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2"/>
  <workbookPr/>
  <mc:AlternateContent xmlns:mc="http://schemas.openxmlformats.org/markup-compatibility/2006">
    <mc:Choice Requires="x15">
      <x15ac:absPath xmlns:x15ac="http://schemas.microsoft.com/office/spreadsheetml/2010/11/ac" url="/Users/ashwinidesai/Desktop/Desktop - Ashwini’s MacBook Air/W&amp;L/Oaklane/Metrics/"/>
    </mc:Choice>
  </mc:AlternateContent>
  <xr:revisionPtr revIDLastSave="0" documentId="13_ncr:1_{33459F5E-3626-F24F-9B82-5389EB369B58}" xr6:coauthVersionLast="36" xr6:coauthVersionMax="36" xr10:uidLastSave="{00000000-0000-0000-0000-000000000000}"/>
  <bookViews>
    <workbookView xWindow="120" yWindow="460" windowWidth="28680" windowHeight="15940" activeTab="1" xr2:uid="{00000000-000D-0000-FFFF-FFFF00000000}"/>
  </bookViews>
  <sheets>
    <sheet name="SA-Summary" sheetId="24" r:id="rId1"/>
    <sheet name="SA-Ratios" sheetId="7" r:id="rId2"/>
    <sheet name="SA-P&amp;L" sheetId="9" r:id="rId3"/>
    <sheet name="SA-R&amp;D" sheetId="26" r:id="rId4"/>
    <sheet name="SA-Seg" sheetId="22" r:id="rId5"/>
    <sheet name="SA-BS" sheetId="11" r:id="rId6"/>
    <sheet name="SA-CFS" sheetId="12" r:id="rId7"/>
    <sheet name="Con-CFS flow" sheetId="16" state="hidden" r:id="rId8"/>
    <sheet name="SA-Related Party" sheetId="27" r:id="rId9"/>
    <sheet name="SH Pattern" sheetId="21" r:id="rId10"/>
    <sheet name="Fund Raising History" sheetId="18" r:id="rId11"/>
    <sheet name="Credit Rating" sheetId="25" r:id="rId12"/>
    <sheet name="Forex" sheetId="28" r:id="rId13"/>
    <sheet name="Ace-SP&amp;L" sheetId="3" r:id="rId14"/>
    <sheet name="Ace-SBS" sheetId="1" r:id="rId15"/>
    <sheet name="Ace-SCFS" sheetId="2" r:id="rId16"/>
    <sheet name="SA P&amp;L" sheetId="4" state="hidden" r:id="rId17"/>
    <sheet name="SA BS" sheetId="5" state="hidden" r:id="rId18"/>
    <sheet name="SA CFS" sheetId="6" state="hidden" r:id="rId19"/>
  </sheets>
  <definedNames>
    <definedName name="_xlnm._FilterDatabase" localSheetId="1" hidden="1">'SA-Ratios'!$B$1:$B$1307</definedName>
    <definedName name="_xlnm._FilterDatabase" localSheetId="0" hidden="1">'SA-Summary'!$A$188:$A$196</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200" i="24" l="1"/>
  <c r="G210" i="24"/>
  <c r="G207" i="24" s="1"/>
  <c r="Q204" i="24"/>
  <c r="Q203" i="24"/>
  <c r="Q188" i="24" s="1"/>
  <c r="Q202" i="24"/>
  <c r="Q201" i="24"/>
  <c r="Q197" i="24"/>
  <c r="Q189" i="24" s="1"/>
  <c r="Q196" i="24"/>
  <c r="G212" i="24"/>
  <c r="G211" i="24"/>
  <c r="G209" i="24"/>
  <c r="G208" i="24"/>
  <c r="G189" i="24"/>
  <c r="G188" i="24" l="1"/>
  <c r="B1267" i="7"/>
  <c r="B1256" i="7"/>
  <c r="B1251" i="7"/>
  <c r="B1266" i="7"/>
  <c r="S656" i="7" l="1"/>
  <c r="R656" i="7"/>
  <c r="Q656" i="7"/>
  <c r="P656" i="7"/>
  <c r="O656" i="7"/>
  <c r="N656" i="7"/>
  <c r="M656" i="7"/>
  <c r="L656" i="7"/>
  <c r="K656" i="7"/>
  <c r="J656" i="7"/>
  <c r="I656" i="7"/>
  <c r="H656" i="7"/>
  <c r="G656" i="7"/>
  <c r="F656" i="7"/>
  <c r="E656" i="7"/>
  <c r="D656" i="7"/>
  <c r="C656" i="7"/>
  <c r="S655" i="7"/>
  <c r="R655" i="7"/>
  <c r="Q655" i="7"/>
  <c r="P655" i="7"/>
  <c r="O655" i="7"/>
  <c r="N655" i="7"/>
  <c r="M655" i="7"/>
  <c r="L655" i="7"/>
  <c r="K655" i="7"/>
  <c r="J655" i="7"/>
  <c r="I655" i="7"/>
  <c r="H655" i="7"/>
  <c r="G655" i="7"/>
  <c r="F655" i="7"/>
  <c r="E655" i="7"/>
  <c r="D655" i="7"/>
  <c r="C655" i="7"/>
  <c r="C646" i="7"/>
  <c r="S636" i="7"/>
  <c r="R636" i="7"/>
  <c r="Q636" i="7"/>
  <c r="P636" i="7"/>
  <c r="O636" i="7"/>
  <c r="N636" i="7"/>
  <c r="M636" i="7"/>
  <c r="L636" i="7"/>
  <c r="K636" i="7"/>
  <c r="J636" i="7"/>
  <c r="I636" i="7"/>
  <c r="H636" i="7"/>
  <c r="G636" i="7"/>
  <c r="F636" i="7"/>
  <c r="E636" i="7"/>
  <c r="D636" i="7"/>
  <c r="C636" i="7"/>
  <c r="B679" i="7" l="1"/>
  <c r="B701" i="7"/>
  <c r="B700" i="7"/>
  <c r="B696" i="7"/>
  <c r="B695" i="7"/>
  <c r="B691" i="7"/>
  <c r="B690" i="7"/>
  <c r="R88" i="12" l="1"/>
  <c r="Q88" i="12"/>
  <c r="P88" i="12"/>
  <c r="O88" i="12"/>
  <c r="N88" i="12"/>
  <c r="M88" i="12"/>
  <c r="L88" i="12"/>
  <c r="K88" i="12"/>
  <c r="J88" i="12"/>
  <c r="I88" i="12"/>
  <c r="H88" i="12"/>
  <c r="G88" i="12"/>
  <c r="F88" i="12"/>
  <c r="E88" i="12"/>
  <c r="D88" i="12"/>
  <c r="C88" i="12"/>
  <c r="B88" i="12"/>
  <c r="R87" i="12"/>
  <c r="Q87" i="12"/>
  <c r="P87" i="12"/>
  <c r="O87" i="12"/>
  <c r="N87" i="12"/>
  <c r="M87" i="12"/>
  <c r="L87" i="12"/>
  <c r="K87" i="12"/>
  <c r="J87" i="12"/>
  <c r="I87" i="12"/>
  <c r="H87" i="12"/>
  <c r="G87" i="12"/>
  <c r="F87" i="12"/>
  <c r="E87" i="12"/>
  <c r="D87" i="12"/>
  <c r="C87" i="12"/>
  <c r="B87" i="12"/>
  <c r="R86" i="12"/>
  <c r="Q86" i="12"/>
  <c r="P86" i="12"/>
  <c r="O86" i="12"/>
  <c r="N86" i="12"/>
  <c r="M86" i="12"/>
  <c r="L86" i="12"/>
  <c r="K86" i="12"/>
  <c r="J86" i="12"/>
  <c r="I86" i="12"/>
  <c r="H86" i="12"/>
  <c r="G86" i="12"/>
  <c r="F86" i="12"/>
  <c r="E86" i="12"/>
  <c r="D86" i="12"/>
  <c r="C86" i="12"/>
  <c r="B86" i="12"/>
  <c r="R85" i="12"/>
  <c r="Q85" i="12"/>
  <c r="P85" i="12"/>
  <c r="O85" i="12"/>
  <c r="N85" i="12"/>
  <c r="M85" i="12"/>
  <c r="L85" i="12"/>
  <c r="K85" i="12"/>
  <c r="J85" i="12"/>
  <c r="I85" i="12"/>
  <c r="H85" i="12"/>
  <c r="G85" i="12"/>
  <c r="F85" i="12"/>
  <c r="E85" i="12"/>
  <c r="D85" i="12"/>
  <c r="C85" i="12"/>
  <c r="B85" i="12"/>
  <c r="R84" i="12"/>
  <c r="Q84" i="12"/>
  <c r="P84" i="12"/>
  <c r="O84" i="12"/>
  <c r="N84" i="12"/>
  <c r="M84" i="12"/>
  <c r="L84" i="12"/>
  <c r="K84" i="12"/>
  <c r="J84" i="12"/>
  <c r="I84" i="12"/>
  <c r="H84" i="12"/>
  <c r="G84" i="12"/>
  <c r="F84" i="12"/>
  <c r="E84" i="12"/>
  <c r="D84" i="12"/>
  <c r="C84" i="12"/>
  <c r="B84" i="12"/>
  <c r="R83" i="12"/>
  <c r="Q83" i="12"/>
  <c r="P83" i="12"/>
  <c r="O83" i="12"/>
  <c r="N83" i="12"/>
  <c r="M83" i="12"/>
  <c r="L83" i="12"/>
  <c r="K83" i="12"/>
  <c r="J83" i="12"/>
  <c r="I83" i="12"/>
  <c r="H83" i="12"/>
  <c r="G83" i="12"/>
  <c r="F83" i="12"/>
  <c r="E83" i="12"/>
  <c r="D83" i="12"/>
  <c r="C83" i="12"/>
  <c r="B83" i="12"/>
  <c r="R78" i="12"/>
  <c r="Q78" i="12"/>
  <c r="P78" i="12"/>
  <c r="O78" i="12"/>
  <c r="N78" i="12"/>
  <c r="M78" i="12"/>
  <c r="L78" i="12"/>
  <c r="K78" i="12"/>
  <c r="J78" i="12"/>
  <c r="I78" i="12"/>
  <c r="H78" i="12"/>
  <c r="G78" i="12"/>
  <c r="F78" i="12"/>
  <c r="E78" i="12"/>
  <c r="D78" i="12"/>
  <c r="C78" i="12"/>
  <c r="B78" i="12"/>
  <c r="R77" i="12"/>
  <c r="Q77" i="12"/>
  <c r="P77" i="12"/>
  <c r="O77" i="12"/>
  <c r="N77" i="12"/>
  <c r="M77" i="12"/>
  <c r="L77" i="12"/>
  <c r="K77" i="12"/>
  <c r="J77" i="12"/>
  <c r="I77" i="12"/>
  <c r="H77" i="12"/>
  <c r="G77" i="12"/>
  <c r="F77" i="12"/>
  <c r="E77" i="12"/>
  <c r="D77" i="12"/>
  <c r="C77" i="12"/>
  <c r="B77" i="12"/>
  <c r="R76" i="12"/>
  <c r="Q76" i="12"/>
  <c r="P76" i="12"/>
  <c r="O76" i="12"/>
  <c r="N76" i="12"/>
  <c r="M76" i="12"/>
  <c r="L76" i="12"/>
  <c r="K76" i="12"/>
  <c r="J76" i="12"/>
  <c r="I76" i="12"/>
  <c r="H76" i="12"/>
  <c r="G76" i="12"/>
  <c r="F76" i="12"/>
  <c r="E76" i="12"/>
  <c r="D76" i="12"/>
  <c r="C76" i="12"/>
  <c r="B76" i="12"/>
  <c r="R75" i="12"/>
  <c r="Q75" i="12"/>
  <c r="P75" i="12"/>
  <c r="O75" i="12"/>
  <c r="N75" i="12"/>
  <c r="M75" i="12"/>
  <c r="L75" i="12"/>
  <c r="K75" i="12"/>
  <c r="J75" i="12"/>
  <c r="I75" i="12"/>
  <c r="H75" i="12"/>
  <c r="G75" i="12"/>
  <c r="F75" i="12"/>
  <c r="E75" i="12"/>
  <c r="D75" i="12"/>
  <c r="C75" i="12"/>
  <c r="B75" i="12"/>
  <c r="R74" i="12"/>
  <c r="Q74" i="12"/>
  <c r="P74" i="12"/>
  <c r="O74" i="12"/>
  <c r="N74" i="12"/>
  <c r="M74" i="12"/>
  <c r="L74" i="12"/>
  <c r="K74" i="12"/>
  <c r="J74" i="12"/>
  <c r="I74" i="12"/>
  <c r="H74" i="12"/>
  <c r="G74" i="12"/>
  <c r="F74" i="12"/>
  <c r="E74" i="12"/>
  <c r="D74" i="12"/>
  <c r="C74" i="12"/>
  <c r="B74" i="12"/>
  <c r="B107" i="12" s="1"/>
  <c r="B131" i="12" s="1"/>
  <c r="R73" i="12"/>
  <c r="Q73" i="12"/>
  <c r="P73" i="12"/>
  <c r="O73" i="12"/>
  <c r="N73" i="12"/>
  <c r="M73" i="12"/>
  <c r="L73" i="12"/>
  <c r="K73" i="12"/>
  <c r="J73" i="12"/>
  <c r="I73" i="12"/>
  <c r="H73" i="12"/>
  <c r="G73" i="12"/>
  <c r="F73" i="12"/>
  <c r="E73" i="12"/>
  <c r="D73" i="12"/>
  <c r="C73" i="12"/>
  <c r="B73" i="12"/>
  <c r="R72" i="12"/>
  <c r="Q72" i="12"/>
  <c r="P72" i="12"/>
  <c r="O72" i="12"/>
  <c r="N72" i="12"/>
  <c r="M72" i="12"/>
  <c r="L72" i="12"/>
  <c r="K72" i="12"/>
  <c r="J72" i="12"/>
  <c r="I72" i="12"/>
  <c r="H72" i="12"/>
  <c r="G72" i="12"/>
  <c r="F72" i="12"/>
  <c r="E72" i="12"/>
  <c r="D72" i="12"/>
  <c r="C72" i="12"/>
  <c r="B72" i="12"/>
  <c r="B103" i="12" s="1"/>
  <c r="R71" i="12"/>
  <c r="Q71" i="12"/>
  <c r="P71" i="12"/>
  <c r="O71" i="12"/>
  <c r="N71" i="12"/>
  <c r="M71" i="12"/>
  <c r="L71" i="12"/>
  <c r="K71" i="12"/>
  <c r="J71" i="12"/>
  <c r="I71" i="12"/>
  <c r="H71" i="12"/>
  <c r="G71" i="12"/>
  <c r="F71" i="12"/>
  <c r="E71" i="12"/>
  <c r="D71" i="12"/>
  <c r="C71" i="12"/>
  <c r="B71" i="12"/>
  <c r="B105" i="12" s="1"/>
  <c r="R70" i="12"/>
  <c r="Q70" i="12"/>
  <c r="P70" i="12"/>
  <c r="O70" i="12"/>
  <c r="N70" i="12"/>
  <c r="M70" i="12"/>
  <c r="L70" i="12"/>
  <c r="K70" i="12"/>
  <c r="J70" i="12"/>
  <c r="I70" i="12"/>
  <c r="H70" i="12"/>
  <c r="G70" i="12"/>
  <c r="F70" i="12"/>
  <c r="E70" i="12"/>
  <c r="D70" i="12"/>
  <c r="C70" i="12"/>
  <c r="B70" i="12"/>
  <c r="R69" i="12"/>
  <c r="Q69" i="12"/>
  <c r="P69" i="12"/>
  <c r="O69" i="12"/>
  <c r="N69" i="12"/>
  <c r="M69" i="12"/>
  <c r="L69" i="12"/>
  <c r="K69" i="12"/>
  <c r="J69" i="12"/>
  <c r="I69" i="12"/>
  <c r="H69" i="12"/>
  <c r="G69" i="12"/>
  <c r="F69" i="12"/>
  <c r="E69" i="12"/>
  <c r="D69" i="12"/>
  <c r="C69" i="12"/>
  <c r="B69" i="12"/>
  <c r="R68" i="12"/>
  <c r="Q68" i="12"/>
  <c r="P68" i="12"/>
  <c r="O68" i="12"/>
  <c r="N68" i="12"/>
  <c r="M68" i="12"/>
  <c r="L68" i="12"/>
  <c r="K68" i="12"/>
  <c r="J68" i="12"/>
  <c r="I68" i="12"/>
  <c r="H68" i="12"/>
  <c r="G68" i="12"/>
  <c r="F68" i="12"/>
  <c r="E68" i="12"/>
  <c r="D68" i="12"/>
  <c r="C68" i="12"/>
  <c r="B68" i="12"/>
  <c r="R67" i="12"/>
  <c r="Q67" i="12"/>
  <c r="P67" i="12"/>
  <c r="O67" i="12"/>
  <c r="N67" i="12"/>
  <c r="M67" i="12"/>
  <c r="L67" i="12"/>
  <c r="K67" i="12"/>
  <c r="J67" i="12"/>
  <c r="I67" i="12"/>
  <c r="H67" i="12"/>
  <c r="G67" i="12"/>
  <c r="F67" i="12"/>
  <c r="E67" i="12"/>
  <c r="D67" i="12"/>
  <c r="C67" i="12"/>
  <c r="B67" i="12"/>
  <c r="R66" i="12"/>
  <c r="Q66" i="12"/>
  <c r="P66" i="12"/>
  <c r="O66" i="12"/>
  <c r="N66" i="12"/>
  <c r="M66" i="12"/>
  <c r="L66" i="12"/>
  <c r="K66" i="12"/>
  <c r="J66" i="12"/>
  <c r="I66" i="12"/>
  <c r="H66" i="12"/>
  <c r="G66" i="12"/>
  <c r="F66" i="12"/>
  <c r="E66" i="12"/>
  <c r="D66" i="12"/>
  <c r="C66" i="12"/>
  <c r="B66" i="12"/>
  <c r="R65" i="12"/>
  <c r="Q65" i="12"/>
  <c r="P65" i="12"/>
  <c r="O65" i="12"/>
  <c r="N65" i="12"/>
  <c r="M65" i="12"/>
  <c r="L65" i="12"/>
  <c r="K65" i="12"/>
  <c r="J65" i="12"/>
  <c r="I65" i="12"/>
  <c r="H65" i="12"/>
  <c r="G65" i="12"/>
  <c r="F65" i="12"/>
  <c r="E65" i="12"/>
  <c r="D65" i="12"/>
  <c r="C65" i="12"/>
  <c r="B65" i="12"/>
  <c r="R64" i="12"/>
  <c r="Q64" i="12"/>
  <c r="P64" i="12"/>
  <c r="O64" i="12"/>
  <c r="N64" i="12"/>
  <c r="M64" i="12"/>
  <c r="L64" i="12"/>
  <c r="K64" i="12"/>
  <c r="J64" i="12"/>
  <c r="I64" i="12"/>
  <c r="H64" i="12"/>
  <c r="G64" i="12"/>
  <c r="F64" i="12"/>
  <c r="E64" i="12"/>
  <c r="D64" i="12"/>
  <c r="C64" i="12"/>
  <c r="B64" i="12"/>
  <c r="B106" i="12" s="1"/>
  <c r="R63" i="12"/>
  <c r="Q63" i="12"/>
  <c r="P63" i="12"/>
  <c r="O63" i="12"/>
  <c r="N63" i="12"/>
  <c r="M63" i="12"/>
  <c r="L63" i="12"/>
  <c r="K63" i="12"/>
  <c r="J63" i="12"/>
  <c r="I63" i="12"/>
  <c r="H63" i="12"/>
  <c r="G63" i="12"/>
  <c r="F63" i="12"/>
  <c r="E63" i="12"/>
  <c r="D63" i="12"/>
  <c r="C63" i="12"/>
  <c r="B63" i="12"/>
  <c r="R62" i="12"/>
  <c r="Q62" i="12"/>
  <c r="P62" i="12"/>
  <c r="O62" i="12"/>
  <c r="N62" i="12"/>
  <c r="M62" i="12"/>
  <c r="L62" i="12"/>
  <c r="K62" i="12"/>
  <c r="J62" i="12"/>
  <c r="I62" i="12"/>
  <c r="H62" i="12"/>
  <c r="G62" i="12"/>
  <c r="F62" i="12"/>
  <c r="E62" i="12"/>
  <c r="D62" i="12"/>
  <c r="C62" i="12"/>
  <c r="B62" i="12"/>
  <c r="R61" i="12"/>
  <c r="Q61" i="12"/>
  <c r="P61" i="12"/>
  <c r="O61" i="12"/>
  <c r="N61" i="12"/>
  <c r="M61" i="12"/>
  <c r="L61" i="12"/>
  <c r="K61" i="12"/>
  <c r="J61" i="12"/>
  <c r="I61" i="12"/>
  <c r="H61" i="12"/>
  <c r="G61" i="12"/>
  <c r="F61" i="12"/>
  <c r="E61" i="12"/>
  <c r="D61" i="12"/>
  <c r="C61" i="12"/>
  <c r="B61" i="12"/>
  <c r="R60" i="12"/>
  <c r="Q60" i="12"/>
  <c r="P60" i="12"/>
  <c r="O60" i="12"/>
  <c r="N60" i="12"/>
  <c r="M60" i="12"/>
  <c r="L60" i="12"/>
  <c r="K60" i="12"/>
  <c r="J60" i="12"/>
  <c r="I60" i="12"/>
  <c r="H60" i="12"/>
  <c r="G60" i="12"/>
  <c r="F60" i="12"/>
  <c r="E60" i="12"/>
  <c r="D60" i="12"/>
  <c r="C60" i="12"/>
  <c r="B60" i="12"/>
  <c r="R59" i="12"/>
  <c r="Q59" i="12"/>
  <c r="P59" i="12"/>
  <c r="O59" i="12"/>
  <c r="N59" i="12"/>
  <c r="M59" i="12"/>
  <c r="L59" i="12"/>
  <c r="K59" i="12"/>
  <c r="J59" i="12"/>
  <c r="I59" i="12"/>
  <c r="H59" i="12"/>
  <c r="G59" i="12"/>
  <c r="F59" i="12"/>
  <c r="E59" i="12"/>
  <c r="D59" i="12"/>
  <c r="C59" i="12"/>
  <c r="B59" i="12"/>
  <c r="R58" i="12"/>
  <c r="Q58" i="12"/>
  <c r="P58" i="12"/>
  <c r="O58" i="12"/>
  <c r="N58" i="12"/>
  <c r="M58" i="12"/>
  <c r="L58" i="12"/>
  <c r="K58" i="12"/>
  <c r="J58" i="12"/>
  <c r="I58" i="12"/>
  <c r="H58" i="12"/>
  <c r="G58" i="12"/>
  <c r="F58" i="12"/>
  <c r="E58" i="12"/>
  <c r="D58" i="12"/>
  <c r="C58" i="12"/>
  <c r="B58" i="12"/>
  <c r="R55" i="12"/>
  <c r="Q55" i="12"/>
  <c r="P55" i="12"/>
  <c r="O55" i="12"/>
  <c r="N55" i="12"/>
  <c r="M55" i="12"/>
  <c r="L55" i="12"/>
  <c r="K55" i="12"/>
  <c r="J55" i="12"/>
  <c r="I55" i="12"/>
  <c r="H55" i="12"/>
  <c r="G55" i="12"/>
  <c r="F55" i="12"/>
  <c r="E55" i="12"/>
  <c r="D55" i="12"/>
  <c r="C55" i="12"/>
  <c r="B55" i="12"/>
  <c r="R54" i="12"/>
  <c r="Q54" i="12"/>
  <c r="P54" i="12"/>
  <c r="O54" i="12"/>
  <c r="N54" i="12"/>
  <c r="M54" i="12"/>
  <c r="L54" i="12"/>
  <c r="K54" i="12"/>
  <c r="J54" i="12"/>
  <c r="I54" i="12"/>
  <c r="H54" i="12"/>
  <c r="G54" i="12"/>
  <c r="F54" i="12"/>
  <c r="E54" i="12"/>
  <c r="D54" i="12"/>
  <c r="C54" i="12"/>
  <c r="B54" i="12"/>
  <c r="R53" i="12"/>
  <c r="Q53" i="12"/>
  <c r="P53" i="12"/>
  <c r="O53" i="12"/>
  <c r="N53" i="12"/>
  <c r="M53" i="12"/>
  <c r="L53" i="12"/>
  <c r="K53" i="12"/>
  <c r="J53" i="12"/>
  <c r="I53" i="12"/>
  <c r="H53" i="12"/>
  <c r="G53" i="12"/>
  <c r="F53" i="12"/>
  <c r="E53" i="12"/>
  <c r="D53" i="12"/>
  <c r="C53" i="12"/>
  <c r="B53" i="12"/>
  <c r="R52" i="12"/>
  <c r="Q52" i="12"/>
  <c r="P52" i="12"/>
  <c r="O52" i="12"/>
  <c r="N52" i="12"/>
  <c r="M52" i="12"/>
  <c r="L52" i="12"/>
  <c r="K52" i="12"/>
  <c r="J52" i="12"/>
  <c r="I52" i="12"/>
  <c r="H52" i="12"/>
  <c r="G52" i="12"/>
  <c r="F52" i="12"/>
  <c r="E52" i="12"/>
  <c r="D52" i="12"/>
  <c r="C52" i="12"/>
  <c r="B52" i="12"/>
  <c r="R51" i="12"/>
  <c r="Q51" i="12"/>
  <c r="P51" i="12"/>
  <c r="O51" i="12"/>
  <c r="N51" i="12"/>
  <c r="M51" i="12"/>
  <c r="L51" i="12"/>
  <c r="K51" i="12"/>
  <c r="J51" i="12"/>
  <c r="I51" i="12"/>
  <c r="H51" i="12"/>
  <c r="G51" i="12"/>
  <c r="F51" i="12"/>
  <c r="E51" i="12"/>
  <c r="D51" i="12"/>
  <c r="C51" i="12"/>
  <c r="B51" i="12"/>
  <c r="R50" i="12"/>
  <c r="Q50" i="12"/>
  <c r="P50" i="12"/>
  <c r="O50" i="12"/>
  <c r="N50" i="12"/>
  <c r="M50" i="12"/>
  <c r="L50" i="12"/>
  <c r="K50" i="12"/>
  <c r="J50" i="12"/>
  <c r="I50" i="12"/>
  <c r="H50" i="12"/>
  <c r="G50" i="12"/>
  <c r="F50" i="12"/>
  <c r="E50" i="12"/>
  <c r="D50" i="12"/>
  <c r="C50" i="12"/>
  <c r="B50" i="12"/>
  <c r="B95" i="12" s="1"/>
  <c r="R49" i="12"/>
  <c r="Q49" i="12"/>
  <c r="P49" i="12"/>
  <c r="O49" i="12"/>
  <c r="N49" i="12"/>
  <c r="M49" i="12"/>
  <c r="L49" i="12"/>
  <c r="K49" i="12"/>
  <c r="J49" i="12"/>
  <c r="I49" i="12"/>
  <c r="H49" i="12"/>
  <c r="G49" i="12"/>
  <c r="F49" i="12"/>
  <c r="E49" i="12"/>
  <c r="D49" i="12"/>
  <c r="C49" i="12"/>
  <c r="B49" i="12"/>
  <c r="R48" i="12"/>
  <c r="Q48" i="12"/>
  <c r="P48" i="12"/>
  <c r="O48" i="12"/>
  <c r="N48" i="12"/>
  <c r="M48" i="12"/>
  <c r="L48" i="12"/>
  <c r="K48" i="12"/>
  <c r="J48" i="12"/>
  <c r="I48" i="12"/>
  <c r="H48" i="12"/>
  <c r="G48" i="12"/>
  <c r="F48" i="12"/>
  <c r="E48" i="12"/>
  <c r="D48" i="12"/>
  <c r="C48" i="12"/>
  <c r="B48" i="12"/>
  <c r="R47" i="12"/>
  <c r="Q47" i="12"/>
  <c r="P47" i="12"/>
  <c r="O47" i="12"/>
  <c r="N47" i="12"/>
  <c r="M47" i="12"/>
  <c r="L47" i="12"/>
  <c r="K47" i="12"/>
  <c r="J47" i="12"/>
  <c r="I47" i="12"/>
  <c r="H47" i="12"/>
  <c r="G47" i="12"/>
  <c r="F47" i="12"/>
  <c r="E47" i="12"/>
  <c r="D47" i="12"/>
  <c r="C47" i="12"/>
  <c r="B47" i="12"/>
  <c r="R46" i="12"/>
  <c r="Q46" i="12"/>
  <c r="P46" i="12"/>
  <c r="O46" i="12"/>
  <c r="N46" i="12"/>
  <c r="M46" i="12"/>
  <c r="L46" i="12"/>
  <c r="K46" i="12"/>
  <c r="J46" i="12"/>
  <c r="I46" i="12"/>
  <c r="H46" i="12"/>
  <c r="G46" i="12"/>
  <c r="F46" i="12"/>
  <c r="E46" i="12"/>
  <c r="D46" i="12"/>
  <c r="C46" i="12"/>
  <c r="B46" i="12"/>
  <c r="B110" i="12" s="1"/>
  <c r="B130" i="12" s="1"/>
  <c r="R45" i="12"/>
  <c r="Q45" i="12"/>
  <c r="P45" i="12"/>
  <c r="O45" i="12"/>
  <c r="N45" i="12"/>
  <c r="M45" i="12"/>
  <c r="L45" i="12"/>
  <c r="K45" i="12"/>
  <c r="J45" i="12"/>
  <c r="I45" i="12"/>
  <c r="H45" i="12"/>
  <c r="G45" i="12"/>
  <c r="F45" i="12"/>
  <c r="E45" i="12"/>
  <c r="D45" i="12"/>
  <c r="C45" i="12"/>
  <c r="B45" i="12"/>
  <c r="R44" i="12"/>
  <c r="Q44" i="12"/>
  <c r="P44" i="12"/>
  <c r="O44" i="12"/>
  <c r="N44" i="12"/>
  <c r="M44" i="12"/>
  <c r="L44" i="12"/>
  <c r="K44" i="12"/>
  <c r="J44" i="12"/>
  <c r="I44" i="12"/>
  <c r="H44" i="12"/>
  <c r="G44" i="12"/>
  <c r="F44" i="12"/>
  <c r="E44" i="12"/>
  <c r="D44" i="12"/>
  <c r="C44" i="12"/>
  <c r="B44" i="12"/>
  <c r="R43" i="12"/>
  <c r="Q43" i="12"/>
  <c r="P43" i="12"/>
  <c r="O43" i="12"/>
  <c r="N43" i="12"/>
  <c r="M43" i="12"/>
  <c r="L43" i="12"/>
  <c r="K43" i="12"/>
  <c r="J43" i="12"/>
  <c r="I43" i="12"/>
  <c r="H43" i="12"/>
  <c r="G43" i="12"/>
  <c r="F43" i="12"/>
  <c r="E43" i="12"/>
  <c r="D43" i="12"/>
  <c r="C43" i="12"/>
  <c r="B43" i="12"/>
  <c r="R42" i="12"/>
  <c r="Q42" i="12"/>
  <c r="P42" i="12"/>
  <c r="O42" i="12"/>
  <c r="N42" i="12"/>
  <c r="M42" i="12"/>
  <c r="L42" i="12"/>
  <c r="K42" i="12"/>
  <c r="J42" i="12"/>
  <c r="I42" i="12"/>
  <c r="H42" i="12"/>
  <c r="G42" i="12"/>
  <c r="F42" i="12"/>
  <c r="E42" i="12"/>
  <c r="D42" i="12"/>
  <c r="C42" i="12"/>
  <c r="B42" i="12"/>
  <c r="B100" i="12" s="1"/>
  <c r="B127" i="12" s="1"/>
  <c r="R39" i="12"/>
  <c r="Q39" i="12"/>
  <c r="P39" i="12"/>
  <c r="O39" i="12"/>
  <c r="N39" i="12"/>
  <c r="M39" i="12"/>
  <c r="L39" i="12"/>
  <c r="K39" i="12"/>
  <c r="J39" i="12"/>
  <c r="I39" i="12"/>
  <c r="H39" i="12"/>
  <c r="G39" i="12"/>
  <c r="F39" i="12"/>
  <c r="E39" i="12"/>
  <c r="D39" i="12"/>
  <c r="C39" i="12"/>
  <c r="B39" i="12"/>
  <c r="R38" i="12"/>
  <c r="Q38" i="12"/>
  <c r="P38" i="12"/>
  <c r="O38" i="12"/>
  <c r="N38" i="12"/>
  <c r="M38" i="12"/>
  <c r="L38" i="12"/>
  <c r="K38" i="12"/>
  <c r="J38" i="12"/>
  <c r="I38" i="12"/>
  <c r="H38" i="12"/>
  <c r="G38" i="12"/>
  <c r="F38" i="12"/>
  <c r="E38" i="12"/>
  <c r="D38" i="12"/>
  <c r="C38" i="12"/>
  <c r="B38" i="12"/>
  <c r="B96" i="12" s="1"/>
  <c r="R36" i="12"/>
  <c r="Q36" i="12"/>
  <c r="P36" i="12"/>
  <c r="O36" i="12"/>
  <c r="N36" i="12"/>
  <c r="M36" i="12"/>
  <c r="L36" i="12"/>
  <c r="K36" i="12"/>
  <c r="J36" i="12"/>
  <c r="I36" i="12"/>
  <c r="H36" i="12"/>
  <c r="G36" i="12"/>
  <c r="F36" i="12"/>
  <c r="E36" i="12"/>
  <c r="D36" i="12"/>
  <c r="C36" i="12"/>
  <c r="B36" i="12"/>
  <c r="R35" i="12"/>
  <c r="Q35" i="12"/>
  <c r="P35" i="12"/>
  <c r="O35" i="12"/>
  <c r="N35" i="12"/>
  <c r="M35" i="12"/>
  <c r="L35" i="12"/>
  <c r="K35" i="12"/>
  <c r="J35" i="12"/>
  <c r="I35" i="12"/>
  <c r="H35" i="12"/>
  <c r="G35" i="12"/>
  <c r="F35" i="12"/>
  <c r="E35" i="12"/>
  <c r="D35" i="12"/>
  <c r="C35" i="12"/>
  <c r="B35" i="12"/>
  <c r="R34" i="12"/>
  <c r="Q34" i="12"/>
  <c r="P34" i="12"/>
  <c r="O34" i="12"/>
  <c r="N34" i="12"/>
  <c r="M34" i="12"/>
  <c r="L34" i="12"/>
  <c r="K34" i="12"/>
  <c r="J34" i="12"/>
  <c r="I34" i="12"/>
  <c r="H34" i="12"/>
  <c r="G34" i="12"/>
  <c r="F34" i="12"/>
  <c r="E34" i="12"/>
  <c r="D34" i="12"/>
  <c r="C34" i="12"/>
  <c r="B34" i="12"/>
  <c r="R33" i="12"/>
  <c r="Q33" i="12"/>
  <c r="P33" i="12"/>
  <c r="O33" i="12"/>
  <c r="N33" i="12"/>
  <c r="M33" i="12"/>
  <c r="L33" i="12"/>
  <c r="K33" i="12"/>
  <c r="J33" i="12"/>
  <c r="I33" i="12"/>
  <c r="H33" i="12"/>
  <c r="G33" i="12"/>
  <c r="F33" i="12"/>
  <c r="E33" i="12"/>
  <c r="D33" i="12"/>
  <c r="C33" i="12"/>
  <c r="B33" i="12"/>
  <c r="R32" i="12"/>
  <c r="Q32" i="12"/>
  <c r="P32" i="12"/>
  <c r="O32" i="12"/>
  <c r="N32" i="12"/>
  <c r="M32" i="12"/>
  <c r="L32" i="12"/>
  <c r="K32" i="12"/>
  <c r="J32" i="12"/>
  <c r="I32" i="12"/>
  <c r="H32" i="12"/>
  <c r="G32" i="12"/>
  <c r="F32" i="12"/>
  <c r="E32" i="12"/>
  <c r="D32" i="12"/>
  <c r="C32" i="12"/>
  <c r="B32" i="12"/>
  <c r="R31" i="12"/>
  <c r="Q31" i="12"/>
  <c r="P31" i="12"/>
  <c r="O31" i="12"/>
  <c r="N31" i="12"/>
  <c r="M31" i="12"/>
  <c r="L31" i="12"/>
  <c r="K31" i="12"/>
  <c r="J31" i="12"/>
  <c r="I31" i="12"/>
  <c r="H31" i="12"/>
  <c r="G31" i="12"/>
  <c r="F31" i="12"/>
  <c r="E31" i="12"/>
  <c r="D31" i="12"/>
  <c r="C31" i="12"/>
  <c r="B31" i="12"/>
  <c r="R30" i="12"/>
  <c r="Q30" i="12"/>
  <c r="P30" i="12"/>
  <c r="O30" i="12"/>
  <c r="N30" i="12"/>
  <c r="M30" i="12"/>
  <c r="L30" i="12"/>
  <c r="K30" i="12"/>
  <c r="J30" i="12"/>
  <c r="I30" i="12"/>
  <c r="H30" i="12"/>
  <c r="G30" i="12"/>
  <c r="F30" i="12"/>
  <c r="E30" i="12"/>
  <c r="D30" i="12"/>
  <c r="C30" i="12"/>
  <c r="B30" i="12"/>
  <c r="R29" i="12"/>
  <c r="Q29" i="12"/>
  <c r="P29" i="12"/>
  <c r="O29" i="12"/>
  <c r="N29" i="12"/>
  <c r="M29" i="12"/>
  <c r="L29" i="12"/>
  <c r="K29" i="12"/>
  <c r="J29" i="12"/>
  <c r="I29" i="12"/>
  <c r="H29" i="12"/>
  <c r="G29" i="12"/>
  <c r="F29" i="12"/>
  <c r="E29" i="12"/>
  <c r="D29" i="12"/>
  <c r="C29" i="12"/>
  <c r="B29" i="12"/>
  <c r="R28" i="12"/>
  <c r="Q28" i="12"/>
  <c r="P28" i="12"/>
  <c r="O28" i="12"/>
  <c r="N28" i="12"/>
  <c r="M28" i="12"/>
  <c r="L28" i="12"/>
  <c r="K28" i="12"/>
  <c r="J28" i="12"/>
  <c r="I28" i="12"/>
  <c r="H28" i="12"/>
  <c r="G28" i="12"/>
  <c r="F28" i="12"/>
  <c r="E28" i="12"/>
  <c r="D28" i="12"/>
  <c r="C28" i="12"/>
  <c r="B28" i="12"/>
  <c r="R27" i="12"/>
  <c r="Q27" i="12"/>
  <c r="P27" i="12"/>
  <c r="O27" i="12"/>
  <c r="N27" i="12"/>
  <c r="M27" i="12"/>
  <c r="L27" i="12"/>
  <c r="K27" i="12"/>
  <c r="J27" i="12"/>
  <c r="I27" i="12"/>
  <c r="H27" i="12"/>
  <c r="G27" i="12"/>
  <c r="F27" i="12"/>
  <c r="E27" i="12"/>
  <c r="D27" i="12"/>
  <c r="C27" i="12"/>
  <c r="B27" i="12"/>
  <c r="R25" i="12"/>
  <c r="Q25" i="12"/>
  <c r="P25" i="12"/>
  <c r="O25" i="12"/>
  <c r="N25" i="12"/>
  <c r="M25" i="12"/>
  <c r="L25" i="12"/>
  <c r="K25" i="12"/>
  <c r="J25" i="12"/>
  <c r="I25" i="12"/>
  <c r="H25" i="12"/>
  <c r="G25" i="12"/>
  <c r="F25" i="12"/>
  <c r="E25" i="12"/>
  <c r="D25" i="12"/>
  <c r="C25" i="12"/>
  <c r="B25" i="12"/>
  <c r="R24" i="12"/>
  <c r="Q24" i="12"/>
  <c r="P24" i="12"/>
  <c r="O24" i="12"/>
  <c r="N24" i="12"/>
  <c r="M24" i="12"/>
  <c r="L24" i="12"/>
  <c r="K24" i="12"/>
  <c r="J24" i="12"/>
  <c r="I24" i="12"/>
  <c r="H24" i="12"/>
  <c r="G24" i="12"/>
  <c r="F24" i="12"/>
  <c r="E24" i="12"/>
  <c r="D24" i="12"/>
  <c r="C24" i="12"/>
  <c r="B24" i="12"/>
  <c r="R23" i="12"/>
  <c r="Q23" i="12"/>
  <c r="P23" i="12"/>
  <c r="O23" i="12"/>
  <c r="N23" i="12"/>
  <c r="M23" i="12"/>
  <c r="L23" i="12"/>
  <c r="K23" i="12"/>
  <c r="J23" i="12"/>
  <c r="I23" i="12"/>
  <c r="H23" i="12"/>
  <c r="G23" i="12"/>
  <c r="F23" i="12"/>
  <c r="E23" i="12"/>
  <c r="D23" i="12"/>
  <c r="C23" i="12"/>
  <c r="B23" i="12"/>
  <c r="R22" i="12"/>
  <c r="Q22" i="12"/>
  <c r="P22" i="12"/>
  <c r="O22" i="12"/>
  <c r="N22" i="12"/>
  <c r="M22" i="12"/>
  <c r="L22" i="12"/>
  <c r="K22" i="12"/>
  <c r="J22" i="12"/>
  <c r="I22" i="12"/>
  <c r="H22" i="12"/>
  <c r="G22" i="12"/>
  <c r="F22" i="12"/>
  <c r="E22" i="12"/>
  <c r="D22" i="12"/>
  <c r="C22" i="12"/>
  <c r="B22" i="12"/>
  <c r="R21" i="12"/>
  <c r="Q21" i="12"/>
  <c r="P21" i="12"/>
  <c r="O21" i="12"/>
  <c r="N21" i="12"/>
  <c r="M21" i="12"/>
  <c r="L21" i="12"/>
  <c r="K21" i="12"/>
  <c r="J21" i="12"/>
  <c r="I21" i="12"/>
  <c r="H21" i="12"/>
  <c r="G21" i="12"/>
  <c r="F21" i="12"/>
  <c r="E21" i="12"/>
  <c r="D21" i="12"/>
  <c r="C21" i="12"/>
  <c r="B21" i="12"/>
  <c r="R20" i="12"/>
  <c r="Q20" i="12"/>
  <c r="P20" i="12"/>
  <c r="O20" i="12"/>
  <c r="N20" i="12"/>
  <c r="M20" i="12"/>
  <c r="L20" i="12"/>
  <c r="K20" i="12"/>
  <c r="J20" i="12"/>
  <c r="I20" i="12"/>
  <c r="H20" i="12"/>
  <c r="G20" i="12"/>
  <c r="F20" i="12"/>
  <c r="E20" i="12"/>
  <c r="D20" i="12"/>
  <c r="C20" i="12"/>
  <c r="B20" i="12"/>
  <c r="R19" i="12"/>
  <c r="Q19" i="12"/>
  <c r="P19" i="12"/>
  <c r="O19" i="12"/>
  <c r="N19" i="12"/>
  <c r="M19" i="12"/>
  <c r="L19" i="12"/>
  <c r="K19" i="12"/>
  <c r="J19" i="12"/>
  <c r="I19" i="12"/>
  <c r="H19" i="12"/>
  <c r="G19" i="12"/>
  <c r="F19" i="12"/>
  <c r="E19" i="12"/>
  <c r="D19" i="12"/>
  <c r="C19" i="12"/>
  <c r="B19" i="12"/>
  <c r="R18" i="12"/>
  <c r="Q18" i="12"/>
  <c r="P18" i="12"/>
  <c r="O18" i="12"/>
  <c r="N18" i="12"/>
  <c r="M18" i="12"/>
  <c r="L18" i="12"/>
  <c r="K18" i="12"/>
  <c r="J18" i="12"/>
  <c r="I18" i="12"/>
  <c r="H18" i="12"/>
  <c r="G18" i="12"/>
  <c r="F18" i="12"/>
  <c r="E18" i="12"/>
  <c r="D18" i="12"/>
  <c r="C18" i="12"/>
  <c r="B18" i="12"/>
  <c r="R17" i="12"/>
  <c r="Q17" i="12"/>
  <c r="P17" i="12"/>
  <c r="O17" i="12"/>
  <c r="N17" i="12"/>
  <c r="M17" i="12"/>
  <c r="L17" i="12"/>
  <c r="K17" i="12"/>
  <c r="J17" i="12"/>
  <c r="I17" i="12"/>
  <c r="H17" i="12"/>
  <c r="G17" i="12"/>
  <c r="F17" i="12"/>
  <c r="E17" i="12"/>
  <c r="D17" i="12"/>
  <c r="C17" i="12"/>
  <c r="B17" i="12"/>
  <c r="R16" i="12"/>
  <c r="Q16" i="12"/>
  <c r="P16" i="12"/>
  <c r="O16" i="12"/>
  <c r="N16" i="12"/>
  <c r="M16" i="12"/>
  <c r="L16" i="12"/>
  <c r="K16" i="12"/>
  <c r="J16" i="12"/>
  <c r="I16" i="12"/>
  <c r="H16" i="12"/>
  <c r="G16" i="12"/>
  <c r="F16" i="12"/>
  <c r="E16" i="12"/>
  <c r="D16" i="12"/>
  <c r="C16" i="12"/>
  <c r="B16" i="12"/>
  <c r="R15" i="12"/>
  <c r="Q15" i="12"/>
  <c r="P15" i="12"/>
  <c r="O15" i="12"/>
  <c r="N15" i="12"/>
  <c r="M15" i="12"/>
  <c r="L15" i="12"/>
  <c r="K15" i="12"/>
  <c r="J15" i="12"/>
  <c r="I15" i="12"/>
  <c r="H15" i="12"/>
  <c r="G15" i="12"/>
  <c r="F15" i="12"/>
  <c r="E15" i="12"/>
  <c r="D15" i="12"/>
  <c r="C15" i="12"/>
  <c r="B15" i="12"/>
  <c r="R14" i="12"/>
  <c r="Q14" i="12"/>
  <c r="P14" i="12"/>
  <c r="O14" i="12"/>
  <c r="N14" i="12"/>
  <c r="M14" i="12"/>
  <c r="L14" i="12"/>
  <c r="K14" i="12"/>
  <c r="J14" i="12"/>
  <c r="I14" i="12"/>
  <c r="H14" i="12"/>
  <c r="G14" i="12"/>
  <c r="F14" i="12"/>
  <c r="E14" i="12"/>
  <c r="D14" i="12"/>
  <c r="C14" i="12"/>
  <c r="B14" i="12"/>
  <c r="R13" i="12"/>
  <c r="Q13" i="12"/>
  <c r="P13" i="12"/>
  <c r="O13" i="12"/>
  <c r="N13" i="12"/>
  <c r="M13" i="12"/>
  <c r="L13" i="12"/>
  <c r="K13" i="12"/>
  <c r="J13" i="12"/>
  <c r="I13" i="12"/>
  <c r="H13" i="12"/>
  <c r="G13" i="12"/>
  <c r="F13" i="12"/>
  <c r="E13" i="12"/>
  <c r="D13" i="12"/>
  <c r="C13" i="12"/>
  <c r="B13" i="12"/>
  <c r="R12" i="12"/>
  <c r="Q12" i="12"/>
  <c r="P12" i="12"/>
  <c r="O12" i="12"/>
  <c r="N12" i="12"/>
  <c r="M12" i="12"/>
  <c r="L12" i="12"/>
  <c r="K12" i="12"/>
  <c r="J12" i="12"/>
  <c r="I12" i="12"/>
  <c r="H12" i="12"/>
  <c r="G12" i="12"/>
  <c r="F12" i="12"/>
  <c r="E12" i="12"/>
  <c r="D12" i="12"/>
  <c r="C12" i="12"/>
  <c r="B12" i="12"/>
  <c r="R11" i="12"/>
  <c r="Q11" i="12"/>
  <c r="P11" i="12"/>
  <c r="O11" i="12"/>
  <c r="N11" i="12"/>
  <c r="M11" i="12"/>
  <c r="L11" i="12"/>
  <c r="K11" i="12"/>
  <c r="J11" i="12"/>
  <c r="I11" i="12"/>
  <c r="H11" i="12"/>
  <c r="G11" i="12"/>
  <c r="F11" i="12"/>
  <c r="E11" i="12"/>
  <c r="D11" i="12"/>
  <c r="C11" i="12"/>
  <c r="B11" i="12"/>
  <c r="R10" i="12"/>
  <c r="Q10" i="12"/>
  <c r="P10" i="12"/>
  <c r="O10" i="12"/>
  <c r="N10" i="12"/>
  <c r="M10" i="12"/>
  <c r="L10" i="12"/>
  <c r="K10" i="12"/>
  <c r="J10" i="12"/>
  <c r="I10" i="12"/>
  <c r="H10" i="12"/>
  <c r="G10" i="12"/>
  <c r="F10" i="12"/>
  <c r="E10" i="12"/>
  <c r="D10" i="12"/>
  <c r="C10" i="12"/>
  <c r="B10" i="12"/>
  <c r="R9" i="12"/>
  <c r="Q9" i="12"/>
  <c r="P9" i="12"/>
  <c r="O9" i="12"/>
  <c r="N9" i="12"/>
  <c r="M9" i="12"/>
  <c r="L9" i="12"/>
  <c r="K9" i="12"/>
  <c r="J9" i="12"/>
  <c r="I9" i="12"/>
  <c r="H9" i="12"/>
  <c r="G9" i="12"/>
  <c r="F9" i="12"/>
  <c r="E9" i="12"/>
  <c r="D9" i="12"/>
  <c r="C9" i="12"/>
  <c r="B9" i="12"/>
  <c r="R8" i="12"/>
  <c r="Q8" i="12"/>
  <c r="P8" i="12"/>
  <c r="O8" i="12"/>
  <c r="N8" i="12"/>
  <c r="M8" i="12"/>
  <c r="L8" i="12"/>
  <c r="K8" i="12"/>
  <c r="J8" i="12"/>
  <c r="I8" i="12"/>
  <c r="H8" i="12"/>
  <c r="G8" i="12"/>
  <c r="F8" i="12"/>
  <c r="E8" i="12"/>
  <c r="D8" i="12"/>
  <c r="C8" i="12"/>
  <c r="B8" i="12"/>
  <c r="R7" i="12"/>
  <c r="Q7" i="12"/>
  <c r="P7" i="12"/>
  <c r="O7" i="12"/>
  <c r="N7" i="12"/>
  <c r="M7" i="12"/>
  <c r="L7" i="12"/>
  <c r="K7" i="12"/>
  <c r="J7" i="12"/>
  <c r="I7" i="12"/>
  <c r="H7" i="12"/>
  <c r="G7" i="12"/>
  <c r="F7" i="12"/>
  <c r="E7" i="12"/>
  <c r="D7" i="12"/>
  <c r="C7" i="12"/>
  <c r="B7" i="12"/>
  <c r="R5" i="12"/>
  <c r="Q5" i="12"/>
  <c r="P5" i="12"/>
  <c r="O5" i="12"/>
  <c r="N5" i="12"/>
  <c r="M5" i="12"/>
  <c r="L5" i="12"/>
  <c r="K5" i="12"/>
  <c r="J5" i="12"/>
  <c r="I5" i="12"/>
  <c r="H5" i="12"/>
  <c r="G5" i="12"/>
  <c r="F5" i="12"/>
  <c r="E5" i="12"/>
  <c r="D5" i="12"/>
  <c r="C5" i="12"/>
  <c r="B5" i="12"/>
  <c r="R55" i="11"/>
  <c r="Q55" i="11"/>
  <c r="P55" i="11"/>
  <c r="O55" i="11"/>
  <c r="N55" i="11"/>
  <c r="M55" i="11"/>
  <c r="L55" i="11"/>
  <c r="K55" i="11"/>
  <c r="J55" i="11"/>
  <c r="I55" i="11"/>
  <c r="H55" i="11"/>
  <c r="G55" i="11"/>
  <c r="F55" i="11"/>
  <c r="E55" i="11"/>
  <c r="D55" i="11"/>
  <c r="C55" i="11"/>
  <c r="B55" i="11"/>
  <c r="R24" i="9"/>
  <c r="Q24" i="9"/>
  <c r="P24" i="9"/>
  <c r="O24" i="9"/>
  <c r="N24" i="9"/>
  <c r="M24" i="9"/>
  <c r="L24" i="9"/>
  <c r="K24" i="9"/>
  <c r="J24" i="9"/>
  <c r="I24" i="9"/>
  <c r="H24" i="9"/>
  <c r="G24" i="9"/>
  <c r="F24" i="9"/>
  <c r="E24" i="9"/>
  <c r="D24" i="9"/>
  <c r="C24" i="9"/>
  <c r="B129" i="12" l="1"/>
  <c r="B112" i="12"/>
  <c r="B124" i="12" s="1"/>
  <c r="B104" i="12"/>
  <c r="B123" i="12" s="1"/>
  <c r="B111" i="12"/>
  <c r="B128" i="12" s="1"/>
  <c r="B126" i="12" s="1"/>
  <c r="B6" i="12"/>
  <c r="B94" i="12" s="1"/>
  <c r="B79" i="12"/>
  <c r="B56" i="12"/>
  <c r="B26" i="12"/>
  <c r="B97" i="12" s="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19"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18" i="21"/>
  <c r="A18"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17"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16" i="21"/>
  <c r="BC14" i="21"/>
  <c r="BB14" i="21"/>
  <c r="BA14" i="21"/>
  <c r="AZ14" i="21"/>
  <c r="AY14" i="21"/>
  <c r="AX14" i="21"/>
  <c r="AW14" i="21"/>
  <c r="AV14" i="21"/>
  <c r="AU14" i="21"/>
  <c r="AT14" i="21"/>
  <c r="AS14" i="21"/>
  <c r="AR14" i="21"/>
  <c r="AQ14" i="21"/>
  <c r="AP14" i="21"/>
  <c r="AO14" i="21"/>
  <c r="AN14" i="21"/>
  <c r="AM14" i="21"/>
  <c r="AL14" i="21"/>
  <c r="AK14" i="21"/>
  <c r="AJ14" i="21"/>
  <c r="AI14" i="21"/>
  <c r="AH14" i="21"/>
  <c r="AG14" i="21"/>
  <c r="AF14" i="21"/>
  <c r="AE14" i="21"/>
  <c r="AD14" i="21"/>
  <c r="AC14" i="21"/>
  <c r="AB14" i="21"/>
  <c r="AA14" i="21"/>
  <c r="Z14" i="21"/>
  <c r="Y14" i="21"/>
  <c r="X14" i="21"/>
  <c r="W14" i="21"/>
  <c r="V14" i="21"/>
  <c r="U14" i="21"/>
  <c r="T14" i="21"/>
  <c r="S14" i="21"/>
  <c r="R14" i="21"/>
  <c r="Q14" i="21"/>
  <c r="P14" i="21"/>
  <c r="O14" i="21"/>
  <c r="N14" i="21"/>
  <c r="M14" i="21"/>
  <c r="L14" i="21"/>
  <c r="K14" i="21"/>
  <c r="J14" i="21"/>
  <c r="I14" i="21"/>
  <c r="H14" i="21"/>
  <c r="G14" i="21"/>
  <c r="F14" i="21"/>
  <c r="E14" i="21"/>
  <c r="D14" i="21"/>
  <c r="C14" i="21"/>
  <c r="B14" i="21"/>
  <c r="BC13" i="21"/>
  <c r="BB13" i="21"/>
  <c r="BA13" i="21"/>
  <c r="AZ13" i="21"/>
  <c r="AY13" i="21"/>
  <c r="AX13" i="21"/>
  <c r="AW13" i="21"/>
  <c r="AV13" i="21"/>
  <c r="AU13" i="21"/>
  <c r="AT13" i="21"/>
  <c r="AS13" i="21"/>
  <c r="AR13" i="21"/>
  <c r="AQ13" i="21"/>
  <c r="AP13" i="21"/>
  <c r="AO13" i="21"/>
  <c r="AN13" i="21"/>
  <c r="AM13" i="21"/>
  <c r="AL13" i="21"/>
  <c r="AK13" i="21"/>
  <c r="AJ13" i="21"/>
  <c r="AI13" i="21"/>
  <c r="AH13" i="21"/>
  <c r="AG13" i="21"/>
  <c r="AF13" i="21"/>
  <c r="AE13" i="21"/>
  <c r="AD13" i="21"/>
  <c r="AC13" i="21"/>
  <c r="AB13" i="21"/>
  <c r="AA13" i="21"/>
  <c r="Z13" i="21"/>
  <c r="Y13" i="21"/>
  <c r="X13" i="21"/>
  <c r="W13" i="21"/>
  <c r="V13" i="21"/>
  <c r="U13" i="21"/>
  <c r="T13" i="21"/>
  <c r="S13" i="21"/>
  <c r="R13" i="21"/>
  <c r="Q13" i="21"/>
  <c r="P13" i="21"/>
  <c r="O13" i="21"/>
  <c r="N13" i="21"/>
  <c r="M13" i="21"/>
  <c r="L13" i="21"/>
  <c r="K13" i="21"/>
  <c r="J13" i="21"/>
  <c r="I13" i="21"/>
  <c r="H13" i="21"/>
  <c r="G13" i="21"/>
  <c r="F13" i="21"/>
  <c r="E13" i="21"/>
  <c r="D13" i="21"/>
  <c r="C13" i="21"/>
  <c r="B13" i="21"/>
  <c r="A13" i="21"/>
  <c r="BC12" i="21"/>
  <c r="BC10" i="21" s="1"/>
  <c r="BB12" i="21"/>
  <c r="BA12" i="21"/>
  <c r="AZ12" i="21"/>
  <c r="AY12" i="21"/>
  <c r="AY10" i="21" s="1"/>
  <c r="AX12" i="21"/>
  <c r="AW12" i="21"/>
  <c r="AV12" i="21"/>
  <c r="AU12" i="21"/>
  <c r="AU10" i="21" s="1"/>
  <c r="AT12" i="21"/>
  <c r="AS12" i="21"/>
  <c r="AR12" i="21"/>
  <c r="AQ12" i="21"/>
  <c r="AQ10" i="21" s="1"/>
  <c r="AP12" i="21"/>
  <c r="AO12" i="21"/>
  <c r="AN12" i="21"/>
  <c r="AM12" i="21"/>
  <c r="AM10" i="21" s="1"/>
  <c r="AL12" i="21"/>
  <c r="AK12" i="21"/>
  <c r="AJ12" i="21"/>
  <c r="AI12" i="21"/>
  <c r="AI10" i="21" s="1"/>
  <c r="AH12" i="21"/>
  <c r="AG12" i="21"/>
  <c r="AF12" i="21"/>
  <c r="AE12" i="21"/>
  <c r="AE10" i="21" s="1"/>
  <c r="AD12" i="21"/>
  <c r="AC12" i="21"/>
  <c r="AB12" i="21"/>
  <c r="AA12" i="21"/>
  <c r="AA10" i="21" s="1"/>
  <c r="Z12" i="21"/>
  <c r="Y12" i="21"/>
  <c r="X12" i="21"/>
  <c r="W12" i="21"/>
  <c r="W10" i="21" s="1"/>
  <c r="V12" i="21"/>
  <c r="U12" i="21"/>
  <c r="T12" i="21"/>
  <c r="S12" i="21"/>
  <c r="S10" i="21" s="1"/>
  <c r="R12" i="21"/>
  <c r="Q12" i="21"/>
  <c r="P12" i="21"/>
  <c r="O12" i="21"/>
  <c r="O10" i="21" s="1"/>
  <c r="N12" i="21"/>
  <c r="M12" i="21"/>
  <c r="L12" i="21"/>
  <c r="K12" i="21"/>
  <c r="K10" i="21" s="1"/>
  <c r="J12" i="21"/>
  <c r="I12" i="21"/>
  <c r="H12" i="21"/>
  <c r="G12" i="21"/>
  <c r="G10" i="21" s="1"/>
  <c r="F12" i="21"/>
  <c r="E12" i="21"/>
  <c r="D12" i="21"/>
  <c r="C12" i="21"/>
  <c r="C10" i="21" s="1"/>
  <c r="B12" i="21"/>
  <c r="A12" i="21"/>
  <c r="BC11" i="21"/>
  <c r="BB11" i="21"/>
  <c r="BB10" i="21" s="1"/>
  <c r="BB15" i="21" s="1"/>
  <c r="BA11" i="21"/>
  <c r="AZ11" i="21"/>
  <c r="AY11" i="21"/>
  <c r="AX11" i="21"/>
  <c r="AX10" i="21" s="1"/>
  <c r="AX15" i="21" s="1"/>
  <c r="AW11" i="21"/>
  <c r="AV11" i="21"/>
  <c r="AU11" i="21"/>
  <c r="AT11" i="21"/>
  <c r="AT10" i="21" s="1"/>
  <c r="AT15" i="21" s="1"/>
  <c r="AS11" i="21"/>
  <c r="AR11" i="21"/>
  <c r="AQ11" i="21"/>
  <c r="AP11" i="21"/>
  <c r="AP10" i="21" s="1"/>
  <c r="AP15" i="21" s="1"/>
  <c r="AO11" i="21"/>
  <c r="AN11" i="21"/>
  <c r="AM11" i="21"/>
  <c r="AL11" i="21"/>
  <c r="AL10" i="21" s="1"/>
  <c r="AL15" i="21" s="1"/>
  <c r="AK11" i="21"/>
  <c r="AJ11" i="21"/>
  <c r="AI11" i="21"/>
  <c r="AH11" i="21"/>
  <c r="AH10" i="21" s="1"/>
  <c r="AH15" i="21" s="1"/>
  <c r="AG11" i="21"/>
  <c r="AF11" i="21"/>
  <c r="AE11" i="21"/>
  <c r="AD11" i="21"/>
  <c r="AD10" i="21" s="1"/>
  <c r="AD15" i="21" s="1"/>
  <c r="AC11" i="21"/>
  <c r="AB11" i="21"/>
  <c r="AA11" i="21"/>
  <c r="Z11" i="21"/>
  <c r="Z10" i="21" s="1"/>
  <c r="Z15" i="21" s="1"/>
  <c r="Y11" i="21"/>
  <c r="X11" i="21"/>
  <c r="W11" i="21"/>
  <c r="V11" i="21"/>
  <c r="V10" i="21" s="1"/>
  <c r="V15" i="21" s="1"/>
  <c r="U11" i="21"/>
  <c r="T11" i="21"/>
  <c r="S11" i="21"/>
  <c r="R11" i="21"/>
  <c r="R10" i="21" s="1"/>
  <c r="R15" i="21" s="1"/>
  <c r="Q11" i="21"/>
  <c r="P11" i="21"/>
  <c r="O11" i="21"/>
  <c r="N11" i="21"/>
  <c r="N10" i="21" s="1"/>
  <c r="N15" i="21" s="1"/>
  <c r="M11" i="21"/>
  <c r="L11" i="21"/>
  <c r="K11" i="21"/>
  <c r="J11" i="21"/>
  <c r="J10" i="21" s="1"/>
  <c r="J15" i="21" s="1"/>
  <c r="I11" i="21"/>
  <c r="H11" i="21"/>
  <c r="G11" i="21"/>
  <c r="F11" i="21"/>
  <c r="F10" i="21" s="1"/>
  <c r="F15" i="21" s="1"/>
  <c r="E11" i="21"/>
  <c r="D11" i="21"/>
  <c r="C11" i="21"/>
  <c r="B11" i="21"/>
  <c r="B10" i="21" s="1"/>
  <c r="B15" i="21" s="1"/>
  <c r="A11" i="21"/>
  <c r="BA10" i="21"/>
  <c r="AW10" i="21"/>
  <c r="AS10" i="21"/>
  <c r="AO10" i="21"/>
  <c r="AK10" i="21"/>
  <c r="AG10" i="21"/>
  <c r="AC10" i="21"/>
  <c r="Y10" i="21"/>
  <c r="U10" i="21"/>
  <c r="Q10" i="21"/>
  <c r="M10" i="21"/>
  <c r="I10" i="21"/>
  <c r="E10" i="21"/>
  <c r="BC9" i="21"/>
  <c r="BC15" i="21" s="1"/>
  <c r="BB9" i="21"/>
  <c r="BA9" i="21"/>
  <c r="BA15" i="21" s="1"/>
  <c r="AZ9" i="21"/>
  <c r="AY9" i="21"/>
  <c r="AY15" i="21" s="1"/>
  <c r="AX9" i="21"/>
  <c r="AW9" i="21"/>
  <c r="AW15" i="21" s="1"/>
  <c r="AV9" i="21"/>
  <c r="AU9" i="21"/>
  <c r="AU15" i="21" s="1"/>
  <c r="AT9" i="21"/>
  <c r="AS9" i="21"/>
  <c r="AR9" i="21"/>
  <c r="AQ9" i="21"/>
  <c r="AQ15" i="21" s="1"/>
  <c r="AP9" i="21"/>
  <c r="AO9" i="21"/>
  <c r="AO15" i="21" s="1"/>
  <c r="AN9" i="21"/>
  <c r="AM9" i="21"/>
  <c r="AM15" i="21" s="1"/>
  <c r="AL9" i="21"/>
  <c r="AK9" i="21"/>
  <c r="AK15" i="21" s="1"/>
  <c r="AJ9" i="21"/>
  <c r="AI9" i="21"/>
  <c r="AH9" i="21"/>
  <c r="AG9" i="21"/>
  <c r="AF9" i="21"/>
  <c r="AE9" i="21"/>
  <c r="AD9" i="21"/>
  <c r="AC9" i="21"/>
  <c r="AC15" i="21" s="1"/>
  <c r="AB9" i="21"/>
  <c r="AA9" i="21"/>
  <c r="Z9" i="21"/>
  <c r="Y9" i="21"/>
  <c r="X9" i="21"/>
  <c r="W9" i="21"/>
  <c r="V9" i="21"/>
  <c r="U9" i="21"/>
  <c r="U15" i="21" s="1"/>
  <c r="T9" i="21"/>
  <c r="S9" i="21"/>
  <c r="R9" i="21"/>
  <c r="Q9" i="21"/>
  <c r="P9" i="21"/>
  <c r="O9" i="21"/>
  <c r="N9" i="21"/>
  <c r="M9" i="21"/>
  <c r="M15" i="21" s="1"/>
  <c r="L9" i="21"/>
  <c r="K9" i="21"/>
  <c r="J9" i="21"/>
  <c r="I9" i="21"/>
  <c r="H9" i="21"/>
  <c r="G9" i="21"/>
  <c r="F9" i="21"/>
  <c r="E9" i="21"/>
  <c r="E15" i="21" s="1"/>
  <c r="D9" i="21"/>
  <c r="C9" i="21"/>
  <c r="B9" i="21"/>
  <c r="BC8" i="21"/>
  <c r="BB8" i="21"/>
  <c r="BA8" i="21"/>
  <c r="AZ8" i="21"/>
  <c r="AY8" i="21"/>
  <c r="AX8" i="21"/>
  <c r="AW8" i="21"/>
  <c r="AV8" i="21"/>
  <c r="AU8" i="21"/>
  <c r="AT8" i="21"/>
  <c r="AS8" i="21"/>
  <c r="AR8" i="21"/>
  <c r="AQ8" i="21"/>
  <c r="AP8" i="21"/>
  <c r="AO8" i="21"/>
  <c r="AN8" i="21"/>
  <c r="AM8" i="21"/>
  <c r="AL8" i="21"/>
  <c r="AK8" i="21"/>
  <c r="AJ8" i="21"/>
  <c r="AI8"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8" i="21"/>
  <c r="BC7" i="21"/>
  <c r="BB7" i="21"/>
  <c r="BA7" i="21"/>
  <c r="AZ7" i="21"/>
  <c r="AY7" i="21"/>
  <c r="AX7" i="21"/>
  <c r="AW7" i="21"/>
  <c r="AV7" i="21"/>
  <c r="AU7" i="21"/>
  <c r="AT7" i="21"/>
  <c r="AS7" i="21"/>
  <c r="AR7" i="21"/>
  <c r="AQ7" i="21"/>
  <c r="AP7" i="21"/>
  <c r="AO7" i="21"/>
  <c r="AN7" i="21"/>
  <c r="AM7" i="21"/>
  <c r="AL7" i="21"/>
  <c r="AK7" i="21"/>
  <c r="AJ7" i="21"/>
  <c r="AI7"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7" i="21"/>
  <c r="BC6" i="21"/>
  <c r="BC5" i="21" s="1"/>
  <c r="BC20" i="21" s="1"/>
  <c r="BB6" i="21"/>
  <c r="BA6" i="21"/>
  <c r="AZ6" i="21"/>
  <c r="AY6" i="21"/>
  <c r="AY5" i="21" s="1"/>
  <c r="AY20" i="21" s="1"/>
  <c r="AX6" i="21"/>
  <c r="AW6" i="21"/>
  <c r="AV6" i="21"/>
  <c r="AU6" i="21"/>
  <c r="AU5" i="21" s="1"/>
  <c r="AU20" i="21" s="1"/>
  <c r="AT6" i="21"/>
  <c r="AS6" i="21"/>
  <c r="AR6" i="21"/>
  <c r="AQ6" i="21"/>
  <c r="AQ5" i="21" s="1"/>
  <c r="AQ20" i="21" s="1"/>
  <c r="AP6" i="21"/>
  <c r="AO6" i="21"/>
  <c r="AN6" i="21"/>
  <c r="AM6" i="21"/>
  <c r="AM5" i="21" s="1"/>
  <c r="AM20" i="21" s="1"/>
  <c r="AL6" i="21"/>
  <c r="AK6" i="21"/>
  <c r="AJ6" i="21"/>
  <c r="AI6" i="21"/>
  <c r="AI5" i="21" s="1"/>
  <c r="AI20" i="21" s="1"/>
  <c r="AH6" i="21"/>
  <c r="AG6" i="21"/>
  <c r="AF6" i="21"/>
  <c r="AE6" i="21"/>
  <c r="AE5" i="21" s="1"/>
  <c r="AE20" i="21" s="1"/>
  <c r="AD6" i="21"/>
  <c r="AC6" i="21"/>
  <c r="AB6" i="21"/>
  <c r="AA6" i="21"/>
  <c r="AA5" i="21" s="1"/>
  <c r="AA20" i="21" s="1"/>
  <c r="Z6" i="21"/>
  <c r="Y6" i="21"/>
  <c r="X6" i="21"/>
  <c r="W6" i="21"/>
  <c r="W5" i="21" s="1"/>
  <c r="W20" i="21" s="1"/>
  <c r="V6" i="21"/>
  <c r="U6" i="21"/>
  <c r="T6" i="21"/>
  <c r="S6" i="21"/>
  <c r="S5" i="21" s="1"/>
  <c r="S20" i="21" s="1"/>
  <c r="R6" i="21"/>
  <c r="Q6" i="21"/>
  <c r="P6" i="21"/>
  <c r="O6" i="21"/>
  <c r="O5" i="21" s="1"/>
  <c r="O20" i="21" s="1"/>
  <c r="N6" i="21"/>
  <c r="M6" i="21"/>
  <c r="L6" i="21"/>
  <c r="K6" i="21"/>
  <c r="K5" i="21" s="1"/>
  <c r="K20" i="21" s="1"/>
  <c r="J6" i="21"/>
  <c r="I6" i="21"/>
  <c r="H6" i="21"/>
  <c r="G6" i="21"/>
  <c r="G5" i="21" s="1"/>
  <c r="G20" i="21" s="1"/>
  <c r="F6" i="21"/>
  <c r="E6" i="21"/>
  <c r="D6" i="21"/>
  <c r="C6" i="21"/>
  <c r="C5" i="21" s="1"/>
  <c r="C20" i="21" s="1"/>
  <c r="B6" i="21"/>
  <c r="A6" i="21"/>
  <c r="BB5" i="21"/>
  <c r="AZ5" i="21"/>
  <c r="AZ20" i="21" s="1"/>
  <c r="AX5" i="21"/>
  <c r="AX20" i="21" s="1"/>
  <c r="AV5" i="21"/>
  <c r="AV20" i="21" s="1"/>
  <c r="AT5" i="21"/>
  <c r="AR5" i="21"/>
  <c r="AR20" i="21" s="1"/>
  <c r="AP5" i="21"/>
  <c r="AP20" i="21" s="1"/>
  <c r="AN5" i="21"/>
  <c r="AN20" i="21" s="1"/>
  <c r="AL5" i="21"/>
  <c r="AJ5" i="21"/>
  <c r="AJ20" i="21" s="1"/>
  <c r="AH5" i="21"/>
  <c r="AH20" i="21" s="1"/>
  <c r="AF5" i="21"/>
  <c r="AF20" i="21" s="1"/>
  <c r="AD5" i="21"/>
  <c r="AB5" i="21"/>
  <c r="AB20" i="21" s="1"/>
  <c r="Z5" i="21"/>
  <c r="Z20" i="21" s="1"/>
  <c r="X5" i="21"/>
  <c r="X20" i="21" s="1"/>
  <c r="V5" i="21"/>
  <c r="T5" i="21"/>
  <c r="T20" i="21" s="1"/>
  <c r="R5" i="21"/>
  <c r="R20" i="21" s="1"/>
  <c r="P5" i="21"/>
  <c r="P20" i="21" s="1"/>
  <c r="N5" i="21"/>
  <c r="L5" i="21"/>
  <c r="L20" i="21" s="1"/>
  <c r="J5" i="21"/>
  <c r="J20" i="21" s="1"/>
  <c r="H5" i="21"/>
  <c r="H20" i="21" s="1"/>
  <c r="F5" i="21"/>
  <c r="D5" i="21"/>
  <c r="D20" i="21" s="1"/>
  <c r="B5" i="21"/>
  <c r="B20" i="21" s="1"/>
  <c r="B21" i="21" s="1"/>
  <c r="A5" i="21"/>
  <c r="BC3" i="21"/>
  <c r="BB3" i="21"/>
  <c r="BA3" i="21"/>
  <c r="AZ3" i="21"/>
  <c r="AY3" i="21"/>
  <c r="AX3" i="21"/>
  <c r="AW3" i="21"/>
  <c r="AV3" i="21"/>
  <c r="AU3" i="21"/>
  <c r="AT3" i="21"/>
  <c r="AS3" i="21"/>
  <c r="AR3" i="21"/>
  <c r="AQ3" i="21"/>
  <c r="AP3" i="21"/>
  <c r="AO3" i="21"/>
  <c r="AN3" i="21"/>
  <c r="AM3" i="21"/>
  <c r="AL3" i="21"/>
  <c r="AK3" i="21"/>
  <c r="AJ3" i="21"/>
  <c r="AI3" i="21"/>
  <c r="AH3" i="21"/>
  <c r="AG3" i="21"/>
  <c r="AF3" i="21"/>
  <c r="AE3" i="21"/>
  <c r="AD3" i="21"/>
  <c r="AC3" i="21"/>
  <c r="AB3" i="21"/>
  <c r="AA3" i="21"/>
  <c r="Z3" i="21"/>
  <c r="Y3" i="21"/>
  <c r="X3" i="21"/>
  <c r="W3" i="21"/>
  <c r="V3" i="21"/>
  <c r="U3" i="21"/>
  <c r="T3" i="21"/>
  <c r="S3" i="21"/>
  <c r="R3" i="21"/>
  <c r="Q3" i="21"/>
  <c r="P3" i="21"/>
  <c r="O3" i="21"/>
  <c r="N3" i="21"/>
  <c r="M3" i="21"/>
  <c r="L3" i="21"/>
  <c r="K3" i="21"/>
  <c r="J3" i="21"/>
  <c r="I3" i="21"/>
  <c r="H3" i="21"/>
  <c r="G3" i="21"/>
  <c r="F3" i="21"/>
  <c r="E3" i="21"/>
  <c r="D3" i="21"/>
  <c r="C3" i="21"/>
  <c r="B3" i="21"/>
  <c r="B98" i="12" l="1"/>
  <c r="B122" i="12"/>
  <c r="B121" i="12" s="1"/>
  <c r="B133" i="12" s="1"/>
  <c r="B101" i="12"/>
  <c r="B108" i="12" s="1"/>
  <c r="B114" i="12" s="1"/>
  <c r="B37" i="12"/>
  <c r="B40" i="12" s="1"/>
  <c r="B81" i="12" s="1"/>
  <c r="C15" i="21"/>
  <c r="O15" i="21"/>
  <c r="AE15" i="21"/>
  <c r="AI15" i="21"/>
  <c r="G15" i="21"/>
  <c r="S15" i="21"/>
  <c r="AA15" i="21"/>
  <c r="F20" i="21"/>
  <c r="N20" i="21"/>
  <c r="V20" i="21"/>
  <c r="AD20" i="21"/>
  <c r="AL20" i="21"/>
  <c r="AT20" i="21"/>
  <c r="BB20" i="21"/>
  <c r="K15" i="21"/>
  <c r="W15" i="21"/>
  <c r="E5" i="21"/>
  <c r="E20" i="21" s="1"/>
  <c r="I5" i="21"/>
  <c r="I20" i="21" s="1"/>
  <c r="M5" i="21"/>
  <c r="M20" i="21" s="1"/>
  <c r="Q5" i="21"/>
  <c r="Q20" i="21" s="1"/>
  <c r="U5" i="21"/>
  <c r="U20" i="21" s="1"/>
  <c r="Y5" i="21"/>
  <c r="Y20" i="21" s="1"/>
  <c r="AC5" i="21"/>
  <c r="AC20" i="21" s="1"/>
  <c r="AG5" i="21"/>
  <c r="AG20" i="21" s="1"/>
  <c r="AK5" i="21"/>
  <c r="AK20" i="21" s="1"/>
  <c r="AO5" i="21"/>
  <c r="AO20" i="21" s="1"/>
  <c r="AS5" i="21"/>
  <c r="AS20" i="21" s="1"/>
  <c r="AW5" i="21"/>
  <c r="AW20" i="21" s="1"/>
  <c r="BA5" i="21"/>
  <c r="BA20" i="21" s="1"/>
  <c r="I15" i="21"/>
  <c r="Q15" i="21"/>
  <c r="Y15" i="21"/>
  <c r="AG15" i="21"/>
  <c r="AS15" i="21"/>
  <c r="D10" i="21"/>
  <c r="D15" i="21" s="1"/>
  <c r="H10" i="21"/>
  <c r="H15" i="21" s="1"/>
  <c r="L10" i="21"/>
  <c r="L15" i="21" s="1"/>
  <c r="P10" i="21"/>
  <c r="P15" i="21" s="1"/>
  <c r="T10" i="21"/>
  <c r="T15" i="21" s="1"/>
  <c r="X10" i="21"/>
  <c r="X15" i="21" s="1"/>
  <c r="AB10" i="21"/>
  <c r="AB15" i="21" s="1"/>
  <c r="AF10" i="21"/>
  <c r="AF15" i="21" s="1"/>
  <c r="AJ10" i="21"/>
  <c r="AJ15" i="21" s="1"/>
  <c r="AN10" i="21"/>
  <c r="AN15" i="21" s="1"/>
  <c r="AR10" i="21"/>
  <c r="AR15" i="21" s="1"/>
  <c r="AV10" i="21"/>
  <c r="AV15" i="21" s="1"/>
  <c r="AZ10" i="21"/>
  <c r="AZ15" i="21" s="1"/>
  <c r="B1206" i="7"/>
  <c r="C1204" i="7"/>
  <c r="B1204" i="7"/>
  <c r="B89" i="12" l="1"/>
  <c r="B115" i="12"/>
  <c r="B134" i="12"/>
  <c r="B142" i="7"/>
  <c r="B138" i="7"/>
  <c r="B137" i="7"/>
  <c r="B136" i="7"/>
  <c r="B130" i="7"/>
  <c r="B126" i="7"/>
  <c r="B125" i="7"/>
  <c r="B124" i="7"/>
  <c r="B118" i="7"/>
  <c r="B114" i="7"/>
  <c r="B113" i="7"/>
  <c r="B112" i="7"/>
  <c r="B106" i="7"/>
  <c r="B102" i="7"/>
  <c r="B101" i="7"/>
  <c r="B918" i="7" l="1"/>
  <c r="S918" i="7" l="1"/>
  <c r="R918" i="7"/>
  <c r="Q918" i="7"/>
  <c r="P918" i="7"/>
  <c r="O918" i="7"/>
  <c r="N918" i="7"/>
  <c r="M918" i="7"/>
  <c r="L918" i="7"/>
  <c r="K918" i="7"/>
  <c r="J918" i="7"/>
  <c r="I918" i="7"/>
  <c r="H918" i="7"/>
  <c r="G918" i="7"/>
  <c r="F918" i="7"/>
  <c r="E918" i="7"/>
  <c r="D918" i="7"/>
  <c r="C918" i="7"/>
  <c r="B919" i="7"/>
  <c r="R226" i="24" l="1"/>
  <c r="Q226" i="24"/>
  <c r="P226" i="24"/>
  <c r="O226" i="24"/>
  <c r="N226" i="24"/>
  <c r="M226" i="24"/>
  <c r="L226" i="24"/>
  <c r="K226" i="24"/>
  <c r="J226" i="24"/>
  <c r="I226" i="24"/>
  <c r="H226" i="24"/>
  <c r="G226" i="24"/>
  <c r="F226" i="24"/>
  <c r="E226" i="24"/>
  <c r="D226" i="24"/>
  <c r="C226" i="24"/>
  <c r="B226" i="24"/>
  <c r="R225" i="24"/>
  <c r="Q225" i="24"/>
  <c r="P225" i="24"/>
  <c r="O225" i="24"/>
  <c r="N225" i="24"/>
  <c r="M225" i="24"/>
  <c r="L225" i="24"/>
  <c r="K225" i="24"/>
  <c r="J225" i="24"/>
  <c r="I225" i="24"/>
  <c r="H225" i="24"/>
  <c r="G225" i="24"/>
  <c r="F225" i="24"/>
  <c r="E225" i="24"/>
  <c r="D225" i="24"/>
  <c r="C225" i="24"/>
  <c r="B225" i="24"/>
  <c r="A226" i="24"/>
  <c r="A225" i="24"/>
  <c r="R220" i="24" l="1"/>
  <c r="Q220" i="24"/>
  <c r="P220" i="24"/>
  <c r="O220" i="24"/>
  <c r="N220" i="24"/>
  <c r="M220" i="24"/>
  <c r="L220" i="24"/>
  <c r="K220" i="24"/>
  <c r="J220" i="24"/>
  <c r="I220" i="24"/>
  <c r="H220" i="24"/>
  <c r="G220" i="24"/>
  <c r="F220" i="24"/>
  <c r="E220" i="24"/>
  <c r="D220" i="24"/>
  <c r="C220" i="24"/>
  <c r="B220" i="24"/>
  <c r="A220" i="24"/>
  <c r="R219" i="24"/>
  <c r="Q219" i="24"/>
  <c r="P219" i="24"/>
  <c r="O219" i="24"/>
  <c r="N219" i="24"/>
  <c r="M219" i="24"/>
  <c r="L219" i="24"/>
  <c r="K219" i="24"/>
  <c r="J219" i="24"/>
  <c r="I219" i="24"/>
  <c r="H219" i="24"/>
  <c r="G219" i="24"/>
  <c r="F219" i="24"/>
  <c r="E219" i="24"/>
  <c r="D219" i="24"/>
  <c r="C219" i="24"/>
  <c r="B219" i="24"/>
  <c r="A219" i="24"/>
  <c r="R218" i="24"/>
  <c r="Q218" i="24"/>
  <c r="P218" i="24"/>
  <c r="O218" i="24"/>
  <c r="N218" i="24"/>
  <c r="M218" i="24"/>
  <c r="L218" i="24"/>
  <c r="K218" i="24"/>
  <c r="J218" i="24"/>
  <c r="I218" i="24"/>
  <c r="H218" i="24"/>
  <c r="G218" i="24"/>
  <c r="F218" i="24"/>
  <c r="E218" i="24"/>
  <c r="D218" i="24"/>
  <c r="C218" i="24"/>
  <c r="B218" i="24"/>
  <c r="A218" i="24"/>
  <c r="R217" i="24"/>
  <c r="Q217" i="24"/>
  <c r="P217" i="24"/>
  <c r="O217" i="24"/>
  <c r="N217" i="24"/>
  <c r="M217" i="24"/>
  <c r="L217" i="24"/>
  <c r="K217" i="24"/>
  <c r="J217" i="24"/>
  <c r="I217" i="24"/>
  <c r="H217" i="24"/>
  <c r="G217" i="24"/>
  <c r="F217" i="24"/>
  <c r="E217" i="24"/>
  <c r="D217" i="24"/>
  <c r="C217" i="24"/>
  <c r="B217" i="24"/>
  <c r="A217" i="24"/>
  <c r="R112" i="12" l="1"/>
  <c r="R124" i="12" s="1"/>
  <c r="Q112" i="12"/>
  <c r="Q124" i="12" s="1"/>
  <c r="P112" i="12"/>
  <c r="P124" i="12" s="1"/>
  <c r="O112" i="12"/>
  <c r="O124" i="12" s="1"/>
  <c r="N112" i="12"/>
  <c r="N124" i="12" s="1"/>
  <c r="M112" i="12"/>
  <c r="M124" i="12" s="1"/>
  <c r="L112" i="12"/>
  <c r="L124" i="12" s="1"/>
  <c r="K112" i="12"/>
  <c r="K124" i="12" s="1"/>
  <c r="J112" i="12"/>
  <c r="J124" i="12" s="1"/>
  <c r="I112" i="12"/>
  <c r="I124" i="12" s="1"/>
  <c r="H112" i="12"/>
  <c r="H124" i="12" s="1"/>
  <c r="G112" i="12"/>
  <c r="G124" i="12" s="1"/>
  <c r="F112" i="12"/>
  <c r="F124" i="12" s="1"/>
  <c r="E112" i="12"/>
  <c r="E124" i="12" s="1"/>
  <c r="D112" i="12"/>
  <c r="D124" i="12" s="1"/>
  <c r="R111" i="12"/>
  <c r="R128" i="12" s="1"/>
  <c r="Q111" i="12"/>
  <c r="Q128" i="12" s="1"/>
  <c r="P111" i="12"/>
  <c r="P128" i="12" s="1"/>
  <c r="O111" i="12"/>
  <c r="O128" i="12" s="1"/>
  <c r="N111" i="12"/>
  <c r="N128" i="12" s="1"/>
  <c r="M111" i="12"/>
  <c r="M128" i="12" s="1"/>
  <c r="L111" i="12"/>
  <c r="L128" i="12" s="1"/>
  <c r="K111" i="12"/>
  <c r="K128" i="12" s="1"/>
  <c r="J111" i="12"/>
  <c r="J128" i="12" s="1"/>
  <c r="I111" i="12"/>
  <c r="I128" i="12" s="1"/>
  <c r="H111" i="12"/>
  <c r="H128" i="12" s="1"/>
  <c r="G111" i="12"/>
  <c r="G128" i="12" s="1"/>
  <c r="F111" i="12"/>
  <c r="F128" i="12" s="1"/>
  <c r="E111" i="12"/>
  <c r="E128" i="12" s="1"/>
  <c r="D111" i="12"/>
  <c r="D128" i="12" s="1"/>
  <c r="R110" i="12"/>
  <c r="R130" i="12" s="1"/>
  <c r="Q110" i="12"/>
  <c r="Q130" i="12" s="1"/>
  <c r="P110" i="12"/>
  <c r="P130" i="12" s="1"/>
  <c r="O110" i="12"/>
  <c r="O130" i="12" s="1"/>
  <c r="N110" i="12"/>
  <c r="N130" i="12" s="1"/>
  <c r="M110" i="12"/>
  <c r="M130" i="12" s="1"/>
  <c r="L110" i="12"/>
  <c r="L130" i="12" s="1"/>
  <c r="K110" i="12"/>
  <c r="K130" i="12" s="1"/>
  <c r="J110" i="12"/>
  <c r="J130" i="12" s="1"/>
  <c r="I110" i="12"/>
  <c r="I130" i="12" s="1"/>
  <c r="H110" i="12"/>
  <c r="H130" i="12" s="1"/>
  <c r="G110" i="12"/>
  <c r="G130" i="12" s="1"/>
  <c r="F110" i="12"/>
  <c r="F130" i="12" s="1"/>
  <c r="E110" i="12"/>
  <c r="E130" i="12" s="1"/>
  <c r="D110" i="12"/>
  <c r="D130" i="12" s="1"/>
  <c r="R107" i="12"/>
  <c r="R131" i="12" s="1"/>
  <c r="Q107" i="12"/>
  <c r="Q131" i="12" s="1"/>
  <c r="P107" i="12"/>
  <c r="P131" i="12" s="1"/>
  <c r="O107" i="12"/>
  <c r="O131" i="12" s="1"/>
  <c r="N107" i="12"/>
  <c r="N131" i="12" s="1"/>
  <c r="M107" i="12"/>
  <c r="M131" i="12" s="1"/>
  <c r="L107" i="12"/>
  <c r="L131" i="12" s="1"/>
  <c r="K107" i="12"/>
  <c r="K131" i="12" s="1"/>
  <c r="J107" i="12"/>
  <c r="J131" i="12" s="1"/>
  <c r="I107" i="12"/>
  <c r="I131" i="12" s="1"/>
  <c r="H107" i="12"/>
  <c r="H131" i="12" s="1"/>
  <c r="G107" i="12"/>
  <c r="G131" i="12" s="1"/>
  <c r="F107" i="12"/>
  <c r="F131" i="12" s="1"/>
  <c r="E107" i="12"/>
  <c r="E131" i="12" s="1"/>
  <c r="D107" i="12"/>
  <c r="D131" i="12" s="1"/>
  <c r="R106" i="12"/>
  <c r="Q106" i="12"/>
  <c r="P106" i="12"/>
  <c r="O106" i="12"/>
  <c r="N106" i="12"/>
  <c r="M106" i="12"/>
  <c r="L106" i="12"/>
  <c r="K106" i="12"/>
  <c r="J106" i="12"/>
  <c r="I106" i="12"/>
  <c r="H106" i="12"/>
  <c r="G106" i="12"/>
  <c r="F106" i="12"/>
  <c r="E106" i="12"/>
  <c r="D106" i="12"/>
  <c r="R105" i="12"/>
  <c r="Q105" i="12"/>
  <c r="P105" i="12"/>
  <c r="O105" i="12"/>
  <c r="N105" i="12"/>
  <c r="M105" i="12"/>
  <c r="L105" i="12"/>
  <c r="K105" i="12"/>
  <c r="J105" i="12"/>
  <c r="I105" i="12"/>
  <c r="H105" i="12"/>
  <c r="G105" i="12"/>
  <c r="F105" i="12"/>
  <c r="E105" i="12"/>
  <c r="D105" i="12"/>
  <c r="R104" i="12"/>
  <c r="R123" i="12" s="1"/>
  <c r="Q104" i="12"/>
  <c r="Q123" i="12" s="1"/>
  <c r="P104" i="12"/>
  <c r="O104" i="12"/>
  <c r="N104" i="12"/>
  <c r="N123" i="12" s="1"/>
  <c r="M104" i="12"/>
  <c r="M123" i="12" s="1"/>
  <c r="L104" i="12"/>
  <c r="K104" i="12"/>
  <c r="J104" i="12"/>
  <c r="J123" i="12" s="1"/>
  <c r="I104" i="12"/>
  <c r="I123" i="12" s="1"/>
  <c r="H104" i="12"/>
  <c r="G104" i="12"/>
  <c r="F104" i="12"/>
  <c r="F123" i="12" s="1"/>
  <c r="E104" i="12"/>
  <c r="E123" i="12" s="1"/>
  <c r="D104" i="12"/>
  <c r="R103" i="12"/>
  <c r="Q103" i="12"/>
  <c r="Q129" i="12" s="1"/>
  <c r="P103" i="12"/>
  <c r="P129" i="12" s="1"/>
  <c r="O103" i="12"/>
  <c r="N103" i="12"/>
  <c r="M103" i="12"/>
  <c r="M129" i="12" s="1"/>
  <c r="L103" i="12"/>
  <c r="L129" i="12" s="1"/>
  <c r="K103" i="12"/>
  <c r="J103" i="12"/>
  <c r="I103" i="12"/>
  <c r="I129" i="12" s="1"/>
  <c r="H103" i="12"/>
  <c r="H129" i="12" s="1"/>
  <c r="G103" i="12"/>
  <c r="F103" i="12"/>
  <c r="E103" i="12"/>
  <c r="E129" i="12" s="1"/>
  <c r="D103" i="12"/>
  <c r="D129" i="12" s="1"/>
  <c r="R100" i="12"/>
  <c r="R127" i="12" s="1"/>
  <c r="Q100" i="12"/>
  <c r="Q127" i="12" s="1"/>
  <c r="P100" i="12"/>
  <c r="P127" i="12" s="1"/>
  <c r="O100" i="12"/>
  <c r="O127" i="12" s="1"/>
  <c r="N100" i="12"/>
  <c r="N127" i="12" s="1"/>
  <c r="M100" i="12"/>
  <c r="M127" i="12" s="1"/>
  <c r="L100" i="12"/>
  <c r="L127" i="12" s="1"/>
  <c r="K100" i="12"/>
  <c r="K127" i="12" s="1"/>
  <c r="J100" i="12"/>
  <c r="J127" i="12" s="1"/>
  <c r="I100" i="12"/>
  <c r="I127" i="12" s="1"/>
  <c r="H100" i="12"/>
  <c r="H127" i="12" s="1"/>
  <c r="G100" i="12"/>
  <c r="G127" i="12" s="1"/>
  <c r="F100" i="12"/>
  <c r="F127" i="12" s="1"/>
  <c r="E100" i="12"/>
  <c r="E127" i="12" s="1"/>
  <c r="D100" i="12"/>
  <c r="D127" i="12" s="1"/>
  <c r="R96" i="12"/>
  <c r="Q96" i="12"/>
  <c r="P96" i="12"/>
  <c r="O96" i="12"/>
  <c r="N96" i="12"/>
  <c r="M96" i="12"/>
  <c r="L96" i="12"/>
  <c r="K96" i="12"/>
  <c r="J96" i="12"/>
  <c r="I96" i="12"/>
  <c r="H96" i="12"/>
  <c r="G96" i="12"/>
  <c r="F96" i="12"/>
  <c r="E96" i="12"/>
  <c r="D96" i="12"/>
  <c r="R95" i="12"/>
  <c r="Q95" i="12"/>
  <c r="P95" i="12"/>
  <c r="O95" i="12"/>
  <c r="N95" i="12"/>
  <c r="M95" i="12"/>
  <c r="L95" i="12"/>
  <c r="K95" i="12"/>
  <c r="J95" i="12"/>
  <c r="I95" i="12"/>
  <c r="H95" i="12"/>
  <c r="G95" i="12"/>
  <c r="F95" i="12"/>
  <c r="E95" i="12"/>
  <c r="D95" i="12"/>
  <c r="C112" i="12"/>
  <c r="C124" i="12" s="1"/>
  <c r="C23" i="16"/>
  <c r="C111" i="12"/>
  <c r="C128" i="12" s="1"/>
  <c r="C22" i="16"/>
  <c r="C110" i="12"/>
  <c r="C130" i="12" s="1"/>
  <c r="C21" i="16"/>
  <c r="C107" i="12"/>
  <c r="C131" i="12" s="1"/>
  <c r="C18" i="16"/>
  <c r="C106" i="12"/>
  <c r="C17" i="16"/>
  <c r="C105" i="12"/>
  <c r="C16" i="16"/>
  <c r="C104" i="12"/>
  <c r="C123" i="12" s="1"/>
  <c r="C15" i="16"/>
  <c r="C103" i="12"/>
  <c r="C129" i="12" s="1"/>
  <c r="C14" i="16"/>
  <c r="C100" i="12"/>
  <c r="C127" i="12" s="1"/>
  <c r="C11" i="16"/>
  <c r="C96" i="12"/>
  <c r="C7" i="16"/>
  <c r="C95" i="12"/>
  <c r="C6" i="16"/>
  <c r="A182" i="12"/>
  <c r="A180" i="12"/>
  <c r="A179" i="12"/>
  <c r="A178" i="12"/>
  <c r="A177" i="12"/>
  <c r="A176" i="12"/>
  <c r="A175" i="12"/>
  <c r="A174" i="12"/>
  <c r="A173" i="12"/>
  <c r="A172" i="12"/>
  <c r="A171" i="12"/>
  <c r="A170" i="12"/>
  <c r="A169" i="12"/>
  <c r="A168" i="12"/>
  <c r="A167" i="12"/>
  <c r="A166" i="12"/>
  <c r="A165" i="12"/>
  <c r="A164" i="12"/>
  <c r="A163" i="12"/>
  <c r="A162" i="12"/>
  <c r="A161" i="12"/>
  <c r="A160" i="12"/>
  <c r="A159" i="12"/>
  <c r="A157" i="12"/>
  <c r="A156" i="12"/>
  <c r="A155" i="12"/>
  <c r="A154" i="12"/>
  <c r="A153" i="12"/>
  <c r="A152" i="12"/>
  <c r="A151" i="12"/>
  <c r="A150" i="12"/>
  <c r="A149" i="12"/>
  <c r="A148" i="12"/>
  <c r="A147" i="12"/>
  <c r="A146" i="12"/>
  <c r="A145" i="12"/>
  <c r="A144" i="12"/>
  <c r="A143" i="12"/>
  <c r="A141" i="12"/>
  <c r="A163" i="11"/>
  <c r="A161" i="11"/>
  <c r="A159" i="11"/>
  <c r="A158" i="11"/>
  <c r="A157" i="11"/>
  <c r="A156" i="11"/>
  <c r="A155" i="11"/>
  <c r="A154" i="11"/>
  <c r="A153" i="11"/>
  <c r="A151" i="11"/>
  <c r="A150" i="11"/>
  <c r="A149" i="11"/>
  <c r="A148" i="11"/>
  <c r="A147" i="11"/>
  <c r="A146" i="11"/>
  <c r="A145" i="11"/>
  <c r="A144" i="11"/>
  <c r="A143" i="11"/>
  <c r="A142" i="11"/>
  <c r="A140" i="11"/>
  <c r="A138" i="11"/>
  <c r="A136" i="11"/>
  <c r="A135" i="11"/>
  <c r="A134" i="11"/>
  <c r="A133" i="11"/>
  <c r="A132" i="11"/>
  <c r="A130" i="11"/>
  <c r="A129" i="11"/>
  <c r="A128" i="11"/>
  <c r="A127" i="11"/>
  <c r="A126" i="11"/>
  <c r="A125" i="11"/>
  <c r="A124" i="11"/>
  <c r="A122" i="11"/>
  <c r="A121" i="11"/>
  <c r="A120" i="11"/>
  <c r="A119" i="11"/>
  <c r="A118" i="11"/>
  <c r="A117" i="11"/>
  <c r="A115" i="11"/>
  <c r="A109" i="11"/>
  <c r="A107" i="11"/>
  <c r="A105" i="11"/>
  <c r="A104" i="11"/>
  <c r="A103" i="11"/>
  <c r="A102" i="11"/>
  <c r="A101" i="11"/>
  <c r="A100" i="11"/>
  <c r="A99" i="11"/>
  <c r="A97" i="11"/>
  <c r="A96" i="11"/>
  <c r="A95" i="11"/>
  <c r="A94" i="11"/>
  <c r="A93" i="11"/>
  <c r="A92" i="11"/>
  <c r="A91" i="11"/>
  <c r="A90" i="11"/>
  <c r="A89" i="11"/>
  <c r="A88" i="11"/>
  <c r="A86" i="11"/>
  <c r="A84" i="11"/>
  <c r="A82" i="11"/>
  <c r="A81" i="11"/>
  <c r="A80" i="11"/>
  <c r="A79" i="11"/>
  <c r="A78" i="11"/>
  <c r="A76" i="11"/>
  <c r="A75" i="11"/>
  <c r="A74" i="11"/>
  <c r="A73" i="11"/>
  <c r="A72" i="11"/>
  <c r="A71" i="11"/>
  <c r="A70" i="11"/>
  <c r="A68" i="11"/>
  <c r="A67" i="11"/>
  <c r="A66" i="11"/>
  <c r="A65" i="11"/>
  <c r="A64" i="11"/>
  <c r="A63" i="11"/>
  <c r="A61" i="11"/>
  <c r="R18" i="11"/>
  <c r="Q18" i="11"/>
  <c r="Q128" i="11" s="1"/>
  <c r="P18" i="11"/>
  <c r="O18" i="11"/>
  <c r="N18" i="11"/>
  <c r="M18" i="11"/>
  <c r="M128" i="11" s="1"/>
  <c r="L18" i="11"/>
  <c r="J18" i="11"/>
  <c r="I18" i="11"/>
  <c r="H18" i="11"/>
  <c r="H128" i="11" s="1"/>
  <c r="G18" i="11"/>
  <c r="F18" i="11"/>
  <c r="E18" i="11"/>
  <c r="D18" i="11"/>
  <c r="D128" i="11" s="1"/>
  <c r="C18" i="11"/>
  <c r="B18" i="11"/>
  <c r="K18" i="11"/>
  <c r="R51" i="11"/>
  <c r="R161" i="11" s="1"/>
  <c r="Q51" i="11"/>
  <c r="P51" i="11"/>
  <c r="O51" i="11"/>
  <c r="N51" i="11"/>
  <c r="N161" i="11" s="1"/>
  <c r="M51" i="11"/>
  <c r="L51" i="11"/>
  <c r="K51" i="11"/>
  <c r="J51" i="11"/>
  <c r="J161" i="11" s="1"/>
  <c r="I51" i="11"/>
  <c r="H51" i="11"/>
  <c r="G51" i="11"/>
  <c r="F51" i="11"/>
  <c r="F161" i="11" s="1"/>
  <c r="E51" i="11"/>
  <c r="D51" i="11"/>
  <c r="C51" i="11"/>
  <c r="B51" i="11"/>
  <c r="R49" i="11"/>
  <c r="Q49" i="11"/>
  <c r="P49" i="11"/>
  <c r="O49" i="11"/>
  <c r="O159" i="11" s="1"/>
  <c r="N49" i="11"/>
  <c r="M49" i="11"/>
  <c r="L49" i="11"/>
  <c r="K49" i="11"/>
  <c r="K159" i="11" s="1"/>
  <c r="J49" i="11"/>
  <c r="I49" i="11"/>
  <c r="I159" i="11" s="1"/>
  <c r="H49" i="11"/>
  <c r="G49" i="11"/>
  <c r="G159" i="11" s="1"/>
  <c r="F49" i="11"/>
  <c r="E49" i="11"/>
  <c r="D49" i="11"/>
  <c r="C49" i="11"/>
  <c r="R48" i="11"/>
  <c r="Q48" i="11"/>
  <c r="P48" i="11"/>
  <c r="O48" i="11"/>
  <c r="O158" i="11" s="1"/>
  <c r="N48" i="11"/>
  <c r="M48" i="11"/>
  <c r="L48" i="11"/>
  <c r="K48" i="11"/>
  <c r="K158" i="11" s="1"/>
  <c r="J48" i="11"/>
  <c r="I48" i="11"/>
  <c r="I158" i="11" s="1"/>
  <c r="H48" i="11"/>
  <c r="G48" i="11"/>
  <c r="G158" i="11" s="1"/>
  <c r="F48" i="11"/>
  <c r="E48" i="11"/>
  <c r="D48" i="11"/>
  <c r="C48" i="11"/>
  <c r="R47" i="11"/>
  <c r="Q47" i="11"/>
  <c r="P47" i="11"/>
  <c r="O47" i="11"/>
  <c r="O157" i="11" s="1"/>
  <c r="N47" i="11"/>
  <c r="M47" i="11"/>
  <c r="L47" i="11"/>
  <c r="K47" i="11"/>
  <c r="K157" i="11" s="1"/>
  <c r="J47" i="11"/>
  <c r="I47" i="11"/>
  <c r="I157" i="11" s="1"/>
  <c r="H47" i="11"/>
  <c r="G47" i="11"/>
  <c r="G157" i="11" s="1"/>
  <c r="F47" i="11"/>
  <c r="E47" i="11"/>
  <c r="D47" i="11"/>
  <c r="C47" i="11"/>
  <c r="C157" i="11" s="1"/>
  <c r="R46" i="11"/>
  <c r="Q46" i="11"/>
  <c r="P46" i="11"/>
  <c r="O46" i="11"/>
  <c r="O156" i="11" s="1"/>
  <c r="N46" i="11"/>
  <c r="M46" i="11"/>
  <c r="L46" i="11"/>
  <c r="K46" i="11"/>
  <c r="K156" i="11" s="1"/>
  <c r="J46" i="11"/>
  <c r="I46" i="11"/>
  <c r="I156" i="11" s="1"/>
  <c r="H46" i="11"/>
  <c r="G46" i="11"/>
  <c r="G156" i="11" s="1"/>
  <c r="F46" i="11"/>
  <c r="E46" i="11"/>
  <c r="D46" i="11"/>
  <c r="C46" i="11"/>
  <c r="R45" i="11"/>
  <c r="Q45" i="11"/>
  <c r="P45" i="11"/>
  <c r="O45" i="11"/>
  <c r="O155" i="11" s="1"/>
  <c r="N45" i="11"/>
  <c r="M45" i="11"/>
  <c r="L45" i="11"/>
  <c r="K45" i="11"/>
  <c r="K155" i="11" s="1"/>
  <c r="J45" i="11"/>
  <c r="I45" i="11"/>
  <c r="I155" i="11" s="1"/>
  <c r="H45" i="11"/>
  <c r="G45" i="11"/>
  <c r="G155" i="11" s="1"/>
  <c r="F45" i="11"/>
  <c r="E45" i="11"/>
  <c r="D45" i="11"/>
  <c r="C45" i="11"/>
  <c r="R44" i="11"/>
  <c r="Q44" i="11"/>
  <c r="P44" i="11"/>
  <c r="O44" i="11"/>
  <c r="O154" i="11" s="1"/>
  <c r="N44" i="11"/>
  <c r="M44" i="11"/>
  <c r="L44" i="11"/>
  <c r="K44" i="11"/>
  <c r="K154" i="11" s="1"/>
  <c r="J44" i="11"/>
  <c r="I44" i="11"/>
  <c r="I154" i="11" s="1"/>
  <c r="H44" i="11"/>
  <c r="G44" i="11"/>
  <c r="F44" i="11"/>
  <c r="E44" i="11"/>
  <c r="D44" i="11"/>
  <c r="C44" i="11"/>
  <c r="B49" i="11"/>
  <c r="B48" i="11"/>
  <c r="B47" i="11"/>
  <c r="B46" i="11"/>
  <c r="B45" i="11"/>
  <c r="B44" i="11"/>
  <c r="R41" i="11"/>
  <c r="Q41" i="11"/>
  <c r="P41" i="11"/>
  <c r="O41" i="11"/>
  <c r="N41" i="11"/>
  <c r="M41" i="11"/>
  <c r="L41" i="11"/>
  <c r="K41" i="11"/>
  <c r="J41" i="11"/>
  <c r="I41" i="11"/>
  <c r="H41" i="11"/>
  <c r="G41" i="11"/>
  <c r="F41" i="11"/>
  <c r="E41" i="11"/>
  <c r="D41" i="11"/>
  <c r="C41" i="11"/>
  <c r="R40" i="11"/>
  <c r="Q40" i="11"/>
  <c r="P40" i="11"/>
  <c r="O40" i="11"/>
  <c r="N40" i="11"/>
  <c r="M40" i="11"/>
  <c r="L40" i="11"/>
  <c r="K40" i="11"/>
  <c r="J40" i="11"/>
  <c r="I40" i="11"/>
  <c r="H40" i="11"/>
  <c r="G40" i="11"/>
  <c r="F40" i="11"/>
  <c r="E40" i="11"/>
  <c r="D40" i="11"/>
  <c r="C40" i="11"/>
  <c r="R39" i="11"/>
  <c r="Q39" i="11"/>
  <c r="P39" i="11"/>
  <c r="O39" i="11"/>
  <c r="N39" i="11"/>
  <c r="M39" i="11"/>
  <c r="L39" i="11"/>
  <c r="K39" i="11"/>
  <c r="J39" i="11"/>
  <c r="I39" i="11"/>
  <c r="H39" i="11"/>
  <c r="G39" i="11"/>
  <c r="F39" i="11"/>
  <c r="E39" i="11"/>
  <c r="D39" i="11"/>
  <c r="C39" i="11"/>
  <c r="R38" i="11"/>
  <c r="Q38" i="11"/>
  <c r="P38" i="11"/>
  <c r="O38" i="11"/>
  <c r="N38" i="11"/>
  <c r="M38" i="11"/>
  <c r="L38" i="11"/>
  <c r="K38" i="11"/>
  <c r="J38" i="11"/>
  <c r="I38" i="11"/>
  <c r="H38" i="11"/>
  <c r="G38" i="11"/>
  <c r="F38" i="11"/>
  <c r="E38" i="11"/>
  <c r="D38" i="11"/>
  <c r="C38" i="11"/>
  <c r="R37" i="11"/>
  <c r="Q37" i="11"/>
  <c r="P37" i="11"/>
  <c r="O37" i="11"/>
  <c r="N37" i="11"/>
  <c r="M37" i="11"/>
  <c r="L37" i="11"/>
  <c r="K37" i="11"/>
  <c r="J37" i="11"/>
  <c r="I37" i="11"/>
  <c r="H37" i="11"/>
  <c r="G37" i="11"/>
  <c r="F37" i="11"/>
  <c r="E37" i="11"/>
  <c r="D37" i="11"/>
  <c r="C37" i="11"/>
  <c r="R36" i="11"/>
  <c r="Q36" i="11"/>
  <c r="P36" i="11"/>
  <c r="O36" i="11"/>
  <c r="N36" i="11"/>
  <c r="M36" i="11"/>
  <c r="L36" i="11"/>
  <c r="K36" i="11"/>
  <c r="J36" i="11"/>
  <c r="I36" i="11"/>
  <c r="H36" i="11"/>
  <c r="G36" i="11"/>
  <c r="F36" i="11"/>
  <c r="E36" i="11"/>
  <c r="D36" i="11"/>
  <c r="C36" i="11"/>
  <c r="R35" i="11"/>
  <c r="Q35" i="11"/>
  <c r="P35" i="11"/>
  <c r="O35" i="11"/>
  <c r="N35" i="11"/>
  <c r="M35" i="11"/>
  <c r="L35" i="11"/>
  <c r="K35" i="11"/>
  <c r="J35" i="11"/>
  <c r="I35" i="11"/>
  <c r="H35" i="11"/>
  <c r="G35" i="11"/>
  <c r="F35" i="11"/>
  <c r="E35" i="11"/>
  <c r="D35" i="11"/>
  <c r="C35" i="11"/>
  <c r="R34" i="11"/>
  <c r="Q34" i="11"/>
  <c r="P34" i="11"/>
  <c r="O34" i="11"/>
  <c r="N34" i="11"/>
  <c r="M34" i="11"/>
  <c r="L34" i="11"/>
  <c r="K34" i="11"/>
  <c r="J34" i="11"/>
  <c r="I34" i="11"/>
  <c r="H34" i="11"/>
  <c r="G34" i="11"/>
  <c r="F34" i="11"/>
  <c r="E34" i="11"/>
  <c r="D34" i="11"/>
  <c r="C34" i="11"/>
  <c r="R33" i="11"/>
  <c r="Q33" i="11"/>
  <c r="P33" i="11"/>
  <c r="O33" i="11"/>
  <c r="N33" i="11"/>
  <c r="M33" i="11"/>
  <c r="L33" i="11"/>
  <c r="K33" i="11"/>
  <c r="J33" i="11"/>
  <c r="I33" i="11"/>
  <c r="H33" i="11"/>
  <c r="G33" i="11"/>
  <c r="G143" i="11" s="1"/>
  <c r="F33" i="11"/>
  <c r="E33" i="11"/>
  <c r="D33" i="11"/>
  <c r="C33" i="11"/>
  <c r="C143" i="11" s="1"/>
  <c r="B41" i="11"/>
  <c r="B40" i="11"/>
  <c r="B39" i="11"/>
  <c r="B38" i="11"/>
  <c r="B37" i="11"/>
  <c r="B36" i="11"/>
  <c r="B35" i="11"/>
  <c r="B34" i="11"/>
  <c r="B33" i="11"/>
  <c r="R26" i="11"/>
  <c r="Q26" i="11"/>
  <c r="P26" i="11"/>
  <c r="P136" i="11" s="1"/>
  <c r="O26" i="11"/>
  <c r="N26" i="11"/>
  <c r="M26" i="11"/>
  <c r="L26" i="11"/>
  <c r="L136" i="11" s="1"/>
  <c r="K26" i="11"/>
  <c r="J26" i="11"/>
  <c r="I26" i="11"/>
  <c r="H26" i="11"/>
  <c r="H136" i="11" s="1"/>
  <c r="G26" i="11"/>
  <c r="F26" i="11"/>
  <c r="E26" i="11"/>
  <c r="D26" i="11"/>
  <c r="D136" i="11" s="1"/>
  <c r="C26" i="11"/>
  <c r="R25" i="11"/>
  <c r="Q25" i="11"/>
  <c r="P25" i="11"/>
  <c r="P135" i="11" s="1"/>
  <c r="O25" i="11"/>
  <c r="N25" i="11"/>
  <c r="M25" i="11"/>
  <c r="L25" i="11"/>
  <c r="L135" i="11" s="1"/>
  <c r="K25" i="11"/>
  <c r="J25" i="11"/>
  <c r="I25" i="11"/>
  <c r="H25" i="11"/>
  <c r="H135" i="11" s="1"/>
  <c r="G25" i="11"/>
  <c r="F25" i="11"/>
  <c r="E25" i="11"/>
  <c r="D25" i="11"/>
  <c r="D135" i="11" s="1"/>
  <c r="C25" i="11"/>
  <c r="R24" i="11"/>
  <c r="Q24" i="11"/>
  <c r="P24" i="11"/>
  <c r="P134" i="11" s="1"/>
  <c r="O24" i="11"/>
  <c r="N24" i="11"/>
  <c r="M24" i="11"/>
  <c r="L24" i="11"/>
  <c r="L134" i="11" s="1"/>
  <c r="K24" i="11"/>
  <c r="J24" i="11"/>
  <c r="I24" i="11"/>
  <c r="H24" i="11"/>
  <c r="H134" i="11" s="1"/>
  <c r="G24" i="11"/>
  <c r="F24" i="11"/>
  <c r="E24" i="11"/>
  <c r="D24" i="11"/>
  <c r="D134" i="11" s="1"/>
  <c r="C24" i="11"/>
  <c r="R23" i="11"/>
  <c r="Q23" i="11"/>
  <c r="P23" i="11"/>
  <c r="P133" i="11" s="1"/>
  <c r="O23" i="11"/>
  <c r="N23" i="11"/>
  <c r="M23" i="11"/>
  <c r="L23" i="11"/>
  <c r="L133" i="11" s="1"/>
  <c r="K23" i="11"/>
  <c r="J23" i="11"/>
  <c r="I23" i="11"/>
  <c r="H23" i="11"/>
  <c r="H133" i="11" s="1"/>
  <c r="G23" i="11"/>
  <c r="F23" i="11"/>
  <c r="E23" i="11"/>
  <c r="D23" i="11"/>
  <c r="D133" i="11" s="1"/>
  <c r="C23" i="11"/>
  <c r="B26" i="11"/>
  <c r="B25" i="11"/>
  <c r="B24" i="11"/>
  <c r="B23" i="11"/>
  <c r="R20" i="11"/>
  <c r="Q20" i="11"/>
  <c r="P20" i="11"/>
  <c r="P130" i="11" s="1"/>
  <c r="O20" i="11"/>
  <c r="N20" i="11"/>
  <c r="M20" i="11"/>
  <c r="L20" i="11"/>
  <c r="L130" i="11" s="1"/>
  <c r="K20" i="11"/>
  <c r="J20" i="11"/>
  <c r="I20" i="11"/>
  <c r="H20" i="11"/>
  <c r="H130" i="11" s="1"/>
  <c r="G20" i="11"/>
  <c r="F20" i="11"/>
  <c r="E20" i="11"/>
  <c r="D20" i="11"/>
  <c r="D130" i="11" s="1"/>
  <c r="C20" i="11"/>
  <c r="R19" i="11"/>
  <c r="Q19" i="11"/>
  <c r="P19" i="11"/>
  <c r="P129" i="11" s="1"/>
  <c r="O19" i="11"/>
  <c r="N19" i="11"/>
  <c r="M19" i="11"/>
  <c r="L19" i="11"/>
  <c r="L129" i="11" s="1"/>
  <c r="K19" i="11"/>
  <c r="J19" i="11"/>
  <c r="I19" i="11"/>
  <c r="H19" i="11"/>
  <c r="H129" i="11" s="1"/>
  <c r="G19" i="11"/>
  <c r="F19" i="11"/>
  <c r="E19" i="11"/>
  <c r="D19" i="11"/>
  <c r="D129" i="11" s="1"/>
  <c r="C19" i="11"/>
  <c r="R17" i="11"/>
  <c r="Q17" i="11"/>
  <c r="P17" i="11"/>
  <c r="P127" i="11" s="1"/>
  <c r="O17" i="11"/>
  <c r="N17" i="11"/>
  <c r="M17" i="11"/>
  <c r="L17" i="11"/>
  <c r="L127" i="11" s="1"/>
  <c r="K17" i="11"/>
  <c r="J17" i="11"/>
  <c r="I17" i="11"/>
  <c r="H17" i="11"/>
  <c r="H127" i="11" s="1"/>
  <c r="G17" i="11"/>
  <c r="F17" i="11"/>
  <c r="E17" i="11"/>
  <c r="D17" i="11"/>
  <c r="D127" i="11" s="1"/>
  <c r="C17" i="11"/>
  <c r="R16" i="11"/>
  <c r="Q16" i="11"/>
  <c r="P16" i="11"/>
  <c r="P126" i="11" s="1"/>
  <c r="O16" i="11"/>
  <c r="N16" i="11"/>
  <c r="M16" i="11"/>
  <c r="L16" i="11"/>
  <c r="L126" i="11" s="1"/>
  <c r="K16" i="11"/>
  <c r="J16" i="11"/>
  <c r="I16" i="11"/>
  <c r="H16" i="11"/>
  <c r="H126" i="11" s="1"/>
  <c r="G16" i="11"/>
  <c r="F16" i="11"/>
  <c r="E16" i="11"/>
  <c r="D16" i="11"/>
  <c r="D126" i="11" s="1"/>
  <c r="C16" i="11"/>
  <c r="B20" i="11"/>
  <c r="B19" i="11"/>
  <c r="B17" i="11"/>
  <c r="B16" i="11"/>
  <c r="R12" i="11"/>
  <c r="Q12" i="11"/>
  <c r="P12" i="11"/>
  <c r="P122" i="11" s="1"/>
  <c r="O12" i="11"/>
  <c r="N12" i="11"/>
  <c r="M12" i="11"/>
  <c r="L12" i="11"/>
  <c r="L122" i="11" s="1"/>
  <c r="K12" i="11"/>
  <c r="J12" i="11"/>
  <c r="I12" i="11"/>
  <c r="H12" i="11"/>
  <c r="H122" i="11" s="1"/>
  <c r="G12" i="11"/>
  <c r="F12" i="11"/>
  <c r="E12" i="11"/>
  <c r="D12" i="11"/>
  <c r="D122" i="11" s="1"/>
  <c r="C12" i="11"/>
  <c r="R11" i="11"/>
  <c r="Q11" i="11"/>
  <c r="P11" i="11"/>
  <c r="P121" i="11" s="1"/>
  <c r="O11" i="11"/>
  <c r="N11" i="11"/>
  <c r="M11" i="11"/>
  <c r="L11" i="11"/>
  <c r="L121" i="11" s="1"/>
  <c r="K11" i="11"/>
  <c r="J11" i="11"/>
  <c r="I11" i="11"/>
  <c r="H11" i="11"/>
  <c r="H121" i="11" s="1"/>
  <c r="G11" i="11"/>
  <c r="F11" i="11"/>
  <c r="E11" i="11"/>
  <c r="D11" i="11"/>
  <c r="D121" i="11" s="1"/>
  <c r="C11" i="11"/>
  <c r="R10" i="11"/>
  <c r="Q10" i="11"/>
  <c r="P10" i="11"/>
  <c r="P120" i="11" s="1"/>
  <c r="O10" i="11"/>
  <c r="N10" i="11"/>
  <c r="M10" i="11"/>
  <c r="L10" i="11"/>
  <c r="L120" i="11" s="1"/>
  <c r="K10" i="11"/>
  <c r="J10" i="11"/>
  <c r="I10" i="11"/>
  <c r="H10" i="11"/>
  <c r="H120" i="11" s="1"/>
  <c r="G10" i="11"/>
  <c r="F10" i="11"/>
  <c r="E10" i="11"/>
  <c r="D10" i="11"/>
  <c r="D120" i="11" s="1"/>
  <c r="C10" i="11"/>
  <c r="R9" i="11"/>
  <c r="Q9" i="11"/>
  <c r="P9" i="11"/>
  <c r="P119" i="11" s="1"/>
  <c r="O9" i="11"/>
  <c r="N9" i="11"/>
  <c r="M9" i="11"/>
  <c r="L9" i="11"/>
  <c r="L119" i="11" s="1"/>
  <c r="K9" i="11"/>
  <c r="J9" i="11"/>
  <c r="I9" i="11"/>
  <c r="H9" i="11"/>
  <c r="H119" i="11" s="1"/>
  <c r="G9" i="11"/>
  <c r="F9" i="11"/>
  <c r="E9" i="11"/>
  <c r="D9" i="11"/>
  <c r="D119" i="11" s="1"/>
  <c r="C9" i="11"/>
  <c r="R8" i="11"/>
  <c r="Q8" i="11"/>
  <c r="P8" i="11"/>
  <c r="P118" i="11" s="1"/>
  <c r="O8" i="11"/>
  <c r="N8" i="11"/>
  <c r="M8" i="11"/>
  <c r="L8" i="11"/>
  <c r="L118" i="11" s="1"/>
  <c r="K8" i="11"/>
  <c r="J8" i="11"/>
  <c r="I8" i="11"/>
  <c r="H8" i="11"/>
  <c r="H118" i="11" s="1"/>
  <c r="G8" i="11"/>
  <c r="F8" i="11"/>
  <c r="E8" i="11"/>
  <c r="D8" i="11"/>
  <c r="D118" i="11" s="1"/>
  <c r="C8" i="11"/>
  <c r="B12" i="11"/>
  <c r="B11" i="11"/>
  <c r="B10" i="11"/>
  <c r="B9" i="11"/>
  <c r="B8" i="11"/>
  <c r="R107" i="9"/>
  <c r="Q107" i="9"/>
  <c r="P107" i="9"/>
  <c r="O107" i="9"/>
  <c r="N107" i="9"/>
  <c r="M107" i="9"/>
  <c r="L107" i="9"/>
  <c r="K107" i="9"/>
  <c r="J107" i="9"/>
  <c r="I107" i="9"/>
  <c r="H107" i="9"/>
  <c r="G107" i="9"/>
  <c r="F107" i="9"/>
  <c r="E107" i="9"/>
  <c r="D107" i="9"/>
  <c r="C107" i="9"/>
  <c r="L126" i="12" l="1"/>
  <c r="H126" i="12"/>
  <c r="C126" i="12"/>
  <c r="E126" i="12"/>
  <c r="I126" i="12"/>
  <c r="M126" i="12"/>
  <c r="Q126" i="12"/>
  <c r="F129" i="12"/>
  <c r="F126" i="12" s="1"/>
  <c r="J129" i="12"/>
  <c r="N129" i="12"/>
  <c r="R129" i="12"/>
  <c r="R126" i="12" s="1"/>
  <c r="G123" i="12"/>
  <c r="K123" i="12"/>
  <c r="O123" i="12"/>
  <c r="D126" i="12"/>
  <c r="P126" i="12"/>
  <c r="G129" i="12"/>
  <c r="G126" i="12" s="1"/>
  <c r="K129" i="12"/>
  <c r="K126" i="12" s="1"/>
  <c r="O129" i="12"/>
  <c r="O126" i="12" s="1"/>
  <c r="D123" i="12"/>
  <c r="H123" i="12"/>
  <c r="J126" i="12"/>
  <c r="N126" i="12"/>
  <c r="L123" i="12"/>
  <c r="P123" i="12"/>
  <c r="J118" i="11"/>
  <c r="R118" i="11"/>
  <c r="J119" i="11"/>
  <c r="R119" i="11"/>
  <c r="N120" i="11"/>
  <c r="F121" i="11"/>
  <c r="N121" i="11"/>
  <c r="J122" i="11"/>
  <c r="R122" i="11"/>
  <c r="F126" i="11"/>
  <c r="R126" i="11"/>
  <c r="J127" i="11"/>
  <c r="R127" i="11"/>
  <c r="J129" i="11"/>
  <c r="R129" i="11"/>
  <c r="J130" i="11"/>
  <c r="R130" i="11"/>
  <c r="J133" i="11"/>
  <c r="R133" i="11"/>
  <c r="J134" i="11"/>
  <c r="F135" i="11"/>
  <c r="N135" i="11"/>
  <c r="F136" i="11"/>
  <c r="N136" i="11"/>
  <c r="E143" i="11"/>
  <c r="M143" i="11"/>
  <c r="E144" i="11"/>
  <c r="M144" i="11"/>
  <c r="E145" i="11"/>
  <c r="M145" i="11"/>
  <c r="E146" i="11"/>
  <c r="M146" i="11"/>
  <c r="E147" i="11"/>
  <c r="M147" i="11"/>
  <c r="E148" i="11"/>
  <c r="M148" i="11"/>
  <c r="E149" i="11"/>
  <c r="Q149" i="11"/>
  <c r="I150" i="11"/>
  <c r="Q150" i="11"/>
  <c r="I151" i="11"/>
  <c r="Q151" i="11"/>
  <c r="C155" i="11"/>
  <c r="C159" i="11"/>
  <c r="F118" i="11"/>
  <c r="N118" i="11"/>
  <c r="F119" i="11"/>
  <c r="N119" i="11"/>
  <c r="F120" i="11"/>
  <c r="J120" i="11"/>
  <c r="R120" i="11"/>
  <c r="J121" i="11"/>
  <c r="R121" i="11"/>
  <c r="F122" i="11"/>
  <c r="N122" i="11"/>
  <c r="J126" i="11"/>
  <c r="N126" i="11"/>
  <c r="F127" i="11"/>
  <c r="N127" i="11"/>
  <c r="F129" i="11"/>
  <c r="N129" i="11"/>
  <c r="F130" i="11"/>
  <c r="N130" i="11"/>
  <c r="F133" i="11"/>
  <c r="N133" i="11"/>
  <c r="F134" i="11"/>
  <c r="N134" i="11"/>
  <c r="R134" i="11"/>
  <c r="J135" i="11"/>
  <c r="R135" i="11"/>
  <c r="J136" i="11"/>
  <c r="R136" i="11"/>
  <c r="I143" i="11"/>
  <c r="Q143" i="11"/>
  <c r="I144" i="11"/>
  <c r="Q144" i="11"/>
  <c r="I145" i="11"/>
  <c r="Q145" i="11"/>
  <c r="I146" i="11"/>
  <c r="Q146" i="11"/>
  <c r="I147" i="11"/>
  <c r="Q147" i="11"/>
  <c r="I148" i="11"/>
  <c r="Q148" i="11"/>
  <c r="I149" i="11"/>
  <c r="M149" i="11"/>
  <c r="E150" i="11"/>
  <c r="M150" i="11"/>
  <c r="E151" i="11"/>
  <c r="M151" i="11"/>
  <c r="G154" i="11"/>
  <c r="F128" i="11"/>
  <c r="J128" i="11"/>
  <c r="I161" i="11"/>
  <c r="C154" i="11"/>
  <c r="C158" i="11"/>
  <c r="K128" i="11"/>
  <c r="N128" i="11"/>
  <c r="R128" i="11"/>
  <c r="E118" i="11"/>
  <c r="I118" i="11"/>
  <c r="M118" i="11"/>
  <c r="Q118" i="11"/>
  <c r="E119" i="11"/>
  <c r="I119" i="11"/>
  <c r="M119" i="11"/>
  <c r="Q119" i="11"/>
  <c r="E120" i="11"/>
  <c r="I120" i="11"/>
  <c r="M120" i="11"/>
  <c r="Q120" i="11"/>
  <c r="E121" i="11"/>
  <c r="I121" i="11"/>
  <c r="M121" i="11"/>
  <c r="Q121" i="11"/>
  <c r="E122" i="11"/>
  <c r="I122" i="11"/>
  <c r="M122" i="11"/>
  <c r="Q122" i="11"/>
  <c r="E126" i="11"/>
  <c r="I126" i="11"/>
  <c r="M126" i="11"/>
  <c r="Q126" i="11"/>
  <c r="E127" i="11"/>
  <c r="I127" i="11"/>
  <c r="M127" i="11"/>
  <c r="Q127" i="11"/>
  <c r="E129" i="11"/>
  <c r="I129" i="11"/>
  <c r="M129" i="11"/>
  <c r="Q129" i="11"/>
  <c r="E130" i="11"/>
  <c r="I130" i="11"/>
  <c r="M130" i="11"/>
  <c r="Q130" i="11"/>
  <c r="E133" i="11"/>
  <c r="I133" i="11"/>
  <c r="M133" i="11"/>
  <c r="Q133" i="11"/>
  <c r="E134" i="11"/>
  <c r="I134" i="11"/>
  <c r="M134" i="11"/>
  <c r="Q134" i="11"/>
  <c r="E135" i="11"/>
  <c r="I135" i="11"/>
  <c r="M135" i="11"/>
  <c r="Q135" i="11"/>
  <c r="E136" i="11"/>
  <c r="I136" i="11"/>
  <c r="M136" i="11"/>
  <c r="Q136" i="11"/>
  <c r="C118" i="11"/>
  <c r="G118" i="11"/>
  <c r="K118" i="11"/>
  <c r="O118" i="11"/>
  <c r="C119" i="11"/>
  <c r="G119" i="11"/>
  <c r="K119" i="11"/>
  <c r="O119" i="11"/>
  <c r="C120" i="11"/>
  <c r="G120" i="11"/>
  <c r="K120" i="11"/>
  <c r="O120" i="11"/>
  <c r="C121" i="11"/>
  <c r="G121" i="11"/>
  <c r="K121" i="11"/>
  <c r="O121" i="11"/>
  <c r="C122" i="11"/>
  <c r="G122" i="11"/>
  <c r="K122" i="11"/>
  <c r="O122" i="11"/>
  <c r="C126" i="11"/>
  <c r="G126" i="11"/>
  <c r="K126" i="11"/>
  <c r="O126" i="11"/>
  <c r="C127" i="11"/>
  <c r="G127" i="11"/>
  <c r="K127" i="11"/>
  <c r="O127" i="11"/>
  <c r="C129" i="11"/>
  <c r="G129" i="11"/>
  <c r="K129" i="11"/>
  <c r="O129" i="11"/>
  <c r="C130" i="11"/>
  <c r="G130" i="11"/>
  <c r="K130" i="11"/>
  <c r="O130" i="11"/>
  <c r="C133" i="11"/>
  <c r="G133" i="11"/>
  <c r="K133" i="11"/>
  <c r="O133" i="11"/>
  <c r="C134" i="11"/>
  <c r="G134" i="11"/>
  <c r="K134" i="11"/>
  <c r="O134" i="11"/>
  <c r="C135" i="11"/>
  <c r="G135" i="11"/>
  <c r="K135" i="11"/>
  <c r="O135" i="11"/>
  <c r="C136" i="11"/>
  <c r="G136" i="11"/>
  <c r="K136" i="11"/>
  <c r="O136" i="11"/>
  <c r="F143" i="11"/>
  <c r="J143" i="11"/>
  <c r="N143" i="11"/>
  <c r="R143" i="11"/>
  <c r="F144" i="11"/>
  <c r="J144" i="11"/>
  <c r="N144" i="11"/>
  <c r="R144" i="11"/>
  <c r="F145" i="11"/>
  <c r="J145" i="11"/>
  <c r="N145" i="11"/>
  <c r="R145" i="11"/>
  <c r="C156" i="11"/>
  <c r="F146" i="11"/>
  <c r="J146" i="11"/>
  <c r="N146" i="11"/>
  <c r="R146" i="11"/>
  <c r="F147" i="11"/>
  <c r="J147" i="11"/>
  <c r="N147" i="11"/>
  <c r="R147" i="11"/>
  <c r="F148" i="11"/>
  <c r="J148" i="11"/>
  <c r="N148" i="11"/>
  <c r="R148" i="11"/>
  <c r="F149" i="11"/>
  <c r="J149" i="11"/>
  <c r="N149" i="11"/>
  <c r="R149" i="11"/>
  <c r="F150" i="11"/>
  <c r="J150" i="11"/>
  <c r="N150" i="11"/>
  <c r="R150" i="11"/>
  <c r="F151" i="11"/>
  <c r="J151" i="11"/>
  <c r="N151" i="11"/>
  <c r="R151" i="11"/>
  <c r="D154" i="11"/>
  <c r="H154" i="11"/>
  <c r="L154" i="11"/>
  <c r="P154" i="11"/>
  <c r="D155" i="11"/>
  <c r="H155" i="11"/>
  <c r="L155" i="11"/>
  <c r="P155" i="11"/>
  <c r="D156" i="11"/>
  <c r="H156" i="11"/>
  <c r="L156" i="11"/>
  <c r="P156" i="11"/>
  <c r="D157" i="11"/>
  <c r="H157" i="11"/>
  <c r="L157" i="11"/>
  <c r="P157" i="11"/>
  <c r="D158" i="11"/>
  <c r="H158" i="11"/>
  <c r="L158" i="11"/>
  <c r="P158" i="11"/>
  <c r="D159" i="11"/>
  <c r="H159" i="11"/>
  <c r="L159" i="11"/>
  <c r="P159" i="11"/>
  <c r="C161" i="11"/>
  <c r="G161" i="11"/>
  <c r="K161" i="11"/>
  <c r="O161" i="11"/>
  <c r="E128" i="11"/>
  <c r="I128" i="11"/>
  <c r="K143" i="11"/>
  <c r="O143" i="11"/>
  <c r="C144" i="11"/>
  <c r="G144" i="11"/>
  <c r="K144" i="11"/>
  <c r="O144" i="11"/>
  <c r="C145" i="11"/>
  <c r="G145" i="11"/>
  <c r="K145" i="11"/>
  <c r="O145" i="11"/>
  <c r="C146" i="11"/>
  <c r="G146" i="11"/>
  <c r="K146" i="11"/>
  <c r="O146" i="11"/>
  <c r="C147" i="11"/>
  <c r="G147" i="11"/>
  <c r="K147" i="11"/>
  <c r="O147" i="11"/>
  <c r="C148" i="11"/>
  <c r="G148" i="11"/>
  <c r="K148" i="11"/>
  <c r="O148" i="11"/>
  <c r="C149" i="11"/>
  <c r="G149" i="11"/>
  <c r="K149" i="11"/>
  <c r="O149" i="11"/>
  <c r="C150" i="11"/>
  <c r="G150" i="11"/>
  <c r="K150" i="11"/>
  <c r="O150" i="11"/>
  <c r="C151" i="11"/>
  <c r="G151" i="11"/>
  <c r="K151" i="11"/>
  <c r="O151" i="11"/>
  <c r="E154" i="11"/>
  <c r="M154" i="11"/>
  <c r="Q154" i="11"/>
  <c r="E155" i="11"/>
  <c r="M155" i="11"/>
  <c r="Q155" i="11"/>
  <c r="E156" i="11"/>
  <c r="M156" i="11"/>
  <c r="Q156" i="11"/>
  <c r="E157" i="11"/>
  <c r="M157" i="11"/>
  <c r="Q157" i="11"/>
  <c r="E158" i="11"/>
  <c r="M158" i="11"/>
  <c r="Q158" i="11"/>
  <c r="E159" i="11"/>
  <c r="M159" i="11"/>
  <c r="Q159" i="11"/>
  <c r="D161" i="11"/>
  <c r="H161" i="11"/>
  <c r="L161" i="11"/>
  <c r="P161" i="11"/>
  <c r="O128" i="11"/>
  <c r="D143" i="11"/>
  <c r="H143" i="11"/>
  <c r="L143" i="11"/>
  <c r="P143" i="11"/>
  <c r="D144" i="11"/>
  <c r="H144" i="11"/>
  <c r="L144" i="11"/>
  <c r="P144" i="11"/>
  <c r="D145" i="11"/>
  <c r="H145" i="11"/>
  <c r="L145" i="11"/>
  <c r="P145" i="11"/>
  <c r="D146" i="11"/>
  <c r="H146" i="11"/>
  <c r="L146" i="11"/>
  <c r="P146" i="11"/>
  <c r="D147" i="11"/>
  <c r="H147" i="11"/>
  <c r="L147" i="11"/>
  <c r="P147" i="11"/>
  <c r="D148" i="11"/>
  <c r="H148" i="11"/>
  <c r="L148" i="11"/>
  <c r="P148" i="11"/>
  <c r="D149" i="11"/>
  <c r="H149" i="11"/>
  <c r="L149" i="11"/>
  <c r="P149" i="11"/>
  <c r="D150" i="11"/>
  <c r="H150" i="11"/>
  <c r="L150" i="11"/>
  <c r="P150" i="11"/>
  <c r="D151" i="11"/>
  <c r="H151" i="11"/>
  <c r="L151" i="11"/>
  <c r="P151" i="11"/>
  <c r="F154" i="11"/>
  <c r="J154" i="11"/>
  <c r="N154" i="11"/>
  <c r="R154" i="11"/>
  <c r="F155" i="11"/>
  <c r="J155" i="11"/>
  <c r="N155" i="11"/>
  <c r="R155" i="11"/>
  <c r="F156" i="11"/>
  <c r="J156" i="11"/>
  <c r="N156" i="11"/>
  <c r="R156" i="11"/>
  <c r="F157" i="11"/>
  <c r="J157" i="11"/>
  <c r="N157" i="11"/>
  <c r="R157" i="11"/>
  <c r="F158" i="11"/>
  <c r="J158" i="11"/>
  <c r="N158" i="11"/>
  <c r="R158" i="11"/>
  <c r="F159" i="11"/>
  <c r="J159" i="11"/>
  <c r="N159" i="11"/>
  <c r="R159" i="11"/>
  <c r="E161" i="11"/>
  <c r="M161" i="11"/>
  <c r="Q161" i="11"/>
  <c r="C128" i="11"/>
  <c r="G128" i="11"/>
  <c r="L128" i="11"/>
  <c r="P128" i="11"/>
  <c r="A110" i="9"/>
  <c r="A108" i="9"/>
  <c r="A106" i="9"/>
  <c r="A104" i="9"/>
  <c r="A103" i="9"/>
  <c r="A102" i="9"/>
  <c r="A100" i="9"/>
  <c r="A98" i="9"/>
  <c r="A96" i="9"/>
  <c r="A94" i="9"/>
  <c r="A93" i="9"/>
  <c r="A92" i="9"/>
  <c r="A91" i="9"/>
  <c r="A90" i="9"/>
  <c r="A89" i="9"/>
  <c r="A88" i="9"/>
  <c r="A87" i="9"/>
  <c r="A86" i="9"/>
  <c r="A84" i="9"/>
  <c r="A78" i="9"/>
  <c r="A76" i="9"/>
  <c r="A74" i="9"/>
  <c r="A72" i="9"/>
  <c r="A71" i="9"/>
  <c r="A70" i="9"/>
  <c r="A68" i="9"/>
  <c r="A66" i="9"/>
  <c r="A64" i="9"/>
  <c r="A62" i="9"/>
  <c r="A61" i="9"/>
  <c r="A60" i="9"/>
  <c r="A59" i="9"/>
  <c r="A58" i="9"/>
  <c r="A57" i="9"/>
  <c r="A56" i="9"/>
  <c r="A55" i="9"/>
  <c r="A54" i="9"/>
  <c r="A52" i="9"/>
  <c r="R44" i="9"/>
  <c r="Q44" i="9"/>
  <c r="P44" i="9"/>
  <c r="O44" i="9"/>
  <c r="N44" i="9"/>
  <c r="M44" i="9"/>
  <c r="L44" i="9"/>
  <c r="K44" i="9"/>
  <c r="J44" i="9"/>
  <c r="I44" i="9"/>
  <c r="H44" i="9"/>
  <c r="G44" i="9"/>
  <c r="F44" i="9"/>
  <c r="E44" i="9"/>
  <c r="D44" i="9"/>
  <c r="C44" i="9"/>
  <c r="R43" i="9"/>
  <c r="Q43" i="9"/>
  <c r="P43" i="9"/>
  <c r="O43" i="9"/>
  <c r="N43" i="9"/>
  <c r="M43" i="9"/>
  <c r="L43" i="9"/>
  <c r="K43" i="9"/>
  <c r="J43" i="9"/>
  <c r="I43" i="9"/>
  <c r="H43" i="9"/>
  <c r="G43" i="9"/>
  <c r="F43" i="9"/>
  <c r="E43" i="9"/>
  <c r="D43" i="9"/>
  <c r="C43" i="9"/>
  <c r="R42" i="9"/>
  <c r="Q42" i="9"/>
  <c r="P42" i="9"/>
  <c r="O42" i="9"/>
  <c r="N42" i="9"/>
  <c r="M42" i="9"/>
  <c r="L42" i="9"/>
  <c r="K42" i="9"/>
  <c r="J42" i="9"/>
  <c r="I42" i="9"/>
  <c r="H42" i="9"/>
  <c r="G42" i="9"/>
  <c r="F42" i="9"/>
  <c r="E42" i="9"/>
  <c r="D42" i="9"/>
  <c r="C42" i="9"/>
  <c r="B43" i="9"/>
  <c r="B44" i="9"/>
  <c r="B42" i="9"/>
  <c r="R36" i="9"/>
  <c r="Q36" i="9"/>
  <c r="P36" i="9"/>
  <c r="O36" i="9"/>
  <c r="N36" i="9"/>
  <c r="M36" i="9"/>
  <c r="L36" i="9"/>
  <c r="K36" i="9"/>
  <c r="J36" i="9"/>
  <c r="I36" i="9"/>
  <c r="H36" i="9"/>
  <c r="G36" i="9"/>
  <c r="F36" i="9"/>
  <c r="E36" i="9"/>
  <c r="D36" i="9"/>
  <c r="C36" i="9"/>
  <c r="B36" i="9"/>
  <c r="R32" i="9"/>
  <c r="Q32" i="9"/>
  <c r="P32" i="9"/>
  <c r="O32" i="9"/>
  <c r="N32" i="9"/>
  <c r="M32" i="9"/>
  <c r="L32" i="9"/>
  <c r="K32" i="9"/>
  <c r="J32" i="9"/>
  <c r="I32" i="9"/>
  <c r="H32" i="9"/>
  <c r="G32" i="9"/>
  <c r="F32" i="9"/>
  <c r="E32" i="9"/>
  <c r="D32" i="9"/>
  <c r="C32" i="9"/>
  <c r="R31" i="9"/>
  <c r="Q31" i="9"/>
  <c r="P31" i="9"/>
  <c r="O31" i="9"/>
  <c r="N31" i="9"/>
  <c r="M31" i="9"/>
  <c r="L31" i="9"/>
  <c r="K31" i="9"/>
  <c r="J31" i="9"/>
  <c r="I31" i="9"/>
  <c r="H31" i="9"/>
  <c r="G31" i="9"/>
  <c r="F31" i="9"/>
  <c r="E31" i="9"/>
  <c r="D31" i="9"/>
  <c r="C31" i="9"/>
  <c r="R30" i="9"/>
  <c r="Q30" i="9"/>
  <c r="P30" i="9"/>
  <c r="O30" i="9"/>
  <c r="N30" i="9"/>
  <c r="M30" i="9"/>
  <c r="L30" i="9"/>
  <c r="K30" i="9"/>
  <c r="J30" i="9"/>
  <c r="I30" i="9"/>
  <c r="H30" i="9"/>
  <c r="G30" i="9"/>
  <c r="F30" i="9"/>
  <c r="E30" i="9"/>
  <c r="D30" i="9"/>
  <c r="C30" i="9"/>
  <c r="B32" i="9"/>
  <c r="B31" i="9"/>
  <c r="B30" i="9"/>
  <c r="B24" i="9"/>
  <c r="R6" i="9"/>
  <c r="Q6" i="9"/>
  <c r="P6" i="9"/>
  <c r="O6" i="9"/>
  <c r="N6" i="9"/>
  <c r="M6" i="9"/>
  <c r="L6" i="9"/>
  <c r="K6" i="9"/>
  <c r="J6" i="9"/>
  <c r="I6" i="9"/>
  <c r="H6" i="9"/>
  <c r="G6" i="9"/>
  <c r="F6" i="9"/>
  <c r="E6" i="9"/>
  <c r="D6" i="9"/>
  <c r="C6" i="9"/>
  <c r="R5" i="9"/>
  <c r="Q5" i="9"/>
  <c r="P5" i="9"/>
  <c r="O5" i="9"/>
  <c r="N5" i="9"/>
  <c r="M5" i="9"/>
  <c r="L5" i="9"/>
  <c r="K5" i="9"/>
  <c r="J5" i="9"/>
  <c r="I5" i="9"/>
  <c r="H5" i="9"/>
  <c r="G5" i="9"/>
  <c r="F5" i="9"/>
  <c r="E5" i="9"/>
  <c r="D5" i="9"/>
  <c r="C5" i="9"/>
  <c r="R18" i="9"/>
  <c r="Q18" i="9"/>
  <c r="P18" i="9"/>
  <c r="O18" i="9"/>
  <c r="N18" i="9"/>
  <c r="M18" i="9"/>
  <c r="L18" i="9"/>
  <c r="K18" i="9"/>
  <c r="J18" i="9"/>
  <c r="I18" i="9"/>
  <c r="H18" i="9"/>
  <c r="G18" i="9"/>
  <c r="F18" i="9"/>
  <c r="E18" i="9"/>
  <c r="D18" i="9"/>
  <c r="C18" i="9"/>
  <c r="R17" i="9"/>
  <c r="Q17" i="9"/>
  <c r="P17" i="9"/>
  <c r="O17" i="9"/>
  <c r="N17" i="9"/>
  <c r="M17" i="9"/>
  <c r="L17" i="9"/>
  <c r="K17" i="9"/>
  <c r="J17" i="9"/>
  <c r="I17" i="9"/>
  <c r="H17" i="9"/>
  <c r="G17" i="9"/>
  <c r="F17" i="9"/>
  <c r="E17" i="9"/>
  <c r="D17" i="9"/>
  <c r="C17" i="9"/>
  <c r="R16" i="9"/>
  <c r="Q16" i="9"/>
  <c r="P16" i="9"/>
  <c r="O16" i="9"/>
  <c r="N16" i="9"/>
  <c r="M16" i="9"/>
  <c r="L16" i="9"/>
  <c r="K16" i="9"/>
  <c r="J16" i="9"/>
  <c r="I16" i="9"/>
  <c r="H16" i="9"/>
  <c r="G16" i="9"/>
  <c r="F16" i="9"/>
  <c r="E16" i="9"/>
  <c r="D16" i="9"/>
  <c r="C16" i="9"/>
  <c r="R15" i="9"/>
  <c r="Q15" i="9"/>
  <c r="P15" i="9"/>
  <c r="O15" i="9"/>
  <c r="N15" i="9"/>
  <c r="M15" i="9"/>
  <c r="L15" i="9"/>
  <c r="K15" i="9"/>
  <c r="J15" i="9"/>
  <c r="I15" i="9"/>
  <c r="H15" i="9"/>
  <c r="G15" i="9"/>
  <c r="F15" i="9"/>
  <c r="E15" i="9"/>
  <c r="D15" i="9"/>
  <c r="C15" i="9"/>
  <c r="R14" i="9"/>
  <c r="Q14" i="9"/>
  <c r="P14" i="9"/>
  <c r="O14" i="9"/>
  <c r="N14" i="9"/>
  <c r="M14" i="9"/>
  <c r="L14" i="9"/>
  <c r="K14" i="9"/>
  <c r="J14" i="9"/>
  <c r="I14" i="9"/>
  <c r="H14" i="9"/>
  <c r="G14" i="9"/>
  <c r="F14" i="9"/>
  <c r="E14" i="9"/>
  <c r="D14" i="9"/>
  <c r="C14" i="9"/>
  <c r="R13" i="9"/>
  <c r="Q13" i="9"/>
  <c r="P13" i="9"/>
  <c r="O13" i="9"/>
  <c r="N13" i="9"/>
  <c r="M13" i="9"/>
  <c r="L13" i="9"/>
  <c r="K13" i="9"/>
  <c r="J13" i="9"/>
  <c r="I13" i="9"/>
  <c r="H13" i="9"/>
  <c r="G13" i="9"/>
  <c r="F13" i="9"/>
  <c r="E13" i="9"/>
  <c r="D13" i="9"/>
  <c r="C13" i="9"/>
  <c r="R12" i="9"/>
  <c r="Q12" i="9"/>
  <c r="P12" i="9"/>
  <c r="O12" i="9"/>
  <c r="N12" i="9"/>
  <c r="M12" i="9"/>
  <c r="L12" i="9"/>
  <c r="K12" i="9"/>
  <c r="J12" i="9"/>
  <c r="I12" i="9"/>
  <c r="H12" i="9"/>
  <c r="G12" i="9"/>
  <c r="F12" i="9"/>
  <c r="E12" i="9"/>
  <c r="D12" i="9"/>
  <c r="C12" i="9"/>
  <c r="R11" i="9"/>
  <c r="Q11" i="9"/>
  <c r="P11" i="9"/>
  <c r="O11" i="9"/>
  <c r="N11" i="9"/>
  <c r="M11" i="9"/>
  <c r="L11" i="9"/>
  <c r="K11" i="9"/>
  <c r="J11" i="9"/>
  <c r="I11" i="9"/>
  <c r="H11" i="9"/>
  <c r="G11" i="9"/>
  <c r="F11" i="9"/>
  <c r="E11" i="9"/>
  <c r="D11" i="9"/>
  <c r="C11" i="9"/>
  <c r="B18" i="9"/>
  <c r="B17" i="9"/>
  <c r="B16" i="9"/>
  <c r="B15" i="9"/>
  <c r="B14" i="9"/>
  <c r="B13" i="9"/>
  <c r="B12" i="9"/>
  <c r="B11" i="9"/>
  <c r="B6" i="9"/>
  <c r="B5" i="9"/>
  <c r="D89" i="9" l="1"/>
  <c r="H89" i="9"/>
  <c r="L89" i="9"/>
  <c r="C88" i="9"/>
  <c r="G88" i="9"/>
  <c r="C89" i="9"/>
  <c r="G89" i="9"/>
  <c r="K89" i="9"/>
  <c r="J87" i="9"/>
  <c r="R87" i="9"/>
  <c r="J88" i="9"/>
  <c r="R88" i="9"/>
  <c r="J89" i="9"/>
  <c r="R89" i="9"/>
  <c r="F90" i="9"/>
  <c r="N90" i="9"/>
  <c r="F91" i="9"/>
  <c r="N91" i="9"/>
  <c r="J92" i="9"/>
  <c r="R92" i="9"/>
  <c r="F93" i="9"/>
  <c r="N93" i="9"/>
  <c r="F94" i="9"/>
  <c r="N94" i="9"/>
  <c r="F102" i="9"/>
  <c r="N102" i="9"/>
  <c r="F103" i="9"/>
  <c r="R103" i="9"/>
  <c r="J104" i="9"/>
  <c r="R104" i="9"/>
  <c r="I108" i="9"/>
  <c r="Q108" i="9"/>
  <c r="F87" i="9"/>
  <c r="N87" i="9"/>
  <c r="F88" i="9"/>
  <c r="N88" i="9"/>
  <c r="F89" i="9"/>
  <c r="N89" i="9"/>
  <c r="J90" i="9"/>
  <c r="R90" i="9"/>
  <c r="J91" i="9"/>
  <c r="R91" i="9"/>
  <c r="F92" i="9"/>
  <c r="N92" i="9"/>
  <c r="J93" i="9"/>
  <c r="R93" i="9"/>
  <c r="J94" i="9"/>
  <c r="R94" i="9"/>
  <c r="J102" i="9"/>
  <c r="R102" i="9"/>
  <c r="J103" i="9"/>
  <c r="N103" i="9"/>
  <c r="F104" i="9"/>
  <c r="N104" i="9"/>
  <c r="E108" i="9"/>
  <c r="M108" i="9"/>
  <c r="G87" i="9"/>
  <c r="K88" i="9"/>
  <c r="O88" i="9"/>
  <c r="O89" i="9"/>
  <c r="C90" i="9"/>
  <c r="G90" i="9"/>
  <c r="K90" i="9"/>
  <c r="O90" i="9"/>
  <c r="C91" i="9"/>
  <c r="G91" i="9"/>
  <c r="K91" i="9"/>
  <c r="O91" i="9"/>
  <c r="C92" i="9"/>
  <c r="G92" i="9"/>
  <c r="K92" i="9"/>
  <c r="O92" i="9"/>
  <c r="C93" i="9"/>
  <c r="G93" i="9"/>
  <c r="K93" i="9"/>
  <c r="O93" i="9"/>
  <c r="C94" i="9"/>
  <c r="G94" i="9"/>
  <c r="K94" i="9"/>
  <c r="O94" i="9"/>
  <c r="R98" i="9"/>
  <c r="N98" i="9"/>
  <c r="J98" i="9"/>
  <c r="F98" i="9"/>
  <c r="P98" i="9"/>
  <c r="D98" i="9"/>
  <c r="K98" i="9"/>
  <c r="Q98" i="9"/>
  <c r="M98" i="9"/>
  <c r="I98" i="9"/>
  <c r="E98" i="9"/>
  <c r="H98" i="9"/>
  <c r="G98" i="9"/>
  <c r="L98" i="9"/>
  <c r="O98" i="9"/>
  <c r="C98" i="9"/>
  <c r="C102" i="9"/>
  <c r="G102" i="9"/>
  <c r="K102" i="9"/>
  <c r="O102" i="9"/>
  <c r="C103" i="9"/>
  <c r="G103" i="9"/>
  <c r="K103" i="9"/>
  <c r="O103" i="9"/>
  <c r="C104" i="9"/>
  <c r="G104" i="9"/>
  <c r="K104" i="9"/>
  <c r="O104" i="9"/>
  <c r="F108" i="9"/>
  <c r="J108" i="9"/>
  <c r="N108" i="9"/>
  <c r="R108" i="9"/>
  <c r="O87" i="9"/>
  <c r="L87" i="9"/>
  <c r="L88" i="9"/>
  <c r="P89" i="9"/>
  <c r="D90" i="9"/>
  <c r="H90" i="9"/>
  <c r="L90" i="9"/>
  <c r="P90" i="9"/>
  <c r="D91" i="9"/>
  <c r="H91" i="9"/>
  <c r="L91" i="9"/>
  <c r="P91" i="9"/>
  <c r="D92" i="9"/>
  <c r="H92" i="9"/>
  <c r="L92" i="9"/>
  <c r="P92" i="9"/>
  <c r="D93" i="9"/>
  <c r="H93" i="9"/>
  <c r="L93" i="9"/>
  <c r="P93" i="9"/>
  <c r="D94" i="9"/>
  <c r="H94" i="9"/>
  <c r="L94" i="9"/>
  <c r="P94" i="9"/>
  <c r="D102" i="9"/>
  <c r="H102" i="9"/>
  <c r="L102" i="9"/>
  <c r="P102" i="9"/>
  <c r="D103" i="9"/>
  <c r="H103" i="9"/>
  <c r="L103" i="9"/>
  <c r="P103" i="9"/>
  <c r="D104" i="9"/>
  <c r="H104" i="9"/>
  <c r="L104" i="9"/>
  <c r="P104" i="9"/>
  <c r="C108" i="9"/>
  <c r="G108" i="9"/>
  <c r="K108" i="9"/>
  <c r="O108" i="9"/>
  <c r="C87" i="9"/>
  <c r="K87" i="9"/>
  <c r="D87" i="9"/>
  <c r="H87" i="9"/>
  <c r="P87" i="9"/>
  <c r="D88" i="9"/>
  <c r="H88" i="9"/>
  <c r="P88" i="9"/>
  <c r="E87" i="9"/>
  <c r="I87" i="9"/>
  <c r="M87" i="9"/>
  <c r="Q87" i="9"/>
  <c r="E88" i="9"/>
  <c r="I88" i="9"/>
  <c r="M88" i="9"/>
  <c r="Q88" i="9"/>
  <c r="E89" i="9"/>
  <c r="I89" i="9"/>
  <c r="M89" i="9"/>
  <c r="Q89" i="9"/>
  <c r="E90" i="9"/>
  <c r="I90" i="9"/>
  <c r="M90" i="9"/>
  <c r="Q90" i="9"/>
  <c r="E91" i="9"/>
  <c r="I91" i="9"/>
  <c r="M91" i="9"/>
  <c r="Q91" i="9"/>
  <c r="E92" i="9"/>
  <c r="I92" i="9"/>
  <c r="M92" i="9"/>
  <c r="Q92" i="9"/>
  <c r="E93" i="9"/>
  <c r="I93" i="9"/>
  <c r="M93" i="9"/>
  <c r="Q93" i="9"/>
  <c r="E94" i="9"/>
  <c r="I94" i="9"/>
  <c r="M94" i="9"/>
  <c r="Q94" i="9"/>
  <c r="E102" i="9"/>
  <c r="I102" i="9"/>
  <c r="M102" i="9"/>
  <c r="Q102" i="9"/>
  <c r="E103" i="9"/>
  <c r="I103" i="9"/>
  <c r="M103" i="9"/>
  <c r="Q103" i="9"/>
  <c r="E104" i="9"/>
  <c r="I104" i="9"/>
  <c r="M104" i="9"/>
  <c r="Q104" i="9"/>
  <c r="D108" i="9"/>
  <c r="H108" i="9"/>
  <c r="L108" i="9"/>
  <c r="P108" i="9"/>
  <c r="C154" i="24"/>
  <c r="C1189" i="7"/>
  <c r="B1190" i="7"/>
  <c r="B1189" i="7"/>
  <c r="C87" i="24"/>
  <c r="C153" i="24"/>
  <c r="C152" i="24"/>
  <c r="C1283" i="7" l="1"/>
  <c r="C1276" i="7"/>
  <c r="B1283" i="7"/>
  <c r="R837" i="7"/>
  <c r="S837" i="7"/>
  <c r="R838" i="7"/>
  <c r="S838" i="7"/>
  <c r="K837" i="7"/>
  <c r="L837" i="7"/>
  <c r="M837" i="7"/>
  <c r="N837" i="7"/>
  <c r="O837" i="7"/>
  <c r="P837" i="7"/>
  <c r="Q837" i="7"/>
  <c r="K838" i="7"/>
  <c r="L838" i="7"/>
  <c r="M838" i="7"/>
  <c r="N838" i="7"/>
  <c r="O838" i="7"/>
  <c r="P838" i="7"/>
  <c r="Q838" i="7"/>
  <c r="D837" i="7"/>
  <c r="E837" i="7"/>
  <c r="F837" i="7"/>
  <c r="G837" i="7"/>
  <c r="H837" i="7"/>
  <c r="I837" i="7"/>
  <c r="J837" i="7"/>
  <c r="D838" i="7"/>
  <c r="E838" i="7"/>
  <c r="F838" i="7"/>
  <c r="G838" i="7"/>
  <c r="H838" i="7"/>
  <c r="I838" i="7"/>
  <c r="J838" i="7"/>
  <c r="C838" i="7"/>
  <c r="C837" i="7"/>
  <c r="B784" i="7" l="1"/>
  <c r="B778" i="7"/>
  <c r="B538" i="7"/>
  <c r="C537" i="7"/>
  <c r="B537" i="7"/>
  <c r="A121" i="24"/>
  <c r="A120" i="24"/>
  <c r="R16" i="24"/>
  <c r="Q16" i="24"/>
  <c r="P16" i="24"/>
  <c r="O16" i="24"/>
  <c r="N16" i="24"/>
  <c r="M16" i="24"/>
  <c r="L16" i="24"/>
  <c r="K16" i="24"/>
  <c r="J16" i="24"/>
  <c r="I16" i="24"/>
  <c r="H16" i="24"/>
  <c r="G16" i="24"/>
  <c r="F16" i="24"/>
  <c r="E16" i="24"/>
  <c r="D16" i="24"/>
  <c r="C16" i="24"/>
  <c r="R15" i="24"/>
  <c r="Q15" i="24"/>
  <c r="P15" i="24"/>
  <c r="O15" i="24"/>
  <c r="N15" i="24"/>
  <c r="M15" i="24"/>
  <c r="L15" i="24"/>
  <c r="K15" i="24"/>
  <c r="J15" i="24"/>
  <c r="I15" i="24"/>
  <c r="H15" i="24"/>
  <c r="G15" i="24"/>
  <c r="F15" i="24"/>
  <c r="E15" i="24"/>
  <c r="D15" i="24"/>
  <c r="C15" i="24"/>
  <c r="B21" i="24"/>
  <c r="B16" i="24"/>
  <c r="B15" i="24"/>
  <c r="R14" i="24"/>
  <c r="Q14" i="24"/>
  <c r="P14" i="24"/>
  <c r="O14" i="24"/>
  <c r="N14" i="24"/>
  <c r="M14" i="24"/>
  <c r="L14" i="24"/>
  <c r="K14" i="24"/>
  <c r="J14" i="24"/>
  <c r="I14" i="24"/>
  <c r="H14" i="24"/>
  <c r="G14" i="24"/>
  <c r="F14" i="24"/>
  <c r="E14" i="24"/>
  <c r="D14" i="24"/>
  <c r="C14" i="24"/>
  <c r="B14" i="24"/>
  <c r="C1271" i="7"/>
  <c r="B1271" i="7"/>
  <c r="B150" i="24"/>
  <c r="B149" i="24"/>
  <c r="R3" i="22"/>
  <c r="Q3" i="22"/>
  <c r="P3" i="22"/>
  <c r="O3" i="22"/>
  <c r="N3" i="22"/>
  <c r="M3" i="22"/>
  <c r="L3" i="22"/>
  <c r="K3" i="22"/>
  <c r="J3" i="22"/>
  <c r="I3" i="22"/>
  <c r="H3" i="22"/>
  <c r="G3" i="22"/>
  <c r="F3" i="22"/>
  <c r="E3" i="22"/>
  <c r="D3" i="22"/>
  <c r="C3" i="22"/>
  <c r="B3" i="22"/>
  <c r="R18" i="22"/>
  <c r="Q18" i="22"/>
  <c r="P18" i="22"/>
  <c r="O18" i="22"/>
  <c r="O20" i="22" s="1"/>
  <c r="N18" i="22"/>
  <c r="N20" i="22" s="1"/>
  <c r="M18" i="22"/>
  <c r="L18" i="22"/>
  <c r="K18" i="22"/>
  <c r="K20" i="22" s="1"/>
  <c r="J18" i="22"/>
  <c r="I18" i="22"/>
  <c r="H18" i="22"/>
  <c r="G18" i="22"/>
  <c r="G20" i="22" s="1"/>
  <c r="F18" i="22"/>
  <c r="E18" i="22"/>
  <c r="E20" i="22" s="1"/>
  <c r="D18" i="22"/>
  <c r="C18" i="22"/>
  <c r="C20" i="22" s="1"/>
  <c r="B18" i="22"/>
  <c r="A18" i="22"/>
  <c r="A164" i="24" s="1"/>
  <c r="R15" i="22"/>
  <c r="Q15" i="22"/>
  <c r="P15" i="22"/>
  <c r="O15" i="22"/>
  <c r="O17" i="22" s="1"/>
  <c r="N15" i="22"/>
  <c r="M15" i="22"/>
  <c r="M17" i="22" s="1"/>
  <c r="L15" i="22"/>
  <c r="K15" i="22"/>
  <c r="K17" i="22" s="1"/>
  <c r="J15" i="22"/>
  <c r="I15" i="22"/>
  <c r="I17" i="22" s="1"/>
  <c r="H15" i="22"/>
  <c r="G15" i="22"/>
  <c r="G17" i="22" s="1"/>
  <c r="F15" i="22"/>
  <c r="E15" i="22"/>
  <c r="E17" i="22" s="1"/>
  <c r="D15" i="22"/>
  <c r="C15" i="22"/>
  <c r="C17" i="22" s="1"/>
  <c r="B15" i="22"/>
  <c r="A15" i="22"/>
  <c r="A163" i="24" s="1"/>
  <c r="R12" i="22"/>
  <c r="Q12" i="22"/>
  <c r="Q14" i="22" s="1"/>
  <c r="P12" i="22"/>
  <c r="O12" i="22"/>
  <c r="O14" i="22" s="1"/>
  <c r="N12" i="22"/>
  <c r="M12" i="22"/>
  <c r="M14" i="22" s="1"/>
  <c r="L12" i="22"/>
  <c r="K12" i="22"/>
  <c r="K14" i="22" s="1"/>
  <c r="J12" i="22"/>
  <c r="I12" i="22"/>
  <c r="I14" i="22" s="1"/>
  <c r="H12" i="22"/>
  <c r="G12" i="22"/>
  <c r="G14" i="22" s="1"/>
  <c r="F12" i="22"/>
  <c r="E12" i="22"/>
  <c r="E14" i="22" s="1"/>
  <c r="D12" i="22"/>
  <c r="C12" i="22"/>
  <c r="C14" i="22" s="1"/>
  <c r="B12" i="22"/>
  <c r="A12" i="22"/>
  <c r="A162" i="24" s="1"/>
  <c r="R9" i="22"/>
  <c r="Q9" i="22"/>
  <c r="P9" i="22"/>
  <c r="O9" i="22"/>
  <c r="N9" i="22"/>
  <c r="M9" i="22"/>
  <c r="L9" i="22"/>
  <c r="K9" i="22"/>
  <c r="J9" i="22"/>
  <c r="I9" i="22"/>
  <c r="H9" i="22"/>
  <c r="G9" i="22"/>
  <c r="F9" i="22"/>
  <c r="E9" i="22"/>
  <c r="D9" i="22"/>
  <c r="C9" i="22"/>
  <c r="B9" i="22"/>
  <c r="A9" i="22"/>
  <c r="A161" i="24" s="1"/>
  <c r="R6" i="22"/>
  <c r="Q6" i="22"/>
  <c r="P6" i="22"/>
  <c r="O6" i="22"/>
  <c r="O8" i="22" s="1"/>
  <c r="N6" i="22"/>
  <c r="M6" i="22"/>
  <c r="L6" i="22"/>
  <c r="K6" i="22"/>
  <c r="K8" i="22" s="1"/>
  <c r="J6" i="22"/>
  <c r="J160" i="24" s="1"/>
  <c r="I6" i="22"/>
  <c r="I160" i="24" s="1"/>
  <c r="H6" i="22"/>
  <c r="H160" i="24" s="1"/>
  <c r="G6" i="22"/>
  <c r="G160" i="24" s="1"/>
  <c r="F6" i="22"/>
  <c r="F160" i="24" s="1"/>
  <c r="E6" i="22"/>
  <c r="E160" i="24" s="1"/>
  <c r="D6" i="22"/>
  <c r="D160" i="24" s="1"/>
  <c r="C6" i="22"/>
  <c r="C160" i="24" s="1"/>
  <c r="B6" i="22"/>
  <c r="B160" i="24" s="1"/>
  <c r="A6" i="22"/>
  <c r="A160" i="24" s="1"/>
  <c r="R5" i="22"/>
  <c r="R159" i="24" s="1"/>
  <c r="Q5" i="22"/>
  <c r="Q159" i="24" s="1"/>
  <c r="P5" i="22"/>
  <c r="P13" i="22" s="1"/>
  <c r="P162" i="24" s="1"/>
  <c r="O5" i="22"/>
  <c r="O16" i="22" s="1"/>
  <c r="O163" i="24" s="1"/>
  <c r="N5" i="22"/>
  <c r="N159" i="24" s="1"/>
  <c r="M5" i="22"/>
  <c r="M159" i="24" s="1"/>
  <c r="L5" i="22"/>
  <c r="L13" i="22" s="1"/>
  <c r="L162" i="24" s="1"/>
  <c r="K5" i="22"/>
  <c r="K16" i="22" s="1"/>
  <c r="K163" i="24" s="1"/>
  <c r="J5" i="22"/>
  <c r="J159" i="24" s="1"/>
  <c r="I5" i="22"/>
  <c r="I159" i="24" s="1"/>
  <c r="H5" i="22"/>
  <c r="H13" i="22" s="1"/>
  <c r="H162" i="24" s="1"/>
  <c r="G5" i="22"/>
  <c r="G16" i="22" s="1"/>
  <c r="G163" i="24" s="1"/>
  <c r="F5" i="22"/>
  <c r="F159" i="24" s="1"/>
  <c r="E5" i="22"/>
  <c r="E159" i="24" s="1"/>
  <c r="D5" i="22"/>
  <c r="D13" i="22" s="1"/>
  <c r="D162" i="24" s="1"/>
  <c r="C5" i="22"/>
  <c r="C16" i="22" s="1"/>
  <c r="C163" i="24" s="1"/>
  <c r="B5" i="22"/>
  <c r="B19" i="22" s="1"/>
  <c r="B164" i="24" s="1"/>
  <c r="A5" i="22"/>
  <c r="A159" i="24" s="1"/>
  <c r="R11" i="22" l="1"/>
  <c r="M8" i="22"/>
  <c r="Q7" i="22"/>
  <c r="Q160" i="24" s="1"/>
  <c r="I20" i="22"/>
  <c r="C10" i="22"/>
  <c r="C161" i="24" s="1"/>
  <c r="K10" i="22"/>
  <c r="K161" i="24" s="1"/>
  <c r="M20" i="22"/>
  <c r="G10" i="22"/>
  <c r="G161" i="24" s="1"/>
  <c r="O10" i="22"/>
  <c r="O161" i="24" s="1"/>
  <c r="N8" i="22"/>
  <c r="R8" i="22"/>
  <c r="D10" i="22"/>
  <c r="D161" i="24" s="1"/>
  <c r="H10" i="22"/>
  <c r="H161" i="24" s="1"/>
  <c r="L10" i="22"/>
  <c r="L161" i="24" s="1"/>
  <c r="Q11" i="22"/>
  <c r="F14" i="22"/>
  <c r="J14" i="22"/>
  <c r="N14" i="22"/>
  <c r="R14" i="22"/>
  <c r="D17" i="22"/>
  <c r="H17" i="22"/>
  <c r="L17" i="22"/>
  <c r="P17" i="22"/>
  <c r="F20" i="22"/>
  <c r="J20" i="22"/>
  <c r="R19" i="22"/>
  <c r="R164" i="24" s="1"/>
  <c r="E10" i="22"/>
  <c r="E161" i="24" s="1"/>
  <c r="I10" i="22"/>
  <c r="I161" i="24" s="1"/>
  <c r="M10" i="22"/>
  <c r="M161" i="24" s="1"/>
  <c r="Q10" i="22"/>
  <c r="Q161" i="24" s="1"/>
  <c r="R10" i="22"/>
  <c r="R161" i="24" s="1"/>
  <c r="L8" i="22"/>
  <c r="B10" i="22"/>
  <c r="B161" i="24" s="1"/>
  <c r="F11" i="22"/>
  <c r="J11" i="22"/>
  <c r="N11" i="22"/>
  <c r="D14" i="22"/>
  <c r="H14" i="22"/>
  <c r="L14" i="22"/>
  <c r="P14" i="22"/>
  <c r="F17" i="22"/>
  <c r="J17" i="22"/>
  <c r="N17" i="22"/>
  <c r="R17" i="22"/>
  <c r="D20" i="22"/>
  <c r="H20" i="22"/>
  <c r="L20" i="22"/>
  <c r="P20" i="22"/>
  <c r="R16" i="22"/>
  <c r="R163" i="24" s="1"/>
  <c r="Q20" i="22"/>
  <c r="Q17" i="22"/>
  <c r="R20" i="22"/>
  <c r="R7" i="22"/>
  <c r="R160" i="24" s="1"/>
  <c r="Q13" i="22"/>
  <c r="Q162" i="24" s="1"/>
  <c r="Q19" i="22"/>
  <c r="Q164" i="24" s="1"/>
  <c r="Q8" i="22"/>
  <c r="R13" i="22"/>
  <c r="R162" i="24" s="1"/>
  <c r="Q16" i="22"/>
  <c r="Q163" i="24" s="1"/>
  <c r="B7" i="22"/>
  <c r="F7" i="22"/>
  <c r="J7" i="22"/>
  <c r="N7" i="22"/>
  <c r="N160" i="24" s="1"/>
  <c r="F10" i="22"/>
  <c r="F161" i="24" s="1"/>
  <c r="J10" i="22"/>
  <c r="J161" i="24" s="1"/>
  <c r="N10" i="22"/>
  <c r="N161" i="24" s="1"/>
  <c r="E13" i="22"/>
  <c r="E162" i="24" s="1"/>
  <c r="I13" i="22"/>
  <c r="I162" i="24" s="1"/>
  <c r="M13" i="22"/>
  <c r="M162" i="24" s="1"/>
  <c r="D16" i="22"/>
  <c r="D163" i="24" s="1"/>
  <c r="H16" i="22"/>
  <c r="H163" i="24" s="1"/>
  <c r="L16" i="22"/>
  <c r="L163" i="24" s="1"/>
  <c r="P16" i="22"/>
  <c r="P163" i="24" s="1"/>
  <c r="C19" i="22"/>
  <c r="C164" i="24" s="1"/>
  <c r="G19" i="22"/>
  <c r="G164" i="24" s="1"/>
  <c r="K19" i="22"/>
  <c r="K164" i="24" s="1"/>
  <c r="O19" i="22"/>
  <c r="O164" i="24" s="1"/>
  <c r="F8" i="22"/>
  <c r="J8" i="22"/>
  <c r="C11" i="22"/>
  <c r="G11" i="22"/>
  <c r="K11" i="22"/>
  <c r="O11" i="22"/>
  <c r="C159" i="24"/>
  <c r="G159" i="24"/>
  <c r="K159" i="24"/>
  <c r="O159" i="24"/>
  <c r="C7" i="22"/>
  <c r="G7" i="22"/>
  <c r="K7" i="22"/>
  <c r="K160" i="24" s="1"/>
  <c r="O7" i="22"/>
  <c r="O160" i="24" s="1"/>
  <c r="B13" i="22"/>
  <c r="B162" i="24" s="1"/>
  <c r="F13" i="22"/>
  <c r="F162" i="24" s="1"/>
  <c r="J13" i="22"/>
  <c r="J162" i="24" s="1"/>
  <c r="N13" i="22"/>
  <c r="N162" i="24" s="1"/>
  <c r="E16" i="22"/>
  <c r="E163" i="24" s="1"/>
  <c r="I16" i="22"/>
  <c r="I163" i="24" s="1"/>
  <c r="M16" i="22"/>
  <c r="M163" i="24" s="1"/>
  <c r="D19" i="22"/>
  <c r="D164" i="24" s="1"/>
  <c r="H19" i="22"/>
  <c r="H164" i="24" s="1"/>
  <c r="L19" i="22"/>
  <c r="L164" i="24" s="1"/>
  <c r="P19" i="22"/>
  <c r="P164" i="24" s="1"/>
  <c r="C8" i="22"/>
  <c r="G8" i="22"/>
  <c r="D11" i="22"/>
  <c r="H11" i="22"/>
  <c r="L11" i="22"/>
  <c r="P11" i="22"/>
  <c r="D159" i="24"/>
  <c r="H159" i="24"/>
  <c r="L159" i="24"/>
  <c r="P159" i="24"/>
  <c r="D7" i="22"/>
  <c r="H7" i="22"/>
  <c r="L7" i="22"/>
  <c r="L160" i="24" s="1"/>
  <c r="P7" i="22"/>
  <c r="P160" i="24" s="1"/>
  <c r="P10" i="22"/>
  <c r="P161" i="24" s="1"/>
  <c r="C13" i="22"/>
  <c r="C162" i="24" s="1"/>
  <c r="G13" i="22"/>
  <c r="G162" i="24" s="1"/>
  <c r="K13" i="22"/>
  <c r="K162" i="24" s="1"/>
  <c r="O13" i="22"/>
  <c r="O162" i="24" s="1"/>
  <c r="B16" i="22"/>
  <c r="B163" i="24" s="1"/>
  <c r="F16" i="22"/>
  <c r="F163" i="24" s="1"/>
  <c r="J16" i="22"/>
  <c r="J163" i="24" s="1"/>
  <c r="N16" i="22"/>
  <c r="N163" i="24" s="1"/>
  <c r="E19" i="22"/>
  <c r="E164" i="24" s="1"/>
  <c r="I19" i="22"/>
  <c r="I164" i="24" s="1"/>
  <c r="M19" i="22"/>
  <c r="M164" i="24" s="1"/>
  <c r="D8" i="22"/>
  <c r="H8" i="22"/>
  <c r="P8" i="22"/>
  <c r="E11" i="22"/>
  <c r="I11" i="22"/>
  <c r="M11" i="22"/>
  <c r="B159" i="24"/>
  <c r="E7" i="22"/>
  <c r="I7" i="22"/>
  <c r="M7" i="22"/>
  <c r="M160" i="24" s="1"/>
  <c r="F19" i="22"/>
  <c r="F164" i="24" s="1"/>
  <c r="J19" i="22"/>
  <c r="J164" i="24" s="1"/>
  <c r="N19" i="22"/>
  <c r="N164" i="24" s="1"/>
  <c r="E8" i="22"/>
  <c r="I8" i="22"/>
  <c r="R174" i="24"/>
  <c r="Q174" i="24"/>
  <c r="P174" i="24"/>
  <c r="O174" i="24"/>
  <c r="N174" i="24"/>
  <c r="M174" i="24"/>
  <c r="L174" i="24"/>
  <c r="K174" i="24"/>
  <c r="J174" i="24"/>
  <c r="I174" i="24"/>
  <c r="H174" i="24"/>
  <c r="G174" i="24"/>
  <c r="F174" i="24"/>
  <c r="E174" i="24"/>
  <c r="D174" i="24"/>
  <c r="C174" i="24"/>
  <c r="B174" i="24"/>
  <c r="R182" i="24"/>
  <c r="Q182" i="24"/>
  <c r="P182" i="24"/>
  <c r="O182" i="24"/>
  <c r="N182" i="24"/>
  <c r="M182" i="24"/>
  <c r="L182" i="24"/>
  <c r="K182" i="24"/>
  <c r="J182" i="24"/>
  <c r="I182" i="24"/>
  <c r="R181" i="24"/>
  <c r="Q181" i="24"/>
  <c r="P181" i="24"/>
  <c r="O181" i="24"/>
  <c r="N181" i="24"/>
  <c r="M181" i="24"/>
  <c r="L181" i="24"/>
  <c r="K181" i="24"/>
  <c r="J181" i="24"/>
  <c r="I181" i="24"/>
  <c r="R179" i="24"/>
  <c r="Q179" i="24"/>
  <c r="P179" i="24"/>
  <c r="O179" i="24"/>
  <c r="N179" i="24"/>
  <c r="M179" i="24"/>
  <c r="L179" i="24"/>
  <c r="K179" i="24"/>
  <c r="J179" i="24"/>
  <c r="I179" i="24"/>
  <c r="R178" i="24"/>
  <c r="Q178" i="24"/>
  <c r="P178" i="24"/>
  <c r="O178" i="24"/>
  <c r="N178" i="24"/>
  <c r="M178" i="24"/>
  <c r="L178" i="24"/>
  <c r="K178" i="24"/>
  <c r="J178" i="24"/>
  <c r="I178" i="24"/>
  <c r="R177" i="24"/>
  <c r="Q177" i="24"/>
  <c r="P177" i="24"/>
  <c r="O177" i="24"/>
  <c r="N177" i="24"/>
  <c r="M177" i="24"/>
  <c r="L177" i="24"/>
  <c r="K177" i="24"/>
  <c r="J177" i="24"/>
  <c r="I177" i="24"/>
  <c r="R176" i="24"/>
  <c r="Q176" i="24"/>
  <c r="P176" i="24"/>
  <c r="O176" i="24"/>
  <c r="N176" i="24"/>
  <c r="M176" i="24"/>
  <c r="L176" i="24"/>
  <c r="K176" i="24"/>
  <c r="J176" i="24"/>
  <c r="I176" i="24"/>
  <c r="R173" i="24"/>
  <c r="Q173" i="24"/>
  <c r="P173" i="24"/>
  <c r="O173" i="24"/>
  <c r="N173" i="24"/>
  <c r="M173" i="24"/>
  <c r="L173" i="24"/>
  <c r="K173" i="24"/>
  <c r="J173" i="24"/>
  <c r="I173" i="24"/>
  <c r="E173" i="24"/>
  <c r="F173" i="24"/>
  <c r="G173" i="24"/>
  <c r="H173" i="24"/>
  <c r="E176" i="24"/>
  <c r="F176" i="24"/>
  <c r="G176" i="24"/>
  <c r="H176" i="24"/>
  <c r="E177" i="24"/>
  <c r="F177" i="24"/>
  <c r="G177" i="24"/>
  <c r="H177" i="24"/>
  <c r="E178" i="24"/>
  <c r="F178" i="24"/>
  <c r="G178" i="24"/>
  <c r="H178" i="24"/>
  <c r="E179" i="24"/>
  <c r="F179" i="24"/>
  <c r="G179" i="24"/>
  <c r="H179" i="24"/>
  <c r="E181" i="24"/>
  <c r="F181" i="24"/>
  <c r="G181" i="24"/>
  <c r="H181" i="24"/>
  <c r="E182" i="24"/>
  <c r="F182" i="24"/>
  <c r="G182" i="24"/>
  <c r="H182" i="24"/>
  <c r="D182" i="24"/>
  <c r="D181" i="24"/>
  <c r="D179" i="24"/>
  <c r="D178" i="24"/>
  <c r="D177" i="24"/>
  <c r="D176" i="24"/>
  <c r="D173" i="24"/>
  <c r="C182" i="24"/>
  <c r="C181" i="24"/>
  <c r="C179" i="24"/>
  <c r="C178" i="24"/>
  <c r="C177" i="24"/>
  <c r="C176" i="24"/>
  <c r="C173" i="24"/>
  <c r="A82" i="24"/>
  <c r="A84" i="24"/>
  <c r="A85" i="24"/>
  <c r="A86" i="24"/>
  <c r="A88" i="24"/>
  <c r="B88" i="24"/>
  <c r="A109" i="24"/>
  <c r="B109" i="24"/>
  <c r="A115" i="24"/>
  <c r="A116" i="24"/>
  <c r="A118" i="24"/>
  <c r="B118" i="24"/>
  <c r="A131" i="24"/>
  <c r="B136" i="24"/>
  <c r="B137" i="24"/>
  <c r="B138" i="24"/>
  <c r="A140" i="24"/>
  <c r="A141" i="24"/>
  <c r="A142" i="24"/>
  <c r="B173" i="24"/>
  <c r="B176" i="24"/>
  <c r="B177" i="24"/>
  <c r="B178" i="24"/>
  <c r="B179" i="24"/>
  <c r="B181" i="24"/>
  <c r="B182" i="24"/>
  <c r="I175" i="24" l="1"/>
  <c r="I180" i="24" s="1"/>
  <c r="M175" i="24"/>
  <c r="M180" i="24" s="1"/>
  <c r="Q175" i="24"/>
  <c r="Q180" i="24" s="1"/>
  <c r="N175" i="24"/>
  <c r="N180" i="24" s="1"/>
  <c r="R175" i="24"/>
  <c r="R180" i="24" s="1"/>
  <c r="L175" i="24"/>
  <c r="L180" i="24" s="1"/>
  <c r="P175" i="24"/>
  <c r="P180" i="24" s="1"/>
  <c r="P183" i="24" s="1"/>
  <c r="K175" i="24"/>
  <c r="K180" i="24" s="1"/>
  <c r="O175" i="24"/>
  <c r="O180" i="24" s="1"/>
  <c r="J175" i="24"/>
  <c r="J180" i="24" s="1"/>
  <c r="H175" i="24"/>
  <c r="H180" i="24" s="1"/>
  <c r="H183" i="24" s="1"/>
  <c r="G175" i="24"/>
  <c r="G180" i="24" s="1"/>
  <c r="G183" i="24" s="1"/>
  <c r="F175" i="24"/>
  <c r="F180" i="24" s="1"/>
  <c r="E175" i="24"/>
  <c r="E180" i="24" s="1"/>
  <c r="D175" i="24"/>
  <c r="D180" i="24" s="1"/>
  <c r="D183" i="24" s="1"/>
  <c r="B175" i="24"/>
  <c r="B180" i="24" s="1"/>
  <c r="B183" i="24" s="1"/>
  <c r="C175" i="24"/>
  <c r="B433" i="7"/>
  <c r="B434" i="7"/>
  <c r="Q183" i="24" l="1"/>
  <c r="N183" i="24"/>
  <c r="O183" i="24"/>
  <c r="R183" i="24"/>
  <c r="M183" i="24"/>
  <c r="L183" i="24"/>
  <c r="I183" i="24"/>
  <c r="K183" i="24"/>
  <c r="J183" i="24"/>
  <c r="F183" i="24"/>
  <c r="E183" i="24"/>
  <c r="C180" i="24"/>
  <c r="C183" i="24" s="1"/>
  <c r="S562" i="7"/>
  <c r="R562" i="7"/>
  <c r="Q562" i="7"/>
  <c r="P562" i="7"/>
  <c r="O562" i="7"/>
  <c r="N562" i="7"/>
  <c r="M562" i="7"/>
  <c r="L562" i="7"/>
  <c r="K562" i="7"/>
  <c r="J562" i="7"/>
  <c r="I562" i="7"/>
  <c r="H562" i="7"/>
  <c r="G562" i="7"/>
  <c r="F562" i="7"/>
  <c r="E562" i="7"/>
  <c r="D562" i="7"/>
  <c r="C562" i="7"/>
  <c r="S561" i="7"/>
  <c r="R561" i="7"/>
  <c r="Q561" i="7"/>
  <c r="P561" i="7"/>
  <c r="O561" i="7"/>
  <c r="N561" i="7"/>
  <c r="M561" i="7"/>
  <c r="L561" i="7"/>
  <c r="K561" i="7"/>
  <c r="J561" i="7"/>
  <c r="I561" i="7"/>
  <c r="H561" i="7"/>
  <c r="G561" i="7"/>
  <c r="F561" i="7"/>
  <c r="E561" i="7"/>
  <c r="D561" i="7"/>
  <c r="C561" i="7"/>
  <c r="S560" i="7"/>
  <c r="R560" i="7"/>
  <c r="Q560" i="7"/>
  <c r="P560" i="7"/>
  <c r="O560" i="7"/>
  <c r="N560" i="7"/>
  <c r="M560" i="7"/>
  <c r="L560" i="7"/>
  <c r="K560" i="7"/>
  <c r="J560" i="7"/>
  <c r="I560" i="7"/>
  <c r="H560" i="7"/>
  <c r="G560" i="7"/>
  <c r="F560" i="7"/>
  <c r="E560" i="7"/>
  <c r="D560" i="7"/>
  <c r="C560" i="7"/>
  <c r="B562" i="7"/>
  <c r="B561" i="7"/>
  <c r="B560" i="7"/>
  <c r="C559" i="7" l="1"/>
  <c r="G559" i="7"/>
  <c r="K559" i="7"/>
  <c r="O559" i="7"/>
  <c r="F559" i="7"/>
  <c r="S559" i="7"/>
  <c r="L559" i="7"/>
  <c r="D559" i="7"/>
  <c r="H559" i="7"/>
  <c r="P559" i="7"/>
  <c r="E559" i="7"/>
  <c r="I559" i="7"/>
  <c r="M559" i="7"/>
  <c r="Q559" i="7"/>
  <c r="J559" i="7"/>
  <c r="N559" i="7"/>
  <c r="R559" i="7"/>
  <c r="B254" i="7"/>
  <c r="S1240" i="7"/>
  <c r="R1240" i="7"/>
  <c r="Q1240" i="7"/>
  <c r="P1240" i="7"/>
  <c r="O1240" i="7"/>
  <c r="N1240" i="7"/>
  <c r="M1240" i="7"/>
  <c r="L1240" i="7"/>
  <c r="K1240" i="7"/>
  <c r="J1240" i="7"/>
  <c r="I1240" i="7"/>
  <c r="H1240" i="7"/>
  <c r="G1240" i="7"/>
  <c r="F1240" i="7"/>
  <c r="E1240" i="7"/>
  <c r="D1240" i="7"/>
  <c r="C1240" i="7"/>
  <c r="B1195" i="7"/>
  <c r="B1247" i="7"/>
  <c r="B1118" i="7"/>
  <c r="B1028" i="7"/>
  <c r="B988" i="7"/>
  <c r="B982" i="7"/>
  <c r="B964" i="7"/>
  <c r="B935" i="7"/>
  <c r="B923" i="7"/>
  <c r="B913" i="7"/>
  <c r="B443" i="7"/>
  <c r="B425" i="7"/>
  <c r="B416" i="7"/>
  <c r="B407" i="7"/>
  <c r="B398" i="7"/>
  <c r="B389" i="7"/>
  <c r="B300" i="7"/>
  <c r="B273" i="7"/>
  <c r="B233" i="7"/>
  <c r="B208" i="7"/>
  <c r="B155" i="7"/>
  <c r="B69" i="7"/>
  <c r="B64" i="7"/>
  <c r="B58" i="7"/>
  <c r="B52" i="7"/>
  <c r="B47" i="7"/>
  <c r="B42" i="7"/>
  <c r="B37" i="7"/>
  <c r="B715" i="7"/>
  <c r="B1261" i="7"/>
  <c r="B705" i="7"/>
  <c r="B1108" i="7"/>
  <c r="B684" i="7"/>
  <c r="B674" i="7"/>
  <c r="B668" i="7"/>
  <c r="B645" i="7"/>
  <c r="B653" i="7" s="1"/>
  <c r="B245" i="7"/>
  <c r="B375" i="7"/>
  <c r="B1128" i="7"/>
  <c r="B1098" i="7"/>
  <c r="B1088" i="7"/>
  <c r="B1034" i="7"/>
  <c r="B1052" i="7"/>
  <c r="S1017" i="7"/>
  <c r="S1065" i="7" s="1"/>
  <c r="S1071" i="7" s="1"/>
  <c r="R1017" i="7"/>
  <c r="R1065" i="7" s="1"/>
  <c r="R1071" i="7" s="1"/>
  <c r="Q1017" i="7"/>
  <c r="Q1059" i="7" s="1"/>
  <c r="P1017" i="7"/>
  <c r="P1059" i="7" s="1"/>
  <c r="O1017" i="7"/>
  <c r="O1065" i="7" s="1"/>
  <c r="O1071" i="7" s="1"/>
  <c r="N1017" i="7"/>
  <c r="N1041" i="7" s="1"/>
  <c r="M1017" i="7"/>
  <c r="M1059" i="7" s="1"/>
  <c r="L1017" i="7"/>
  <c r="L1059" i="7" s="1"/>
  <c r="K1017" i="7"/>
  <c r="K1065" i="7" s="1"/>
  <c r="K1071" i="7" s="1"/>
  <c r="J1017" i="7"/>
  <c r="J1065" i="7" s="1"/>
  <c r="J1071" i="7" s="1"/>
  <c r="I1017" i="7"/>
  <c r="I1059" i="7" s="1"/>
  <c r="H1017" i="7"/>
  <c r="H1059" i="7" s="1"/>
  <c r="G1017" i="7"/>
  <c r="G1065" i="7" s="1"/>
  <c r="G1071" i="7" s="1"/>
  <c r="F1017" i="7"/>
  <c r="F1065" i="7" s="1"/>
  <c r="F1071" i="7" s="1"/>
  <c r="E1017" i="7"/>
  <c r="E1059" i="7" s="1"/>
  <c r="D1017" i="7"/>
  <c r="D1059" i="7" s="1"/>
  <c r="S1016" i="7"/>
  <c r="R1016" i="7"/>
  <c r="Q1016" i="7"/>
  <c r="P1016" i="7"/>
  <c r="O1016" i="7"/>
  <c r="N1016" i="7"/>
  <c r="M1016" i="7"/>
  <c r="L1016" i="7"/>
  <c r="K1016" i="7"/>
  <c r="J1016" i="7"/>
  <c r="I1016" i="7"/>
  <c r="H1016" i="7"/>
  <c r="G1016" i="7"/>
  <c r="F1016" i="7"/>
  <c r="E1016" i="7"/>
  <c r="D1016" i="7"/>
  <c r="S1015" i="7"/>
  <c r="R1015" i="7"/>
  <c r="Q1015" i="7"/>
  <c r="P1015" i="7"/>
  <c r="O1015" i="7"/>
  <c r="N1015" i="7"/>
  <c r="M1015" i="7"/>
  <c r="L1015" i="7"/>
  <c r="K1015" i="7"/>
  <c r="J1015" i="7"/>
  <c r="I1015" i="7"/>
  <c r="H1015" i="7"/>
  <c r="G1015" i="7"/>
  <c r="F1015" i="7"/>
  <c r="E1015" i="7"/>
  <c r="D1015" i="7"/>
  <c r="C1017" i="7"/>
  <c r="C1065" i="7" s="1"/>
  <c r="C1071" i="7" s="1"/>
  <c r="B1017" i="7"/>
  <c r="B1041" i="7" s="1"/>
  <c r="C1016" i="7"/>
  <c r="C1015" i="7"/>
  <c r="B958" i="7"/>
  <c r="B957" i="7"/>
  <c r="B952" i="7"/>
  <c r="B950" i="7"/>
  <c r="B907" i="7"/>
  <c r="B906" i="7"/>
  <c r="B882" i="7"/>
  <c r="B881" i="7"/>
  <c r="S1009" i="7"/>
  <c r="R1009" i="7"/>
  <c r="Q1009" i="7"/>
  <c r="P1009" i="7"/>
  <c r="O1009" i="7"/>
  <c r="N1009" i="7"/>
  <c r="M1009" i="7"/>
  <c r="L1009" i="7"/>
  <c r="K1009" i="7"/>
  <c r="J1009" i="7"/>
  <c r="I1009" i="7"/>
  <c r="H1009" i="7"/>
  <c r="G1009" i="7"/>
  <c r="F1009" i="7"/>
  <c r="E1009" i="7"/>
  <c r="D1009" i="7"/>
  <c r="C1009" i="7"/>
  <c r="B1009" i="7"/>
  <c r="S769" i="7"/>
  <c r="R769" i="7"/>
  <c r="Q769" i="7"/>
  <c r="P769" i="7"/>
  <c r="O769" i="7"/>
  <c r="N769" i="7"/>
  <c r="M769" i="7"/>
  <c r="L769" i="7"/>
  <c r="K769" i="7"/>
  <c r="J769" i="7"/>
  <c r="I769" i="7"/>
  <c r="H769" i="7"/>
  <c r="G769" i="7"/>
  <c r="F769" i="7"/>
  <c r="E769" i="7"/>
  <c r="D769" i="7"/>
  <c r="C769" i="7"/>
  <c r="S768" i="7"/>
  <c r="R768" i="7"/>
  <c r="Q768" i="7"/>
  <c r="P768" i="7"/>
  <c r="O768" i="7"/>
  <c r="N768" i="7"/>
  <c r="M768" i="7"/>
  <c r="L768" i="7"/>
  <c r="K768" i="7"/>
  <c r="J768" i="7"/>
  <c r="I768" i="7"/>
  <c r="H768" i="7"/>
  <c r="G768" i="7"/>
  <c r="F768" i="7"/>
  <c r="E768" i="7"/>
  <c r="D768" i="7"/>
  <c r="C768" i="7"/>
  <c r="B769" i="7"/>
  <c r="B768" i="7"/>
  <c r="B1046" i="7"/>
  <c r="B1040" i="7"/>
  <c r="B503" i="7"/>
  <c r="B861" i="7"/>
  <c r="B533" i="7"/>
  <c r="B528" i="7"/>
  <c r="B508" i="7"/>
  <c r="B498" i="7"/>
  <c r="B513" i="7"/>
  <c r="B33" i="7"/>
  <c r="B31" i="7"/>
  <c r="B846" i="7"/>
  <c r="B845" i="7"/>
  <c r="B772" i="7"/>
  <c r="C1162" i="7"/>
  <c r="B1162" i="7"/>
  <c r="C1153" i="7"/>
  <c r="B1153" i="7"/>
  <c r="C1103" i="7"/>
  <c r="B1103" i="7"/>
  <c r="C814" i="7"/>
  <c r="B814" i="7"/>
  <c r="C805" i="7"/>
  <c r="C1070" i="7" s="1"/>
  <c r="B805" i="7"/>
  <c r="B1070" i="7" s="1"/>
  <c r="B796" i="7"/>
  <c r="B773" i="7"/>
  <c r="B1123" i="7"/>
  <c r="B716" i="7"/>
  <c r="B518" i="7"/>
  <c r="B523" i="7"/>
  <c r="B609" i="7"/>
  <c r="B946" i="7"/>
  <c r="B953" i="7" s="1"/>
  <c r="S635" i="7"/>
  <c r="S634" i="7" s="1"/>
  <c r="S679" i="7" s="1"/>
  <c r="R635" i="7"/>
  <c r="R634" i="7" s="1"/>
  <c r="R679" i="7" s="1"/>
  <c r="Q635" i="7"/>
  <c r="Q634" i="7" s="1"/>
  <c r="Q679" i="7" s="1"/>
  <c r="P635" i="7"/>
  <c r="P634" i="7" s="1"/>
  <c r="P679" i="7" s="1"/>
  <c r="O635" i="7"/>
  <c r="O634" i="7" s="1"/>
  <c r="O679" i="7" s="1"/>
  <c r="N635" i="7"/>
  <c r="N634" i="7" s="1"/>
  <c r="N679" i="7" s="1"/>
  <c r="M635" i="7"/>
  <c r="M634" i="7" s="1"/>
  <c r="M679" i="7" s="1"/>
  <c r="L635" i="7"/>
  <c r="L634" i="7" s="1"/>
  <c r="L679" i="7" s="1"/>
  <c r="K635" i="7"/>
  <c r="K634" i="7" s="1"/>
  <c r="K679" i="7" s="1"/>
  <c r="J635" i="7"/>
  <c r="J634" i="7" s="1"/>
  <c r="J679" i="7" s="1"/>
  <c r="I635" i="7"/>
  <c r="I634" i="7" s="1"/>
  <c r="I679" i="7" s="1"/>
  <c r="H635" i="7"/>
  <c r="H634" i="7" s="1"/>
  <c r="H679" i="7" s="1"/>
  <c r="G635" i="7"/>
  <c r="G634" i="7" s="1"/>
  <c r="G679" i="7" s="1"/>
  <c r="F635" i="7"/>
  <c r="F634" i="7" s="1"/>
  <c r="F679" i="7" s="1"/>
  <c r="E635" i="7"/>
  <c r="E634" i="7" s="1"/>
  <c r="E679" i="7" s="1"/>
  <c r="D635" i="7"/>
  <c r="D634" i="7" s="1"/>
  <c r="D679" i="7" s="1"/>
  <c r="S639" i="7"/>
  <c r="S946" i="7" s="1"/>
  <c r="R639" i="7"/>
  <c r="R946" i="7" s="1"/>
  <c r="Q639" i="7"/>
  <c r="Q946" i="7" s="1"/>
  <c r="P639" i="7"/>
  <c r="P946" i="7" s="1"/>
  <c r="O639" i="7"/>
  <c r="O946" i="7" s="1"/>
  <c r="N639" i="7"/>
  <c r="N946" i="7" s="1"/>
  <c r="M639" i="7"/>
  <c r="M946" i="7" s="1"/>
  <c r="L639" i="7"/>
  <c r="L946" i="7" s="1"/>
  <c r="K639" i="7"/>
  <c r="K946" i="7" s="1"/>
  <c r="J639" i="7"/>
  <c r="J946" i="7" s="1"/>
  <c r="I639" i="7"/>
  <c r="I946" i="7" s="1"/>
  <c r="H639" i="7"/>
  <c r="H946" i="7" s="1"/>
  <c r="G639" i="7"/>
  <c r="G946" i="7" s="1"/>
  <c r="F639" i="7"/>
  <c r="F946" i="7" s="1"/>
  <c r="E639" i="7"/>
  <c r="E946" i="7" s="1"/>
  <c r="D639" i="7"/>
  <c r="D946" i="7" s="1"/>
  <c r="S638" i="7"/>
  <c r="S637" i="7" s="1"/>
  <c r="R638" i="7"/>
  <c r="R637" i="7" s="1"/>
  <c r="Q638" i="7"/>
  <c r="Q637" i="7" s="1"/>
  <c r="P638" i="7"/>
  <c r="P637" i="7" s="1"/>
  <c r="O638" i="7"/>
  <c r="O637" i="7" s="1"/>
  <c r="N638" i="7"/>
  <c r="N637" i="7" s="1"/>
  <c r="M638" i="7"/>
  <c r="M637" i="7" s="1"/>
  <c r="L638" i="7"/>
  <c r="L637" i="7" s="1"/>
  <c r="K638" i="7"/>
  <c r="K637" i="7" s="1"/>
  <c r="J638" i="7"/>
  <c r="J637" i="7" s="1"/>
  <c r="I638" i="7"/>
  <c r="I637" i="7" s="1"/>
  <c r="H638" i="7"/>
  <c r="H637" i="7" s="1"/>
  <c r="G638" i="7"/>
  <c r="G637" i="7" s="1"/>
  <c r="F638" i="7"/>
  <c r="F637" i="7" s="1"/>
  <c r="E638" i="7"/>
  <c r="E637" i="7" s="1"/>
  <c r="D638" i="7"/>
  <c r="D637" i="7" s="1"/>
  <c r="C638" i="7"/>
  <c r="C639" i="7"/>
  <c r="C946" i="7" s="1"/>
  <c r="C635" i="7"/>
  <c r="C634" i="7" s="1"/>
  <c r="C679" i="7" s="1"/>
  <c r="S555" i="7"/>
  <c r="R555" i="7"/>
  <c r="Q555" i="7"/>
  <c r="P555" i="7"/>
  <c r="O555" i="7"/>
  <c r="N555" i="7"/>
  <c r="M555" i="7"/>
  <c r="L555" i="7"/>
  <c r="K555" i="7"/>
  <c r="J555" i="7"/>
  <c r="I555" i="7"/>
  <c r="H555" i="7"/>
  <c r="G555" i="7"/>
  <c r="F555" i="7"/>
  <c r="E555" i="7"/>
  <c r="D555" i="7"/>
  <c r="C555" i="7"/>
  <c r="B555" i="7"/>
  <c r="B745" i="7"/>
  <c r="B744" i="7"/>
  <c r="B667" i="7"/>
  <c r="C265" i="7"/>
  <c r="C264" i="7"/>
  <c r="B264" i="7"/>
  <c r="C637" i="7" l="1"/>
  <c r="C695" i="7"/>
  <c r="M1035" i="7"/>
  <c r="Q1035" i="7"/>
  <c r="E1035" i="7"/>
  <c r="I1035" i="7"/>
  <c r="B1035" i="7"/>
  <c r="J1035" i="7"/>
  <c r="R1035" i="7"/>
  <c r="C1035" i="7"/>
  <c r="G1035" i="7"/>
  <c r="K1035" i="7"/>
  <c r="O1035" i="7"/>
  <c r="S1035" i="7"/>
  <c r="F1035" i="7"/>
  <c r="N1035" i="7"/>
  <c r="D1035" i="7"/>
  <c r="H1035" i="7"/>
  <c r="L1035" i="7"/>
  <c r="P1035" i="7"/>
  <c r="P1029" i="7"/>
  <c r="P1047" i="7"/>
  <c r="P1065" i="7"/>
  <c r="P1071" i="7" s="1"/>
  <c r="I1029" i="7"/>
  <c r="I1047" i="7"/>
  <c r="I1065" i="7"/>
  <c r="I1071" i="7" s="1"/>
  <c r="Q1029" i="7"/>
  <c r="Q1047" i="7"/>
  <c r="Q1065" i="7"/>
  <c r="Q1071" i="7" s="1"/>
  <c r="H1029" i="7"/>
  <c r="H1047" i="7"/>
  <c r="H1065" i="7"/>
  <c r="H1071" i="7" s="1"/>
  <c r="F1053" i="7"/>
  <c r="N1053" i="7"/>
  <c r="G1053" i="7"/>
  <c r="O1053" i="7"/>
  <c r="S1053" i="7"/>
  <c r="D1029" i="7"/>
  <c r="D1047" i="7"/>
  <c r="L1047" i="7"/>
  <c r="D1065" i="7"/>
  <c r="D1071" i="7" s="1"/>
  <c r="L1065" i="7"/>
  <c r="L1071" i="7" s="1"/>
  <c r="H1053" i="7"/>
  <c r="L1053" i="7"/>
  <c r="P1053" i="7"/>
  <c r="B1053" i="7"/>
  <c r="J1053" i="7"/>
  <c r="R1053" i="7"/>
  <c r="C1053" i="7"/>
  <c r="K1053" i="7"/>
  <c r="L1029" i="7"/>
  <c r="D1053" i="7"/>
  <c r="E1029" i="7"/>
  <c r="M1029" i="7"/>
  <c r="E1047" i="7"/>
  <c r="M1047" i="7"/>
  <c r="E1065" i="7"/>
  <c r="E1071" i="7" s="1"/>
  <c r="M1065" i="7"/>
  <c r="M1071" i="7" s="1"/>
  <c r="E1053" i="7"/>
  <c r="I1053" i="7"/>
  <c r="M1053" i="7"/>
  <c r="Q1053" i="7"/>
  <c r="J1041" i="7"/>
  <c r="F1059" i="7"/>
  <c r="R1059" i="7"/>
  <c r="S1059" i="7"/>
  <c r="F1041" i="7"/>
  <c r="R1041" i="7"/>
  <c r="B1059" i="7"/>
  <c r="J1059" i="7"/>
  <c r="N1059" i="7"/>
  <c r="C1041" i="7"/>
  <c r="K1041" i="7"/>
  <c r="O1041" i="7"/>
  <c r="C1059" i="7"/>
  <c r="G1059" i="7"/>
  <c r="K1059" i="7"/>
  <c r="O1059" i="7"/>
  <c r="B1029" i="7"/>
  <c r="F1029" i="7"/>
  <c r="J1029" i="7"/>
  <c r="N1029" i="7"/>
  <c r="R1029" i="7"/>
  <c r="D1041" i="7"/>
  <c r="H1041" i="7"/>
  <c r="L1041" i="7"/>
  <c r="P1041" i="7"/>
  <c r="B1047" i="7"/>
  <c r="F1047" i="7"/>
  <c r="J1047" i="7"/>
  <c r="N1047" i="7"/>
  <c r="R1047" i="7"/>
  <c r="B1065" i="7"/>
  <c r="B1071" i="7" s="1"/>
  <c r="N1065" i="7"/>
  <c r="N1071" i="7" s="1"/>
  <c r="G1041" i="7"/>
  <c r="S1041" i="7"/>
  <c r="C1029" i="7"/>
  <c r="G1029" i="7"/>
  <c r="K1029" i="7"/>
  <c r="O1029" i="7"/>
  <c r="S1029" i="7"/>
  <c r="E1041" i="7"/>
  <c r="I1041" i="7"/>
  <c r="M1041" i="7"/>
  <c r="Q1041" i="7"/>
  <c r="C1047" i="7"/>
  <c r="G1047" i="7"/>
  <c r="K1047" i="7"/>
  <c r="O1047" i="7"/>
  <c r="S1047" i="7"/>
  <c r="C767" i="7"/>
  <c r="C779" i="7" s="1"/>
  <c r="G767" i="7"/>
  <c r="G779" i="7" s="1"/>
  <c r="K767" i="7"/>
  <c r="K779" i="7" s="1"/>
  <c r="O767" i="7"/>
  <c r="O779" i="7" s="1"/>
  <c r="S767" i="7"/>
  <c r="S779" i="7" s="1"/>
  <c r="E767" i="7"/>
  <c r="E779" i="7" s="1"/>
  <c r="I767" i="7"/>
  <c r="I779" i="7" s="1"/>
  <c r="M767" i="7"/>
  <c r="M779" i="7" s="1"/>
  <c r="Q767" i="7"/>
  <c r="Q779" i="7" s="1"/>
  <c r="D767" i="7"/>
  <c r="D779" i="7" s="1"/>
  <c r="H767" i="7"/>
  <c r="H779" i="7" s="1"/>
  <c r="L767" i="7"/>
  <c r="L779" i="7" s="1"/>
  <c r="P767" i="7"/>
  <c r="P779" i="7" s="1"/>
  <c r="F767" i="7"/>
  <c r="F779" i="7" s="1"/>
  <c r="J767" i="7"/>
  <c r="J779" i="7" s="1"/>
  <c r="N767" i="7"/>
  <c r="N779" i="7" s="1"/>
  <c r="R767" i="7"/>
  <c r="R779" i="7" s="1"/>
  <c r="C945" i="7"/>
  <c r="Q945" i="7"/>
  <c r="G945" i="7"/>
  <c r="K945" i="7"/>
  <c r="O945" i="7"/>
  <c r="S945" i="7"/>
  <c r="D945" i="7"/>
  <c r="H945" i="7"/>
  <c r="L945" i="7"/>
  <c r="P945" i="7"/>
  <c r="E945" i="7"/>
  <c r="I945" i="7"/>
  <c r="M945" i="7"/>
  <c r="F945" i="7"/>
  <c r="J945" i="7"/>
  <c r="N945" i="7"/>
  <c r="R945" i="7"/>
  <c r="B587" i="7"/>
  <c r="S586" i="7"/>
  <c r="R91" i="24" s="1"/>
  <c r="R586" i="7"/>
  <c r="Q91" i="24" s="1"/>
  <c r="Q586" i="7"/>
  <c r="P91" i="24" s="1"/>
  <c r="P586" i="7"/>
  <c r="O91" i="24" s="1"/>
  <c r="O586" i="7"/>
  <c r="N91" i="24" s="1"/>
  <c r="N586" i="7"/>
  <c r="M91" i="24" s="1"/>
  <c r="M586" i="7"/>
  <c r="L91" i="24" s="1"/>
  <c r="L586" i="7"/>
  <c r="K91" i="24" s="1"/>
  <c r="K586" i="7"/>
  <c r="J91" i="24" s="1"/>
  <c r="J586" i="7"/>
  <c r="I91" i="24" s="1"/>
  <c r="I586" i="7"/>
  <c r="H91" i="24" s="1"/>
  <c r="H586" i="7"/>
  <c r="G91" i="24" s="1"/>
  <c r="G586" i="7"/>
  <c r="F91" i="24" s="1"/>
  <c r="F586" i="7"/>
  <c r="E91" i="24" s="1"/>
  <c r="E586" i="7"/>
  <c r="D91" i="24" s="1"/>
  <c r="D586" i="7"/>
  <c r="C91" i="24" s="1"/>
  <c r="C586" i="7"/>
  <c r="B583" i="7"/>
  <c r="B582" i="7"/>
  <c r="B894" i="7"/>
  <c r="S829" i="7"/>
  <c r="S894" i="7" s="1"/>
  <c r="R829" i="7"/>
  <c r="R894" i="7" s="1"/>
  <c r="Q829" i="7"/>
  <c r="Q894" i="7" s="1"/>
  <c r="P829" i="7"/>
  <c r="P894" i="7" s="1"/>
  <c r="O829" i="7"/>
  <c r="O894" i="7" s="1"/>
  <c r="N829" i="7"/>
  <c r="N894" i="7" s="1"/>
  <c r="M829" i="7"/>
  <c r="M894" i="7" s="1"/>
  <c r="L829" i="7"/>
  <c r="L894" i="7" s="1"/>
  <c r="K829" i="7"/>
  <c r="K894" i="7" s="1"/>
  <c r="J829" i="7"/>
  <c r="J894" i="7" s="1"/>
  <c r="I829" i="7"/>
  <c r="I894" i="7" s="1"/>
  <c r="H829" i="7"/>
  <c r="H894" i="7" s="1"/>
  <c r="G829" i="7"/>
  <c r="G894" i="7" s="1"/>
  <c r="F829" i="7"/>
  <c r="F894" i="7" s="1"/>
  <c r="E829" i="7"/>
  <c r="E894" i="7" s="1"/>
  <c r="D829" i="7"/>
  <c r="D894" i="7" s="1"/>
  <c r="B685" i="7"/>
  <c r="B377" i="7"/>
  <c r="B220" i="7"/>
  <c r="S841" i="7"/>
  <c r="S855" i="7" s="1"/>
  <c r="R841" i="7"/>
  <c r="R855" i="7" s="1"/>
  <c r="Q841" i="7"/>
  <c r="Q855" i="7" s="1"/>
  <c r="P841" i="7"/>
  <c r="P855" i="7" s="1"/>
  <c r="O841" i="7"/>
  <c r="O855" i="7" s="1"/>
  <c r="N841" i="7"/>
  <c r="N855" i="7" s="1"/>
  <c r="M841" i="7"/>
  <c r="M855" i="7" s="1"/>
  <c r="L841" i="7"/>
  <c r="L855" i="7" s="1"/>
  <c r="K841" i="7"/>
  <c r="K855" i="7" s="1"/>
  <c r="J841" i="7"/>
  <c r="J855" i="7" s="1"/>
  <c r="I841" i="7"/>
  <c r="I855" i="7" s="1"/>
  <c r="H841" i="7"/>
  <c r="H855" i="7" s="1"/>
  <c r="G841" i="7"/>
  <c r="G855" i="7" s="1"/>
  <c r="F841" i="7"/>
  <c r="F855" i="7" s="1"/>
  <c r="E841" i="7"/>
  <c r="E855" i="7" s="1"/>
  <c r="D841" i="7"/>
  <c r="D855" i="7" s="1"/>
  <c r="C841" i="7"/>
  <c r="C855" i="7" s="1"/>
  <c r="S625" i="7"/>
  <c r="R625" i="7"/>
  <c r="Q625" i="7"/>
  <c r="P625" i="7"/>
  <c r="O625" i="7"/>
  <c r="N625" i="7"/>
  <c r="M625" i="7"/>
  <c r="L625" i="7"/>
  <c r="K625" i="7"/>
  <c r="J625" i="7"/>
  <c r="I625" i="7"/>
  <c r="H625" i="7"/>
  <c r="G625" i="7"/>
  <c r="F625" i="7"/>
  <c r="E625" i="7"/>
  <c r="D625" i="7"/>
  <c r="B553" i="7"/>
  <c r="B552" i="7"/>
  <c r="B551" i="7"/>
  <c r="B610" i="7"/>
  <c r="S599" i="7"/>
  <c r="S1034" i="7" s="1"/>
  <c r="R599" i="7"/>
  <c r="R1034" i="7" s="1"/>
  <c r="Q599" i="7"/>
  <c r="Q1034" i="7" s="1"/>
  <c r="Q1036" i="7" s="1"/>
  <c r="P85" i="24" s="1"/>
  <c r="P599" i="7"/>
  <c r="P1034" i="7" s="1"/>
  <c r="O599" i="7"/>
  <c r="O1034" i="7" s="1"/>
  <c r="N599" i="7"/>
  <c r="N1034" i="7" s="1"/>
  <c r="M599" i="7"/>
  <c r="M1034" i="7" s="1"/>
  <c r="L599" i="7"/>
  <c r="L1034" i="7" s="1"/>
  <c r="K599" i="7"/>
  <c r="K1034" i="7" s="1"/>
  <c r="J599" i="7"/>
  <c r="J1034" i="7" s="1"/>
  <c r="I599" i="7"/>
  <c r="I1034" i="7" s="1"/>
  <c r="H599" i="7"/>
  <c r="H1034" i="7" s="1"/>
  <c r="G599" i="7"/>
  <c r="G1034" i="7" s="1"/>
  <c r="F599" i="7"/>
  <c r="F1034" i="7" s="1"/>
  <c r="E599" i="7"/>
  <c r="E1034" i="7" s="1"/>
  <c r="D599" i="7"/>
  <c r="D1034" i="7" s="1"/>
  <c r="C599" i="7"/>
  <c r="C1034" i="7" s="1"/>
  <c r="C594" i="7"/>
  <c r="C725" i="7"/>
  <c r="B725" i="7"/>
  <c r="C1064" i="7"/>
  <c r="B1064" i="7"/>
  <c r="C604" i="7"/>
  <c r="B604" i="7"/>
  <c r="C532" i="7"/>
  <c r="B532" i="7"/>
  <c r="C1058" i="7"/>
  <c r="B1058" i="7"/>
  <c r="C522" i="7"/>
  <c r="B522" i="7"/>
  <c r="C1199" i="7"/>
  <c r="B1199" i="7"/>
  <c r="C1194" i="7"/>
  <c r="B1194" i="7"/>
  <c r="C1185" i="7"/>
  <c r="B1185" i="7"/>
  <c r="C1178" i="7"/>
  <c r="B1178" i="7"/>
  <c r="C1172" i="7"/>
  <c r="B1172" i="7"/>
  <c r="C1168" i="7"/>
  <c r="B1168" i="7"/>
  <c r="C1163" i="7"/>
  <c r="B1163" i="7"/>
  <c r="C711" i="7"/>
  <c r="B711" i="7"/>
  <c r="C1157" i="7"/>
  <c r="B1157" i="7"/>
  <c r="C1142" i="7"/>
  <c r="B1142" i="7"/>
  <c r="C1138" i="7"/>
  <c r="B1138" i="7"/>
  <c r="C1132" i="7"/>
  <c r="B1132" i="7"/>
  <c r="C706" i="7"/>
  <c r="B706" i="7"/>
  <c r="C1127" i="7"/>
  <c r="B1127" i="7"/>
  <c r="C1122" i="7"/>
  <c r="B1122" i="7"/>
  <c r="C1117" i="7"/>
  <c r="B1117" i="7"/>
  <c r="C1112" i="7"/>
  <c r="B1112" i="7"/>
  <c r="C1107" i="7"/>
  <c r="B1107" i="7"/>
  <c r="C1102" i="7"/>
  <c r="B1102" i="7"/>
  <c r="C1097" i="7"/>
  <c r="B1097" i="7"/>
  <c r="C1092" i="7"/>
  <c r="B1092" i="7"/>
  <c r="C1087" i="7"/>
  <c r="B1087" i="7"/>
  <c r="S1082" i="7"/>
  <c r="R148" i="24" s="1"/>
  <c r="R1082" i="7"/>
  <c r="Q148" i="24" s="1"/>
  <c r="Q1082" i="7"/>
  <c r="P148" i="24" s="1"/>
  <c r="P1082" i="7"/>
  <c r="O148" i="24" s="1"/>
  <c r="O1082" i="7"/>
  <c r="N148" i="24" s="1"/>
  <c r="N1082" i="7"/>
  <c r="M148" i="24" s="1"/>
  <c r="M1082" i="7"/>
  <c r="L148" i="24" s="1"/>
  <c r="L1082" i="7"/>
  <c r="K148" i="24" s="1"/>
  <c r="K1082" i="7"/>
  <c r="J148" i="24" s="1"/>
  <c r="J1082" i="7"/>
  <c r="I148" i="24" s="1"/>
  <c r="I1082" i="7"/>
  <c r="H148" i="24" s="1"/>
  <c r="H1082" i="7"/>
  <c r="G148" i="24" s="1"/>
  <c r="G1082" i="7"/>
  <c r="F148" i="24" s="1"/>
  <c r="F1082" i="7"/>
  <c r="E148" i="24" s="1"/>
  <c r="E1082" i="7"/>
  <c r="D148" i="24" s="1"/>
  <c r="S1081" i="7"/>
  <c r="R147" i="24" s="1"/>
  <c r="R1081" i="7"/>
  <c r="Q147" i="24" s="1"/>
  <c r="Q1081" i="7"/>
  <c r="P147" i="24" s="1"/>
  <c r="P1081" i="7"/>
  <c r="O147" i="24" s="1"/>
  <c r="O1081" i="7"/>
  <c r="N147" i="24" s="1"/>
  <c r="N1081" i="7"/>
  <c r="M147" i="24" s="1"/>
  <c r="M1081" i="7"/>
  <c r="L147" i="24" s="1"/>
  <c r="L1081" i="7"/>
  <c r="K147" i="24" s="1"/>
  <c r="K1081" i="7"/>
  <c r="J147" i="24" s="1"/>
  <c r="J1081" i="7"/>
  <c r="I147" i="24" s="1"/>
  <c r="I1081" i="7"/>
  <c r="H147" i="24" s="1"/>
  <c r="H1081" i="7"/>
  <c r="G147" i="24" s="1"/>
  <c r="G1081" i="7"/>
  <c r="F147" i="24" s="1"/>
  <c r="F1081" i="7"/>
  <c r="E147" i="24" s="1"/>
  <c r="E1081" i="7"/>
  <c r="D147" i="24" s="1"/>
  <c r="S1078" i="7"/>
  <c r="S1204" i="7" s="1"/>
  <c r="R1078" i="7"/>
  <c r="R1204" i="7" s="1"/>
  <c r="Q1078" i="7"/>
  <c r="Q1204" i="7" s="1"/>
  <c r="P1078" i="7"/>
  <c r="P1204" i="7" s="1"/>
  <c r="O1078" i="7"/>
  <c r="O1204" i="7" s="1"/>
  <c r="N1078" i="7"/>
  <c r="N1204" i="7" s="1"/>
  <c r="M1078" i="7"/>
  <c r="M1204" i="7" s="1"/>
  <c r="L1078" i="7"/>
  <c r="L1204" i="7" s="1"/>
  <c r="K1078" i="7"/>
  <c r="K1204" i="7" s="1"/>
  <c r="J1078" i="7"/>
  <c r="J1204" i="7" s="1"/>
  <c r="I1078" i="7"/>
  <c r="I1204" i="7" s="1"/>
  <c r="H1078" i="7"/>
  <c r="H1204" i="7" s="1"/>
  <c r="G1078" i="7"/>
  <c r="G1204" i="7" s="1"/>
  <c r="F1078" i="7"/>
  <c r="F1204" i="7" s="1"/>
  <c r="E1078" i="7"/>
  <c r="E1204" i="7" s="1"/>
  <c r="D1082" i="7"/>
  <c r="C148" i="24" s="1"/>
  <c r="D1081" i="7"/>
  <c r="C147" i="24" s="1"/>
  <c r="D1078" i="7"/>
  <c r="D1204" i="7" s="1"/>
  <c r="B388" i="7"/>
  <c r="F1205" i="7" l="1"/>
  <c r="G1205" i="7"/>
  <c r="K1205" i="7"/>
  <c r="O1205" i="7"/>
  <c r="S1205" i="7"/>
  <c r="J1205" i="7"/>
  <c r="N1205" i="7"/>
  <c r="R1205" i="7"/>
  <c r="I1205" i="7"/>
  <c r="H1205" i="7"/>
  <c r="M1205" i="7"/>
  <c r="L1205" i="7"/>
  <c r="Q1205" i="7"/>
  <c r="P1205" i="7"/>
  <c r="E1205" i="7"/>
  <c r="E146" i="24"/>
  <c r="J146" i="24"/>
  <c r="R146" i="24"/>
  <c r="G146" i="24"/>
  <c r="K146" i="24"/>
  <c r="O146" i="24"/>
  <c r="F146" i="24"/>
  <c r="N146" i="24"/>
  <c r="C146" i="24"/>
  <c r="D146" i="24"/>
  <c r="H146" i="24"/>
  <c r="L146" i="24"/>
  <c r="P146" i="24"/>
  <c r="I146" i="24"/>
  <c r="M146" i="24"/>
  <c r="Q146" i="24"/>
  <c r="L781" i="7"/>
  <c r="M781" i="7"/>
  <c r="J781" i="7"/>
  <c r="I781" i="7"/>
  <c r="H781" i="7"/>
  <c r="K781" i="7"/>
  <c r="O781" i="7"/>
  <c r="N781" i="7"/>
  <c r="F781" i="7"/>
  <c r="D781" i="7"/>
  <c r="E781" i="7"/>
  <c r="G781" i="7"/>
  <c r="R781" i="7"/>
  <c r="P781" i="7"/>
  <c r="Q781" i="7"/>
  <c r="S781" i="7"/>
  <c r="C591" i="7"/>
  <c r="B94" i="24" s="1"/>
  <c r="B91" i="24"/>
  <c r="K1097" i="7"/>
  <c r="S1097" i="7"/>
  <c r="O957" i="7"/>
  <c r="H1079" i="7"/>
  <c r="H1083" i="7" s="1"/>
  <c r="H1276" i="7" s="1"/>
  <c r="L1079" i="7"/>
  <c r="P1079" i="7"/>
  <c r="D957" i="7"/>
  <c r="H957" i="7"/>
  <c r="L957" i="7"/>
  <c r="P957" i="7"/>
  <c r="G1097" i="7"/>
  <c r="I1199" i="7"/>
  <c r="M1097" i="7"/>
  <c r="Q1097" i="7"/>
  <c r="Q1239" i="7"/>
  <c r="Q1241" i="7" s="1"/>
  <c r="P25" i="24" s="1"/>
  <c r="E957" i="7"/>
  <c r="I957" i="7"/>
  <c r="M957" i="7"/>
  <c r="Q957" i="7"/>
  <c r="O1194" i="7"/>
  <c r="G957" i="7"/>
  <c r="K957" i="7"/>
  <c r="S957" i="7"/>
  <c r="D1097" i="7"/>
  <c r="E1097" i="7"/>
  <c r="F1194" i="7"/>
  <c r="J1102" i="7"/>
  <c r="N1079" i="7"/>
  <c r="N532" i="7" s="1"/>
  <c r="R1079" i="7"/>
  <c r="F957" i="7"/>
  <c r="J957" i="7"/>
  <c r="N957" i="7"/>
  <c r="R957" i="7"/>
  <c r="Q791" i="7"/>
  <c r="N791" i="7"/>
  <c r="L791" i="7"/>
  <c r="M791" i="7"/>
  <c r="O791" i="7"/>
  <c r="N591" i="7"/>
  <c r="M94" i="24" s="1"/>
  <c r="P791" i="7"/>
  <c r="S791" i="7"/>
  <c r="J791" i="7"/>
  <c r="H791" i="7"/>
  <c r="I791" i="7"/>
  <c r="K791" i="7"/>
  <c r="G591" i="7"/>
  <c r="F94" i="24" s="1"/>
  <c r="R791" i="7"/>
  <c r="C791" i="7"/>
  <c r="M1036" i="7"/>
  <c r="L85" i="24" s="1"/>
  <c r="F791" i="7"/>
  <c r="D791" i="7"/>
  <c r="E791" i="7"/>
  <c r="G791" i="7"/>
  <c r="E591" i="7"/>
  <c r="D94" i="24" s="1"/>
  <c r="H591" i="7"/>
  <c r="G94" i="24" s="1"/>
  <c r="J591" i="7"/>
  <c r="I94" i="24" s="1"/>
  <c r="Q591" i="7"/>
  <c r="P94" i="24" s="1"/>
  <c r="K591" i="7"/>
  <c r="J94" i="24" s="1"/>
  <c r="D591" i="7"/>
  <c r="C94" i="24" s="1"/>
  <c r="F591" i="7"/>
  <c r="E94" i="24" s="1"/>
  <c r="M591" i="7"/>
  <c r="L94" i="24" s="1"/>
  <c r="P591" i="7"/>
  <c r="O94" i="24" s="1"/>
  <c r="O591" i="7"/>
  <c r="N94" i="24" s="1"/>
  <c r="R591" i="7"/>
  <c r="Q94" i="24" s="1"/>
  <c r="S591" i="7"/>
  <c r="R94" i="24" s="1"/>
  <c r="I591" i="7"/>
  <c r="H94" i="24" s="1"/>
  <c r="L591" i="7"/>
  <c r="K94" i="24" s="1"/>
  <c r="C957" i="7"/>
  <c r="E1036" i="7"/>
  <c r="D85" i="24" s="1"/>
  <c r="I1036" i="7"/>
  <c r="H85" i="24" s="1"/>
  <c r="L1036" i="7"/>
  <c r="K85" i="24" s="1"/>
  <c r="F1036" i="7"/>
  <c r="E85" i="24" s="1"/>
  <c r="G1036" i="7"/>
  <c r="F85" i="24" s="1"/>
  <c r="H1036" i="7"/>
  <c r="G85" i="24" s="1"/>
  <c r="S1036" i="7"/>
  <c r="R85" i="24" s="1"/>
  <c r="C1036" i="7"/>
  <c r="B85" i="24" s="1"/>
  <c r="D1036" i="7"/>
  <c r="O1036" i="7"/>
  <c r="N85" i="24" s="1"/>
  <c r="R1036" i="7"/>
  <c r="Q85" i="24" s="1"/>
  <c r="P1036" i="7"/>
  <c r="O85" i="24" s="1"/>
  <c r="N1036" i="7"/>
  <c r="M85" i="24" s="1"/>
  <c r="K1036" i="7"/>
  <c r="J85" i="24" s="1"/>
  <c r="J1036" i="7"/>
  <c r="I85" i="24" s="1"/>
  <c r="E744" i="7"/>
  <c r="E667" i="7"/>
  <c r="Q744" i="7"/>
  <c r="Q667" i="7"/>
  <c r="F744" i="7"/>
  <c r="F667" i="7"/>
  <c r="J744" i="7"/>
  <c r="J667" i="7"/>
  <c r="N744" i="7"/>
  <c r="N667" i="7"/>
  <c r="R744" i="7"/>
  <c r="R667" i="7"/>
  <c r="I667" i="7"/>
  <c r="I744" i="7"/>
  <c r="C667" i="7"/>
  <c r="C744" i="7"/>
  <c r="G667" i="7"/>
  <c r="G744" i="7"/>
  <c r="K667" i="7"/>
  <c r="K744" i="7"/>
  <c r="O667" i="7"/>
  <c r="O744" i="7"/>
  <c r="S667" i="7"/>
  <c r="S744" i="7"/>
  <c r="M744" i="7"/>
  <c r="M667" i="7"/>
  <c r="D667" i="7"/>
  <c r="D744" i="7"/>
  <c r="H667" i="7"/>
  <c r="H744" i="7"/>
  <c r="L667" i="7"/>
  <c r="L744" i="7"/>
  <c r="P667" i="7"/>
  <c r="P744" i="7"/>
  <c r="S1117" i="7"/>
  <c r="D1173" i="7"/>
  <c r="O1092" i="7"/>
  <c r="S1127" i="7"/>
  <c r="R1087" i="7"/>
  <c r="G1173" i="7"/>
  <c r="K1173" i="7"/>
  <c r="O1173" i="7"/>
  <c r="S1173" i="7"/>
  <c r="K1102" i="7"/>
  <c r="G1107" i="7"/>
  <c r="F1079" i="7"/>
  <c r="H1173" i="7"/>
  <c r="L1173" i="7"/>
  <c r="P1173" i="7"/>
  <c r="K1092" i="7"/>
  <c r="R1097" i="7"/>
  <c r="O1102" i="7"/>
  <c r="N1107" i="7"/>
  <c r="Q1173" i="7"/>
  <c r="F1087" i="7"/>
  <c r="F1097" i="7"/>
  <c r="I1173" i="7"/>
  <c r="F1173" i="7"/>
  <c r="J1173" i="7"/>
  <c r="N1173" i="7"/>
  <c r="R1173" i="7"/>
  <c r="J1087" i="7"/>
  <c r="S1092" i="7"/>
  <c r="J1097" i="7"/>
  <c r="S1107" i="7"/>
  <c r="E1173" i="7"/>
  <c r="M1173" i="7"/>
  <c r="N1087" i="7"/>
  <c r="G1092" i="7"/>
  <c r="N1097" i="7"/>
  <c r="G1102" i="7"/>
  <c r="N1117" i="7"/>
  <c r="H532" i="7"/>
  <c r="L532" i="7"/>
  <c r="E1079" i="7"/>
  <c r="E1087" i="7"/>
  <c r="I1087" i="7"/>
  <c r="M1087" i="7"/>
  <c r="Q1087" i="7"/>
  <c r="I1097" i="7"/>
  <c r="L1107" i="7"/>
  <c r="R1107" i="7"/>
  <c r="D1112" i="7"/>
  <c r="I1112" i="7"/>
  <c r="N1112" i="7"/>
  <c r="G1117" i="7"/>
  <c r="L1117" i="7"/>
  <c r="R1117" i="7"/>
  <c r="D1122" i="7"/>
  <c r="I1122" i="7"/>
  <c r="N1122" i="7"/>
  <c r="G1127" i="7"/>
  <c r="L1127" i="7"/>
  <c r="R1127" i="7"/>
  <c r="D706" i="7"/>
  <c r="I706" i="7"/>
  <c r="N706" i="7"/>
  <c r="G1132" i="7"/>
  <c r="L1132" i="7"/>
  <c r="R1132" i="7"/>
  <c r="D1138" i="7"/>
  <c r="I1138" i="7"/>
  <c r="N1138" i="7"/>
  <c r="G1142" i="7"/>
  <c r="L1142" i="7"/>
  <c r="R1142" i="7"/>
  <c r="D1157" i="7"/>
  <c r="I1157" i="7"/>
  <c r="N1157" i="7"/>
  <c r="G711" i="7"/>
  <c r="L711" i="7"/>
  <c r="R711" i="7"/>
  <c r="D1163" i="7"/>
  <c r="I1163" i="7"/>
  <c r="N1163" i="7"/>
  <c r="G1168" i="7"/>
  <c r="L1168" i="7"/>
  <c r="R1168" i="7"/>
  <c r="D1172" i="7"/>
  <c r="I1172" i="7"/>
  <c r="N1172" i="7"/>
  <c r="G1178" i="7"/>
  <c r="L1178" i="7"/>
  <c r="R1178" i="7"/>
  <c r="D1185" i="7"/>
  <c r="I1185" i="7"/>
  <c r="N1185" i="7"/>
  <c r="G1194" i="7"/>
  <c r="L1194" i="7"/>
  <c r="R1194" i="7"/>
  <c r="D1199" i="7"/>
  <c r="N1199" i="7"/>
  <c r="E1194" i="7"/>
  <c r="E1178" i="7"/>
  <c r="E1168" i="7"/>
  <c r="E711" i="7"/>
  <c r="E1142" i="7"/>
  <c r="E1132" i="7"/>
  <c r="E1127" i="7"/>
  <c r="E1117" i="7"/>
  <c r="E1107" i="7"/>
  <c r="M1079" i="7"/>
  <c r="M1194" i="7"/>
  <c r="M1178" i="7"/>
  <c r="M1168" i="7"/>
  <c r="M711" i="7"/>
  <c r="M1142" i="7"/>
  <c r="M1132" i="7"/>
  <c r="M1127" i="7"/>
  <c r="M1117" i="7"/>
  <c r="M1107" i="7"/>
  <c r="Q1079" i="7"/>
  <c r="Q1194" i="7"/>
  <c r="Q1178" i="7"/>
  <c r="Q1168" i="7"/>
  <c r="Q711" i="7"/>
  <c r="Q1142" i="7"/>
  <c r="Q1132" i="7"/>
  <c r="Q1127" i="7"/>
  <c r="Q1117" i="7"/>
  <c r="Q1107" i="7"/>
  <c r="D1092" i="7"/>
  <c r="P1092" i="7"/>
  <c r="H1102" i="7"/>
  <c r="L1102" i="7"/>
  <c r="P1102" i="7"/>
  <c r="E1112" i="7"/>
  <c r="J1112" i="7"/>
  <c r="P1112" i="7"/>
  <c r="H1117" i="7"/>
  <c r="E1122" i="7"/>
  <c r="J1122" i="7"/>
  <c r="P1122" i="7"/>
  <c r="H1127" i="7"/>
  <c r="N1127" i="7"/>
  <c r="E706" i="7"/>
  <c r="J706" i="7"/>
  <c r="P706" i="7"/>
  <c r="H1132" i="7"/>
  <c r="N1132" i="7"/>
  <c r="S1132" i="7"/>
  <c r="E1138" i="7"/>
  <c r="J1138" i="7"/>
  <c r="P1138" i="7"/>
  <c r="H1142" i="7"/>
  <c r="N1142" i="7"/>
  <c r="S1142" i="7"/>
  <c r="E1157" i="7"/>
  <c r="J1157" i="7"/>
  <c r="P1157" i="7"/>
  <c r="H711" i="7"/>
  <c r="N711" i="7"/>
  <c r="S711" i="7"/>
  <c r="E1163" i="7"/>
  <c r="J1163" i="7"/>
  <c r="P1163" i="7"/>
  <c r="H1168" i="7"/>
  <c r="N1168" i="7"/>
  <c r="S1168" i="7"/>
  <c r="E1172" i="7"/>
  <c r="J1172" i="7"/>
  <c r="P1172" i="7"/>
  <c r="H1178" i="7"/>
  <c r="N1178" i="7"/>
  <c r="S1178" i="7"/>
  <c r="E1185" i="7"/>
  <c r="J1185" i="7"/>
  <c r="P1185" i="7"/>
  <c r="H1194" i="7"/>
  <c r="N1194" i="7"/>
  <c r="S1194" i="7"/>
  <c r="E1199" i="7"/>
  <c r="J1199" i="7"/>
  <c r="P1199" i="7"/>
  <c r="I1079" i="7"/>
  <c r="I1194" i="7"/>
  <c r="I1178" i="7"/>
  <c r="I1168" i="7"/>
  <c r="I711" i="7"/>
  <c r="I1142" i="7"/>
  <c r="I1132" i="7"/>
  <c r="I1127" i="7"/>
  <c r="I1117" i="7"/>
  <c r="I1107" i="7"/>
  <c r="L1092" i="7"/>
  <c r="D1102" i="7"/>
  <c r="H1107" i="7"/>
  <c r="G1087" i="7"/>
  <c r="K1087" i="7"/>
  <c r="O1087" i="7"/>
  <c r="S1087" i="7"/>
  <c r="E1092" i="7"/>
  <c r="I1092" i="7"/>
  <c r="M1092" i="7"/>
  <c r="Q1092" i="7"/>
  <c r="O1097" i="7"/>
  <c r="E1102" i="7"/>
  <c r="I1102" i="7"/>
  <c r="M1102" i="7"/>
  <c r="Q1102" i="7"/>
  <c r="D1107" i="7"/>
  <c r="J1107" i="7"/>
  <c r="O1107" i="7"/>
  <c r="F1112" i="7"/>
  <c r="L1112" i="7"/>
  <c r="Q1112" i="7"/>
  <c r="D1117" i="7"/>
  <c r="J1117" i="7"/>
  <c r="O1117" i="7"/>
  <c r="F1122" i="7"/>
  <c r="L1122" i="7"/>
  <c r="Q1122" i="7"/>
  <c r="D1127" i="7"/>
  <c r="J1127" i="7"/>
  <c r="O1127" i="7"/>
  <c r="F706" i="7"/>
  <c r="L706" i="7"/>
  <c r="Q706" i="7"/>
  <c r="D1132" i="7"/>
  <c r="J1132" i="7"/>
  <c r="O1132" i="7"/>
  <c r="F1138" i="7"/>
  <c r="L1138" i="7"/>
  <c r="Q1138" i="7"/>
  <c r="D1142" i="7"/>
  <c r="J1142" i="7"/>
  <c r="O1142" i="7"/>
  <c r="F1157" i="7"/>
  <c r="L1157" i="7"/>
  <c r="Q1157" i="7"/>
  <c r="D711" i="7"/>
  <c r="J711" i="7"/>
  <c r="O711" i="7"/>
  <c r="F1163" i="7"/>
  <c r="L1163" i="7"/>
  <c r="Q1163" i="7"/>
  <c r="D1168" i="7"/>
  <c r="J1168" i="7"/>
  <c r="O1168" i="7"/>
  <c r="F1172" i="7"/>
  <c r="L1172" i="7"/>
  <c r="Q1172" i="7"/>
  <c r="D1178" i="7"/>
  <c r="J1178" i="7"/>
  <c r="O1178" i="7"/>
  <c r="F1185" i="7"/>
  <c r="L1185" i="7"/>
  <c r="Q1185" i="7"/>
  <c r="D1194" i="7"/>
  <c r="J1194" i="7"/>
  <c r="F1199" i="7"/>
  <c r="L1199" i="7"/>
  <c r="Q1199" i="7"/>
  <c r="H1092" i="7"/>
  <c r="J1079" i="7"/>
  <c r="D1079" i="7"/>
  <c r="G1079" i="7"/>
  <c r="G1199" i="7"/>
  <c r="G1185" i="7"/>
  <c r="G1172" i="7"/>
  <c r="G1163" i="7"/>
  <c r="G1157" i="7"/>
  <c r="G1138" i="7"/>
  <c r="G706" i="7"/>
  <c r="G1122" i="7"/>
  <c r="G1112" i="7"/>
  <c r="K1079" i="7"/>
  <c r="K1199" i="7"/>
  <c r="K1185" i="7"/>
  <c r="K1172" i="7"/>
  <c r="K1163" i="7"/>
  <c r="K1157" i="7"/>
  <c r="K1138" i="7"/>
  <c r="K706" i="7"/>
  <c r="K1122" i="7"/>
  <c r="K1112" i="7"/>
  <c r="O1079" i="7"/>
  <c r="O1199" i="7"/>
  <c r="O1185" i="7"/>
  <c r="O1172" i="7"/>
  <c r="O1163" i="7"/>
  <c r="O1157" i="7"/>
  <c r="O1138" i="7"/>
  <c r="O706" i="7"/>
  <c r="O1122" i="7"/>
  <c r="O1112" i="7"/>
  <c r="S1079" i="7"/>
  <c r="S1199" i="7"/>
  <c r="S1185" i="7"/>
  <c r="S1172" i="7"/>
  <c r="S1163" i="7"/>
  <c r="S1157" i="7"/>
  <c r="S1138" i="7"/>
  <c r="S706" i="7"/>
  <c r="S1122" i="7"/>
  <c r="S1112" i="7"/>
  <c r="S1102" i="7"/>
  <c r="D1087" i="7"/>
  <c r="H1087" i="7"/>
  <c r="L1087" i="7"/>
  <c r="P1087" i="7"/>
  <c r="F1092" i="7"/>
  <c r="J1092" i="7"/>
  <c r="N1092" i="7"/>
  <c r="R1092" i="7"/>
  <c r="H1097" i="7"/>
  <c r="L1097" i="7"/>
  <c r="P1097" i="7"/>
  <c r="F1102" i="7"/>
  <c r="N1102" i="7"/>
  <c r="R1102" i="7"/>
  <c r="F1107" i="7"/>
  <c r="K1107" i="7"/>
  <c r="P1107" i="7"/>
  <c r="H1112" i="7"/>
  <c r="M1112" i="7"/>
  <c r="R1112" i="7"/>
  <c r="F1117" i="7"/>
  <c r="K1117" i="7"/>
  <c r="P1117" i="7"/>
  <c r="H1122" i="7"/>
  <c r="M1122" i="7"/>
  <c r="R1122" i="7"/>
  <c r="F1127" i="7"/>
  <c r="K1127" i="7"/>
  <c r="P1127" i="7"/>
  <c r="H706" i="7"/>
  <c r="M706" i="7"/>
  <c r="R706" i="7"/>
  <c r="F1132" i="7"/>
  <c r="K1132" i="7"/>
  <c r="P1132" i="7"/>
  <c r="H1138" i="7"/>
  <c r="M1138" i="7"/>
  <c r="R1138" i="7"/>
  <c r="F1142" i="7"/>
  <c r="K1142" i="7"/>
  <c r="P1142" i="7"/>
  <c r="H1157" i="7"/>
  <c r="M1157" i="7"/>
  <c r="R1157" i="7"/>
  <c r="F711" i="7"/>
  <c r="K711" i="7"/>
  <c r="P711" i="7"/>
  <c r="H1163" i="7"/>
  <c r="M1163" i="7"/>
  <c r="R1163" i="7"/>
  <c r="F1168" i="7"/>
  <c r="K1168" i="7"/>
  <c r="P1168" i="7"/>
  <c r="H1172" i="7"/>
  <c r="M1172" i="7"/>
  <c r="R1172" i="7"/>
  <c r="F1178" i="7"/>
  <c r="K1178" i="7"/>
  <c r="P1178" i="7"/>
  <c r="H1185" i="7"/>
  <c r="M1185" i="7"/>
  <c r="R1185" i="7"/>
  <c r="K1194" i="7"/>
  <c r="P1194" i="7"/>
  <c r="H1199" i="7"/>
  <c r="M1199" i="7"/>
  <c r="R1199" i="7"/>
  <c r="N1083" i="7" l="1"/>
  <c r="N1276" i="7" s="1"/>
  <c r="C85" i="24"/>
  <c r="Z1036" i="7"/>
  <c r="AC1036" i="7"/>
  <c r="AA1036" i="7"/>
  <c r="AD1036" i="7"/>
  <c r="Y1036" i="7"/>
  <c r="AA781" i="7"/>
  <c r="Z781" i="7"/>
  <c r="Y781" i="7"/>
  <c r="AD781" i="7"/>
  <c r="AC781" i="7"/>
  <c r="P532" i="7"/>
  <c r="R1080" i="7"/>
  <c r="L1083" i="7"/>
  <c r="D1271" i="7"/>
  <c r="O1271" i="7"/>
  <c r="S1271" i="7"/>
  <c r="Q1271" i="7"/>
  <c r="K1271" i="7"/>
  <c r="G1271" i="7"/>
  <c r="E1271" i="7"/>
  <c r="F532" i="7"/>
  <c r="F1271" i="7"/>
  <c r="R532" i="7"/>
  <c r="R1271" i="7"/>
  <c r="L1080" i="7"/>
  <c r="L1271" i="7"/>
  <c r="P1080" i="7"/>
  <c r="P1271" i="7"/>
  <c r="I1083" i="7"/>
  <c r="I725" i="7" s="1"/>
  <c r="I1271" i="7"/>
  <c r="N1080" i="7"/>
  <c r="N1189" i="7" s="1"/>
  <c r="N1271" i="7"/>
  <c r="H1080" i="7"/>
  <c r="H1189" i="7" s="1"/>
  <c r="H1271" i="7"/>
  <c r="J1083" i="7"/>
  <c r="J1271" i="7"/>
  <c r="M1083" i="7"/>
  <c r="M1271" i="7"/>
  <c r="R1083" i="7"/>
  <c r="H264" i="7"/>
  <c r="G149" i="24"/>
  <c r="N264" i="7"/>
  <c r="M149" i="24"/>
  <c r="P1083" i="7"/>
  <c r="O1239" i="7"/>
  <c r="O1241" i="7" s="1"/>
  <c r="N25" i="24" s="1"/>
  <c r="I1239" i="7"/>
  <c r="I1241" i="7" s="1"/>
  <c r="H25" i="24" s="1"/>
  <c r="D1239" i="7"/>
  <c r="D1241" i="7" s="1"/>
  <c r="G1239" i="7"/>
  <c r="G1241" i="7" s="1"/>
  <c r="F25" i="24" s="1"/>
  <c r="E1239" i="7"/>
  <c r="E1241" i="7" s="1"/>
  <c r="D25" i="24" s="1"/>
  <c r="K1239" i="7"/>
  <c r="K1241" i="7" s="1"/>
  <c r="J25" i="24" s="1"/>
  <c r="H1239" i="7"/>
  <c r="H1241" i="7" s="1"/>
  <c r="G25" i="24" s="1"/>
  <c r="P1239" i="7"/>
  <c r="P1241" i="7" s="1"/>
  <c r="O25" i="24" s="1"/>
  <c r="C1239" i="7"/>
  <c r="C1241" i="7" s="1"/>
  <c r="B25" i="24" s="1"/>
  <c r="F1239" i="7"/>
  <c r="F1241" i="7" s="1"/>
  <c r="E25" i="24" s="1"/>
  <c r="M1239" i="7"/>
  <c r="M1241" i="7" s="1"/>
  <c r="L25" i="24" s="1"/>
  <c r="J1239" i="7"/>
  <c r="J1241" i="7" s="1"/>
  <c r="I25" i="24" s="1"/>
  <c r="R1239" i="7"/>
  <c r="R1241" i="7" s="1"/>
  <c r="Q25" i="24" s="1"/>
  <c r="S1239" i="7"/>
  <c r="S1241" i="7" s="1"/>
  <c r="R25" i="24" s="1"/>
  <c r="M1037" i="7"/>
  <c r="N1037" i="7"/>
  <c r="L1239" i="7"/>
  <c r="L1241" i="7" s="1"/>
  <c r="K25" i="24" s="1"/>
  <c r="S1037" i="7"/>
  <c r="Q1037" i="7"/>
  <c r="N1239" i="7"/>
  <c r="N1241" i="7" s="1"/>
  <c r="M25" i="24" s="1"/>
  <c r="P1037" i="7"/>
  <c r="E1037" i="7"/>
  <c r="O1037" i="7"/>
  <c r="J1037" i="7"/>
  <c r="R1037" i="7"/>
  <c r="D1037" i="7"/>
  <c r="L1037" i="7"/>
  <c r="I1037" i="7"/>
  <c r="F1037" i="7"/>
  <c r="K1037" i="7"/>
  <c r="H1037" i="7"/>
  <c r="G1037" i="7"/>
  <c r="F1080" i="7"/>
  <c r="F1083" i="7"/>
  <c r="F1276" i="7" s="1"/>
  <c r="R725" i="7"/>
  <c r="N1084" i="7"/>
  <c r="N1283" i="7" s="1"/>
  <c r="N725" i="7"/>
  <c r="H1084" i="7"/>
  <c r="H1283" i="7" s="1"/>
  <c r="H725" i="7"/>
  <c r="G1083" i="7"/>
  <c r="G1276" i="7" s="1"/>
  <c r="G532" i="7"/>
  <c r="G1080" i="7"/>
  <c r="G1189" i="7" s="1"/>
  <c r="E1083" i="7"/>
  <c r="E1276" i="7" s="1"/>
  <c r="E1080" i="7"/>
  <c r="E1189" i="7" s="1"/>
  <c r="E532" i="7"/>
  <c r="S1083" i="7"/>
  <c r="S1276" i="7" s="1"/>
  <c r="S532" i="7"/>
  <c r="S1080" i="7"/>
  <c r="S1189" i="7" s="1"/>
  <c r="Q1080" i="7"/>
  <c r="Q1189" i="7" s="1"/>
  <c r="Q532" i="7"/>
  <c r="Q1083" i="7"/>
  <c r="Q1276" i="7" s="1"/>
  <c r="K1083" i="7"/>
  <c r="K1276" i="7" s="1"/>
  <c r="K532" i="7"/>
  <c r="K1080" i="7"/>
  <c r="K1189" i="7" s="1"/>
  <c r="D1083" i="7"/>
  <c r="D1276" i="7" s="1"/>
  <c r="D1080" i="7"/>
  <c r="D1189" i="7" s="1"/>
  <c r="D532" i="7"/>
  <c r="I1080" i="7"/>
  <c r="I1189" i="7" s="1"/>
  <c r="I532" i="7"/>
  <c r="O1083" i="7"/>
  <c r="O1276" i="7" s="1"/>
  <c r="O532" i="7"/>
  <c r="O1080" i="7"/>
  <c r="O1189" i="7" s="1"/>
  <c r="J532" i="7"/>
  <c r="J1080" i="7"/>
  <c r="J1189" i="7" s="1"/>
  <c r="M1080" i="7"/>
  <c r="M1189" i="7" s="1"/>
  <c r="M532" i="7"/>
  <c r="S373" i="7"/>
  <c r="R373" i="7"/>
  <c r="Q373" i="7"/>
  <c r="P373" i="7"/>
  <c r="O373" i="7"/>
  <c r="N373" i="7"/>
  <c r="M373" i="7"/>
  <c r="L373" i="7"/>
  <c r="K373" i="7"/>
  <c r="J373" i="7"/>
  <c r="I373" i="7"/>
  <c r="H373" i="7"/>
  <c r="G373" i="7"/>
  <c r="F373" i="7"/>
  <c r="E373" i="7"/>
  <c r="D373" i="7"/>
  <c r="B373" i="7"/>
  <c r="C373" i="7"/>
  <c r="B460" i="7"/>
  <c r="S371" i="7"/>
  <c r="R371" i="7"/>
  <c r="Q371" i="7"/>
  <c r="P371" i="7"/>
  <c r="P372" i="7" s="1"/>
  <c r="O371" i="7"/>
  <c r="O372" i="7" s="1"/>
  <c r="N371" i="7"/>
  <c r="M371" i="7"/>
  <c r="M372" i="7" s="1"/>
  <c r="L371" i="7"/>
  <c r="L372" i="7" s="1"/>
  <c r="K371" i="7"/>
  <c r="J371" i="7"/>
  <c r="I371" i="7"/>
  <c r="H371" i="7"/>
  <c r="H372" i="7" s="1"/>
  <c r="G371" i="7"/>
  <c r="F371" i="7"/>
  <c r="E371" i="7"/>
  <c r="E372" i="7" s="1"/>
  <c r="D371" i="7"/>
  <c r="D372" i="7" s="1"/>
  <c r="S372" i="7"/>
  <c r="R372" i="7"/>
  <c r="R374" i="7" s="1"/>
  <c r="Q372" i="7"/>
  <c r="C371" i="7"/>
  <c r="B464" i="7"/>
  <c r="B600" i="7" s="1"/>
  <c r="B459" i="7"/>
  <c r="B449" i="7"/>
  <c r="B442" i="7"/>
  <c r="B448" i="7" s="1"/>
  <c r="B454" i="7"/>
  <c r="B424" i="7"/>
  <c r="B415" i="7"/>
  <c r="B406" i="7"/>
  <c r="S362" i="7"/>
  <c r="S363" i="7" s="1"/>
  <c r="S433" i="7" s="1"/>
  <c r="R38" i="24" s="1"/>
  <c r="R362" i="7"/>
  <c r="R363" i="7" s="1"/>
  <c r="R433" i="7" s="1"/>
  <c r="Q38" i="24" s="1"/>
  <c r="Q362" i="7"/>
  <c r="Q363" i="7" s="1"/>
  <c r="Q433" i="7" s="1"/>
  <c r="P38" i="24" s="1"/>
  <c r="P362" i="7"/>
  <c r="P363" i="7" s="1"/>
  <c r="P433" i="7" s="1"/>
  <c r="O38" i="24" s="1"/>
  <c r="O362" i="7"/>
  <c r="O363" i="7" s="1"/>
  <c r="O433" i="7" s="1"/>
  <c r="N38" i="24" s="1"/>
  <c r="N362" i="7"/>
  <c r="N363" i="7" s="1"/>
  <c r="N433" i="7" s="1"/>
  <c r="M38" i="24" s="1"/>
  <c r="M362" i="7"/>
  <c r="M363" i="7" s="1"/>
  <c r="M433" i="7" s="1"/>
  <c r="L38" i="24" s="1"/>
  <c r="L362" i="7"/>
  <c r="L363" i="7" s="1"/>
  <c r="L433" i="7" s="1"/>
  <c r="K38" i="24" s="1"/>
  <c r="K362" i="7"/>
  <c r="K363" i="7" s="1"/>
  <c r="K433" i="7" s="1"/>
  <c r="J38" i="24" s="1"/>
  <c r="J362" i="7"/>
  <c r="J363" i="7" s="1"/>
  <c r="J433" i="7" s="1"/>
  <c r="I38" i="24" s="1"/>
  <c r="I362" i="7"/>
  <c r="I363" i="7" s="1"/>
  <c r="I433" i="7" s="1"/>
  <c r="H38" i="24" s="1"/>
  <c r="H362" i="7"/>
  <c r="H363" i="7" s="1"/>
  <c r="H433" i="7" s="1"/>
  <c r="G38" i="24" s="1"/>
  <c r="G362" i="7"/>
  <c r="G363" i="7" s="1"/>
  <c r="G433" i="7" s="1"/>
  <c r="F38" i="24" s="1"/>
  <c r="F362" i="7"/>
  <c r="F363" i="7" s="1"/>
  <c r="F433" i="7" s="1"/>
  <c r="E38" i="24" s="1"/>
  <c r="E362" i="7"/>
  <c r="E363" i="7" s="1"/>
  <c r="E433" i="7" s="1"/>
  <c r="D38" i="24" s="1"/>
  <c r="D362" i="7"/>
  <c r="D363" i="7" s="1"/>
  <c r="D433" i="7" s="1"/>
  <c r="C38" i="24" s="1"/>
  <c r="S361" i="7"/>
  <c r="R361" i="7"/>
  <c r="Q361" i="7"/>
  <c r="P361" i="7"/>
  <c r="O361" i="7"/>
  <c r="N361" i="7"/>
  <c r="M361" i="7"/>
  <c r="L361" i="7"/>
  <c r="K361" i="7"/>
  <c r="J361" i="7"/>
  <c r="I361" i="7"/>
  <c r="H361" i="7"/>
  <c r="G361" i="7"/>
  <c r="F361" i="7"/>
  <c r="E361" i="7"/>
  <c r="D361" i="7"/>
  <c r="S360" i="7"/>
  <c r="S415" i="7" s="1"/>
  <c r="R360" i="7"/>
  <c r="R415" i="7" s="1"/>
  <c r="Q360" i="7"/>
  <c r="Q415" i="7" s="1"/>
  <c r="P360" i="7"/>
  <c r="P415" i="7" s="1"/>
  <c r="O360" i="7"/>
  <c r="O415" i="7" s="1"/>
  <c r="N360" i="7"/>
  <c r="N415" i="7" s="1"/>
  <c r="M360" i="7"/>
  <c r="M415" i="7" s="1"/>
  <c r="L360" i="7"/>
  <c r="L415" i="7" s="1"/>
  <c r="K360" i="7"/>
  <c r="K415" i="7" s="1"/>
  <c r="J360" i="7"/>
  <c r="J415" i="7" s="1"/>
  <c r="I360" i="7"/>
  <c r="I415" i="7" s="1"/>
  <c r="H360" i="7"/>
  <c r="H415" i="7" s="1"/>
  <c r="G360" i="7"/>
  <c r="G415" i="7" s="1"/>
  <c r="F360" i="7"/>
  <c r="F415" i="7" s="1"/>
  <c r="E360" i="7"/>
  <c r="E415" i="7" s="1"/>
  <c r="D360" i="7"/>
  <c r="D415" i="7" s="1"/>
  <c r="S358" i="7"/>
  <c r="R35" i="24" s="1"/>
  <c r="R358" i="7"/>
  <c r="Q35" i="24" s="1"/>
  <c r="Q358" i="7"/>
  <c r="P35" i="24" s="1"/>
  <c r="P358" i="7"/>
  <c r="O35" i="24" s="1"/>
  <c r="O358" i="7"/>
  <c r="N35" i="24" s="1"/>
  <c r="N358" i="7"/>
  <c r="M35" i="24" s="1"/>
  <c r="M358" i="7"/>
  <c r="L35" i="24" s="1"/>
  <c r="L358" i="7"/>
  <c r="K35" i="24" s="1"/>
  <c r="K358" i="7"/>
  <c r="J35" i="24" s="1"/>
  <c r="J358" i="7"/>
  <c r="I35" i="24" s="1"/>
  <c r="I358" i="7"/>
  <c r="H35" i="24" s="1"/>
  <c r="H358" i="7"/>
  <c r="G35" i="24" s="1"/>
  <c r="G358" i="7"/>
  <c r="F35" i="24" s="1"/>
  <c r="F358" i="7"/>
  <c r="E35" i="24" s="1"/>
  <c r="E358" i="7"/>
  <c r="D35" i="24" s="1"/>
  <c r="D358" i="7"/>
  <c r="C35" i="24" s="1"/>
  <c r="S357" i="7"/>
  <c r="R357" i="7"/>
  <c r="Q357" i="7"/>
  <c r="P357" i="7"/>
  <c r="O357" i="7"/>
  <c r="N357" i="7"/>
  <c r="M357" i="7"/>
  <c r="L357" i="7"/>
  <c r="K357" i="7"/>
  <c r="J357" i="7"/>
  <c r="I357" i="7"/>
  <c r="H357" i="7"/>
  <c r="G357" i="7"/>
  <c r="F357" i="7"/>
  <c r="E357" i="7"/>
  <c r="D357" i="7"/>
  <c r="C362" i="7"/>
  <c r="C363" i="7" s="1"/>
  <c r="C433" i="7" s="1"/>
  <c r="B38" i="24" s="1"/>
  <c r="C361" i="7"/>
  <c r="C360" i="7"/>
  <c r="C415" i="7" s="1"/>
  <c r="C358" i="7"/>
  <c r="B35" i="24" s="1"/>
  <c r="C357" i="7"/>
  <c r="R340" i="7"/>
  <c r="Q340" i="7"/>
  <c r="P340" i="7"/>
  <c r="O340" i="7"/>
  <c r="N340" i="7"/>
  <c r="M340" i="7"/>
  <c r="L340" i="7"/>
  <c r="K340" i="7"/>
  <c r="J340" i="7"/>
  <c r="I340" i="7"/>
  <c r="H340" i="7"/>
  <c r="G340" i="7"/>
  <c r="F340" i="7"/>
  <c r="E340" i="7"/>
  <c r="D340" i="7"/>
  <c r="C340" i="7"/>
  <c r="S340" i="7"/>
  <c r="B299" i="7"/>
  <c r="B304" i="7" s="1"/>
  <c r="B311" i="7" s="1"/>
  <c r="S288" i="7"/>
  <c r="R288" i="7"/>
  <c r="Q288" i="7"/>
  <c r="P288" i="7"/>
  <c r="O288" i="7"/>
  <c r="N288" i="7"/>
  <c r="M288" i="7"/>
  <c r="L288" i="7"/>
  <c r="K288" i="7"/>
  <c r="J288" i="7"/>
  <c r="I288" i="7"/>
  <c r="H288" i="7"/>
  <c r="G288" i="7"/>
  <c r="F288" i="7"/>
  <c r="E288" i="7"/>
  <c r="D288" i="7"/>
  <c r="S287" i="7"/>
  <c r="S326" i="7" s="1"/>
  <c r="R287" i="7"/>
  <c r="R326" i="7" s="1"/>
  <c r="Q287" i="7"/>
  <c r="Q326" i="7" s="1"/>
  <c r="P287" i="7"/>
  <c r="P326" i="7" s="1"/>
  <c r="O287" i="7"/>
  <c r="O326" i="7" s="1"/>
  <c r="N287" i="7"/>
  <c r="N326" i="7" s="1"/>
  <c r="M287" i="7"/>
  <c r="M326" i="7" s="1"/>
  <c r="L287" i="7"/>
  <c r="L326" i="7" s="1"/>
  <c r="K287" i="7"/>
  <c r="K326" i="7" s="1"/>
  <c r="J287" i="7"/>
  <c r="J326" i="7" s="1"/>
  <c r="I287" i="7"/>
  <c r="I326" i="7" s="1"/>
  <c r="H287" i="7"/>
  <c r="H326" i="7" s="1"/>
  <c r="G287" i="7"/>
  <c r="G326" i="7" s="1"/>
  <c r="F287" i="7"/>
  <c r="F326" i="7" s="1"/>
  <c r="E287" i="7"/>
  <c r="E326" i="7" s="1"/>
  <c r="D287" i="7"/>
  <c r="D326" i="7" s="1"/>
  <c r="S286" i="7"/>
  <c r="R286" i="7"/>
  <c r="Q286" i="7"/>
  <c r="P286" i="7"/>
  <c r="O286" i="7"/>
  <c r="N286" i="7"/>
  <c r="M286" i="7"/>
  <c r="L286" i="7"/>
  <c r="K286" i="7"/>
  <c r="J286" i="7"/>
  <c r="I286" i="7"/>
  <c r="H286" i="7"/>
  <c r="G286" i="7"/>
  <c r="F286" i="7"/>
  <c r="E286" i="7"/>
  <c r="D286" i="7"/>
  <c r="C288" i="7"/>
  <c r="C287" i="7"/>
  <c r="C326" i="7" s="1"/>
  <c r="C286" i="7"/>
  <c r="S285" i="7"/>
  <c r="S299" i="7" s="1"/>
  <c r="S304" i="7" s="1"/>
  <c r="R285" i="7"/>
  <c r="Q285" i="7"/>
  <c r="P285" i="7"/>
  <c r="P299" i="7" s="1"/>
  <c r="P304" i="7" s="1"/>
  <c r="P311" i="7" s="1"/>
  <c r="O285" i="7"/>
  <c r="O299" i="7" s="1"/>
  <c r="O304" i="7" s="1"/>
  <c r="O311" i="7" s="1"/>
  <c r="N285" i="7"/>
  <c r="M285" i="7"/>
  <c r="L285" i="7"/>
  <c r="L299" i="7" s="1"/>
  <c r="L304" i="7" s="1"/>
  <c r="L311" i="7" s="1"/>
  <c r="K285" i="7"/>
  <c r="K299" i="7" s="1"/>
  <c r="K304" i="7" s="1"/>
  <c r="K311" i="7" s="1"/>
  <c r="J285" i="7"/>
  <c r="J299" i="7" s="1"/>
  <c r="J304" i="7" s="1"/>
  <c r="J311" i="7" s="1"/>
  <c r="I285" i="7"/>
  <c r="H285" i="7"/>
  <c r="H299" i="7" s="1"/>
  <c r="H304" i="7" s="1"/>
  <c r="H311" i="7" s="1"/>
  <c r="G285" i="7"/>
  <c r="G299" i="7" s="1"/>
  <c r="G304" i="7" s="1"/>
  <c r="G311" i="7" s="1"/>
  <c r="F285" i="7"/>
  <c r="E285" i="7"/>
  <c r="D285" i="7"/>
  <c r="D299" i="7" s="1"/>
  <c r="D304" i="7" s="1"/>
  <c r="D311" i="7" s="1"/>
  <c r="C285" i="7"/>
  <c r="C299" i="7" s="1"/>
  <c r="C304" i="7" s="1"/>
  <c r="C311" i="7" s="1"/>
  <c r="B260" i="7"/>
  <c r="B265" i="7" s="1"/>
  <c r="B255" i="7"/>
  <c r="B244" i="7"/>
  <c r="B237" i="7"/>
  <c r="S232" i="7"/>
  <c r="S255" i="7" s="1"/>
  <c r="R232" i="7"/>
  <c r="R237" i="7" s="1"/>
  <c r="Q232" i="7"/>
  <c r="Q244" i="7" s="1"/>
  <c r="P232" i="7"/>
  <c r="P237" i="7" s="1"/>
  <c r="O232" i="7"/>
  <c r="O255" i="7" s="1"/>
  <c r="N232" i="7"/>
  <c r="N244" i="7" s="1"/>
  <c r="M232" i="7"/>
  <c r="M244" i="7" s="1"/>
  <c r="L232" i="7"/>
  <c r="L237" i="7" s="1"/>
  <c r="K232" i="7"/>
  <c r="K255" i="7" s="1"/>
  <c r="J232" i="7"/>
  <c r="J244" i="7" s="1"/>
  <c r="I232" i="7"/>
  <c r="I244" i="7" s="1"/>
  <c r="H232" i="7"/>
  <c r="H237" i="7" s="1"/>
  <c r="G232" i="7"/>
  <c r="G255" i="7" s="1"/>
  <c r="F232" i="7"/>
  <c r="F255" i="7" s="1"/>
  <c r="E232" i="7"/>
  <c r="E244" i="7" s="1"/>
  <c r="D232" i="7"/>
  <c r="D237" i="7" s="1"/>
  <c r="C232" i="7"/>
  <c r="C255" i="7" s="1"/>
  <c r="S99" i="7"/>
  <c r="R99" i="7"/>
  <c r="Q99" i="7"/>
  <c r="P99" i="7"/>
  <c r="O99" i="7"/>
  <c r="N99" i="7"/>
  <c r="M99" i="7"/>
  <c r="L99" i="7"/>
  <c r="K99" i="7"/>
  <c r="J99" i="7"/>
  <c r="I99" i="7"/>
  <c r="H99" i="7"/>
  <c r="G99" i="7"/>
  <c r="F99" i="7"/>
  <c r="E99" i="7"/>
  <c r="D99" i="7"/>
  <c r="S98" i="7"/>
  <c r="R98" i="7"/>
  <c r="Q98" i="7"/>
  <c r="P98" i="7"/>
  <c r="O98" i="7"/>
  <c r="N98" i="7"/>
  <c r="M98" i="7"/>
  <c r="L98" i="7"/>
  <c r="K98" i="7"/>
  <c r="J98" i="7"/>
  <c r="I98" i="7"/>
  <c r="H98" i="7"/>
  <c r="G98" i="7"/>
  <c r="F98" i="7"/>
  <c r="E98" i="7"/>
  <c r="D98" i="7"/>
  <c r="S97" i="7"/>
  <c r="R97" i="7"/>
  <c r="Q97" i="7"/>
  <c r="P97" i="7"/>
  <c r="O97" i="7"/>
  <c r="N97" i="7"/>
  <c r="M97" i="7"/>
  <c r="L97" i="7"/>
  <c r="K97" i="7"/>
  <c r="J97" i="7"/>
  <c r="I97" i="7"/>
  <c r="H97" i="7"/>
  <c r="G97" i="7"/>
  <c r="F97" i="7"/>
  <c r="E97" i="7"/>
  <c r="D97" i="7"/>
  <c r="S93" i="7"/>
  <c r="R93" i="7"/>
  <c r="Q93" i="7"/>
  <c r="P93" i="7"/>
  <c r="O93" i="7"/>
  <c r="N93" i="7"/>
  <c r="M93" i="7"/>
  <c r="L93" i="7"/>
  <c r="K93" i="7"/>
  <c r="J93" i="7"/>
  <c r="I93" i="7"/>
  <c r="H93" i="7"/>
  <c r="G93" i="7"/>
  <c r="F93" i="7"/>
  <c r="E93" i="7"/>
  <c r="D93" i="7"/>
  <c r="S95" i="7"/>
  <c r="R95" i="7"/>
  <c r="Q95" i="7"/>
  <c r="P95" i="7"/>
  <c r="O95" i="7"/>
  <c r="N95" i="7"/>
  <c r="M95" i="7"/>
  <c r="L95" i="7"/>
  <c r="K95" i="7"/>
  <c r="J95" i="7"/>
  <c r="I95" i="7"/>
  <c r="H95" i="7"/>
  <c r="G95" i="7"/>
  <c r="F95" i="7"/>
  <c r="E95" i="7"/>
  <c r="D95" i="7"/>
  <c r="S94" i="7"/>
  <c r="R94" i="7"/>
  <c r="Q94" i="7"/>
  <c r="P94" i="7"/>
  <c r="O94" i="7"/>
  <c r="N94" i="7"/>
  <c r="M94" i="7"/>
  <c r="L94" i="7"/>
  <c r="K94" i="7"/>
  <c r="J94" i="7"/>
  <c r="I94" i="7"/>
  <c r="H94" i="7"/>
  <c r="G94" i="7"/>
  <c r="F94" i="7"/>
  <c r="E94" i="7"/>
  <c r="D94" i="7"/>
  <c r="S92" i="7"/>
  <c r="R92" i="7"/>
  <c r="Q92" i="7"/>
  <c r="P92" i="7"/>
  <c r="O92" i="7"/>
  <c r="N92" i="7"/>
  <c r="M92" i="7"/>
  <c r="L92" i="7"/>
  <c r="K92" i="7"/>
  <c r="J92" i="7"/>
  <c r="I92" i="7"/>
  <c r="H92" i="7"/>
  <c r="G92" i="7"/>
  <c r="F92" i="7"/>
  <c r="E92" i="7"/>
  <c r="D92" i="7"/>
  <c r="C99" i="7"/>
  <c r="C98" i="7"/>
  <c r="C97" i="7"/>
  <c r="C93" i="7"/>
  <c r="C94" i="7"/>
  <c r="C95" i="7"/>
  <c r="C92" i="7"/>
  <c r="B99" i="7"/>
  <c r="B98" i="7"/>
  <c r="B97" i="7"/>
  <c r="B93" i="7"/>
  <c r="B95" i="7"/>
  <c r="B94" i="7"/>
  <c r="B207" i="7"/>
  <c r="B212" i="7" s="1"/>
  <c r="S198" i="7"/>
  <c r="R198" i="7"/>
  <c r="Q198" i="7"/>
  <c r="P198" i="7"/>
  <c r="O198" i="7"/>
  <c r="N198" i="7"/>
  <c r="M198" i="7"/>
  <c r="L198" i="7"/>
  <c r="K198" i="7"/>
  <c r="J198" i="7"/>
  <c r="I198" i="7"/>
  <c r="H198" i="7"/>
  <c r="G198" i="7"/>
  <c r="F198" i="7"/>
  <c r="E198" i="7"/>
  <c r="D198" i="7"/>
  <c r="S197" i="7"/>
  <c r="R197" i="7"/>
  <c r="Q197" i="7"/>
  <c r="P197" i="7"/>
  <c r="O197" i="7"/>
  <c r="N197" i="7"/>
  <c r="M197" i="7"/>
  <c r="L197" i="7"/>
  <c r="K197" i="7"/>
  <c r="J197" i="7"/>
  <c r="I197" i="7"/>
  <c r="H197" i="7"/>
  <c r="G197" i="7"/>
  <c r="F197" i="7"/>
  <c r="E197" i="7"/>
  <c r="D197" i="7"/>
  <c r="S196" i="7"/>
  <c r="S219" i="7" s="1"/>
  <c r="R196" i="7"/>
  <c r="Q196" i="7"/>
  <c r="Q219" i="7" s="1"/>
  <c r="P196" i="7"/>
  <c r="P219" i="7" s="1"/>
  <c r="O196" i="7"/>
  <c r="O219" i="7" s="1"/>
  <c r="N196" i="7"/>
  <c r="N219" i="7" s="1"/>
  <c r="M196" i="7"/>
  <c r="M219" i="7" s="1"/>
  <c r="L196" i="7"/>
  <c r="K196" i="7"/>
  <c r="K219" i="7" s="1"/>
  <c r="J196" i="7"/>
  <c r="I196" i="7"/>
  <c r="I219" i="7" s="1"/>
  <c r="H196" i="7"/>
  <c r="H219" i="7" s="1"/>
  <c r="G196" i="7"/>
  <c r="G219" i="7" s="1"/>
  <c r="F196" i="7"/>
  <c r="E196" i="7"/>
  <c r="D196" i="7"/>
  <c r="D219" i="7" s="1"/>
  <c r="S195" i="7"/>
  <c r="R195" i="7"/>
  <c r="Q195" i="7"/>
  <c r="P195" i="7"/>
  <c r="P199" i="7" s="1"/>
  <c r="P204" i="7" s="1"/>
  <c r="O195" i="7"/>
  <c r="N195" i="7"/>
  <c r="M195" i="7"/>
  <c r="L195" i="7"/>
  <c r="K195" i="7"/>
  <c r="J195" i="7"/>
  <c r="I195" i="7"/>
  <c r="H195" i="7"/>
  <c r="G195" i="7"/>
  <c r="F195" i="7"/>
  <c r="E195" i="7"/>
  <c r="D195" i="7"/>
  <c r="C198" i="7"/>
  <c r="C197" i="7"/>
  <c r="C196" i="7"/>
  <c r="C219" i="7" s="1"/>
  <c r="C195" i="7"/>
  <c r="C207" i="7" s="1"/>
  <c r="C212" i="7" s="1"/>
  <c r="R187" i="7"/>
  <c r="Q187" i="7"/>
  <c r="P187" i="7"/>
  <c r="O187" i="7"/>
  <c r="N187" i="7"/>
  <c r="M187" i="7"/>
  <c r="L187" i="7"/>
  <c r="K187" i="7"/>
  <c r="J187" i="7"/>
  <c r="I187" i="7"/>
  <c r="H187" i="7"/>
  <c r="G187" i="7"/>
  <c r="F187" i="7"/>
  <c r="E187" i="7"/>
  <c r="D187" i="7"/>
  <c r="S187" i="7"/>
  <c r="B181" i="7"/>
  <c r="B159" i="7"/>
  <c r="S90" i="7"/>
  <c r="R90" i="7"/>
  <c r="Q90" i="7"/>
  <c r="P90" i="7"/>
  <c r="O90" i="7"/>
  <c r="N90" i="7"/>
  <c r="M90" i="7"/>
  <c r="L90" i="7"/>
  <c r="K90" i="7"/>
  <c r="J90" i="7"/>
  <c r="I90" i="7"/>
  <c r="H90" i="7"/>
  <c r="G90" i="7"/>
  <c r="F90" i="7"/>
  <c r="E90" i="7"/>
  <c r="D90" i="7"/>
  <c r="C90" i="7"/>
  <c r="S10" i="7"/>
  <c r="R10" i="7"/>
  <c r="Q10" i="7"/>
  <c r="P10" i="7"/>
  <c r="O10" i="7"/>
  <c r="N10" i="7"/>
  <c r="M10" i="7"/>
  <c r="L10" i="7"/>
  <c r="K10" i="7"/>
  <c r="J10" i="7"/>
  <c r="I10" i="7"/>
  <c r="H10" i="7"/>
  <c r="G10" i="7"/>
  <c r="F10" i="7"/>
  <c r="E10" i="7"/>
  <c r="D10" i="7"/>
  <c r="S8" i="7"/>
  <c r="R8" i="7"/>
  <c r="Q8" i="7"/>
  <c r="P8" i="7"/>
  <c r="O8" i="7"/>
  <c r="N8" i="7"/>
  <c r="M8" i="7"/>
  <c r="L8" i="7"/>
  <c r="K8" i="7"/>
  <c r="J8" i="7"/>
  <c r="I8" i="7"/>
  <c r="I9" i="7" s="1"/>
  <c r="I12" i="7" s="1"/>
  <c r="H8" i="7"/>
  <c r="G8" i="7"/>
  <c r="F8" i="7"/>
  <c r="E8" i="7"/>
  <c r="D8" i="7"/>
  <c r="C10" i="7"/>
  <c r="C8" i="7"/>
  <c r="Q374" i="7" l="1"/>
  <c r="D374" i="7"/>
  <c r="D673" i="7" s="1"/>
  <c r="H374" i="7"/>
  <c r="H678" i="7" s="1"/>
  <c r="L374" i="7"/>
  <c r="L678" i="7" s="1"/>
  <c r="P374" i="7"/>
  <c r="P678" i="7" s="1"/>
  <c r="F701" i="7"/>
  <c r="F696" i="7"/>
  <c r="F691" i="7"/>
  <c r="J696" i="7"/>
  <c r="J691" i="7"/>
  <c r="J701" i="7"/>
  <c r="N696" i="7"/>
  <c r="N691" i="7"/>
  <c r="N701" i="7"/>
  <c r="R696" i="7"/>
  <c r="R701" i="7"/>
  <c r="R691" i="7"/>
  <c r="R678" i="7"/>
  <c r="R673" i="7"/>
  <c r="C701" i="7"/>
  <c r="C696" i="7"/>
  <c r="C697" i="7" s="1"/>
  <c r="C691" i="7"/>
  <c r="G701" i="7"/>
  <c r="G696" i="7"/>
  <c r="G691" i="7"/>
  <c r="K701" i="7"/>
  <c r="K696" i="7"/>
  <c r="K691" i="7"/>
  <c r="O701" i="7"/>
  <c r="O696" i="7"/>
  <c r="O691" i="7"/>
  <c r="S701" i="7"/>
  <c r="S696" i="7"/>
  <c r="S691" i="7"/>
  <c r="S374" i="7"/>
  <c r="D696" i="7"/>
  <c r="D691" i="7"/>
  <c r="D701" i="7"/>
  <c r="H701" i="7"/>
  <c r="H691" i="7"/>
  <c r="H696" i="7"/>
  <c r="L691" i="7"/>
  <c r="L701" i="7"/>
  <c r="L696" i="7"/>
  <c r="P691" i="7"/>
  <c r="P701" i="7"/>
  <c r="P696" i="7"/>
  <c r="D678" i="7"/>
  <c r="E696" i="7"/>
  <c r="E691" i="7"/>
  <c r="E701" i="7"/>
  <c r="I696" i="7"/>
  <c r="I691" i="7"/>
  <c r="I701" i="7"/>
  <c r="M696" i="7"/>
  <c r="M691" i="7"/>
  <c r="M701" i="7"/>
  <c r="Q691" i="7"/>
  <c r="Q701" i="7"/>
  <c r="Q696" i="7"/>
  <c r="Q673" i="7"/>
  <c r="Q678" i="7"/>
  <c r="E374" i="7"/>
  <c r="M374" i="7"/>
  <c r="O374" i="7"/>
  <c r="D91" i="7"/>
  <c r="D356" i="7" s="1"/>
  <c r="D388" i="7" s="1"/>
  <c r="D126" i="7"/>
  <c r="D102" i="7"/>
  <c r="L91" i="7"/>
  <c r="L356" i="7" s="1"/>
  <c r="L388" i="7" s="1"/>
  <c r="L126" i="7"/>
  <c r="L102" i="7"/>
  <c r="H128" i="7"/>
  <c r="H104" i="7"/>
  <c r="P128" i="7"/>
  <c r="P104" i="7"/>
  <c r="H129" i="7"/>
  <c r="H105" i="7"/>
  <c r="D127" i="7"/>
  <c r="D103" i="7"/>
  <c r="L127" i="7"/>
  <c r="L103" i="7"/>
  <c r="D96" i="7"/>
  <c r="D131" i="7"/>
  <c r="D107" i="7"/>
  <c r="L96" i="7"/>
  <c r="L131" i="7"/>
  <c r="L107" i="7"/>
  <c r="L132" i="7"/>
  <c r="L108" i="7"/>
  <c r="E124" i="7"/>
  <c r="I124" i="7"/>
  <c r="M124" i="7"/>
  <c r="Q124" i="7"/>
  <c r="B139" i="7"/>
  <c r="B127" i="7"/>
  <c r="B115" i="7"/>
  <c r="B103" i="7"/>
  <c r="C91" i="7"/>
  <c r="C356" i="7" s="1"/>
  <c r="C388" i="7" s="1"/>
  <c r="C102" i="7"/>
  <c r="C96" i="7"/>
  <c r="C107" i="7"/>
  <c r="E91" i="7"/>
  <c r="E356" i="7" s="1"/>
  <c r="E388" i="7" s="1"/>
  <c r="E126" i="7"/>
  <c r="E102" i="7"/>
  <c r="I91" i="7"/>
  <c r="I356" i="7" s="1"/>
  <c r="I388" i="7" s="1"/>
  <c r="I126" i="7"/>
  <c r="I102" i="7"/>
  <c r="M91" i="7"/>
  <c r="M356" i="7" s="1"/>
  <c r="M388" i="7" s="1"/>
  <c r="M391" i="7" s="1"/>
  <c r="M126" i="7"/>
  <c r="M102" i="7"/>
  <c r="Q91" i="7"/>
  <c r="Q356" i="7" s="1"/>
  <c r="Q388" i="7" s="1"/>
  <c r="Q126" i="7"/>
  <c r="Q102" i="7"/>
  <c r="E128" i="7"/>
  <c r="E104" i="7"/>
  <c r="I104" i="7"/>
  <c r="I128" i="7"/>
  <c r="M128" i="7"/>
  <c r="M104" i="7"/>
  <c r="Q104" i="7"/>
  <c r="Q128" i="7"/>
  <c r="E129" i="7"/>
  <c r="E105" i="7"/>
  <c r="I105" i="7"/>
  <c r="I129" i="7"/>
  <c r="M129" i="7"/>
  <c r="M105" i="7"/>
  <c r="Q105" i="7"/>
  <c r="Q129" i="7"/>
  <c r="E127" i="7"/>
  <c r="E103" i="7"/>
  <c r="I127" i="7"/>
  <c r="I103" i="7"/>
  <c r="M127" i="7"/>
  <c r="M103" i="7"/>
  <c r="Q127" i="7"/>
  <c r="Q103" i="7"/>
  <c r="E96" i="7"/>
  <c r="E131" i="7"/>
  <c r="E107" i="7"/>
  <c r="I96" i="7"/>
  <c r="I131" i="7"/>
  <c r="I107" i="7"/>
  <c r="M96" i="7"/>
  <c r="M131" i="7"/>
  <c r="M107" i="7"/>
  <c r="Q96" i="7"/>
  <c r="Q131" i="7"/>
  <c r="Q107" i="7"/>
  <c r="E108" i="7"/>
  <c r="E132" i="7"/>
  <c r="I132" i="7"/>
  <c r="I108" i="7"/>
  <c r="M108" i="7"/>
  <c r="M132" i="7"/>
  <c r="Q132" i="7"/>
  <c r="Q108" i="7"/>
  <c r="E109" i="7"/>
  <c r="E133" i="7"/>
  <c r="I133" i="7"/>
  <c r="I109" i="7"/>
  <c r="M109" i="7"/>
  <c r="M133" i="7"/>
  <c r="Q133" i="7"/>
  <c r="Q109" i="7"/>
  <c r="H124" i="7"/>
  <c r="B129" i="7"/>
  <c r="B117" i="7"/>
  <c r="B141" i="7"/>
  <c r="B105" i="7"/>
  <c r="C103" i="7"/>
  <c r="P91" i="7"/>
  <c r="P356" i="7" s="1"/>
  <c r="P388" i="7" s="1"/>
  <c r="Q391" i="7" s="1"/>
  <c r="P126" i="7"/>
  <c r="P102" i="7"/>
  <c r="L128" i="7"/>
  <c r="L104" i="7"/>
  <c r="P105" i="7"/>
  <c r="P129" i="7"/>
  <c r="P127" i="7"/>
  <c r="P103" i="7"/>
  <c r="H96" i="7"/>
  <c r="H131" i="7"/>
  <c r="H107" i="7"/>
  <c r="P96" i="7"/>
  <c r="P131" i="7"/>
  <c r="P107" i="7"/>
  <c r="H132" i="7"/>
  <c r="H108" i="7"/>
  <c r="D109" i="7"/>
  <c r="D133" i="7"/>
  <c r="L109" i="7"/>
  <c r="L133" i="7"/>
  <c r="F124" i="7"/>
  <c r="J124" i="7"/>
  <c r="N124" i="7"/>
  <c r="R124" i="7"/>
  <c r="B131" i="7"/>
  <c r="B143" i="7"/>
  <c r="B119" i="7"/>
  <c r="B107" i="7"/>
  <c r="C105" i="7"/>
  <c r="C108" i="7"/>
  <c r="F91" i="7"/>
  <c r="F356" i="7" s="1"/>
  <c r="F388" i="7" s="1"/>
  <c r="F391" i="7" s="1"/>
  <c r="F126" i="7"/>
  <c r="F102" i="7"/>
  <c r="J91" i="7"/>
  <c r="J356" i="7" s="1"/>
  <c r="J388" i="7" s="1"/>
  <c r="J126" i="7"/>
  <c r="J102" i="7"/>
  <c r="N91" i="7"/>
  <c r="N356" i="7" s="1"/>
  <c r="N388" i="7" s="1"/>
  <c r="N126" i="7"/>
  <c r="N102" i="7"/>
  <c r="R91" i="7"/>
  <c r="R356" i="7" s="1"/>
  <c r="R388" i="7" s="1"/>
  <c r="R126" i="7"/>
  <c r="R102" i="7"/>
  <c r="F128" i="7"/>
  <c r="F104" i="7"/>
  <c r="J128" i="7"/>
  <c r="J104" i="7"/>
  <c r="N128" i="7"/>
  <c r="N104" i="7"/>
  <c r="R128" i="7"/>
  <c r="R104" i="7"/>
  <c r="F129" i="7"/>
  <c r="F105" i="7"/>
  <c r="J129" i="7"/>
  <c r="J105" i="7"/>
  <c r="N129" i="7"/>
  <c r="N105" i="7"/>
  <c r="R129" i="7"/>
  <c r="R105" i="7"/>
  <c r="F127" i="7"/>
  <c r="F103" i="7"/>
  <c r="J127" i="7"/>
  <c r="J103" i="7"/>
  <c r="N127" i="7"/>
  <c r="N103" i="7"/>
  <c r="R103" i="7"/>
  <c r="R127" i="7"/>
  <c r="F96" i="7"/>
  <c r="F107" i="7"/>
  <c r="F131" i="7"/>
  <c r="J96" i="7"/>
  <c r="J131" i="7"/>
  <c r="J107" i="7"/>
  <c r="N96" i="7"/>
  <c r="N107" i="7"/>
  <c r="N131" i="7"/>
  <c r="R96" i="7"/>
  <c r="R131" i="7"/>
  <c r="R107" i="7"/>
  <c r="F132" i="7"/>
  <c r="F108" i="7"/>
  <c r="J132" i="7"/>
  <c r="J108" i="7"/>
  <c r="N132" i="7"/>
  <c r="N108" i="7"/>
  <c r="R132" i="7"/>
  <c r="R108" i="7"/>
  <c r="F133" i="7"/>
  <c r="F109" i="7"/>
  <c r="J133" i="7"/>
  <c r="J109" i="7"/>
  <c r="N133" i="7"/>
  <c r="N109" i="7"/>
  <c r="R133" i="7"/>
  <c r="R109" i="7"/>
  <c r="D124" i="7"/>
  <c r="L124" i="7"/>
  <c r="P124" i="7"/>
  <c r="B133" i="7"/>
  <c r="B145" i="7"/>
  <c r="B121" i="7"/>
  <c r="B109" i="7"/>
  <c r="H91" i="7"/>
  <c r="H356" i="7" s="1"/>
  <c r="H388" i="7" s="1"/>
  <c r="H126" i="7"/>
  <c r="H102" i="7"/>
  <c r="D128" i="7"/>
  <c r="D104" i="7"/>
  <c r="D129" i="7"/>
  <c r="D105" i="7"/>
  <c r="L129" i="7"/>
  <c r="L105" i="7"/>
  <c r="H127" i="7"/>
  <c r="H103" i="7"/>
  <c r="D132" i="7"/>
  <c r="D108" i="7"/>
  <c r="P132" i="7"/>
  <c r="P108" i="7"/>
  <c r="H133" i="7"/>
  <c r="H109" i="7"/>
  <c r="P133" i="7"/>
  <c r="P109" i="7"/>
  <c r="G124" i="7"/>
  <c r="K124" i="7"/>
  <c r="O124" i="7"/>
  <c r="S136" i="7"/>
  <c r="R136" i="7"/>
  <c r="S124" i="7"/>
  <c r="Q136" i="7"/>
  <c r="B128" i="7"/>
  <c r="B116" i="7"/>
  <c r="B140" i="7"/>
  <c r="B104" i="7"/>
  <c r="B132" i="7"/>
  <c r="B120" i="7"/>
  <c r="B144" i="7"/>
  <c r="B108" i="7"/>
  <c r="C104" i="7"/>
  <c r="C109" i="7"/>
  <c r="G91" i="7"/>
  <c r="G356" i="7" s="1"/>
  <c r="G388" i="7" s="1"/>
  <c r="G126" i="7"/>
  <c r="G102" i="7"/>
  <c r="K91" i="7"/>
  <c r="K356" i="7" s="1"/>
  <c r="K388" i="7" s="1"/>
  <c r="K102" i="7"/>
  <c r="K126" i="7"/>
  <c r="O91" i="7"/>
  <c r="O356" i="7" s="1"/>
  <c r="O388" i="7" s="1"/>
  <c r="O391" i="7" s="1"/>
  <c r="O126" i="7"/>
  <c r="O102" i="7"/>
  <c r="S91" i="7"/>
  <c r="S356" i="7" s="1"/>
  <c r="S388" i="7" s="1"/>
  <c r="S138" i="7"/>
  <c r="R138" i="7"/>
  <c r="Q138" i="7"/>
  <c r="S126" i="7"/>
  <c r="S102" i="7"/>
  <c r="G128" i="7"/>
  <c r="G104" i="7"/>
  <c r="K128" i="7"/>
  <c r="K104" i="7"/>
  <c r="O128" i="7"/>
  <c r="O104" i="7"/>
  <c r="S140" i="7"/>
  <c r="R140" i="7"/>
  <c r="S128" i="7"/>
  <c r="S104" i="7"/>
  <c r="Q140" i="7"/>
  <c r="G129" i="7"/>
  <c r="G105" i="7"/>
  <c r="K129" i="7"/>
  <c r="K105" i="7"/>
  <c r="O129" i="7"/>
  <c r="O105" i="7"/>
  <c r="S141" i="7"/>
  <c r="S129" i="7"/>
  <c r="R141" i="7"/>
  <c r="Q141" i="7"/>
  <c r="S105" i="7"/>
  <c r="G127" i="7"/>
  <c r="G103" i="7"/>
  <c r="K127" i="7"/>
  <c r="K103" i="7"/>
  <c r="O127" i="7"/>
  <c r="O103" i="7"/>
  <c r="S139" i="7"/>
  <c r="R139" i="7"/>
  <c r="Q139" i="7"/>
  <c r="S127" i="7"/>
  <c r="S103" i="7"/>
  <c r="G96" i="7"/>
  <c r="G131" i="7"/>
  <c r="G107" i="7"/>
  <c r="K96" i="7"/>
  <c r="K131" i="7"/>
  <c r="K107" i="7"/>
  <c r="O96" i="7"/>
  <c r="O131" i="7"/>
  <c r="O107" i="7"/>
  <c r="S96" i="7"/>
  <c r="S143" i="7"/>
  <c r="R143" i="7"/>
  <c r="Q143" i="7"/>
  <c r="S131" i="7"/>
  <c r="S107" i="7"/>
  <c r="G132" i="7"/>
  <c r="G108" i="7"/>
  <c r="K132" i="7"/>
  <c r="K108" i="7"/>
  <c r="O132" i="7"/>
  <c r="O108" i="7"/>
  <c r="S144" i="7"/>
  <c r="R144" i="7"/>
  <c r="S132" i="7"/>
  <c r="S108" i="7"/>
  <c r="Q144" i="7"/>
  <c r="G133" i="7"/>
  <c r="G109" i="7"/>
  <c r="K133" i="7"/>
  <c r="K109" i="7"/>
  <c r="O133" i="7"/>
  <c r="O109" i="7"/>
  <c r="S145" i="7"/>
  <c r="S133" i="7"/>
  <c r="R145" i="7"/>
  <c r="Q145" i="7"/>
  <c r="S109" i="7"/>
  <c r="AD1037" i="7"/>
  <c r="Y1037" i="7"/>
  <c r="AC1037" i="7"/>
  <c r="AA1037" i="7"/>
  <c r="Z1037" i="7"/>
  <c r="C25" i="24"/>
  <c r="AD1241" i="7"/>
  <c r="Y1241" i="7"/>
  <c r="Z1241" i="7"/>
  <c r="AC1241" i="7"/>
  <c r="AA1241" i="7"/>
  <c r="S311" i="7"/>
  <c r="AE305" i="7"/>
  <c r="AB1036" i="7"/>
  <c r="AB781" i="7"/>
  <c r="Q621" i="7"/>
  <c r="E621" i="7"/>
  <c r="M621" i="7"/>
  <c r="P621" i="7"/>
  <c r="S621" i="7"/>
  <c r="R621" i="7"/>
  <c r="F522" i="7"/>
  <c r="F1189" i="7"/>
  <c r="L1058" i="7"/>
  <c r="L1189" i="7"/>
  <c r="R1058" i="7"/>
  <c r="R1189" i="7"/>
  <c r="P1058" i="7"/>
  <c r="P1189" i="7"/>
  <c r="P1084" i="7"/>
  <c r="P1283" i="7" s="1"/>
  <c r="P1276" i="7"/>
  <c r="R522" i="7"/>
  <c r="R264" i="7"/>
  <c r="R1276" i="7"/>
  <c r="I149" i="24"/>
  <c r="J1276" i="7"/>
  <c r="J725" i="7"/>
  <c r="J1084" i="7"/>
  <c r="J1283" i="7" s="1"/>
  <c r="M264" i="7"/>
  <c r="M1276" i="7"/>
  <c r="H149" i="24"/>
  <c r="I1276" i="7"/>
  <c r="L264" i="7"/>
  <c r="L1276" i="7"/>
  <c r="L725" i="7"/>
  <c r="K149" i="24"/>
  <c r="L1084" i="7"/>
  <c r="L1283" i="7" s="1"/>
  <c r="I264" i="7"/>
  <c r="I1084" i="7"/>
  <c r="I1283" i="7" s="1"/>
  <c r="M1084" i="7"/>
  <c r="M1283" i="7" s="1"/>
  <c r="J264" i="7"/>
  <c r="R1084" i="7"/>
  <c r="Q150" i="24" s="1"/>
  <c r="P522" i="7"/>
  <c r="Q149" i="24"/>
  <c r="P725" i="7"/>
  <c r="M150" i="24"/>
  <c r="N537" i="7"/>
  <c r="G150" i="24"/>
  <c r="H537" i="7"/>
  <c r="N522" i="7"/>
  <c r="N1058" i="7"/>
  <c r="L522" i="7"/>
  <c r="L149" i="24"/>
  <c r="H1058" i="7"/>
  <c r="H522" i="7"/>
  <c r="M725" i="7"/>
  <c r="O9" i="7"/>
  <c r="O12" i="7" s="1"/>
  <c r="D264" i="7"/>
  <c r="C149" i="24"/>
  <c r="Q264" i="7"/>
  <c r="P149" i="24"/>
  <c r="P264" i="7"/>
  <c r="O149" i="24"/>
  <c r="G264" i="7"/>
  <c r="F149" i="24"/>
  <c r="E264" i="7"/>
  <c r="D149" i="24"/>
  <c r="F725" i="7"/>
  <c r="E149" i="24"/>
  <c r="O264" i="7"/>
  <c r="N149" i="24"/>
  <c r="K264" i="7"/>
  <c r="J149" i="24"/>
  <c r="S264" i="7"/>
  <c r="R149" i="24"/>
  <c r="T35" i="24"/>
  <c r="V35" i="24"/>
  <c r="U35" i="24"/>
  <c r="U38" i="24"/>
  <c r="V38" i="24"/>
  <c r="T38" i="24"/>
  <c r="J359" i="7"/>
  <c r="J254" i="7" s="1"/>
  <c r="R359" i="7"/>
  <c r="R254" i="7" s="1"/>
  <c r="F359" i="7"/>
  <c r="F254" i="7" s="1"/>
  <c r="N359" i="7"/>
  <c r="N254" i="7" s="1"/>
  <c r="G359" i="7"/>
  <c r="G254" i="7" s="1"/>
  <c r="K359" i="7"/>
  <c r="K254" i="7" s="1"/>
  <c r="O359" i="7"/>
  <c r="O254" i="7" s="1"/>
  <c r="S359" i="7"/>
  <c r="S254" i="7" s="1"/>
  <c r="H359" i="7"/>
  <c r="H254" i="7" s="1"/>
  <c r="L359" i="7"/>
  <c r="L254" i="7" s="1"/>
  <c r="P359" i="7"/>
  <c r="P254" i="7" s="1"/>
  <c r="I359" i="7"/>
  <c r="I254" i="7" s="1"/>
  <c r="M359" i="7"/>
  <c r="M254" i="7" s="1"/>
  <c r="Q359" i="7"/>
  <c r="Q254" i="7" s="1"/>
  <c r="F372" i="7"/>
  <c r="N372" i="7"/>
  <c r="O436" i="7"/>
  <c r="K372" i="7"/>
  <c r="S439" i="7"/>
  <c r="S437" i="7"/>
  <c r="S436" i="7"/>
  <c r="I372" i="7"/>
  <c r="D436" i="7"/>
  <c r="H436" i="7"/>
  <c r="L436" i="7"/>
  <c r="P436" i="7"/>
  <c r="J372" i="7"/>
  <c r="J374" i="7" s="1"/>
  <c r="R436" i="7"/>
  <c r="G372" i="7"/>
  <c r="E436" i="7"/>
  <c r="I436" i="7"/>
  <c r="M436" i="7"/>
  <c r="Q436" i="7"/>
  <c r="C365" i="7"/>
  <c r="C464" i="7" s="1"/>
  <c r="C600" i="7" s="1"/>
  <c r="C601" i="7" s="1"/>
  <c r="H9" i="7"/>
  <c r="H12" i="7" s="1"/>
  <c r="P1200" i="7"/>
  <c r="M199" i="7"/>
  <c r="M204" i="7" s="1"/>
  <c r="E1200" i="7"/>
  <c r="I1200" i="7"/>
  <c r="M1200" i="7"/>
  <c r="Q1200" i="7"/>
  <c r="F1200" i="7"/>
  <c r="N1200" i="7"/>
  <c r="R1200" i="7"/>
  <c r="S1200" i="7"/>
  <c r="I199" i="7"/>
  <c r="I204" i="7" s="1"/>
  <c r="S199" i="7"/>
  <c r="S204" i="7" s="1"/>
  <c r="C383" i="7"/>
  <c r="C1128" i="7" s="1"/>
  <c r="G199" i="7"/>
  <c r="G204" i="7" s="1"/>
  <c r="D1162" i="7"/>
  <c r="D1103" i="7"/>
  <c r="D805" i="7"/>
  <c r="D1070" i="7" s="1"/>
  <c r="D1072" i="7" s="1"/>
  <c r="D1073" i="7" s="1"/>
  <c r="D1153" i="7"/>
  <c r="D814" i="7"/>
  <c r="E1162" i="7"/>
  <c r="E1103" i="7"/>
  <c r="E805" i="7"/>
  <c r="E1070" i="7" s="1"/>
  <c r="E1072" i="7" s="1"/>
  <c r="E1153" i="7"/>
  <c r="E814" i="7"/>
  <c r="I1162" i="7"/>
  <c r="I1103" i="7"/>
  <c r="I805" i="7"/>
  <c r="I1070" i="7" s="1"/>
  <c r="I1072" i="7" s="1"/>
  <c r="I1153" i="7"/>
  <c r="I814" i="7"/>
  <c r="M1162" i="7"/>
  <c r="M1103" i="7"/>
  <c r="M805" i="7"/>
  <c r="M1070" i="7" s="1"/>
  <c r="M1072" i="7" s="1"/>
  <c r="M1153" i="7"/>
  <c r="M814" i="7"/>
  <c r="Q1162" i="7"/>
  <c r="Q1103" i="7"/>
  <c r="Q805" i="7"/>
  <c r="Q1070" i="7" s="1"/>
  <c r="Q1072" i="7" s="1"/>
  <c r="Q1153" i="7"/>
  <c r="Q814" i="7"/>
  <c r="H1162" i="7"/>
  <c r="H1103" i="7"/>
  <c r="H805" i="7"/>
  <c r="H1070" i="7" s="1"/>
  <c r="H1072" i="7" s="1"/>
  <c r="H1153" i="7"/>
  <c r="H814" i="7"/>
  <c r="P1162" i="7"/>
  <c r="P1103" i="7"/>
  <c r="P805" i="7"/>
  <c r="P1070" i="7" s="1"/>
  <c r="P1072" i="7" s="1"/>
  <c r="P1153" i="7"/>
  <c r="P814" i="7"/>
  <c r="F1153" i="7"/>
  <c r="F814" i="7"/>
  <c r="F1162" i="7"/>
  <c r="F1103" i="7"/>
  <c r="F805" i="7"/>
  <c r="F1070" i="7" s="1"/>
  <c r="F1072" i="7" s="1"/>
  <c r="F1073" i="7" s="1"/>
  <c r="J1153" i="7"/>
  <c r="J814" i="7"/>
  <c r="J1162" i="7"/>
  <c r="J1103" i="7"/>
  <c r="J805" i="7"/>
  <c r="J1070" i="7" s="1"/>
  <c r="J1072" i="7" s="1"/>
  <c r="J1073" i="7" s="1"/>
  <c r="N1153" i="7"/>
  <c r="N814" i="7"/>
  <c r="N1162" i="7"/>
  <c r="N1103" i="7"/>
  <c r="N805" i="7"/>
  <c r="N1070" i="7" s="1"/>
  <c r="N1072" i="7" s="1"/>
  <c r="N1073" i="7" s="1"/>
  <c r="R1153" i="7"/>
  <c r="R814" i="7"/>
  <c r="R1162" i="7"/>
  <c r="R1103" i="7"/>
  <c r="R805" i="7"/>
  <c r="R1070" i="7" s="1"/>
  <c r="R1072" i="7" s="1"/>
  <c r="R1073" i="7" s="1"/>
  <c r="L1162" i="7"/>
  <c r="L1103" i="7"/>
  <c r="L805" i="7"/>
  <c r="L1070" i="7" s="1"/>
  <c r="L1072" i="7" s="1"/>
  <c r="L1153" i="7"/>
  <c r="L814" i="7"/>
  <c r="S1153" i="7"/>
  <c r="S814" i="7"/>
  <c r="S1162" i="7"/>
  <c r="S1103" i="7"/>
  <c r="S805" i="7"/>
  <c r="S1070" i="7" s="1"/>
  <c r="S1072" i="7" s="1"/>
  <c r="G1153" i="7"/>
  <c r="G814" i="7"/>
  <c r="G1162" i="7"/>
  <c r="G1103" i="7"/>
  <c r="G805" i="7"/>
  <c r="G1070" i="7" s="1"/>
  <c r="G1072" i="7" s="1"/>
  <c r="K1153" i="7"/>
  <c r="K814" i="7"/>
  <c r="K1162" i="7"/>
  <c r="K1103" i="7"/>
  <c r="K805" i="7"/>
  <c r="K1070" i="7" s="1"/>
  <c r="K1072" i="7" s="1"/>
  <c r="O1153" i="7"/>
  <c r="O814" i="7"/>
  <c r="O1162" i="7"/>
  <c r="O1103" i="7"/>
  <c r="O805" i="7"/>
  <c r="O1070" i="7" s="1"/>
  <c r="O1072" i="7" s="1"/>
  <c r="E199" i="7"/>
  <c r="E204" i="7" s="1"/>
  <c r="P9" i="7"/>
  <c r="P12" i="7" s="1"/>
  <c r="L199" i="7"/>
  <c r="L204" i="7" s="1"/>
  <c r="F199" i="7"/>
  <c r="F204" i="7" s="1"/>
  <c r="F1084" i="7"/>
  <c r="F604" i="7" s="1"/>
  <c r="F264" i="7"/>
  <c r="R199" i="7"/>
  <c r="R204" i="7" s="1"/>
  <c r="F1058" i="7"/>
  <c r="P615" i="7"/>
  <c r="R615" i="7"/>
  <c r="E615" i="7"/>
  <c r="M615" i="7"/>
  <c r="Q615" i="7"/>
  <c r="S615" i="7"/>
  <c r="Q460" i="7"/>
  <c r="O1084" i="7"/>
  <c r="O1283" i="7" s="1"/>
  <c r="O725" i="7"/>
  <c r="K1084" i="7"/>
  <c r="K1283" i="7" s="1"/>
  <c r="K725" i="7"/>
  <c r="S1084" i="7"/>
  <c r="S1283" i="7" s="1"/>
  <c r="S725" i="7"/>
  <c r="G1084" i="7"/>
  <c r="G1283" i="7" s="1"/>
  <c r="G725" i="7"/>
  <c r="E1084" i="7"/>
  <c r="E1283" i="7" s="1"/>
  <c r="E725" i="7"/>
  <c r="H604" i="7"/>
  <c r="H1064" i="7"/>
  <c r="N604" i="7"/>
  <c r="N1064" i="7"/>
  <c r="D1084" i="7"/>
  <c r="D1283" i="7" s="1"/>
  <c r="D725" i="7"/>
  <c r="Q1084" i="7"/>
  <c r="Q1283" i="7" s="1"/>
  <c r="Q725" i="7"/>
  <c r="J604" i="7"/>
  <c r="M1058" i="7"/>
  <c r="M522" i="7"/>
  <c r="J522" i="7"/>
  <c r="J1058" i="7"/>
  <c r="D1058" i="7"/>
  <c r="D522" i="7"/>
  <c r="G522" i="7"/>
  <c r="G1058" i="7"/>
  <c r="Q1058" i="7"/>
  <c r="Q522" i="7"/>
  <c r="O522" i="7"/>
  <c r="O1058" i="7"/>
  <c r="I1058" i="7"/>
  <c r="I522" i="7"/>
  <c r="K522" i="7"/>
  <c r="K1058" i="7"/>
  <c r="S522" i="7"/>
  <c r="S1058" i="7"/>
  <c r="E1058" i="7"/>
  <c r="E522" i="7"/>
  <c r="N9" i="7"/>
  <c r="N12" i="7" s="1"/>
  <c r="J391" i="7"/>
  <c r="S421" i="7"/>
  <c r="S420" i="7"/>
  <c r="S419" i="7"/>
  <c r="K199" i="7"/>
  <c r="K204" i="7" s="1"/>
  <c r="I391" i="7"/>
  <c r="G391" i="7"/>
  <c r="K391" i="7"/>
  <c r="E391" i="7"/>
  <c r="D391" i="7"/>
  <c r="H391" i="7"/>
  <c r="L391" i="7"/>
  <c r="D199" i="7"/>
  <c r="D204" i="7" s="1"/>
  <c r="E454" i="7"/>
  <c r="E527" i="7"/>
  <c r="Q454" i="7"/>
  <c r="Q527" i="7"/>
  <c r="F397" i="7"/>
  <c r="F527" i="7"/>
  <c r="J397" i="7"/>
  <c r="J527" i="7"/>
  <c r="N397" i="7"/>
  <c r="N527" i="7"/>
  <c r="R397" i="7"/>
  <c r="R527" i="7"/>
  <c r="O460" i="7"/>
  <c r="O465" i="7"/>
  <c r="S460" i="7"/>
  <c r="S465" i="7"/>
  <c r="I454" i="7"/>
  <c r="I527" i="7"/>
  <c r="E359" i="7"/>
  <c r="E254" i="7" s="1"/>
  <c r="R460" i="7"/>
  <c r="R465" i="7"/>
  <c r="C454" i="7"/>
  <c r="C527" i="7"/>
  <c r="G454" i="7"/>
  <c r="G527" i="7"/>
  <c r="K454" i="7"/>
  <c r="K527" i="7"/>
  <c r="O454" i="7"/>
  <c r="O527" i="7"/>
  <c r="S454" i="7"/>
  <c r="S527" i="7"/>
  <c r="D460" i="7"/>
  <c r="D465" i="7"/>
  <c r="H460" i="7"/>
  <c r="H465" i="7"/>
  <c r="L460" i="7"/>
  <c r="L465" i="7"/>
  <c r="P460" i="7"/>
  <c r="P465" i="7"/>
  <c r="M454" i="7"/>
  <c r="M527" i="7"/>
  <c r="C359" i="7"/>
  <c r="C254" i="7" s="1"/>
  <c r="D454" i="7"/>
  <c r="D527" i="7"/>
  <c r="H397" i="7"/>
  <c r="H527" i="7"/>
  <c r="L397" i="7"/>
  <c r="L527" i="7"/>
  <c r="P454" i="7"/>
  <c r="P527" i="7"/>
  <c r="D359" i="7"/>
  <c r="D254" i="7" s="1"/>
  <c r="E460" i="7"/>
  <c r="E465" i="7"/>
  <c r="M460" i="7"/>
  <c r="M465" i="7"/>
  <c r="Q465" i="7"/>
  <c r="C372" i="7"/>
  <c r="C374" i="7" s="1"/>
  <c r="D406" i="7"/>
  <c r="H454" i="7"/>
  <c r="L406" i="7"/>
  <c r="L454" i="7"/>
  <c r="N424" i="7"/>
  <c r="F406" i="7"/>
  <c r="N406" i="7"/>
  <c r="R424" i="7"/>
  <c r="P397" i="7"/>
  <c r="H406" i="7"/>
  <c r="P406" i="7"/>
  <c r="F424" i="7"/>
  <c r="D397" i="7"/>
  <c r="J406" i="7"/>
  <c r="R406" i="7"/>
  <c r="J424" i="7"/>
  <c r="E397" i="7"/>
  <c r="I397" i="7"/>
  <c r="M397" i="7"/>
  <c r="Q397" i="7"/>
  <c r="C406" i="7"/>
  <c r="G406" i="7"/>
  <c r="K406" i="7"/>
  <c r="O406" i="7"/>
  <c r="S406" i="7"/>
  <c r="C424" i="7"/>
  <c r="G424" i="7"/>
  <c r="K424" i="7"/>
  <c r="O424" i="7"/>
  <c r="S424" i="7"/>
  <c r="D424" i="7"/>
  <c r="H424" i="7"/>
  <c r="L424" i="7"/>
  <c r="P424" i="7"/>
  <c r="F454" i="7"/>
  <c r="J454" i="7"/>
  <c r="N454" i="7"/>
  <c r="R454" i="7"/>
  <c r="C397" i="7"/>
  <c r="G397" i="7"/>
  <c r="K397" i="7"/>
  <c r="O397" i="7"/>
  <c r="S397" i="7"/>
  <c r="E406" i="7"/>
  <c r="I406" i="7"/>
  <c r="M406" i="7"/>
  <c r="Q406" i="7"/>
  <c r="E424" i="7"/>
  <c r="I424" i="7"/>
  <c r="M424" i="7"/>
  <c r="Q424" i="7"/>
  <c r="S9" i="7"/>
  <c r="S12" i="7" s="1"/>
  <c r="G9" i="7"/>
  <c r="G12" i="7" s="1"/>
  <c r="H199" i="7"/>
  <c r="H204" i="7" s="1"/>
  <c r="E365" i="7"/>
  <c r="E364" i="7"/>
  <c r="E366" i="7" s="1"/>
  <c r="I365" i="7"/>
  <c r="I364" i="7"/>
  <c r="I366" i="7" s="1"/>
  <c r="M365" i="7"/>
  <c r="M364" i="7"/>
  <c r="M366" i="7" s="1"/>
  <c r="Q365" i="7"/>
  <c r="Q364" i="7"/>
  <c r="Q366" i="7" s="1"/>
  <c r="D365" i="7"/>
  <c r="D364" i="7"/>
  <c r="D366" i="7" s="1"/>
  <c r="H365" i="7"/>
  <c r="H364" i="7"/>
  <c r="H366" i="7" s="1"/>
  <c r="L365" i="7"/>
  <c r="L364" i="7"/>
  <c r="L366" i="7" s="1"/>
  <c r="P365" i="7"/>
  <c r="P364" i="7"/>
  <c r="P366" i="7" s="1"/>
  <c r="F365" i="7"/>
  <c r="F364" i="7"/>
  <c r="F366" i="7" s="1"/>
  <c r="J365" i="7"/>
  <c r="J364" i="7"/>
  <c r="J366" i="7" s="1"/>
  <c r="N365" i="7"/>
  <c r="N364" i="7"/>
  <c r="N366" i="7" s="1"/>
  <c r="R365" i="7"/>
  <c r="R364" i="7"/>
  <c r="R366" i="7" s="1"/>
  <c r="G365" i="7"/>
  <c r="G364" i="7"/>
  <c r="G366" i="7" s="1"/>
  <c r="K365" i="7"/>
  <c r="K364" i="7"/>
  <c r="K366" i="7" s="1"/>
  <c r="O365" i="7"/>
  <c r="O364" i="7"/>
  <c r="O366" i="7" s="1"/>
  <c r="S365" i="7"/>
  <c r="S364" i="7"/>
  <c r="S366" i="7" s="1"/>
  <c r="C364" i="7"/>
  <c r="C366" i="7" s="1"/>
  <c r="C367" i="7" s="1"/>
  <c r="B41" i="24" s="1"/>
  <c r="D305" i="7"/>
  <c r="D290" i="7"/>
  <c r="H290" i="7"/>
  <c r="L290" i="7"/>
  <c r="P290" i="7"/>
  <c r="D292" i="7"/>
  <c r="H292" i="7"/>
  <c r="L292" i="7"/>
  <c r="P292" i="7"/>
  <c r="Q199" i="7"/>
  <c r="Q204" i="7" s="1"/>
  <c r="F292" i="7"/>
  <c r="J292" i="7"/>
  <c r="N292" i="7"/>
  <c r="R292" i="7"/>
  <c r="M255" i="7"/>
  <c r="K305" i="7"/>
  <c r="S308" i="7"/>
  <c r="E291" i="7"/>
  <c r="I291" i="7"/>
  <c r="E292" i="7"/>
  <c r="M292" i="7"/>
  <c r="L305" i="7"/>
  <c r="E290" i="7"/>
  <c r="I290" i="7"/>
  <c r="M290" i="7"/>
  <c r="Q290" i="7"/>
  <c r="C291" i="7"/>
  <c r="H305" i="7"/>
  <c r="P305" i="7"/>
  <c r="I255" i="7"/>
  <c r="C292" i="7"/>
  <c r="G290" i="7"/>
  <c r="K290" i="7"/>
  <c r="O290" i="7"/>
  <c r="S290" i="7"/>
  <c r="G291" i="7"/>
  <c r="K291" i="7"/>
  <c r="O291" i="7"/>
  <c r="S291" i="7"/>
  <c r="G292" i="7"/>
  <c r="K292" i="7"/>
  <c r="O292" i="7"/>
  <c r="S292" i="7"/>
  <c r="F291" i="7"/>
  <c r="N291" i="7"/>
  <c r="R290" i="7"/>
  <c r="Q291" i="7"/>
  <c r="I292" i="7"/>
  <c r="Q292" i="7"/>
  <c r="E299" i="7"/>
  <c r="E304" i="7" s="1"/>
  <c r="M299" i="7"/>
  <c r="M304" i="7" s="1"/>
  <c r="M291" i="7"/>
  <c r="D291" i="7"/>
  <c r="H291" i="7"/>
  <c r="L291" i="7"/>
  <c r="P291" i="7"/>
  <c r="I299" i="7"/>
  <c r="I304" i="7" s="1"/>
  <c r="Q299" i="7"/>
  <c r="Q304" i="7" s="1"/>
  <c r="C290" i="7"/>
  <c r="J291" i="7"/>
  <c r="R291" i="7"/>
  <c r="F299" i="7"/>
  <c r="F304" i="7" s="1"/>
  <c r="N299" i="7"/>
  <c r="N304" i="7" s="1"/>
  <c r="R299" i="7"/>
  <c r="R304" i="7" s="1"/>
  <c r="J199" i="7"/>
  <c r="J204" i="7" s="1"/>
  <c r="N199" i="7"/>
  <c r="N204" i="7" s="1"/>
  <c r="F290" i="7"/>
  <c r="J290" i="7"/>
  <c r="N290" i="7"/>
  <c r="I237" i="7"/>
  <c r="I238" i="7" s="1"/>
  <c r="D255" i="7"/>
  <c r="Q237" i="7"/>
  <c r="R238" i="7" s="1"/>
  <c r="H255" i="7"/>
  <c r="F237" i="7"/>
  <c r="N237" i="7"/>
  <c r="R255" i="7"/>
  <c r="R244" i="7"/>
  <c r="N255" i="7"/>
  <c r="F244" i="7"/>
  <c r="J237" i="7"/>
  <c r="E255" i="7"/>
  <c r="J255" i="7"/>
  <c r="P255" i="7"/>
  <c r="E237" i="7"/>
  <c r="E238" i="7" s="1"/>
  <c r="M237" i="7"/>
  <c r="M238" i="7" s="1"/>
  <c r="L255" i="7"/>
  <c r="Q255" i="7"/>
  <c r="S244" i="7"/>
  <c r="C244" i="7"/>
  <c r="G244" i="7"/>
  <c r="K244" i="7"/>
  <c r="O244" i="7"/>
  <c r="C237" i="7"/>
  <c r="D238" i="7" s="1"/>
  <c r="G237" i="7"/>
  <c r="K237" i="7"/>
  <c r="L238" i="7" s="1"/>
  <c r="O237" i="7"/>
  <c r="S237" i="7"/>
  <c r="D244" i="7"/>
  <c r="H244" i="7"/>
  <c r="L244" i="7"/>
  <c r="P244" i="7"/>
  <c r="P202" i="7"/>
  <c r="L201" i="7"/>
  <c r="H203" i="7"/>
  <c r="L219" i="7"/>
  <c r="P201" i="7"/>
  <c r="C202" i="7"/>
  <c r="C203" i="7"/>
  <c r="G203" i="7"/>
  <c r="F203" i="7"/>
  <c r="G202" i="7"/>
  <c r="K202" i="7"/>
  <c r="O202" i="7"/>
  <c r="S202" i="7"/>
  <c r="K203" i="7"/>
  <c r="O203" i="7"/>
  <c r="S203" i="7"/>
  <c r="J203" i="7"/>
  <c r="D202" i="7"/>
  <c r="H202" i="7"/>
  <c r="L202" i="7"/>
  <c r="D203" i="7"/>
  <c r="L203" i="7"/>
  <c r="P203" i="7"/>
  <c r="N203" i="7"/>
  <c r="R203" i="7"/>
  <c r="F201" i="7"/>
  <c r="F202" i="7"/>
  <c r="N202" i="7"/>
  <c r="O199" i="7"/>
  <c r="O204" i="7" s="1"/>
  <c r="D201" i="7"/>
  <c r="J201" i="7"/>
  <c r="R201" i="7"/>
  <c r="J202" i="7"/>
  <c r="R202" i="7"/>
  <c r="E201" i="7"/>
  <c r="E202" i="7"/>
  <c r="I202" i="7"/>
  <c r="M202" i="7"/>
  <c r="Q202" i="7"/>
  <c r="E203" i="7"/>
  <c r="I203" i="7"/>
  <c r="M203" i="7"/>
  <c r="Q203" i="7"/>
  <c r="H201" i="7"/>
  <c r="M207" i="7"/>
  <c r="M212" i="7" s="1"/>
  <c r="I201" i="7"/>
  <c r="Q201" i="7"/>
  <c r="E219" i="7"/>
  <c r="C199" i="7"/>
  <c r="C204" i="7" s="1"/>
  <c r="N201" i="7"/>
  <c r="F219" i="7"/>
  <c r="J219" i="7"/>
  <c r="R219" i="7"/>
  <c r="G207" i="7"/>
  <c r="G212" i="7" s="1"/>
  <c r="K207" i="7"/>
  <c r="K212" i="7" s="1"/>
  <c r="O207" i="7"/>
  <c r="O212" i="7" s="1"/>
  <c r="S207" i="7"/>
  <c r="S212" i="7" s="1"/>
  <c r="AE213" i="7" s="1"/>
  <c r="E207" i="7"/>
  <c r="E212" i="7" s="1"/>
  <c r="I207" i="7"/>
  <c r="I212" i="7" s="1"/>
  <c r="Q207" i="7"/>
  <c r="Q212" i="7" s="1"/>
  <c r="M201" i="7"/>
  <c r="F207" i="7"/>
  <c r="F212" i="7" s="1"/>
  <c r="J207" i="7"/>
  <c r="J212" i="7" s="1"/>
  <c r="N207" i="7"/>
  <c r="N212" i="7" s="1"/>
  <c r="R207" i="7"/>
  <c r="R212" i="7" s="1"/>
  <c r="C201" i="7"/>
  <c r="G201" i="7"/>
  <c r="K201" i="7"/>
  <c r="O201" i="7"/>
  <c r="S201" i="7"/>
  <c r="D207" i="7"/>
  <c r="D212" i="7" s="1"/>
  <c r="H207" i="7"/>
  <c r="H212" i="7" s="1"/>
  <c r="L207" i="7"/>
  <c r="L212" i="7" s="1"/>
  <c r="P207" i="7"/>
  <c r="P212" i="7" s="1"/>
  <c r="M9" i="7"/>
  <c r="M12" i="7" s="1"/>
  <c r="F9" i="7"/>
  <c r="F12" i="7" s="1"/>
  <c r="E9" i="7"/>
  <c r="E12" i="7" s="1"/>
  <c r="R9" i="7"/>
  <c r="R12" i="7" s="1"/>
  <c r="I13" i="7"/>
  <c r="M13" i="7"/>
  <c r="E13" i="7"/>
  <c r="Q13" i="7"/>
  <c r="D13" i="7"/>
  <c r="H13" i="7"/>
  <c r="L13" i="7"/>
  <c r="P13" i="7"/>
  <c r="Q9" i="7"/>
  <c r="Q12" i="7" s="1"/>
  <c r="F13" i="7"/>
  <c r="J13" i="7"/>
  <c r="N13" i="7"/>
  <c r="R13" i="7"/>
  <c r="C13" i="7"/>
  <c r="G13" i="7"/>
  <c r="K13" i="7"/>
  <c r="O13" i="7"/>
  <c r="S13" i="7"/>
  <c r="K9" i="7"/>
  <c r="K12" i="7" s="1"/>
  <c r="D9" i="7"/>
  <c r="D12" i="7" s="1"/>
  <c r="C9" i="7"/>
  <c r="C12" i="7" s="1"/>
  <c r="J9" i="7"/>
  <c r="J12" i="7" s="1"/>
  <c r="L9" i="7"/>
  <c r="L12" i="7" s="1"/>
  <c r="B1215" i="7"/>
  <c r="C1220" i="7"/>
  <c r="C1229" i="7"/>
  <c r="S943" i="7"/>
  <c r="R943" i="7"/>
  <c r="Q943" i="7"/>
  <c r="P943" i="7"/>
  <c r="O943" i="7"/>
  <c r="N943" i="7"/>
  <c r="M943" i="7"/>
  <c r="L943" i="7"/>
  <c r="K943" i="7"/>
  <c r="J943" i="7"/>
  <c r="I943" i="7"/>
  <c r="H943" i="7"/>
  <c r="G943" i="7"/>
  <c r="F943" i="7"/>
  <c r="E943" i="7"/>
  <c r="D943" i="7"/>
  <c r="C943" i="7"/>
  <c r="N391" i="7" l="1"/>
  <c r="S394" i="7"/>
  <c r="P391" i="7"/>
  <c r="R391" i="7"/>
  <c r="Y391" i="7" s="1"/>
  <c r="S391" i="7"/>
  <c r="S392" i="7"/>
  <c r="S393" i="7"/>
  <c r="L673" i="7"/>
  <c r="H673" i="7"/>
  <c r="P673" i="7"/>
  <c r="C678" i="7"/>
  <c r="C673" i="7"/>
  <c r="O673" i="7"/>
  <c r="O678" i="7"/>
  <c r="J678" i="7"/>
  <c r="J673" i="7"/>
  <c r="M673" i="7"/>
  <c r="M678" i="7"/>
  <c r="S678" i="7"/>
  <c r="S673" i="7"/>
  <c r="E673" i="7"/>
  <c r="E678" i="7"/>
  <c r="F621" i="7"/>
  <c r="F374" i="7"/>
  <c r="F610" i="7" s="1"/>
  <c r="I621" i="7"/>
  <c r="I374" i="7"/>
  <c r="L621" i="7"/>
  <c r="K374" i="7"/>
  <c r="K610" i="7" s="1"/>
  <c r="H621" i="7"/>
  <c r="G374" i="7"/>
  <c r="N621" i="7"/>
  <c r="N374" i="7"/>
  <c r="N610" i="7" s="1"/>
  <c r="AA12" i="7"/>
  <c r="AC12" i="7"/>
  <c r="Z12" i="7"/>
  <c r="AD12" i="7"/>
  <c r="Y12" i="7"/>
  <c r="Z13" i="7"/>
  <c r="AD13" i="7"/>
  <c r="Y13" i="7"/>
  <c r="AC13" i="7"/>
  <c r="AA13" i="7"/>
  <c r="L130" i="7"/>
  <c r="L106" i="7"/>
  <c r="R130" i="7"/>
  <c r="R106" i="7"/>
  <c r="N130" i="7"/>
  <c r="N106" i="7"/>
  <c r="J130" i="7"/>
  <c r="J106" i="7"/>
  <c r="F130" i="7"/>
  <c r="F106" i="7"/>
  <c r="R125" i="7"/>
  <c r="R101" i="7"/>
  <c r="N125" i="7"/>
  <c r="N101" i="7"/>
  <c r="J125" i="7"/>
  <c r="J101" i="7"/>
  <c r="F125" i="7"/>
  <c r="F101" i="7"/>
  <c r="C101" i="7"/>
  <c r="D130" i="7"/>
  <c r="D106" i="7"/>
  <c r="P130" i="7"/>
  <c r="P106" i="7"/>
  <c r="H130" i="7"/>
  <c r="H106" i="7"/>
  <c r="C106" i="7"/>
  <c r="S142" i="7"/>
  <c r="R142" i="7"/>
  <c r="S106" i="7"/>
  <c r="S130" i="7"/>
  <c r="Q142" i="7"/>
  <c r="O106" i="7"/>
  <c r="O130" i="7"/>
  <c r="K106" i="7"/>
  <c r="K130" i="7"/>
  <c r="G106" i="7"/>
  <c r="G130" i="7"/>
  <c r="S137" i="7"/>
  <c r="S125" i="7"/>
  <c r="R137" i="7"/>
  <c r="Q137" i="7"/>
  <c r="S101" i="7"/>
  <c r="O125" i="7"/>
  <c r="O101" i="7"/>
  <c r="K125" i="7"/>
  <c r="K101" i="7"/>
  <c r="G125" i="7"/>
  <c r="G101" i="7"/>
  <c r="H125" i="7"/>
  <c r="H101" i="7"/>
  <c r="P125" i="7"/>
  <c r="P101" i="7"/>
  <c r="Q130" i="7"/>
  <c r="Q106" i="7"/>
  <c r="M130" i="7"/>
  <c r="M106" i="7"/>
  <c r="I130" i="7"/>
  <c r="I106" i="7"/>
  <c r="E130" i="7"/>
  <c r="E106" i="7"/>
  <c r="Q125" i="7"/>
  <c r="Q101" i="7"/>
  <c r="M125" i="7"/>
  <c r="M101" i="7"/>
  <c r="I125" i="7"/>
  <c r="I101" i="7"/>
  <c r="E125" i="7"/>
  <c r="E101" i="7"/>
  <c r="L125" i="7"/>
  <c r="L101" i="7"/>
  <c r="D125" i="7"/>
  <c r="D101" i="7"/>
  <c r="AB1037" i="7"/>
  <c r="AD391" i="7"/>
  <c r="AC391" i="7"/>
  <c r="AC1073" i="7"/>
  <c r="Z1073" i="7"/>
  <c r="Y1073" i="7"/>
  <c r="AD1073" i="7"/>
  <c r="AA1073" i="7"/>
  <c r="AB1241" i="7"/>
  <c r="S241" i="7"/>
  <c r="AE238" i="7"/>
  <c r="J621" i="7"/>
  <c r="J1064" i="7"/>
  <c r="P1064" i="7"/>
  <c r="M604" i="7"/>
  <c r="P604" i="7"/>
  <c r="M1064" i="7"/>
  <c r="O150" i="24"/>
  <c r="O367" i="7"/>
  <c r="N41" i="24" s="1"/>
  <c r="O620" i="7"/>
  <c r="O616" i="7"/>
  <c r="G367" i="7"/>
  <c r="F41" i="24" s="1"/>
  <c r="G620" i="7"/>
  <c r="G616" i="7"/>
  <c r="N367" i="7"/>
  <c r="M41" i="24" s="1"/>
  <c r="N620" i="7"/>
  <c r="N622" i="7" s="1"/>
  <c r="N616" i="7"/>
  <c r="F367" i="7"/>
  <c r="E41" i="24" s="1"/>
  <c r="F620" i="7"/>
  <c r="F616" i="7"/>
  <c r="L367" i="7"/>
  <c r="K41" i="24" s="1"/>
  <c r="L616" i="7"/>
  <c r="L620" i="7"/>
  <c r="D367" i="7"/>
  <c r="C41" i="24" s="1"/>
  <c r="D620" i="7"/>
  <c r="D616" i="7"/>
  <c r="M367" i="7"/>
  <c r="L41" i="24" s="1"/>
  <c r="M620" i="7"/>
  <c r="M622" i="7" s="1"/>
  <c r="M616" i="7"/>
  <c r="M617" i="7" s="1"/>
  <c r="L110" i="24" s="1"/>
  <c r="E367" i="7"/>
  <c r="D41" i="24" s="1"/>
  <c r="E620" i="7"/>
  <c r="E622" i="7" s="1"/>
  <c r="E616" i="7"/>
  <c r="E617" i="7" s="1"/>
  <c r="D110" i="24" s="1"/>
  <c r="K621" i="7"/>
  <c r="S367" i="7"/>
  <c r="R41" i="24" s="1"/>
  <c r="S620" i="7"/>
  <c r="S622" i="7" s="1"/>
  <c r="S616" i="7"/>
  <c r="S617" i="7" s="1"/>
  <c r="R110" i="24" s="1"/>
  <c r="K367" i="7"/>
  <c r="J41" i="24" s="1"/>
  <c r="K620" i="7"/>
  <c r="K616" i="7"/>
  <c r="R367" i="7"/>
  <c r="Q41" i="24" s="1"/>
  <c r="R620" i="7"/>
  <c r="R622" i="7" s="1"/>
  <c r="R616" i="7"/>
  <c r="R617" i="7" s="1"/>
  <c r="Q110" i="24" s="1"/>
  <c r="J367" i="7"/>
  <c r="I41" i="24" s="1"/>
  <c r="J620" i="7"/>
  <c r="J616" i="7"/>
  <c r="P367" i="7"/>
  <c r="O41" i="24" s="1"/>
  <c r="P616" i="7"/>
  <c r="P617" i="7" s="1"/>
  <c r="O110" i="24" s="1"/>
  <c r="P620" i="7"/>
  <c r="P622" i="7" s="1"/>
  <c r="H367" i="7"/>
  <c r="G41" i="24" s="1"/>
  <c r="H616" i="7"/>
  <c r="H620" i="7"/>
  <c r="Q367" i="7"/>
  <c r="P41" i="24" s="1"/>
  <c r="Q620" i="7"/>
  <c r="Q622" i="7" s="1"/>
  <c r="Q616" i="7"/>
  <c r="Q617" i="7" s="1"/>
  <c r="P110" i="24" s="1"/>
  <c r="I367" i="7"/>
  <c r="H41" i="24" s="1"/>
  <c r="I620" i="7"/>
  <c r="I616" i="7"/>
  <c r="G621" i="7"/>
  <c r="O621" i="7"/>
  <c r="D621" i="7"/>
  <c r="R604" i="7"/>
  <c r="R1064" i="7"/>
  <c r="I150" i="24"/>
  <c r="L604" i="7"/>
  <c r="N460" i="7"/>
  <c r="K1200" i="7"/>
  <c r="G1200" i="7"/>
  <c r="J1200" i="7"/>
  <c r="L1200" i="7"/>
  <c r="H1200" i="7"/>
  <c r="P537" i="7"/>
  <c r="J537" i="7"/>
  <c r="L1064" i="7"/>
  <c r="M537" i="7"/>
  <c r="G1073" i="7"/>
  <c r="I537" i="7"/>
  <c r="I604" i="7"/>
  <c r="I1064" i="7"/>
  <c r="K150" i="24"/>
  <c r="L537" i="7"/>
  <c r="F537" i="7"/>
  <c r="F1283" i="7"/>
  <c r="R537" i="7"/>
  <c r="R1283" i="7"/>
  <c r="L150" i="24"/>
  <c r="H150" i="24"/>
  <c r="S1073" i="7"/>
  <c r="E1073" i="7"/>
  <c r="C150" i="24"/>
  <c r="D537" i="7"/>
  <c r="J150" i="24"/>
  <c r="K537" i="7"/>
  <c r="J460" i="7"/>
  <c r="P150" i="24"/>
  <c r="Q537" i="7"/>
  <c r="D150" i="24"/>
  <c r="E537" i="7"/>
  <c r="R150" i="24"/>
  <c r="S537" i="7"/>
  <c r="N150" i="24"/>
  <c r="O537" i="7"/>
  <c r="F150" i="24"/>
  <c r="G537" i="7"/>
  <c r="L1073" i="7"/>
  <c r="P1073" i="7"/>
  <c r="I1073" i="7"/>
  <c r="K460" i="7"/>
  <c r="K615" i="7"/>
  <c r="M1073" i="7"/>
  <c r="O1073" i="7"/>
  <c r="H1073" i="7"/>
  <c r="K1073" i="7"/>
  <c r="Q1073" i="7"/>
  <c r="F460" i="7"/>
  <c r="F465" i="7"/>
  <c r="J465" i="7"/>
  <c r="F615" i="7"/>
  <c r="F1064" i="7"/>
  <c r="E150" i="24"/>
  <c r="C517" i="7"/>
  <c r="J615" i="7"/>
  <c r="L615" i="7"/>
  <c r="I460" i="7"/>
  <c r="I465" i="7"/>
  <c r="K465" i="7"/>
  <c r="I615" i="7"/>
  <c r="O1200" i="7"/>
  <c r="G615" i="7"/>
  <c r="G465" i="7"/>
  <c r="G460" i="7"/>
  <c r="H615" i="7"/>
  <c r="S438" i="7"/>
  <c r="G436" i="7"/>
  <c r="J436" i="7"/>
  <c r="N465" i="7"/>
  <c r="O615" i="7"/>
  <c r="N615" i="7"/>
  <c r="K436" i="7"/>
  <c r="F436" i="7"/>
  <c r="N436" i="7"/>
  <c r="J610" i="7"/>
  <c r="H610" i="7"/>
  <c r="S610" i="7"/>
  <c r="C610" i="7"/>
  <c r="E610" i="7"/>
  <c r="D610" i="7"/>
  <c r="O610" i="7"/>
  <c r="Q610" i="7"/>
  <c r="R610" i="7"/>
  <c r="P610" i="7"/>
  <c r="M610" i="7"/>
  <c r="L610" i="7"/>
  <c r="D615" i="7"/>
  <c r="D1200" i="7"/>
  <c r="C944" i="7"/>
  <c r="K944" i="7"/>
  <c r="D944" i="7"/>
  <c r="H944" i="7"/>
  <c r="L944" i="7"/>
  <c r="P944" i="7"/>
  <c r="G944" i="7"/>
  <c r="S944" i="7"/>
  <c r="E944" i="7"/>
  <c r="I944" i="7"/>
  <c r="M944" i="7"/>
  <c r="Q944" i="7"/>
  <c r="O944" i="7"/>
  <c r="F944" i="7"/>
  <c r="J944" i="7"/>
  <c r="N944" i="7"/>
  <c r="R944" i="7"/>
  <c r="D1064" i="7"/>
  <c r="D604" i="7"/>
  <c r="G604" i="7"/>
  <c r="G1064" i="7"/>
  <c r="K604" i="7"/>
  <c r="K1064" i="7"/>
  <c r="Q1064" i="7"/>
  <c r="Q604" i="7"/>
  <c r="E1064" i="7"/>
  <c r="E604" i="7"/>
  <c r="S604" i="7"/>
  <c r="S1064" i="7"/>
  <c r="O604" i="7"/>
  <c r="O1064" i="7"/>
  <c r="S430" i="7"/>
  <c r="S429" i="7"/>
  <c r="S428" i="7"/>
  <c r="S412" i="7"/>
  <c r="S411" i="7"/>
  <c r="S410" i="7"/>
  <c r="S403" i="7"/>
  <c r="S402" i="7"/>
  <c r="S401" i="7"/>
  <c r="O464" i="7"/>
  <c r="O600" i="7" s="1"/>
  <c r="O601" i="7" s="1"/>
  <c r="O517" i="7"/>
  <c r="G464" i="7"/>
  <c r="G600" i="7" s="1"/>
  <c r="G601" i="7" s="1"/>
  <c r="G517" i="7"/>
  <c r="N464" i="7"/>
  <c r="N600" i="7" s="1"/>
  <c r="N601" i="7" s="1"/>
  <c r="N517" i="7"/>
  <c r="F464" i="7"/>
  <c r="F600" i="7" s="1"/>
  <c r="F601" i="7" s="1"/>
  <c r="F517" i="7"/>
  <c r="L464" i="7"/>
  <c r="L600" i="7" s="1"/>
  <c r="L601" i="7" s="1"/>
  <c r="L517" i="7"/>
  <c r="D464" i="7"/>
  <c r="D600" i="7" s="1"/>
  <c r="D601" i="7" s="1"/>
  <c r="D517" i="7"/>
  <c r="M464" i="7"/>
  <c r="M600" i="7" s="1"/>
  <c r="M601" i="7" s="1"/>
  <c r="M517" i="7"/>
  <c r="E464" i="7"/>
  <c r="E600" i="7" s="1"/>
  <c r="E601" i="7" s="1"/>
  <c r="E517" i="7"/>
  <c r="C460" i="7"/>
  <c r="C465" i="7"/>
  <c r="S464" i="7"/>
  <c r="S600" i="7" s="1"/>
  <c r="S601" i="7" s="1"/>
  <c r="S517" i="7"/>
  <c r="K464" i="7"/>
  <c r="K600" i="7" s="1"/>
  <c r="K601" i="7" s="1"/>
  <c r="K517" i="7"/>
  <c r="R464" i="7"/>
  <c r="R600" i="7" s="1"/>
  <c r="R601" i="7" s="1"/>
  <c r="R517" i="7"/>
  <c r="J464" i="7"/>
  <c r="J600" i="7" s="1"/>
  <c r="J601" i="7" s="1"/>
  <c r="J517" i="7"/>
  <c r="P464" i="7"/>
  <c r="P600" i="7" s="1"/>
  <c r="P601" i="7" s="1"/>
  <c r="P517" i="7"/>
  <c r="H464" i="7"/>
  <c r="H600" i="7" s="1"/>
  <c r="H601" i="7" s="1"/>
  <c r="H517" i="7"/>
  <c r="Q464" i="7"/>
  <c r="Q600" i="7" s="1"/>
  <c r="Q601" i="7" s="1"/>
  <c r="Q517" i="7"/>
  <c r="I464" i="7"/>
  <c r="I600" i="7" s="1"/>
  <c r="I601" i="7" s="1"/>
  <c r="I517" i="7"/>
  <c r="C368" i="7"/>
  <c r="C442" i="7" s="1"/>
  <c r="C448" i="7" s="1"/>
  <c r="C459" i="7"/>
  <c r="C449" i="7"/>
  <c r="S449" i="7"/>
  <c r="R459" i="7"/>
  <c r="P459" i="7"/>
  <c r="G459" i="7"/>
  <c r="F368" i="7"/>
  <c r="F442" i="7" s="1"/>
  <c r="S305" i="7"/>
  <c r="R311" i="7"/>
  <c r="N305" i="7"/>
  <c r="N311" i="7"/>
  <c r="M305" i="7"/>
  <c r="M311" i="7"/>
  <c r="F305" i="7"/>
  <c r="F311" i="7"/>
  <c r="Q305" i="7"/>
  <c r="Q311" i="7"/>
  <c r="E305" i="7"/>
  <c r="E311" i="7"/>
  <c r="I305" i="7"/>
  <c r="I311" i="7"/>
  <c r="S240" i="7"/>
  <c r="S306" i="7"/>
  <c r="Q238" i="7"/>
  <c r="O305" i="7"/>
  <c r="S307" i="7"/>
  <c r="G305" i="7"/>
  <c r="R305" i="7"/>
  <c r="J305" i="7"/>
  <c r="J238" i="7"/>
  <c r="N238" i="7"/>
  <c r="O238" i="7"/>
  <c r="P238" i="7"/>
  <c r="G238" i="7"/>
  <c r="S239" i="7"/>
  <c r="F238" i="7"/>
  <c r="K238" i="7"/>
  <c r="S238" i="7"/>
  <c r="H238" i="7"/>
  <c r="V36" i="9"/>
  <c r="U36" i="9"/>
  <c r="T36" i="9"/>
  <c r="V31" i="9"/>
  <c r="U31" i="9"/>
  <c r="T31" i="9"/>
  <c r="V30" i="9"/>
  <c r="U30" i="9"/>
  <c r="T30" i="9"/>
  <c r="V24" i="9"/>
  <c r="U24" i="9"/>
  <c r="T24" i="9"/>
  <c r="V18" i="9"/>
  <c r="U18" i="9"/>
  <c r="T18" i="9"/>
  <c r="V17" i="9"/>
  <c r="U17" i="9"/>
  <c r="T17" i="9"/>
  <c r="V16" i="9"/>
  <c r="U16" i="9"/>
  <c r="T16" i="9"/>
  <c r="V15" i="9"/>
  <c r="U15" i="9"/>
  <c r="T15" i="9"/>
  <c r="V14" i="9"/>
  <c r="U14" i="9"/>
  <c r="T14" i="9"/>
  <c r="V13" i="9"/>
  <c r="U13" i="9"/>
  <c r="T13" i="9"/>
  <c r="V12" i="9"/>
  <c r="U12" i="9"/>
  <c r="T12" i="9"/>
  <c r="V11" i="9"/>
  <c r="U11" i="9"/>
  <c r="T11" i="9"/>
  <c r="Z391" i="7" l="1"/>
  <c r="AA391" i="7"/>
  <c r="D459" i="7"/>
  <c r="G368" i="7"/>
  <c r="G442" i="7" s="1"/>
  <c r="L622" i="7"/>
  <c r="F622" i="7"/>
  <c r="AB13" i="7"/>
  <c r="D449" i="7"/>
  <c r="Q368" i="7"/>
  <c r="Q442" i="7" s="1"/>
  <c r="Q448" i="7" s="1"/>
  <c r="V41" i="24"/>
  <c r="E459" i="7"/>
  <c r="P449" i="7"/>
  <c r="S459" i="7"/>
  <c r="D617" i="7"/>
  <c r="C110" i="24" s="1"/>
  <c r="G617" i="7"/>
  <c r="F110" i="24" s="1"/>
  <c r="E449" i="7"/>
  <c r="F449" i="7"/>
  <c r="P368" i="7"/>
  <c r="P442" i="7" s="1"/>
  <c r="P448" i="7" s="1"/>
  <c r="S368" i="7"/>
  <c r="S442" i="7" s="1"/>
  <c r="H617" i="7"/>
  <c r="G110" i="24" s="1"/>
  <c r="I622" i="7"/>
  <c r="J622" i="7"/>
  <c r="E368" i="7"/>
  <c r="E442" i="7" s="1"/>
  <c r="E448" i="7" s="1"/>
  <c r="F459" i="7"/>
  <c r="L617" i="7"/>
  <c r="K110" i="24" s="1"/>
  <c r="O622" i="7"/>
  <c r="H622" i="7"/>
  <c r="N678" i="7"/>
  <c r="N673" i="7"/>
  <c r="K678" i="7"/>
  <c r="K673" i="7"/>
  <c r="F678" i="7"/>
  <c r="F673" i="7"/>
  <c r="G610" i="7"/>
  <c r="G678" i="7"/>
  <c r="G673" i="7"/>
  <c r="I610" i="7"/>
  <c r="I673" i="7"/>
  <c r="I678" i="7"/>
  <c r="AB12" i="7"/>
  <c r="T41" i="24"/>
  <c r="U41" i="24"/>
  <c r="I368" i="7"/>
  <c r="I442" i="7" s="1"/>
  <c r="I448" i="7" s="1"/>
  <c r="M459" i="7"/>
  <c r="J459" i="7"/>
  <c r="I459" i="7"/>
  <c r="J449" i="7"/>
  <c r="N449" i="7"/>
  <c r="I449" i="7"/>
  <c r="J368" i="7"/>
  <c r="J442" i="7" s="1"/>
  <c r="K617" i="7"/>
  <c r="J110" i="24" s="1"/>
  <c r="AB1073" i="7"/>
  <c r="G622" i="7"/>
  <c r="AC238" i="7"/>
  <c r="D368" i="7"/>
  <c r="D442" i="7" s="1"/>
  <c r="D445" i="7" s="1"/>
  <c r="F617" i="7"/>
  <c r="E110" i="24" s="1"/>
  <c r="AD305" i="7"/>
  <c r="Y436" i="7"/>
  <c r="Y238" i="7"/>
  <c r="G449" i="7"/>
  <c r="AD436" i="7"/>
  <c r="AA601" i="7"/>
  <c r="Z601" i="7"/>
  <c r="Y601" i="7"/>
  <c r="AD601" i="7"/>
  <c r="AC601" i="7"/>
  <c r="Z436" i="7"/>
  <c r="Y305" i="7"/>
  <c r="AA305" i="7"/>
  <c r="Z238" i="7"/>
  <c r="AB391" i="7"/>
  <c r="L368" i="7"/>
  <c r="L442" i="7" s="1"/>
  <c r="L448" i="7" s="1"/>
  <c r="O449" i="7"/>
  <c r="J617" i="7"/>
  <c r="I110" i="24" s="1"/>
  <c r="AA436" i="7"/>
  <c r="AC305" i="7"/>
  <c r="AD238" i="7"/>
  <c r="AA238" i="7"/>
  <c r="AB238" i="7" s="1"/>
  <c r="AC436" i="7"/>
  <c r="Z305" i="7"/>
  <c r="H459" i="7"/>
  <c r="K459" i="7"/>
  <c r="K622" i="7"/>
  <c r="O459" i="7"/>
  <c r="R449" i="7"/>
  <c r="L459" i="7"/>
  <c r="O368" i="7"/>
  <c r="O442" i="7" s="1"/>
  <c r="O448" i="7" s="1"/>
  <c r="Q459" i="7"/>
  <c r="R368" i="7"/>
  <c r="R442" i="7" s="1"/>
  <c r="S445" i="7" s="1"/>
  <c r="N617" i="7"/>
  <c r="M110" i="24" s="1"/>
  <c r="D622" i="7"/>
  <c r="L449" i="7"/>
  <c r="Q449" i="7"/>
  <c r="M449" i="7"/>
  <c r="N459" i="7"/>
  <c r="H368" i="7"/>
  <c r="H442" i="7" s="1"/>
  <c r="H448" i="7" s="1"/>
  <c r="K368" i="7"/>
  <c r="K442" i="7" s="1"/>
  <c r="K448" i="7" s="1"/>
  <c r="O617" i="7"/>
  <c r="N110" i="24" s="1"/>
  <c r="M368" i="7"/>
  <c r="M442" i="7" s="1"/>
  <c r="M448" i="7" s="1"/>
  <c r="N368" i="7"/>
  <c r="N442" i="7" s="1"/>
  <c r="H449" i="7"/>
  <c r="K449" i="7"/>
  <c r="I617" i="7"/>
  <c r="H110" i="24" s="1"/>
  <c r="S448" i="7"/>
  <c r="G445" i="7"/>
  <c r="G448" i="7"/>
  <c r="F445" i="7"/>
  <c r="F448" i="7"/>
  <c r="B1220" i="7"/>
  <c r="B1219" i="7"/>
  <c r="S1262" i="7"/>
  <c r="S1284" i="7" s="1"/>
  <c r="R1262" i="7"/>
  <c r="R1284" i="7" s="1"/>
  <c r="Q1262" i="7"/>
  <c r="Q1284" i="7" s="1"/>
  <c r="P1262" i="7"/>
  <c r="P1284" i="7" s="1"/>
  <c r="O1262" i="7"/>
  <c r="O1284" i="7" s="1"/>
  <c r="N1262" i="7"/>
  <c r="N1284" i="7" s="1"/>
  <c r="M1262" i="7"/>
  <c r="M1284" i="7" s="1"/>
  <c r="L1262" i="7"/>
  <c r="L1284" i="7" s="1"/>
  <c r="K1262" i="7"/>
  <c r="K1284" i="7" s="1"/>
  <c r="J1262" i="7"/>
  <c r="J1284" i="7" s="1"/>
  <c r="I1262" i="7"/>
  <c r="I1284" i="7" s="1"/>
  <c r="H1262" i="7"/>
  <c r="H1284" i="7" s="1"/>
  <c r="G1262" i="7"/>
  <c r="G1284" i="7" s="1"/>
  <c r="F1262" i="7"/>
  <c r="F1284" i="7" s="1"/>
  <c r="E1262" i="7"/>
  <c r="E1284" i="7" s="1"/>
  <c r="D1262" i="7"/>
  <c r="D1284" i="7" s="1"/>
  <c r="C1262" i="7"/>
  <c r="C1284" i="7" s="1"/>
  <c r="B1262" i="7"/>
  <c r="B1257" i="7"/>
  <c r="B1252" i="7"/>
  <c r="B1246" i="7"/>
  <c r="B1235" i="7"/>
  <c r="S1024" i="7"/>
  <c r="B1229" i="7"/>
  <c r="B1234" i="7" s="1"/>
  <c r="D1220" i="7"/>
  <c r="Q445" i="7" l="1"/>
  <c r="D448" i="7"/>
  <c r="E445" i="7"/>
  <c r="I445" i="7"/>
  <c r="J445" i="7"/>
  <c r="J448" i="7"/>
  <c r="K445" i="7"/>
  <c r="AB436" i="7"/>
  <c r="O445" i="7"/>
  <c r="N448" i="7"/>
  <c r="H445" i="7"/>
  <c r="AB305" i="7"/>
  <c r="Y617" i="7"/>
  <c r="R445" i="7"/>
  <c r="Z617" i="7"/>
  <c r="AB601" i="7"/>
  <c r="AD617" i="7"/>
  <c r="AC617" i="7"/>
  <c r="R448" i="7"/>
  <c r="AA622" i="7"/>
  <c r="Z622" i="7"/>
  <c r="AD622" i="7"/>
  <c r="AC622" i="7"/>
  <c r="Y622" i="7"/>
  <c r="AA617" i="7"/>
  <c r="P445" i="7"/>
  <c r="N445" i="7"/>
  <c r="L445" i="7"/>
  <c r="M445" i="7"/>
  <c r="B1272" i="7"/>
  <c r="B1277" i="7"/>
  <c r="D1229" i="7"/>
  <c r="D1234" i="7" s="1"/>
  <c r="R1024" i="7"/>
  <c r="Q1024" i="7"/>
  <c r="P1024" i="7"/>
  <c r="O1024" i="7"/>
  <c r="N1024" i="7"/>
  <c r="M1024" i="7"/>
  <c r="L1024" i="7"/>
  <c r="K1024" i="7"/>
  <c r="J1024" i="7"/>
  <c r="I1024" i="7"/>
  <c r="H1024" i="7"/>
  <c r="G1024" i="7"/>
  <c r="F1024" i="7"/>
  <c r="E1024" i="7"/>
  <c r="D1024" i="7"/>
  <c r="C1024" i="7"/>
  <c r="B1024" i="7"/>
  <c r="B1025" i="7"/>
  <c r="B1230" i="7" s="1"/>
  <c r="S1025" i="7"/>
  <c r="R84" i="24" s="1"/>
  <c r="R1025" i="7"/>
  <c r="Q84" i="24" s="1"/>
  <c r="Q1025" i="7"/>
  <c r="P84" i="24" s="1"/>
  <c r="P1025" i="7"/>
  <c r="O84" i="24" s="1"/>
  <c r="O1025" i="7"/>
  <c r="N84" i="24" s="1"/>
  <c r="N1025" i="7"/>
  <c r="M84" i="24" s="1"/>
  <c r="M1025" i="7"/>
  <c r="L84" i="24" s="1"/>
  <c r="L1025" i="7"/>
  <c r="K84" i="24" s="1"/>
  <c r="K1025" i="7"/>
  <c r="J84" i="24" s="1"/>
  <c r="J1025" i="7"/>
  <c r="I84" i="24" s="1"/>
  <c r="I1025" i="7"/>
  <c r="H84" i="24" s="1"/>
  <c r="H1025" i="7"/>
  <c r="G84" i="24" s="1"/>
  <c r="G1025" i="7"/>
  <c r="F84" i="24" s="1"/>
  <c r="F1025" i="7"/>
  <c r="E84" i="24" s="1"/>
  <c r="E1025" i="7"/>
  <c r="D84" i="24" s="1"/>
  <c r="D1025" i="7"/>
  <c r="C84" i="24" s="1"/>
  <c r="C1025" i="7"/>
  <c r="B84" i="24" s="1"/>
  <c r="S485" i="7"/>
  <c r="R485" i="7"/>
  <c r="Q485" i="7"/>
  <c r="P485" i="7"/>
  <c r="O485" i="7"/>
  <c r="N485" i="7"/>
  <c r="M485" i="7"/>
  <c r="L485" i="7"/>
  <c r="K485" i="7"/>
  <c r="J485" i="7"/>
  <c r="I485" i="7"/>
  <c r="H485" i="7"/>
  <c r="G485" i="7"/>
  <c r="F485" i="7"/>
  <c r="E485" i="7"/>
  <c r="D485" i="7"/>
  <c r="S484" i="7"/>
  <c r="R484" i="7"/>
  <c r="Q484" i="7"/>
  <c r="P484" i="7"/>
  <c r="O484" i="7"/>
  <c r="N484" i="7"/>
  <c r="M484" i="7"/>
  <c r="L484" i="7"/>
  <c r="K484" i="7"/>
  <c r="J484" i="7"/>
  <c r="I484" i="7"/>
  <c r="H484" i="7"/>
  <c r="G484" i="7"/>
  <c r="F484" i="7"/>
  <c r="E484" i="7"/>
  <c r="D484" i="7"/>
  <c r="B486" i="7"/>
  <c r="C485" i="7"/>
  <c r="C484" i="7"/>
  <c r="B479" i="7"/>
  <c r="B488" i="7" s="1"/>
  <c r="S312" i="7"/>
  <c r="R312" i="7"/>
  <c r="Q312" i="7"/>
  <c r="P312" i="7"/>
  <c r="P313" i="7" s="1"/>
  <c r="O74" i="24" s="1"/>
  <c r="O312" i="7"/>
  <c r="N312" i="7"/>
  <c r="N313" i="7" s="1"/>
  <c r="M74" i="24" s="1"/>
  <c r="M312" i="7"/>
  <c r="L312" i="7"/>
  <c r="K312" i="7"/>
  <c r="K313" i="7" s="1"/>
  <c r="J74" i="24" s="1"/>
  <c r="J312" i="7"/>
  <c r="J313" i="7" s="1"/>
  <c r="I74" i="24" s="1"/>
  <c r="I312" i="7"/>
  <c r="I313" i="7" s="1"/>
  <c r="H74" i="24" s="1"/>
  <c r="H312" i="7"/>
  <c r="H313" i="7" s="1"/>
  <c r="G74" i="24" s="1"/>
  <c r="G312" i="7"/>
  <c r="G313" i="7" s="1"/>
  <c r="F74" i="24" s="1"/>
  <c r="F312" i="7"/>
  <c r="F313" i="7" s="1"/>
  <c r="E74" i="24" s="1"/>
  <c r="E312" i="7"/>
  <c r="E313" i="7" s="1"/>
  <c r="D74" i="24" s="1"/>
  <c r="D312" i="7"/>
  <c r="D313" i="7" s="1"/>
  <c r="S313" i="7"/>
  <c r="R74" i="24" s="1"/>
  <c r="R313" i="7"/>
  <c r="Q74" i="24" s="1"/>
  <c r="C316" i="7"/>
  <c r="C312" i="7"/>
  <c r="C317" i="7"/>
  <c r="B471" i="7"/>
  <c r="B478" i="7" s="1"/>
  <c r="B487" i="7" s="1"/>
  <c r="AB617" i="7" l="1"/>
  <c r="AD445" i="7"/>
  <c r="Y445" i="7"/>
  <c r="Z445" i="7"/>
  <c r="AA445" i="7"/>
  <c r="AC445" i="7"/>
  <c r="C74" i="24"/>
  <c r="AB622" i="7"/>
  <c r="H492" i="7"/>
  <c r="P492" i="7"/>
  <c r="C1230" i="7"/>
  <c r="C1231" i="7" s="1"/>
  <c r="B22" i="24" s="1"/>
  <c r="G1230" i="7"/>
  <c r="K1230" i="7"/>
  <c r="O1230" i="7"/>
  <c r="S1230" i="7"/>
  <c r="I492" i="7"/>
  <c r="D1230" i="7"/>
  <c r="D1231" i="7" s="1"/>
  <c r="H1230" i="7"/>
  <c r="L1230" i="7"/>
  <c r="P1230" i="7"/>
  <c r="F492" i="7"/>
  <c r="N492" i="7"/>
  <c r="E1230" i="7"/>
  <c r="I1230" i="7"/>
  <c r="M1230" i="7"/>
  <c r="Q1230" i="7"/>
  <c r="R492" i="7"/>
  <c r="J492" i="7"/>
  <c r="S492" i="7"/>
  <c r="G492" i="7"/>
  <c r="K492" i="7"/>
  <c r="F1230" i="7"/>
  <c r="J1230" i="7"/>
  <c r="N1230" i="7"/>
  <c r="R1230" i="7"/>
  <c r="D492" i="7"/>
  <c r="D512" i="7"/>
  <c r="E492" i="7"/>
  <c r="E512" i="7"/>
  <c r="L313" i="7"/>
  <c r="K74" i="24" s="1"/>
  <c r="M313" i="7"/>
  <c r="L74" i="24" s="1"/>
  <c r="Q313" i="7"/>
  <c r="P74" i="24" s="1"/>
  <c r="O313" i="7"/>
  <c r="N74" i="24" s="1"/>
  <c r="E477" i="7"/>
  <c r="E486" i="7" s="1"/>
  <c r="E507" i="7"/>
  <c r="I477" i="7"/>
  <c r="I486" i="7" s="1"/>
  <c r="I512" i="7"/>
  <c r="I507" i="7"/>
  <c r="F477" i="7"/>
  <c r="F486" i="7" s="1"/>
  <c r="F507" i="7"/>
  <c r="F512" i="7"/>
  <c r="J477" i="7"/>
  <c r="J486" i="7" s="1"/>
  <c r="J512" i="7"/>
  <c r="J507" i="7"/>
  <c r="N477" i="7"/>
  <c r="N486" i="7" s="1"/>
  <c r="N507" i="7"/>
  <c r="N512" i="7"/>
  <c r="R477" i="7"/>
  <c r="R486" i="7" s="1"/>
  <c r="R512" i="7"/>
  <c r="R507" i="7"/>
  <c r="G477" i="7"/>
  <c r="G486" i="7" s="1"/>
  <c r="G512" i="7"/>
  <c r="G507" i="7"/>
  <c r="K477" i="7"/>
  <c r="K486" i="7" s="1"/>
  <c r="K512" i="7"/>
  <c r="K507" i="7"/>
  <c r="S477" i="7"/>
  <c r="S486" i="7" s="1"/>
  <c r="S512" i="7"/>
  <c r="S507" i="7"/>
  <c r="D477" i="7"/>
  <c r="D486" i="7" s="1"/>
  <c r="D507" i="7"/>
  <c r="H477" i="7"/>
  <c r="H486" i="7" s="1"/>
  <c r="H507" i="7"/>
  <c r="H512" i="7"/>
  <c r="P477" i="7"/>
  <c r="P486" i="7" s="1"/>
  <c r="P507" i="7"/>
  <c r="P512" i="7"/>
  <c r="E1229" i="7"/>
  <c r="E1234" i="7" s="1"/>
  <c r="E1220" i="7"/>
  <c r="C467" i="7"/>
  <c r="C313" i="7"/>
  <c r="B74" i="24" s="1"/>
  <c r="V49" i="11"/>
  <c r="U49" i="11"/>
  <c r="T49" i="11"/>
  <c r="V46" i="11"/>
  <c r="U46" i="11"/>
  <c r="T46" i="11"/>
  <c r="V45" i="11"/>
  <c r="U45" i="11"/>
  <c r="T45" i="11"/>
  <c r="V33" i="11"/>
  <c r="U33" i="11"/>
  <c r="T33" i="11"/>
  <c r="V16" i="11"/>
  <c r="U16" i="11"/>
  <c r="T16" i="11"/>
  <c r="V9" i="11"/>
  <c r="U9" i="11"/>
  <c r="T9" i="11"/>
  <c r="V8" i="11"/>
  <c r="U8" i="11"/>
  <c r="T8" i="11"/>
  <c r="AB445" i="7" l="1"/>
  <c r="AA313" i="7"/>
  <c r="Z313" i="7"/>
  <c r="AC313" i="7"/>
  <c r="C22" i="24"/>
  <c r="AD313" i="7"/>
  <c r="Y313" i="7"/>
  <c r="C492" i="7"/>
  <c r="C512" i="7"/>
  <c r="M512" i="7"/>
  <c r="M492" i="7"/>
  <c r="L507" i="7"/>
  <c r="L492" i="7"/>
  <c r="O507" i="7"/>
  <c r="O492" i="7"/>
  <c r="Q507" i="7"/>
  <c r="Q492" i="7"/>
  <c r="L477" i="7"/>
  <c r="L486" i="7" s="1"/>
  <c r="M477" i="7"/>
  <c r="M486" i="7" s="1"/>
  <c r="O477" i="7"/>
  <c r="O486" i="7" s="1"/>
  <c r="M507" i="7"/>
  <c r="L512" i="7"/>
  <c r="O512" i="7"/>
  <c r="Q512" i="7"/>
  <c r="Q477" i="7"/>
  <c r="Q486" i="7" s="1"/>
  <c r="C477" i="7"/>
  <c r="C486" i="7" s="1"/>
  <c r="C507" i="7"/>
  <c r="E1231" i="7"/>
  <c r="D22" i="24" s="1"/>
  <c r="F1220" i="7"/>
  <c r="F1229" i="7"/>
  <c r="F76" i="18"/>
  <c r="F75" i="18"/>
  <c r="F74" i="18"/>
  <c r="F73" i="18"/>
  <c r="F72" i="18"/>
  <c r="F71" i="18"/>
  <c r="F70" i="18"/>
  <c r="F69" i="18"/>
  <c r="F68" i="18"/>
  <c r="F67" i="18"/>
  <c r="F66" i="18"/>
  <c r="F65" i="18"/>
  <c r="F64" i="18"/>
  <c r="F63" i="18"/>
  <c r="F62" i="18"/>
  <c r="F61" i="18"/>
  <c r="F60" i="18"/>
  <c r="F59" i="18"/>
  <c r="F58" i="18"/>
  <c r="F57" i="18"/>
  <c r="F56" i="18"/>
  <c r="F55" i="18"/>
  <c r="F54" i="18"/>
  <c r="F53" i="18"/>
  <c r="F52" i="18"/>
  <c r="F51" i="18"/>
  <c r="F50" i="18"/>
  <c r="F49" i="18"/>
  <c r="F48" i="18"/>
  <c r="F47" i="18"/>
  <c r="F46" i="18"/>
  <c r="F45" i="18"/>
  <c r="F44" i="18"/>
  <c r="F43" i="18"/>
  <c r="F42" i="18"/>
  <c r="F41" i="18"/>
  <c r="F40" i="18"/>
  <c r="F39" i="18"/>
  <c r="F38" i="18"/>
  <c r="F37" i="18"/>
  <c r="F36" i="18"/>
  <c r="F35" i="18"/>
  <c r="F34" i="18"/>
  <c r="F33" i="18"/>
  <c r="F32" i="18"/>
  <c r="F31" i="18"/>
  <c r="F30" i="18"/>
  <c r="F29" i="18"/>
  <c r="F28" i="18"/>
  <c r="F27" i="18"/>
  <c r="F26" i="18"/>
  <c r="F25" i="18"/>
  <c r="F24" i="18"/>
  <c r="F23" i="18"/>
  <c r="F22" i="18"/>
  <c r="F21" i="18"/>
  <c r="F20" i="18"/>
  <c r="F19" i="18"/>
  <c r="F18" i="18"/>
  <c r="F17" i="18"/>
  <c r="F16" i="18"/>
  <c r="F15" i="18"/>
  <c r="F14" i="18"/>
  <c r="F13" i="18"/>
  <c r="F12" i="18"/>
  <c r="F11" i="18"/>
  <c r="F10" i="18"/>
  <c r="F9" i="18"/>
  <c r="F8" i="18"/>
  <c r="F7" i="18"/>
  <c r="F6" i="18"/>
  <c r="AB313" i="7" l="1"/>
  <c r="F1234" i="7"/>
  <c r="F1231" i="7"/>
  <c r="E22" i="24" s="1"/>
  <c r="G1229" i="7"/>
  <c r="G1220" i="7"/>
  <c r="R7" i="16"/>
  <c r="Q7" i="16"/>
  <c r="P7" i="16"/>
  <c r="O7" i="16"/>
  <c r="N7" i="16"/>
  <c r="M7" i="16"/>
  <c r="L7" i="16"/>
  <c r="K7" i="16"/>
  <c r="J7" i="16"/>
  <c r="I7" i="16"/>
  <c r="H7" i="16"/>
  <c r="G7" i="16"/>
  <c r="F7" i="16"/>
  <c r="E7" i="16"/>
  <c r="D7" i="16"/>
  <c r="D6" i="16"/>
  <c r="E6" i="16"/>
  <c r="F6" i="16"/>
  <c r="G6" i="16"/>
  <c r="H6" i="16"/>
  <c r="I6" i="16"/>
  <c r="J6" i="16"/>
  <c r="K6" i="16"/>
  <c r="L6" i="16"/>
  <c r="M6" i="16"/>
  <c r="N6" i="16"/>
  <c r="O6" i="16"/>
  <c r="P6" i="16"/>
  <c r="Q6" i="16"/>
  <c r="R6" i="16"/>
  <c r="D11" i="16"/>
  <c r="E11" i="16"/>
  <c r="F11" i="16"/>
  <c r="G11" i="16"/>
  <c r="H11" i="16"/>
  <c r="I11" i="16"/>
  <c r="J11" i="16"/>
  <c r="K11" i="16"/>
  <c r="L11" i="16"/>
  <c r="M11" i="16"/>
  <c r="N11" i="16"/>
  <c r="O11" i="16"/>
  <c r="P11" i="16"/>
  <c r="Q11" i="16"/>
  <c r="R11" i="16"/>
  <c r="D14" i="16"/>
  <c r="E14" i="16"/>
  <c r="F14" i="16"/>
  <c r="G14" i="16"/>
  <c r="H14" i="16"/>
  <c r="I14" i="16"/>
  <c r="J14" i="16"/>
  <c r="K14" i="16"/>
  <c r="L14" i="16"/>
  <c r="M14" i="16"/>
  <c r="N14" i="16"/>
  <c r="O14" i="16"/>
  <c r="P14" i="16"/>
  <c r="Q14" i="16"/>
  <c r="R14" i="16"/>
  <c r="D15" i="16"/>
  <c r="E15" i="16"/>
  <c r="F15" i="16"/>
  <c r="G15" i="16"/>
  <c r="H15" i="16"/>
  <c r="I15" i="16"/>
  <c r="J15" i="16"/>
  <c r="K15" i="16"/>
  <c r="L15" i="16"/>
  <c r="M15" i="16"/>
  <c r="N15" i="16"/>
  <c r="O15" i="16"/>
  <c r="P15" i="16"/>
  <c r="Q15" i="16"/>
  <c r="R15" i="16"/>
  <c r="D16" i="16"/>
  <c r="E16" i="16"/>
  <c r="F16" i="16"/>
  <c r="G16" i="16"/>
  <c r="H16" i="16"/>
  <c r="I16" i="16"/>
  <c r="J16" i="16"/>
  <c r="K16" i="16"/>
  <c r="L16" i="16"/>
  <c r="M16" i="16"/>
  <c r="N16" i="16"/>
  <c r="O16" i="16"/>
  <c r="P16" i="16"/>
  <c r="Q16" i="16"/>
  <c r="R16" i="16"/>
  <c r="D17" i="16"/>
  <c r="E17" i="16"/>
  <c r="F17" i="16"/>
  <c r="G17" i="16"/>
  <c r="H17" i="16"/>
  <c r="I17" i="16"/>
  <c r="J17" i="16"/>
  <c r="K17" i="16"/>
  <c r="L17" i="16"/>
  <c r="M17" i="16"/>
  <c r="N17" i="16"/>
  <c r="O17" i="16"/>
  <c r="P17" i="16"/>
  <c r="Q17" i="16"/>
  <c r="R17" i="16"/>
  <c r="D18" i="16"/>
  <c r="E18" i="16"/>
  <c r="F18" i="16"/>
  <c r="G18" i="16"/>
  <c r="H18" i="16"/>
  <c r="I18" i="16"/>
  <c r="J18" i="16"/>
  <c r="K18" i="16"/>
  <c r="L18" i="16"/>
  <c r="M18" i="16"/>
  <c r="N18" i="16"/>
  <c r="O18" i="16"/>
  <c r="P18" i="16"/>
  <c r="Q18" i="16"/>
  <c r="R18" i="16"/>
  <c r="D21" i="16"/>
  <c r="E21" i="16"/>
  <c r="F21" i="16"/>
  <c r="G21" i="16"/>
  <c r="H21" i="16"/>
  <c r="I21" i="16"/>
  <c r="J21" i="16"/>
  <c r="K21" i="16"/>
  <c r="L21" i="16"/>
  <c r="M21" i="16"/>
  <c r="N21" i="16"/>
  <c r="O21" i="16"/>
  <c r="P21" i="16"/>
  <c r="Q21" i="16"/>
  <c r="R21" i="16"/>
  <c r="D22" i="16"/>
  <c r="E22" i="16"/>
  <c r="F22" i="16"/>
  <c r="G22" i="16"/>
  <c r="H22" i="16"/>
  <c r="I22" i="16"/>
  <c r="J22" i="16"/>
  <c r="K22" i="16"/>
  <c r="L22" i="16"/>
  <c r="M22" i="16"/>
  <c r="N22" i="16"/>
  <c r="O22" i="16"/>
  <c r="P22" i="16"/>
  <c r="Q22" i="16"/>
  <c r="R22" i="16"/>
  <c r="D23" i="16"/>
  <c r="E23" i="16"/>
  <c r="F23" i="16"/>
  <c r="G23" i="16"/>
  <c r="H23" i="16"/>
  <c r="I23" i="16"/>
  <c r="J23" i="16"/>
  <c r="K23" i="16"/>
  <c r="L23" i="16"/>
  <c r="M23" i="16"/>
  <c r="N23" i="16"/>
  <c r="O23" i="16"/>
  <c r="P23" i="16"/>
  <c r="Q23" i="16"/>
  <c r="R23" i="16"/>
  <c r="R79" i="12"/>
  <c r="Q79" i="12"/>
  <c r="P79" i="12"/>
  <c r="O79" i="12"/>
  <c r="N79" i="12"/>
  <c r="M79" i="12"/>
  <c r="L79" i="12"/>
  <c r="K79" i="12"/>
  <c r="J79" i="12"/>
  <c r="I79" i="12"/>
  <c r="H79" i="12"/>
  <c r="G79" i="12"/>
  <c r="F79" i="12"/>
  <c r="E79" i="12"/>
  <c r="D79" i="12"/>
  <c r="C79" i="12"/>
  <c r="R56" i="12"/>
  <c r="Q56" i="12"/>
  <c r="P56" i="12"/>
  <c r="O56" i="12"/>
  <c r="N56" i="12"/>
  <c r="M56" i="12"/>
  <c r="L56" i="12"/>
  <c r="K56" i="12"/>
  <c r="J56" i="12"/>
  <c r="I56" i="12"/>
  <c r="H56" i="12"/>
  <c r="G56" i="12"/>
  <c r="F56" i="12"/>
  <c r="E56" i="12"/>
  <c r="D56" i="12"/>
  <c r="C56" i="12"/>
  <c r="R26" i="12"/>
  <c r="R97" i="12" s="1"/>
  <c r="Q26" i="12"/>
  <c r="Q97" i="12" s="1"/>
  <c r="P26" i="12"/>
  <c r="P97" i="12" s="1"/>
  <c r="O26" i="12"/>
  <c r="O97" i="12" s="1"/>
  <c r="N26" i="12"/>
  <c r="N97" i="12" s="1"/>
  <c r="M26" i="12"/>
  <c r="M97" i="12" s="1"/>
  <c r="L26" i="12"/>
  <c r="L97" i="12" s="1"/>
  <c r="K26" i="12"/>
  <c r="K97" i="12" s="1"/>
  <c r="J26" i="12"/>
  <c r="J97" i="12" s="1"/>
  <c r="I26" i="12"/>
  <c r="I97" i="12" s="1"/>
  <c r="H26" i="12"/>
  <c r="H97" i="12" s="1"/>
  <c r="G26" i="12"/>
  <c r="G97" i="12" s="1"/>
  <c r="F26" i="12"/>
  <c r="F97" i="12" s="1"/>
  <c r="E26" i="12"/>
  <c r="E97" i="12" s="1"/>
  <c r="D26" i="12"/>
  <c r="D97" i="12" s="1"/>
  <c r="C26" i="12"/>
  <c r="R6" i="12"/>
  <c r="Q6" i="12"/>
  <c r="Q5" i="16" s="1"/>
  <c r="P6" i="12"/>
  <c r="P5" i="16" s="1"/>
  <c r="O6" i="12"/>
  <c r="O5" i="16" s="1"/>
  <c r="N6" i="12"/>
  <c r="M6" i="12"/>
  <c r="M5" i="16" s="1"/>
  <c r="L6" i="12"/>
  <c r="L5" i="16" s="1"/>
  <c r="K6" i="12"/>
  <c r="K5" i="16" s="1"/>
  <c r="J6" i="12"/>
  <c r="I6" i="12"/>
  <c r="I5" i="16" s="1"/>
  <c r="H6" i="12"/>
  <c r="H5" i="16" s="1"/>
  <c r="G6" i="12"/>
  <c r="G5" i="16" s="1"/>
  <c r="F6" i="12"/>
  <c r="E6" i="12"/>
  <c r="E5" i="16" s="1"/>
  <c r="D6" i="12"/>
  <c r="D5" i="16" s="1"/>
  <c r="C6" i="12"/>
  <c r="R43" i="11"/>
  <c r="Q43" i="11"/>
  <c r="Q153" i="11" s="1"/>
  <c r="P43" i="11"/>
  <c r="O43" i="11"/>
  <c r="N43" i="11"/>
  <c r="M43" i="11"/>
  <c r="M153" i="11" s="1"/>
  <c r="L43" i="11"/>
  <c r="K43" i="11"/>
  <c r="J43" i="11"/>
  <c r="I43" i="11"/>
  <c r="I153" i="11" s="1"/>
  <c r="H43" i="11"/>
  <c r="G43" i="11"/>
  <c r="F43" i="11"/>
  <c r="E43" i="11"/>
  <c r="E153" i="11" s="1"/>
  <c r="D43" i="11"/>
  <c r="C43" i="11"/>
  <c r="B43" i="11"/>
  <c r="R32" i="11"/>
  <c r="R142" i="11" s="1"/>
  <c r="Q32" i="11"/>
  <c r="P32" i="11"/>
  <c r="O32" i="11"/>
  <c r="N32" i="11"/>
  <c r="N142" i="11" s="1"/>
  <c r="M32" i="11"/>
  <c r="L32" i="11"/>
  <c r="K32" i="11"/>
  <c r="J32" i="11"/>
  <c r="J142" i="11" s="1"/>
  <c r="I32" i="11"/>
  <c r="H32" i="11"/>
  <c r="G32" i="11"/>
  <c r="F32" i="11"/>
  <c r="F142" i="11" s="1"/>
  <c r="E32" i="11"/>
  <c r="D32" i="11"/>
  <c r="C32" i="11"/>
  <c r="B32" i="11"/>
  <c r="R7" i="11"/>
  <c r="Q7" i="11"/>
  <c r="P7" i="11"/>
  <c r="O7" i="11"/>
  <c r="N7" i="11"/>
  <c r="N117" i="11" s="1"/>
  <c r="M7" i="11"/>
  <c r="L7" i="11"/>
  <c r="K7" i="11"/>
  <c r="J7" i="11"/>
  <c r="J117" i="11" s="1"/>
  <c r="I7" i="11"/>
  <c r="H7" i="11"/>
  <c r="G7" i="11"/>
  <c r="F7" i="11"/>
  <c r="F117" i="11" s="1"/>
  <c r="E7" i="11"/>
  <c r="D7" i="11"/>
  <c r="C7" i="11"/>
  <c r="B7" i="11"/>
  <c r="R22" i="11"/>
  <c r="Q22" i="11"/>
  <c r="P22" i="11"/>
  <c r="O22" i="11"/>
  <c r="O132" i="11" s="1"/>
  <c r="N22" i="11"/>
  <c r="M22" i="11"/>
  <c r="L22" i="11"/>
  <c r="K22" i="11"/>
  <c r="K132" i="11" s="1"/>
  <c r="J22" i="11"/>
  <c r="I22" i="11"/>
  <c r="H22" i="11"/>
  <c r="G22" i="11"/>
  <c r="G132" i="11" s="1"/>
  <c r="F22" i="11"/>
  <c r="E22" i="11"/>
  <c r="D22" i="11"/>
  <c r="C22" i="11"/>
  <c r="C132" i="11" s="1"/>
  <c r="B22" i="11"/>
  <c r="R15" i="11"/>
  <c r="Q15" i="11"/>
  <c r="P15" i="11"/>
  <c r="P125" i="11" s="1"/>
  <c r="O15" i="11"/>
  <c r="N15" i="11"/>
  <c r="M15" i="11"/>
  <c r="L15" i="11"/>
  <c r="L125" i="11" s="1"/>
  <c r="K15" i="11"/>
  <c r="J15" i="11"/>
  <c r="I15" i="11"/>
  <c r="H15" i="11"/>
  <c r="H125" i="11" s="1"/>
  <c r="G15" i="11"/>
  <c r="F15" i="11"/>
  <c r="E15" i="11"/>
  <c r="D15" i="11"/>
  <c r="D125" i="11" s="1"/>
  <c r="C15" i="11"/>
  <c r="B15" i="11"/>
  <c r="R10" i="9"/>
  <c r="Q10" i="9"/>
  <c r="P10" i="9"/>
  <c r="O10" i="9"/>
  <c r="N10" i="9"/>
  <c r="M10" i="9"/>
  <c r="L10" i="9"/>
  <c r="K10" i="9"/>
  <c r="J10" i="9"/>
  <c r="I10" i="9"/>
  <c r="H10" i="9"/>
  <c r="G10" i="9"/>
  <c r="F10" i="9"/>
  <c r="E10" i="9"/>
  <c r="D10" i="9"/>
  <c r="C10" i="9"/>
  <c r="B10" i="9"/>
  <c r="R7" i="9"/>
  <c r="Q7" i="9"/>
  <c r="P7" i="9"/>
  <c r="O7" i="9"/>
  <c r="N7" i="9"/>
  <c r="M7" i="9"/>
  <c r="L7" i="9"/>
  <c r="K7" i="9"/>
  <c r="J7" i="9"/>
  <c r="J8" i="9" s="1"/>
  <c r="I7" i="9"/>
  <c r="H7" i="9"/>
  <c r="G7" i="9"/>
  <c r="F7" i="9"/>
  <c r="E7" i="9"/>
  <c r="D7" i="9"/>
  <c r="C7" i="9"/>
  <c r="B7" i="9"/>
  <c r="R117" i="11" l="1"/>
  <c r="M125" i="11"/>
  <c r="Q125" i="11"/>
  <c r="L132" i="11"/>
  <c r="P132" i="11"/>
  <c r="C117" i="11"/>
  <c r="G117" i="11"/>
  <c r="K117" i="11"/>
  <c r="O117" i="11"/>
  <c r="I125" i="11"/>
  <c r="D132" i="11"/>
  <c r="E125" i="11"/>
  <c r="H132" i="11"/>
  <c r="E142" i="11"/>
  <c r="N125" i="11"/>
  <c r="I132" i="11"/>
  <c r="Q132" i="11"/>
  <c r="D117" i="11"/>
  <c r="L117" i="11"/>
  <c r="P117" i="11"/>
  <c r="C142" i="11"/>
  <c r="G142" i="11"/>
  <c r="K142" i="11"/>
  <c r="O142" i="11"/>
  <c r="F153" i="11"/>
  <c r="J153" i="11"/>
  <c r="N153" i="11"/>
  <c r="R153" i="11"/>
  <c r="R125" i="11"/>
  <c r="M132" i="11"/>
  <c r="H117" i="11"/>
  <c r="J125" i="11"/>
  <c r="E132" i="11"/>
  <c r="I142" i="11"/>
  <c r="M142" i="11"/>
  <c r="Q142" i="11"/>
  <c r="D153" i="11"/>
  <c r="H153" i="11"/>
  <c r="L153" i="11"/>
  <c r="P153" i="11"/>
  <c r="N8" i="9"/>
  <c r="B54" i="9"/>
  <c r="R20" i="9"/>
  <c r="F20" i="9"/>
  <c r="R8" i="9"/>
  <c r="F125" i="11"/>
  <c r="C125" i="11"/>
  <c r="G125" i="11"/>
  <c r="K125" i="11"/>
  <c r="O125" i="11"/>
  <c r="F132" i="11"/>
  <c r="J132" i="11"/>
  <c r="N132" i="11"/>
  <c r="R132" i="11"/>
  <c r="E117" i="11"/>
  <c r="I117" i="11"/>
  <c r="M117" i="11"/>
  <c r="Q117" i="11"/>
  <c r="D142" i="11"/>
  <c r="H142" i="11"/>
  <c r="L142" i="11"/>
  <c r="P142" i="11"/>
  <c r="C153" i="11"/>
  <c r="G153" i="11"/>
  <c r="K153" i="11"/>
  <c r="O153" i="11"/>
  <c r="C139" i="12"/>
  <c r="C180" i="12" s="1"/>
  <c r="C84" i="9"/>
  <c r="C52" i="9"/>
  <c r="C66" i="9"/>
  <c r="C60" i="9"/>
  <c r="C56" i="9"/>
  <c r="C70" i="9"/>
  <c r="C71" i="9"/>
  <c r="C72" i="9"/>
  <c r="C57" i="9"/>
  <c r="C61" i="9"/>
  <c r="C58" i="9"/>
  <c r="C62" i="9"/>
  <c r="C55" i="9"/>
  <c r="C59" i="9"/>
  <c r="C76" i="9"/>
  <c r="G8" i="9"/>
  <c r="G139" i="12"/>
  <c r="G157" i="12" s="1"/>
  <c r="G84" i="9"/>
  <c r="G66" i="9"/>
  <c r="G52" i="9"/>
  <c r="G60" i="9"/>
  <c r="G56" i="9"/>
  <c r="G76" i="9"/>
  <c r="G57" i="9"/>
  <c r="G61" i="9"/>
  <c r="G70" i="9"/>
  <c r="G71" i="9"/>
  <c r="G72" i="9"/>
  <c r="G58" i="9"/>
  <c r="G62" i="9"/>
  <c r="G55" i="9"/>
  <c r="G59" i="9"/>
  <c r="O8" i="9"/>
  <c r="O139" i="12"/>
  <c r="O180" i="12" s="1"/>
  <c r="O84" i="9"/>
  <c r="O66" i="9"/>
  <c r="O52" i="9"/>
  <c r="O60" i="9"/>
  <c r="O56" i="9"/>
  <c r="O76" i="9"/>
  <c r="O58" i="9"/>
  <c r="O62" i="9"/>
  <c r="O55" i="9"/>
  <c r="O59" i="9"/>
  <c r="O61" i="9"/>
  <c r="O70" i="9"/>
  <c r="O71" i="9"/>
  <c r="O72" i="9"/>
  <c r="O57" i="9"/>
  <c r="F86" i="9"/>
  <c r="F54" i="9"/>
  <c r="J86" i="9"/>
  <c r="J54" i="9"/>
  <c r="N86" i="9"/>
  <c r="N54" i="9"/>
  <c r="R86" i="9"/>
  <c r="R54" i="9"/>
  <c r="E139" i="12"/>
  <c r="E157" i="12" s="1"/>
  <c r="E52" i="9"/>
  <c r="E66" i="9"/>
  <c r="E84" i="9"/>
  <c r="E62" i="9"/>
  <c r="E58" i="9"/>
  <c r="E55" i="9"/>
  <c r="E61" i="9"/>
  <c r="E57" i="9"/>
  <c r="E56" i="9"/>
  <c r="E59" i="9"/>
  <c r="E60" i="9"/>
  <c r="E76" i="9"/>
  <c r="E70" i="9"/>
  <c r="E71" i="9"/>
  <c r="E72" i="9"/>
  <c r="K139" i="12"/>
  <c r="K157" i="12" s="1"/>
  <c r="K84" i="9"/>
  <c r="K66" i="9"/>
  <c r="K52" i="9"/>
  <c r="K60" i="9"/>
  <c r="K56" i="9"/>
  <c r="K70" i="9"/>
  <c r="K71" i="9"/>
  <c r="K72" i="9"/>
  <c r="K59" i="9"/>
  <c r="K58" i="9"/>
  <c r="K57" i="9"/>
  <c r="K61" i="9"/>
  <c r="K76" i="9"/>
  <c r="K62" i="9"/>
  <c r="K55" i="9"/>
  <c r="F64" i="9"/>
  <c r="D8" i="9"/>
  <c r="D139" i="12"/>
  <c r="D157" i="12" s="1"/>
  <c r="D84" i="9"/>
  <c r="D52" i="9"/>
  <c r="D66" i="9"/>
  <c r="D59" i="9"/>
  <c r="D55" i="9"/>
  <c r="D57" i="9"/>
  <c r="D61" i="9"/>
  <c r="D58" i="9"/>
  <c r="D62" i="9"/>
  <c r="D56" i="9"/>
  <c r="D60" i="9"/>
  <c r="D70" i="9"/>
  <c r="D71" i="9"/>
  <c r="D72" i="9"/>
  <c r="D76" i="9"/>
  <c r="H139" i="12"/>
  <c r="H157" i="12" s="1"/>
  <c r="H84" i="9"/>
  <c r="H52" i="9"/>
  <c r="H66" i="9"/>
  <c r="H59" i="9"/>
  <c r="H55" i="9"/>
  <c r="H70" i="9"/>
  <c r="H71" i="9"/>
  <c r="H72" i="9"/>
  <c r="H76" i="9"/>
  <c r="H56" i="9"/>
  <c r="H60" i="9"/>
  <c r="H57" i="9"/>
  <c r="H61" i="9"/>
  <c r="H58" i="9"/>
  <c r="H62" i="9"/>
  <c r="L8" i="9"/>
  <c r="L139" i="12"/>
  <c r="L84" i="9"/>
  <c r="L52" i="9"/>
  <c r="L66" i="9"/>
  <c r="L59" i="9"/>
  <c r="L55" i="9"/>
  <c r="L60" i="9"/>
  <c r="L61" i="9"/>
  <c r="L56" i="9"/>
  <c r="L58" i="9"/>
  <c r="L70" i="9"/>
  <c r="L71" i="9"/>
  <c r="L72" i="9"/>
  <c r="L76" i="9"/>
  <c r="L57" i="9"/>
  <c r="L62" i="9"/>
  <c r="P139" i="12"/>
  <c r="P84" i="9"/>
  <c r="P52" i="9"/>
  <c r="P66" i="9"/>
  <c r="P59" i="9"/>
  <c r="P55" i="9"/>
  <c r="P56" i="9"/>
  <c r="P70" i="9"/>
  <c r="P71" i="9"/>
  <c r="P72" i="9"/>
  <c r="P57" i="9"/>
  <c r="P61" i="9"/>
  <c r="P76" i="9"/>
  <c r="P58" i="9"/>
  <c r="P62" i="9"/>
  <c r="P60" i="9"/>
  <c r="C86" i="9"/>
  <c r="C54" i="9"/>
  <c r="G86" i="9"/>
  <c r="G54" i="9"/>
  <c r="K86" i="9"/>
  <c r="K54" i="9"/>
  <c r="O86" i="9"/>
  <c r="O54" i="9"/>
  <c r="R64" i="9"/>
  <c r="M139" i="12"/>
  <c r="M157" i="12" s="1"/>
  <c r="M52" i="9"/>
  <c r="M66" i="9"/>
  <c r="M84" i="9"/>
  <c r="M58" i="9"/>
  <c r="M62" i="9"/>
  <c r="M56" i="9"/>
  <c r="M59" i="9"/>
  <c r="M60" i="9"/>
  <c r="M76" i="9"/>
  <c r="M55" i="9"/>
  <c r="M70" i="9"/>
  <c r="M71" i="9"/>
  <c r="M72" i="9"/>
  <c r="M57" i="9"/>
  <c r="M61" i="9"/>
  <c r="D86" i="9"/>
  <c r="D54" i="9"/>
  <c r="P86" i="9"/>
  <c r="P54" i="9"/>
  <c r="I139" i="12"/>
  <c r="I157" i="12" s="1"/>
  <c r="I84" i="9"/>
  <c r="I52" i="9"/>
  <c r="I66" i="9"/>
  <c r="I62" i="9"/>
  <c r="I58" i="9"/>
  <c r="I76" i="9"/>
  <c r="I70" i="9"/>
  <c r="I71" i="9"/>
  <c r="I72" i="9"/>
  <c r="I56" i="9"/>
  <c r="I60" i="9"/>
  <c r="I55" i="9"/>
  <c r="I57" i="9"/>
  <c r="I61" i="9"/>
  <c r="I59" i="9"/>
  <c r="Q139" i="12"/>
  <c r="Q180" i="12" s="1"/>
  <c r="Q84" i="9"/>
  <c r="Q52" i="9"/>
  <c r="Q66" i="9"/>
  <c r="Q62" i="9"/>
  <c r="Q58" i="9"/>
  <c r="Q70" i="9"/>
  <c r="Q71" i="9"/>
  <c r="Q72" i="9"/>
  <c r="Q57" i="9"/>
  <c r="Q61" i="9"/>
  <c r="Q55" i="9"/>
  <c r="Q56" i="9"/>
  <c r="Q59" i="9"/>
  <c r="Q60" i="9"/>
  <c r="Q76" i="9"/>
  <c r="H86" i="9"/>
  <c r="H54" i="9"/>
  <c r="L86" i="9"/>
  <c r="L54" i="9"/>
  <c r="B139" i="12"/>
  <c r="B52" i="9"/>
  <c r="B61" i="9"/>
  <c r="B57" i="9"/>
  <c r="B71" i="9"/>
  <c r="B56" i="9"/>
  <c r="B72" i="9"/>
  <c r="B70" i="9"/>
  <c r="B58" i="9"/>
  <c r="B55" i="9"/>
  <c r="B66" i="9"/>
  <c r="B60" i="9"/>
  <c r="B62" i="9"/>
  <c r="B59" i="9"/>
  <c r="B76" i="9"/>
  <c r="F139" i="12"/>
  <c r="F157" i="12" s="1"/>
  <c r="F84" i="9"/>
  <c r="F52" i="9"/>
  <c r="F66" i="9"/>
  <c r="F58" i="9"/>
  <c r="F59" i="9"/>
  <c r="F61" i="9"/>
  <c r="F62" i="9"/>
  <c r="F70" i="9"/>
  <c r="F71" i="9"/>
  <c r="F55" i="9"/>
  <c r="F56" i="9"/>
  <c r="F57" i="9"/>
  <c r="F60" i="9"/>
  <c r="F76" i="9"/>
  <c r="F72" i="9"/>
  <c r="J139" i="12"/>
  <c r="J180" i="12" s="1"/>
  <c r="J84" i="9"/>
  <c r="J52" i="9"/>
  <c r="J66" i="9"/>
  <c r="J55" i="9"/>
  <c r="J56" i="9"/>
  <c r="J57" i="9"/>
  <c r="J60" i="9"/>
  <c r="J72" i="9"/>
  <c r="J58" i="9"/>
  <c r="J59" i="9"/>
  <c r="J61" i="9"/>
  <c r="J62" i="9"/>
  <c r="J70" i="9"/>
  <c r="J71" i="9"/>
  <c r="J76" i="9"/>
  <c r="N139" i="12"/>
  <c r="N84" i="9"/>
  <c r="N52" i="9"/>
  <c r="N66" i="9"/>
  <c r="N71" i="9"/>
  <c r="N72" i="9"/>
  <c r="N56" i="9"/>
  <c r="N76" i="9"/>
  <c r="N57" i="9"/>
  <c r="N60" i="9"/>
  <c r="N58" i="9"/>
  <c r="N59" i="9"/>
  <c r="N61" i="9"/>
  <c r="N62" i="9"/>
  <c r="N70" i="9"/>
  <c r="N55" i="9"/>
  <c r="R139" i="12"/>
  <c r="R84" i="9"/>
  <c r="R52" i="9"/>
  <c r="R66" i="9"/>
  <c r="R70" i="9"/>
  <c r="R59" i="9"/>
  <c r="R76" i="9"/>
  <c r="R55" i="9"/>
  <c r="R56" i="9"/>
  <c r="R57" i="9"/>
  <c r="R60" i="9"/>
  <c r="R71" i="9"/>
  <c r="R72" i="9"/>
  <c r="R58" i="9"/>
  <c r="R61" i="9"/>
  <c r="R62" i="9"/>
  <c r="E86" i="9"/>
  <c r="E54" i="9"/>
  <c r="I86" i="9"/>
  <c r="I54" i="9"/>
  <c r="M86" i="9"/>
  <c r="M54" i="9"/>
  <c r="Q86" i="9"/>
  <c r="Q54" i="9"/>
  <c r="C157" i="12"/>
  <c r="F8" i="9"/>
  <c r="F37" i="12"/>
  <c r="F40" i="12" s="1"/>
  <c r="F94" i="12"/>
  <c r="F98" i="12" s="1"/>
  <c r="J37" i="12"/>
  <c r="J40" i="12" s="1"/>
  <c r="J94" i="12"/>
  <c r="J98" i="12" s="1"/>
  <c r="N37" i="12"/>
  <c r="N40" i="12" s="1"/>
  <c r="N94" i="12"/>
  <c r="N98" i="12" s="1"/>
  <c r="R37" i="12"/>
  <c r="R40" i="12" s="1"/>
  <c r="R81" i="12" s="1"/>
  <c r="R89" i="12" s="1"/>
  <c r="R94" i="12"/>
  <c r="R98" i="12" s="1"/>
  <c r="R8" i="16"/>
  <c r="N8" i="16"/>
  <c r="J8" i="16"/>
  <c r="F8" i="16"/>
  <c r="C37" i="12"/>
  <c r="C40" i="12" s="1"/>
  <c r="C5" i="16"/>
  <c r="C94" i="12"/>
  <c r="G37" i="12"/>
  <c r="G40" i="12" s="1"/>
  <c r="G141" i="12" s="1"/>
  <c r="G94" i="12"/>
  <c r="G98" i="12" s="1"/>
  <c r="K37" i="12"/>
  <c r="K40" i="12" s="1"/>
  <c r="K94" i="12"/>
  <c r="K98" i="12" s="1"/>
  <c r="O37" i="12"/>
  <c r="O40" i="12" s="1"/>
  <c r="O81" i="12" s="1"/>
  <c r="O94" i="12"/>
  <c r="O98" i="12" s="1"/>
  <c r="C8" i="16"/>
  <c r="C97" i="12"/>
  <c r="Q8" i="16"/>
  <c r="Q9" i="16" s="1"/>
  <c r="Q12" i="16" s="1"/>
  <c r="Q19" i="16" s="1"/>
  <c r="Q25" i="16" s="1"/>
  <c r="M8" i="16"/>
  <c r="I8" i="16"/>
  <c r="I9" i="16" s="1"/>
  <c r="I12" i="16" s="1"/>
  <c r="I19" i="16" s="1"/>
  <c r="I25" i="16" s="1"/>
  <c r="E8" i="16"/>
  <c r="D37" i="12"/>
  <c r="D40" i="12" s="1"/>
  <c r="D81" i="12" s="1"/>
  <c r="D89" i="12" s="1"/>
  <c r="D94" i="12"/>
  <c r="D98" i="12" s="1"/>
  <c r="H37" i="12"/>
  <c r="H40" i="12" s="1"/>
  <c r="H141" i="12" s="1"/>
  <c r="H94" i="12"/>
  <c r="H98" i="12" s="1"/>
  <c r="L37" i="12"/>
  <c r="L40" i="12" s="1"/>
  <c r="L81" i="12" s="1"/>
  <c r="L89" i="12" s="1"/>
  <c r="L94" i="12"/>
  <c r="L98" i="12" s="1"/>
  <c r="P37" i="12"/>
  <c r="P40" i="12" s="1"/>
  <c r="P81" i="12" s="1"/>
  <c r="P89" i="12" s="1"/>
  <c r="P94" i="12"/>
  <c r="P98" i="12" s="1"/>
  <c r="P8" i="16"/>
  <c r="P9" i="16" s="1"/>
  <c r="P12" i="16" s="1"/>
  <c r="P19" i="16" s="1"/>
  <c r="P25" i="16" s="1"/>
  <c r="L8" i="16"/>
  <c r="L9" i="16" s="1"/>
  <c r="L12" i="16" s="1"/>
  <c r="L19" i="16" s="1"/>
  <c r="L25" i="16" s="1"/>
  <c r="H8" i="16"/>
  <c r="H9" i="16" s="1"/>
  <c r="H12" i="16" s="1"/>
  <c r="H19" i="16" s="1"/>
  <c r="H25" i="16" s="1"/>
  <c r="D8" i="16"/>
  <c r="D9" i="16" s="1"/>
  <c r="D12" i="16" s="1"/>
  <c r="D19" i="16" s="1"/>
  <c r="D25" i="16" s="1"/>
  <c r="E37" i="12"/>
  <c r="E40" i="12" s="1"/>
  <c r="E81" i="12" s="1"/>
  <c r="E94" i="12"/>
  <c r="E98" i="12" s="1"/>
  <c r="I37" i="12"/>
  <c r="I40" i="12" s="1"/>
  <c r="I94" i="12"/>
  <c r="I98" i="12" s="1"/>
  <c r="M37" i="12"/>
  <c r="M40" i="12" s="1"/>
  <c r="M81" i="12" s="1"/>
  <c r="M94" i="12"/>
  <c r="M98" i="12" s="1"/>
  <c r="Q37" i="12"/>
  <c r="Q40" i="12" s="1"/>
  <c r="Q94" i="12"/>
  <c r="Q98" i="12" s="1"/>
  <c r="O8" i="16"/>
  <c r="O9" i="16" s="1"/>
  <c r="O12" i="16" s="1"/>
  <c r="O19" i="16" s="1"/>
  <c r="O25" i="16" s="1"/>
  <c r="K8" i="16"/>
  <c r="K9" i="16" s="1"/>
  <c r="K12" i="16" s="1"/>
  <c r="K19" i="16" s="1"/>
  <c r="K25" i="16" s="1"/>
  <c r="G8" i="16"/>
  <c r="G9" i="16" s="1"/>
  <c r="G12" i="16" s="1"/>
  <c r="G19" i="16" s="1"/>
  <c r="G25" i="16" s="1"/>
  <c r="F5" i="16"/>
  <c r="J5" i="16"/>
  <c r="N5" i="16"/>
  <c r="R5" i="16"/>
  <c r="R9" i="16" s="1"/>
  <c r="R12" i="16" s="1"/>
  <c r="R19" i="16" s="1"/>
  <c r="R25" i="16" s="1"/>
  <c r="E9" i="16"/>
  <c r="E12" i="16" s="1"/>
  <c r="E19" i="16" s="1"/>
  <c r="E25" i="16" s="1"/>
  <c r="M9" i="16"/>
  <c r="M12" i="16" s="1"/>
  <c r="M19" i="16" s="1"/>
  <c r="M25" i="16" s="1"/>
  <c r="B53" i="11"/>
  <c r="B71" i="11" s="1"/>
  <c r="C53" i="11"/>
  <c r="G53" i="11"/>
  <c r="K53" i="11"/>
  <c r="O53" i="11"/>
  <c r="E53" i="11"/>
  <c r="I53" i="11"/>
  <c r="M53" i="11"/>
  <c r="Q53" i="11"/>
  <c r="H53" i="11"/>
  <c r="L53" i="11"/>
  <c r="F53" i="11"/>
  <c r="J53" i="11"/>
  <c r="N53" i="11"/>
  <c r="R53" i="11"/>
  <c r="V22" i="11"/>
  <c r="U22" i="11"/>
  <c r="T22" i="11"/>
  <c r="U15" i="11"/>
  <c r="T15" i="11"/>
  <c r="V15" i="11"/>
  <c r="U7" i="11"/>
  <c r="T7" i="11"/>
  <c r="V7" i="11"/>
  <c r="K8" i="9"/>
  <c r="T7" i="9"/>
  <c r="H8" i="9"/>
  <c r="P8" i="9"/>
  <c r="U7" i="9"/>
  <c r="E8" i="9"/>
  <c r="I8" i="9"/>
  <c r="M8" i="9"/>
  <c r="Q8" i="9"/>
  <c r="V7" i="9"/>
  <c r="F22" i="9"/>
  <c r="R22" i="9"/>
  <c r="C8" i="9"/>
  <c r="G1234" i="7"/>
  <c r="G1231" i="7"/>
  <c r="H1220" i="7"/>
  <c r="H1229" i="7"/>
  <c r="J20" i="9"/>
  <c r="N20" i="9"/>
  <c r="F26" i="9"/>
  <c r="R26" i="9"/>
  <c r="E20" i="9"/>
  <c r="I20" i="9"/>
  <c r="Q20" i="9"/>
  <c r="C81" i="12"/>
  <c r="C89" i="12" s="1"/>
  <c r="F81" i="12"/>
  <c r="F89" i="12" s="1"/>
  <c r="J81" i="12"/>
  <c r="J89" i="12" s="1"/>
  <c r="N81" i="12"/>
  <c r="N89" i="12" s="1"/>
  <c r="D53" i="11"/>
  <c r="D163" i="11" s="1"/>
  <c r="P53" i="11"/>
  <c r="B14" i="11"/>
  <c r="F14" i="11"/>
  <c r="J14" i="11"/>
  <c r="N14" i="11"/>
  <c r="R14" i="11"/>
  <c r="C14" i="11"/>
  <c r="G14" i="11"/>
  <c r="K14" i="11"/>
  <c r="D14" i="11"/>
  <c r="H14" i="11"/>
  <c r="L14" i="11"/>
  <c r="P14" i="11"/>
  <c r="O14" i="11"/>
  <c r="E14" i="11"/>
  <c r="M14" i="11"/>
  <c r="I14" i="11"/>
  <c r="Q14" i="11"/>
  <c r="M20" i="9"/>
  <c r="H20" i="9"/>
  <c r="L20" i="9"/>
  <c r="P20" i="9"/>
  <c r="D20" i="9"/>
  <c r="C20" i="9"/>
  <c r="G20" i="9"/>
  <c r="K20" i="9"/>
  <c r="B20" i="9"/>
  <c r="B64" i="9" s="1"/>
  <c r="O20" i="9"/>
  <c r="J9" i="16" l="1"/>
  <c r="J12" i="16" s="1"/>
  <c r="J19" i="16" s="1"/>
  <c r="J25" i="16" s="1"/>
  <c r="F9" i="16"/>
  <c r="F12" i="16" s="1"/>
  <c r="F19" i="16" s="1"/>
  <c r="F25" i="16" s="1"/>
  <c r="Q141" i="12"/>
  <c r="I141" i="12"/>
  <c r="B179" i="12"/>
  <c r="B175" i="12"/>
  <c r="B171" i="12"/>
  <c r="B167" i="12"/>
  <c r="B163" i="12"/>
  <c r="B159" i="12"/>
  <c r="B153" i="12"/>
  <c r="B149" i="12"/>
  <c r="B145" i="12"/>
  <c r="B168" i="12"/>
  <c r="B178" i="12"/>
  <c r="B174" i="12"/>
  <c r="B170" i="12"/>
  <c r="B166" i="12"/>
  <c r="B162" i="12"/>
  <c r="B156" i="12"/>
  <c r="B152" i="12"/>
  <c r="B148" i="12"/>
  <c r="B144" i="12"/>
  <c r="B172" i="12"/>
  <c r="B177" i="12"/>
  <c r="B173" i="12"/>
  <c r="B169" i="12"/>
  <c r="B165" i="12"/>
  <c r="B161" i="12"/>
  <c r="B155" i="12"/>
  <c r="B151" i="12"/>
  <c r="B147" i="12"/>
  <c r="B143" i="12"/>
  <c r="B176" i="12"/>
  <c r="B164" i="12"/>
  <c r="B160" i="12"/>
  <c r="B154" i="12"/>
  <c r="B150" i="12"/>
  <c r="B146" i="12"/>
  <c r="B157" i="12"/>
  <c r="B180" i="12"/>
  <c r="B182" i="12"/>
  <c r="G81" i="12"/>
  <c r="G89" i="12" s="1"/>
  <c r="I101" i="12"/>
  <c r="I108" i="12" s="1"/>
  <c r="I114" i="12" s="1"/>
  <c r="I122" i="12"/>
  <c r="I121" i="12" s="1"/>
  <c r="I133" i="12" s="1"/>
  <c r="H101" i="12"/>
  <c r="H108" i="12" s="1"/>
  <c r="H114" i="12" s="1"/>
  <c r="H122" i="12"/>
  <c r="H121" i="12" s="1"/>
  <c r="H133" i="12" s="1"/>
  <c r="K101" i="12"/>
  <c r="K108" i="12" s="1"/>
  <c r="K114" i="12" s="1"/>
  <c r="K115" i="12" s="1"/>
  <c r="K122" i="12"/>
  <c r="K121" i="12" s="1"/>
  <c r="K133" i="12" s="1"/>
  <c r="N101" i="12"/>
  <c r="N108" i="12" s="1"/>
  <c r="N114" i="12" s="1"/>
  <c r="N122" i="12"/>
  <c r="N121" i="12" s="1"/>
  <c r="N133" i="12" s="1"/>
  <c r="F101" i="12"/>
  <c r="F108" i="12" s="1"/>
  <c r="F114" i="12" s="1"/>
  <c r="F115" i="12" s="1"/>
  <c r="F122" i="12"/>
  <c r="F121" i="12" s="1"/>
  <c r="F133" i="12" s="1"/>
  <c r="E180" i="12"/>
  <c r="Q101" i="12"/>
  <c r="Q108" i="12" s="1"/>
  <c r="Q114" i="12" s="1"/>
  <c r="Q122" i="12"/>
  <c r="Q121" i="12" s="1"/>
  <c r="Q133" i="12" s="1"/>
  <c r="P101" i="12"/>
  <c r="P108" i="12" s="1"/>
  <c r="P114" i="12" s="1"/>
  <c r="P122" i="12"/>
  <c r="P121" i="12" s="1"/>
  <c r="P133" i="12" s="1"/>
  <c r="M101" i="12"/>
  <c r="M108" i="12" s="1"/>
  <c r="M114" i="12" s="1"/>
  <c r="M115" i="12" s="1"/>
  <c r="M122" i="12"/>
  <c r="M121" i="12" s="1"/>
  <c r="M133" i="12" s="1"/>
  <c r="E101" i="12"/>
  <c r="E108" i="12" s="1"/>
  <c r="E114" i="12" s="1"/>
  <c r="E122" i="12"/>
  <c r="E121" i="12" s="1"/>
  <c r="E133" i="12" s="1"/>
  <c r="L101" i="12"/>
  <c r="L108" i="12" s="1"/>
  <c r="L114" i="12" s="1"/>
  <c r="L115" i="12" s="1"/>
  <c r="L122" i="12"/>
  <c r="L121" i="12" s="1"/>
  <c r="L133" i="12" s="1"/>
  <c r="D101" i="12"/>
  <c r="D108" i="12" s="1"/>
  <c r="D114" i="12" s="1"/>
  <c r="D122" i="12"/>
  <c r="D121" i="12" s="1"/>
  <c r="D133" i="12" s="1"/>
  <c r="O101" i="12"/>
  <c r="O108" i="12" s="1"/>
  <c r="O114" i="12" s="1"/>
  <c r="O115" i="12" s="1"/>
  <c r="O122" i="12"/>
  <c r="O121" i="12" s="1"/>
  <c r="O133" i="12" s="1"/>
  <c r="G101" i="12"/>
  <c r="G108" i="12" s="1"/>
  <c r="G114" i="12" s="1"/>
  <c r="G122" i="12"/>
  <c r="G121" i="12" s="1"/>
  <c r="G133" i="12" s="1"/>
  <c r="R101" i="12"/>
  <c r="R108" i="12" s="1"/>
  <c r="R114" i="12" s="1"/>
  <c r="R115" i="12" s="1"/>
  <c r="R122" i="12"/>
  <c r="R121" i="12" s="1"/>
  <c r="R133" i="12" s="1"/>
  <c r="J101" i="12"/>
  <c r="J108" i="12" s="1"/>
  <c r="J114" i="12" s="1"/>
  <c r="J122" i="12"/>
  <c r="J121" i="12" s="1"/>
  <c r="J133" i="12" s="1"/>
  <c r="K141" i="12"/>
  <c r="K180" i="12"/>
  <c r="O157" i="12"/>
  <c r="E141" i="12"/>
  <c r="O141" i="12"/>
  <c r="N9" i="16"/>
  <c r="N12" i="16" s="1"/>
  <c r="N19" i="16" s="1"/>
  <c r="N25" i="16" s="1"/>
  <c r="N26" i="16" s="1"/>
  <c r="E182" i="12"/>
  <c r="E89" i="12"/>
  <c r="M182" i="12"/>
  <c r="M89" i="12"/>
  <c r="O182" i="12"/>
  <c r="O89" i="12"/>
  <c r="C9" i="16"/>
  <c r="K81" i="12"/>
  <c r="K26" i="16" s="1"/>
  <c r="Q81" i="12"/>
  <c r="I81" i="12"/>
  <c r="H81" i="12"/>
  <c r="D26" i="16"/>
  <c r="P26" i="16"/>
  <c r="E26" i="16"/>
  <c r="G26" i="16"/>
  <c r="B70" i="11"/>
  <c r="P163" i="11"/>
  <c r="R163" i="11"/>
  <c r="C141" i="12"/>
  <c r="M180" i="12"/>
  <c r="D182" i="12"/>
  <c r="C182" i="12"/>
  <c r="F182" i="12"/>
  <c r="P182" i="12"/>
  <c r="M141" i="12"/>
  <c r="L141" i="12"/>
  <c r="D141" i="12"/>
  <c r="R182" i="12"/>
  <c r="L182" i="12"/>
  <c r="R141" i="12"/>
  <c r="J141" i="12"/>
  <c r="P141" i="12"/>
  <c r="N182" i="12"/>
  <c r="G182" i="12"/>
  <c r="J182" i="12"/>
  <c r="N141" i="12"/>
  <c r="F141" i="12"/>
  <c r="G180" i="12"/>
  <c r="F22" i="24"/>
  <c r="L99" i="11"/>
  <c r="L163" i="11"/>
  <c r="I163" i="11"/>
  <c r="G163" i="11"/>
  <c r="I70" i="11"/>
  <c r="I124" i="11"/>
  <c r="K70" i="11"/>
  <c r="K124" i="11"/>
  <c r="M70" i="11"/>
  <c r="M124" i="11"/>
  <c r="L70" i="11"/>
  <c r="L124" i="11"/>
  <c r="G70" i="11"/>
  <c r="G124" i="11"/>
  <c r="J70" i="11"/>
  <c r="J124" i="11"/>
  <c r="N99" i="11"/>
  <c r="N163" i="11"/>
  <c r="H99" i="11"/>
  <c r="H163" i="11"/>
  <c r="E163" i="11"/>
  <c r="C71" i="11"/>
  <c r="C163" i="11"/>
  <c r="P70" i="11"/>
  <c r="P124" i="11"/>
  <c r="N70" i="11"/>
  <c r="N124" i="11"/>
  <c r="E70" i="11"/>
  <c r="E124" i="11"/>
  <c r="H70" i="11"/>
  <c r="H124" i="11"/>
  <c r="C70" i="11"/>
  <c r="C124" i="11"/>
  <c r="F70" i="11"/>
  <c r="F124" i="11"/>
  <c r="J99" i="11"/>
  <c r="J163" i="11"/>
  <c r="Q78" i="11"/>
  <c r="Q163" i="11"/>
  <c r="O88" i="11"/>
  <c r="O163" i="11"/>
  <c r="Q70" i="11"/>
  <c r="Q124" i="11"/>
  <c r="O70" i="11"/>
  <c r="O124" i="11"/>
  <c r="D70" i="11"/>
  <c r="D124" i="11"/>
  <c r="R70" i="11"/>
  <c r="R124" i="11"/>
  <c r="F99" i="11"/>
  <c r="F163" i="11"/>
  <c r="M88" i="11"/>
  <c r="M163" i="11"/>
  <c r="K163" i="11"/>
  <c r="C22" i="9"/>
  <c r="C96" i="9"/>
  <c r="C64" i="9"/>
  <c r="K96" i="9"/>
  <c r="K64" i="9"/>
  <c r="G96" i="9"/>
  <c r="G64" i="9"/>
  <c r="L96" i="9"/>
  <c r="L64" i="9"/>
  <c r="R68" i="9"/>
  <c r="M150" i="12"/>
  <c r="M166" i="12"/>
  <c r="M143" i="12"/>
  <c r="M149" i="12"/>
  <c r="M164" i="12"/>
  <c r="M168" i="12"/>
  <c r="M176" i="12"/>
  <c r="M160" i="12"/>
  <c r="M154" i="12"/>
  <c r="M179" i="12"/>
  <c r="M171" i="12"/>
  <c r="M163" i="12"/>
  <c r="M146" i="12"/>
  <c r="M162" i="12"/>
  <c r="M174" i="12"/>
  <c r="M159" i="12"/>
  <c r="M153" i="12"/>
  <c r="M177" i="12"/>
  <c r="M169" i="12"/>
  <c r="M161" i="12"/>
  <c r="M145" i="12"/>
  <c r="M172" i="12"/>
  <c r="M156" i="12"/>
  <c r="M152" i="12"/>
  <c r="M175" i="12"/>
  <c r="M167" i="12"/>
  <c r="M148" i="12"/>
  <c r="M155" i="12"/>
  <c r="M151" i="12"/>
  <c r="M173" i="12"/>
  <c r="M165" i="12"/>
  <c r="M147" i="12"/>
  <c r="M170" i="12"/>
  <c r="M144" i="12"/>
  <c r="M178" i="12"/>
  <c r="I180" i="12"/>
  <c r="H180" i="12"/>
  <c r="O96" i="9"/>
  <c r="O64" i="9"/>
  <c r="R21" i="9"/>
  <c r="Q96" i="9"/>
  <c r="Q64" i="9"/>
  <c r="F68" i="9"/>
  <c r="R149" i="12"/>
  <c r="R179" i="12"/>
  <c r="R175" i="12"/>
  <c r="R171" i="12"/>
  <c r="R167" i="12"/>
  <c r="R163" i="12"/>
  <c r="R159" i="12"/>
  <c r="R153" i="12"/>
  <c r="R148" i="12"/>
  <c r="R144" i="12"/>
  <c r="R178" i="12"/>
  <c r="R174" i="12"/>
  <c r="R170" i="12"/>
  <c r="R166" i="12"/>
  <c r="R162" i="12"/>
  <c r="R156" i="12"/>
  <c r="R152" i="12"/>
  <c r="R147" i="12"/>
  <c r="R143" i="12"/>
  <c r="R177" i="12"/>
  <c r="R173" i="12"/>
  <c r="R169" i="12"/>
  <c r="R165" i="12"/>
  <c r="R161" i="12"/>
  <c r="R155" i="12"/>
  <c r="R151" i="12"/>
  <c r="R146" i="12"/>
  <c r="R168" i="12"/>
  <c r="R150" i="12"/>
  <c r="R164" i="12"/>
  <c r="R145" i="12"/>
  <c r="R176" i="12"/>
  <c r="R160" i="12"/>
  <c r="R172" i="12"/>
  <c r="R154" i="12"/>
  <c r="N150" i="12"/>
  <c r="N153" i="12"/>
  <c r="N151" i="12"/>
  <c r="N159" i="12"/>
  <c r="N155" i="12"/>
  <c r="N179" i="12"/>
  <c r="N175" i="12"/>
  <c r="N171" i="12"/>
  <c r="N167" i="12"/>
  <c r="N163" i="12"/>
  <c r="N147" i="12"/>
  <c r="N160" i="12"/>
  <c r="N178" i="12"/>
  <c r="N174" i="12"/>
  <c r="N170" i="12"/>
  <c r="N166" i="12"/>
  <c r="N162" i="12"/>
  <c r="N146" i="12"/>
  <c r="N177" i="12"/>
  <c r="N173" i="12"/>
  <c r="N169" i="12"/>
  <c r="N165" i="12"/>
  <c r="N161" i="12"/>
  <c r="N145" i="12"/>
  <c r="N154" i="12"/>
  <c r="N176" i="12"/>
  <c r="N172" i="12"/>
  <c r="N168" i="12"/>
  <c r="N164" i="12"/>
  <c r="N148" i="12"/>
  <c r="N144" i="12"/>
  <c r="N149" i="12"/>
  <c r="N156" i="12"/>
  <c r="N143" i="12"/>
  <c r="N152" i="12"/>
  <c r="J178" i="12"/>
  <c r="J174" i="12"/>
  <c r="J170" i="12"/>
  <c r="J166" i="12"/>
  <c r="J162" i="12"/>
  <c r="J146" i="12"/>
  <c r="J159" i="12"/>
  <c r="J153" i="12"/>
  <c r="J149" i="12"/>
  <c r="J177" i="12"/>
  <c r="J173" i="12"/>
  <c r="J169" i="12"/>
  <c r="J165" i="12"/>
  <c r="J161" i="12"/>
  <c r="J145" i="12"/>
  <c r="J156" i="12"/>
  <c r="J152" i="12"/>
  <c r="J176" i="12"/>
  <c r="J172" i="12"/>
  <c r="J168" i="12"/>
  <c r="J164" i="12"/>
  <c r="J148" i="12"/>
  <c r="J144" i="12"/>
  <c r="J155" i="12"/>
  <c r="J151" i="12"/>
  <c r="J179" i="12"/>
  <c r="J163" i="12"/>
  <c r="J150" i="12"/>
  <c r="J175" i="12"/>
  <c r="J147" i="12"/>
  <c r="J171" i="12"/>
  <c r="J160" i="12"/>
  <c r="J167" i="12"/>
  <c r="J154" i="12"/>
  <c r="J143" i="12"/>
  <c r="F179" i="12"/>
  <c r="F175" i="12"/>
  <c r="F171" i="12"/>
  <c r="F167" i="12"/>
  <c r="F163" i="12"/>
  <c r="F159" i="12"/>
  <c r="F153" i="12"/>
  <c r="F149" i="12"/>
  <c r="F145" i="12"/>
  <c r="F178" i="12"/>
  <c r="F174" i="12"/>
  <c r="F170" i="12"/>
  <c r="F166" i="12"/>
  <c r="F162" i="12"/>
  <c r="F156" i="12"/>
  <c r="F152" i="12"/>
  <c r="F148" i="12"/>
  <c r="F144" i="12"/>
  <c r="F177" i="12"/>
  <c r="F173" i="12"/>
  <c r="F169" i="12"/>
  <c r="F165" i="12"/>
  <c r="F161" i="12"/>
  <c r="F155" i="12"/>
  <c r="F151" i="12"/>
  <c r="F147" i="12"/>
  <c r="F168" i="12"/>
  <c r="F150" i="12"/>
  <c r="F143" i="12"/>
  <c r="F164" i="12"/>
  <c r="F146" i="12"/>
  <c r="F176" i="12"/>
  <c r="F160" i="12"/>
  <c r="F172" i="12"/>
  <c r="F154" i="12"/>
  <c r="R157" i="12"/>
  <c r="Q143" i="12"/>
  <c r="Q177" i="12"/>
  <c r="Q173" i="12"/>
  <c r="Q169" i="12"/>
  <c r="Q165" i="12"/>
  <c r="Q161" i="12"/>
  <c r="Q155" i="12"/>
  <c r="Q151" i="12"/>
  <c r="Q147" i="12"/>
  <c r="Q176" i="12"/>
  <c r="Q172" i="12"/>
  <c r="Q168" i="12"/>
  <c r="Q164" i="12"/>
  <c r="Q160" i="12"/>
  <c r="Q179" i="12"/>
  <c r="Q175" i="12"/>
  <c r="Q171" i="12"/>
  <c r="Q167" i="12"/>
  <c r="Q163" i="12"/>
  <c r="Q159" i="12"/>
  <c r="Q178" i="12"/>
  <c r="Q174" i="12"/>
  <c r="Q170" i="12"/>
  <c r="Q166" i="12"/>
  <c r="Q162" i="12"/>
  <c r="Q156" i="12"/>
  <c r="Q152" i="12"/>
  <c r="Q148" i="12"/>
  <c r="Q144" i="12"/>
  <c r="Q154" i="12"/>
  <c r="Q146" i="12"/>
  <c r="Q153" i="12"/>
  <c r="Q145" i="12"/>
  <c r="Q150" i="12"/>
  <c r="Q149" i="12"/>
  <c r="I156" i="12"/>
  <c r="I154" i="12"/>
  <c r="I144" i="12"/>
  <c r="I159" i="12"/>
  <c r="I149" i="12"/>
  <c r="I153" i="12"/>
  <c r="I176" i="12"/>
  <c r="I172" i="12"/>
  <c r="I168" i="12"/>
  <c r="I164" i="12"/>
  <c r="I148" i="12"/>
  <c r="I150" i="12"/>
  <c r="I155" i="12"/>
  <c r="I179" i="12"/>
  <c r="I175" i="12"/>
  <c r="I171" i="12"/>
  <c r="I167" i="12"/>
  <c r="I163" i="12"/>
  <c r="I147" i="12"/>
  <c r="I143" i="12"/>
  <c r="I152" i="12"/>
  <c r="I178" i="12"/>
  <c r="I174" i="12"/>
  <c r="I170" i="12"/>
  <c r="I166" i="12"/>
  <c r="I162" i="12"/>
  <c r="I146" i="12"/>
  <c r="I177" i="12"/>
  <c r="I173" i="12"/>
  <c r="I169" i="12"/>
  <c r="I165" i="12"/>
  <c r="I161" i="12"/>
  <c r="I145" i="12"/>
  <c r="I160" i="12"/>
  <c r="I151" i="12"/>
  <c r="F180" i="12"/>
  <c r="P148" i="12"/>
  <c r="P144" i="12"/>
  <c r="P177" i="12"/>
  <c r="P173" i="12"/>
  <c r="P169" i="12"/>
  <c r="P165" i="12"/>
  <c r="P161" i="12"/>
  <c r="P155" i="12"/>
  <c r="P151" i="12"/>
  <c r="P145" i="12"/>
  <c r="P176" i="12"/>
  <c r="P172" i="12"/>
  <c r="P168" i="12"/>
  <c r="P164" i="12"/>
  <c r="P160" i="12"/>
  <c r="P154" i="12"/>
  <c r="P150" i="12"/>
  <c r="P146" i="12"/>
  <c r="P143" i="12"/>
  <c r="P178" i="12"/>
  <c r="P170" i="12"/>
  <c r="P162" i="12"/>
  <c r="P152" i="12"/>
  <c r="P175" i="12"/>
  <c r="P167" i="12"/>
  <c r="P159" i="12"/>
  <c r="P149" i="12"/>
  <c r="P174" i="12"/>
  <c r="P166" i="12"/>
  <c r="P156" i="12"/>
  <c r="P147" i="12"/>
  <c r="P179" i="12"/>
  <c r="P171" i="12"/>
  <c r="P163" i="12"/>
  <c r="P153" i="12"/>
  <c r="L143" i="12"/>
  <c r="L176" i="12"/>
  <c r="L172" i="12"/>
  <c r="L168" i="12"/>
  <c r="L164" i="12"/>
  <c r="L160" i="12"/>
  <c r="L154" i="12"/>
  <c r="L150" i="12"/>
  <c r="L179" i="12"/>
  <c r="L175" i="12"/>
  <c r="L171" i="12"/>
  <c r="L167" i="12"/>
  <c r="L163" i="12"/>
  <c r="L159" i="12"/>
  <c r="L153" i="12"/>
  <c r="L149" i="12"/>
  <c r="L173" i="12"/>
  <c r="L165" i="12"/>
  <c r="L155" i="12"/>
  <c r="L178" i="12"/>
  <c r="L170" i="12"/>
  <c r="L162" i="12"/>
  <c r="L152" i="12"/>
  <c r="L177" i="12"/>
  <c r="L169" i="12"/>
  <c r="L161" i="12"/>
  <c r="L151" i="12"/>
  <c r="L174" i="12"/>
  <c r="L166" i="12"/>
  <c r="L156" i="12"/>
  <c r="L144" i="12"/>
  <c r="L145" i="12"/>
  <c r="L147" i="12"/>
  <c r="L148" i="12"/>
  <c r="L146" i="12"/>
  <c r="F96" i="9"/>
  <c r="K143" i="12"/>
  <c r="K176" i="12"/>
  <c r="K168" i="12"/>
  <c r="K160" i="12"/>
  <c r="K154" i="12"/>
  <c r="K150" i="12"/>
  <c r="K175" i="12"/>
  <c r="K167" i="12"/>
  <c r="K145" i="12"/>
  <c r="K147" i="12"/>
  <c r="K174" i="12"/>
  <c r="K166" i="12"/>
  <c r="K159" i="12"/>
  <c r="K153" i="12"/>
  <c r="K149" i="12"/>
  <c r="K173" i="12"/>
  <c r="K165" i="12"/>
  <c r="K172" i="12"/>
  <c r="K164" i="12"/>
  <c r="K156" i="12"/>
  <c r="K152" i="12"/>
  <c r="K179" i="12"/>
  <c r="K171" i="12"/>
  <c r="K163" i="12"/>
  <c r="K162" i="12"/>
  <c r="K169" i="12"/>
  <c r="K155" i="12"/>
  <c r="K161" i="12"/>
  <c r="K146" i="12"/>
  <c r="K178" i="12"/>
  <c r="K151" i="12"/>
  <c r="K170" i="12"/>
  <c r="K177" i="12"/>
  <c r="K148" i="12"/>
  <c r="K144" i="12"/>
  <c r="E143" i="12"/>
  <c r="E144" i="12"/>
  <c r="E179" i="12"/>
  <c r="E171" i="12"/>
  <c r="E163" i="12"/>
  <c r="E174" i="12"/>
  <c r="E166" i="12"/>
  <c r="E159" i="12"/>
  <c r="E153" i="12"/>
  <c r="E149" i="12"/>
  <c r="E145" i="12"/>
  <c r="E177" i="12"/>
  <c r="E169" i="12"/>
  <c r="E161" i="12"/>
  <c r="E172" i="12"/>
  <c r="E164" i="12"/>
  <c r="E156" i="12"/>
  <c r="E152" i="12"/>
  <c r="E148" i="12"/>
  <c r="E175" i="12"/>
  <c r="E167" i="12"/>
  <c r="E178" i="12"/>
  <c r="E170" i="12"/>
  <c r="E162" i="12"/>
  <c r="E155" i="12"/>
  <c r="E151" i="12"/>
  <c r="E147" i="12"/>
  <c r="E173" i="12"/>
  <c r="E165" i="12"/>
  <c r="E176" i="12"/>
  <c r="E168" i="12"/>
  <c r="E160" i="12"/>
  <c r="E154" i="12"/>
  <c r="E150" i="12"/>
  <c r="E146" i="12"/>
  <c r="D180" i="12"/>
  <c r="O148" i="12"/>
  <c r="O144" i="12"/>
  <c r="O145" i="12"/>
  <c r="O146" i="12"/>
  <c r="O175" i="12"/>
  <c r="O167" i="12"/>
  <c r="O178" i="12"/>
  <c r="O170" i="12"/>
  <c r="O162" i="12"/>
  <c r="O155" i="12"/>
  <c r="O151" i="12"/>
  <c r="O147" i="12"/>
  <c r="O173" i="12"/>
  <c r="O165" i="12"/>
  <c r="O176" i="12"/>
  <c r="O168" i="12"/>
  <c r="O160" i="12"/>
  <c r="O154" i="12"/>
  <c r="O150" i="12"/>
  <c r="O143" i="12"/>
  <c r="O179" i="12"/>
  <c r="O171" i="12"/>
  <c r="O163" i="12"/>
  <c r="O174" i="12"/>
  <c r="O166" i="12"/>
  <c r="O159" i="12"/>
  <c r="O153" i="12"/>
  <c r="O149" i="12"/>
  <c r="O177" i="12"/>
  <c r="O169" i="12"/>
  <c r="O161" i="12"/>
  <c r="O172" i="12"/>
  <c r="O164" i="12"/>
  <c r="O156" i="12"/>
  <c r="O152" i="12"/>
  <c r="H96" i="9"/>
  <c r="H64" i="9"/>
  <c r="D96" i="9"/>
  <c r="D64" i="9"/>
  <c r="U20" i="9"/>
  <c r="M96" i="9"/>
  <c r="M64" i="9"/>
  <c r="I96" i="9"/>
  <c r="I64" i="9"/>
  <c r="N96" i="9"/>
  <c r="N64" i="9"/>
  <c r="R180" i="12"/>
  <c r="N157" i="12"/>
  <c r="R96" i="9"/>
  <c r="Q157" i="12"/>
  <c r="H143" i="12"/>
  <c r="H145" i="12"/>
  <c r="H179" i="12"/>
  <c r="H175" i="12"/>
  <c r="H171" i="12"/>
  <c r="H167" i="12"/>
  <c r="H163" i="12"/>
  <c r="H159" i="12"/>
  <c r="H153" i="12"/>
  <c r="H149" i="12"/>
  <c r="H146" i="12"/>
  <c r="H178" i="12"/>
  <c r="H174" i="12"/>
  <c r="H170" i="12"/>
  <c r="H166" i="12"/>
  <c r="H162" i="12"/>
  <c r="H156" i="12"/>
  <c r="H152" i="12"/>
  <c r="H147" i="12"/>
  <c r="H177" i="12"/>
  <c r="H173" i="12"/>
  <c r="H168" i="12"/>
  <c r="H160" i="12"/>
  <c r="H150" i="12"/>
  <c r="H144" i="12"/>
  <c r="H176" i="12"/>
  <c r="H165" i="12"/>
  <c r="H155" i="12"/>
  <c r="H172" i="12"/>
  <c r="H164" i="12"/>
  <c r="H154" i="12"/>
  <c r="H148" i="12"/>
  <c r="H169" i="12"/>
  <c r="H161" i="12"/>
  <c r="H151" i="12"/>
  <c r="D144" i="12"/>
  <c r="D179" i="12"/>
  <c r="D175" i="12"/>
  <c r="D171" i="12"/>
  <c r="D167" i="12"/>
  <c r="D163" i="12"/>
  <c r="D159" i="12"/>
  <c r="D153" i="12"/>
  <c r="D178" i="12"/>
  <c r="D174" i="12"/>
  <c r="D170" i="12"/>
  <c r="D166" i="12"/>
  <c r="D162" i="12"/>
  <c r="D156" i="12"/>
  <c r="D152" i="12"/>
  <c r="D177" i="12"/>
  <c r="D173" i="12"/>
  <c r="D169" i="12"/>
  <c r="D165" i="12"/>
  <c r="D161" i="12"/>
  <c r="D155" i="12"/>
  <c r="D151" i="12"/>
  <c r="D143" i="12"/>
  <c r="D168" i="12"/>
  <c r="D150" i="12"/>
  <c r="D146" i="12"/>
  <c r="D148" i="12"/>
  <c r="D164" i="12"/>
  <c r="D176" i="12"/>
  <c r="D160" i="12"/>
  <c r="D172" i="12"/>
  <c r="D154" i="12"/>
  <c r="D145" i="12"/>
  <c r="D149" i="12"/>
  <c r="D147" i="12"/>
  <c r="P180" i="12"/>
  <c r="P157" i="12"/>
  <c r="G177" i="12"/>
  <c r="G148" i="12"/>
  <c r="G149" i="12"/>
  <c r="G156" i="12"/>
  <c r="G152" i="12"/>
  <c r="G174" i="12"/>
  <c r="G166" i="12"/>
  <c r="G145" i="12"/>
  <c r="G171" i="12"/>
  <c r="G163" i="12"/>
  <c r="G169" i="12"/>
  <c r="G155" i="12"/>
  <c r="G151" i="12"/>
  <c r="G172" i="12"/>
  <c r="G164" i="12"/>
  <c r="G144" i="12"/>
  <c r="G150" i="12"/>
  <c r="G167" i="12"/>
  <c r="G146" i="12"/>
  <c r="G143" i="12"/>
  <c r="G179" i="12"/>
  <c r="G161" i="12"/>
  <c r="G160" i="12"/>
  <c r="G154" i="12"/>
  <c r="G178" i="12"/>
  <c r="G170" i="12"/>
  <c r="G162" i="12"/>
  <c r="G176" i="12"/>
  <c r="G173" i="12"/>
  <c r="G147" i="12"/>
  <c r="G168" i="12"/>
  <c r="G159" i="12"/>
  <c r="G153" i="12"/>
  <c r="G175" i="12"/>
  <c r="G165" i="12"/>
  <c r="P96" i="9"/>
  <c r="P64" i="9"/>
  <c r="E96" i="9"/>
  <c r="E64" i="9"/>
  <c r="J96" i="9"/>
  <c r="J64" i="9"/>
  <c r="N180" i="12"/>
  <c r="J157" i="12"/>
  <c r="L180" i="12"/>
  <c r="L157" i="12"/>
  <c r="C178" i="12"/>
  <c r="C153" i="12"/>
  <c r="C156" i="12"/>
  <c r="C166" i="12"/>
  <c r="C152" i="12"/>
  <c r="C146" i="12"/>
  <c r="C148" i="12"/>
  <c r="C155" i="12"/>
  <c r="C174" i="12"/>
  <c r="C172" i="12"/>
  <c r="C164" i="12"/>
  <c r="C145" i="12"/>
  <c r="C149" i="12"/>
  <c r="C162" i="12"/>
  <c r="C179" i="12"/>
  <c r="C171" i="12"/>
  <c r="C163" i="12"/>
  <c r="C151" i="12"/>
  <c r="C170" i="12"/>
  <c r="C177" i="12"/>
  <c r="C169" i="12"/>
  <c r="C161" i="12"/>
  <c r="C143" i="12"/>
  <c r="C150" i="12"/>
  <c r="C147" i="12"/>
  <c r="C175" i="12"/>
  <c r="C167" i="12"/>
  <c r="C160" i="12"/>
  <c r="C173" i="12"/>
  <c r="C165" i="12"/>
  <c r="C144" i="12"/>
  <c r="C154" i="12"/>
  <c r="C176" i="12"/>
  <c r="C159" i="12"/>
  <c r="C168" i="12"/>
  <c r="O26" i="16"/>
  <c r="F26" i="16"/>
  <c r="J115" i="12"/>
  <c r="R26" i="16"/>
  <c r="M26" i="16"/>
  <c r="J26" i="16"/>
  <c r="Q115" i="12"/>
  <c r="P115" i="12"/>
  <c r="C98" i="12"/>
  <c r="N115" i="12"/>
  <c r="L26" i="16"/>
  <c r="E115" i="12"/>
  <c r="D115" i="12"/>
  <c r="G115" i="12"/>
  <c r="P109" i="11"/>
  <c r="P64" i="11"/>
  <c r="P72" i="11"/>
  <c r="P66" i="11"/>
  <c r="P73" i="11"/>
  <c r="P79" i="11"/>
  <c r="P75" i="11"/>
  <c r="P107" i="11"/>
  <c r="P76" i="11"/>
  <c r="P90" i="11"/>
  <c r="P91" i="11"/>
  <c r="P92" i="11"/>
  <c r="P93" i="11"/>
  <c r="P94" i="11"/>
  <c r="P95" i="11"/>
  <c r="P96" i="11"/>
  <c r="P97" i="11"/>
  <c r="P65" i="11"/>
  <c r="P67" i="11"/>
  <c r="P80" i="11"/>
  <c r="P101" i="11"/>
  <c r="P68" i="11"/>
  <c r="P81" i="11"/>
  <c r="P82" i="11"/>
  <c r="P89" i="11"/>
  <c r="P74" i="11"/>
  <c r="P100" i="11"/>
  <c r="P105" i="11"/>
  <c r="P102" i="11"/>
  <c r="P103" i="11"/>
  <c r="P104" i="11"/>
  <c r="R109" i="11"/>
  <c r="R90" i="11"/>
  <c r="R68" i="11"/>
  <c r="R65" i="11"/>
  <c r="R73" i="11"/>
  <c r="R79" i="11"/>
  <c r="R81" i="11"/>
  <c r="R82" i="11"/>
  <c r="R103" i="11"/>
  <c r="R105" i="11"/>
  <c r="R66" i="11"/>
  <c r="R67" i="11"/>
  <c r="R72" i="11"/>
  <c r="R64" i="11"/>
  <c r="R76" i="11"/>
  <c r="R100" i="11"/>
  <c r="R101" i="11"/>
  <c r="R80" i="11"/>
  <c r="R75" i="11"/>
  <c r="R94" i="11"/>
  <c r="R74" i="11"/>
  <c r="R104" i="11"/>
  <c r="R91" i="11"/>
  <c r="R92" i="11"/>
  <c r="R93" i="11"/>
  <c r="R107" i="11"/>
  <c r="R95" i="11"/>
  <c r="R102" i="11"/>
  <c r="R89" i="11"/>
  <c r="R96" i="11"/>
  <c r="R97" i="11"/>
  <c r="I109" i="11"/>
  <c r="I93" i="11"/>
  <c r="I75" i="11"/>
  <c r="I65" i="11"/>
  <c r="I100" i="11"/>
  <c r="I66" i="11"/>
  <c r="I79" i="11"/>
  <c r="I91" i="11"/>
  <c r="I80" i="11"/>
  <c r="I92" i="11"/>
  <c r="I81" i="11"/>
  <c r="I72" i="11"/>
  <c r="I73" i="11"/>
  <c r="I107" i="11"/>
  <c r="I67" i="11"/>
  <c r="I76" i="11"/>
  <c r="I101" i="11"/>
  <c r="I102" i="11"/>
  <c r="I103" i="11"/>
  <c r="I104" i="11"/>
  <c r="I105" i="11"/>
  <c r="I64" i="11"/>
  <c r="I90" i="11"/>
  <c r="I94" i="11"/>
  <c r="I95" i="11"/>
  <c r="I96" i="11"/>
  <c r="I97" i="11"/>
  <c r="I68" i="11"/>
  <c r="I82" i="11"/>
  <c r="I89" i="11"/>
  <c r="I74" i="11"/>
  <c r="K109" i="11"/>
  <c r="K68" i="11"/>
  <c r="K79" i="11"/>
  <c r="K67" i="11"/>
  <c r="K93" i="11"/>
  <c r="K64" i="11"/>
  <c r="K73" i="11"/>
  <c r="K80" i="11"/>
  <c r="K74" i="11"/>
  <c r="K97" i="11"/>
  <c r="K100" i="11"/>
  <c r="K101" i="11"/>
  <c r="K102" i="11"/>
  <c r="K103" i="11"/>
  <c r="K104" i="11"/>
  <c r="K105" i="11"/>
  <c r="K90" i="11"/>
  <c r="K94" i="11"/>
  <c r="K76" i="11"/>
  <c r="K89" i="11"/>
  <c r="K91" i="11"/>
  <c r="K72" i="11"/>
  <c r="K96" i="11"/>
  <c r="K95" i="11"/>
  <c r="K92" i="11"/>
  <c r="K81" i="11"/>
  <c r="K75" i="11"/>
  <c r="K82" i="11"/>
  <c r="K66" i="11"/>
  <c r="K65" i="11"/>
  <c r="K107" i="11"/>
  <c r="M99" i="11"/>
  <c r="N88" i="11"/>
  <c r="O63" i="11"/>
  <c r="P78" i="11"/>
  <c r="Q71" i="11"/>
  <c r="B63" i="11"/>
  <c r="L71" i="11"/>
  <c r="P99" i="11"/>
  <c r="Q88" i="11"/>
  <c r="R63" i="11"/>
  <c r="O78" i="11"/>
  <c r="R71" i="11"/>
  <c r="K99" i="11"/>
  <c r="L88" i="11"/>
  <c r="M63" i="11"/>
  <c r="N78" i="11"/>
  <c r="L63" i="11"/>
  <c r="D109" i="11"/>
  <c r="D66" i="11"/>
  <c r="D79" i="11"/>
  <c r="D64" i="11"/>
  <c r="D80" i="11"/>
  <c r="D75" i="11"/>
  <c r="D107" i="11"/>
  <c r="D72" i="11"/>
  <c r="D90" i="11"/>
  <c r="D91" i="11"/>
  <c r="D92" i="11"/>
  <c r="D93" i="11"/>
  <c r="D94" i="11"/>
  <c r="D95" i="11"/>
  <c r="D96" i="11"/>
  <c r="D97" i="11"/>
  <c r="D81" i="11"/>
  <c r="D76" i="11"/>
  <c r="D105" i="11"/>
  <c r="D65" i="11"/>
  <c r="D67" i="11"/>
  <c r="D73" i="11"/>
  <c r="D89" i="11"/>
  <c r="D82" i="11"/>
  <c r="D68" i="11"/>
  <c r="D74" i="11"/>
  <c r="D100" i="11"/>
  <c r="D101" i="11"/>
  <c r="D104" i="11"/>
  <c r="D103" i="11"/>
  <c r="D102" i="11"/>
  <c r="N109" i="11"/>
  <c r="N76" i="11"/>
  <c r="N65" i="11"/>
  <c r="N73" i="11"/>
  <c r="N64" i="11"/>
  <c r="N102" i="11"/>
  <c r="N66" i="11"/>
  <c r="N67" i="11"/>
  <c r="N72" i="11"/>
  <c r="N79" i="11"/>
  <c r="N75" i="11"/>
  <c r="N100" i="11"/>
  <c r="N101" i="11"/>
  <c r="N105" i="11"/>
  <c r="N80" i="11"/>
  <c r="N107" i="11"/>
  <c r="N68" i="11"/>
  <c r="N81" i="11"/>
  <c r="N103" i="11"/>
  <c r="N96" i="11"/>
  <c r="N104" i="11"/>
  <c r="N82" i="11"/>
  <c r="N91" i="11"/>
  <c r="N92" i="11"/>
  <c r="N93" i="11"/>
  <c r="N94" i="11"/>
  <c r="N89" i="11"/>
  <c r="N90" i="11"/>
  <c r="N97" i="11"/>
  <c r="N74" i="11"/>
  <c r="N95" i="11"/>
  <c r="Q109" i="11"/>
  <c r="Q68" i="11"/>
  <c r="Q100" i="11"/>
  <c r="Q101" i="11"/>
  <c r="Q102" i="11"/>
  <c r="Q103" i="11"/>
  <c r="Q104" i="11"/>
  <c r="Q105" i="11"/>
  <c r="Q66" i="11"/>
  <c r="Q89" i="11"/>
  <c r="Q90" i="11"/>
  <c r="Q93" i="11"/>
  <c r="Q94" i="11"/>
  <c r="Q95" i="11"/>
  <c r="Q96" i="11"/>
  <c r="Q97" i="11"/>
  <c r="Q72" i="11"/>
  <c r="Q75" i="11"/>
  <c r="Q79" i="11"/>
  <c r="Q76" i="11"/>
  <c r="Q80" i="11"/>
  <c r="Q92" i="11"/>
  <c r="Q64" i="11"/>
  <c r="Q67" i="11"/>
  <c r="Q82" i="11"/>
  <c r="Q73" i="11"/>
  <c r="Q81" i="11"/>
  <c r="Q65" i="11"/>
  <c r="Q91" i="11"/>
  <c r="Q74" i="11"/>
  <c r="Q107" i="11"/>
  <c r="E109" i="11"/>
  <c r="E92" i="11"/>
  <c r="E74" i="11"/>
  <c r="E75" i="11"/>
  <c r="E76" i="11"/>
  <c r="E80" i="11"/>
  <c r="E100" i="11"/>
  <c r="E64" i="11"/>
  <c r="E67" i="11"/>
  <c r="E82" i="11"/>
  <c r="E101" i="11"/>
  <c r="E102" i="11"/>
  <c r="E103" i="11"/>
  <c r="E104" i="11"/>
  <c r="E105" i="11"/>
  <c r="E90" i="11"/>
  <c r="E91" i="11"/>
  <c r="E94" i="11"/>
  <c r="E95" i="11"/>
  <c r="E96" i="11"/>
  <c r="E97" i="11"/>
  <c r="E73" i="11"/>
  <c r="E79" i="11"/>
  <c r="E107" i="11"/>
  <c r="E89" i="11"/>
  <c r="E93" i="11"/>
  <c r="E65" i="11"/>
  <c r="E68" i="11"/>
  <c r="E81" i="11"/>
  <c r="E66" i="11"/>
  <c r="E72" i="11"/>
  <c r="G109" i="11"/>
  <c r="G64" i="11"/>
  <c r="G73" i="11"/>
  <c r="G72" i="11"/>
  <c r="G89" i="11"/>
  <c r="G92" i="11"/>
  <c r="G96" i="11"/>
  <c r="G76" i="11"/>
  <c r="G67" i="11"/>
  <c r="G93" i="11"/>
  <c r="G65" i="11"/>
  <c r="G66" i="11"/>
  <c r="G75" i="11"/>
  <c r="G90" i="11"/>
  <c r="G94" i="11"/>
  <c r="G68" i="11"/>
  <c r="G79" i="11"/>
  <c r="G97" i="11"/>
  <c r="G91" i="11"/>
  <c r="G95" i="11"/>
  <c r="G101" i="11"/>
  <c r="G103" i="11"/>
  <c r="G105" i="11"/>
  <c r="G82" i="11"/>
  <c r="G80" i="11"/>
  <c r="G107" i="11"/>
  <c r="G100" i="11"/>
  <c r="G102" i="11"/>
  <c r="G104" i="11"/>
  <c r="G74" i="11"/>
  <c r="G81" i="11"/>
  <c r="I99" i="11"/>
  <c r="J88" i="11"/>
  <c r="K63" i="11"/>
  <c r="L78" i="11"/>
  <c r="M71" i="11"/>
  <c r="D71" i="11"/>
  <c r="N63" i="11"/>
  <c r="G78" i="11"/>
  <c r="G99" i="11"/>
  <c r="H88" i="11"/>
  <c r="I63" i="11"/>
  <c r="J78" i="11"/>
  <c r="O71" i="11"/>
  <c r="K88" i="11"/>
  <c r="I78" i="11"/>
  <c r="D63" i="11"/>
  <c r="J109" i="11"/>
  <c r="J81" i="11"/>
  <c r="J75" i="11"/>
  <c r="J68" i="11"/>
  <c r="J100" i="11"/>
  <c r="J101" i="11"/>
  <c r="J102" i="11"/>
  <c r="J107" i="11"/>
  <c r="J64" i="11"/>
  <c r="J80" i="11"/>
  <c r="J103" i="11"/>
  <c r="J76" i="11"/>
  <c r="J104" i="11"/>
  <c r="J95" i="11"/>
  <c r="J82" i="11"/>
  <c r="J65" i="11"/>
  <c r="J73" i="11"/>
  <c r="J74" i="11"/>
  <c r="J66" i="11"/>
  <c r="J67" i="11"/>
  <c r="J72" i="11"/>
  <c r="J79" i="11"/>
  <c r="J105" i="11"/>
  <c r="J89" i="11"/>
  <c r="J90" i="11"/>
  <c r="J97" i="11"/>
  <c r="J92" i="11"/>
  <c r="J96" i="11"/>
  <c r="J91" i="11"/>
  <c r="J93" i="11"/>
  <c r="J94" i="11"/>
  <c r="L109" i="11"/>
  <c r="L68" i="11"/>
  <c r="L82" i="11"/>
  <c r="L89" i="11"/>
  <c r="L73" i="11"/>
  <c r="L76" i="11"/>
  <c r="L79" i="11"/>
  <c r="L74" i="11"/>
  <c r="L66" i="11"/>
  <c r="L67" i="11"/>
  <c r="L64" i="11"/>
  <c r="L80" i="11"/>
  <c r="L65" i="11"/>
  <c r="L72" i="11"/>
  <c r="L105" i="11"/>
  <c r="L107" i="11"/>
  <c r="L75" i="11"/>
  <c r="L81" i="11"/>
  <c r="L90" i="11"/>
  <c r="L91" i="11"/>
  <c r="L92" i="11"/>
  <c r="L93" i="11"/>
  <c r="L94" i="11"/>
  <c r="L95" i="11"/>
  <c r="L96" i="11"/>
  <c r="L97" i="11"/>
  <c r="L102" i="11"/>
  <c r="L103" i="11"/>
  <c r="L104" i="11"/>
  <c r="L101" i="11"/>
  <c r="L100" i="11"/>
  <c r="M109" i="11"/>
  <c r="M89" i="11"/>
  <c r="M76" i="11"/>
  <c r="M81" i="11"/>
  <c r="M72" i="11"/>
  <c r="M65" i="11"/>
  <c r="M66" i="11"/>
  <c r="M92" i="11"/>
  <c r="M67" i="11"/>
  <c r="M74" i="11"/>
  <c r="M82" i="11"/>
  <c r="M80" i="11"/>
  <c r="M68" i="11"/>
  <c r="M91" i="11"/>
  <c r="M64" i="11"/>
  <c r="M73" i="11"/>
  <c r="M100" i="11"/>
  <c r="M101" i="11"/>
  <c r="M102" i="11"/>
  <c r="M103" i="11"/>
  <c r="M104" i="11"/>
  <c r="M105" i="11"/>
  <c r="M75" i="11"/>
  <c r="M79" i="11"/>
  <c r="M107" i="11"/>
  <c r="M90" i="11"/>
  <c r="M93" i="11"/>
  <c r="M94" i="11"/>
  <c r="M95" i="11"/>
  <c r="M96" i="11"/>
  <c r="M97" i="11"/>
  <c r="C109" i="11"/>
  <c r="C68" i="11"/>
  <c r="C82" i="11"/>
  <c r="C67" i="11"/>
  <c r="C91" i="11"/>
  <c r="C95" i="11"/>
  <c r="C74" i="11"/>
  <c r="C65" i="11"/>
  <c r="C66" i="11"/>
  <c r="C72" i="11"/>
  <c r="C75" i="11"/>
  <c r="C92" i="11"/>
  <c r="C96" i="11"/>
  <c r="C89" i="11"/>
  <c r="C93" i="11"/>
  <c r="C97" i="11"/>
  <c r="C64" i="11"/>
  <c r="C73" i="11"/>
  <c r="C90" i="11"/>
  <c r="C94" i="11"/>
  <c r="C76" i="11"/>
  <c r="C80" i="11"/>
  <c r="C107" i="11"/>
  <c r="C103" i="11"/>
  <c r="C105" i="11"/>
  <c r="C100" i="11"/>
  <c r="C102" i="11"/>
  <c r="C104" i="11"/>
  <c r="C101" i="11"/>
  <c r="C79" i="11"/>
  <c r="C81" i="11"/>
  <c r="B109" i="11"/>
  <c r="B79" i="11"/>
  <c r="B76" i="11"/>
  <c r="B68" i="11"/>
  <c r="B90" i="11"/>
  <c r="B75" i="11"/>
  <c r="B64" i="11"/>
  <c r="B91" i="11"/>
  <c r="B72" i="11"/>
  <c r="B74" i="11"/>
  <c r="B104" i="11"/>
  <c r="B95" i="11"/>
  <c r="B101" i="11"/>
  <c r="B96" i="11"/>
  <c r="B102" i="11"/>
  <c r="B67" i="11"/>
  <c r="B65" i="11"/>
  <c r="B94" i="11"/>
  <c r="B100" i="11"/>
  <c r="B105" i="11"/>
  <c r="B82" i="11"/>
  <c r="B66" i="11"/>
  <c r="B73" i="11"/>
  <c r="B80" i="11"/>
  <c r="B81" i="11"/>
  <c r="B92" i="11"/>
  <c r="B89" i="11"/>
  <c r="B107" i="11"/>
  <c r="B93" i="11"/>
  <c r="B97" i="11"/>
  <c r="B103" i="11"/>
  <c r="E99" i="11"/>
  <c r="F88" i="11"/>
  <c r="G63" i="11"/>
  <c r="H78" i="11"/>
  <c r="I71" i="11"/>
  <c r="K78" i="11"/>
  <c r="E78" i="11"/>
  <c r="I88" i="11"/>
  <c r="J63" i="11"/>
  <c r="P71" i="11"/>
  <c r="C99" i="11"/>
  <c r="D88" i="11"/>
  <c r="E63" i="11"/>
  <c r="F78" i="11"/>
  <c r="K71" i="11"/>
  <c r="P63" i="11"/>
  <c r="J71" i="11"/>
  <c r="G88" i="11"/>
  <c r="M78" i="11"/>
  <c r="F109" i="11"/>
  <c r="F65" i="11"/>
  <c r="F80" i="11"/>
  <c r="F73" i="11"/>
  <c r="F64" i="11"/>
  <c r="F105" i="11"/>
  <c r="F76" i="11"/>
  <c r="F68" i="11"/>
  <c r="F94" i="11"/>
  <c r="F103" i="11"/>
  <c r="F82" i="11"/>
  <c r="F74" i="11"/>
  <c r="F104" i="11"/>
  <c r="F66" i="11"/>
  <c r="F67" i="11"/>
  <c r="F72" i="11"/>
  <c r="F75" i="11"/>
  <c r="F79" i="11"/>
  <c r="F100" i="11"/>
  <c r="F101" i="11"/>
  <c r="F102" i="11"/>
  <c r="F81" i="11"/>
  <c r="F96" i="11"/>
  <c r="F90" i="11"/>
  <c r="F97" i="11"/>
  <c r="F95" i="11"/>
  <c r="F89" i="11"/>
  <c r="F107" i="11"/>
  <c r="F91" i="11"/>
  <c r="F92" i="11"/>
  <c r="F93" i="11"/>
  <c r="H109" i="11"/>
  <c r="H101" i="11"/>
  <c r="H67" i="11"/>
  <c r="H81" i="11"/>
  <c r="H74" i="11"/>
  <c r="H64" i="11"/>
  <c r="H68" i="11"/>
  <c r="H82" i="11"/>
  <c r="H65" i="11"/>
  <c r="H75" i="11"/>
  <c r="H72" i="11"/>
  <c r="H79" i="11"/>
  <c r="H107" i="11"/>
  <c r="H90" i="11"/>
  <c r="H91" i="11"/>
  <c r="H92" i="11"/>
  <c r="H93" i="11"/>
  <c r="H94" i="11"/>
  <c r="H95" i="11"/>
  <c r="H96" i="11"/>
  <c r="H97" i="11"/>
  <c r="H76" i="11"/>
  <c r="H66" i="11"/>
  <c r="H73" i="11"/>
  <c r="H80" i="11"/>
  <c r="H89" i="11"/>
  <c r="H103" i="11"/>
  <c r="H100" i="11"/>
  <c r="H102" i="11"/>
  <c r="H104" i="11"/>
  <c r="H105" i="11"/>
  <c r="O109" i="11"/>
  <c r="O82" i="11"/>
  <c r="O73" i="11"/>
  <c r="O64" i="11"/>
  <c r="O80" i="11"/>
  <c r="O72" i="11"/>
  <c r="O92" i="11"/>
  <c r="O96" i="11"/>
  <c r="O68" i="11"/>
  <c r="O89" i="11"/>
  <c r="O93" i="11"/>
  <c r="O97" i="11"/>
  <c r="O100" i="11"/>
  <c r="O101" i="11"/>
  <c r="O102" i="11"/>
  <c r="O103" i="11"/>
  <c r="O104" i="11"/>
  <c r="O105" i="11"/>
  <c r="O90" i="11"/>
  <c r="O94" i="11"/>
  <c r="O95" i="11"/>
  <c r="O67" i="11"/>
  <c r="O75" i="11"/>
  <c r="O74" i="11"/>
  <c r="O91" i="11"/>
  <c r="O65" i="11"/>
  <c r="O76" i="11"/>
  <c r="O81" i="11"/>
  <c r="O79" i="11"/>
  <c r="O107" i="11"/>
  <c r="O66" i="11"/>
  <c r="Q99" i="11"/>
  <c r="R88" i="11"/>
  <c r="B88" i="11"/>
  <c r="C63" i="11"/>
  <c r="D78" i="11"/>
  <c r="E71" i="11"/>
  <c r="C78" i="11"/>
  <c r="F71" i="11"/>
  <c r="D99" i="11"/>
  <c r="E88" i="11"/>
  <c r="F63" i="11"/>
  <c r="H71" i="11"/>
  <c r="O99" i="11"/>
  <c r="P88" i="11"/>
  <c r="Q63" i="11"/>
  <c r="R78" i="11"/>
  <c r="B78" i="11"/>
  <c r="G71" i="11"/>
  <c r="H63" i="11"/>
  <c r="R99" i="11"/>
  <c r="B99" i="11"/>
  <c r="C88" i="11"/>
  <c r="N71" i="11"/>
  <c r="V53" i="11"/>
  <c r="U53" i="11"/>
  <c r="T53" i="11"/>
  <c r="R28" i="11"/>
  <c r="V14" i="11"/>
  <c r="U14" i="11"/>
  <c r="T14" i="11"/>
  <c r="M28" i="11"/>
  <c r="L28" i="11"/>
  <c r="L54" i="11" s="1"/>
  <c r="G28" i="11"/>
  <c r="J28" i="11"/>
  <c r="J54" i="11" s="1"/>
  <c r="Q28" i="11"/>
  <c r="E28" i="11"/>
  <c r="E54" i="11" s="1"/>
  <c r="H28" i="11"/>
  <c r="H138" i="11" s="1"/>
  <c r="C28" i="11"/>
  <c r="F28" i="11"/>
  <c r="D28" i="11"/>
  <c r="O28" i="11"/>
  <c r="V28" i="11" s="1"/>
  <c r="I28" i="11"/>
  <c r="P28" i="11"/>
  <c r="K28" i="11"/>
  <c r="K54" i="11" s="1"/>
  <c r="N28" i="11"/>
  <c r="N138" i="11" s="1"/>
  <c r="B28" i="11"/>
  <c r="R54" i="11"/>
  <c r="O21" i="9"/>
  <c r="O22" i="9"/>
  <c r="K21" i="9"/>
  <c r="K22" i="9"/>
  <c r="R28" i="9"/>
  <c r="J21" i="9"/>
  <c r="J22" i="9"/>
  <c r="P22" i="9"/>
  <c r="P21" i="9"/>
  <c r="G21" i="9"/>
  <c r="G22" i="9"/>
  <c r="L22" i="9"/>
  <c r="L21" i="9"/>
  <c r="I22" i="9"/>
  <c r="I21" i="9"/>
  <c r="H22" i="9"/>
  <c r="H21" i="9"/>
  <c r="E22" i="9"/>
  <c r="E21" i="9"/>
  <c r="V20" i="9"/>
  <c r="D22" i="9"/>
  <c r="D21" i="9"/>
  <c r="M22" i="9"/>
  <c r="M21" i="9"/>
  <c r="Q22" i="9"/>
  <c r="Q21" i="9"/>
  <c r="F28" i="9"/>
  <c r="N21" i="9"/>
  <c r="N22" i="9"/>
  <c r="T20" i="9"/>
  <c r="F21" i="9"/>
  <c r="B22" i="9"/>
  <c r="C21" i="9"/>
  <c r="H1234" i="7"/>
  <c r="H1231" i="7"/>
  <c r="I1229" i="7"/>
  <c r="I1220" i="7"/>
  <c r="C12" i="16"/>
  <c r="R34" i="9"/>
  <c r="G26" i="9"/>
  <c r="L26" i="9"/>
  <c r="N26" i="9"/>
  <c r="J26" i="9"/>
  <c r="K26" i="9"/>
  <c r="O26" i="9"/>
  <c r="C26" i="9"/>
  <c r="H26" i="9"/>
  <c r="Q26" i="9"/>
  <c r="I26" i="9"/>
  <c r="E26" i="9"/>
  <c r="P26" i="9"/>
  <c r="B26" i="9"/>
  <c r="B68" i="9" s="1"/>
  <c r="D26" i="9"/>
  <c r="M26" i="9"/>
  <c r="F34" i="9"/>
  <c r="H115" i="12" l="1"/>
  <c r="F134" i="12"/>
  <c r="K134" i="12"/>
  <c r="I134" i="12"/>
  <c r="N134" i="12"/>
  <c r="H134" i="12"/>
  <c r="J134" i="12"/>
  <c r="G134" i="12"/>
  <c r="D134" i="12"/>
  <c r="E134" i="12"/>
  <c r="P134" i="12"/>
  <c r="C101" i="12"/>
  <c r="C108" i="12" s="1"/>
  <c r="C114" i="12" s="1"/>
  <c r="C115" i="12" s="1"/>
  <c r="C122" i="12"/>
  <c r="C121" i="12" s="1"/>
  <c r="C133" i="12" s="1"/>
  <c r="R134" i="12"/>
  <c r="O134" i="12"/>
  <c r="L134" i="12"/>
  <c r="M134" i="12"/>
  <c r="Q134" i="12"/>
  <c r="K182" i="12"/>
  <c r="K89" i="12"/>
  <c r="H182" i="12"/>
  <c r="H89" i="12"/>
  <c r="I182" i="12"/>
  <c r="I89" i="12"/>
  <c r="Q182" i="12"/>
  <c r="Q89" i="12"/>
  <c r="I26" i="16"/>
  <c r="H26" i="16"/>
  <c r="Q26" i="16"/>
  <c r="I115" i="12"/>
  <c r="H54" i="11"/>
  <c r="P138" i="11"/>
  <c r="G22" i="24"/>
  <c r="J84" i="11"/>
  <c r="J138" i="11"/>
  <c r="O138" i="11"/>
  <c r="G138" i="11"/>
  <c r="I84" i="11"/>
  <c r="I138" i="11"/>
  <c r="K84" i="11"/>
  <c r="K138" i="11"/>
  <c r="E84" i="11"/>
  <c r="E138" i="11"/>
  <c r="C138" i="11"/>
  <c r="D138" i="11"/>
  <c r="L84" i="11"/>
  <c r="L138" i="11"/>
  <c r="I54" i="11"/>
  <c r="F138" i="11"/>
  <c r="Q138" i="11"/>
  <c r="M138" i="11"/>
  <c r="R138" i="11"/>
  <c r="R27" i="9"/>
  <c r="Q100" i="9"/>
  <c r="Q68" i="9"/>
  <c r="G100" i="9"/>
  <c r="G68" i="9"/>
  <c r="F74" i="9"/>
  <c r="P100" i="9"/>
  <c r="P68" i="9"/>
  <c r="H100" i="9"/>
  <c r="H68" i="9"/>
  <c r="J100" i="9"/>
  <c r="J68" i="9"/>
  <c r="R74" i="9"/>
  <c r="U26" i="9"/>
  <c r="M100" i="9"/>
  <c r="M68" i="9"/>
  <c r="F27" i="9"/>
  <c r="E100" i="9"/>
  <c r="E68" i="9"/>
  <c r="C28" i="9"/>
  <c r="C100" i="9"/>
  <c r="C68" i="9"/>
  <c r="N100" i="9"/>
  <c r="N68" i="9"/>
  <c r="F100" i="9"/>
  <c r="R100" i="9"/>
  <c r="K100" i="9"/>
  <c r="K68" i="9"/>
  <c r="D100" i="9"/>
  <c r="D68" i="9"/>
  <c r="I100" i="9"/>
  <c r="I68" i="9"/>
  <c r="V26" i="9"/>
  <c r="O100" i="9"/>
  <c r="O68" i="9"/>
  <c r="L100" i="9"/>
  <c r="L68" i="9"/>
  <c r="N54" i="11"/>
  <c r="N84" i="11"/>
  <c r="P54" i="11"/>
  <c r="P84" i="11"/>
  <c r="O54" i="11"/>
  <c r="O84" i="11"/>
  <c r="F54" i="11"/>
  <c r="F84" i="11"/>
  <c r="H84" i="11"/>
  <c r="Q84" i="11"/>
  <c r="G54" i="11"/>
  <c r="G84" i="11"/>
  <c r="M54" i="11"/>
  <c r="M84" i="11"/>
  <c r="U28" i="11"/>
  <c r="R84" i="11"/>
  <c r="B54" i="11"/>
  <c r="B84" i="11"/>
  <c r="D54" i="11"/>
  <c r="D84" i="11"/>
  <c r="C54" i="11"/>
  <c r="C84" i="11"/>
  <c r="Q54" i="11"/>
  <c r="T28" i="11"/>
  <c r="I28" i="9"/>
  <c r="I27" i="9"/>
  <c r="D27" i="9"/>
  <c r="D28" i="9"/>
  <c r="H27" i="9"/>
  <c r="H28" i="9"/>
  <c r="L27" i="9"/>
  <c r="L28" i="9"/>
  <c r="M28" i="9"/>
  <c r="M27" i="9"/>
  <c r="E28" i="9"/>
  <c r="E27" i="9"/>
  <c r="Q28" i="9"/>
  <c r="Q27" i="9"/>
  <c r="K27" i="9"/>
  <c r="K28" i="9"/>
  <c r="N27" i="9"/>
  <c r="N28" i="9"/>
  <c r="G27" i="9"/>
  <c r="G28" i="9"/>
  <c r="P27" i="9"/>
  <c r="P28" i="9"/>
  <c r="O27" i="9"/>
  <c r="O28" i="9"/>
  <c r="J27" i="9"/>
  <c r="J28" i="9"/>
  <c r="T26" i="9"/>
  <c r="B28" i="9"/>
  <c r="C27" i="9"/>
  <c r="J1229" i="7"/>
  <c r="J1220" i="7"/>
  <c r="I1234" i="7"/>
  <c r="I1231" i="7"/>
  <c r="H22" i="24" s="1"/>
  <c r="C19" i="16"/>
  <c r="C25" i="16" s="1"/>
  <c r="C26" i="16" s="1"/>
  <c r="M34" i="9"/>
  <c r="B34" i="9"/>
  <c r="B74" i="9" s="1"/>
  <c r="E34" i="9"/>
  <c r="Q34" i="9"/>
  <c r="C34" i="9"/>
  <c r="K34" i="9"/>
  <c r="N34" i="9"/>
  <c r="G34" i="9"/>
  <c r="F38" i="9"/>
  <c r="D34" i="9"/>
  <c r="P34" i="9"/>
  <c r="I34" i="9"/>
  <c r="H34" i="9"/>
  <c r="O34" i="9"/>
  <c r="J34" i="9"/>
  <c r="L34" i="9"/>
  <c r="R38" i="9"/>
  <c r="C134" i="12" l="1"/>
  <c r="R78" i="9"/>
  <c r="M106" i="9"/>
  <c r="M74" i="9"/>
  <c r="G106" i="9"/>
  <c r="G74" i="9"/>
  <c r="P106" i="9"/>
  <c r="P74" i="9"/>
  <c r="E106" i="9"/>
  <c r="E74" i="9"/>
  <c r="C106" i="9"/>
  <c r="C74" i="9"/>
  <c r="I106" i="9"/>
  <c r="I74" i="9"/>
  <c r="J106" i="9"/>
  <c r="J74" i="9"/>
  <c r="N106" i="9"/>
  <c r="N74" i="9"/>
  <c r="O106" i="9"/>
  <c r="O74" i="9"/>
  <c r="D106" i="9"/>
  <c r="D74" i="9"/>
  <c r="K106" i="9"/>
  <c r="K74" i="9"/>
  <c r="F78" i="9"/>
  <c r="R106" i="9"/>
  <c r="F106" i="9"/>
  <c r="H106" i="9"/>
  <c r="H74" i="9"/>
  <c r="L106" i="9"/>
  <c r="L74" i="9"/>
  <c r="Q106" i="9"/>
  <c r="Q74" i="9"/>
  <c r="R40" i="9"/>
  <c r="F40" i="9"/>
  <c r="K1229" i="7"/>
  <c r="K1220" i="7"/>
  <c r="J1234" i="7"/>
  <c r="J1231" i="7"/>
  <c r="I22" i="24" s="1"/>
  <c r="L38" i="9"/>
  <c r="O38" i="9"/>
  <c r="I38" i="9"/>
  <c r="D38" i="9"/>
  <c r="G38" i="9"/>
  <c r="K38" i="9"/>
  <c r="Q38" i="9"/>
  <c r="B38" i="9"/>
  <c r="B78" i="9" s="1"/>
  <c r="R46" i="9"/>
  <c r="R47" i="9" s="1"/>
  <c r="J38" i="9"/>
  <c r="H38" i="9"/>
  <c r="P38" i="9"/>
  <c r="F46" i="9"/>
  <c r="F47" i="9" s="1"/>
  <c r="N38" i="9"/>
  <c r="C38" i="9"/>
  <c r="E38" i="9"/>
  <c r="M38" i="9"/>
  <c r="C40" i="9" l="1"/>
  <c r="C110" i="9"/>
  <c r="C78" i="9"/>
  <c r="Q110" i="9"/>
  <c r="Q78" i="9"/>
  <c r="N110" i="9"/>
  <c r="N78" i="9"/>
  <c r="J110" i="9"/>
  <c r="J78" i="9"/>
  <c r="K110" i="9"/>
  <c r="K78" i="9"/>
  <c r="V38" i="9"/>
  <c r="O110" i="9"/>
  <c r="O78" i="9"/>
  <c r="F39" i="9"/>
  <c r="E110" i="9"/>
  <c r="E78" i="9"/>
  <c r="P110" i="9"/>
  <c r="P78" i="9"/>
  <c r="D110" i="9"/>
  <c r="D78" i="9"/>
  <c r="H110" i="9"/>
  <c r="H78" i="9"/>
  <c r="I110" i="9"/>
  <c r="I78" i="9"/>
  <c r="M110" i="9"/>
  <c r="M78" i="9"/>
  <c r="G110" i="9"/>
  <c r="G78" i="9"/>
  <c r="L110" i="9"/>
  <c r="L78" i="9"/>
  <c r="F110" i="9"/>
  <c r="R110" i="9"/>
  <c r="Q40" i="9"/>
  <c r="Q39" i="9"/>
  <c r="L40" i="9"/>
  <c r="L39" i="9"/>
  <c r="H40" i="9"/>
  <c r="H39" i="9"/>
  <c r="G40" i="9"/>
  <c r="G39" i="9"/>
  <c r="E40" i="9"/>
  <c r="E39" i="9"/>
  <c r="P40" i="9"/>
  <c r="P39" i="9"/>
  <c r="K40" i="9"/>
  <c r="K39" i="9"/>
  <c r="O40" i="9"/>
  <c r="O39" i="9"/>
  <c r="T38" i="9"/>
  <c r="M40" i="9"/>
  <c r="M39" i="9"/>
  <c r="I40" i="9"/>
  <c r="I39" i="9"/>
  <c r="N40" i="9"/>
  <c r="N39" i="9"/>
  <c r="J40" i="9"/>
  <c r="J39" i="9"/>
  <c r="D40" i="9"/>
  <c r="D39" i="9"/>
  <c r="R39" i="9"/>
  <c r="U38" i="9"/>
  <c r="C39" i="9"/>
  <c r="B40" i="9"/>
  <c r="L1220" i="7"/>
  <c r="L1229" i="7"/>
  <c r="K1234" i="7"/>
  <c r="K1231" i="7"/>
  <c r="J22" i="24" s="1"/>
  <c r="C46" i="9"/>
  <c r="C47" i="9" s="1"/>
  <c r="H46" i="9"/>
  <c r="H47" i="9" s="1"/>
  <c r="Q46" i="9"/>
  <c r="Q47" i="9" s="1"/>
  <c r="G46" i="9"/>
  <c r="G47" i="9" s="1"/>
  <c r="I46" i="9"/>
  <c r="I47" i="9" s="1"/>
  <c r="O46" i="9"/>
  <c r="O47" i="9" s="1"/>
  <c r="M46" i="9"/>
  <c r="M47" i="9" s="1"/>
  <c r="E46" i="9"/>
  <c r="E47" i="9" s="1"/>
  <c r="N46" i="9"/>
  <c r="N47" i="9" s="1"/>
  <c r="P46" i="9"/>
  <c r="P47" i="9" s="1"/>
  <c r="J46" i="9"/>
  <c r="J47" i="9" s="1"/>
  <c r="B46" i="9"/>
  <c r="B47" i="9" s="1"/>
  <c r="K46" i="9"/>
  <c r="K47" i="9" s="1"/>
  <c r="D46" i="9"/>
  <c r="D47" i="9" s="1"/>
  <c r="L46" i="9"/>
  <c r="L47" i="9" s="1"/>
  <c r="L1234" i="7" l="1"/>
  <c r="L1231" i="7"/>
  <c r="K22" i="24" s="1"/>
  <c r="M1229" i="7"/>
  <c r="M1220" i="7"/>
  <c r="M1234" i="7" l="1"/>
  <c r="M1231" i="7"/>
  <c r="L22" i="24" s="1"/>
  <c r="N1229" i="7"/>
  <c r="N1220" i="7"/>
  <c r="S296" i="7"/>
  <c r="R296" i="7"/>
  <c r="Q296" i="7"/>
  <c r="P296" i="7"/>
  <c r="O296" i="7"/>
  <c r="N296" i="7"/>
  <c r="M296" i="7"/>
  <c r="L296" i="7"/>
  <c r="K296" i="7"/>
  <c r="J296" i="7"/>
  <c r="I296" i="7"/>
  <c r="H296" i="7"/>
  <c r="G296" i="7"/>
  <c r="F296" i="7"/>
  <c r="E296" i="7"/>
  <c r="D296" i="7"/>
  <c r="S295" i="7"/>
  <c r="R295" i="7"/>
  <c r="Q295" i="7"/>
  <c r="P295" i="7"/>
  <c r="O295" i="7"/>
  <c r="N295" i="7"/>
  <c r="M295" i="7"/>
  <c r="L295" i="7"/>
  <c r="K295" i="7"/>
  <c r="J295" i="7"/>
  <c r="I295" i="7"/>
  <c r="H295" i="7"/>
  <c r="G295" i="7"/>
  <c r="F295" i="7"/>
  <c r="E295" i="7"/>
  <c r="D295" i="7"/>
  <c r="C296" i="7"/>
  <c r="C295" i="7"/>
  <c r="O1229" i="7" l="1"/>
  <c r="O1220" i="7"/>
  <c r="N1234" i="7"/>
  <c r="N1231" i="7"/>
  <c r="M22" i="24" s="1"/>
  <c r="B171" i="7"/>
  <c r="P1220" i="7" l="1"/>
  <c r="P1229" i="7"/>
  <c r="O1234" i="7"/>
  <c r="O1231" i="7"/>
  <c r="N22" i="24" s="1"/>
  <c r="S1060" i="7"/>
  <c r="D1060" i="7"/>
  <c r="S1021" i="7"/>
  <c r="R82" i="24" s="1"/>
  <c r="R1021" i="7"/>
  <c r="Q82" i="24" s="1"/>
  <c r="Q1021" i="7"/>
  <c r="P82" i="24" s="1"/>
  <c r="P1021" i="7"/>
  <c r="O82" i="24" s="1"/>
  <c r="O1021" i="7"/>
  <c r="N82" i="24" s="1"/>
  <c r="N1021" i="7"/>
  <c r="M82" i="24" s="1"/>
  <c r="M1021" i="7"/>
  <c r="L82" i="24" s="1"/>
  <c r="L1021" i="7"/>
  <c r="K82" i="24" s="1"/>
  <c r="K1021" i="7"/>
  <c r="J82" i="24" s="1"/>
  <c r="J1021" i="7"/>
  <c r="I82" i="24" s="1"/>
  <c r="I1021" i="7"/>
  <c r="H82" i="24" s="1"/>
  <c r="H1021" i="7"/>
  <c r="G82" i="24" s="1"/>
  <c r="G1021" i="7"/>
  <c r="F82" i="24" s="1"/>
  <c r="F1021" i="7"/>
  <c r="E82" i="24" s="1"/>
  <c r="E1021" i="7"/>
  <c r="D82" i="24" s="1"/>
  <c r="D1021" i="7"/>
  <c r="C82" i="24" s="1"/>
  <c r="C1021" i="7"/>
  <c r="B82" i="24" s="1"/>
  <c r="S1020" i="7"/>
  <c r="R1020" i="7"/>
  <c r="Q1020" i="7"/>
  <c r="P1020" i="7"/>
  <c r="O1020" i="7"/>
  <c r="N1020" i="7"/>
  <c r="M1020" i="7"/>
  <c r="L1020" i="7"/>
  <c r="K1020" i="7"/>
  <c r="J1020" i="7"/>
  <c r="I1020" i="7"/>
  <c r="H1020" i="7"/>
  <c r="G1020" i="7"/>
  <c r="F1020" i="7"/>
  <c r="E1020" i="7"/>
  <c r="D1020" i="7"/>
  <c r="C1020" i="7"/>
  <c r="B1184" i="7"/>
  <c r="S1147" i="7"/>
  <c r="R1147" i="7"/>
  <c r="Q1147" i="7"/>
  <c r="P1147" i="7"/>
  <c r="O1147" i="7"/>
  <c r="N1147" i="7"/>
  <c r="M1147" i="7"/>
  <c r="L1147" i="7"/>
  <c r="K1147" i="7"/>
  <c r="J1147" i="7"/>
  <c r="I1147" i="7"/>
  <c r="H1147" i="7"/>
  <c r="G1147" i="7"/>
  <c r="F1147" i="7"/>
  <c r="E1147" i="7"/>
  <c r="D1147" i="7"/>
  <c r="D1061" i="7" l="1"/>
  <c r="D87" i="24"/>
  <c r="F1215" i="7"/>
  <c r="F1219" i="7" s="1"/>
  <c r="F1221" i="7" s="1"/>
  <c r="J1215" i="7"/>
  <c r="J1219" i="7" s="1"/>
  <c r="J1221" i="7" s="1"/>
  <c r="N1215" i="7"/>
  <c r="N1219" i="7" s="1"/>
  <c r="N1221" i="7" s="1"/>
  <c r="R1215" i="7"/>
  <c r="R1219" i="7" s="1"/>
  <c r="G1215" i="7"/>
  <c r="G1219" i="7" s="1"/>
  <c r="G1221" i="7" s="1"/>
  <c r="K1215" i="7"/>
  <c r="K1216" i="7" s="1"/>
  <c r="O1215" i="7"/>
  <c r="O1216" i="7" s="1"/>
  <c r="S1215" i="7"/>
  <c r="S1219" i="7" s="1"/>
  <c r="H1215" i="7"/>
  <c r="H1219" i="7" s="1"/>
  <c r="H1221" i="7" s="1"/>
  <c r="L1215" i="7"/>
  <c r="L1216" i="7" s="1"/>
  <c r="P1215" i="7"/>
  <c r="P1219" i="7" s="1"/>
  <c r="P1221" i="7" s="1"/>
  <c r="E1215" i="7"/>
  <c r="E1219" i="7" s="1"/>
  <c r="E1221" i="7" s="1"/>
  <c r="I1215" i="7"/>
  <c r="I1219" i="7" s="1"/>
  <c r="I1221" i="7" s="1"/>
  <c r="M1215" i="7"/>
  <c r="M1219" i="7" s="1"/>
  <c r="M1221" i="7" s="1"/>
  <c r="Q1215" i="7"/>
  <c r="Q1216" i="7" s="1"/>
  <c r="C1215" i="7"/>
  <c r="C1219" i="7" s="1"/>
  <c r="C1221" i="7" s="1"/>
  <c r="D1215" i="7"/>
  <c r="D1216" i="7" s="1"/>
  <c r="R1060" i="7"/>
  <c r="R87" i="24" s="1"/>
  <c r="G1060" i="7"/>
  <c r="G87" i="24" s="1"/>
  <c r="K1060" i="7"/>
  <c r="K87" i="24" s="1"/>
  <c r="E1060" i="7"/>
  <c r="N1060" i="7"/>
  <c r="N87" i="24" s="1"/>
  <c r="I1060" i="7"/>
  <c r="I87" i="24" s="1"/>
  <c r="J1060" i="7"/>
  <c r="J87" i="24" s="1"/>
  <c r="O1060" i="7"/>
  <c r="O87" i="24" s="1"/>
  <c r="F1060" i="7"/>
  <c r="F87" i="24" s="1"/>
  <c r="M1060" i="7"/>
  <c r="M87" i="24" s="1"/>
  <c r="L1060" i="7"/>
  <c r="L87" i="24" s="1"/>
  <c r="G1216" i="7"/>
  <c r="F1216" i="7"/>
  <c r="P1234" i="7"/>
  <c r="P1231" i="7"/>
  <c r="O22" i="24" s="1"/>
  <c r="Q1229" i="7"/>
  <c r="Q1220" i="7"/>
  <c r="Q1060" i="7"/>
  <c r="Q87" i="24" s="1"/>
  <c r="P1060" i="7"/>
  <c r="P87" i="24" s="1"/>
  <c r="H1060" i="7"/>
  <c r="H87" i="24" s="1"/>
  <c r="B1180" i="7"/>
  <c r="B1167" i="7"/>
  <c r="B710" i="7"/>
  <c r="B517" i="7"/>
  <c r="B1137" i="7"/>
  <c r="B1133" i="7"/>
  <c r="S1113" i="7"/>
  <c r="R1113" i="7"/>
  <c r="Q1113" i="7"/>
  <c r="P1113" i="7"/>
  <c r="O1113" i="7"/>
  <c r="N1113" i="7"/>
  <c r="M1113" i="7"/>
  <c r="L1113" i="7"/>
  <c r="K1113" i="7"/>
  <c r="J1113" i="7"/>
  <c r="I1113" i="7"/>
  <c r="H1113" i="7"/>
  <c r="G1113" i="7"/>
  <c r="F1113" i="7"/>
  <c r="E1113" i="7"/>
  <c r="D1113" i="7"/>
  <c r="D721" i="7"/>
  <c r="D1133" i="7" s="1"/>
  <c r="S764" i="7"/>
  <c r="S796" i="7" s="1"/>
  <c r="R764" i="7"/>
  <c r="R796" i="7" s="1"/>
  <c r="Q764" i="7"/>
  <c r="Q796" i="7" s="1"/>
  <c r="P764" i="7"/>
  <c r="P796" i="7" s="1"/>
  <c r="O764" i="7"/>
  <c r="O796" i="7" s="1"/>
  <c r="N764" i="7"/>
  <c r="N796" i="7" s="1"/>
  <c r="M764" i="7"/>
  <c r="M796" i="7" s="1"/>
  <c r="L764" i="7"/>
  <c r="L796" i="7" s="1"/>
  <c r="K764" i="7"/>
  <c r="K796" i="7" s="1"/>
  <c r="J764" i="7"/>
  <c r="J796" i="7" s="1"/>
  <c r="I764" i="7"/>
  <c r="I796" i="7" s="1"/>
  <c r="H764" i="7"/>
  <c r="H796" i="7" s="1"/>
  <c r="G764" i="7"/>
  <c r="G796" i="7" s="1"/>
  <c r="F764" i="7"/>
  <c r="F796" i="7" s="1"/>
  <c r="E764" i="7"/>
  <c r="E796" i="7" s="1"/>
  <c r="D764" i="7"/>
  <c r="D796" i="7" s="1"/>
  <c r="C764" i="7"/>
  <c r="C796" i="7" s="1"/>
  <c r="B763" i="7"/>
  <c r="B790" i="7" s="1"/>
  <c r="B795" i="7" s="1"/>
  <c r="B651" i="7"/>
  <c r="B650" i="7"/>
  <c r="B649" i="7"/>
  <c r="B643" i="7"/>
  <c r="B642" i="7"/>
  <c r="S646" i="7"/>
  <c r="S654" i="7" s="1"/>
  <c r="R646" i="7"/>
  <c r="R654" i="7" s="1"/>
  <c r="Q646" i="7"/>
  <c r="Q654" i="7" s="1"/>
  <c r="P646" i="7"/>
  <c r="P654" i="7" s="1"/>
  <c r="O646" i="7"/>
  <c r="O654" i="7" s="1"/>
  <c r="N646" i="7"/>
  <c r="N654" i="7" s="1"/>
  <c r="M646" i="7"/>
  <c r="M654" i="7" s="1"/>
  <c r="L646" i="7"/>
  <c r="L654" i="7" s="1"/>
  <c r="K646" i="7"/>
  <c r="K654" i="7" s="1"/>
  <c r="J646" i="7"/>
  <c r="J654" i="7" s="1"/>
  <c r="I646" i="7"/>
  <c r="I654" i="7" s="1"/>
  <c r="H646" i="7"/>
  <c r="H654" i="7" s="1"/>
  <c r="G646" i="7"/>
  <c r="G654" i="7" s="1"/>
  <c r="F646" i="7"/>
  <c r="F654" i="7" s="1"/>
  <c r="E646" i="7"/>
  <c r="E654" i="7" s="1"/>
  <c r="D646" i="7"/>
  <c r="D654" i="7" s="1"/>
  <c r="C654" i="7"/>
  <c r="B970" i="7"/>
  <c r="S736" i="7"/>
  <c r="R736" i="7"/>
  <c r="Q736" i="7"/>
  <c r="P736" i="7"/>
  <c r="O736" i="7"/>
  <c r="N736" i="7"/>
  <c r="M736" i="7"/>
  <c r="L736" i="7"/>
  <c r="K736" i="7"/>
  <c r="J736" i="7"/>
  <c r="I736" i="7"/>
  <c r="H736" i="7"/>
  <c r="G736" i="7"/>
  <c r="F736" i="7"/>
  <c r="E736" i="7"/>
  <c r="D736" i="7"/>
  <c r="C736" i="7"/>
  <c r="S735" i="7"/>
  <c r="R735" i="7"/>
  <c r="Q735" i="7"/>
  <c r="P735" i="7"/>
  <c r="O735" i="7"/>
  <c r="N735" i="7"/>
  <c r="M735" i="7"/>
  <c r="L735" i="7"/>
  <c r="K735" i="7"/>
  <c r="J735" i="7"/>
  <c r="I735" i="7"/>
  <c r="H735" i="7"/>
  <c r="G735" i="7"/>
  <c r="F735" i="7"/>
  <c r="E735" i="7"/>
  <c r="D735" i="7"/>
  <c r="C735" i="7"/>
  <c r="S734" i="7"/>
  <c r="R734" i="7"/>
  <c r="Q734" i="7"/>
  <c r="P734" i="7"/>
  <c r="O734" i="7"/>
  <c r="N734" i="7"/>
  <c r="M734" i="7"/>
  <c r="L734" i="7"/>
  <c r="K734" i="7"/>
  <c r="J734" i="7"/>
  <c r="I734" i="7"/>
  <c r="H734" i="7"/>
  <c r="G734" i="7"/>
  <c r="F734" i="7"/>
  <c r="E734" i="7"/>
  <c r="D734" i="7"/>
  <c r="C734" i="7"/>
  <c r="S733" i="7"/>
  <c r="R733" i="7"/>
  <c r="Q733" i="7"/>
  <c r="P733" i="7"/>
  <c r="O733" i="7"/>
  <c r="N733" i="7"/>
  <c r="M733" i="7"/>
  <c r="L733" i="7"/>
  <c r="K733" i="7"/>
  <c r="J733" i="7"/>
  <c r="I733" i="7"/>
  <c r="H733" i="7"/>
  <c r="G733" i="7"/>
  <c r="F733" i="7"/>
  <c r="E733" i="7"/>
  <c r="D733" i="7"/>
  <c r="C733" i="7"/>
  <c r="B736" i="7"/>
  <c r="B741" i="7" s="1"/>
  <c r="B735" i="7"/>
  <c r="B740" i="7" s="1"/>
  <c r="B734" i="7"/>
  <c r="B739" i="7" s="1"/>
  <c r="B733" i="7"/>
  <c r="B738" i="7" s="1"/>
  <c r="S947" i="7"/>
  <c r="R947" i="7"/>
  <c r="Q947" i="7"/>
  <c r="P947" i="7"/>
  <c r="O947" i="7"/>
  <c r="N947" i="7"/>
  <c r="M947" i="7"/>
  <c r="L947" i="7"/>
  <c r="K947" i="7"/>
  <c r="J947" i="7"/>
  <c r="I947" i="7"/>
  <c r="H947" i="7"/>
  <c r="G947" i="7"/>
  <c r="F947" i="7"/>
  <c r="E947" i="7"/>
  <c r="D947" i="7"/>
  <c r="C947" i="7"/>
  <c r="S942" i="7"/>
  <c r="R942" i="7"/>
  <c r="Q942" i="7"/>
  <c r="P942" i="7"/>
  <c r="O942" i="7"/>
  <c r="N942" i="7"/>
  <c r="M942" i="7"/>
  <c r="L942" i="7"/>
  <c r="K942" i="7"/>
  <c r="J942" i="7"/>
  <c r="I942" i="7"/>
  <c r="H942" i="7"/>
  <c r="G942" i="7"/>
  <c r="F942" i="7"/>
  <c r="E942" i="7"/>
  <c r="D942" i="7"/>
  <c r="C942" i="7"/>
  <c r="C965" i="7" s="1"/>
  <c r="C971" i="7" s="1"/>
  <c r="B947" i="7"/>
  <c r="B954" i="7" s="1"/>
  <c r="B944" i="7"/>
  <c r="B951" i="7" s="1"/>
  <c r="B942" i="7"/>
  <c r="C929" i="7"/>
  <c r="C970" i="7" s="1"/>
  <c r="Z1061" i="7" l="1"/>
  <c r="Y1061" i="7"/>
  <c r="AD1061" i="7"/>
  <c r="AC1061" i="7"/>
  <c r="AA1061" i="7"/>
  <c r="J1216" i="7"/>
  <c r="I20" i="24" s="1"/>
  <c r="D1219" i="7"/>
  <c r="D1221" i="7" s="1"/>
  <c r="I1216" i="7"/>
  <c r="I1224" i="7" s="1"/>
  <c r="H1216" i="7"/>
  <c r="H1224" i="7" s="1"/>
  <c r="L1219" i="7"/>
  <c r="L1221" i="7" s="1"/>
  <c r="E1061" i="7"/>
  <c r="E87" i="24"/>
  <c r="P1216" i="7"/>
  <c r="O20" i="24" s="1"/>
  <c r="M1216" i="7"/>
  <c r="L20" i="24" s="1"/>
  <c r="N1216" i="7"/>
  <c r="N1224" i="7" s="1"/>
  <c r="O1219" i="7"/>
  <c r="O1221" i="7" s="1"/>
  <c r="Q1219" i="7"/>
  <c r="Q1221" i="7" s="1"/>
  <c r="Q1224" i="7"/>
  <c r="P20" i="24"/>
  <c r="F1224" i="7"/>
  <c r="E20" i="24"/>
  <c r="D1224" i="7"/>
  <c r="C20" i="24"/>
  <c r="O1224" i="7"/>
  <c r="N20" i="24"/>
  <c r="J1224" i="7"/>
  <c r="G1224" i="7"/>
  <c r="F20" i="24"/>
  <c r="L1224" i="7"/>
  <c r="K20" i="24"/>
  <c r="K1224" i="7"/>
  <c r="J20" i="24"/>
  <c r="H1061" i="7"/>
  <c r="K1219" i="7"/>
  <c r="K1221" i="7" s="1"/>
  <c r="E1216" i="7"/>
  <c r="C1216" i="7"/>
  <c r="B20" i="24" s="1"/>
  <c r="L1061" i="7"/>
  <c r="P1061" i="7"/>
  <c r="J1061" i="7"/>
  <c r="F1061" i="7"/>
  <c r="N1061" i="7"/>
  <c r="R1061" i="7"/>
  <c r="K1061" i="7"/>
  <c r="M1061" i="7"/>
  <c r="I1061" i="7"/>
  <c r="G1061" i="7"/>
  <c r="Q1061" i="7"/>
  <c r="O1061" i="7"/>
  <c r="S1061" i="7"/>
  <c r="J965" i="7"/>
  <c r="J971" i="7" s="1"/>
  <c r="G965" i="7"/>
  <c r="G971" i="7" s="1"/>
  <c r="K965" i="7"/>
  <c r="K971" i="7" s="1"/>
  <c r="O965" i="7"/>
  <c r="O971" i="7" s="1"/>
  <c r="S965" i="7"/>
  <c r="S971" i="7" s="1"/>
  <c r="F965" i="7"/>
  <c r="F971" i="7" s="1"/>
  <c r="N965" i="7"/>
  <c r="N971" i="7" s="1"/>
  <c r="H965" i="7"/>
  <c r="H971" i="7" s="1"/>
  <c r="L965" i="7"/>
  <c r="L971" i="7" s="1"/>
  <c r="P965" i="7"/>
  <c r="P971" i="7" s="1"/>
  <c r="R965" i="7"/>
  <c r="R971" i="7" s="1"/>
  <c r="E965" i="7"/>
  <c r="E971" i="7" s="1"/>
  <c r="I965" i="7"/>
  <c r="I971" i="7" s="1"/>
  <c r="M965" i="7"/>
  <c r="M971" i="7" s="1"/>
  <c r="Q965" i="7"/>
  <c r="Q971" i="7" s="1"/>
  <c r="B949" i="7"/>
  <c r="Q1234" i="7"/>
  <c r="Q1231" i="7"/>
  <c r="P22" i="24" s="1"/>
  <c r="R1220" i="7"/>
  <c r="R1221" i="7" s="1"/>
  <c r="R1229" i="7"/>
  <c r="R1216" i="7"/>
  <c r="D1152" i="7"/>
  <c r="H1152" i="7"/>
  <c r="L1152" i="7"/>
  <c r="P1152" i="7"/>
  <c r="F1152" i="7"/>
  <c r="J1152" i="7"/>
  <c r="N1152" i="7"/>
  <c r="R1152" i="7"/>
  <c r="B1179" i="7"/>
  <c r="B1148" i="7"/>
  <c r="E1093" i="7"/>
  <c r="E1094" i="7" s="1"/>
  <c r="E1152" i="7"/>
  <c r="I1093" i="7"/>
  <c r="I1094" i="7" s="1"/>
  <c r="I1152" i="7"/>
  <c r="M1093" i="7"/>
  <c r="M1094" i="7" s="1"/>
  <c r="M1152" i="7"/>
  <c r="Q1093" i="7"/>
  <c r="Q1094" i="7" s="1"/>
  <c r="Q1152" i="7"/>
  <c r="G1152" i="7"/>
  <c r="K1152" i="7"/>
  <c r="O1152" i="7"/>
  <c r="S1152" i="7"/>
  <c r="D1093" i="7"/>
  <c r="D1094" i="7" s="1"/>
  <c r="H1093" i="7"/>
  <c r="H1094" i="7" s="1"/>
  <c r="L1093" i="7"/>
  <c r="L1094" i="7" s="1"/>
  <c r="P1093" i="7"/>
  <c r="P1094" i="7" s="1"/>
  <c r="G1093" i="7"/>
  <c r="G1094" i="7" s="1"/>
  <c r="K1093" i="7"/>
  <c r="K1094" i="7" s="1"/>
  <c r="O1093" i="7"/>
  <c r="O1094" i="7" s="1"/>
  <c r="S1093" i="7"/>
  <c r="S1094" i="7" s="1"/>
  <c r="F1093" i="7"/>
  <c r="F1094" i="7" s="1"/>
  <c r="J1093" i="7"/>
  <c r="J1094" i="7" s="1"/>
  <c r="N1093" i="7"/>
  <c r="N1094" i="7" s="1"/>
  <c r="R1093" i="7"/>
  <c r="R1094" i="7" s="1"/>
  <c r="D941" i="7"/>
  <c r="D732" i="7"/>
  <c r="H732" i="7"/>
  <c r="L732" i="7"/>
  <c r="P732" i="7"/>
  <c r="I732" i="7"/>
  <c r="Q732" i="7"/>
  <c r="F732" i="7"/>
  <c r="J732" i="7"/>
  <c r="N732" i="7"/>
  <c r="R732" i="7"/>
  <c r="E732" i="7"/>
  <c r="M732" i="7"/>
  <c r="C941" i="7"/>
  <c r="G941" i="7"/>
  <c r="K941" i="7"/>
  <c r="K961" i="7" s="1"/>
  <c r="J97" i="24" s="1"/>
  <c r="O941" i="7"/>
  <c r="S941" i="7"/>
  <c r="S961" i="7" s="1"/>
  <c r="R97" i="24" s="1"/>
  <c r="C732" i="7"/>
  <c r="G732" i="7"/>
  <c r="K732" i="7"/>
  <c r="O732" i="7"/>
  <c r="S732" i="7"/>
  <c r="B965" i="7"/>
  <c r="B971" i="7" s="1"/>
  <c r="D965" i="7"/>
  <c r="F941" i="7"/>
  <c r="N941" i="7"/>
  <c r="N961" i="7" s="1"/>
  <c r="M97" i="24" s="1"/>
  <c r="R941" i="7"/>
  <c r="E941" i="7"/>
  <c r="I941" i="7"/>
  <c r="Q941" i="7"/>
  <c r="L941" i="7"/>
  <c r="M941" i="7"/>
  <c r="H941" i="7"/>
  <c r="P941" i="7"/>
  <c r="P961" i="7" s="1"/>
  <c r="O97" i="24" s="1"/>
  <c r="J941" i="7"/>
  <c r="S872" i="7"/>
  <c r="R872" i="7"/>
  <c r="Q872" i="7"/>
  <c r="P872" i="7"/>
  <c r="O872" i="7"/>
  <c r="N872" i="7"/>
  <c r="M872" i="7"/>
  <c r="L872" i="7"/>
  <c r="K872" i="7"/>
  <c r="J872" i="7"/>
  <c r="I872" i="7"/>
  <c r="H872" i="7"/>
  <c r="G872" i="7"/>
  <c r="F872" i="7"/>
  <c r="E872" i="7"/>
  <c r="D872" i="7"/>
  <c r="S871" i="7"/>
  <c r="R871" i="7"/>
  <c r="Q871" i="7"/>
  <c r="P871" i="7"/>
  <c r="O871" i="7"/>
  <c r="N871" i="7"/>
  <c r="M871" i="7"/>
  <c r="L871" i="7"/>
  <c r="K871" i="7"/>
  <c r="J871" i="7"/>
  <c r="I871" i="7"/>
  <c r="H871" i="7"/>
  <c r="G871" i="7"/>
  <c r="F871" i="7"/>
  <c r="E871" i="7"/>
  <c r="D871" i="7"/>
  <c r="S870" i="7"/>
  <c r="R870" i="7"/>
  <c r="Q870" i="7"/>
  <c r="P870" i="7"/>
  <c r="O870" i="7"/>
  <c r="N870" i="7"/>
  <c r="M870" i="7"/>
  <c r="L870" i="7"/>
  <c r="K870" i="7"/>
  <c r="J870" i="7"/>
  <c r="I870" i="7"/>
  <c r="H870" i="7"/>
  <c r="G870" i="7"/>
  <c r="F870" i="7"/>
  <c r="E870" i="7"/>
  <c r="D870" i="7"/>
  <c r="S869" i="7"/>
  <c r="R869" i="7"/>
  <c r="Q869" i="7"/>
  <c r="P869" i="7"/>
  <c r="O869" i="7"/>
  <c r="N869" i="7"/>
  <c r="M869" i="7"/>
  <c r="L869" i="7"/>
  <c r="K869" i="7"/>
  <c r="J869" i="7"/>
  <c r="I869" i="7"/>
  <c r="H869" i="7"/>
  <c r="G869" i="7"/>
  <c r="F869" i="7"/>
  <c r="E869" i="7"/>
  <c r="D869" i="7"/>
  <c r="S868" i="7"/>
  <c r="S867" i="7" s="1"/>
  <c r="S882" i="7" s="1"/>
  <c r="R868" i="7"/>
  <c r="R867" i="7" s="1"/>
  <c r="R882" i="7" s="1"/>
  <c r="Q868" i="7"/>
  <c r="P868" i="7"/>
  <c r="O868" i="7"/>
  <c r="N868" i="7"/>
  <c r="M868" i="7"/>
  <c r="L868" i="7"/>
  <c r="K868" i="7"/>
  <c r="J868" i="7"/>
  <c r="I868" i="7"/>
  <c r="H868" i="7"/>
  <c r="H867" i="7" s="1"/>
  <c r="G868" i="7"/>
  <c r="F868" i="7"/>
  <c r="F867" i="7" s="1"/>
  <c r="F882" i="7" s="1"/>
  <c r="E868" i="7"/>
  <c r="E867" i="7" s="1"/>
  <c r="E882" i="7" s="1"/>
  <c r="D868" i="7"/>
  <c r="D867" i="7" s="1"/>
  <c r="D882" i="7" s="1"/>
  <c r="C872" i="7"/>
  <c r="C871" i="7"/>
  <c r="C870" i="7"/>
  <c r="C869" i="7"/>
  <c r="B868" i="7"/>
  <c r="B874" i="7" s="1"/>
  <c r="C868" i="7"/>
  <c r="B872" i="7"/>
  <c r="B878" i="7" s="1"/>
  <c r="B871" i="7"/>
  <c r="B877" i="7" s="1"/>
  <c r="B870" i="7"/>
  <c r="B876" i="7" s="1"/>
  <c r="B869" i="7"/>
  <c r="B875" i="7" s="1"/>
  <c r="S812" i="7"/>
  <c r="R812" i="7"/>
  <c r="Q812" i="7"/>
  <c r="P812" i="7"/>
  <c r="O812" i="7"/>
  <c r="N812" i="7"/>
  <c r="M812" i="7"/>
  <c r="L812" i="7"/>
  <c r="K812" i="7"/>
  <c r="J812" i="7"/>
  <c r="I812" i="7"/>
  <c r="H812" i="7"/>
  <c r="G812" i="7"/>
  <c r="F812" i="7"/>
  <c r="E812" i="7"/>
  <c r="D812" i="7"/>
  <c r="C812" i="7"/>
  <c r="S811" i="7"/>
  <c r="R811" i="7"/>
  <c r="Q811" i="7"/>
  <c r="P811" i="7"/>
  <c r="O811" i="7"/>
  <c r="N811" i="7"/>
  <c r="M811" i="7"/>
  <c r="L811" i="7"/>
  <c r="K811" i="7"/>
  <c r="J811" i="7"/>
  <c r="I811" i="7"/>
  <c r="H811" i="7"/>
  <c r="G811" i="7"/>
  <c r="F811" i="7"/>
  <c r="E811" i="7"/>
  <c r="D811" i="7"/>
  <c r="C811" i="7"/>
  <c r="S896" i="7"/>
  <c r="R896" i="7"/>
  <c r="Q896" i="7"/>
  <c r="P896" i="7"/>
  <c r="O896" i="7"/>
  <c r="N896" i="7"/>
  <c r="M896" i="7"/>
  <c r="L896" i="7"/>
  <c r="K896" i="7"/>
  <c r="J896" i="7"/>
  <c r="I896" i="7"/>
  <c r="H896" i="7"/>
  <c r="G896" i="7"/>
  <c r="F896" i="7"/>
  <c r="E896" i="7"/>
  <c r="D896" i="7"/>
  <c r="C896" i="7"/>
  <c r="S895" i="7"/>
  <c r="R895" i="7"/>
  <c r="Q895" i="7"/>
  <c r="P895" i="7"/>
  <c r="O895" i="7"/>
  <c r="N895" i="7"/>
  <c r="M895" i="7"/>
  <c r="L895" i="7"/>
  <c r="K895" i="7"/>
  <c r="J895" i="7"/>
  <c r="I895" i="7"/>
  <c r="H895" i="7"/>
  <c r="G895" i="7"/>
  <c r="F895" i="7"/>
  <c r="E895" i="7"/>
  <c r="D895" i="7"/>
  <c r="C895" i="7"/>
  <c r="S893" i="7"/>
  <c r="R893" i="7"/>
  <c r="Q893" i="7"/>
  <c r="P893" i="7"/>
  <c r="O893" i="7"/>
  <c r="N893" i="7"/>
  <c r="M893" i="7"/>
  <c r="L893" i="7"/>
  <c r="K893" i="7"/>
  <c r="J893" i="7"/>
  <c r="I893" i="7"/>
  <c r="H893" i="7"/>
  <c r="G893" i="7"/>
  <c r="F893" i="7"/>
  <c r="E893" i="7"/>
  <c r="D893" i="7"/>
  <c r="C893" i="7"/>
  <c r="S892" i="7"/>
  <c r="R892" i="7"/>
  <c r="Q892" i="7"/>
  <c r="P892" i="7"/>
  <c r="O892" i="7"/>
  <c r="N892" i="7"/>
  <c r="M892" i="7"/>
  <c r="L892" i="7"/>
  <c r="K892" i="7"/>
  <c r="J892" i="7"/>
  <c r="I892" i="7"/>
  <c r="H892" i="7"/>
  <c r="G892" i="7"/>
  <c r="F892" i="7"/>
  <c r="E892" i="7"/>
  <c r="D892" i="7"/>
  <c r="C892" i="7"/>
  <c r="S891" i="7"/>
  <c r="R891" i="7"/>
  <c r="Q891" i="7"/>
  <c r="P891" i="7"/>
  <c r="O891" i="7"/>
  <c r="N891" i="7"/>
  <c r="M891" i="7"/>
  <c r="L891" i="7"/>
  <c r="K891" i="7"/>
  <c r="J891" i="7"/>
  <c r="I891" i="7"/>
  <c r="H891" i="7"/>
  <c r="G891" i="7"/>
  <c r="F891" i="7"/>
  <c r="E891" i="7"/>
  <c r="D891" i="7"/>
  <c r="C891" i="7"/>
  <c r="B896" i="7"/>
  <c r="B903" i="7" s="1"/>
  <c r="B895" i="7"/>
  <c r="B902" i="7" s="1"/>
  <c r="B901" i="7"/>
  <c r="B893" i="7"/>
  <c r="B892" i="7"/>
  <c r="B891" i="7"/>
  <c r="B898" i="7" s="1"/>
  <c r="S852" i="7"/>
  <c r="R852" i="7"/>
  <c r="Q852" i="7"/>
  <c r="P852" i="7"/>
  <c r="O852" i="7"/>
  <c r="N852" i="7"/>
  <c r="M852" i="7"/>
  <c r="L852" i="7"/>
  <c r="K852" i="7"/>
  <c r="J852" i="7"/>
  <c r="I852" i="7"/>
  <c r="H852" i="7"/>
  <c r="G852" i="7"/>
  <c r="F852" i="7"/>
  <c r="E852" i="7"/>
  <c r="D852" i="7"/>
  <c r="C852" i="7"/>
  <c r="S851" i="7"/>
  <c r="R851" i="7"/>
  <c r="Q851" i="7"/>
  <c r="P851" i="7"/>
  <c r="O851" i="7"/>
  <c r="N851" i="7"/>
  <c r="M851" i="7"/>
  <c r="L851" i="7"/>
  <c r="K851" i="7"/>
  <c r="J851" i="7"/>
  <c r="I851" i="7"/>
  <c r="H851" i="7"/>
  <c r="G851" i="7"/>
  <c r="F851" i="7"/>
  <c r="E851" i="7"/>
  <c r="D851" i="7"/>
  <c r="C851" i="7"/>
  <c r="C829" i="7"/>
  <c r="C894" i="7" s="1"/>
  <c r="S828" i="7"/>
  <c r="S998" i="7" s="1"/>
  <c r="R828" i="7"/>
  <c r="R998" i="7" s="1"/>
  <c r="Q828" i="7"/>
  <c r="Q998" i="7" s="1"/>
  <c r="P828" i="7"/>
  <c r="P998" i="7" s="1"/>
  <c r="O828" i="7"/>
  <c r="O998" i="7" s="1"/>
  <c r="N828" i="7"/>
  <c r="N998" i="7" s="1"/>
  <c r="M828" i="7"/>
  <c r="M998" i="7" s="1"/>
  <c r="L828" i="7"/>
  <c r="L998" i="7" s="1"/>
  <c r="K828" i="7"/>
  <c r="K998" i="7" s="1"/>
  <c r="J828" i="7"/>
  <c r="J998" i="7" s="1"/>
  <c r="I828" i="7"/>
  <c r="I998" i="7" s="1"/>
  <c r="H828" i="7"/>
  <c r="H998" i="7" s="1"/>
  <c r="G828" i="7"/>
  <c r="G998" i="7" s="1"/>
  <c r="F828" i="7"/>
  <c r="F998" i="7" s="1"/>
  <c r="E828" i="7"/>
  <c r="E998" i="7" s="1"/>
  <c r="D828" i="7"/>
  <c r="D998" i="7" s="1"/>
  <c r="C828" i="7"/>
  <c r="S827" i="7"/>
  <c r="S836" i="7" s="1"/>
  <c r="R827" i="7"/>
  <c r="R836" i="7" s="1"/>
  <c r="Q827" i="7"/>
  <c r="Q836" i="7" s="1"/>
  <c r="P827" i="7"/>
  <c r="P836" i="7" s="1"/>
  <c r="O827" i="7"/>
  <c r="O836" i="7" s="1"/>
  <c r="N827" i="7"/>
  <c r="N836" i="7" s="1"/>
  <c r="M827" i="7"/>
  <c r="M836" i="7" s="1"/>
  <c r="L827" i="7"/>
  <c r="L836" i="7" s="1"/>
  <c r="K827" i="7"/>
  <c r="K836" i="7" s="1"/>
  <c r="J827" i="7"/>
  <c r="J836" i="7" s="1"/>
  <c r="I827" i="7"/>
  <c r="I836" i="7" s="1"/>
  <c r="H827" i="7"/>
  <c r="H836" i="7" s="1"/>
  <c r="G827" i="7"/>
  <c r="G836" i="7" s="1"/>
  <c r="F827" i="7"/>
  <c r="F836" i="7" s="1"/>
  <c r="E827" i="7"/>
  <c r="E836" i="7" s="1"/>
  <c r="D827" i="7"/>
  <c r="D836" i="7" s="1"/>
  <c r="C827" i="7"/>
  <c r="C836" i="7" s="1"/>
  <c r="B806" i="7"/>
  <c r="B810" i="7" s="1"/>
  <c r="B801" i="7"/>
  <c r="B761" i="7"/>
  <c r="B760" i="7"/>
  <c r="S753" i="7"/>
  <c r="R753" i="7"/>
  <c r="Q753" i="7"/>
  <c r="P753" i="7"/>
  <c r="O753" i="7"/>
  <c r="N753" i="7"/>
  <c r="M753" i="7"/>
  <c r="L753" i="7"/>
  <c r="K753" i="7"/>
  <c r="J753" i="7"/>
  <c r="I753" i="7"/>
  <c r="H753" i="7"/>
  <c r="G753" i="7"/>
  <c r="F753" i="7"/>
  <c r="E753" i="7"/>
  <c r="D753" i="7"/>
  <c r="C753" i="7"/>
  <c r="C790" i="7" s="1"/>
  <c r="S757" i="7"/>
  <c r="R757" i="7"/>
  <c r="Q757" i="7"/>
  <c r="P757" i="7"/>
  <c r="O757" i="7"/>
  <c r="N757" i="7"/>
  <c r="M757" i="7"/>
  <c r="L757" i="7"/>
  <c r="K757" i="7"/>
  <c r="J757" i="7"/>
  <c r="I757" i="7"/>
  <c r="H757" i="7"/>
  <c r="G757" i="7"/>
  <c r="F757" i="7"/>
  <c r="E757" i="7"/>
  <c r="D757" i="7"/>
  <c r="S756" i="7"/>
  <c r="R756" i="7"/>
  <c r="R755" i="7" s="1"/>
  <c r="Q756" i="7"/>
  <c r="Q755" i="7" s="1"/>
  <c r="P756" i="7"/>
  <c r="O756" i="7"/>
  <c r="N756" i="7"/>
  <c r="M756" i="7"/>
  <c r="M755" i="7" s="1"/>
  <c r="L756" i="7"/>
  <c r="L755" i="7" s="1"/>
  <c r="K756" i="7"/>
  <c r="J756" i="7"/>
  <c r="J755" i="7" s="1"/>
  <c r="I756" i="7"/>
  <c r="I755" i="7" s="1"/>
  <c r="H756" i="7"/>
  <c r="H755" i="7" s="1"/>
  <c r="G756" i="7"/>
  <c r="G755" i="7" s="1"/>
  <c r="F756" i="7"/>
  <c r="F755" i="7" s="1"/>
  <c r="E756" i="7"/>
  <c r="E755" i="7" s="1"/>
  <c r="D756" i="7"/>
  <c r="C757" i="7"/>
  <c r="C756" i="7"/>
  <c r="S795" i="7"/>
  <c r="S806" i="7" s="1"/>
  <c r="S810" i="7" s="1"/>
  <c r="R795" i="7"/>
  <c r="R806" i="7" s="1"/>
  <c r="Q795" i="7"/>
  <c r="Q806" i="7" s="1"/>
  <c r="P795" i="7"/>
  <c r="P806" i="7" s="1"/>
  <c r="O795" i="7"/>
  <c r="O806" i="7" s="1"/>
  <c r="P807" i="7" s="1"/>
  <c r="O128" i="24" s="1"/>
  <c r="N795" i="7"/>
  <c r="N806" i="7" s="1"/>
  <c r="M795" i="7"/>
  <c r="M806" i="7" s="1"/>
  <c r="L795" i="7"/>
  <c r="L806" i="7" s="1"/>
  <c r="K795" i="7"/>
  <c r="K806" i="7" s="1"/>
  <c r="L807" i="7" s="1"/>
  <c r="K128" i="24" s="1"/>
  <c r="J795" i="7"/>
  <c r="J806" i="7" s="1"/>
  <c r="I795" i="7"/>
  <c r="I806" i="7" s="1"/>
  <c r="H795" i="7"/>
  <c r="H806" i="7" s="1"/>
  <c r="G795" i="7"/>
  <c r="G806" i="7" s="1"/>
  <c r="H807" i="7" s="1"/>
  <c r="G128" i="24" s="1"/>
  <c r="F795" i="7"/>
  <c r="F806" i="7" s="1"/>
  <c r="E795" i="7"/>
  <c r="E806" i="7" s="1"/>
  <c r="D795" i="7"/>
  <c r="D806" i="7" s="1"/>
  <c r="C795" i="7"/>
  <c r="C806" i="7" s="1"/>
  <c r="AB1061" i="7" l="1"/>
  <c r="Z1094" i="7"/>
  <c r="AA1094" i="7"/>
  <c r="Y1094" i="7"/>
  <c r="AD1094" i="7"/>
  <c r="AC1094" i="7"/>
  <c r="H20" i="24"/>
  <c r="G20" i="24"/>
  <c r="M1224" i="7"/>
  <c r="P1224" i="7"/>
  <c r="M20" i="24"/>
  <c r="R1224" i="7"/>
  <c r="Q20" i="24"/>
  <c r="E1224" i="7"/>
  <c r="D20" i="24"/>
  <c r="E810" i="7"/>
  <c r="F807" i="7"/>
  <c r="E128" i="24" s="1"/>
  <c r="M810" i="7"/>
  <c r="N807" i="7"/>
  <c r="M128" i="24" s="1"/>
  <c r="F810" i="7"/>
  <c r="G807" i="7"/>
  <c r="F128" i="24" s="1"/>
  <c r="J810" i="7"/>
  <c r="K807" i="7"/>
  <c r="J128" i="24" s="1"/>
  <c r="N810" i="7"/>
  <c r="O807" i="7"/>
  <c r="N128" i="24" s="1"/>
  <c r="R810" i="7"/>
  <c r="S813" i="7" s="1"/>
  <c r="S807" i="7"/>
  <c r="R128" i="24" s="1"/>
  <c r="I810" i="7"/>
  <c r="J807" i="7"/>
  <c r="I128" i="24" s="1"/>
  <c r="Q810" i="7"/>
  <c r="R813" i="7" s="1"/>
  <c r="R807" i="7"/>
  <c r="Q128" i="24" s="1"/>
  <c r="C810" i="7"/>
  <c r="D807" i="7"/>
  <c r="D810" i="7"/>
  <c r="E807" i="7"/>
  <c r="D128" i="24" s="1"/>
  <c r="H810" i="7"/>
  <c r="I813" i="7" s="1"/>
  <c r="I807" i="7"/>
  <c r="H128" i="24" s="1"/>
  <c r="L810" i="7"/>
  <c r="M807" i="7"/>
  <c r="L128" i="24" s="1"/>
  <c r="P810" i="7"/>
  <c r="Q807" i="7"/>
  <c r="P128" i="24" s="1"/>
  <c r="M958" i="7"/>
  <c r="M959" i="7" s="1"/>
  <c r="M961" i="7"/>
  <c r="L97" i="24" s="1"/>
  <c r="C958" i="7"/>
  <c r="C959" i="7" s="1"/>
  <c r="C961" i="7"/>
  <c r="B97" i="24" s="1"/>
  <c r="J958" i="7"/>
  <c r="J961" i="7"/>
  <c r="I97" i="24" s="1"/>
  <c r="L958" i="7"/>
  <c r="L959" i="7" s="1"/>
  <c r="L961" i="7"/>
  <c r="K97" i="24" s="1"/>
  <c r="R958" i="7"/>
  <c r="R959" i="7" s="1"/>
  <c r="R961" i="7"/>
  <c r="Q97" i="24" s="1"/>
  <c r="O958" i="7"/>
  <c r="O959" i="7" s="1"/>
  <c r="O961" i="7"/>
  <c r="N97" i="24" s="1"/>
  <c r="E958" i="7"/>
  <c r="E959" i="7" s="1"/>
  <c r="E961" i="7"/>
  <c r="D97" i="24" s="1"/>
  <c r="S958" i="7"/>
  <c r="S959" i="7" s="1"/>
  <c r="Q958" i="7"/>
  <c r="Q959" i="7" s="1"/>
  <c r="Q961" i="7"/>
  <c r="P97" i="24" s="1"/>
  <c r="D958" i="7"/>
  <c r="D959" i="7" s="1"/>
  <c r="D961" i="7"/>
  <c r="C97" i="24" s="1"/>
  <c r="H958" i="7"/>
  <c r="H959" i="7" s="1"/>
  <c r="H961" i="7"/>
  <c r="G97" i="24" s="1"/>
  <c r="I958" i="7"/>
  <c r="I959" i="7" s="1"/>
  <c r="I961" i="7"/>
  <c r="H97" i="24" s="1"/>
  <c r="F958" i="7"/>
  <c r="F961" i="7"/>
  <c r="E97" i="24" s="1"/>
  <c r="G958" i="7"/>
  <c r="G959" i="7" s="1"/>
  <c r="G961" i="7"/>
  <c r="F97" i="24" s="1"/>
  <c r="S884" i="7"/>
  <c r="J959" i="7"/>
  <c r="P954" i="7"/>
  <c r="P958" i="7"/>
  <c r="N949" i="7"/>
  <c r="N958" i="7"/>
  <c r="K954" i="7"/>
  <c r="K958" i="7"/>
  <c r="S954" i="7"/>
  <c r="M949" i="7"/>
  <c r="E949" i="7"/>
  <c r="I949" i="7"/>
  <c r="S949" i="7"/>
  <c r="Q819" i="7"/>
  <c r="L949" i="7"/>
  <c r="Q949" i="7"/>
  <c r="M954" i="7"/>
  <c r="C954" i="7"/>
  <c r="G954" i="7"/>
  <c r="D949" i="7"/>
  <c r="K949" i="7"/>
  <c r="J953" i="7"/>
  <c r="J952" i="7"/>
  <c r="J950" i="7"/>
  <c r="J951" i="7"/>
  <c r="R1195" i="7"/>
  <c r="R953" i="7"/>
  <c r="R952" i="7"/>
  <c r="R950" i="7"/>
  <c r="R951" i="7"/>
  <c r="R949" i="7"/>
  <c r="R954" i="7"/>
  <c r="P953" i="7"/>
  <c r="P952" i="7"/>
  <c r="P950" i="7"/>
  <c r="P951" i="7"/>
  <c r="Q1195" i="7"/>
  <c r="Q953" i="7"/>
  <c r="Q952" i="7"/>
  <c r="Q950" i="7"/>
  <c r="Q951" i="7"/>
  <c r="N1195" i="7"/>
  <c r="N953" i="7"/>
  <c r="N952" i="7"/>
  <c r="N950" i="7"/>
  <c r="N951" i="7"/>
  <c r="K1195" i="7"/>
  <c r="K953" i="7"/>
  <c r="K952" i="7"/>
  <c r="K950" i="7"/>
  <c r="K951" i="7"/>
  <c r="L954" i="7"/>
  <c r="N954" i="7"/>
  <c r="E954" i="7"/>
  <c r="L953" i="7"/>
  <c r="L952" i="7"/>
  <c r="L950" i="7"/>
  <c r="L951" i="7"/>
  <c r="O1195" i="7"/>
  <c r="O953" i="7"/>
  <c r="O952" i="7"/>
  <c r="O950" i="7"/>
  <c r="O951" i="7"/>
  <c r="H953" i="7"/>
  <c r="H952" i="7"/>
  <c r="H950" i="7"/>
  <c r="H951" i="7"/>
  <c r="I953" i="7"/>
  <c r="I952" i="7"/>
  <c r="I950" i="7"/>
  <c r="I951" i="7"/>
  <c r="F1195" i="7"/>
  <c r="F953" i="7"/>
  <c r="F952" i="7"/>
  <c r="F950" i="7"/>
  <c r="F951" i="7"/>
  <c r="G1195" i="7"/>
  <c r="G953" i="7"/>
  <c r="G952" i="7"/>
  <c r="G950" i="7"/>
  <c r="G951" i="7"/>
  <c r="D953" i="7"/>
  <c r="D952" i="7"/>
  <c r="D950" i="7"/>
  <c r="D951" i="7"/>
  <c r="H954" i="7"/>
  <c r="Q954" i="7"/>
  <c r="F949" i="7"/>
  <c r="J954" i="7"/>
  <c r="O949" i="7"/>
  <c r="G949" i="7"/>
  <c r="J949" i="7"/>
  <c r="M953" i="7"/>
  <c r="M952" i="7"/>
  <c r="M950" i="7"/>
  <c r="M951" i="7"/>
  <c r="E1195" i="7"/>
  <c r="E953" i="7"/>
  <c r="E952" i="7"/>
  <c r="E950" i="7"/>
  <c r="E951" i="7"/>
  <c r="S1195" i="7"/>
  <c r="S953" i="7"/>
  <c r="S952" i="7"/>
  <c r="S950" i="7"/>
  <c r="S951" i="7"/>
  <c r="C939" i="7"/>
  <c r="C953" i="7"/>
  <c r="C952" i="7"/>
  <c r="C950" i="7"/>
  <c r="C951" i="7"/>
  <c r="D954" i="7"/>
  <c r="O954" i="7"/>
  <c r="P949" i="7"/>
  <c r="H949" i="7"/>
  <c r="I954" i="7"/>
  <c r="F954" i="7"/>
  <c r="F884" i="7"/>
  <c r="D924" i="7"/>
  <c r="D930" i="7" s="1"/>
  <c r="H924" i="7"/>
  <c r="H930" i="7" s="1"/>
  <c r="L924" i="7"/>
  <c r="L930" i="7" s="1"/>
  <c r="P924" i="7"/>
  <c r="P930" i="7" s="1"/>
  <c r="B899" i="7"/>
  <c r="E924" i="7"/>
  <c r="I924" i="7"/>
  <c r="I930" i="7" s="1"/>
  <c r="M924" i="7"/>
  <c r="M930" i="7" s="1"/>
  <c r="Q924" i="7"/>
  <c r="Q930" i="7" s="1"/>
  <c r="F924" i="7"/>
  <c r="F930" i="7" s="1"/>
  <c r="J924" i="7"/>
  <c r="J930" i="7" s="1"/>
  <c r="N924" i="7"/>
  <c r="N930" i="7" s="1"/>
  <c r="R924" i="7"/>
  <c r="R930" i="7" s="1"/>
  <c r="C924" i="7"/>
  <c r="C930" i="7" s="1"/>
  <c r="G924" i="7"/>
  <c r="G930" i="7" s="1"/>
  <c r="K924" i="7"/>
  <c r="K930" i="7" s="1"/>
  <c r="O924" i="7"/>
  <c r="O930" i="7" s="1"/>
  <c r="S924" i="7"/>
  <c r="S930" i="7" s="1"/>
  <c r="E884" i="7"/>
  <c r="H878" i="7"/>
  <c r="H882" i="7"/>
  <c r="S819" i="7"/>
  <c r="F819" i="7"/>
  <c r="J819" i="7"/>
  <c r="N819" i="7"/>
  <c r="R819" i="7"/>
  <c r="G819" i="7"/>
  <c r="K819" i="7"/>
  <c r="O819" i="7"/>
  <c r="D819" i="7"/>
  <c r="E819" i="7"/>
  <c r="I819" i="7"/>
  <c r="M819" i="7"/>
  <c r="H819" i="7"/>
  <c r="L819" i="7"/>
  <c r="P819" i="7"/>
  <c r="E800" i="7"/>
  <c r="M800" i="7"/>
  <c r="G745" i="7"/>
  <c r="F745" i="7"/>
  <c r="Q745" i="7"/>
  <c r="P745" i="7"/>
  <c r="O745" i="7"/>
  <c r="N745" i="7"/>
  <c r="I745" i="7"/>
  <c r="L745" i="7"/>
  <c r="E745" i="7"/>
  <c r="C998" i="7"/>
  <c r="C1003" i="7" s="1"/>
  <c r="K745" i="7"/>
  <c r="M745" i="7"/>
  <c r="J745" i="7"/>
  <c r="H745" i="7"/>
  <c r="D740" i="7"/>
  <c r="D745" i="7"/>
  <c r="S740" i="7"/>
  <c r="S745" i="7"/>
  <c r="C740" i="7"/>
  <c r="C745" i="7"/>
  <c r="R741" i="7"/>
  <c r="R745" i="7"/>
  <c r="N867" i="7"/>
  <c r="O755" i="7"/>
  <c r="O761" i="7" s="1"/>
  <c r="N755" i="7"/>
  <c r="N761" i="7" s="1"/>
  <c r="P867" i="7"/>
  <c r="P755" i="7"/>
  <c r="R1234" i="7"/>
  <c r="R1231" i="7"/>
  <c r="Q22" i="24" s="1"/>
  <c r="S1216" i="7"/>
  <c r="Z1216" i="7" s="1"/>
  <c r="S1229" i="7"/>
  <c r="S1220" i="7"/>
  <c r="S1221" i="7" s="1"/>
  <c r="AA1221" i="7" s="1"/>
  <c r="M867" i="7"/>
  <c r="K755" i="7"/>
  <c r="G867" i="7"/>
  <c r="O867" i="7"/>
  <c r="I867" i="7"/>
  <c r="K867" i="7"/>
  <c r="D936" i="7"/>
  <c r="D1003" i="7"/>
  <c r="L936" i="7"/>
  <c r="L1003" i="7"/>
  <c r="J994" i="7"/>
  <c r="J999" i="7" s="1"/>
  <c r="J1195" i="7"/>
  <c r="L994" i="7"/>
  <c r="L999" i="7" s="1"/>
  <c r="L1195" i="7"/>
  <c r="H936" i="7"/>
  <c r="H1003" i="7"/>
  <c r="P936" i="7"/>
  <c r="P1003" i="7"/>
  <c r="E936" i="7"/>
  <c r="E1003" i="7"/>
  <c r="I936" i="7"/>
  <c r="I1003" i="7"/>
  <c r="M936" i="7"/>
  <c r="M1003" i="7"/>
  <c r="Q936" i="7"/>
  <c r="Q1003" i="7"/>
  <c r="P994" i="7"/>
  <c r="P999" i="7" s="1"/>
  <c r="P1195" i="7"/>
  <c r="H994" i="7"/>
  <c r="H999" i="7" s="1"/>
  <c r="H1195" i="7"/>
  <c r="I994" i="7"/>
  <c r="I999" i="7" s="1"/>
  <c r="I1195" i="7"/>
  <c r="D1195" i="7"/>
  <c r="F936" i="7"/>
  <c r="F1003" i="7"/>
  <c r="J936" i="7"/>
  <c r="J1003" i="7"/>
  <c r="N936" i="7"/>
  <c r="N1003" i="7"/>
  <c r="R936" i="7"/>
  <c r="R1003" i="7"/>
  <c r="C936" i="7"/>
  <c r="G936" i="7"/>
  <c r="G1003" i="7"/>
  <c r="K936" i="7"/>
  <c r="K1003" i="7"/>
  <c r="O936" i="7"/>
  <c r="O1003" i="7"/>
  <c r="S936" i="7"/>
  <c r="S1003" i="7"/>
  <c r="M994" i="7"/>
  <c r="M999" i="7" s="1"/>
  <c r="M1195" i="7"/>
  <c r="L867" i="7"/>
  <c r="E740" i="7"/>
  <c r="Q741" i="7"/>
  <c r="P740" i="7"/>
  <c r="O738" i="7"/>
  <c r="N739" i="7"/>
  <c r="I739" i="7"/>
  <c r="L739" i="7"/>
  <c r="J867" i="7"/>
  <c r="G740" i="7"/>
  <c r="F739" i="7"/>
  <c r="K741" i="7"/>
  <c r="M739" i="7"/>
  <c r="J738" i="7"/>
  <c r="H739" i="7"/>
  <c r="F790" i="7"/>
  <c r="F792" i="7" s="1"/>
  <c r="F763" i="7"/>
  <c r="F765" i="7" s="1"/>
  <c r="F785" i="7" s="1"/>
  <c r="R790" i="7"/>
  <c r="R792" i="7" s="1"/>
  <c r="R763" i="7"/>
  <c r="R765" i="7" s="1"/>
  <c r="R785" i="7" s="1"/>
  <c r="C792" i="7"/>
  <c r="C763" i="7"/>
  <c r="C765" i="7" s="1"/>
  <c r="G790" i="7"/>
  <c r="G792" i="7" s="1"/>
  <c r="G763" i="7"/>
  <c r="G765" i="7" s="1"/>
  <c r="G785" i="7" s="1"/>
  <c r="K790" i="7"/>
  <c r="K792" i="7" s="1"/>
  <c r="K763" i="7"/>
  <c r="K765" i="7" s="1"/>
  <c r="K785" i="7" s="1"/>
  <c r="O790" i="7"/>
  <c r="O792" i="7" s="1"/>
  <c r="O763" i="7"/>
  <c r="O765" i="7" s="1"/>
  <c r="O785" i="7" s="1"/>
  <c r="S790" i="7"/>
  <c r="S792" i="7" s="1"/>
  <c r="S763" i="7"/>
  <c r="S765" i="7" s="1"/>
  <c r="S785" i="7" s="1"/>
  <c r="N790" i="7"/>
  <c r="N792" i="7" s="1"/>
  <c r="N763" i="7"/>
  <c r="N765" i="7" s="1"/>
  <c r="N785" i="7" s="1"/>
  <c r="D790" i="7"/>
  <c r="D792" i="7" s="1"/>
  <c r="D763" i="7"/>
  <c r="D765" i="7" s="1"/>
  <c r="D785" i="7" s="1"/>
  <c r="H790" i="7"/>
  <c r="H792" i="7" s="1"/>
  <c r="H763" i="7"/>
  <c r="H765" i="7" s="1"/>
  <c r="H785" i="7" s="1"/>
  <c r="L790" i="7"/>
  <c r="L792" i="7" s="1"/>
  <c r="L763" i="7"/>
  <c r="L765" i="7" s="1"/>
  <c r="L785" i="7" s="1"/>
  <c r="P790" i="7"/>
  <c r="P792" i="7" s="1"/>
  <c r="P763" i="7"/>
  <c r="P765" i="7" s="1"/>
  <c r="P785" i="7" s="1"/>
  <c r="J790" i="7"/>
  <c r="J792" i="7" s="1"/>
  <c r="J763" i="7"/>
  <c r="J765" i="7" s="1"/>
  <c r="J785" i="7" s="1"/>
  <c r="E790" i="7"/>
  <c r="E792" i="7" s="1"/>
  <c r="E763" i="7"/>
  <c r="E765" i="7" s="1"/>
  <c r="E785" i="7" s="1"/>
  <c r="I790" i="7"/>
  <c r="I792" i="7" s="1"/>
  <c r="I763" i="7"/>
  <c r="I765" i="7" s="1"/>
  <c r="I785" i="7" s="1"/>
  <c r="M790" i="7"/>
  <c r="M792" i="7" s="1"/>
  <c r="M763" i="7"/>
  <c r="M765" i="7" s="1"/>
  <c r="M785" i="7" s="1"/>
  <c r="Q790" i="7"/>
  <c r="Q792" i="7" s="1"/>
  <c r="Q763" i="7"/>
  <c r="Q765" i="7" s="1"/>
  <c r="Q785" i="7" s="1"/>
  <c r="D1114" i="7"/>
  <c r="I738" i="7"/>
  <c r="K994" i="7"/>
  <c r="K999" i="7" s="1"/>
  <c r="G994" i="7"/>
  <c r="G999" i="7" s="1"/>
  <c r="R994" i="7"/>
  <c r="R999" i="7" s="1"/>
  <c r="O994" i="7"/>
  <c r="O999" i="7" s="1"/>
  <c r="Q994" i="7"/>
  <c r="Q999" i="7" s="1"/>
  <c r="N994" i="7"/>
  <c r="N999" i="7" s="1"/>
  <c r="F994" i="7"/>
  <c r="F999" i="7" s="1"/>
  <c r="E994" i="7"/>
  <c r="E999" i="7" s="1"/>
  <c r="S994" i="7"/>
  <c r="S999" i="7" s="1"/>
  <c r="C994" i="7"/>
  <c r="C999" i="7" s="1"/>
  <c r="D994" i="7"/>
  <c r="D999" i="7" s="1"/>
  <c r="D755" i="7"/>
  <c r="N738" i="7"/>
  <c r="D738" i="7"/>
  <c r="K738" i="7"/>
  <c r="Q867" i="7"/>
  <c r="C738" i="7"/>
  <c r="F738" i="7"/>
  <c r="H738" i="7"/>
  <c r="C949" i="7"/>
  <c r="P739" i="7"/>
  <c r="R738" i="7"/>
  <c r="N741" i="7"/>
  <c r="D739" i="7"/>
  <c r="N740" i="7"/>
  <c r="H741" i="7"/>
  <c r="R739" i="7"/>
  <c r="D741" i="7"/>
  <c r="F740" i="7"/>
  <c r="M738" i="7"/>
  <c r="H740" i="7"/>
  <c r="S738" i="7"/>
  <c r="P738" i="7"/>
  <c r="M741" i="7"/>
  <c r="Q740" i="7"/>
  <c r="G741" i="7"/>
  <c r="P741" i="7"/>
  <c r="L740" i="7"/>
  <c r="L738" i="7"/>
  <c r="I741" i="7"/>
  <c r="I740" i="7"/>
  <c r="L741" i="7"/>
  <c r="O739" i="7"/>
  <c r="G738" i="7"/>
  <c r="Q738" i="7"/>
  <c r="J740" i="7"/>
  <c r="K739" i="7"/>
  <c r="M740" i="7"/>
  <c r="S741" i="7"/>
  <c r="C741" i="7"/>
  <c r="E739" i="7"/>
  <c r="J741" i="7"/>
  <c r="K740" i="7"/>
  <c r="E738" i="7"/>
  <c r="D971" i="7"/>
  <c r="E741" i="7"/>
  <c r="G739" i="7"/>
  <c r="J739" i="7"/>
  <c r="O741" i="7"/>
  <c r="Q739" i="7"/>
  <c r="F741" i="7"/>
  <c r="O740" i="7"/>
  <c r="R740" i="7"/>
  <c r="S739" i="7"/>
  <c r="C739" i="7"/>
  <c r="F875" i="7"/>
  <c r="R875" i="7"/>
  <c r="S875" i="7"/>
  <c r="E930" i="7"/>
  <c r="S876" i="7"/>
  <c r="S877" i="7"/>
  <c r="S874" i="7"/>
  <c r="E875" i="7"/>
  <c r="E876" i="7"/>
  <c r="E877" i="7"/>
  <c r="E878" i="7"/>
  <c r="B924" i="7"/>
  <c r="B930" i="7" s="1"/>
  <c r="S878" i="7"/>
  <c r="H875" i="7"/>
  <c r="H876" i="7"/>
  <c r="B900" i="7"/>
  <c r="B936" i="7"/>
  <c r="F876" i="7"/>
  <c r="R876" i="7"/>
  <c r="F877" i="7"/>
  <c r="R877" i="7"/>
  <c r="F878" i="7"/>
  <c r="R878" i="7"/>
  <c r="D878" i="7"/>
  <c r="D874" i="7"/>
  <c r="D877" i="7"/>
  <c r="D875" i="7"/>
  <c r="D876" i="7"/>
  <c r="E874" i="7"/>
  <c r="H877" i="7"/>
  <c r="C867" i="7"/>
  <c r="H874" i="7"/>
  <c r="F874" i="7"/>
  <c r="R874" i="7"/>
  <c r="G810" i="7"/>
  <c r="O810" i="7"/>
  <c r="K810" i="7"/>
  <c r="S890" i="7"/>
  <c r="C826" i="7"/>
  <c r="G826" i="7"/>
  <c r="G846" i="7" s="1"/>
  <c r="K826" i="7"/>
  <c r="K846" i="7" s="1"/>
  <c r="O826" i="7"/>
  <c r="O846" i="7" s="1"/>
  <c r="S826" i="7"/>
  <c r="S846" i="7" s="1"/>
  <c r="F826" i="7"/>
  <c r="F846" i="7" s="1"/>
  <c r="J826" i="7"/>
  <c r="J846" i="7" s="1"/>
  <c r="E826" i="7"/>
  <c r="E846" i="7" s="1"/>
  <c r="Q826" i="7"/>
  <c r="Q846" i="7" s="1"/>
  <c r="E890" i="7"/>
  <c r="I890" i="7"/>
  <c r="M890" i="7"/>
  <c r="Q890" i="7"/>
  <c r="D890" i="7"/>
  <c r="H890" i="7"/>
  <c r="L890" i="7"/>
  <c r="P890" i="7"/>
  <c r="C890" i="7"/>
  <c r="G890" i="7"/>
  <c r="K890" i="7"/>
  <c r="O890" i="7"/>
  <c r="R826" i="7"/>
  <c r="R846" i="7" s="1"/>
  <c r="F890" i="7"/>
  <c r="J890" i="7"/>
  <c r="N890" i="7"/>
  <c r="R890" i="7"/>
  <c r="K833" i="7"/>
  <c r="N826" i="7"/>
  <c r="N846" i="7" s="1"/>
  <c r="D826" i="7"/>
  <c r="D846" i="7" s="1"/>
  <c r="H826" i="7"/>
  <c r="H846" i="7" s="1"/>
  <c r="L826" i="7"/>
  <c r="L846" i="7" s="1"/>
  <c r="P826" i="7"/>
  <c r="P846" i="7" s="1"/>
  <c r="I826" i="7"/>
  <c r="I846" i="7" s="1"/>
  <c r="M826" i="7"/>
  <c r="M846" i="7" s="1"/>
  <c r="F761" i="7"/>
  <c r="J761" i="7"/>
  <c r="G761" i="7"/>
  <c r="H754" i="7"/>
  <c r="L754" i="7"/>
  <c r="I761" i="7"/>
  <c r="Q761" i="7"/>
  <c r="Q800" i="7"/>
  <c r="E761" i="7"/>
  <c r="M761" i="7"/>
  <c r="C755" i="7"/>
  <c r="I800" i="7"/>
  <c r="R761" i="7"/>
  <c r="R800" i="7"/>
  <c r="S755" i="7"/>
  <c r="L761" i="7"/>
  <c r="F800" i="7"/>
  <c r="J800" i="7"/>
  <c r="H761" i="7"/>
  <c r="G800" i="7"/>
  <c r="F754" i="7"/>
  <c r="J754" i="7"/>
  <c r="R754" i="7"/>
  <c r="H800" i="7"/>
  <c r="L800" i="7"/>
  <c r="E754" i="7"/>
  <c r="M754" i="7"/>
  <c r="Q754" i="7"/>
  <c r="I754" i="7"/>
  <c r="G754" i="7"/>
  <c r="L797" i="7"/>
  <c r="P797" i="7"/>
  <c r="D797" i="7"/>
  <c r="H797" i="7"/>
  <c r="F797" i="7"/>
  <c r="N797" i="7"/>
  <c r="S797" i="7"/>
  <c r="J797" i="7"/>
  <c r="R797" i="7"/>
  <c r="C797" i="7"/>
  <c r="G797" i="7"/>
  <c r="K797" i="7"/>
  <c r="O797" i="7"/>
  <c r="E797" i="7"/>
  <c r="I797" i="7"/>
  <c r="M797" i="7"/>
  <c r="Q797" i="7"/>
  <c r="B683" i="7"/>
  <c r="B678" i="7"/>
  <c r="T605" i="7"/>
  <c r="S605" i="7"/>
  <c r="S606" i="7" s="1"/>
  <c r="R111" i="24" s="1"/>
  <c r="R605" i="7"/>
  <c r="R606" i="7" s="1"/>
  <c r="Q111" i="24" s="1"/>
  <c r="Q605" i="7"/>
  <c r="Q606" i="7" s="1"/>
  <c r="P111" i="24" s="1"/>
  <c r="P605" i="7"/>
  <c r="P606" i="7" s="1"/>
  <c r="O111" i="24" s="1"/>
  <c r="O605" i="7"/>
  <c r="O606" i="7" s="1"/>
  <c r="N111" i="24" s="1"/>
  <c r="N605" i="7"/>
  <c r="N606" i="7" s="1"/>
  <c r="M111" i="24" s="1"/>
  <c r="M605" i="7"/>
  <c r="M606" i="7" s="1"/>
  <c r="L111" i="24" s="1"/>
  <c r="L605" i="7"/>
  <c r="L606" i="7" s="1"/>
  <c r="K111" i="24" s="1"/>
  <c r="K605" i="7"/>
  <c r="K606" i="7" s="1"/>
  <c r="J111" i="24" s="1"/>
  <c r="J605" i="7"/>
  <c r="J606" i="7" s="1"/>
  <c r="I111" i="24" s="1"/>
  <c r="I605" i="7"/>
  <c r="I606" i="7" s="1"/>
  <c r="H111" i="24" s="1"/>
  <c r="H605" i="7"/>
  <c r="H606" i="7" s="1"/>
  <c r="G111" i="24" s="1"/>
  <c r="G605" i="7"/>
  <c r="G606" i="7" s="1"/>
  <c r="F111" i="24" s="1"/>
  <c r="F605" i="7"/>
  <c r="F606" i="7" s="1"/>
  <c r="E111" i="24" s="1"/>
  <c r="E605" i="7"/>
  <c r="E606" i="7" s="1"/>
  <c r="D111" i="24" s="1"/>
  <c r="S1066" i="7"/>
  <c r="R88" i="24" s="1"/>
  <c r="Q1066" i="7"/>
  <c r="P88" i="24" s="1"/>
  <c r="P1066" i="7"/>
  <c r="O88" i="24" s="1"/>
  <c r="O1066" i="7"/>
  <c r="N88" i="24" s="1"/>
  <c r="N1066" i="7"/>
  <c r="M88" i="24" s="1"/>
  <c r="M1066" i="7"/>
  <c r="L88" i="24" s="1"/>
  <c r="L1066" i="7"/>
  <c r="K88" i="24" s="1"/>
  <c r="K1066" i="7"/>
  <c r="J88" i="24" s="1"/>
  <c r="J1066" i="7"/>
  <c r="I88" i="24" s="1"/>
  <c r="I1066" i="7"/>
  <c r="H88" i="24" s="1"/>
  <c r="H1066" i="7"/>
  <c r="G88" i="24" s="1"/>
  <c r="G1066" i="7"/>
  <c r="F88" i="24" s="1"/>
  <c r="F1066" i="7"/>
  <c r="E88" i="24" s="1"/>
  <c r="E1066" i="7"/>
  <c r="D88" i="24" s="1"/>
  <c r="D605" i="7"/>
  <c r="D606" i="7" s="1"/>
  <c r="AA85" i="6"/>
  <c r="AA84" i="6"/>
  <c r="AA83" i="6"/>
  <c r="AA82" i="6"/>
  <c r="AA81" i="6"/>
  <c r="AA80" i="6"/>
  <c r="AA79" i="6"/>
  <c r="AA78" i="6"/>
  <c r="AA77" i="6"/>
  <c r="AA76" i="6"/>
  <c r="AA75" i="6"/>
  <c r="AA74" i="6"/>
  <c r="AA73" i="6"/>
  <c r="AA72" i="6"/>
  <c r="AA71" i="6"/>
  <c r="AA70" i="6"/>
  <c r="AA69" i="6"/>
  <c r="AA68" i="6"/>
  <c r="AA67" i="6"/>
  <c r="AA66" i="6"/>
  <c r="AA65" i="6"/>
  <c r="AA64" i="6"/>
  <c r="AA63" i="6"/>
  <c r="AA62" i="6"/>
  <c r="AA61" i="6"/>
  <c r="AA60" i="6"/>
  <c r="AA59" i="6"/>
  <c r="AA58" i="6"/>
  <c r="AA57" i="6"/>
  <c r="AA56" i="6"/>
  <c r="AA55" i="6"/>
  <c r="AA54" i="6"/>
  <c r="AA53" i="6"/>
  <c r="AA52" i="6"/>
  <c r="AA51" i="6"/>
  <c r="AA50" i="6"/>
  <c r="AA49" i="6"/>
  <c r="AA48" i="6"/>
  <c r="AA47" i="6"/>
  <c r="AA46" i="6"/>
  <c r="AA45" i="6"/>
  <c r="AA44" i="6"/>
  <c r="AA43" i="6"/>
  <c r="AA42" i="6"/>
  <c r="AA41" i="6"/>
  <c r="AA40" i="6"/>
  <c r="AA39" i="6"/>
  <c r="AA38" i="6"/>
  <c r="AA37" i="6"/>
  <c r="AA36" i="6"/>
  <c r="AA35" i="6"/>
  <c r="AA34" i="6"/>
  <c r="AA33" i="6"/>
  <c r="AA32" i="6"/>
  <c r="AA31" i="6"/>
  <c r="AA30" i="6"/>
  <c r="AA29" i="6"/>
  <c r="AA28" i="6"/>
  <c r="AA27" i="6"/>
  <c r="AA26" i="6"/>
  <c r="AA25" i="6"/>
  <c r="AA24" i="6"/>
  <c r="AA23" i="6"/>
  <c r="AA22" i="6"/>
  <c r="AA21" i="6"/>
  <c r="AA20" i="6"/>
  <c r="AA19" i="6"/>
  <c r="AA18" i="6"/>
  <c r="AA17" i="6"/>
  <c r="AA16" i="6"/>
  <c r="AA15" i="6"/>
  <c r="AA14" i="6"/>
  <c r="AA13" i="6"/>
  <c r="AA12" i="6"/>
  <c r="AA11" i="6"/>
  <c r="AA10" i="6"/>
  <c r="AA9" i="6"/>
  <c r="AA8" i="6"/>
  <c r="AA7" i="6"/>
  <c r="AA6" i="6"/>
  <c r="AA5" i="6"/>
  <c r="AA4" i="6"/>
  <c r="D1066" i="7"/>
  <c r="C88" i="24" s="1"/>
  <c r="B595" i="7"/>
  <c r="S594" i="7"/>
  <c r="R594" i="7"/>
  <c r="Q594" i="7"/>
  <c r="P594" i="7"/>
  <c r="O594" i="7"/>
  <c r="N594" i="7"/>
  <c r="M594" i="7"/>
  <c r="L594" i="7"/>
  <c r="K594" i="7"/>
  <c r="J594" i="7"/>
  <c r="I594" i="7"/>
  <c r="H594" i="7"/>
  <c r="G594" i="7"/>
  <c r="F594" i="7"/>
  <c r="E594" i="7"/>
  <c r="D594" i="7"/>
  <c r="B726" i="7"/>
  <c r="S721" i="7"/>
  <c r="R721" i="7"/>
  <c r="Q721" i="7"/>
  <c r="P721" i="7"/>
  <c r="O721" i="7"/>
  <c r="N721" i="7"/>
  <c r="M721" i="7"/>
  <c r="L721" i="7"/>
  <c r="K721" i="7"/>
  <c r="J721" i="7"/>
  <c r="I721" i="7"/>
  <c r="H721" i="7"/>
  <c r="G721" i="7"/>
  <c r="F721" i="7"/>
  <c r="E721" i="7"/>
  <c r="S1088" i="7"/>
  <c r="S1089" i="7" s="1"/>
  <c r="R1088" i="7"/>
  <c r="R1089" i="7" s="1"/>
  <c r="Q1088" i="7"/>
  <c r="Q1089" i="7" s="1"/>
  <c r="P1088" i="7"/>
  <c r="P1089" i="7" s="1"/>
  <c r="O1088" i="7"/>
  <c r="O1089" i="7" s="1"/>
  <c r="N1088" i="7"/>
  <c r="N1089" i="7" s="1"/>
  <c r="M1088" i="7"/>
  <c r="M1089" i="7" s="1"/>
  <c r="L1088" i="7"/>
  <c r="L1089" i="7" s="1"/>
  <c r="K1088" i="7"/>
  <c r="K1089" i="7" s="1"/>
  <c r="J1088" i="7"/>
  <c r="J1089" i="7" s="1"/>
  <c r="I1088" i="7"/>
  <c r="I1089" i="7" s="1"/>
  <c r="H1088" i="7"/>
  <c r="H1089" i="7" s="1"/>
  <c r="G1088" i="7"/>
  <c r="G1089" i="7" s="1"/>
  <c r="F1088" i="7"/>
  <c r="F1089" i="7" s="1"/>
  <c r="E1088" i="7"/>
  <c r="E1089" i="7" s="1"/>
  <c r="D1088" i="7"/>
  <c r="D1089" i="7" s="1"/>
  <c r="C633" i="7"/>
  <c r="S683" i="7"/>
  <c r="O683" i="7"/>
  <c r="K683" i="7"/>
  <c r="G683" i="7"/>
  <c r="C683" i="7"/>
  <c r="S548" i="7"/>
  <c r="R548" i="7"/>
  <c r="Q548" i="7"/>
  <c r="P548" i="7"/>
  <c r="O548" i="7"/>
  <c r="N548" i="7"/>
  <c r="M548" i="7"/>
  <c r="L548" i="7"/>
  <c r="K548" i="7"/>
  <c r="J548" i="7"/>
  <c r="I548" i="7"/>
  <c r="H548" i="7"/>
  <c r="G548" i="7"/>
  <c r="F548" i="7"/>
  <c r="E548" i="7"/>
  <c r="D548" i="7"/>
  <c r="S547" i="7"/>
  <c r="S590" i="7" s="1"/>
  <c r="R93" i="24" s="1"/>
  <c r="R547" i="7"/>
  <c r="R590" i="7" s="1"/>
  <c r="Q93" i="24" s="1"/>
  <c r="Q547" i="7"/>
  <c r="Q590" i="7" s="1"/>
  <c r="P93" i="24" s="1"/>
  <c r="P547" i="7"/>
  <c r="P590" i="7" s="1"/>
  <c r="O93" i="24" s="1"/>
  <c r="O547" i="7"/>
  <c r="O590" i="7" s="1"/>
  <c r="N93" i="24" s="1"/>
  <c r="N547" i="7"/>
  <c r="N590" i="7" s="1"/>
  <c r="M93" i="24" s="1"/>
  <c r="M547" i="7"/>
  <c r="M590" i="7" s="1"/>
  <c r="L93" i="24" s="1"/>
  <c r="L547" i="7"/>
  <c r="L590" i="7" s="1"/>
  <c r="K93" i="24" s="1"/>
  <c r="K547" i="7"/>
  <c r="K590" i="7" s="1"/>
  <c r="J93" i="24" s="1"/>
  <c r="J547" i="7"/>
  <c r="J590" i="7" s="1"/>
  <c r="I93" i="24" s="1"/>
  <c r="I547" i="7"/>
  <c r="I590" i="7" s="1"/>
  <c r="H93" i="24" s="1"/>
  <c r="H547" i="7"/>
  <c r="H590" i="7" s="1"/>
  <c r="G93" i="24" s="1"/>
  <c r="G547" i="7"/>
  <c r="G590" i="7" s="1"/>
  <c r="F93" i="24" s="1"/>
  <c r="F547" i="7"/>
  <c r="F590" i="7" s="1"/>
  <c r="E93" i="24" s="1"/>
  <c r="E547" i="7"/>
  <c r="E590" i="7" s="1"/>
  <c r="D93" i="24" s="1"/>
  <c r="D547" i="7"/>
  <c r="D590" i="7" s="1"/>
  <c r="C93" i="24" s="1"/>
  <c r="S546" i="7"/>
  <c r="R546" i="7"/>
  <c r="Q546" i="7"/>
  <c r="P546" i="7"/>
  <c r="O546" i="7"/>
  <c r="N546" i="7"/>
  <c r="M546" i="7"/>
  <c r="L546" i="7"/>
  <c r="K546" i="7"/>
  <c r="J546" i="7"/>
  <c r="I546" i="7"/>
  <c r="H546" i="7"/>
  <c r="G546" i="7"/>
  <c r="F546" i="7"/>
  <c r="E546" i="7"/>
  <c r="D546" i="7"/>
  <c r="S545" i="7"/>
  <c r="R545" i="7"/>
  <c r="Q545" i="7"/>
  <c r="P545" i="7"/>
  <c r="O545" i="7"/>
  <c r="N545" i="7"/>
  <c r="M545" i="7"/>
  <c r="L545" i="7"/>
  <c r="K545" i="7"/>
  <c r="J545" i="7"/>
  <c r="I545" i="7"/>
  <c r="H545" i="7"/>
  <c r="G545" i="7"/>
  <c r="F545" i="7"/>
  <c r="E545" i="7"/>
  <c r="D545" i="7"/>
  <c r="C548" i="7"/>
  <c r="C547" i="7"/>
  <c r="C590" i="7" s="1"/>
  <c r="B93" i="24" s="1"/>
  <c r="C546" i="7"/>
  <c r="C545" i="7"/>
  <c r="B576" i="7"/>
  <c r="B575" i="7"/>
  <c r="S569" i="7"/>
  <c r="R569" i="7"/>
  <c r="Q569" i="7"/>
  <c r="P569" i="7"/>
  <c r="O569" i="7"/>
  <c r="N569" i="7"/>
  <c r="M569" i="7"/>
  <c r="L569" i="7"/>
  <c r="K569" i="7"/>
  <c r="J569" i="7"/>
  <c r="I569" i="7"/>
  <c r="H569" i="7"/>
  <c r="G569" i="7"/>
  <c r="F569" i="7"/>
  <c r="E569" i="7"/>
  <c r="D569" i="7"/>
  <c r="C569" i="7"/>
  <c r="S568" i="7"/>
  <c r="R568" i="7"/>
  <c r="Q568" i="7"/>
  <c r="P568" i="7"/>
  <c r="O568" i="7"/>
  <c r="N568" i="7"/>
  <c r="M568" i="7"/>
  <c r="L568" i="7"/>
  <c r="K568" i="7"/>
  <c r="J568" i="7"/>
  <c r="I568" i="7"/>
  <c r="H568" i="7"/>
  <c r="G568" i="7"/>
  <c r="F568" i="7"/>
  <c r="E568" i="7"/>
  <c r="D568" i="7"/>
  <c r="S567" i="7"/>
  <c r="R567" i="7"/>
  <c r="Q567" i="7"/>
  <c r="P567" i="7"/>
  <c r="O567" i="7"/>
  <c r="N567" i="7"/>
  <c r="M567" i="7"/>
  <c r="L567" i="7"/>
  <c r="K567" i="7"/>
  <c r="J567" i="7"/>
  <c r="I567" i="7"/>
  <c r="H567" i="7"/>
  <c r="G567" i="7"/>
  <c r="F567" i="7"/>
  <c r="E567" i="7"/>
  <c r="D567" i="7"/>
  <c r="S566" i="7"/>
  <c r="S583" i="7" s="1"/>
  <c r="R566" i="7"/>
  <c r="R583" i="7" s="1"/>
  <c r="Q566" i="7"/>
  <c r="Q583" i="7" s="1"/>
  <c r="P566" i="7"/>
  <c r="P583" i="7" s="1"/>
  <c r="O566" i="7"/>
  <c r="O583" i="7" s="1"/>
  <c r="N566" i="7"/>
  <c r="N583" i="7" s="1"/>
  <c r="M566" i="7"/>
  <c r="M583" i="7" s="1"/>
  <c r="L566" i="7"/>
  <c r="L583" i="7" s="1"/>
  <c r="K566" i="7"/>
  <c r="K583" i="7" s="1"/>
  <c r="J566" i="7"/>
  <c r="J583" i="7" s="1"/>
  <c r="I566" i="7"/>
  <c r="I583" i="7" s="1"/>
  <c r="H566" i="7"/>
  <c r="H583" i="7" s="1"/>
  <c r="G566" i="7"/>
  <c r="G583" i="7" s="1"/>
  <c r="F566" i="7"/>
  <c r="F583" i="7" s="1"/>
  <c r="E566" i="7"/>
  <c r="E583" i="7" s="1"/>
  <c r="D566" i="7"/>
  <c r="D583" i="7" s="1"/>
  <c r="C568" i="7"/>
  <c r="C567" i="7"/>
  <c r="B568" i="7"/>
  <c r="B574" i="7" s="1"/>
  <c r="B567" i="7"/>
  <c r="B573" i="7" s="1"/>
  <c r="C566" i="7"/>
  <c r="C583" i="7" s="1"/>
  <c r="C595" i="7"/>
  <c r="C801" i="7"/>
  <c r="S801" i="7"/>
  <c r="R801" i="7"/>
  <c r="Q801" i="7"/>
  <c r="P801" i="7"/>
  <c r="O801" i="7"/>
  <c r="N801" i="7"/>
  <c r="M801" i="7"/>
  <c r="L801" i="7"/>
  <c r="K801" i="7"/>
  <c r="J801" i="7"/>
  <c r="I801" i="7"/>
  <c r="H801" i="7"/>
  <c r="G801" i="7"/>
  <c r="F801" i="7"/>
  <c r="E801" i="7"/>
  <c r="D801" i="7"/>
  <c r="S659" i="7"/>
  <c r="R659" i="7"/>
  <c r="Q659" i="7"/>
  <c r="P659" i="7"/>
  <c r="O659" i="7"/>
  <c r="N659" i="7"/>
  <c r="M659" i="7"/>
  <c r="L659" i="7"/>
  <c r="K659" i="7"/>
  <c r="J659" i="7"/>
  <c r="I659" i="7"/>
  <c r="H659" i="7"/>
  <c r="G659" i="7"/>
  <c r="F659" i="7"/>
  <c r="E659" i="7"/>
  <c r="D659" i="7"/>
  <c r="C659" i="7"/>
  <c r="C653" i="7" l="1"/>
  <c r="C657" i="7" s="1"/>
  <c r="C1266" i="7"/>
  <c r="D383" i="7"/>
  <c r="D1128" i="7" s="1"/>
  <c r="D695" i="7"/>
  <c r="D697" i="7" s="1"/>
  <c r="H383" i="7"/>
  <c r="H1128" i="7" s="1"/>
  <c r="H695" i="7"/>
  <c r="H697" i="7" s="1"/>
  <c r="L383" i="7"/>
  <c r="L1128" i="7" s="1"/>
  <c r="L695" i="7"/>
  <c r="L697" i="7" s="1"/>
  <c r="P383" i="7"/>
  <c r="P1128" i="7" s="1"/>
  <c r="P695" i="7"/>
  <c r="P697" i="7" s="1"/>
  <c r="E383" i="7"/>
  <c r="E1128" i="7" s="1"/>
  <c r="E1129" i="7" s="1"/>
  <c r="E695" i="7"/>
  <c r="E697" i="7" s="1"/>
  <c r="I383" i="7"/>
  <c r="I1128" i="7" s="1"/>
  <c r="I695" i="7"/>
  <c r="I697" i="7" s="1"/>
  <c r="M383" i="7"/>
  <c r="M1128" i="7" s="1"/>
  <c r="M1129" i="7" s="1"/>
  <c r="M695" i="7"/>
  <c r="M697" i="7" s="1"/>
  <c r="Q383" i="7"/>
  <c r="Q1128" i="7" s="1"/>
  <c r="Q695" i="7"/>
  <c r="Q697" i="7" s="1"/>
  <c r="F383" i="7"/>
  <c r="F1128" i="7" s="1"/>
  <c r="F695" i="7"/>
  <c r="F697" i="7" s="1"/>
  <c r="J383" i="7"/>
  <c r="J1128" i="7" s="1"/>
  <c r="J695" i="7"/>
  <c r="J697" i="7" s="1"/>
  <c r="N383" i="7"/>
  <c r="N1128" i="7" s="1"/>
  <c r="N1129" i="7" s="1"/>
  <c r="N695" i="7"/>
  <c r="N697" i="7" s="1"/>
  <c r="R383" i="7"/>
  <c r="R1128" i="7" s="1"/>
  <c r="R695" i="7"/>
  <c r="R697" i="7" s="1"/>
  <c r="C715" i="7"/>
  <c r="C690" i="7"/>
  <c r="C692" i="7" s="1"/>
  <c r="G383" i="7"/>
  <c r="G1128" i="7" s="1"/>
  <c r="G695" i="7"/>
  <c r="G697" i="7" s="1"/>
  <c r="K383" i="7"/>
  <c r="K1128" i="7" s="1"/>
  <c r="K695" i="7"/>
  <c r="K697" i="7" s="1"/>
  <c r="O383" i="7"/>
  <c r="O1128" i="7" s="1"/>
  <c r="O695" i="7"/>
  <c r="O697" i="7" s="1"/>
  <c r="S383" i="7"/>
  <c r="S1128" i="7" s="1"/>
  <c r="S695" i="7"/>
  <c r="S697" i="7" s="1"/>
  <c r="F813" i="7"/>
  <c r="P813" i="7"/>
  <c r="P815" i="7" s="1"/>
  <c r="H813" i="7"/>
  <c r="H815" i="7" s="1"/>
  <c r="AA1089" i="7"/>
  <c r="Z1089" i="7"/>
  <c r="Y1089" i="7"/>
  <c r="AD1089" i="7"/>
  <c r="AC1089" i="7"/>
  <c r="C111" i="24"/>
  <c r="Z606" i="7"/>
  <c r="AD606" i="7"/>
  <c r="Y606" i="7"/>
  <c r="AC606" i="7"/>
  <c r="AA606" i="7"/>
  <c r="Y1216" i="7"/>
  <c r="AB1094" i="7"/>
  <c r="AC1221" i="7"/>
  <c r="C128" i="24"/>
  <c r="AD807" i="7"/>
  <c r="Y807" i="7"/>
  <c r="AC807" i="7"/>
  <c r="AA807" i="7"/>
  <c r="Z807" i="7"/>
  <c r="AD1216" i="7"/>
  <c r="AA1216" i="7"/>
  <c r="Y1221" i="7"/>
  <c r="AB1221" i="7" s="1"/>
  <c r="AC792" i="7"/>
  <c r="AA792" i="7"/>
  <c r="AD792" i="7"/>
  <c r="Z792" i="7"/>
  <c r="Y792" i="7"/>
  <c r="Z1221" i="7"/>
  <c r="AD1221" i="7"/>
  <c r="AA797" i="7"/>
  <c r="Z797" i="7"/>
  <c r="Y797" i="7"/>
  <c r="AD797" i="7"/>
  <c r="AC797" i="7"/>
  <c r="AC1216" i="7"/>
  <c r="J813" i="7"/>
  <c r="J815" i="7" s="1"/>
  <c r="M813" i="7"/>
  <c r="M815" i="7" s="1"/>
  <c r="E813" i="7"/>
  <c r="E815" i="7" s="1"/>
  <c r="Q813" i="7"/>
  <c r="Q815" i="7" s="1"/>
  <c r="D813" i="7"/>
  <c r="D815" i="7" s="1"/>
  <c r="N813" i="7"/>
  <c r="N815" i="7" s="1"/>
  <c r="L813" i="7"/>
  <c r="L815" i="7" s="1"/>
  <c r="Q787" i="7"/>
  <c r="P126" i="24" s="1"/>
  <c r="I787" i="7"/>
  <c r="H126" i="24" s="1"/>
  <c r="J787" i="7"/>
  <c r="I126" i="24" s="1"/>
  <c r="L787" i="7"/>
  <c r="K126" i="24" s="1"/>
  <c r="S787" i="7"/>
  <c r="R126" i="24" s="1"/>
  <c r="K787" i="7"/>
  <c r="J126" i="24" s="1"/>
  <c r="C773" i="7"/>
  <c r="C785" i="7"/>
  <c r="D787" i="7" s="1"/>
  <c r="F787" i="7"/>
  <c r="E126" i="24" s="1"/>
  <c r="N787" i="7"/>
  <c r="M126" i="24" s="1"/>
  <c r="M787" i="7"/>
  <c r="L126" i="24" s="1"/>
  <c r="E787" i="7"/>
  <c r="D126" i="24" s="1"/>
  <c r="P787" i="7"/>
  <c r="O126" i="24" s="1"/>
  <c r="H787" i="7"/>
  <c r="G126" i="24" s="1"/>
  <c r="O787" i="7"/>
  <c r="N126" i="24" s="1"/>
  <c r="G787" i="7"/>
  <c r="F126" i="24" s="1"/>
  <c r="R787" i="7"/>
  <c r="Q126" i="24" s="1"/>
  <c r="S1224" i="7"/>
  <c r="R20" i="24"/>
  <c r="F960" i="7"/>
  <c r="R960" i="7"/>
  <c r="Q960" i="7"/>
  <c r="F959" i="7"/>
  <c r="M960" i="7"/>
  <c r="L960" i="7"/>
  <c r="S960" i="7"/>
  <c r="G960" i="7"/>
  <c r="H960" i="7"/>
  <c r="I960" i="7"/>
  <c r="J960" i="7"/>
  <c r="E960" i="7"/>
  <c r="D960" i="7"/>
  <c r="O960" i="7"/>
  <c r="C1261" i="7"/>
  <c r="C1279" i="7" s="1"/>
  <c r="C1280" i="7" s="1"/>
  <c r="B26" i="24" s="1"/>
  <c r="C1108" i="7"/>
  <c r="C674" i="7"/>
  <c r="C675" i="7" s="1"/>
  <c r="B115" i="24" s="1"/>
  <c r="C645" i="7"/>
  <c r="C375" i="7"/>
  <c r="C705" i="7"/>
  <c r="C684" i="7"/>
  <c r="C668" i="7"/>
  <c r="C669" i="7" s="1"/>
  <c r="B95" i="24" s="1"/>
  <c r="C245" i="7"/>
  <c r="G1235" i="7"/>
  <c r="G1236" i="7" s="1"/>
  <c r="G1067" i="7"/>
  <c r="K1235" i="7"/>
  <c r="K1236" i="7" s="1"/>
  <c r="K1067" i="7"/>
  <c r="O1235" i="7"/>
  <c r="O1236" i="7" s="1"/>
  <c r="O1067" i="7"/>
  <c r="H1235" i="7"/>
  <c r="H1236" i="7" s="1"/>
  <c r="H1067" i="7"/>
  <c r="L1235" i="7"/>
  <c r="L1236" i="7" s="1"/>
  <c r="L1067" i="7"/>
  <c r="P1235" i="7"/>
  <c r="P1236" i="7" s="1"/>
  <c r="P1067" i="7"/>
  <c r="D1235" i="7"/>
  <c r="D1236" i="7" s="1"/>
  <c r="D1067" i="7"/>
  <c r="E1235" i="7"/>
  <c r="E1236" i="7" s="1"/>
  <c r="E1067" i="7"/>
  <c r="I1235" i="7"/>
  <c r="I1236" i="7" s="1"/>
  <c r="I1067" i="7"/>
  <c r="M1235" i="7"/>
  <c r="M1236" i="7" s="1"/>
  <c r="M1067" i="7"/>
  <c r="Q1235" i="7"/>
  <c r="Q1236" i="7" s="1"/>
  <c r="Q1067" i="7"/>
  <c r="F1235" i="7"/>
  <c r="F1236" i="7" s="1"/>
  <c r="F1067" i="7"/>
  <c r="J1235" i="7"/>
  <c r="J1236" i="7" s="1"/>
  <c r="J1067" i="7"/>
  <c r="N1235" i="7"/>
  <c r="N1236" i="7" s="1"/>
  <c r="N1067" i="7"/>
  <c r="S1235" i="7"/>
  <c r="K959" i="7"/>
  <c r="K960" i="7"/>
  <c r="N960" i="7"/>
  <c r="N959" i="7"/>
  <c r="P959" i="7"/>
  <c r="P960" i="7"/>
  <c r="R907" i="7"/>
  <c r="R989" i="7"/>
  <c r="D907" i="7"/>
  <c r="D989" i="7"/>
  <c r="N907" i="7"/>
  <c r="N989" i="7"/>
  <c r="O907" i="7"/>
  <c r="O989" i="7"/>
  <c r="P907" i="7"/>
  <c r="P989" i="7"/>
  <c r="Q907" i="7"/>
  <c r="Q989" i="7"/>
  <c r="C907" i="7"/>
  <c r="C989" i="7"/>
  <c r="C983" i="7"/>
  <c r="J907" i="7"/>
  <c r="J989" i="7"/>
  <c r="K907" i="7"/>
  <c r="K989" i="7"/>
  <c r="L907" i="7"/>
  <c r="L989" i="7"/>
  <c r="M907" i="7"/>
  <c r="M989" i="7"/>
  <c r="S907" i="7"/>
  <c r="S989" i="7"/>
  <c r="E907" i="7"/>
  <c r="E989" i="7"/>
  <c r="F907" i="7"/>
  <c r="F989" i="7"/>
  <c r="G907" i="7"/>
  <c r="G989" i="7"/>
  <c r="H907" i="7"/>
  <c r="H989" i="7"/>
  <c r="I907" i="7"/>
  <c r="I989" i="7"/>
  <c r="J874" i="7"/>
  <c r="J882" i="7"/>
  <c r="K875" i="7"/>
  <c r="K882" i="7"/>
  <c r="P878" i="7"/>
  <c r="P882" i="7"/>
  <c r="I878" i="7"/>
  <c r="I882" i="7"/>
  <c r="I884" i="7" s="1"/>
  <c r="M875" i="7"/>
  <c r="M882" i="7"/>
  <c r="L878" i="7"/>
  <c r="L882" i="7"/>
  <c r="Q874" i="7"/>
  <c r="Q882" i="7"/>
  <c r="O878" i="7"/>
  <c r="O882" i="7"/>
  <c r="C877" i="7"/>
  <c r="C882" i="7"/>
  <c r="D884" i="7" s="1"/>
  <c r="G878" i="7"/>
  <c r="G882" i="7"/>
  <c r="G884" i="7" s="1"/>
  <c r="N877" i="7"/>
  <c r="N882" i="7"/>
  <c r="C842" i="7"/>
  <c r="C220" i="7" s="1"/>
  <c r="C846" i="7"/>
  <c r="M1098" i="7"/>
  <c r="M1099" i="7" s="1"/>
  <c r="M773" i="7"/>
  <c r="E1098" i="7"/>
  <c r="E1099" i="7" s="1"/>
  <c r="E773" i="7"/>
  <c r="P1098" i="7"/>
  <c r="P1099" i="7" s="1"/>
  <c r="P773" i="7"/>
  <c r="H1098" i="7"/>
  <c r="H1099" i="7" s="1"/>
  <c r="H773" i="7"/>
  <c r="N1098" i="7"/>
  <c r="N1099" i="7" s="1"/>
  <c r="N773" i="7"/>
  <c r="O1098" i="7"/>
  <c r="O1099" i="7" s="1"/>
  <c r="O773" i="7"/>
  <c r="G1098" i="7"/>
  <c r="G1099" i="7" s="1"/>
  <c r="G773" i="7"/>
  <c r="R1098" i="7"/>
  <c r="R1099" i="7" s="1"/>
  <c r="R773" i="7"/>
  <c r="Q1098" i="7"/>
  <c r="Q1099" i="7" s="1"/>
  <c r="Q773" i="7"/>
  <c r="I1098" i="7"/>
  <c r="I1099" i="7" s="1"/>
  <c r="I773" i="7"/>
  <c r="J1098" i="7"/>
  <c r="J1099" i="7" s="1"/>
  <c r="J773" i="7"/>
  <c r="L1098" i="7"/>
  <c r="L1099" i="7" s="1"/>
  <c r="L773" i="7"/>
  <c r="D1098" i="7"/>
  <c r="D1099" i="7" s="1"/>
  <c r="D773" i="7"/>
  <c r="S1098" i="7"/>
  <c r="S1099" i="7" s="1"/>
  <c r="S773" i="7"/>
  <c r="K1098" i="7"/>
  <c r="K1099" i="7" s="1"/>
  <c r="K773" i="7"/>
  <c r="F1098" i="7"/>
  <c r="F1099" i="7" s="1"/>
  <c r="F773" i="7"/>
  <c r="E802" i="7"/>
  <c r="D127" i="24" s="1"/>
  <c r="M802" i="7"/>
  <c r="L127" i="24" s="1"/>
  <c r="N874" i="7"/>
  <c r="N878" i="7"/>
  <c r="C761" i="7"/>
  <c r="D800" i="7"/>
  <c r="D802" i="7" s="1"/>
  <c r="O754" i="7"/>
  <c r="O43" i="7" s="1"/>
  <c r="P754" i="7"/>
  <c r="P43" i="7" s="1"/>
  <c r="K754" i="7"/>
  <c r="K760" i="7" s="1"/>
  <c r="S754" i="7"/>
  <c r="S760" i="7" s="1"/>
  <c r="N800" i="7"/>
  <c r="N802" i="7" s="1"/>
  <c r="M127" i="24" s="1"/>
  <c r="O800" i="7"/>
  <c r="O802" i="7" s="1"/>
  <c r="N127" i="24" s="1"/>
  <c r="N875" i="7"/>
  <c r="N876" i="7"/>
  <c r="I581" i="7"/>
  <c r="I582" i="7"/>
  <c r="F582" i="7"/>
  <c r="F581" i="7"/>
  <c r="J581" i="7"/>
  <c r="J582" i="7"/>
  <c r="N582" i="7"/>
  <c r="N581" i="7"/>
  <c r="R582" i="7"/>
  <c r="R581" i="7"/>
  <c r="E581" i="7"/>
  <c r="E582" i="7"/>
  <c r="Q581" i="7"/>
  <c r="Q582" i="7"/>
  <c r="G581" i="7"/>
  <c r="G582" i="7"/>
  <c r="K582" i="7"/>
  <c r="K581" i="7"/>
  <c r="O581" i="7"/>
  <c r="O582" i="7"/>
  <c r="S582" i="7"/>
  <c r="S581" i="7"/>
  <c r="M581" i="7"/>
  <c r="M582" i="7"/>
  <c r="C582" i="7"/>
  <c r="C581" i="7"/>
  <c r="C556" i="7" s="1"/>
  <c r="B106" i="24" s="1"/>
  <c r="D582" i="7"/>
  <c r="D581" i="7"/>
  <c r="H582" i="7"/>
  <c r="H581" i="7"/>
  <c r="L582" i="7"/>
  <c r="L581" i="7"/>
  <c r="P582" i="7"/>
  <c r="P581" i="7"/>
  <c r="F553" i="7"/>
  <c r="D626" i="7"/>
  <c r="D627" i="7" s="1"/>
  <c r="G626" i="7"/>
  <c r="G627" i="7" s="1"/>
  <c r="F109" i="24" s="1"/>
  <c r="K626" i="7"/>
  <c r="K627" i="7" s="1"/>
  <c r="J109" i="24" s="1"/>
  <c r="O626" i="7"/>
  <c r="O627" i="7" s="1"/>
  <c r="N109" i="24" s="1"/>
  <c r="S626" i="7"/>
  <c r="S627" i="7" s="1"/>
  <c r="R109" i="24" s="1"/>
  <c r="C685" i="7"/>
  <c r="I842" i="7"/>
  <c r="N842" i="7"/>
  <c r="P842" i="7"/>
  <c r="J842" i="7"/>
  <c r="O842" i="7"/>
  <c r="S842" i="7"/>
  <c r="L842" i="7"/>
  <c r="Q842" i="7"/>
  <c r="F842" i="7"/>
  <c r="K842" i="7"/>
  <c r="D842" i="7"/>
  <c r="M842" i="7"/>
  <c r="H842" i="7"/>
  <c r="R842" i="7"/>
  <c r="E842" i="7"/>
  <c r="G842" i="7"/>
  <c r="H626" i="7"/>
  <c r="H627" i="7" s="1"/>
  <c r="G109" i="24" s="1"/>
  <c r="L626" i="7"/>
  <c r="L627" i="7" s="1"/>
  <c r="K109" i="24" s="1"/>
  <c r="P626" i="7"/>
  <c r="P627" i="7" s="1"/>
  <c r="O109" i="24" s="1"/>
  <c r="E626" i="7"/>
  <c r="E627" i="7" s="1"/>
  <c r="D109" i="24" s="1"/>
  <c r="I626" i="7"/>
  <c r="I627" i="7" s="1"/>
  <c r="H109" i="24" s="1"/>
  <c r="M626" i="7"/>
  <c r="M627" i="7" s="1"/>
  <c r="L109" i="24" s="1"/>
  <c r="Q626" i="7"/>
  <c r="Q627" i="7" s="1"/>
  <c r="P109" i="24" s="1"/>
  <c r="C376" i="7"/>
  <c r="F626" i="7"/>
  <c r="F627" i="7" s="1"/>
  <c r="E109" i="24" s="1"/>
  <c r="J626" i="7"/>
  <c r="J627" i="7" s="1"/>
  <c r="I109" i="24" s="1"/>
  <c r="N626" i="7"/>
  <c r="N627" i="7" s="1"/>
  <c r="M109" i="24" s="1"/>
  <c r="R626" i="7"/>
  <c r="R627" i="7" s="1"/>
  <c r="Q109" i="24" s="1"/>
  <c r="N754" i="7"/>
  <c r="N43" i="7" s="1"/>
  <c r="P875" i="7"/>
  <c r="L856" i="7"/>
  <c r="L857" i="7" s="1"/>
  <c r="K131" i="24" s="1"/>
  <c r="L376" i="7"/>
  <c r="F856" i="7"/>
  <c r="F857" i="7" s="1"/>
  <c r="E131" i="24" s="1"/>
  <c r="F376" i="7"/>
  <c r="F384" i="7" s="1"/>
  <c r="F31" i="7" s="1"/>
  <c r="K856" i="7"/>
  <c r="K857" i="7" s="1"/>
  <c r="J131" i="24" s="1"/>
  <c r="K376" i="7"/>
  <c r="M856" i="7"/>
  <c r="M857" i="7" s="1"/>
  <c r="L131" i="24" s="1"/>
  <c r="M376" i="7"/>
  <c r="M384" i="7" s="1"/>
  <c r="M31" i="7" s="1"/>
  <c r="R856" i="7"/>
  <c r="R857" i="7" s="1"/>
  <c r="Q131" i="24" s="1"/>
  <c r="R376" i="7"/>
  <c r="R384" i="7" s="1"/>
  <c r="R31" i="7" s="1"/>
  <c r="E856" i="7"/>
  <c r="E857" i="7" s="1"/>
  <c r="D131" i="24" s="1"/>
  <c r="E376" i="7"/>
  <c r="E384" i="7" s="1"/>
  <c r="E31" i="7" s="1"/>
  <c r="I856" i="7"/>
  <c r="I857" i="7" s="1"/>
  <c r="H131" i="24" s="1"/>
  <c r="I376" i="7"/>
  <c r="I384" i="7" s="1"/>
  <c r="I31" i="7" s="1"/>
  <c r="D856" i="7"/>
  <c r="D857" i="7" s="1"/>
  <c r="D376" i="7"/>
  <c r="D384" i="7" s="1"/>
  <c r="D31" i="7" s="1"/>
  <c r="N856" i="7"/>
  <c r="N857" i="7" s="1"/>
  <c r="M131" i="24" s="1"/>
  <c r="N376" i="7"/>
  <c r="S856" i="7"/>
  <c r="S857" i="7" s="1"/>
  <c r="R131" i="24" s="1"/>
  <c r="S376" i="7"/>
  <c r="S384" i="7" s="1"/>
  <c r="S31" i="7" s="1"/>
  <c r="C380" i="7"/>
  <c r="Q856" i="7"/>
  <c r="Q857" i="7" s="1"/>
  <c r="P131" i="24" s="1"/>
  <c r="Q376" i="7"/>
  <c r="Q384" i="7" s="1"/>
  <c r="Q31" i="7" s="1"/>
  <c r="H856" i="7"/>
  <c r="H857" i="7" s="1"/>
  <c r="G131" i="24" s="1"/>
  <c r="H376" i="7"/>
  <c r="H384" i="7" s="1"/>
  <c r="H31" i="7" s="1"/>
  <c r="G856" i="7"/>
  <c r="G857" i="7" s="1"/>
  <c r="F131" i="24" s="1"/>
  <c r="G376" i="7"/>
  <c r="G384" i="7" s="1"/>
  <c r="G31" i="7" s="1"/>
  <c r="P856" i="7"/>
  <c r="P857" i="7" s="1"/>
  <c r="O131" i="24" s="1"/>
  <c r="P376" i="7"/>
  <c r="P384" i="7" s="1"/>
  <c r="P31" i="7" s="1"/>
  <c r="J856" i="7"/>
  <c r="J857" i="7" s="1"/>
  <c r="I131" i="24" s="1"/>
  <c r="J376" i="7"/>
  <c r="J384" i="7" s="1"/>
  <c r="J31" i="7" s="1"/>
  <c r="O856" i="7"/>
  <c r="O857" i="7" s="1"/>
  <c r="N131" i="24" s="1"/>
  <c r="O376" i="7"/>
  <c r="O384" i="7" s="1"/>
  <c r="O31" i="7" s="1"/>
  <c r="P876" i="7"/>
  <c r="P874" i="7"/>
  <c r="P800" i="7"/>
  <c r="P802" i="7" s="1"/>
  <c r="O127" i="24" s="1"/>
  <c r="P761" i="7"/>
  <c r="J710" i="7"/>
  <c r="J633" i="7"/>
  <c r="G710" i="7"/>
  <c r="G633" i="7"/>
  <c r="K710" i="7"/>
  <c r="K633" i="7"/>
  <c r="O710" i="7"/>
  <c r="O633" i="7"/>
  <c r="S710" i="7"/>
  <c r="S633" i="7"/>
  <c r="N710" i="7"/>
  <c r="N633" i="7"/>
  <c r="D710" i="7"/>
  <c r="D633" i="7"/>
  <c r="H710" i="7"/>
  <c r="H633" i="7"/>
  <c r="L710" i="7"/>
  <c r="L633" i="7"/>
  <c r="P710" i="7"/>
  <c r="P633" i="7"/>
  <c r="F710" i="7"/>
  <c r="F633" i="7"/>
  <c r="R710" i="7"/>
  <c r="R633" i="7"/>
  <c r="E710" i="7"/>
  <c r="E633" i="7"/>
  <c r="I710" i="7"/>
  <c r="I633" i="7"/>
  <c r="M710" i="7"/>
  <c r="M633" i="7"/>
  <c r="Q710" i="7"/>
  <c r="Q633" i="7"/>
  <c r="P877" i="7"/>
  <c r="M876" i="7"/>
  <c r="M878" i="7"/>
  <c r="M874" i="7"/>
  <c r="M877" i="7"/>
  <c r="G760" i="7"/>
  <c r="G43" i="7"/>
  <c r="E760" i="7"/>
  <c r="E43" i="7"/>
  <c r="R760" i="7"/>
  <c r="R43" i="7"/>
  <c r="L760" i="7"/>
  <c r="L43" i="7"/>
  <c r="I760" i="7"/>
  <c r="I43" i="7"/>
  <c r="H760" i="7"/>
  <c r="H43" i="7"/>
  <c r="Q760" i="7"/>
  <c r="Q43" i="7"/>
  <c r="J760" i="7"/>
  <c r="J43" i="7"/>
  <c r="M760" i="7"/>
  <c r="M43" i="7"/>
  <c r="F760" i="7"/>
  <c r="F43" i="7"/>
  <c r="S1234" i="7"/>
  <c r="S1231" i="7"/>
  <c r="K761" i="7"/>
  <c r="M595" i="7"/>
  <c r="M596" i="7" s="1"/>
  <c r="L112" i="24" s="1"/>
  <c r="M467" i="7"/>
  <c r="N595" i="7"/>
  <c r="N596" i="7" s="1"/>
  <c r="M112" i="24" s="1"/>
  <c r="N467" i="7"/>
  <c r="G595" i="7"/>
  <c r="G596" i="7" s="1"/>
  <c r="F112" i="24" s="1"/>
  <c r="G467" i="7"/>
  <c r="O595" i="7"/>
  <c r="O596" i="7" s="1"/>
  <c r="N112" i="24" s="1"/>
  <c r="O467" i="7"/>
  <c r="D595" i="7"/>
  <c r="D596" i="7" s="1"/>
  <c r="D467" i="7"/>
  <c r="H595" i="7"/>
  <c r="H596" i="7" s="1"/>
  <c r="G112" i="24" s="1"/>
  <c r="H467" i="7"/>
  <c r="L595" i="7"/>
  <c r="L596" i="7" s="1"/>
  <c r="K112" i="24" s="1"/>
  <c r="L467" i="7"/>
  <c r="P595" i="7"/>
  <c r="P596" i="7" s="1"/>
  <c r="O112" i="24" s="1"/>
  <c r="P467" i="7"/>
  <c r="I595" i="7"/>
  <c r="I596" i="7" s="1"/>
  <c r="H112" i="24" s="1"/>
  <c r="I467" i="7"/>
  <c r="J595" i="7"/>
  <c r="J596" i="7" s="1"/>
  <c r="I112" i="24" s="1"/>
  <c r="J467" i="7"/>
  <c r="E595" i="7"/>
  <c r="E596" i="7" s="1"/>
  <c r="D112" i="24" s="1"/>
  <c r="E467" i="7"/>
  <c r="Q595" i="7"/>
  <c r="Q596" i="7" s="1"/>
  <c r="P112" i="24" s="1"/>
  <c r="Q467" i="7"/>
  <c r="F595" i="7"/>
  <c r="F596" i="7" s="1"/>
  <c r="E112" i="24" s="1"/>
  <c r="F467" i="7"/>
  <c r="R595" i="7"/>
  <c r="R596" i="7" s="1"/>
  <c r="Q112" i="24" s="1"/>
  <c r="R467" i="7"/>
  <c r="K595" i="7"/>
  <c r="K596" i="7" s="1"/>
  <c r="J112" i="24" s="1"/>
  <c r="K467" i="7"/>
  <c r="S595" i="7"/>
  <c r="S596" i="7" s="1"/>
  <c r="R112" i="24" s="1"/>
  <c r="S467" i="7"/>
  <c r="G874" i="7"/>
  <c r="G875" i="7"/>
  <c r="G877" i="7"/>
  <c r="K800" i="7"/>
  <c r="K802" i="7" s="1"/>
  <c r="J127" i="24" s="1"/>
  <c r="G876" i="7"/>
  <c r="O876" i="7"/>
  <c r="O877" i="7"/>
  <c r="O874" i="7"/>
  <c r="O875" i="7"/>
  <c r="I876" i="7"/>
  <c r="I874" i="7"/>
  <c r="K877" i="7"/>
  <c r="K878" i="7"/>
  <c r="I877" i="7"/>
  <c r="I875" i="7"/>
  <c r="R1066" i="7"/>
  <c r="Q88" i="24" s="1"/>
  <c r="R1129" i="7"/>
  <c r="F1129" i="7"/>
  <c r="K1129" i="7"/>
  <c r="H1129" i="7"/>
  <c r="O1129" i="7"/>
  <c r="K874" i="7"/>
  <c r="P1129" i="7"/>
  <c r="G1129" i="7"/>
  <c r="I1129" i="7"/>
  <c r="L1129" i="7"/>
  <c r="J1129" i="7"/>
  <c r="Q1129" i="7"/>
  <c r="K876" i="7"/>
  <c r="L876" i="7"/>
  <c r="R815" i="7"/>
  <c r="L874" i="7"/>
  <c r="L877" i="7"/>
  <c r="I815" i="7"/>
  <c r="S815" i="7"/>
  <c r="L875" i="7"/>
  <c r="Q1000" i="7"/>
  <c r="P141" i="24" s="1"/>
  <c r="Q1004" i="7"/>
  <c r="M1000" i="7"/>
  <c r="L141" i="24" s="1"/>
  <c r="M1004" i="7"/>
  <c r="H1000" i="7"/>
  <c r="G141" i="24" s="1"/>
  <c r="H1004" i="7"/>
  <c r="L1000" i="7"/>
  <c r="K141" i="24" s="1"/>
  <c r="L1004" i="7"/>
  <c r="S1000" i="7"/>
  <c r="R141" i="24" s="1"/>
  <c r="S1004" i="7"/>
  <c r="R1000" i="7"/>
  <c r="Q141" i="24" s="1"/>
  <c r="R1004" i="7"/>
  <c r="C1000" i="7"/>
  <c r="B141" i="24" s="1"/>
  <c r="C1004" i="7"/>
  <c r="E1000" i="7"/>
  <c r="D141" i="24" s="1"/>
  <c r="E1004" i="7"/>
  <c r="N1000" i="7"/>
  <c r="M141" i="24" s="1"/>
  <c r="N1004" i="7"/>
  <c r="O1000" i="7"/>
  <c r="N141" i="24" s="1"/>
  <c r="O1004" i="7"/>
  <c r="G1000" i="7"/>
  <c r="F141" i="24" s="1"/>
  <c r="G1004" i="7"/>
  <c r="D1000" i="7"/>
  <c r="D1004" i="7"/>
  <c r="F1000" i="7"/>
  <c r="E141" i="24" s="1"/>
  <c r="F1004" i="7"/>
  <c r="K1000" i="7"/>
  <c r="J141" i="24" s="1"/>
  <c r="K1004" i="7"/>
  <c r="I1000" i="7"/>
  <c r="H141" i="24" s="1"/>
  <c r="I1004" i="7"/>
  <c r="P1000" i="7"/>
  <c r="O141" i="24" s="1"/>
  <c r="P1004" i="7"/>
  <c r="J1000" i="7"/>
  <c r="I141" i="24" s="1"/>
  <c r="J1004" i="7"/>
  <c r="F815" i="7"/>
  <c r="Q878" i="7"/>
  <c r="Q877" i="7"/>
  <c r="Q876" i="7"/>
  <c r="Q875" i="7"/>
  <c r="J878" i="7"/>
  <c r="J877" i="7"/>
  <c r="J876" i="7"/>
  <c r="J875" i="7"/>
  <c r="D1137" i="7"/>
  <c r="D1158" i="7"/>
  <c r="R1137" i="7"/>
  <c r="R1179" i="7" s="1"/>
  <c r="R1158" i="7"/>
  <c r="S1137" i="7"/>
  <c r="S1158" i="7"/>
  <c r="O834" i="7"/>
  <c r="E726" i="7"/>
  <c r="E1137" i="7" s="1"/>
  <c r="E1179" i="7" s="1"/>
  <c r="E1133" i="7"/>
  <c r="I726" i="7"/>
  <c r="I1137" i="7" s="1"/>
  <c r="I1179" i="7" s="1"/>
  <c r="I1133" i="7"/>
  <c r="M726" i="7"/>
  <c r="M1137" i="7" s="1"/>
  <c r="M1179" i="7" s="1"/>
  <c r="M1133" i="7"/>
  <c r="Q726" i="7"/>
  <c r="Q1137" i="7" s="1"/>
  <c r="Q1179" i="7" s="1"/>
  <c r="Q1133" i="7"/>
  <c r="F726" i="7"/>
  <c r="F1137" i="7" s="1"/>
  <c r="F1179" i="7" s="1"/>
  <c r="F1133" i="7"/>
  <c r="J726" i="7"/>
  <c r="J1137" i="7" s="1"/>
  <c r="J1179" i="7" s="1"/>
  <c r="J1133" i="7"/>
  <c r="N726" i="7"/>
  <c r="N1137" i="7" s="1"/>
  <c r="N1179" i="7" s="1"/>
  <c r="N1133" i="7"/>
  <c r="R726" i="7"/>
  <c r="R727" i="7" s="1"/>
  <c r="Q118" i="24" s="1"/>
  <c r="R1133" i="7"/>
  <c r="G726" i="7"/>
  <c r="G1137" i="7" s="1"/>
  <c r="G1179" i="7" s="1"/>
  <c r="G1133" i="7"/>
  <c r="K726" i="7"/>
  <c r="K1137" i="7" s="1"/>
  <c r="K1179" i="7" s="1"/>
  <c r="K1133" i="7"/>
  <c r="O726" i="7"/>
  <c r="O1137" i="7" s="1"/>
  <c r="O1179" i="7" s="1"/>
  <c r="O1133" i="7"/>
  <c r="S726" i="7"/>
  <c r="S727" i="7" s="1"/>
  <c r="R118" i="24" s="1"/>
  <c r="S1133" i="7"/>
  <c r="H726" i="7"/>
  <c r="H1137" i="7" s="1"/>
  <c r="H1179" i="7" s="1"/>
  <c r="H1133" i="7"/>
  <c r="L726" i="7"/>
  <c r="L1137" i="7" s="1"/>
  <c r="L1179" i="7" s="1"/>
  <c r="L1133" i="7"/>
  <c r="P726" i="7"/>
  <c r="P1137" i="7" s="1"/>
  <c r="P1179" i="7" s="1"/>
  <c r="P1133" i="7"/>
  <c r="D754" i="7"/>
  <c r="D761" i="7"/>
  <c r="H983" i="7"/>
  <c r="H993" i="7"/>
  <c r="H995" i="7" s="1"/>
  <c r="G140" i="24" s="1"/>
  <c r="C856" i="7"/>
  <c r="C857" i="7" s="1"/>
  <c r="B131" i="24" s="1"/>
  <c r="C860" i="7"/>
  <c r="D983" i="7"/>
  <c r="D993" i="7"/>
  <c r="D995" i="7" s="1"/>
  <c r="F983" i="7"/>
  <c r="F993" i="7"/>
  <c r="F995" i="7" s="1"/>
  <c r="E140" i="24" s="1"/>
  <c r="O983" i="7"/>
  <c r="O993" i="7"/>
  <c r="O995" i="7" s="1"/>
  <c r="N140" i="24" s="1"/>
  <c r="P983" i="7"/>
  <c r="P993" i="7"/>
  <c r="P995" i="7" s="1"/>
  <c r="O140" i="24" s="1"/>
  <c r="Q983" i="7"/>
  <c r="Q993" i="7"/>
  <c r="Q995" i="7" s="1"/>
  <c r="P140" i="24" s="1"/>
  <c r="N983" i="7"/>
  <c r="N993" i="7"/>
  <c r="N995" i="7" s="1"/>
  <c r="M140" i="24" s="1"/>
  <c r="G983" i="7"/>
  <c r="G993" i="7"/>
  <c r="G995" i="7" s="1"/>
  <c r="F140" i="24" s="1"/>
  <c r="I983" i="7"/>
  <c r="I993" i="7"/>
  <c r="I995" i="7" s="1"/>
  <c r="H140" i="24" s="1"/>
  <c r="J983" i="7"/>
  <c r="J993" i="7"/>
  <c r="J995" i="7" s="1"/>
  <c r="I140" i="24" s="1"/>
  <c r="C993" i="7"/>
  <c r="C995" i="7" s="1"/>
  <c r="B140" i="24" s="1"/>
  <c r="E983" i="7"/>
  <c r="E993" i="7"/>
  <c r="E995" i="7" s="1"/>
  <c r="D140" i="24" s="1"/>
  <c r="S983" i="7"/>
  <c r="S993" i="7"/>
  <c r="S995" i="7" s="1"/>
  <c r="R140" i="24" s="1"/>
  <c r="R983" i="7"/>
  <c r="R993" i="7"/>
  <c r="R995" i="7" s="1"/>
  <c r="Q140" i="24" s="1"/>
  <c r="K983" i="7"/>
  <c r="K993" i="7"/>
  <c r="K995" i="7" s="1"/>
  <c r="J140" i="24" s="1"/>
  <c r="L983" i="7"/>
  <c r="L993" i="7"/>
  <c r="L995" i="7" s="1"/>
  <c r="K140" i="24" s="1"/>
  <c r="M983" i="7"/>
  <c r="M993" i="7"/>
  <c r="M995" i="7" s="1"/>
  <c r="L140" i="24" s="1"/>
  <c r="H833" i="7"/>
  <c r="H860" i="7"/>
  <c r="F833" i="7"/>
  <c r="F860" i="7"/>
  <c r="K832" i="7"/>
  <c r="K860" i="7"/>
  <c r="R832" i="7"/>
  <c r="R860" i="7"/>
  <c r="E834" i="7"/>
  <c r="E860" i="7"/>
  <c r="P832" i="7"/>
  <c r="P860" i="7"/>
  <c r="S834" i="7"/>
  <c r="S860" i="7"/>
  <c r="C833" i="7"/>
  <c r="M834" i="7"/>
  <c r="M860" i="7"/>
  <c r="Q833" i="7"/>
  <c r="Q860" i="7"/>
  <c r="I833" i="7"/>
  <c r="I860" i="7"/>
  <c r="D832" i="7"/>
  <c r="D860" i="7"/>
  <c r="N832" i="7"/>
  <c r="N860" i="7"/>
  <c r="G833" i="7"/>
  <c r="G860" i="7"/>
  <c r="L833" i="7"/>
  <c r="L860" i="7"/>
  <c r="J833" i="7"/>
  <c r="J860" i="7"/>
  <c r="O833" i="7"/>
  <c r="O860" i="7"/>
  <c r="C642" i="7"/>
  <c r="R1180" i="7"/>
  <c r="C643" i="7"/>
  <c r="G1180" i="7"/>
  <c r="K1180" i="7"/>
  <c r="O1180" i="7"/>
  <c r="S1180" i="7"/>
  <c r="O832" i="7"/>
  <c r="F901" i="7"/>
  <c r="F914" i="7"/>
  <c r="O900" i="7"/>
  <c r="O914" i="7"/>
  <c r="P901" i="7"/>
  <c r="P914" i="7"/>
  <c r="Q900" i="7"/>
  <c r="Q914" i="7"/>
  <c r="R901" i="7"/>
  <c r="R914" i="7"/>
  <c r="K900" i="7"/>
  <c r="K914" i="7"/>
  <c r="L900" i="7"/>
  <c r="L914" i="7"/>
  <c r="M899" i="7"/>
  <c r="M914" i="7"/>
  <c r="N901" i="7"/>
  <c r="N914" i="7"/>
  <c r="G900" i="7"/>
  <c r="G914" i="7"/>
  <c r="H900" i="7"/>
  <c r="H914" i="7"/>
  <c r="I900" i="7"/>
  <c r="I914" i="7"/>
  <c r="J901" i="7"/>
  <c r="J914" i="7"/>
  <c r="C900" i="7"/>
  <c r="C914" i="7"/>
  <c r="D900" i="7"/>
  <c r="D914" i="7"/>
  <c r="E914" i="7"/>
  <c r="S900" i="7"/>
  <c r="S914" i="7"/>
  <c r="K834" i="7"/>
  <c r="C878" i="7"/>
  <c r="C875" i="7"/>
  <c r="C874" i="7"/>
  <c r="C876" i="7"/>
  <c r="N899" i="7"/>
  <c r="O903" i="7"/>
  <c r="I899" i="7"/>
  <c r="Q901" i="7"/>
  <c r="S899" i="7"/>
  <c r="L901" i="7"/>
  <c r="K903" i="7"/>
  <c r="M901" i="7"/>
  <c r="J903" i="7"/>
  <c r="H901" i="7"/>
  <c r="J899" i="7"/>
  <c r="S901" i="7"/>
  <c r="J898" i="7"/>
  <c r="G899" i="7"/>
  <c r="P902" i="7"/>
  <c r="R900" i="7"/>
  <c r="K902" i="7"/>
  <c r="M900" i="7"/>
  <c r="O898" i="7"/>
  <c r="G901" i="7"/>
  <c r="K813" i="7"/>
  <c r="K815" i="7" s="1"/>
  <c r="H898" i="7"/>
  <c r="L902" i="7"/>
  <c r="N900" i="7"/>
  <c r="G902" i="7"/>
  <c r="K898" i="7"/>
  <c r="E898" i="7"/>
  <c r="E902" i="7"/>
  <c r="S832" i="7"/>
  <c r="S833" i="7"/>
  <c r="H903" i="7"/>
  <c r="H899" i="7"/>
  <c r="I898" i="7"/>
  <c r="I902" i="7"/>
  <c r="K899" i="7"/>
  <c r="L898" i="7"/>
  <c r="S903" i="7"/>
  <c r="C903" i="7"/>
  <c r="D902" i="7"/>
  <c r="E901" i="7"/>
  <c r="F900" i="7"/>
  <c r="N903" i="7"/>
  <c r="O902" i="7"/>
  <c r="R899" i="7"/>
  <c r="S898" i="7"/>
  <c r="C898" i="7"/>
  <c r="I903" i="7"/>
  <c r="J902" i="7"/>
  <c r="K901" i="7"/>
  <c r="N898" i="7"/>
  <c r="E903" i="7"/>
  <c r="F902" i="7"/>
  <c r="P899" i="7"/>
  <c r="P903" i="7"/>
  <c r="Q898" i="7"/>
  <c r="Q902" i="7"/>
  <c r="C899" i="7"/>
  <c r="D898" i="7"/>
  <c r="O899" i="7"/>
  <c r="F903" i="7"/>
  <c r="Q903" i="7"/>
  <c r="R902" i="7"/>
  <c r="C901" i="7"/>
  <c r="E899" i="7"/>
  <c r="F898" i="7"/>
  <c r="D903" i="7"/>
  <c r="D899" i="7"/>
  <c r="L899" i="7"/>
  <c r="L903" i="7"/>
  <c r="M898" i="7"/>
  <c r="M902" i="7"/>
  <c r="P898" i="7"/>
  <c r="G813" i="7"/>
  <c r="G815" i="7" s="1"/>
  <c r="G903" i="7"/>
  <c r="H902" i="7"/>
  <c r="I901" i="7"/>
  <c r="J900" i="7"/>
  <c r="R903" i="7"/>
  <c r="S902" i="7"/>
  <c r="C902" i="7"/>
  <c r="D901" i="7"/>
  <c r="E900" i="7"/>
  <c r="F899" i="7"/>
  <c r="G898" i="7"/>
  <c r="M903" i="7"/>
  <c r="N902" i="7"/>
  <c r="O901" i="7"/>
  <c r="P900" i="7"/>
  <c r="Q899" i="7"/>
  <c r="R898" i="7"/>
  <c r="O813" i="7"/>
  <c r="O815" i="7" s="1"/>
  <c r="C834" i="7"/>
  <c r="G834" i="7"/>
  <c r="G832" i="7"/>
  <c r="C832" i="7"/>
  <c r="E832" i="7"/>
  <c r="E833" i="7"/>
  <c r="F834" i="7"/>
  <c r="F832" i="7"/>
  <c r="R834" i="7"/>
  <c r="Q834" i="7"/>
  <c r="H832" i="7"/>
  <c r="M832" i="7"/>
  <c r="I834" i="7"/>
  <c r="J834" i="7"/>
  <c r="Q832" i="7"/>
  <c r="J832" i="7"/>
  <c r="N834" i="7"/>
  <c r="R833" i="7"/>
  <c r="N833" i="7"/>
  <c r="C754" i="7"/>
  <c r="C800" i="7"/>
  <c r="C802" i="7" s="1"/>
  <c r="B127" i="24" s="1"/>
  <c r="I832" i="7"/>
  <c r="L832" i="7"/>
  <c r="D834" i="7"/>
  <c r="D833" i="7"/>
  <c r="P834" i="7"/>
  <c r="L834" i="7"/>
  <c r="M833" i="7"/>
  <c r="P833" i="7"/>
  <c r="H834" i="7"/>
  <c r="I802" i="7"/>
  <c r="H127" i="24" s="1"/>
  <c r="Q802" i="7"/>
  <c r="P127" i="24" s="1"/>
  <c r="R802" i="7"/>
  <c r="Q127" i="24" s="1"/>
  <c r="L802" i="7"/>
  <c r="K127" i="24" s="1"/>
  <c r="J802" i="7"/>
  <c r="I127" i="24" s="1"/>
  <c r="H802" i="7"/>
  <c r="G127" i="24" s="1"/>
  <c r="G802" i="7"/>
  <c r="F127" i="24" s="1"/>
  <c r="F802" i="7"/>
  <c r="E127" i="24" s="1"/>
  <c r="S761" i="7"/>
  <c r="S800" i="7"/>
  <c r="S802" i="7" s="1"/>
  <c r="R127" i="24" s="1"/>
  <c r="D570" i="7"/>
  <c r="D576" i="7" s="1"/>
  <c r="H570" i="7"/>
  <c r="H576" i="7" s="1"/>
  <c r="H683" i="7"/>
  <c r="L683" i="7"/>
  <c r="L570" i="7"/>
  <c r="L576" i="7" s="1"/>
  <c r="P683" i="7"/>
  <c r="D683" i="7"/>
  <c r="E683" i="7"/>
  <c r="M683" i="7"/>
  <c r="I683" i="7"/>
  <c r="Q683" i="7"/>
  <c r="F683" i="7"/>
  <c r="J683" i="7"/>
  <c r="N683" i="7"/>
  <c r="R683" i="7"/>
  <c r="G553" i="7"/>
  <c r="P570" i="7"/>
  <c r="P576" i="7" s="1"/>
  <c r="S553" i="7"/>
  <c r="C596" i="7"/>
  <c r="B112" i="24" s="1"/>
  <c r="S552" i="7"/>
  <c r="E570" i="7"/>
  <c r="E576" i="7" s="1"/>
  <c r="I570" i="7"/>
  <c r="I576" i="7" s="1"/>
  <c r="M570" i="7"/>
  <c r="M576" i="7" s="1"/>
  <c r="Q570" i="7"/>
  <c r="Q576" i="7" s="1"/>
  <c r="N553" i="7"/>
  <c r="K552" i="7"/>
  <c r="R553" i="7"/>
  <c r="O552" i="7"/>
  <c r="K553" i="7"/>
  <c r="J553" i="7"/>
  <c r="D726" i="7"/>
  <c r="G552" i="7"/>
  <c r="O553" i="7"/>
  <c r="C553" i="7"/>
  <c r="D551" i="7"/>
  <c r="H551" i="7"/>
  <c r="L551" i="7"/>
  <c r="P551" i="7"/>
  <c r="D552" i="7"/>
  <c r="H552" i="7"/>
  <c r="L552" i="7"/>
  <c r="P552" i="7"/>
  <c r="D553" i="7"/>
  <c r="H553" i="7"/>
  <c r="L553" i="7"/>
  <c r="P553" i="7"/>
  <c r="C552" i="7"/>
  <c r="C575" i="7"/>
  <c r="K575" i="7"/>
  <c r="S575" i="7"/>
  <c r="E551" i="7"/>
  <c r="M551" i="7"/>
  <c r="E552" i="7"/>
  <c r="M552" i="7"/>
  <c r="I553" i="7"/>
  <c r="Q553" i="7"/>
  <c r="F551" i="7"/>
  <c r="J551" i="7"/>
  <c r="N551" i="7"/>
  <c r="R551" i="7"/>
  <c r="F552" i="7"/>
  <c r="J552" i="7"/>
  <c r="N552" i="7"/>
  <c r="R552" i="7"/>
  <c r="G575" i="7"/>
  <c r="O575" i="7"/>
  <c r="C551" i="7"/>
  <c r="I551" i="7"/>
  <c r="Q551" i="7"/>
  <c r="I552" i="7"/>
  <c r="Q552" i="7"/>
  <c r="E553" i="7"/>
  <c r="M553" i="7"/>
  <c r="F570" i="7"/>
  <c r="F576" i="7" s="1"/>
  <c r="J570" i="7"/>
  <c r="J576" i="7" s="1"/>
  <c r="N570" i="7"/>
  <c r="N576" i="7" s="1"/>
  <c r="R570" i="7"/>
  <c r="R576" i="7" s="1"/>
  <c r="G551" i="7"/>
  <c r="K551" i="7"/>
  <c r="O551" i="7"/>
  <c r="S551" i="7"/>
  <c r="F573" i="7"/>
  <c r="C573" i="7"/>
  <c r="J573" i="7"/>
  <c r="N573" i="7"/>
  <c r="R573" i="7"/>
  <c r="S570" i="7"/>
  <c r="S576" i="7" s="1"/>
  <c r="D573" i="7"/>
  <c r="P573" i="7"/>
  <c r="L574" i="7"/>
  <c r="E573" i="7"/>
  <c r="I573" i="7"/>
  <c r="M573" i="7"/>
  <c r="Q573" i="7"/>
  <c r="E574" i="7"/>
  <c r="I574" i="7"/>
  <c r="M574" i="7"/>
  <c r="Q574" i="7"/>
  <c r="D575" i="7"/>
  <c r="H575" i="7"/>
  <c r="L575" i="7"/>
  <c r="P575" i="7"/>
  <c r="H573" i="7"/>
  <c r="H574" i="7"/>
  <c r="F574" i="7"/>
  <c r="J574" i="7"/>
  <c r="N574" i="7"/>
  <c r="R574" i="7"/>
  <c r="E575" i="7"/>
  <c r="I575" i="7"/>
  <c r="M575" i="7"/>
  <c r="Q575" i="7"/>
  <c r="L573" i="7"/>
  <c r="D574" i="7"/>
  <c r="P574" i="7"/>
  <c r="C574" i="7"/>
  <c r="G573" i="7"/>
  <c r="K573" i="7"/>
  <c r="O573" i="7"/>
  <c r="S573" i="7"/>
  <c r="G574" i="7"/>
  <c r="K574" i="7"/>
  <c r="O574" i="7"/>
  <c r="S574" i="7"/>
  <c r="F575" i="7"/>
  <c r="J575" i="7"/>
  <c r="N575" i="7"/>
  <c r="R575" i="7"/>
  <c r="C570" i="7"/>
  <c r="C576" i="7" s="1"/>
  <c r="K570" i="7"/>
  <c r="K576" i="7" s="1"/>
  <c r="G570" i="7"/>
  <c r="G576" i="7" s="1"/>
  <c r="O570" i="7"/>
  <c r="O576" i="7" s="1"/>
  <c r="S661" i="7"/>
  <c r="R661" i="7"/>
  <c r="Q661" i="7"/>
  <c r="P661" i="7"/>
  <c r="O661" i="7"/>
  <c r="N661" i="7"/>
  <c r="M661" i="7"/>
  <c r="L661" i="7"/>
  <c r="K661" i="7"/>
  <c r="J661" i="7"/>
  <c r="I661" i="7"/>
  <c r="H661" i="7"/>
  <c r="G661" i="7"/>
  <c r="F661" i="7"/>
  <c r="E661" i="7"/>
  <c r="D661" i="7"/>
  <c r="S660" i="7"/>
  <c r="R660" i="7"/>
  <c r="Q660" i="7"/>
  <c r="P660" i="7"/>
  <c r="O660" i="7"/>
  <c r="N660" i="7"/>
  <c r="M660" i="7"/>
  <c r="L660" i="7"/>
  <c r="K660" i="7"/>
  <c r="J660" i="7"/>
  <c r="I660" i="7"/>
  <c r="H660" i="7"/>
  <c r="G660" i="7"/>
  <c r="F660" i="7"/>
  <c r="E660" i="7"/>
  <c r="D660" i="7"/>
  <c r="C661" i="7"/>
  <c r="C660" i="7"/>
  <c r="C502" i="7"/>
  <c r="S502" i="7"/>
  <c r="R502" i="7"/>
  <c r="Q502" i="7"/>
  <c r="P502" i="7"/>
  <c r="O502" i="7"/>
  <c r="N502" i="7"/>
  <c r="M502" i="7"/>
  <c r="L502" i="7"/>
  <c r="K502" i="7"/>
  <c r="J502" i="7"/>
  <c r="I502" i="7"/>
  <c r="H502" i="7"/>
  <c r="G502" i="7"/>
  <c r="F502" i="7"/>
  <c r="E502" i="7"/>
  <c r="D502" i="7"/>
  <c r="C497" i="7"/>
  <c r="S497" i="7"/>
  <c r="R497" i="7"/>
  <c r="Q497" i="7"/>
  <c r="P497" i="7"/>
  <c r="O497" i="7"/>
  <c r="N497" i="7"/>
  <c r="M497" i="7"/>
  <c r="L497" i="7"/>
  <c r="K497" i="7"/>
  <c r="J497" i="7"/>
  <c r="I497" i="7"/>
  <c r="H497" i="7"/>
  <c r="G497" i="7"/>
  <c r="F497" i="7"/>
  <c r="E497" i="7"/>
  <c r="D497" i="7"/>
  <c r="S455" i="7"/>
  <c r="R455" i="7"/>
  <c r="Q455" i="7"/>
  <c r="P455" i="7"/>
  <c r="O455" i="7"/>
  <c r="N455" i="7"/>
  <c r="M455" i="7"/>
  <c r="L455" i="7"/>
  <c r="K455" i="7"/>
  <c r="J455" i="7"/>
  <c r="I455" i="7"/>
  <c r="H455" i="7"/>
  <c r="G455" i="7"/>
  <c r="F455" i="7"/>
  <c r="E455" i="7"/>
  <c r="D455" i="7"/>
  <c r="D1252" i="7"/>
  <c r="E1252" i="7"/>
  <c r="F1252" i="7"/>
  <c r="G1252" i="7"/>
  <c r="H1252" i="7"/>
  <c r="I1252" i="7"/>
  <c r="J1252" i="7"/>
  <c r="K1252" i="7"/>
  <c r="L1252" i="7"/>
  <c r="M1252" i="7"/>
  <c r="N1252" i="7"/>
  <c r="O1252" i="7"/>
  <c r="P1252" i="7"/>
  <c r="Q1252" i="7"/>
  <c r="R1252" i="7"/>
  <c r="S1252" i="7"/>
  <c r="C1252" i="7"/>
  <c r="S344" i="7"/>
  <c r="R344" i="7"/>
  <c r="Q344" i="7"/>
  <c r="P344" i="7"/>
  <c r="O344" i="7"/>
  <c r="N344" i="7"/>
  <c r="M344" i="7"/>
  <c r="L344" i="7"/>
  <c r="K344" i="7"/>
  <c r="J344" i="7"/>
  <c r="I344" i="7"/>
  <c r="H344" i="7"/>
  <c r="G344" i="7"/>
  <c r="F344" i="7"/>
  <c r="E344" i="7"/>
  <c r="D344" i="7"/>
  <c r="C344" i="7"/>
  <c r="N384" i="7" l="1"/>
  <c r="N31" i="7" s="1"/>
  <c r="K384" i="7"/>
  <c r="K31" i="7" s="1"/>
  <c r="L384" i="7"/>
  <c r="L31" i="7" s="1"/>
  <c r="Q653" i="7"/>
  <c r="Q657" i="7" s="1"/>
  <c r="Q1266" i="7"/>
  <c r="I653" i="7"/>
  <c r="I657" i="7" s="1"/>
  <c r="I1266" i="7"/>
  <c r="R653" i="7"/>
  <c r="R657" i="7" s="1"/>
  <c r="R1266" i="7"/>
  <c r="P653" i="7"/>
  <c r="P657" i="7" s="1"/>
  <c r="P1266" i="7"/>
  <c r="H653" i="7"/>
  <c r="H657" i="7" s="1"/>
  <c r="H1266" i="7"/>
  <c r="N653" i="7"/>
  <c r="N657" i="7" s="1"/>
  <c r="N1266" i="7"/>
  <c r="O653" i="7"/>
  <c r="O657" i="7" s="1"/>
  <c r="O1266" i="7"/>
  <c r="G653" i="7"/>
  <c r="G657" i="7" s="1"/>
  <c r="G1266" i="7"/>
  <c r="M653" i="7"/>
  <c r="M657" i="7" s="1"/>
  <c r="M1266" i="7"/>
  <c r="E653" i="7"/>
  <c r="E657" i="7" s="1"/>
  <c r="E1266" i="7"/>
  <c r="F653" i="7"/>
  <c r="F657" i="7" s="1"/>
  <c r="F1266" i="7"/>
  <c r="L653" i="7"/>
  <c r="L657" i="7" s="1"/>
  <c r="L1266" i="7"/>
  <c r="D653" i="7"/>
  <c r="D657" i="7" s="1"/>
  <c r="D1266" i="7"/>
  <c r="S653" i="7"/>
  <c r="S657" i="7" s="1"/>
  <c r="S1266" i="7"/>
  <c r="K653" i="7"/>
  <c r="K657" i="7" s="1"/>
  <c r="K1266" i="7"/>
  <c r="J653" i="7"/>
  <c r="J657" i="7" s="1"/>
  <c r="J1266" i="7"/>
  <c r="M715" i="7"/>
  <c r="M690" i="7"/>
  <c r="M692" i="7" s="1"/>
  <c r="E715" i="7"/>
  <c r="E690" i="7"/>
  <c r="E692" i="7" s="1"/>
  <c r="F715" i="7"/>
  <c r="F690" i="7"/>
  <c r="F692" i="7" s="1"/>
  <c r="L715" i="7"/>
  <c r="L690" i="7"/>
  <c r="L692" i="7" s="1"/>
  <c r="D715" i="7"/>
  <c r="D690" i="7"/>
  <c r="D692" i="7" s="1"/>
  <c r="S715" i="7"/>
  <c r="S690" i="7"/>
  <c r="S692" i="7" s="1"/>
  <c r="K715" i="7"/>
  <c r="K690" i="7"/>
  <c r="K692" i="7" s="1"/>
  <c r="J715" i="7"/>
  <c r="J690" i="7"/>
  <c r="J692" i="7" s="1"/>
  <c r="Q715" i="7"/>
  <c r="Q690" i="7"/>
  <c r="Q692" i="7" s="1"/>
  <c r="I715" i="7"/>
  <c r="I690" i="7"/>
  <c r="I692" i="7" s="1"/>
  <c r="R715" i="7"/>
  <c r="R690" i="7"/>
  <c r="R692" i="7" s="1"/>
  <c r="P715" i="7"/>
  <c r="P690" i="7"/>
  <c r="P692" i="7" s="1"/>
  <c r="H715" i="7"/>
  <c r="H690" i="7"/>
  <c r="H692" i="7" s="1"/>
  <c r="N715" i="7"/>
  <c r="N690" i="7"/>
  <c r="N692" i="7" s="1"/>
  <c r="O715" i="7"/>
  <c r="O690" i="7"/>
  <c r="O692" i="7" s="1"/>
  <c r="G715" i="7"/>
  <c r="G690" i="7"/>
  <c r="G692" i="7" s="1"/>
  <c r="AD697" i="7"/>
  <c r="AA697" i="7"/>
  <c r="Y697" i="7"/>
  <c r="AC697" i="7"/>
  <c r="Z697" i="7"/>
  <c r="C538" i="7"/>
  <c r="C1206" i="7"/>
  <c r="AB606" i="7"/>
  <c r="AB792" i="7"/>
  <c r="AB797" i="7"/>
  <c r="AB807" i="7"/>
  <c r="C109" i="24"/>
  <c r="Z627" i="7"/>
  <c r="AD627" i="7"/>
  <c r="Y627" i="7"/>
  <c r="AC627" i="7"/>
  <c r="AA627" i="7"/>
  <c r="C127" i="24"/>
  <c r="Z802" i="7"/>
  <c r="AD802" i="7"/>
  <c r="Y802" i="7"/>
  <c r="AC802" i="7"/>
  <c r="AA802" i="7"/>
  <c r="Z884" i="7"/>
  <c r="AD884" i="7"/>
  <c r="Y884" i="7"/>
  <c r="AC884" i="7"/>
  <c r="AA884" i="7"/>
  <c r="AC815" i="7"/>
  <c r="AA815" i="7"/>
  <c r="Z815" i="7"/>
  <c r="Y815" i="7"/>
  <c r="AD815" i="7"/>
  <c r="C140" i="24"/>
  <c r="AA995" i="7"/>
  <c r="Z995" i="7"/>
  <c r="Y995" i="7"/>
  <c r="AD995" i="7"/>
  <c r="AC995" i="7"/>
  <c r="C141" i="24"/>
  <c r="Z1000" i="7"/>
  <c r="AA1000" i="7"/>
  <c r="Y1000" i="7"/>
  <c r="AD1000" i="7"/>
  <c r="AC1000" i="7"/>
  <c r="C112" i="24"/>
  <c r="AC596" i="7"/>
  <c r="AA596" i="7"/>
  <c r="AD596" i="7"/>
  <c r="Z596" i="7"/>
  <c r="Y596" i="7"/>
  <c r="R22" i="24"/>
  <c r="AC1231" i="7"/>
  <c r="Y1231" i="7"/>
  <c r="AA1231" i="7"/>
  <c r="AD1231" i="7"/>
  <c r="Z1231" i="7"/>
  <c r="AD1099" i="7"/>
  <c r="Y1099" i="7"/>
  <c r="AA1099" i="7"/>
  <c r="Z1099" i="7"/>
  <c r="AC1099" i="7"/>
  <c r="AB1216" i="7"/>
  <c r="AB1089" i="7"/>
  <c r="AD467" i="7"/>
  <c r="Y467" i="7"/>
  <c r="AC467" i="7"/>
  <c r="AA467" i="7"/>
  <c r="Z467" i="7"/>
  <c r="C131" i="24"/>
  <c r="AC857" i="7"/>
  <c r="AA857" i="7"/>
  <c r="AD857" i="7"/>
  <c r="Z857" i="7"/>
  <c r="Y857" i="7"/>
  <c r="AD1067" i="7"/>
  <c r="Y1067" i="7"/>
  <c r="Z1067" i="7"/>
  <c r="AC1067" i="7"/>
  <c r="AA1067" i="7"/>
  <c r="AC960" i="7"/>
  <c r="AD960" i="7"/>
  <c r="AA960" i="7"/>
  <c r="Z960" i="7"/>
  <c r="Y960" i="7"/>
  <c r="C126" i="24"/>
  <c r="AD787" i="7"/>
  <c r="Y787" i="7"/>
  <c r="AC787" i="7"/>
  <c r="AA787" i="7"/>
  <c r="Z787" i="7"/>
  <c r="J985" i="7"/>
  <c r="I143" i="24" s="1"/>
  <c r="G985" i="7"/>
  <c r="F143" i="24" s="1"/>
  <c r="Q985" i="7"/>
  <c r="P143" i="24" s="1"/>
  <c r="D985" i="7"/>
  <c r="M985" i="7"/>
  <c r="L143" i="24" s="1"/>
  <c r="S985" i="7"/>
  <c r="R143" i="24" s="1"/>
  <c r="C1263" i="7"/>
  <c r="C1285" i="7"/>
  <c r="B27" i="24" s="1"/>
  <c r="K985" i="7"/>
  <c r="J143" i="24" s="1"/>
  <c r="O985" i="7"/>
  <c r="N143" i="24" s="1"/>
  <c r="C664" i="7"/>
  <c r="B123" i="24" s="1"/>
  <c r="H985" i="7"/>
  <c r="G143" i="24" s="1"/>
  <c r="L985" i="7"/>
  <c r="K143" i="24" s="1"/>
  <c r="R985" i="7"/>
  <c r="Q143" i="24" s="1"/>
  <c r="E985" i="7"/>
  <c r="D143" i="24" s="1"/>
  <c r="I985" i="7"/>
  <c r="H143" i="24" s="1"/>
  <c r="N985" i="7"/>
  <c r="M143" i="24" s="1"/>
  <c r="P985" i="7"/>
  <c r="O143" i="24" s="1"/>
  <c r="F985" i="7"/>
  <c r="E143" i="24" s="1"/>
  <c r="C1046" i="7"/>
  <c r="B120" i="24"/>
  <c r="F663" i="7"/>
  <c r="F662" i="7"/>
  <c r="R663" i="7"/>
  <c r="R662" i="7"/>
  <c r="C663" i="7"/>
  <c r="C662" i="7"/>
  <c r="G663" i="7"/>
  <c r="G662" i="7"/>
  <c r="K663" i="7"/>
  <c r="K662" i="7"/>
  <c r="O663" i="7"/>
  <c r="O662" i="7"/>
  <c r="S663" i="7"/>
  <c r="S662" i="7"/>
  <c r="N663" i="7"/>
  <c r="N662" i="7"/>
  <c r="D663" i="7"/>
  <c r="D662" i="7"/>
  <c r="L662" i="7"/>
  <c r="L663" i="7"/>
  <c r="P663" i="7"/>
  <c r="P662" i="7"/>
  <c r="J663" i="7"/>
  <c r="J662" i="7"/>
  <c r="H663" i="7"/>
  <c r="H662" i="7"/>
  <c r="E663" i="7"/>
  <c r="E662" i="7"/>
  <c r="I663" i="7"/>
  <c r="I662" i="7"/>
  <c r="M663" i="7"/>
  <c r="M662" i="7"/>
  <c r="Q663" i="7"/>
  <c r="Q662" i="7"/>
  <c r="M563" i="7"/>
  <c r="L107" i="24" s="1"/>
  <c r="M556" i="7"/>
  <c r="L106" i="24" s="1"/>
  <c r="O563" i="7"/>
  <c r="N107" i="24" s="1"/>
  <c r="O556" i="7"/>
  <c r="N106" i="24" s="1"/>
  <c r="G563" i="7"/>
  <c r="F107" i="24" s="1"/>
  <c r="G556" i="7"/>
  <c r="F106" i="24" s="1"/>
  <c r="E563" i="7"/>
  <c r="D107" i="24" s="1"/>
  <c r="E556" i="7"/>
  <c r="D106" i="24" s="1"/>
  <c r="P563" i="7"/>
  <c r="O107" i="24" s="1"/>
  <c r="P556" i="7"/>
  <c r="O106" i="24" s="1"/>
  <c r="H563" i="7"/>
  <c r="G107" i="24" s="1"/>
  <c r="H556" i="7"/>
  <c r="G106" i="24" s="1"/>
  <c r="S563" i="7"/>
  <c r="R107" i="24" s="1"/>
  <c r="S556" i="7"/>
  <c r="R106" i="24" s="1"/>
  <c r="K563" i="7"/>
  <c r="J107" i="24" s="1"/>
  <c r="K556" i="7"/>
  <c r="J106" i="24" s="1"/>
  <c r="R563" i="7"/>
  <c r="Q107" i="24" s="1"/>
  <c r="R556" i="7"/>
  <c r="Q106" i="24" s="1"/>
  <c r="Q563" i="7"/>
  <c r="P107" i="24" s="1"/>
  <c r="Q556" i="7"/>
  <c r="P106" i="24" s="1"/>
  <c r="J563" i="7"/>
  <c r="I107" i="24" s="1"/>
  <c r="J556" i="7"/>
  <c r="I106" i="24" s="1"/>
  <c r="I563" i="7"/>
  <c r="H107" i="24" s="1"/>
  <c r="I556" i="7"/>
  <c r="H106" i="24" s="1"/>
  <c r="L563" i="7"/>
  <c r="K107" i="24" s="1"/>
  <c r="L556" i="7"/>
  <c r="K106" i="24" s="1"/>
  <c r="D563" i="7"/>
  <c r="D556" i="7"/>
  <c r="N563" i="7"/>
  <c r="M107" i="24" s="1"/>
  <c r="N556" i="7"/>
  <c r="M106" i="24" s="1"/>
  <c r="F563" i="7"/>
  <c r="E107" i="24" s="1"/>
  <c r="F556" i="7"/>
  <c r="E106" i="24" s="1"/>
  <c r="C587" i="7"/>
  <c r="C563" i="7"/>
  <c r="B107" i="24" s="1"/>
  <c r="M705" i="7"/>
  <c r="M684" i="7"/>
  <c r="M668" i="7"/>
  <c r="M245" i="7"/>
  <c r="M1261" i="7"/>
  <c r="M1279" i="7" s="1"/>
  <c r="M1280" i="7" s="1"/>
  <c r="L26" i="24" s="1"/>
  <c r="M1108" i="7"/>
  <c r="M674" i="7"/>
  <c r="M675" i="7" s="1"/>
  <c r="L115" i="24" s="1"/>
  <c r="M645" i="7"/>
  <c r="M375" i="7"/>
  <c r="M380" i="7" s="1"/>
  <c r="F705" i="7"/>
  <c r="F684" i="7"/>
  <c r="F1261" i="7"/>
  <c r="F1279" i="7" s="1"/>
  <c r="F1280" i="7" s="1"/>
  <c r="E26" i="24" s="1"/>
  <c r="F1108" i="7"/>
  <c r="F674" i="7"/>
  <c r="F675" i="7" s="1"/>
  <c r="E115" i="24" s="1"/>
  <c r="F645" i="7"/>
  <c r="F375" i="7"/>
  <c r="F380" i="7" s="1"/>
  <c r="F245" i="7"/>
  <c r="F668" i="7"/>
  <c r="D1108" i="7"/>
  <c r="D674" i="7"/>
  <c r="D675" i="7" s="1"/>
  <c r="D705" i="7"/>
  <c r="D684" i="7"/>
  <c r="D668" i="7"/>
  <c r="D245" i="7"/>
  <c r="D1261" i="7"/>
  <c r="D1279" i="7" s="1"/>
  <c r="D1280" i="7" s="1"/>
  <c r="D375" i="7"/>
  <c r="D380" i="7" s="1"/>
  <c r="D645" i="7"/>
  <c r="J1261" i="7"/>
  <c r="J1279" i="7" s="1"/>
  <c r="J1280" i="7" s="1"/>
  <c r="I26" i="24" s="1"/>
  <c r="J1108" i="7"/>
  <c r="J674" i="7"/>
  <c r="J675" i="7" s="1"/>
  <c r="I115" i="24" s="1"/>
  <c r="J645" i="7"/>
  <c r="J375" i="7"/>
  <c r="J380" i="7" s="1"/>
  <c r="J705" i="7"/>
  <c r="J684" i="7"/>
  <c r="J668" i="7"/>
  <c r="J245" i="7"/>
  <c r="N760" i="7"/>
  <c r="Q705" i="7"/>
  <c r="Q684" i="7"/>
  <c r="Q668" i="7"/>
  <c r="Q669" i="7" s="1"/>
  <c r="P95" i="24" s="1"/>
  <c r="Q245" i="7"/>
  <c r="Q1261" i="7"/>
  <c r="Q1279" i="7" s="1"/>
  <c r="Q1280" i="7" s="1"/>
  <c r="P26" i="24" s="1"/>
  <c r="Q1108" i="7"/>
  <c r="Q674" i="7"/>
  <c r="Q675" i="7" s="1"/>
  <c r="P115" i="24" s="1"/>
  <c r="Q645" i="7"/>
  <c r="Q375" i="7"/>
  <c r="Q380" i="7" s="1"/>
  <c r="I705" i="7"/>
  <c r="I684" i="7"/>
  <c r="I668" i="7"/>
  <c r="I245" i="7"/>
  <c r="I1261" i="7"/>
  <c r="I1279" i="7" s="1"/>
  <c r="I1280" i="7" s="1"/>
  <c r="H26" i="24" s="1"/>
  <c r="I1108" i="7"/>
  <c r="I674" i="7"/>
  <c r="I675" i="7" s="1"/>
  <c r="H115" i="24" s="1"/>
  <c r="I645" i="7"/>
  <c r="I375" i="7"/>
  <c r="I380" i="7" s="1"/>
  <c r="R668" i="7"/>
  <c r="R1261" i="7"/>
  <c r="R1279" i="7" s="1"/>
  <c r="R1280" i="7" s="1"/>
  <c r="Q26" i="24" s="1"/>
  <c r="R1108" i="7"/>
  <c r="R674" i="7"/>
  <c r="R675" i="7" s="1"/>
  <c r="Q115" i="24" s="1"/>
  <c r="R645" i="7"/>
  <c r="R375" i="7"/>
  <c r="R380" i="7" s="1"/>
  <c r="R705" i="7"/>
  <c r="R684" i="7"/>
  <c r="R245" i="7"/>
  <c r="P1108" i="7"/>
  <c r="P674" i="7"/>
  <c r="P675" i="7" s="1"/>
  <c r="O115" i="24" s="1"/>
  <c r="P705" i="7"/>
  <c r="P684" i="7"/>
  <c r="P668" i="7"/>
  <c r="P245" i="7"/>
  <c r="P1261" i="7"/>
  <c r="P1279" i="7" s="1"/>
  <c r="P1280" i="7" s="1"/>
  <c r="O26" i="24" s="1"/>
  <c r="P645" i="7"/>
  <c r="P375" i="7"/>
  <c r="P380" i="7" s="1"/>
  <c r="H705" i="7"/>
  <c r="H684" i="7"/>
  <c r="H668" i="7"/>
  <c r="H245" i="7"/>
  <c r="H1261" i="7"/>
  <c r="H1279" i="7" s="1"/>
  <c r="H1280" i="7" s="1"/>
  <c r="G26" i="24" s="1"/>
  <c r="H1108" i="7"/>
  <c r="H674" i="7"/>
  <c r="H675" i="7" s="1"/>
  <c r="G115" i="24" s="1"/>
  <c r="H375" i="7"/>
  <c r="H380" i="7" s="1"/>
  <c r="H645" i="7"/>
  <c r="N705" i="7"/>
  <c r="N684" i="7"/>
  <c r="N1261" i="7"/>
  <c r="N1279" i="7" s="1"/>
  <c r="N1280" i="7" s="1"/>
  <c r="M26" i="24" s="1"/>
  <c r="N1108" i="7"/>
  <c r="N674" i="7"/>
  <c r="N675" i="7" s="1"/>
  <c r="M115" i="24" s="1"/>
  <c r="N645" i="7"/>
  <c r="N375" i="7"/>
  <c r="N380" i="7" s="1"/>
  <c r="N668" i="7"/>
  <c r="N669" i="7" s="1"/>
  <c r="M95" i="24" s="1"/>
  <c r="N245" i="7"/>
  <c r="O1261" i="7"/>
  <c r="O1279" i="7" s="1"/>
  <c r="O1280" i="7" s="1"/>
  <c r="N26" i="24" s="1"/>
  <c r="O1108" i="7"/>
  <c r="O674" i="7"/>
  <c r="O675" i="7" s="1"/>
  <c r="N115" i="24" s="1"/>
  <c r="O645" i="7"/>
  <c r="O375" i="7"/>
  <c r="O380" i="7" s="1"/>
  <c r="O705" i="7"/>
  <c r="O684" i="7"/>
  <c r="O668" i="7"/>
  <c r="O245" i="7"/>
  <c r="G1261" i="7"/>
  <c r="G1279" i="7" s="1"/>
  <c r="G1280" i="7" s="1"/>
  <c r="F26" i="24" s="1"/>
  <c r="G1108" i="7"/>
  <c r="G674" i="7"/>
  <c r="G675" i="7" s="1"/>
  <c r="F115" i="24" s="1"/>
  <c r="G645" i="7"/>
  <c r="G375" i="7"/>
  <c r="G380" i="7" s="1"/>
  <c r="G705" i="7"/>
  <c r="G684" i="7"/>
  <c r="G668" i="7"/>
  <c r="G669" i="7" s="1"/>
  <c r="F95" i="24" s="1"/>
  <c r="G245" i="7"/>
  <c r="P909" i="7"/>
  <c r="E705" i="7"/>
  <c r="E684" i="7"/>
  <c r="E668" i="7"/>
  <c r="E245" i="7"/>
  <c r="E1261" i="7"/>
  <c r="E1279" i="7" s="1"/>
  <c r="E1280" i="7" s="1"/>
  <c r="D26" i="24" s="1"/>
  <c r="E1108" i="7"/>
  <c r="E674" i="7"/>
  <c r="E675" i="7" s="1"/>
  <c r="D115" i="24" s="1"/>
  <c r="E645" i="7"/>
  <c r="E375" i="7"/>
  <c r="E380" i="7" s="1"/>
  <c r="L1261" i="7"/>
  <c r="L1279" i="7" s="1"/>
  <c r="L1280" i="7" s="1"/>
  <c r="K26" i="24" s="1"/>
  <c r="L1108" i="7"/>
  <c r="L674" i="7"/>
  <c r="L675" i="7" s="1"/>
  <c r="K115" i="24" s="1"/>
  <c r="L705" i="7"/>
  <c r="L684" i="7"/>
  <c r="L668" i="7"/>
  <c r="L245" i="7"/>
  <c r="L645" i="7"/>
  <c r="L375" i="7"/>
  <c r="L380" i="7" s="1"/>
  <c r="S1261" i="7"/>
  <c r="S1279" i="7" s="1"/>
  <c r="S1280" i="7" s="1"/>
  <c r="R26" i="24" s="1"/>
  <c r="S1108" i="7"/>
  <c r="S674" i="7"/>
  <c r="S675" i="7" s="1"/>
  <c r="R115" i="24" s="1"/>
  <c r="S645" i="7"/>
  <c r="S375" i="7"/>
  <c r="S380" i="7" s="1"/>
  <c r="S705" i="7"/>
  <c r="S684" i="7"/>
  <c r="S668" i="7"/>
  <c r="S245" i="7"/>
  <c r="K1261" i="7"/>
  <c r="K1279" i="7" s="1"/>
  <c r="K1280" i="7" s="1"/>
  <c r="J26" i="24" s="1"/>
  <c r="K1108" i="7"/>
  <c r="K674" i="7"/>
  <c r="K675" i="7" s="1"/>
  <c r="J115" i="24" s="1"/>
  <c r="K645" i="7"/>
  <c r="K375" i="7"/>
  <c r="K380" i="7" s="1"/>
  <c r="K705" i="7"/>
  <c r="K684" i="7"/>
  <c r="K668" i="7"/>
  <c r="K245" i="7"/>
  <c r="S1236" i="7"/>
  <c r="O909" i="7"/>
  <c r="R1235" i="7"/>
  <c r="R1236" i="7" s="1"/>
  <c r="R1067" i="7"/>
  <c r="S1067" i="7"/>
  <c r="Q909" i="7"/>
  <c r="S909" i="7"/>
  <c r="E909" i="7"/>
  <c r="D909" i="7"/>
  <c r="R909" i="7"/>
  <c r="K884" i="7"/>
  <c r="H909" i="7"/>
  <c r="F909" i="7"/>
  <c r="J909" i="7"/>
  <c r="K43" i="7"/>
  <c r="I909" i="7"/>
  <c r="G909" i="7"/>
  <c r="M909" i="7"/>
  <c r="K909" i="7"/>
  <c r="L909" i="7"/>
  <c r="N909" i="7"/>
  <c r="H884" i="7"/>
  <c r="O884" i="7"/>
  <c r="Q884" i="7"/>
  <c r="R884" i="7"/>
  <c r="N884" i="7"/>
  <c r="P884" i="7"/>
  <c r="J884" i="7"/>
  <c r="M884" i="7"/>
  <c r="L884" i="7"/>
  <c r="C377" i="7"/>
  <c r="C493" i="7" s="1"/>
  <c r="O760" i="7"/>
  <c r="C861" i="7"/>
  <c r="C528" i="7"/>
  <c r="C498" i="7"/>
  <c r="C533" i="7"/>
  <c r="C508" i="7"/>
  <c r="C381" i="7"/>
  <c r="B121" i="24" s="1"/>
  <c r="C384" i="7"/>
  <c r="C31" i="7" s="1"/>
  <c r="E775" i="7"/>
  <c r="S43" i="7"/>
  <c r="E848" i="7"/>
  <c r="D848" i="7"/>
  <c r="L848" i="7"/>
  <c r="P848" i="7"/>
  <c r="R848" i="7"/>
  <c r="K848" i="7"/>
  <c r="S848" i="7"/>
  <c r="N848" i="7"/>
  <c r="H848" i="7"/>
  <c r="F848" i="7"/>
  <c r="O848" i="7"/>
  <c r="I848" i="7"/>
  <c r="G848" i="7"/>
  <c r="M848" i="7"/>
  <c r="Q848" i="7"/>
  <c r="J848" i="7"/>
  <c r="I775" i="7"/>
  <c r="R775" i="7"/>
  <c r="H775" i="7"/>
  <c r="F775" i="7"/>
  <c r="M775" i="7"/>
  <c r="J775" i="7"/>
  <c r="G775" i="7"/>
  <c r="P760" i="7"/>
  <c r="P775" i="7"/>
  <c r="Q775" i="7"/>
  <c r="D775" i="7"/>
  <c r="N775" i="7"/>
  <c r="K775" i="7"/>
  <c r="L775" i="7"/>
  <c r="O775" i="7"/>
  <c r="S775" i="7"/>
  <c r="R669" i="7"/>
  <c r="Q95" i="24" s="1"/>
  <c r="M587" i="7"/>
  <c r="M578" i="7" s="1"/>
  <c r="L105" i="24" s="1"/>
  <c r="O587" i="7"/>
  <c r="O578" i="7" s="1"/>
  <c r="N105" i="24" s="1"/>
  <c r="G587" i="7"/>
  <c r="G578" i="7" s="1"/>
  <c r="F105" i="24" s="1"/>
  <c r="E587" i="7"/>
  <c r="E578" i="7" s="1"/>
  <c r="D105" i="24" s="1"/>
  <c r="L587" i="7"/>
  <c r="L578" i="7" s="1"/>
  <c r="K105" i="24" s="1"/>
  <c r="N587" i="7"/>
  <c r="N578" i="7" s="1"/>
  <c r="M105" i="24" s="1"/>
  <c r="P587" i="7"/>
  <c r="P578" i="7" s="1"/>
  <c r="O105" i="24" s="1"/>
  <c r="H587" i="7"/>
  <c r="H578" i="7" s="1"/>
  <c r="G105" i="24" s="1"/>
  <c r="S587" i="7"/>
  <c r="S578" i="7" s="1"/>
  <c r="R105" i="24" s="1"/>
  <c r="K587" i="7"/>
  <c r="K578" i="7" s="1"/>
  <c r="J105" i="24" s="1"/>
  <c r="R587" i="7"/>
  <c r="R578" i="7" s="1"/>
  <c r="Q105" i="24" s="1"/>
  <c r="D587" i="7"/>
  <c r="D578" i="7" s="1"/>
  <c r="C105" i="24" s="1"/>
  <c r="F587" i="7"/>
  <c r="F578" i="7" s="1"/>
  <c r="E105" i="24" s="1"/>
  <c r="Q587" i="7"/>
  <c r="Q578" i="7" s="1"/>
  <c r="P105" i="24" s="1"/>
  <c r="J587" i="7"/>
  <c r="J578" i="7" s="1"/>
  <c r="I105" i="24" s="1"/>
  <c r="I587" i="7"/>
  <c r="I578" i="7" s="1"/>
  <c r="H105" i="24" s="1"/>
  <c r="C686" i="7"/>
  <c r="H685" i="7"/>
  <c r="H220" i="7"/>
  <c r="H377" i="7"/>
  <c r="H493" i="7" s="1"/>
  <c r="F377" i="7"/>
  <c r="F493" i="7" s="1"/>
  <c r="F685" i="7"/>
  <c r="F220" i="7"/>
  <c r="O377" i="7"/>
  <c r="O493" i="7" s="1"/>
  <c r="O685" i="7"/>
  <c r="O220" i="7"/>
  <c r="I220" i="7"/>
  <c r="I377" i="7"/>
  <c r="I493" i="7" s="1"/>
  <c r="I685" i="7"/>
  <c r="G377" i="7"/>
  <c r="G685" i="7"/>
  <c r="G220" i="7"/>
  <c r="M685" i="7"/>
  <c r="M377" i="7"/>
  <c r="M493" i="7" s="1"/>
  <c r="M220" i="7"/>
  <c r="Q220" i="7"/>
  <c r="Q377" i="7"/>
  <c r="Q493" i="7" s="1"/>
  <c r="Q685" i="7"/>
  <c r="J377" i="7"/>
  <c r="J493" i="7" s="1"/>
  <c r="J220" i="7"/>
  <c r="J685" i="7"/>
  <c r="E685" i="7"/>
  <c r="E377" i="7"/>
  <c r="E493" i="7" s="1"/>
  <c r="E220" i="7"/>
  <c r="D685" i="7"/>
  <c r="D220" i="7"/>
  <c r="D377" i="7"/>
  <c r="D493" i="7" s="1"/>
  <c r="L685" i="7"/>
  <c r="L220" i="7"/>
  <c r="L377" i="7"/>
  <c r="L493" i="7" s="1"/>
  <c r="P685" i="7"/>
  <c r="P220" i="7"/>
  <c r="P377" i="7"/>
  <c r="P493" i="7" s="1"/>
  <c r="G493" i="7"/>
  <c r="R377" i="7"/>
  <c r="R493" i="7" s="1"/>
  <c r="R220" i="7"/>
  <c r="R685" i="7"/>
  <c r="K685" i="7"/>
  <c r="K220" i="7"/>
  <c r="K377" i="7"/>
  <c r="K493" i="7" s="1"/>
  <c r="S685" i="7"/>
  <c r="S220" i="7"/>
  <c r="S377" i="7"/>
  <c r="S493" i="7" s="1"/>
  <c r="N377" i="7"/>
  <c r="N493" i="7" s="1"/>
  <c r="N685" i="7"/>
  <c r="N220" i="7"/>
  <c r="D760" i="7"/>
  <c r="D43" i="7"/>
  <c r="C760" i="7"/>
  <c r="C43" i="7"/>
  <c r="O456" i="7"/>
  <c r="N64" i="24" s="1"/>
  <c r="O1257" i="7"/>
  <c r="R456" i="7"/>
  <c r="Q64" i="24" s="1"/>
  <c r="R1257" i="7"/>
  <c r="N456" i="7"/>
  <c r="M64" i="24" s="1"/>
  <c r="N1257" i="7"/>
  <c r="J456" i="7"/>
  <c r="I64" i="24" s="1"/>
  <c r="J1257" i="7"/>
  <c r="F456" i="7"/>
  <c r="E64" i="24" s="1"/>
  <c r="F1257" i="7"/>
  <c r="C1257" i="7"/>
  <c r="S456" i="7"/>
  <c r="R64" i="24" s="1"/>
  <c r="S1257" i="7"/>
  <c r="K456" i="7"/>
  <c r="J64" i="24" s="1"/>
  <c r="K1257" i="7"/>
  <c r="Q456" i="7"/>
  <c r="P64" i="24" s="1"/>
  <c r="Q1257" i="7"/>
  <c r="M456" i="7"/>
  <c r="L64" i="24" s="1"/>
  <c r="M1257" i="7"/>
  <c r="I456" i="7"/>
  <c r="H64" i="24" s="1"/>
  <c r="I1257" i="7"/>
  <c r="E456" i="7"/>
  <c r="D64" i="24" s="1"/>
  <c r="E1257" i="7"/>
  <c r="G456" i="7"/>
  <c r="F64" i="24" s="1"/>
  <c r="G1257" i="7"/>
  <c r="P456" i="7"/>
  <c r="O64" i="24" s="1"/>
  <c r="P1257" i="7"/>
  <c r="L456" i="7"/>
  <c r="K64" i="24" s="1"/>
  <c r="L1257" i="7"/>
  <c r="H456" i="7"/>
  <c r="G64" i="24" s="1"/>
  <c r="H1257" i="7"/>
  <c r="D456" i="7"/>
  <c r="D1257" i="7"/>
  <c r="S466" i="7"/>
  <c r="R466" i="7"/>
  <c r="Q466" i="7"/>
  <c r="J466" i="7"/>
  <c r="P466" i="7"/>
  <c r="H466" i="7"/>
  <c r="O466" i="7"/>
  <c r="N466" i="7"/>
  <c r="K466" i="7"/>
  <c r="F466" i="7"/>
  <c r="E466" i="7"/>
  <c r="I466" i="7"/>
  <c r="L466" i="7"/>
  <c r="D466" i="7"/>
  <c r="G466" i="7"/>
  <c r="M466" i="7"/>
  <c r="F1134" i="7"/>
  <c r="H1134" i="7"/>
  <c r="K1005" i="7"/>
  <c r="J142" i="24" s="1"/>
  <c r="O1005" i="7"/>
  <c r="N142" i="24" s="1"/>
  <c r="L1134" i="7"/>
  <c r="J1134" i="7"/>
  <c r="Q1134" i="7"/>
  <c r="O1134" i="7"/>
  <c r="N1134" i="7"/>
  <c r="K1134" i="7"/>
  <c r="I1134" i="7"/>
  <c r="P1005" i="7"/>
  <c r="O142" i="24" s="1"/>
  <c r="H680" i="7"/>
  <c r="H1180" i="7"/>
  <c r="Q680" i="7"/>
  <c r="Q1180" i="7"/>
  <c r="J680" i="7"/>
  <c r="J1180" i="7"/>
  <c r="P712" i="7"/>
  <c r="E712" i="7"/>
  <c r="I680" i="7"/>
  <c r="I1180" i="7"/>
  <c r="H1005" i="7"/>
  <c r="G142" i="24" s="1"/>
  <c r="P680" i="7"/>
  <c r="P1180" i="7"/>
  <c r="N680" i="7"/>
  <c r="N1180" i="7"/>
  <c r="P1134" i="7"/>
  <c r="G1134" i="7"/>
  <c r="M1134" i="7"/>
  <c r="E1134" i="7"/>
  <c r="E680" i="7"/>
  <c r="E1180" i="7"/>
  <c r="L680" i="7"/>
  <c r="L1180" i="7"/>
  <c r="F680" i="7"/>
  <c r="F1180" i="7"/>
  <c r="M680" i="7"/>
  <c r="M1180" i="7"/>
  <c r="F1005" i="7"/>
  <c r="E142" i="24" s="1"/>
  <c r="N1005" i="7"/>
  <c r="M142" i="24" s="1"/>
  <c r="C1005" i="7"/>
  <c r="B142" i="24" s="1"/>
  <c r="G1005" i="7"/>
  <c r="F142" i="24" s="1"/>
  <c r="Q1005" i="7"/>
  <c r="P142" i="24" s="1"/>
  <c r="S1005" i="7"/>
  <c r="R142" i="24" s="1"/>
  <c r="J1005" i="7"/>
  <c r="I142" i="24" s="1"/>
  <c r="I1005" i="7"/>
  <c r="H142" i="24" s="1"/>
  <c r="R1005" i="7"/>
  <c r="Q142" i="24" s="1"/>
  <c r="N727" i="7"/>
  <c r="M118" i="24" s="1"/>
  <c r="H727" i="7"/>
  <c r="G118" i="24" s="1"/>
  <c r="D1005" i="7"/>
  <c r="L1005" i="7"/>
  <c r="K142" i="24" s="1"/>
  <c r="E1005" i="7"/>
  <c r="D142" i="24" s="1"/>
  <c r="M1005" i="7"/>
  <c r="L142" i="24" s="1"/>
  <c r="S1179" i="7"/>
  <c r="S1148" i="7"/>
  <c r="S1149" i="7" s="1"/>
  <c r="L1139" i="7"/>
  <c r="L1148" i="7"/>
  <c r="L1149" i="7" s="1"/>
  <c r="K1139" i="7"/>
  <c r="K1148" i="7"/>
  <c r="K1149" i="7" s="1"/>
  <c r="J1139" i="7"/>
  <c r="J1148" i="7"/>
  <c r="J1149" i="7" s="1"/>
  <c r="Q1139" i="7"/>
  <c r="Q1148" i="7"/>
  <c r="Q1149" i="7" s="1"/>
  <c r="I1139" i="7"/>
  <c r="I1148" i="7"/>
  <c r="I1149" i="7" s="1"/>
  <c r="R1148" i="7"/>
  <c r="R1149" i="7" s="1"/>
  <c r="P1139" i="7"/>
  <c r="P1148" i="7"/>
  <c r="P1149" i="7" s="1"/>
  <c r="H1139" i="7"/>
  <c r="H1148" i="7"/>
  <c r="H1149" i="7" s="1"/>
  <c r="O1139" i="7"/>
  <c r="O1148" i="7"/>
  <c r="O1149" i="7" s="1"/>
  <c r="G1139" i="7"/>
  <c r="G1148" i="7"/>
  <c r="G1149" i="7" s="1"/>
  <c r="N1139" i="7"/>
  <c r="N1148" i="7"/>
  <c r="N1149" i="7" s="1"/>
  <c r="F1139" i="7"/>
  <c r="F1148" i="7"/>
  <c r="F1149" i="7" s="1"/>
  <c r="M1139" i="7"/>
  <c r="M1148" i="7"/>
  <c r="M1149" i="7" s="1"/>
  <c r="E1139" i="7"/>
  <c r="E1148" i="7"/>
  <c r="E1149" i="7" s="1"/>
  <c r="D1179" i="7"/>
  <c r="D1148" i="7"/>
  <c r="D1149" i="7" s="1"/>
  <c r="D680" i="7"/>
  <c r="D1180" i="7"/>
  <c r="R680" i="7"/>
  <c r="J727" i="7"/>
  <c r="I118" i="24" s="1"/>
  <c r="L727" i="7"/>
  <c r="K118" i="24" s="1"/>
  <c r="I727" i="7"/>
  <c r="H118" i="24" s="1"/>
  <c r="Q727" i="7"/>
  <c r="P118" i="24" s="1"/>
  <c r="K727" i="7"/>
  <c r="J118" i="24" s="1"/>
  <c r="F727" i="7"/>
  <c r="E118" i="24" s="1"/>
  <c r="E727" i="7"/>
  <c r="D118" i="24" s="1"/>
  <c r="G727" i="7"/>
  <c r="F118" i="24" s="1"/>
  <c r="M727" i="7"/>
  <c r="L118" i="24" s="1"/>
  <c r="P727" i="7"/>
  <c r="O118" i="24" s="1"/>
  <c r="O727" i="7"/>
  <c r="N118" i="24" s="1"/>
  <c r="F643" i="7"/>
  <c r="J642" i="7"/>
  <c r="J1114" i="7" s="1"/>
  <c r="N642" i="7"/>
  <c r="N1114" i="7" s="1"/>
  <c r="R643" i="7"/>
  <c r="G642" i="7"/>
  <c r="G1114" i="7" s="1"/>
  <c r="K643" i="7"/>
  <c r="O642" i="7"/>
  <c r="O1114" i="7" s="1"/>
  <c r="S642" i="7"/>
  <c r="S1114" i="7" s="1"/>
  <c r="D642" i="7"/>
  <c r="H643" i="7"/>
  <c r="L642" i="7"/>
  <c r="L1114" i="7" s="1"/>
  <c r="P642" i="7"/>
  <c r="P1114" i="7" s="1"/>
  <c r="E643" i="7"/>
  <c r="I642" i="7"/>
  <c r="I1114" i="7" s="1"/>
  <c r="M643" i="7"/>
  <c r="Q643" i="7"/>
  <c r="S1129" i="7"/>
  <c r="D727" i="7"/>
  <c r="C680" i="7"/>
  <c r="C647" i="7"/>
  <c r="C650" i="7"/>
  <c r="D643" i="7"/>
  <c r="I643" i="7"/>
  <c r="G643" i="7"/>
  <c r="R642" i="7"/>
  <c r="R1114" i="7" s="1"/>
  <c r="M642" i="7"/>
  <c r="M1114" i="7" s="1"/>
  <c r="P643" i="7"/>
  <c r="H642" i="7"/>
  <c r="H1114" i="7" s="1"/>
  <c r="F642" i="7"/>
  <c r="F1114" i="7" s="1"/>
  <c r="Q642" i="7"/>
  <c r="Q1114" i="7" s="1"/>
  <c r="S643" i="7"/>
  <c r="K642" i="7"/>
  <c r="K1114" i="7" s="1"/>
  <c r="L643" i="7"/>
  <c r="J643" i="7"/>
  <c r="O643" i="7"/>
  <c r="N643" i="7"/>
  <c r="E642" i="7"/>
  <c r="E1114" i="7" s="1"/>
  <c r="O680" i="7"/>
  <c r="K680" i="7"/>
  <c r="G680" i="7"/>
  <c r="S680" i="7"/>
  <c r="E720" i="7"/>
  <c r="E722" i="7" s="1"/>
  <c r="I720" i="7"/>
  <c r="I722" i="7" s="1"/>
  <c r="M720" i="7"/>
  <c r="M722" i="7" s="1"/>
  <c r="Q720" i="7"/>
  <c r="Q722" i="7" s="1"/>
  <c r="F720" i="7"/>
  <c r="F722" i="7" s="1"/>
  <c r="J720" i="7"/>
  <c r="J722" i="7" s="1"/>
  <c r="N720" i="7"/>
  <c r="N722" i="7" s="1"/>
  <c r="R720" i="7"/>
  <c r="R722" i="7" s="1"/>
  <c r="G720" i="7"/>
  <c r="G722" i="7" s="1"/>
  <c r="K720" i="7"/>
  <c r="K722" i="7" s="1"/>
  <c r="O720" i="7"/>
  <c r="O722" i="7" s="1"/>
  <c r="S720" i="7"/>
  <c r="S722" i="7" s="1"/>
  <c r="H720" i="7"/>
  <c r="H722" i="7" s="1"/>
  <c r="L720" i="7"/>
  <c r="L722" i="7" s="1"/>
  <c r="P720" i="7"/>
  <c r="P722" i="7" s="1"/>
  <c r="D720" i="7"/>
  <c r="D722" i="7" s="1"/>
  <c r="N427" i="7"/>
  <c r="M39" i="24" s="1"/>
  <c r="F427" i="7"/>
  <c r="E39" i="24" s="1"/>
  <c r="P427" i="7"/>
  <c r="O39" i="24" s="1"/>
  <c r="L427" i="7"/>
  <c r="K39" i="24" s="1"/>
  <c r="H427" i="7"/>
  <c r="G39" i="24" s="1"/>
  <c r="P418" i="7"/>
  <c r="L418" i="7"/>
  <c r="H418" i="7"/>
  <c r="R427" i="7"/>
  <c r="Q39" i="24" s="1"/>
  <c r="J427" i="7"/>
  <c r="I39" i="24" s="1"/>
  <c r="S427" i="7"/>
  <c r="R39" i="24" s="1"/>
  <c r="O427" i="7"/>
  <c r="N39" i="24" s="1"/>
  <c r="K427" i="7"/>
  <c r="J39" i="24" s="1"/>
  <c r="G427" i="7"/>
  <c r="F39" i="24" s="1"/>
  <c r="S418" i="7"/>
  <c r="O418" i="7"/>
  <c r="K418" i="7"/>
  <c r="G418" i="7"/>
  <c r="D427" i="7"/>
  <c r="L461" i="7"/>
  <c r="K52" i="24" s="1"/>
  <c r="J461" i="7"/>
  <c r="I52" i="24" s="1"/>
  <c r="F461" i="7"/>
  <c r="E52" i="24" s="1"/>
  <c r="R461" i="7"/>
  <c r="Q52" i="24" s="1"/>
  <c r="N461" i="7"/>
  <c r="M52" i="24" s="1"/>
  <c r="D461" i="7"/>
  <c r="H461" i="7"/>
  <c r="G52" i="24" s="1"/>
  <c r="P461" i="7"/>
  <c r="O52" i="24" s="1"/>
  <c r="Q461" i="7"/>
  <c r="P52" i="24" s="1"/>
  <c r="M461" i="7"/>
  <c r="L52" i="24" s="1"/>
  <c r="I461" i="7"/>
  <c r="H52" i="24" s="1"/>
  <c r="E461" i="7"/>
  <c r="D52" i="24" s="1"/>
  <c r="S461" i="7"/>
  <c r="R52" i="24" s="1"/>
  <c r="O461" i="7"/>
  <c r="N52" i="24" s="1"/>
  <c r="K461" i="7"/>
  <c r="J52" i="24" s="1"/>
  <c r="G461" i="7"/>
  <c r="F52" i="24" s="1"/>
  <c r="D418" i="7"/>
  <c r="Q418" i="7"/>
  <c r="M418" i="7"/>
  <c r="I418" i="7"/>
  <c r="E418" i="7"/>
  <c r="Q409" i="7"/>
  <c r="P36" i="24" s="1"/>
  <c r="M409" i="7"/>
  <c r="L36" i="24" s="1"/>
  <c r="I409" i="7"/>
  <c r="H36" i="24" s="1"/>
  <c r="E409" i="7"/>
  <c r="D36" i="24" s="1"/>
  <c r="D409" i="7"/>
  <c r="E427" i="7"/>
  <c r="D39" i="24" s="1"/>
  <c r="I427" i="7"/>
  <c r="H39" i="24" s="1"/>
  <c r="M427" i="7"/>
  <c r="L39" i="24" s="1"/>
  <c r="Q427" i="7"/>
  <c r="P39" i="24" s="1"/>
  <c r="I400" i="7"/>
  <c r="R418" i="7"/>
  <c r="N418" i="7"/>
  <c r="J418" i="7"/>
  <c r="F418" i="7"/>
  <c r="R409" i="7"/>
  <c r="Q36" i="24" s="1"/>
  <c r="N409" i="7"/>
  <c r="M36" i="24" s="1"/>
  <c r="J409" i="7"/>
  <c r="I36" i="24" s="1"/>
  <c r="F409" i="7"/>
  <c r="E36" i="24" s="1"/>
  <c r="M400" i="7"/>
  <c r="Q400" i="7"/>
  <c r="S409" i="7"/>
  <c r="R36" i="24" s="1"/>
  <c r="O409" i="7"/>
  <c r="N36" i="24" s="1"/>
  <c r="K409" i="7"/>
  <c r="J36" i="24" s="1"/>
  <c r="G409" i="7"/>
  <c r="F36" i="24" s="1"/>
  <c r="E400" i="7"/>
  <c r="D400" i="7"/>
  <c r="L400" i="7"/>
  <c r="H409" i="7"/>
  <c r="G36" i="24" s="1"/>
  <c r="P409" i="7"/>
  <c r="O36" i="24" s="1"/>
  <c r="F400" i="7"/>
  <c r="J400" i="7"/>
  <c r="N400" i="7"/>
  <c r="R400" i="7"/>
  <c r="H400" i="7"/>
  <c r="P400" i="7"/>
  <c r="L409" i="7"/>
  <c r="K36" i="24" s="1"/>
  <c r="G400" i="7"/>
  <c r="K400" i="7"/>
  <c r="O400" i="7"/>
  <c r="S400" i="7"/>
  <c r="S339" i="7"/>
  <c r="R339" i="7"/>
  <c r="Q339" i="7"/>
  <c r="P339" i="7"/>
  <c r="P345" i="7" s="1"/>
  <c r="P346" i="7" s="1"/>
  <c r="O79" i="24" s="1"/>
  <c r="O339" i="7"/>
  <c r="O345" i="7" s="1"/>
  <c r="O346" i="7" s="1"/>
  <c r="N79" i="24" s="1"/>
  <c r="N339" i="7"/>
  <c r="M339" i="7"/>
  <c r="L339" i="7"/>
  <c r="L345" i="7" s="1"/>
  <c r="L346" i="7" s="1"/>
  <c r="K79" i="24" s="1"/>
  <c r="K339" i="7"/>
  <c r="K345" i="7" s="1"/>
  <c r="K346" i="7" s="1"/>
  <c r="J79" i="24" s="1"/>
  <c r="J339" i="7"/>
  <c r="I339" i="7"/>
  <c r="H339" i="7"/>
  <c r="H345" i="7" s="1"/>
  <c r="H346" i="7" s="1"/>
  <c r="G79" i="24" s="1"/>
  <c r="G339" i="7"/>
  <c r="F339" i="7"/>
  <c r="E339" i="7"/>
  <c r="E345" i="7" s="1"/>
  <c r="E346" i="7" s="1"/>
  <c r="D79" i="24" s="1"/>
  <c r="D339" i="7"/>
  <c r="C339" i="7"/>
  <c r="C345" i="7" s="1"/>
  <c r="C346" i="7" s="1"/>
  <c r="B79" i="24" s="1"/>
  <c r="T331" i="7"/>
  <c r="S331" i="7"/>
  <c r="R331" i="7"/>
  <c r="Q331" i="7"/>
  <c r="P331" i="7"/>
  <c r="O331" i="7"/>
  <c r="N331" i="7"/>
  <c r="M331" i="7"/>
  <c r="L331" i="7"/>
  <c r="K331" i="7"/>
  <c r="J331" i="7"/>
  <c r="I331" i="7"/>
  <c r="H331" i="7"/>
  <c r="G331" i="7"/>
  <c r="F331" i="7"/>
  <c r="E331" i="7"/>
  <c r="D331" i="7"/>
  <c r="S321" i="7"/>
  <c r="S332" i="7" s="1"/>
  <c r="R321" i="7"/>
  <c r="R332" i="7" s="1"/>
  <c r="Q321" i="7"/>
  <c r="Q332" i="7" s="1"/>
  <c r="P321" i="7"/>
  <c r="P332" i="7" s="1"/>
  <c r="O321" i="7"/>
  <c r="O332" i="7" s="1"/>
  <c r="N321" i="7"/>
  <c r="N332" i="7" s="1"/>
  <c r="M321" i="7"/>
  <c r="M332" i="7" s="1"/>
  <c r="L321" i="7"/>
  <c r="L332" i="7" s="1"/>
  <c r="K321" i="7"/>
  <c r="K332" i="7" s="1"/>
  <c r="J321" i="7"/>
  <c r="J332" i="7" s="1"/>
  <c r="I321" i="7"/>
  <c r="I332" i="7" s="1"/>
  <c r="H321" i="7"/>
  <c r="H332" i="7" s="1"/>
  <c r="G321" i="7"/>
  <c r="G332" i="7" s="1"/>
  <c r="F321" i="7"/>
  <c r="F332" i="7" s="1"/>
  <c r="E321" i="7"/>
  <c r="E332" i="7" s="1"/>
  <c r="D321" i="7"/>
  <c r="D332" i="7" s="1"/>
  <c r="C321" i="7"/>
  <c r="C332" i="7" s="1"/>
  <c r="B291" i="7"/>
  <c r="B290" i="7"/>
  <c r="S317" i="7"/>
  <c r="S322" i="7" s="1"/>
  <c r="S327" i="7" s="1"/>
  <c r="S328" i="7" s="1"/>
  <c r="R317" i="7"/>
  <c r="R322" i="7" s="1"/>
  <c r="R327" i="7" s="1"/>
  <c r="R328" i="7" s="1"/>
  <c r="Q317" i="7"/>
  <c r="Q322" i="7" s="1"/>
  <c r="Q327" i="7" s="1"/>
  <c r="Q328" i="7" s="1"/>
  <c r="P317" i="7"/>
  <c r="P322" i="7" s="1"/>
  <c r="P327" i="7" s="1"/>
  <c r="P328" i="7" s="1"/>
  <c r="O317" i="7"/>
  <c r="O322" i="7" s="1"/>
  <c r="O327" i="7" s="1"/>
  <c r="O328" i="7" s="1"/>
  <c r="N317" i="7"/>
  <c r="N322" i="7" s="1"/>
  <c r="N327" i="7" s="1"/>
  <c r="N328" i="7" s="1"/>
  <c r="M317" i="7"/>
  <c r="M322" i="7" s="1"/>
  <c r="M327" i="7" s="1"/>
  <c r="M328" i="7" s="1"/>
  <c r="L317" i="7"/>
  <c r="L322" i="7" s="1"/>
  <c r="L327" i="7" s="1"/>
  <c r="L328" i="7" s="1"/>
  <c r="K317" i="7"/>
  <c r="K322" i="7" s="1"/>
  <c r="K327" i="7" s="1"/>
  <c r="K328" i="7" s="1"/>
  <c r="J317" i="7"/>
  <c r="J322" i="7" s="1"/>
  <c r="J327" i="7" s="1"/>
  <c r="J328" i="7" s="1"/>
  <c r="I317" i="7"/>
  <c r="I322" i="7" s="1"/>
  <c r="I327" i="7" s="1"/>
  <c r="I328" i="7" s="1"/>
  <c r="H317" i="7"/>
  <c r="H322" i="7" s="1"/>
  <c r="H327" i="7" s="1"/>
  <c r="H328" i="7" s="1"/>
  <c r="G317" i="7"/>
  <c r="G322" i="7" s="1"/>
  <c r="G327" i="7" s="1"/>
  <c r="G328" i="7" s="1"/>
  <c r="F317" i="7"/>
  <c r="F322" i="7" s="1"/>
  <c r="F327" i="7" s="1"/>
  <c r="F328" i="7" s="1"/>
  <c r="E317" i="7"/>
  <c r="E322" i="7" s="1"/>
  <c r="E327" i="7" s="1"/>
  <c r="E328" i="7" s="1"/>
  <c r="D317" i="7"/>
  <c r="D322" i="7" s="1"/>
  <c r="D327" i="7" s="1"/>
  <c r="D328" i="7" s="1"/>
  <c r="S316" i="7"/>
  <c r="S318" i="7" s="1"/>
  <c r="R316" i="7"/>
  <c r="Q316" i="7"/>
  <c r="P316" i="7"/>
  <c r="P318" i="7" s="1"/>
  <c r="O316" i="7"/>
  <c r="O318" i="7" s="1"/>
  <c r="N316" i="7"/>
  <c r="M316" i="7"/>
  <c r="M318" i="7" s="1"/>
  <c r="L316" i="7"/>
  <c r="L318" i="7" s="1"/>
  <c r="K316" i="7"/>
  <c r="K318" i="7" s="1"/>
  <c r="J316" i="7"/>
  <c r="J318" i="7" s="1"/>
  <c r="I316" i="7"/>
  <c r="H316" i="7"/>
  <c r="H318" i="7" s="1"/>
  <c r="G316" i="7"/>
  <c r="G318" i="7" s="1"/>
  <c r="F316" i="7"/>
  <c r="F318" i="7" s="1"/>
  <c r="E316" i="7"/>
  <c r="E318" i="7" s="1"/>
  <c r="D316" i="7"/>
  <c r="D318" i="7" s="1"/>
  <c r="C322" i="7"/>
  <c r="C327" i="7" s="1"/>
  <c r="C328" i="7" s="1"/>
  <c r="S278" i="7"/>
  <c r="R278" i="7"/>
  <c r="Q278" i="7"/>
  <c r="P278" i="7"/>
  <c r="O278" i="7"/>
  <c r="N278" i="7"/>
  <c r="M278" i="7"/>
  <c r="L278" i="7"/>
  <c r="K278" i="7"/>
  <c r="J278" i="7"/>
  <c r="I278" i="7"/>
  <c r="H278" i="7"/>
  <c r="G278" i="7"/>
  <c r="F278" i="7"/>
  <c r="E278" i="7"/>
  <c r="D278" i="7"/>
  <c r="C278" i="7"/>
  <c r="B277" i="7"/>
  <c r="S272" i="7"/>
  <c r="S277" i="7" s="1"/>
  <c r="R272" i="7"/>
  <c r="R277" i="7" s="1"/>
  <c r="Q272" i="7"/>
  <c r="Q277" i="7" s="1"/>
  <c r="P272" i="7"/>
  <c r="P277" i="7" s="1"/>
  <c r="O272" i="7"/>
  <c r="O277" i="7" s="1"/>
  <c r="N272" i="7"/>
  <c r="N277" i="7" s="1"/>
  <c r="M272" i="7"/>
  <c r="M277" i="7" s="1"/>
  <c r="L272" i="7"/>
  <c r="L277" i="7" s="1"/>
  <c r="K272" i="7"/>
  <c r="K277" i="7" s="1"/>
  <c r="J272" i="7"/>
  <c r="J277" i="7" s="1"/>
  <c r="I272" i="7"/>
  <c r="I277" i="7" s="1"/>
  <c r="H272" i="7"/>
  <c r="H277" i="7" s="1"/>
  <c r="G272" i="7"/>
  <c r="G277" i="7" s="1"/>
  <c r="F272" i="7"/>
  <c r="F277" i="7" s="1"/>
  <c r="E272" i="7"/>
  <c r="E277" i="7" s="1"/>
  <c r="D272" i="7"/>
  <c r="D277" i="7" s="1"/>
  <c r="C272" i="7"/>
  <c r="C277" i="7" s="1"/>
  <c r="S259" i="7"/>
  <c r="R259" i="7"/>
  <c r="Q259" i="7"/>
  <c r="P259" i="7"/>
  <c r="O259" i="7"/>
  <c r="N259" i="7"/>
  <c r="M259" i="7"/>
  <c r="L259" i="7"/>
  <c r="K259" i="7"/>
  <c r="J259" i="7"/>
  <c r="I259" i="7"/>
  <c r="H259" i="7"/>
  <c r="G259" i="7"/>
  <c r="F259" i="7"/>
  <c r="E259" i="7"/>
  <c r="D259" i="7"/>
  <c r="D249" i="7"/>
  <c r="S249" i="7"/>
  <c r="R249" i="7"/>
  <c r="Q249" i="7"/>
  <c r="P249" i="7"/>
  <c r="O249" i="7"/>
  <c r="N249" i="7"/>
  <c r="M249" i="7"/>
  <c r="L249" i="7"/>
  <c r="K249" i="7"/>
  <c r="J249" i="7"/>
  <c r="I249" i="7"/>
  <c r="H249" i="7"/>
  <c r="G249" i="7"/>
  <c r="F249" i="7"/>
  <c r="E249" i="7"/>
  <c r="R250" i="7"/>
  <c r="Q250" i="7"/>
  <c r="P250" i="7"/>
  <c r="N250" i="7"/>
  <c r="M250" i="7"/>
  <c r="L250" i="7"/>
  <c r="J250" i="7"/>
  <c r="I250" i="7"/>
  <c r="H250" i="7"/>
  <c r="F250" i="7"/>
  <c r="E250" i="7"/>
  <c r="D250" i="7"/>
  <c r="C250" i="7"/>
  <c r="D20" i="7"/>
  <c r="E20" i="7"/>
  <c r="F20" i="7"/>
  <c r="G20" i="7"/>
  <c r="H20" i="7"/>
  <c r="I20" i="7"/>
  <c r="J20" i="7"/>
  <c r="K20" i="7"/>
  <c r="L20" i="7"/>
  <c r="M20" i="7"/>
  <c r="N20" i="7"/>
  <c r="O20" i="7"/>
  <c r="P20" i="7"/>
  <c r="Q20" i="7"/>
  <c r="R20" i="7"/>
  <c r="S20" i="7"/>
  <c r="D21" i="7"/>
  <c r="E21" i="7"/>
  <c r="F21" i="7"/>
  <c r="G21" i="7"/>
  <c r="H21" i="7"/>
  <c r="I21" i="7"/>
  <c r="J21" i="7"/>
  <c r="K21" i="7"/>
  <c r="L21" i="7"/>
  <c r="M21" i="7"/>
  <c r="N21" i="7"/>
  <c r="O21" i="7"/>
  <c r="P21" i="7"/>
  <c r="Q21" i="7"/>
  <c r="R21" i="7"/>
  <c r="S21" i="7"/>
  <c r="D22" i="7"/>
  <c r="E22" i="7"/>
  <c r="F22" i="7"/>
  <c r="G22" i="7"/>
  <c r="H22" i="7"/>
  <c r="I22" i="7"/>
  <c r="J22" i="7"/>
  <c r="K22" i="7"/>
  <c r="L22" i="7"/>
  <c r="M22" i="7"/>
  <c r="N22" i="7"/>
  <c r="O22" i="7"/>
  <c r="P22" i="7"/>
  <c r="Q22" i="7"/>
  <c r="R22" i="7"/>
  <c r="S22" i="7"/>
  <c r="C22" i="7"/>
  <c r="C21" i="7"/>
  <c r="C20" i="7"/>
  <c r="S16" i="7"/>
  <c r="S17" i="7" s="1"/>
  <c r="R16" i="7"/>
  <c r="R17" i="7" s="1"/>
  <c r="Q16" i="7"/>
  <c r="Q17" i="7" s="1"/>
  <c r="P16" i="7"/>
  <c r="P17" i="7" s="1"/>
  <c r="O16" i="7"/>
  <c r="O17" i="7" s="1"/>
  <c r="N16" i="7"/>
  <c r="N17" i="7" s="1"/>
  <c r="M16" i="7"/>
  <c r="M17" i="7" s="1"/>
  <c r="L16" i="7"/>
  <c r="L17" i="7" s="1"/>
  <c r="K16" i="7"/>
  <c r="K17" i="7" s="1"/>
  <c r="J16" i="7"/>
  <c r="J17" i="7" s="1"/>
  <c r="I16" i="7"/>
  <c r="I17" i="7" s="1"/>
  <c r="H16" i="7"/>
  <c r="H17" i="7" s="1"/>
  <c r="G16" i="7"/>
  <c r="G17" i="7" s="1"/>
  <c r="F16" i="7"/>
  <c r="F17" i="7" s="1"/>
  <c r="E16" i="7"/>
  <c r="E17" i="7" s="1"/>
  <c r="D16" i="7"/>
  <c r="C16" i="7"/>
  <c r="C17" i="7" s="1"/>
  <c r="AB697" i="7" l="1"/>
  <c r="AB995" i="7"/>
  <c r="AA692" i="7"/>
  <c r="AC692" i="7"/>
  <c r="AD692" i="7"/>
  <c r="Y692" i="7"/>
  <c r="Z692" i="7"/>
  <c r="C1246" i="7"/>
  <c r="C1244" i="7" s="1"/>
  <c r="C700" i="7"/>
  <c r="C702" i="7" s="1"/>
  <c r="B117" i="24" s="1"/>
  <c r="S538" i="7"/>
  <c r="S1206" i="7"/>
  <c r="G538" i="7"/>
  <c r="G1206" i="7"/>
  <c r="N538" i="7"/>
  <c r="N1206" i="7"/>
  <c r="H538" i="7"/>
  <c r="H1206" i="7"/>
  <c r="P538" i="7"/>
  <c r="P1206" i="7"/>
  <c r="R538" i="7"/>
  <c r="S539" i="7" s="1"/>
  <c r="R1206" i="7"/>
  <c r="M538" i="7"/>
  <c r="M1206" i="7"/>
  <c r="L538" i="7"/>
  <c r="M539" i="7" s="1"/>
  <c r="L1206" i="7"/>
  <c r="O538" i="7"/>
  <c r="O1206" i="7"/>
  <c r="J538" i="7"/>
  <c r="J539" i="7" s="1"/>
  <c r="J1206" i="7"/>
  <c r="F538" i="7"/>
  <c r="F1206" i="7"/>
  <c r="E538" i="7"/>
  <c r="F539" i="7" s="1"/>
  <c r="E1206" i="7"/>
  <c r="I538" i="7"/>
  <c r="I1206" i="7"/>
  <c r="K538" i="7"/>
  <c r="L539" i="7" s="1"/>
  <c r="K1206" i="7"/>
  <c r="Q538" i="7"/>
  <c r="Q1206" i="7"/>
  <c r="D538" i="7"/>
  <c r="D539" i="7" s="1"/>
  <c r="D1206" i="7"/>
  <c r="E1207" i="7" s="1"/>
  <c r="E1208" i="7" s="1"/>
  <c r="AD22" i="7"/>
  <c r="Y22" i="7"/>
  <c r="AC22" i="7"/>
  <c r="AA22" i="7"/>
  <c r="Z22" i="7"/>
  <c r="Z21" i="7"/>
  <c r="AD21" i="7"/>
  <c r="Y21" i="7"/>
  <c r="AC21" i="7"/>
  <c r="AA21" i="7"/>
  <c r="AA20" i="7"/>
  <c r="Z20" i="7"/>
  <c r="AD20" i="7"/>
  <c r="Y20" i="7"/>
  <c r="AC20" i="7"/>
  <c r="D17" i="7"/>
  <c r="AD16" i="7"/>
  <c r="Y16" i="7"/>
  <c r="AC16" i="7"/>
  <c r="AA16" i="7"/>
  <c r="Z16" i="7"/>
  <c r="AB815" i="7"/>
  <c r="Z1236" i="7"/>
  <c r="AB960" i="7"/>
  <c r="AC1236" i="7"/>
  <c r="AB627" i="7"/>
  <c r="C64" i="24"/>
  <c r="AA456" i="7"/>
  <c r="AC456" i="7"/>
  <c r="Z456" i="7"/>
  <c r="Y456" i="7"/>
  <c r="AD456" i="7"/>
  <c r="C106" i="24"/>
  <c r="Z556" i="7"/>
  <c r="AD556" i="7"/>
  <c r="Y556" i="7"/>
  <c r="AC556" i="7"/>
  <c r="AA556" i="7"/>
  <c r="AD662" i="7"/>
  <c r="Y662" i="7"/>
  <c r="AC662" i="7"/>
  <c r="AA662" i="7"/>
  <c r="Z662" i="7"/>
  <c r="AA400" i="7"/>
  <c r="Z400" i="7"/>
  <c r="AD400" i="7"/>
  <c r="Y400" i="7"/>
  <c r="AC400" i="7"/>
  <c r="AC680" i="7"/>
  <c r="AD680" i="7"/>
  <c r="AA680" i="7"/>
  <c r="Z680" i="7"/>
  <c r="Y680" i="7"/>
  <c r="Z466" i="7"/>
  <c r="AD466" i="7"/>
  <c r="Y466" i="7"/>
  <c r="AC466" i="7"/>
  <c r="AA466" i="7"/>
  <c r="AD848" i="7"/>
  <c r="Y848" i="7"/>
  <c r="AC848" i="7"/>
  <c r="AA848" i="7"/>
  <c r="Z848" i="7"/>
  <c r="C26" i="24"/>
  <c r="Z1280" i="7"/>
  <c r="AD1280" i="7"/>
  <c r="Y1280" i="7"/>
  <c r="AC1280" i="7"/>
  <c r="AA1280" i="7"/>
  <c r="C107" i="24"/>
  <c r="AD563" i="7"/>
  <c r="Y563" i="7"/>
  <c r="AC563" i="7"/>
  <c r="AA563" i="7"/>
  <c r="Z563" i="7"/>
  <c r="AC663" i="7"/>
  <c r="AA663" i="7"/>
  <c r="AD663" i="7"/>
  <c r="Z663" i="7"/>
  <c r="Y663" i="7"/>
  <c r="AD1236" i="7"/>
  <c r="C39" i="24"/>
  <c r="AA427" i="7"/>
  <c r="AC427" i="7"/>
  <c r="Z427" i="7"/>
  <c r="Y427" i="7"/>
  <c r="AD427" i="7"/>
  <c r="C142" i="24"/>
  <c r="AD1005" i="7"/>
  <c r="Y1005" i="7"/>
  <c r="AA1005" i="7"/>
  <c r="Z1005" i="7"/>
  <c r="AC1005" i="7"/>
  <c r="AD775" i="7"/>
  <c r="Y775" i="7"/>
  <c r="Z775" i="7"/>
  <c r="AC775" i="7"/>
  <c r="AA775" i="7"/>
  <c r="AD328" i="7"/>
  <c r="Y328" i="7"/>
  <c r="Z328" i="7"/>
  <c r="AC328" i="7"/>
  <c r="AA328" i="7"/>
  <c r="C36" i="24"/>
  <c r="AC409" i="7"/>
  <c r="Y409" i="7"/>
  <c r="AD409" i="7"/>
  <c r="AA409" i="7"/>
  <c r="Z409" i="7"/>
  <c r="C52" i="24"/>
  <c r="AA461" i="7"/>
  <c r="Z461" i="7"/>
  <c r="AD461" i="7"/>
  <c r="AC461" i="7"/>
  <c r="Y461" i="7"/>
  <c r="C118" i="24"/>
  <c r="AC727" i="7"/>
  <c r="Y727" i="7"/>
  <c r="AD727" i="7"/>
  <c r="AA727" i="7"/>
  <c r="Z727" i="7"/>
  <c r="AA1149" i="7"/>
  <c r="Y1149" i="7"/>
  <c r="AD1149" i="7"/>
  <c r="AC1149" i="7"/>
  <c r="Z1149" i="7"/>
  <c r="C115" i="24"/>
  <c r="AD675" i="7"/>
  <c r="Y675" i="7"/>
  <c r="AC675" i="7"/>
  <c r="AA675" i="7"/>
  <c r="Z675" i="7"/>
  <c r="AB787" i="7"/>
  <c r="AB1067" i="7"/>
  <c r="AB857" i="7"/>
  <c r="AB467" i="7"/>
  <c r="AB1099" i="7"/>
  <c r="AB596" i="7"/>
  <c r="AB884" i="7"/>
  <c r="Y1236" i="7"/>
  <c r="AD418" i="7"/>
  <c r="Z418" i="7"/>
  <c r="AC418" i="7"/>
  <c r="AA418" i="7"/>
  <c r="Y418" i="7"/>
  <c r="AD722" i="7"/>
  <c r="Y722" i="7"/>
  <c r="AC722" i="7"/>
  <c r="AA722" i="7"/>
  <c r="Z722" i="7"/>
  <c r="Z1114" i="7"/>
  <c r="AD1114" i="7"/>
  <c r="AC1114" i="7"/>
  <c r="Y1114" i="7"/>
  <c r="AA1114" i="7"/>
  <c r="AC909" i="7"/>
  <c r="AA909" i="7"/>
  <c r="Z909" i="7"/>
  <c r="Y909" i="7"/>
  <c r="AD909" i="7"/>
  <c r="C143" i="24"/>
  <c r="AD985" i="7"/>
  <c r="Y985" i="7"/>
  <c r="Z985" i="7"/>
  <c r="AC985" i="7"/>
  <c r="AA985" i="7"/>
  <c r="AB1231" i="7"/>
  <c r="AB1000" i="7"/>
  <c r="AB802" i="7"/>
  <c r="AA1236" i="7"/>
  <c r="I539" i="7"/>
  <c r="S1263" i="7"/>
  <c r="S1285" i="7"/>
  <c r="R27" i="24" s="1"/>
  <c r="G1263" i="7"/>
  <c r="G1285" i="7"/>
  <c r="F27" i="24" s="1"/>
  <c r="N1263" i="7"/>
  <c r="N1285" i="7"/>
  <c r="M27" i="24" s="1"/>
  <c r="R1263" i="7"/>
  <c r="R1285" i="7"/>
  <c r="Q27" i="24" s="1"/>
  <c r="D1263" i="7"/>
  <c r="D1285" i="7"/>
  <c r="M1263" i="7"/>
  <c r="M1285" i="7"/>
  <c r="L27" i="24" s="1"/>
  <c r="L1263" i="7"/>
  <c r="L1285" i="7"/>
  <c r="K27" i="24" s="1"/>
  <c r="O1263" i="7"/>
  <c r="O1285" i="7"/>
  <c r="N27" i="24" s="1"/>
  <c r="J1263" i="7"/>
  <c r="J1285" i="7"/>
  <c r="I27" i="24" s="1"/>
  <c r="F1263" i="7"/>
  <c r="F1285" i="7"/>
  <c r="E27" i="24" s="1"/>
  <c r="E1263" i="7"/>
  <c r="E1285" i="7"/>
  <c r="D27" i="24" s="1"/>
  <c r="P1263" i="7"/>
  <c r="P1285" i="7"/>
  <c r="O27" i="24" s="1"/>
  <c r="I1263" i="7"/>
  <c r="I1285" i="7"/>
  <c r="H27" i="24" s="1"/>
  <c r="K1263" i="7"/>
  <c r="K1285" i="7"/>
  <c r="J27" i="24" s="1"/>
  <c r="H1263" i="7"/>
  <c r="H1285" i="7"/>
  <c r="G27" i="24" s="1"/>
  <c r="Q1263" i="7"/>
  <c r="Q1285" i="7"/>
  <c r="P27" i="24" s="1"/>
  <c r="O539" i="7"/>
  <c r="Q539" i="7"/>
  <c r="N539" i="7"/>
  <c r="P539" i="7"/>
  <c r="S1046" i="7"/>
  <c r="R120" i="24"/>
  <c r="P1046" i="7"/>
  <c r="O120" i="24"/>
  <c r="M1046" i="7"/>
  <c r="L120" i="24"/>
  <c r="H1046" i="7"/>
  <c r="G120" i="24"/>
  <c r="L1046" i="7"/>
  <c r="K120" i="24"/>
  <c r="O1046" i="7"/>
  <c r="N120" i="24"/>
  <c r="J1046" i="7"/>
  <c r="I120" i="24"/>
  <c r="F1046" i="7"/>
  <c r="E120" i="24"/>
  <c r="G1046" i="7"/>
  <c r="F120" i="24"/>
  <c r="R1046" i="7"/>
  <c r="Q120" i="24"/>
  <c r="E1046" i="7"/>
  <c r="D120" i="24"/>
  <c r="I1046" i="7"/>
  <c r="H120" i="24"/>
  <c r="N1046" i="7"/>
  <c r="M120" i="24"/>
  <c r="K1046" i="7"/>
  <c r="J120" i="24"/>
  <c r="Q1046" i="7"/>
  <c r="P120" i="24"/>
  <c r="D1046" i="7"/>
  <c r="C120" i="24"/>
  <c r="Q664" i="7"/>
  <c r="P123" i="24" s="1"/>
  <c r="P664" i="7"/>
  <c r="O123" i="24" s="1"/>
  <c r="N664" i="7"/>
  <c r="M123" i="24" s="1"/>
  <c r="K664" i="7"/>
  <c r="J123" i="24" s="1"/>
  <c r="F664" i="7"/>
  <c r="E123" i="24" s="1"/>
  <c r="I664" i="7"/>
  <c r="H123" i="24" s="1"/>
  <c r="H664" i="7"/>
  <c r="G123" i="24" s="1"/>
  <c r="S664" i="7"/>
  <c r="R123" i="24" s="1"/>
  <c r="R664" i="7"/>
  <c r="Q123" i="24" s="1"/>
  <c r="M664" i="7"/>
  <c r="L123" i="24" s="1"/>
  <c r="L664" i="7"/>
  <c r="K123" i="24" s="1"/>
  <c r="G664" i="7"/>
  <c r="F123" i="24" s="1"/>
  <c r="E664" i="7"/>
  <c r="D123" i="24" s="1"/>
  <c r="D664" i="7"/>
  <c r="O664" i="7"/>
  <c r="N123" i="24" s="1"/>
  <c r="J664" i="7"/>
  <c r="I123" i="24" s="1"/>
  <c r="F333" i="7"/>
  <c r="E75" i="24" s="1"/>
  <c r="J333" i="7"/>
  <c r="I75" i="24" s="1"/>
  <c r="N333" i="7"/>
  <c r="M75" i="24" s="1"/>
  <c r="R333" i="7"/>
  <c r="Q75" i="24" s="1"/>
  <c r="G333" i="7"/>
  <c r="F75" i="24" s="1"/>
  <c r="K333" i="7"/>
  <c r="J75" i="24" s="1"/>
  <c r="O333" i="7"/>
  <c r="N75" i="24" s="1"/>
  <c r="S333" i="7"/>
  <c r="R75" i="24" s="1"/>
  <c r="D333" i="7"/>
  <c r="H333" i="7"/>
  <c r="G75" i="24" s="1"/>
  <c r="L333" i="7"/>
  <c r="K75" i="24" s="1"/>
  <c r="P333" i="7"/>
  <c r="O75" i="24" s="1"/>
  <c r="E333" i="7"/>
  <c r="D75" i="24" s="1"/>
  <c r="I333" i="7"/>
  <c r="H75" i="24" s="1"/>
  <c r="M333" i="7"/>
  <c r="L75" i="24" s="1"/>
  <c r="Q333" i="7"/>
  <c r="P75" i="24" s="1"/>
  <c r="M1225" i="7"/>
  <c r="M1226" i="7" s="1"/>
  <c r="L21" i="24" s="1"/>
  <c r="O1225" i="7"/>
  <c r="O1226" i="7" s="1"/>
  <c r="N21" i="24" s="1"/>
  <c r="L1225" i="7"/>
  <c r="L1226" i="7" s="1"/>
  <c r="K21" i="24" s="1"/>
  <c r="I1225" i="7"/>
  <c r="I1226" i="7" s="1"/>
  <c r="H21" i="24" s="1"/>
  <c r="S1225" i="7"/>
  <c r="S1226" i="7" s="1"/>
  <c r="R21" i="24" s="1"/>
  <c r="P1225" i="7"/>
  <c r="P1226" i="7" s="1"/>
  <c r="O21" i="24" s="1"/>
  <c r="E1225" i="7"/>
  <c r="E1226" i="7" s="1"/>
  <c r="D21" i="24" s="1"/>
  <c r="G1225" i="7"/>
  <c r="G1226" i="7" s="1"/>
  <c r="F21" i="24" s="1"/>
  <c r="J1225" i="7"/>
  <c r="J1226" i="7" s="1"/>
  <c r="I21" i="24" s="1"/>
  <c r="F1225" i="7"/>
  <c r="F1226" i="7" s="1"/>
  <c r="E21" i="24" s="1"/>
  <c r="Q1225" i="7"/>
  <c r="Q1226" i="7" s="1"/>
  <c r="P21" i="24" s="1"/>
  <c r="K1225" i="7"/>
  <c r="K1226" i="7" s="1"/>
  <c r="J21" i="24" s="1"/>
  <c r="R1225" i="7"/>
  <c r="R1226" i="7" s="1"/>
  <c r="Q21" i="24" s="1"/>
  <c r="H1225" i="7"/>
  <c r="H1226" i="7" s="1"/>
  <c r="G21" i="24" s="1"/>
  <c r="N1225" i="7"/>
  <c r="N1226" i="7" s="1"/>
  <c r="M21" i="24" s="1"/>
  <c r="C588" i="7"/>
  <c r="B92" i="24" s="1"/>
  <c r="C578" i="7"/>
  <c r="B105" i="24" s="1"/>
  <c r="D1225" i="7"/>
  <c r="D1226" i="7" s="1"/>
  <c r="G260" i="7"/>
  <c r="G265" i="7" s="1"/>
  <c r="G266" i="7" s="1"/>
  <c r="K260" i="7"/>
  <c r="K265" i="7" s="1"/>
  <c r="K266" i="7" s="1"/>
  <c r="O260" i="7"/>
  <c r="O265" i="7" s="1"/>
  <c r="O266" i="7" s="1"/>
  <c r="S260" i="7"/>
  <c r="S265" i="7" s="1"/>
  <c r="S266" i="7" s="1"/>
  <c r="H260" i="7"/>
  <c r="H265" i="7" s="1"/>
  <c r="H266" i="7" s="1"/>
  <c r="H251" i="7"/>
  <c r="G70" i="24" s="1"/>
  <c r="L260" i="7"/>
  <c r="L265" i="7" s="1"/>
  <c r="L266" i="7" s="1"/>
  <c r="L251" i="7"/>
  <c r="K70" i="24" s="1"/>
  <c r="P260" i="7"/>
  <c r="P265" i="7" s="1"/>
  <c r="P266" i="7" s="1"/>
  <c r="P251" i="7"/>
  <c r="O70" i="24" s="1"/>
  <c r="D260" i="7"/>
  <c r="D265" i="7" s="1"/>
  <c r="D266" i="7" s="1"/>
  <c r="D251" i="7"/>
  <c r="E260" i="7"/>
  <c r="E265" i="7" s="1"/>
  <c r="E266" i="7" s="1"/>
  <c r="E251" i="7"/>
  <c r="D70" i="24" s="1"/>
  <c r="I260" i="7"/>
  <c r="I265" i="7" s="1"/>
  <c r="I266" i="7" s="1"/>
  <c r="I251" i="7"/>
  <c r="H70" i="24" s="1"/>
  <c r="M260" i="7"/>
  <c r="M265" i="7" s="1"/>
  <c r="M266" i="7" s="1"/>
  <c r="M251" i="7"/>
  <c r="L70" i="24" s="1"/>
  <c r="Q260" i="7"/>
  <c r="Q265" i="7" s="1"/>
  <c r="Q266" i="7" s="1"/>
  <c r="Q251" i="7"/>
  <c r="P70" i="24" s="1"/>
  <c r="F260" i="7"/>
  <c r="F265" i="7" s="1"/>
  <c r="F266" i="7" s="1"/>
  <c r="F251" i="7"/>
  <c r="E70" i="24" s="1"/>
  <c r="J260" i="7"/>
  <c r="J265" i="7" s="1"/>
  <c r="J266" i="7" s="1"/>
  <c r="J251" i="7"/>
  <c r="I70" i="24" s="1"/>
  <c r="N260" i="7"/>
  <c r="N265" i="7" s="1"/>
  <c r="N266" i="7" s="1"/>
  <c r="N251" i="7"/>
  <c r="M70" i="24" s="1"/>
  <c r="R260" i="7"/>
  <c r="R265" i="7" s="1"/>
  <c r="R266" i="7" s="1"/>
  <c r="R251" i="7"/>
  <c r="Q70" i="24" s="1"/>
  <c r="S686" i="7"/>
  <c r="R686" i="7"/>
  <c r="R318" i="7"/>
  <c r="C382" i="7"/>
  <c r="C513" i="7" s="1"/>
  <c r="C33" i="7"/>
  <c r="C1040" i="7"/>
  <c r="C1042" i="7" s="1"/>
  <c r="B86" i="24" s="1"/>
  <c r="K382" i="7"/>
  <c r="K861" i="7"/>
  <c r="K528" i="7"/>
  <c r="K498" i="7"/>
  <c r="K533" i="7"/>
  <c r="K508" i="7"/>
  <c r="K381" i="7"/>
  <c r="J121" i="24" s="1"/>
  <c r="M382" i="7"/>
  <c r="M533" i="7"/>
  <c r="M508" i="7"/>
  <c r="M381" i="7"/>
  <c r="L121" i="24" s="1"/>
  <c r="M861" i="7"/>
  <c r="M528" i="7"/>
  <c r="M498" i="7"/>
  <c r="N382" i="7"/>
  <c r="N498" i="7"/>
  <c r="N861" i="7"/>
  <c r="N528" i="7"/>
  <c r="N533" i="7"/>
  <c r="N508" i="7"/>
  <c r="N381" i="7"/>
  <c r="M121" i="24" s="1"/>
  <c r="Q533" i="7"/>
  <c r="Q508" i="7"/>
  <c r="Q381" i="7"/>
  <c r="P121" i="24" s="1"/>
  <c r="Q861" i="7"/>
  <c r="Q528" i="7"/>
  <c r="Q498" i="7"/>
  <c r="F498" i="7"/>
  <c r="F861" i="7"/>
  <c r="F528" i="7"/>
  <c r="F533" i="7"/>
  <c r="F508" i="7"/>
  <c r="F381" i="7"/>
  <c r="E121" i="24" s="1"/>
  <c r="I382" i="7"/>
  <c r="I533" i="7"/>
  <c r="I508" i="7"/>
  <c r="I381" i="7"/>
  <c r="H121" i="24" s="1"/>
  <c r="I861" i="7"/>
  <c r="I528" i="7"/>
  <c r="I498" i="7"/>
  <c r="J382" i="7"/>
  <c r="J498" i="7"/>
  <c r="J861" i="7"/>
  <c r="J528" i="7"/>
  <c r="J533" i="7"/>
  <c r="J508" i="7"/>
  <c r="J381" i="7"/>
  <c r="I121" i="24" s="1"/>
  <c r="S382" i="7"/>
  <c r="S861" i="7"/>
  <c r="S528" i="7"/>
  <c r="S498" i="7"/>
  <c r="S533" i="7"/>
  <c r="S508" i="7"/>
  <c r="S381" i="7"/>
  <c r="R121" i="24" s="1"/>
  <c r="L381" i="7"/>
  <c r="K121" i="24" s="1"/>
  <c r="L533" i="7"/>
  <c r="L508" i="7"/>
  <c r="L861" i="7"/>
  <c r="L528" i="7"/>
  <c r="L498" i="7"/>
  <c r="E382" i="7"/>
  <c r="E533" i="7"/>
  <c r="E508" i="7"/>
  <c r="E381" i="7"/>
  <c r="D121" i="24" s="1"/>
  <c r="E861" i="7"/>
  <c r="E528" i="7"/>
  <c r="E498" i="7"/>
  <c r="G861" i="7"/>
  <c r="G528" i="7"/>
  <c r="G498" i="7"/>
  <c r="G533" i="7"/>
  <c r="G508" i="7"/>
  <c r="G381" i="7"/>
  <c r="F121" i="24" s="1"/>
  <c r="P381" i="7"/>
  <c r="O121" i="24" s="1"/>
  <c r="P533" i="7"/>
  <c r="P508" i="7"/>
  <c r="P861" i="7"/>
  <c r="P528" i="7"/>
  <c r="P498" i="7"/>
  <c r="O382" i="7"/>
  <c r="O861" i="7"/>
  <c r="O528" i="7"/>
  <c r="O498" i="7"/>
  <c r="O533" i="7"/>
  <c r="O508" i="7"/>
  <c r="O381" i="7"/>
  <c r="N121" i="24" s="1"/>
  <c r="R382" i="7"/>
  <c r="R498" i="7"/>
  <c r="R861" i="7"/>
  <c r="R528" i="7"/>
  <c r="R533" i="7"/>
  <c r="R508" i="7"/>
  <c r="R381" i="7"/>
  <c r="Q121" i="24" s="1"/>
  <c r="D382" i="7"/>
  <c r="D381" i="7"/>
  <c r="C121" i="24" s="1"/>
  <c r="D533" i="7"/>
  <c r="D534" i="7" s="1"/>
  <c r="D508" i="7"/>
  <c r="D861" i="7"/>
  <c r="D528" i="7"/>
  <c r="D498" i="7"/>
  <c r="H382" i="7"/>
  <c r="H381" i="7"/>
  <c r="G121" i="24" s="1"/>
  <c r="H533" i="7"/>
  <c r="H508" i="7"/>
  <c r="H861" i="7"/>
  <c r="H528" i="7"/>
  <c r="H498" i="7"/>
  <c r="P382" i="7"/>
  <c r="F382" i="7"/>
  <c r="Q382" i="7"/>
  <c r="L382" i="7"/>
  <c r="G382" i="7"/>
  <c r="C687" i="7"/>
  <c r="B116" i="24" s="1"/>
  <c r="P670" i="7"/>
  <c r="N670" i="7"/>
  <c r="Q670" i="7"/>
  <c r="P669" i="7"/>
  <c r="O95" i="24" s="1"/>
  <c r="H670" i="7"/>
  <c r="O669" i="7"/>
  <c r="N95" i="24" s="1"/>
  <c r="M670" i="7"/>
  <c r="G670" i="7"/>
  <c r="R670" i="7"/>
  <c r="M669" i="7"/>
  <c r="L95" i="24" s="1"/>
  <c r="H669" i="7"/>
  <c r="G95" i="24" s="1"/>
  <c r="O670" i="7"/>
  <c r="L747" i="7"/>
  <c r="S747" i="7"/>
  <c r="K747" i="7"/>
  <c r="R747" i="7"/>
  <c r="J747" i="7"/>
  <c r="Q747" i="7"/>
  <c r="I747" i="7"/>
  <c r="C651" i="7"/>
  <c r="C746" i="7"/>
  <c r="B96" i="24" s="1"/>
  <c r="D747" i="7"/>
  <c r="P747" i="7"/>
  <c r="H747" i="7"/>
  <c r="O747" i="7"/>
  <c r="G747" i="7"/>
  <c r="N747" i="7"/>
  <c r="F747" i="7"/>
  <c r="M747" i="7"/>
  <c r="E747" i="7"/>
  <c r="Q686" i="7"/>
  <c r="F686" i="7"/>
  <c r="E686" i="7"/>
  <c r="H686" i="7"/>
  <c r="I670" i="7"/>
  <c r="I669" i="7"/>
  <c r="H95" i="24" s="1"/>
  <c r="J670" i="7"/>
  <c r="J669" i="7"/>
  <c r="I95" i="24" s="1"/>
  <c r="S670" i="7"/>
  <c r="S669" i="7"/>
  <c r="R95" i="24" s="1"/>
  <c r="L670" i="7"/>
  <c r="L669" i="7"/>
  <c r="K95" i="24" s="1"/>
  <c r="E670" i="7"/>
  <c r="E669" i="7"/>
  <c r="D95" i="24" s="1"/>
  <c r="K670" i="7"/>
  <c r="K669" i="7"/>
  <c r="J95" i="24" s="1"/>
  <c r="D670" i="7"/>
  <c r="D669" i="7"/>
  <c r="C95" i="24" s="1"/>
  <c r="F670" i="7"/>
  <c r="F669" i="7"/>
  <c r="E95" i="24" s="1"/>
  <c r="I588" i="7"/>
  <c r="H92" i="24" s="1"/>
  <c r="I589" i="7"/>
  <c r="D588" i="7"/>
  <c r="C92" i="24" s="1"/>
  <c r="D589" i="7"/>
  <c r="H588" i="7"/>
  <c r="G92" i="24" s="1"/>
  <c r="H589" i="7"/>
  <c r="E588" i="7"/>
  <c r="D92" i="24" s="1"/>
  <c r="E589" i="7"/>
  <c r="J588" i="7"/>
  <c r="I92" i="24" s="1"/>
  <c r="J589" i="7"/>
  <c r="R588" i="7"/>
  <c r="Q92" i="24" s="1"/>
  <c r="R589" i="7"/>
  <c r="P588" i="7"/>
  <c r="O92" i="24" s="1"/>
  <c r="P589" i="7"/>
  <c r="G588" i="7"/>
  <c r="F92" i="24" s="1"/>
  <c r="G589" i="7"/>
  <c r="Q588" i="7"/>
  <c r="P92" i="24" s="1"/>
  <c r="Q589" i="7"/>
  <c r="K588" i="7"/>
  <c r="J92" i="24" s="1"/>
  <c r="K589" i="7"/>
  <c r="N588" i="7"/>
  <c r="M92" i="24" s="1"/>
  <c r="N589" i="7"/>
  <c r="O588" i="7"/>
  <c r="N92" i="24" s="1"/>
  <c r="O589" i="7"/>
  <c r="F588" i="7"/>
  <c r="E92" i="24" s="1"/>
  <c r="F589" i="7"/>
  <c r="S588" i="7"/>
  <c r="R92" i="24" s="1"/>
  <c r="S589" i="7"/>
  <c r="L588" i="7"/>
  <c r="K92" i="24" s="1"/>
  <c r="L589" i="7"/>
  <c r="M588" i="7"/>
  <c r="L92" i="24" s="1"/>
  <c r="M589" i="7"/>
  <c r="P686" i="7"/>
  <c r="L686" i="7"/>
  <c r="G494" i="7"/>
  <c r="F53" i="24" s="1"/>
  <c r="F494" i="7"/>
  <c r="E53" i="24" s="1"/>
  <c r="M494" i="7"/>
  <c r="L53" i="24" s="1"/>
  <c r="E494" i="7"/>
  <c r="D53" i="24" s="1"/>
  <c r="D494" i="7"/>
  <c r="K494" i="7"/>
  <c r="J53" i="24" s="1"/>
  <c r="N494" i="7"/>
  <c r="M53" i="24" s="1"/>
  <c r="H494" i="7"/>
  <c r="G53" i="24" s="1"/>
  <c r="G686" i="7"/>
  <c r="N686" i="7"/>
  <c r="Q494" i="7"/>
  <c r="P53" i="24" s="1"/>
  <c r="K686" i="7"/>
  <c r="J686" i="7"/>
  <c r="M686" i="7"/>
  <c r="L494" i="7"/>
  <c r="K53" i="24" s="1"/>
  <c r="O686" i="7"/>
  <c r="I686" i="7"/>
  <c r="D686" i="7"/>
  <c r="I494" i="7"/>
  <c r="H53" i="24" s="1"/>
  <c r="J494" i="7"/>
  <c r="I53" i="24" s="1"/>
  <c r="P494" i="7"/>
  <c r="O53" i="24" s="1"/>
  <c r="O494" i="7"/>
  <c r="N53" i="24" s="1"/>
  <c r="R494" i="7"/>
  <c r="Q53" i="24" s="1"/>
  <c r="S494" i="7"/>
  <c r="R53" i="24" s="1"/>
  <c r="S451" i="7"/>
  <c r="N451" i="7"/>
  <c r="Q451" i="7"/>
  <c r="O451" i="7"/>
  <c r="P451" i="7"/>
  <c r="J451" i="7"/>
  <c r="L451" i="7"/>
  <c r="M451" i="7"/>
  <c r="K451" i="7"/>
  <c r="H451" i="7"/>
  <c r="F451" i="7"/>
  <c r="D451" i="7"/>
  <c r="I451" i="7"/>
  <c r="G451" i="7"/>
  <c r="R451" i="7"/>
  <c r="E451" i="7"/>
  <c r="F341" i="7"/>
  <c r="E78" i="24" s="1"/>
  <c r="F345" i="7"/>
  <c r="F346" i="7" s="1"/>
  <c r="E79" i="24" s="1"/>
  <c r="J341" i="7"/>
  <c r="I78" i="24" s="1"/>
  <c r="J345" i="7"/>
  <c r="J346" i="7" s="1"/>
  <c r="I79" i="24" s="1"/>
  <c r="N341" i="7"/>
  <c r="M78" i="24" s="1"/>
  <c r="N345" i="7"/>
  <c r="N346" i="7" s="1"/>
  <c r="M79" i="24" s="1"/>
  <c r="R341" i="7"/>
  <c r="Q78" i="24" s="1"/>
  <c r="R345" i="7"/>
  <c r="R346" i="7" s="1"/>
  <c r="Q79" i="24" s="1"/>
  <c r="G341" i="7"/>
  <c r="F78" i="24" s="1"/>
  <c r="G345" i="7"/>
  <c r="G346" i="7" s="1"/>
  <c r="F79" i="24" s="1"/>
  <c r="S341" i="7"/>
  <c r="R78" i="24" s="1"/>
  <c r="S345" i="7"/>
  <c r="S346" i="7" s="1"/>
  <c r="R79" i="24" s="1"/>
  <c r="D341" i="7"/>
  <c r="D345" i="7"/>
  <c r="D346" i="7" s="1"/>
  <c r="I341" i="7"/>
  <c r="H78" i="24" s="1"/>
  <c r="I345" i="7"/>
  <c r="I346" i="7" s="1"/>
  <c r="H79" i="24" s="1"/>
  <c r="M341" i="7"/>
  <c r="L78" i="24" s="1"/>
  <c r="M345" i="7"/>
  <c r="M346" i="7" s="1"/>
  <c r="L79" i="24" s="1"/>
  <c r="Q341" i="7"/>
  <c r="P78" i="24" s="1"/>
  <c r="Q345" i="7"/>
  <c r="Q346" i="7" s="1"/>
  <c r="P79" i="24" s="1"/>
  <c r="K341" i="7"/>
  <c r="J78" i="24" s="1"/>
  <c r="O341" i="7"/>
  <c r="N78" i="24" s="1"/>
  <c r="L712" i="7"/>
  <c r="L341" i="7"/>
  <c r="K78" i="24" s="1"/>
  <c r="E1164" i="7"/>
  <c r="I712" i="7"/>
  <c r="P1164" i="7"/>
  <c r="Q712" i="7"/>
  <c r="M712" i="7"/>
  <c r="H712" i="7"/>
  <c r="K712" i="7"/>
  <c r="G712" i="7"/>
  <c r="N712" i="7"/>
  <c r="L1164" i="7"/>
  <c r="Q1164" i="7"/>
  <c r="J712" i="7"/>
  <c r="O712" i="7"/>
  <c r="F712" i="7"/>
  <c r="H1164" i="7"/>
  <c r="M1164" i="7"/>
  <c r="I1164" i="7"/>
  <c r="Q707" i="7"/>
  <c r="Q1109" i="7"/>
  <c r="I707" i="7"/>
  <c r="I1109" i="7"/>
  <c r="P707" i="7"/>
  <c r="P1109" i="7"/>
  <c r="H707" i="7"/>
  <c r="H1109" i="7"/>
  <c r="S707" i="7"/>
  <c r="S1109" i="7"/>
  <c r="J707" i="7"/>
  <c r="J1109" i="7"/>
  <c r="R707" i="7"/>
  <c r="R1109" i="7"/>
  <c r="M707" i="7"/>
  <c r="M1109" i="7"/>
  <c r="E707" i="7"/>
  <c r="E1109" i="7"/>
  <c r="L707" i="7"/>
  <c r="L1109" i="7"/>
  <c r="D1109" i="7"/>
  <c r="O707" i="7"/>
  <c r="O1109" i="7"/>
  <c r="G707" i="7"/>
  <c r="G1109" i="7"/>
  <c r="N707" i="7"/>
  <c r="N1109" i="7"/>
  <c r="F707" i="7"/>
  <c r="F1109" i="7"/>
  <c r="K707" i="7"/>
  <c r="K1109" i="7"/>
  <c r="D1129" i="7"/>
  <c r="O647" i="7"/>
  <c r="O650" i="7"/>
  <c r="G647" i="7"/>
  <c r="G650" i="7"/>
  <c r="I647" i="7"/>
  <c r="I650" i="7"/>
  <c r="D647" i="7"/>
  <c r="D650" i="7"/>
  <c r="N647" i="7"/>
  <c r="N650" i="7"/>
  <c r="F647" i="7"/>
  <c r="F650" i="7"/>
  <c r="E647" i="7"/>
  <c r="E650" i="7"/>
  <c r="H647" i="7"/>
  <c r="H650" i="7"/>
  <c r="S647" i="7"/>
  <c r="S650" i="7"/>
  <c r="K647" i="7"/>
  <c r="K650" i="7"/>
  <c r="Q647" i="7"/>
  <c r="Q650" i="7"/>
  <c r="L647" i="7"/>
  <c r="L650" i="7"/>
  <c r="R647" i="7"/>
  <c r="R650" i="7"/>
  <c r="J647" i="7"/>
  <c r="J650" i="7"/>
  <c r="M647" i="7"/>
  <c r="M650" i="7"/>
  <c r="P647" i="7"/>
  <c r="P650" i="7"/>
  <c r="N318" i="7"/>
  <c r="I318" i="7"/>
  <c r="O261" i="7"/>
  <c r="N72" i="24" s="1"/>
  <c r="J279" i="7"/>
  <c r="C341" i="7"/>
  <c r="B78" i="24" s="1"/>
  <c r="E341" i="7"/>
  <c r="D78" i="24" s="1"/>
  <c r="P341" i="7"/>
  <c r="O78" i="24" s="1"/>
  <c r="D279" i="7"/>
  <c r="H279" i="7"/>
  <c r="L279" i="7"/>
  <c r="P279" i="7"/>
  <c r="H341" i="7"/>
  <c r="G78" i="24" s="1"/>
  <c r="G246" i="7"/>
  <c r="F69" i="24" s="1"/>
  <c r="K246" i="7"/>
  <c r="J69" i="24" s="1"/>
  <c r="O246" i="7"/>
  <c r="N69" i="24" s="1"/>
  <c r="S246" i="7"/>
  <c r="R69" i="24" s="1"/>
  <c r="M323" i="7"/>
  <c r="G256" i="7"/>
  <c r="F71" i="24" s="1"/>
  <c r="K256" i="7"/>
  <c r="J71" i="24" s="1"/>
  <c r="O256" i="7"/>
  <c r="N71" i="24" s="1"/>
  <c r="S256" i="7"/>
  <c r="R71" i="24" s="1"/>
  <c r="E279" i="7"/>
  <c r="I279" i="7"/>
  <c r="M279" i="7"/>
  <c r="Q279" i="7"/>
  <c r="E323" i="7"/>
  <c r="I323" i="7"/>
  <c r="Q318" i="7"/>
  <c r="F279" i="7"/>
  <c r="C318" i="7"/>
  <c r="D323" i="7"/>
  <c r="H323" i="7"/>
  <c r="L323" i="7"/>
  <c r="P323" i="7"/>
  <c r="C323" i="7"/>
  <c r="G323" i="7"/>
  <c r="K323" i="7"/>
  <c r="O323" i="7"/>
  <c r="Q323" i="7"/>
  <c r="F323" i="7"/>
  <c r="J323" i="7"/>
  <c r="N323" i="7"/>
  <c r="R323" i="7"/>
  <c r="S323" i="7"/>
  <c r="N279" i="7"/>
  <c r="R279" i="7"/>
  <c r="F256" i="7"/>
  <c r="E71" i="24" s="1"/>
  <c r="J256" i="7"/>
  <c r="I71" i="24" s="1"/>
  <c r="N256" i="7"/>
  <c r="M71" i="24" s="1"/>
  <c r="R256" i="7"/>
  <c r="Q71" i="24" s="1"/>
  <c r="C279" i="7"/>
  <c r="G279" i="7"/>
  <c r="K279" i="7"/>
  <c r="O279" i="7"/>
  <c r="S279" i="7"/>
  <c r="I256" i="7"/>
  <c r="H71" i="24" s="1"/>
  <c r="M256" i="7"/>
  <c r="L71" i="24" s="1"/>
  <c r="E256" i="7"/>
  <c r="D71" i="24" s="1"/>
  <c r="Q256" i="7"/>
  <c r="P71" i="24" s="1"/>
  <c r="D256" i="7"/>
  <c r="H256" i="7"/>
  <c r="G71" i="24" s="1"/>
  <c r="L256" i="7"/>
  <c r="K71" i="24" s="1"/>
  <c r="P256" i="7"/>
  <c r="O71" i="24" s="1"/>
  <c r="C256" i="7"/>
  <c r="B71" i="24" s="1"/>
  <c r="E246" i="7"/>
  <c r="D69" i="24" s="1"/>
  <c r="I246" i="7"/>
  <c r="H69" i="24" s="1"/>
  <c r="M246" i="7"/>
  <c r="L69" i="24" s="1"/>
  <c r="Q246" i="7"/>
  <c r="P69" i="24" s="1"/>
  <c r="S250" i="7"/>
  <c r="S251" i="7" s="1"/>
  <c r="R70" i="24" s="1"/>
  <c r="O250" i="7"/>
  <c r="O251" i="7" s="1"/>
  <c r="N70" i="24" s="1"/>
  <c r="K250" i="7"/>
  <c r="K251" i="7" s="1"/>
  <c r="J70" i="24" s="1"/>
  <c r="G250" i="7"/>
  <c r="G251" i="7" s="1"/>
  <c r="F70" i="24" s="1"/>
  <c r="F246" i="7"/>
  <c r="E69" i="24" s="1"/>
  <c r="J246" i="7"/>
  <c r="I69" i="24" s="1"/>
  <c r="N246" i="7"/>
  <c r="M69" i="24" s="1"/>
  <c r="R246" i="7"/>
  <c r="Q69" i="24" s="1"/>
  <c r="D246" i="7"/>
  <c r="H246" i="7"/>
  <c r="G69" i="24" s="1"/>
  <c r="L246" i="7"/>
  <c r="K69" i="24" s="1"/>
  <c r="P246" i="7"/>
  <c r="O69" i="24" s="1"/>
  <c r="S225" i="7"/>
  <c r="R225" i="7"/>
  <c r="Q225" i="7"/>
  <c r="P225" i="7"/>
  <c r="O225" i="7"/>
  <c r="N225" i="7"/>
  <c r="M225" i="7"/>
  <c r="L225" i="7"/>
  <c r="K225" i="7"/>
  <c r="J225" i="7"/>
  <c r="I225" i="7"/>
  <c r="H225" i="7"/>
  <c r="G225" i="7"/>
  <c r="F225" i="7"/>
  <c r="E225" i="7"/>
  <c r="D225" i="7"/>
  <c r="D224" i="7"/>
  <c r="E224" i="7"/>
  <c r="F224" i="7"/>
  <c r="G224" i="7"/>
  <c r="H224" i="7"/>
  <c r="I224" i="7"/>
  <c r="J224" i="7"/>
  <c r="K224" i="7"/>
  <c r="L224" i="7"/>
  <c r="M224" i="7"/>
  <c r="N224" i="7"/>
  <c r="O224" i="7"/>
  <c r="P224" i="7"/>
  <c r="Q224" i="7"/>
  <c r="R224" i="7"/>
  <c r="S224" i="7"/>
  <c r="C224" i="7"/>
  <c r="S154" i="7"/>
  <c r="S159" i="7" s="1"/>
  <c r="R154" i="7"/>
  <c r="Q154" i="7"/>
  <c r="P154" i="7"/>
  <c r="O154" i="7"/>
  <c r="O159" i="7" s="1"/>
  <c r="N154" i="7"/>
  <c r="M154" i="7"/>
  <c r="L154" i="7"/>
  <c r="K154" i="7"/>
  <c r="K159" i="7" s="1"/>
  <c r="J154" i="7"/>
  <c r="I154" i="7"/>
  <c r="H154" i="7"/>
  <c r="G154" i="7"/>
  <c r="G159" i="7" s="1"/>
  <c r="F154" i="7"/>
  <c r="E154" i="7"/>
  <c r="D154" i="7"/>
  <c r="C154" i="7"/>
  <c r="C159" i="7" s="1"/>
  <c r="S177" i="7"/>
  <c r="R177" i="7"/>
  <c r="Q177" i="7"/>
  <c r="P177" i="7"/>
  <c r="O177" i="7"/>
  <c r="N177" i="7"/>
  <c r="M177" i="7"/>
  <c r="L177" i="7"/>
  <c r="K177" i="7"/>
  <c r="J177" i="7"/>
  <c r="I177" i="7"/>
  <c r="H177" i="7"/>
  <c r="G177" i="7"/>
  <c r="F177" i="7"/>
  <c r="E177" i="7"/>
  <c r="D177" i="7"/>
  <c r="C177" i="7"/>
  <c r="S176" i="7"/>
  <c r="R176" i="7"/>
  <c r="Q176" i="7"/>
  <c r="P176" i="7"/>
  <c r="O176" i="7"/>
  <c r="N176" i="7"/>
  <c r="M176" i="7"/>
  <c r="L176" i="7"/>
  <c r="K176" i="7"/>
  <c r="J176" i="7"/>
  <c r="I176" i="7"/>
  <c r="H176" i="7"/>
  <c r="G176" i="7"/>
  <c r="F176" i="7"/>
  <c r="E176" i="7"/>
  <c r="D176" i="7"/>
  <c r="C176" i="7"/>
  <c r="S172" i="7"/>
  <c r="R172" i="7"/>
  <c r="Q172" i="7"/>
  <c r="P172" i="7"/>
  <c r="O172" i="7"/>
  <c r="N172" i="7"/>
  <c r="M172" i="7"/>
  <c r="L172" i="7"/>
  <c r="K172" i="7"/>
  <c r="J172" i="7"/>
  <c r="I172" i="7"/>
  <c r="H172" i="7"/>
  <c r="G172" i="7"/>
  <c r="F172" i="7"/>
  <c r="E172" i="7"/>
  <c r="D172" i="7"/>
  <c r="S167" i="7"/>
  <c r="S181" i="7" s="1"/>
  <c r="R167" i="7"/>
  <c r="R181" i="7" s="1"/>
  <c r="Q167" i="7"/>
  <c r="Q181" i="7" s="1"/>
  <c r="P167" i="7"/>
  <c r="P181" i="7" s="1"/>
  <c r="O167" i="7"/>
  <c r="O181" i="7" s="1"/>
  <c r="N167" i="7"/>
  <c r="N181" i="7" s="1"/>
  <c r="M167" i="7"/>
  <c r="M181" i="7" s="1"/>
  <c r="L167" i="7"/>
  <c r="L181" i="7" s="1"/>
  <c r="K167" i="7"/>
  <c r="K181" i="7" s="1"/>
  <c r="J167" i="7"/>
  <c r="J181" i="7" s="1"/>
  <c r="I167" i="7"/>
  <c r="I181" i="7" s="1"/>
  <c r="H167" i="7"/>
  <c r="H181" i="7" s="1"/>
  <c r="G167" i="7"/>
  <c r="G181" i="7" s="1"/>
  <c r="F167" i="7"/>
  <c r="F181" i="7" s="1"/>
  <c r="E167" i="7"/>
  <c r="E181" i="7" s="1"/>
  <c r="D167" i="7"/>
  <c r="D181" i="7" s="1"/>
  <c r="C172" i="7"/>
  <c r="C167" i="7"/>
  <c r="C181" i="7" s="1"/>
  <c r="S26" i="7"/>
  <c r="R26" i="7"/>
  <c r="Q26" i="7"/>
  <c r="P26" i="7"/>
  <c r="O26" i="7"/>
  <c r="N26" i="7"/>
  <c r="M26" i="7"/>
  <c r="L26" i="7"/>
  <c r="K26" i="7"/>
  <c r="J26" i="7"/>
  <c r="I26" i="7"/>
  <c r="H26" i="7"/>
  <c r="G26" i="7"/>
  <c r="F26" i="7"/>
  <c r="E26" i="7"/>
  <c r="D26" i="7"/>
  <c r="C26" i="7"/>
  <c r="S25" i="7"/>
  <c r="R25" i="7"/>
  <c r="Q25" i="7"/>
  <c r="Q1158" i="7" s="1"/>
  <c r="Q1159" i="7" s="1"/>
  <c r="P25" i="7"/>
  <c r="P1158" i="7" s="1"/>
  <c r="P1159" i="7" s="1"/>
  <c r="O25" i="7"/>
  <c r="O1158" i="7" s="1"/>
  <c r="O1159" i="7" s="1"/>
  <c r="N25" i="7"/>
  <c r="N1158" i="7" s="1"/>
  <c r="N1159" i="7" s="1"/>
  <c r="M25" i="7"/>
  <c r="M1158" i="7" s="1"/>
  <c r="M1159" i="7" s="1"/>
  <c r="L25" i="7"/>
  <c r="L1158" i="7" s="1"/>
  <c r="L1159" i="7" s="1"/>
  <c r="K25" i="7"/>
  <c r="K1158" i="7" s="1"/>
  <c r="K1159" i="7" s="1"/>
  <c r="J25" i="7"/>
  <c r="J1158" i="7" s="1"/>
  <c r="J1159" i="7" s="1"/>
  <c r="I25" i="7"/>
  <c r="I1158" i="7" s="1"/>
  <c r="I1159" i="7" s="1"/>
  <c r="H25" i="7"/>
  <c r="H1158" i="7" s="1"/>
  <c r="H1159" i="7" s="1"/>
  <c r="G25" i="7"/>
  <c r="G1158" i="7" s="1"/>
  <c r="G1159" i="7" s="1"/>
  <c r="F25" i="7"/>
  <c r="F1158" i="7" s="1"/>
  <c r="F1159" i="7" s="1"/>
  <c r="E25" i="7"/>
  <c r="E1158" i="7" s="1"/>
  <c r="E1159" i="7" s="1"/>
  <c r="D25" i="7"/>
  <c r="C25" i="7"/>
  <c r="D65" i="7"/>
  <c r="E65" i="7"/>
  <c r="F65" i="7"/>
  <c r="G65" i="7"/>
  <c r="H65" i="7"/>
  <c r="I65" i="7"/>
  <c r="J65" i="7"/>
  <c r="K65" i="7"/>
  <c r="L65" i="7"/>
  <c r="M65" i="7"/>
  <c r="N65" i="7"/>
  <c r="O65" i="7"/>
  <c r="P65" i="7"/>
  <c r="Q65" i="7"/>
  <c r="R65" i="7"/>
  <c r="S65" i="7"/>
  <c r="C65" i="7"/>
  <c r="H539" i="7" l="1"/>
  <c r="E539" i="7"/>
  <c r="G539" i="7"/>
  <c r="R539" i="7"/>
  <c r="K539" i="7"/>
  <c r="B17" i="24"/>
  <c r="C1267" i="7"/>
  <c r="C1268" i="7" s="1"/>
  <c r="C1251" i="7"/>
  <c r="C1256" i="7"/>
  <c r="C1277" i="7" s="1"/>
  <c r="C1278" i="7" s="1"/>
  <c r="AB727" i="7"/>
  <c r="AB409" i="7"/>
  <c r="AB16" i="7"/>
  <c r="AB22" i="7"/>
  <c r="AB722" i="7"/>
  <c r="J1207" i="7"/>
  <c r="J1208" i="7" s="1"/>
  <c r="M1207" i="7"/>
  <c r="M1208" i="7" s="1"/>
  <c r="R1207" i="7"/>
  <c r="R1208" i="7" s="1"/>
  <c r="I1207" i="7"/>
  <c r="I1208" i="7" s="1"/>
  <c r="AB692" i="7"/>
  <c r="D687" i="7"/>
  <c r="C116" i="24" s="1"/>
  <c r="D700" i="7"/>
  <c r="D702" i="7" s="1"/>
  <c r="C117" i="24" s="1"/>
  <c r="M687" i="7"/>
  <c r="L116" i="24" s="1"/>
  <c r="M700" i="7"/>
  <c r="M702" i="7" s="1"/>
  <c r="L117" i="24" s="1"/>
  <c r="N687" i="7"/>
  <c r="M116" i="24" s="1"/>
  <c r="N700" i="7"/>
  <c r="N702" i="7" s="1"/>
  <c r="M117" i="24" s="1"/>
  <c r="H1246" i="7"/>
  <c r="H1244" i="7" s="1"/>
  <c r="H700" i="7"/>
  <c r="H702" i="7" s="1"/>
  <c r="G117" i="24" s="1"/>
  <c r="S687" i="7"/>
  <c r="R116" i="24" s="1"/>
  <c r="S700" i="7"/>
  <c r="S702" i="7" s="1"/>
  <c r="R117" i="24" s="1"/>
  <c r="P1246" i="7"/>
  <c r="P1244" i="7" s="1"/>
  <c r="P700" i="7"/>
  <c r="P702" i="7" s="1"/>
  <c r="O117" i="24" s="1"/>
  <c r="R687" i="7"/>
  <c r="Q116" i="24" s="1"/>
  <c r="R700" i="7"/>
  <c r="R702" i="7" s="1"/>
  <c r="Q117" i="24" s="1"/>
  <c r="I687" i="7"/>
  <c r="H116" i="24" s="1"/>
  <c r="I700" i="7"/>
  <c r="I702" i="7" s="1"/>
  <c r="H117" i="24" s="1"/>
  <c r="J687" i="7"/>
  <c r="I116" i="24" s="1"/>
  <c r="J700" i="7"/>
  <c r="J702" i="7" s="1"/>
  <c r="I117" i="24" s="1"/>
  <c r="G687" i="7"/>
  <c r="F116" i="24" s="1"/>
  <c r="G700" i="7"/>
  <c r="G702" i="7" s="1"/>
  <c r="F117" i="24" s="1"/>
  <c r="E687" i="7"/>
  <c r="D116" i="24" s="1"/>
  <c r="E700" i="7"/>
  <c r="E702" i="7" s="1"/>
  <c r="D117" i="24" s="1"/>
  <c r="Q1246" i="7"/>
  <c r="Q1244" i="7" s="1"/>
  <c r="Q700" i="7"/>
  <c r="Q702" i="7" s="1"/>
  <c r="P117" i="24" s="1"/>
  <c r="O687" i="7"/>
  <c r="N116" i="24" s="1"/>
  <c r="O700" i="7"/>
  <c r="O702" i="7" s="1"/>
  <c r="N117" i="24" s="1"/>
  <c r="K687" i="7"/>
  <c r="J116" i="24" s="1"/>
  <c r="K700" i="7"/>
  <c r="K702" i="7" s="1"/>
  <c r="J117" i="24" s="1"/>
  <c r="L687" i="7"/>
  <c r="K116" i="24" s="1"/>
  <c r="L700" i="7"/>
  <c r="L702" i="7" s="1"/>
  <c r="K117" i="24" s="1"/>
  <c r="F687" i="7"/>
  <c r="E116" i="24" s="1"/>
  <c r="F700" i="7"/>
  <c r="F702" i="7" s="1"/>
  <c r="E117" i="24" s="1"/>
  <c r="L1207" i="7"/>
  <c r="L1208" i="7" s="1"/>
  <c r="K1207" i="7"/>
  <c r="K1208" i="7" s="1"/>
  <c r="H1207" i="7"/>
  <c r="H1208" i="7" s="1"/>
  <c r="G1207" i="7"/>
  <c r="G1208" i="7" s="1"/>
  <c r="F1207" i="7"/>
  <c r="F1208" i="7" s="1"/>
  <c r="P1207" i="7"/>
  <c r="P1208" i="7" s="1"/>
  <c r="O1207" i="7"/>
  <c r="O1208" i="7" s="1"/>
  <c r="Q1207" i="7"/>
  <c r="Q1208" i="7" s="1"/>
  <c r="N1207" i="7"/>
  <c r="N1208" i="7" s="1"/>
  <c r="S1207" i="7"/>
  <c r="S1208" i="7" s="1"/>
  <c r="AC17" i="7"/>
  <c r="Y17" i="7"/>
  <c r="AA17" i="7"/>
  <c r="Z17" i="7"/>
  <c r="AD17" i="7"/>
  <c r="AB20" i="7"/>
  <c r="AB21" i="7"/>
  <c r="AB909" i="7"/>
  <c r="AB663" i="7"/>
  <c r="AB456" i="7"/>
  <c r="AB985" i="7"/>
  <c r="AB1114" i="7"/>
  <c r="AA318" i="7"/>
  <c r="AB1149" i="7"/>
  <c r="AB775" i="7"/>
  <c r="AB563" i="7"/>
  <c r="AB466" i="7"/>
  <c r="AB662" i="7"/>
  <c r="AB556" i="7"/>
  <c r="AC318" i="7"/>
  <c r="AD451" i="7"/>
  <c r="Z451" i="7"/>
  <c r="AC451" i="7"/>
  <c r="AA451" i="7"/>
  <c r="Y451" i="7"/>
  <c r="AC266" i="7"/>
  <c r="Y266" i="7"/>
  <c r="Z266" i="7"/>
  <c r="AD266" i="7"/>
  <c r="AA266" i="7"/>
  <c r="C69" i="24"/>
  <c r="AC246" i="7"/>
  <c r="Y246" i="7"/>
  <c r="Z246" i="7"/>
  <c r="AA246" i="7"/>
  <c r="AD246" i="7"/>
  <c r="Z670" i="7"/>
  <c r="AD670" i="7"/>
  <c r="Y670" i="7"/>
  <c r="AC670" i="7"/>
  <c r="AA670" i="7"/>
  <c r="AD539" i="7"/>
  <c r="AD1263" i="7"/>
  <c r="Y1263" i="7"/>
  <c r="AA1263" i="7"/>
  <c r="Z1263" i="7"/>
  <c r="AC1263" i="7"/>
  <c r="AB418" i="7"/>
  <c r="AB1236" i="7"/>
  <c r="AD318" i="7"/>
  <c r="C75" i="24"/>
  <c r="AC333" i="7"/>
  <c r="Z333" i="7"/>
  <c r="Y333" i="7"/>
  <c r="AD333" i="7"/>
  <c r="AA333" i="7"/>
  <c r="C71" i="24"/>
  <c r="AC256" i="7"/>
  <c r="Y256" i="7"/>
  <c r="AD256" i="7"/>
  <c r="Z256" i="7"/>
  <c r="AA256" i="7"/>
  <c r="AA1109" i="7"/>
  <c r="AC1109" i="7"/>
  <c r="Z1109" i="7"/>
  <c r="AD1109" i="7"/>
  <c r="Y1109" i="7"/>
  <c r="C79" i="24"/>
  <c r="Z346" i="7"/>
  <c r="AA346" i="7"/>
  <c r="Y346" i="7"/>
  <c r="AD346" i="7"/>
  <c r="AC346" i="7"/>
  <c r="AA747" i="7"/>
  <c r="Y747" i="7"/>
  <c r="AD747" i="7"/>
  <c r="AC747" i="7"/>
  <c r="Z747" i="7"/>
  <c r="AB675" i="7"/>
  <c r="AB461" i="7"/>
  <c r="AB328" i="7"/>
  <c r="Y318" i="7"/>
  <c r="AB848" i="7"/>
  <c r="AB400" i="7"/>
  <c r="AE160" i="7"/>
  <c r="C27" i="24"/>
  <c r="AD1285" i="7"/>
  <c r="Y1285" i="7"/>
  <c r="AC1285" i="7"/>
  <c r="AA1285" i="7"/>
  <c r="Z1285" i="7"/>
  <c r="Z323" i="7"/>
  <c r="Y323" i="7"/>
  <c r="AD323" i="7"/>
  <c r="AC323" i="7"/>
  <c r="AA323" i="7"/>
  <c r="I261" i="7"/>
  <c r="H72" i="24" s="1"/>
  <c r="AA1129" i="7"/>
  <c r="AD1129" i="7"/>
  <c r="AC1129" i="7"/>
  <c r="Z1129" i="7"/>
  <c r="Y1129" i="7"/>
  <c r="C78" i="24"/>
  <c r="AA341" i="7"/>
  <c r="Z341" i="7"/>
  <c r="Y341" i="7"/>
  <c r="AD341" i="7"/>
  <c r="AC341" i="7"/>
  <c r="C53" i="24"/>
  <c r="AC494" i="7"/>
  <c r="AA494" i="7"/>
  <c r="Z494" i="7"/>
  <c r="Y494" i="7"/>
  <c r="AD494" i="7"/>
  <c r="C70" i="24"/>
  <c r="AA251" i="7"/>
  <c r="AD251" i="7"/>
  <c r="Y251" i="7"/>
  <c r="AC251" i="7"/>
  <c r="Z251" i="7"/>
  <c r="C21" i="24"/>
  <c r="AC1226" i="7"/>
  <c r="Y1226" i="7"/>
  <c r="AD1226" i="7"/>
  <c r="AA1226" i="7"/>
  <c r="Z1226" i="7"/>
  <c r="C123" i="24"/>
  <c r="AA664" i="7"/>
  <c r="Z664" i="7"/>
  <c r="Y664" i="7"/>
  <c r="AD664" i="7"/>
  <c r="AC664" i="7"/>
  <c r="Z318" i="7"/>
  <c r="AB1005" i="7"/>
  <c r="AB427" i="7"/>
  <c r="AB1280" i="7"/>
  <c r="AB680" i="7"/>
  <c r="C57" i="24"/>
  <c r="D152" i="24"/>
  <c r="C1272" i="7"/>
  <c r="C1273" i="7" s="1"/>
  <c r="C1253" i="7"/>
  <c r="B24" i="24" s="1"/>
  <c r="M261" i="7"/>
  <c r="L72" i="24" s="1"/>
  <c r="H261" i="7"/>
  <c r="G72" i="24" s="1"/>
  <c r="C1258" i="7"/>
  <c r="Q261" i="7"/>
  <c r="P72" i="24" s="1"/>
  <c r="J261" i="7"/>
  <c r="I72" i="24" s="1"/>
  <c r="D261" i="7"/>
  <c r="L261" i="7"/>
  <c r="K72" i="24" s="1"/>
  <c r="R261" i="7"/>
  <c r="Q72" i="24" s="1"/>
  <c r="O17" i="24"/>
  <c r="P17" i="24"/>
  <c r="G17" i="24"/>
  <c r="G261" i="7"/>
  <c r="F72" i="24" s="1"/>
  <c r="S1246" i="7"/>
  <c r="S1244" i="7" s="1"/>
  <c r="K261" i="7"/>
  <c r="J72" i="24" s="1"/>
  <c r="N261" i="7"/>
  <c r="M72" i="24" s="1"/>
  <c r="F261" i="7"/>
  <c r="E72" i="24" s="1"/>
  <c r="R1246" i="7"/>
  <c r="R1244" i="7" s="1"/>
  <c r="E261" i="7"/>
  <c r="D72" i="24" s="1"/>
  <c r="P261" i="7"/>
  <c r="O72" i="24" s="1"/>
  <c r="S261" i="7"/>
  <c r="R72" i="24" s="1"/>
  <c r="C503" i="7"/>
  <c r="H687" i="7"/>
  <c r="G116" i="24" s="1"/>
  <c r="G513" i="7"/>
  <c r="G503" i="7"/>
  <c r="P513" i="7"/>
  <c r="P503" i="7"/>
  <c r="O513" i="7"/>
  <c r="O503" i="7"/>
  <c r="E33" i="7"/>
  <c r="E1040" i="7"/>
  <c r="E1042" i="7" s="1"/>
  <c r="D86" i="24" s="1"/>
  <c r="S513" i="7"/>
  <c r="S503" i="7"/>
  <c r="Q33" i="7"/>
  <c r="Q1040" i="7"/>
  <c r="Q1042" i="7" s="1"/>
  <c r="P86" i="24" s="1"/>
  <c r="M513" i="7"/>
  <c r="M503" i="7"/>
  <c r="L513" i="7"/>
  <c r="L503" i="7"/>
  <c r="D33" i="7"/>
  <c r="D1040" i="7"/>
  <c r="D1042" i="7" s="1"/>
  <c r="R513" i="7"/>
  <c r="R503" i="7"/>
  <c r="L33" i="7"/>
  <c r="L1040" i="7"/>
  <c r="L1042" i="7" s="1"/>
  <c r="K86" i="24" s="1"/>
  <c r="J33" i="7"/>
  <c r="J1040" i="7"/>
  <c r="J1042" i="7" s="1"/>
  <c r="I86" i="24" s="1"/>
  <c r="N513" i="7"/>
  <c r="N503" i="7"/>
  <c r="M33" i="7"/>
  <c r="M1040" i="7"/>
  <c r="M1042" i="7" s="1"/>
  <c r="L86" i="24" s="1"/>
  <c r="K33" i="7"/>
  <c r="K1040" i="7"/>
  <c r="K1042" i="7" s="1"/>
  <c r="J86" i="24" s="1"/>
  <c r="Q513" i="7"/>
  <c r="Q503" i="7"/>
  <c r="H33" i="7"/>
  <c r="H1040" i="7"/>
  <c r="H1042" i="7" s="1"/>
  <c r="G86" i="24" s="1"/>
  <c r="D513" i="7"/>
  <c r="D503" i="7"/>
  <c r="O33" i="7"/>
  <c r="O1040" i="7"/>
  <c r="O1042" i="7" s="1"/>
  <c r="N86" i="24" s="1"/>
  <c r="P33" i="7"/>
  <c r="P1040" i="7"/>
  <c r="P1042" i="7" s="1"/>
  <c r="O86" i="24" s="1"/>
  <c r="S33" i="7"/>
  <c r="S1040" i="7"/>
  <c r="S1042" i="7" s="1"/>
  <c r="R86" i="24" s="1"/>
  <c r="I513" i="7"/>
  <c r="I503" i="7"/>
  <c r="F513" i="7"/>
  <c r="F503" i="7"/>
  <c r="H513" i="7"/>
  <c r="H503" i="7"/>
  <c r="R33" i="7"/>
  <c r="R1040" i="7"/>
  <c r="R1042" i="7" s="1"/>
  <c r="Q86" i="24" s="1"/>
  <c r="G33" i="7"/>
  <c r="G1040" i="7"/>
  <c r="G1042" i="7" s="1"/>
  <c r="F86" i="24" s="1"/>
  <c r="E513" i="7"/>
  <c r="E503" i="7"/>
  <c r="J513" i="7"/>
  <c r="J503" i="7"/>
  <c r="I33" i="7"/>
  <c r="I1040" i="7"/>
  <c r="I1042" i="7" s="1"/>
  <c r="H86" i="24" s="1"/>
  <c r="F33" i="7"/>
  <c r="F1040" i="7"/>
  <c r="F1042" i="7" s="1"/>
  <c r="E86" i="24" s="1"/>
  <c r="N33" i="7"/>
  <c r="N1040" i="7"/>
  <c r="N1042" i="7" s="1"/>
  <c r="M86" i="24" s="1"/>
  <c r="K513" i="7"/>
  <c r="K503" i="7"/>
  <c r="Q687" i="7"/>
  <c r="P116" i="24" s="1"/>
  <c r="P687" i="7"/>
  <c r="O116" i="24" s="1"/>
  <c r="E1246" i="7"/>
  <c r="E1244" i="7" s="1"/>
  <c r="G1246" i="7"/>
  <c r="G1244" i="7" s="1"/>
  <c r="J1246" i="7"/>
  <c r="J1244" i="7" s="1"/>
  <c r="F1246" i="7"/>
  <c r="F1244" i="7" s="1"/>
  <c r="L1246" i="7"/>
  <c r="L1244" i="7" s="1"/>
  <c r="P651" i="7"/>
  <c r="P746" i="7"/>
  <c r="O96" i="24" s="1"/>
  <c r="J651" i="7"/>
  <c r="J746" i="7"/>
  <c r="I96" i="24" s="1"/>
  <c r="L651" i="7"/>
  <c r="L746" i="7"/>
  <c r="K96" i="24" s="1"/>
  <c r="K651" i="7"/>
  <c r="K746" i="7"/>
  <c r="J96" i="24" s="1"/>
  <c r="H651" i="7"/>
  <c r="H746" i="7"/>
  <c r="G96" i="24" s="1"/>
  <c r="F651" i="7"/>
  <c r="F746" i="7"/>
  <c r="E96" i="24" s="1"/>
  <c r="D651" i="7"/>
  <c r="D746" i="7"/>
  <c r="C96" i="24" s="1"/>
  <c r="G651" i="7"/>
  <c r="G746" i="7"/>
  <c r="F96" i="24" s="1"/>
  <c r="M651" i="7"/>
  <c r="M746" i="7"/>
  <c r="L96" i="24" s="1"/>
  <c r="R651" i="7"/>
  <c r="R746" i="7"/>
  <c r="Q96" i="24" s="1"/>
  <c r="Q651" i="7"/>
  <c r="Q746" i="7"/>
  <c r="P96" i="24" s="1"/>
  <c r="S651" i="7"/>
  <c r="S746" i="7"/>
  <c r="R96" i="24" s="1"/>
  <c r="E651" i="7"/>
  <c r="E746" i="7"/>
  <c r="D96" i="24" s="1"/>
  <c r="N651" i="7"/>
  <c r="N746" i="7"/>
  <c r="M96" i="24" s="1"/>
  <c r="I651" i="7"/>
  <c r="I746" i="7"/>
  <c r="H96" i="24" s="1"/>
  <c r="O651" i="7"/>
  <c r="O746" i="7"/>
  <c r="N96" i="24" s="1"/>
  <c r="D1246" i="7"/>
  <c r="D1244" i="7" s="1"/>
  <c r="I1246" i="7"/>
  <c r="I1244" i="7" s="1"/>
  <c r="M1246" i="7"/>
  <c r="M1244" i="7" s="1"/>
  <c r="N1246" i="7"/>
  <c r="N1244" i="7" s="1"/>
  <c r="O1246" i="7"/>
  <c r="O1244" i="7" s="1"/>
  <c r="K1246" i="7"/>
  <c r="K1244" i="7" s="1"/>
  <c r="I499" i="7"/>
  <c r="H54" i="24" s="1"/>
  <c r="S499" i="7"/>
  <c r="R54" i="24" s="1"/>
  <c r="J499" i="7"/>
  <c r="I54" i="24" s="1"/>
  <c r="C1048" i="7"/>
  <c r="C862" i="7"/>
  <c r="B132" i="24" s="1"/>
  <c r="Q499" i="7"/>
  <c r="P54" i="24" s="1"/>
  <c r="F499" i="7"/>
  <c r="E54" i="24" s="1"/>
  <c r="G499" i="7"/>
  <c r="F54" i="24" s="1"/>
  <c r="L499" i="7"/>
  <c r="K54" i="24" s="1"/>
  <c r="P499" i="7"/>
  <c r="O54" i="24" s="1"/>
  <c r="H499" i="7"/>
  <c r="G54" i="24" s="1"/>
  <c r="M499" i="7"/>
  <c r="L54" i="24" s="1"/>
  <c r="O499" i="7"/>
  <c r="N54" i="24" s="1"/>
  <c r="R499" i="7"/>
  <c r="Q54" i="24" s="1"/>
  <c r="N499" i="7"/>
  <c r="M54" i="24" s="1"/>
  <c r="E499" i="7"/>
  <c r="D54" i="24" s="1"/>
  <c r="D499" i="7"/>
  <c r="K499" i="7"/>
  <c r="J54" i="24" s="1"/>
  <c r="J213" i="7"/>
  <c r="G213" i="7"/>
  <c r="K213" i="7"/>
  <c r="O213" i="7"/>
  <c r="D213" i="7"/>
  <c r="H213" i="7"/>
  <c r="L213" i="7"/>
  <c r="P213" i="7"/>
  <c r="E1184" i="7"/>
  <c r="E159" i="7"/>
  <c r="I1184" i="7"/>
  <c r="I159" i="7"/>
  <c r="M1184" i="7"/>
  <c r="M159" i="7"/>
  <c r="Q1184" i="7"/>
  <c r="Q159" i="7"/>
  <c r="F1184" i="7"/>
  <c r="F159" i="7"/>
  <c r="J1184" i="7"/>
  <c r="J159" i="7"/>
  <c r="N1184" i="7"/>
  <c r="N159" i="7"/>
  <c r="R1184" i="7"/>
  <c r="R159" i="7"/>
  <c r="D1184" i="7"/>
  <c r="D159" i="7"/>
  <c r="D160" i="7" s="1"/>
  <c r="H1184" i="7"/>
  <c r="H159" i="7"/>
  <c r="H160" i="7" s="1"/>
  <c r="L1184" i="7"/>
  <c r="L159" i="7"/>
  <c r="L160" i="7" s="1"/>
  <c r="P1184" i="7"/>
  <c r="P159" i="7"/>
  <c r="P160" i="7" s="1"/>
  <c r="G1167" i="7"/>
  <c r="G1184" i="7"/>
  <c r="K1167" i="7"/>
  <c r="K1184" i="7"/>
  <c r="O1167" i="7"/>
  <c r="O1184" i="7"/>
  <c r="S1167" i="7"/>
  <c r="S1184" i="7"/>
  <c r="I1104" i="7"/>
  <c r="I1154" i="7"/>
  <c r="F1104" i="7"/>
  <c r="F1154" i="7"/>
  <c r="J1104" i="7"/>
  <c r="J1154" i="7"/>
  <c r="N1104" i="7"/>
  <c r="N1154" i="7"/>
  <c r="R1104" i="7"/>
  <c r="R1154" i="7"/>
  <c r="E1104" i="7"/>
  <c r="E1154" i="7"/>
  <c r="M1104" i="7"/>
  <c r="M1154" i="7"/>
  <c r="G1104" i="7"/>
  <c r="G1154" i="7"/>
  <c r="K1104" i="7"/>
  <c r="K1154" i="7"/>
  <c r="O1104" i="7"/>
  <c r="O1154" i="7"/>
  <c r="S1104" i="7"/>
  <c r="S1154" i="7"/>
  <c r="Q1104" i="7"/>
  <c r="Q1154" i="7"/>
  <c r="D1104" i="7"/>
  <c r="D1154" i="7"/>
  <c r="H1104" i="7"/>
  <c r="H1154" i="7"/>
  <c r="L1104" i="7"/>
  <c r="L1154" i="7"/>
  <c r="P1104" i="7"/>
  <c r="P1154" i="7"/>
  <c r="F166" i="7"/>
  <c r="F171" i="7" s="1"/>
  <c r="F173" i="7" s="1"/>
  <c r="F1167" i="7"/>
  <c r="J166" i="7"/>
  <c r="J171" i="7" s="1"/>
  <c r="J173" i="7" s="1"/>
  <c r="J1167" i="7"/>
  <c r="N166" i="7"/>
  <c r="N171" i="7" s="1"/>
  <c r="N173" i="7" s="1"/>
  <c r="N1167" i="7"/>
  <c r="R166" i="7"/>
  <c r="R171" i="7" s="1"/>
  <c r="R173" i="7" s="1"/>
  <c r="R1167" i="7"/>
  <c r="D166" i="7"/>
  <c r="D171" i="7" s="1"/>
  <c r="D173" i="7" s="1"/>
  <c r="D1167" i="7"/>
  <c r="H166" i="7"/>
  <c r="H171" i="7" s="1"/>
  <c r="H173" i="7" s="1"/>
  <c r="H1167" i="7"/>
  <c r="H1169" i="7" s="1"/>
  <c r="L166" i="7"/>
  <c r="L188" i="7" s="1"/>
  <c r="L189" i="7" s="1"/>
  <c r="K67" i="24" s="1"/>
  <c r="L1167" i="7"/>
  <c r="L1169" i="7" s="1"/>
  <c r="P166" i="7"/>
  <c r="P171" i="7" s="1"/>
  <c r="P173" i="7" s="1"/>
  <c r="P1167" i="7"/>
  <c r="E166" i="7"/>
  <c r="E171" i="7" s="1"/>
  <c r="E173" i="7" s="1"/>
  <c r="E1167" i="7"/>
  <c r="I166" i="7"/>
  <c r="I171" i="7" s="1"/>
  <c r="I173" i="7" s="1"/>
  <c r="I1167" i="7"/>
  <c r="I1169" i="7" s="1"/>
  <c r="M166" i="7"/>
  <c r="M171" i="7" s="1"/>
  <c r="M173" i="7" s="1"/>
  <c r="M1167" i="7"/>
  <c r="M1169" i="7" s="1"/>
  <c r="Q166" i="7"/>
  <c r="Q171" i="7" s="1"/>
  <c r="Q173" i="7" s="1"/>
  <c r="Q1167" i="7"/>
  <c r="Q1169" i="7" s="1"/>
  <c r="O1164" i="7"/>
  <c r="G1164" i="7"/>
  <c r="F1164" i="7"/>
  <c r="J1164" i="7"/>
  <c r="N1164" i="7"/>
  <c r="K1164" i="7"/>
  <c r="R1134" i="7"/>
  <c r="S1134" i="7"/>
  <c r="D707" i="7"/>
  <c r="G226" i="7"/>
  <c r="E226" i="7"/>
  <c r="I226" i="7"/>
  <c r="M226" i="7"/>
  <c r="Q226" i="7"/>
  <c r="F226" i="7"/>
  <c r="J226" i="7"/>
  <c r="N226" i="7"/>
  <c r="R226" i="7"/>
  <c r="K226" i="7"/>
  <c r="O226" i="7"/>
  <c r="S226" i="7"/>
  <c r="D226" i="7"/>
  <c r="H226" i="7"/>
  <c r="L226" i="7"/>
  <c r="P226" i="7"/>
  <c r="G221" i="7"/>
  <c r="K221" i="7"/>
  <c r="O221" i="7"/>
  <c r="S221" i="7"/>
  <c r="F221" i="7"/>
  <c r="J221" i="7"/>
  <c r="N221" i="7"/>
  <c r="R221" i="7"/>
  <c r="C178" i="7"/>
  <c r="G178" i="7"/>
  <c r="K178" i="7"/>
  <c r="O178" i="7"/>
  <c r="S178" i="7"/>
  <c r="E221" i="7"/>
  <c r="I221" i="7"/>
  <c r="M221" i="7"/>
  <c r="Q221" i="7"/>
  <c r="D221" i="7"/>
  <c r="H221" i="7"/>
  <c r="L221" i="7"/>
  <c r="P221" i="7"/>
  <c r="L178" i="7"/>
  <c r="P178" i="7"/>
  <c r="N182" i="7"/>
  <c r="C166" i="7"/>
  <c r="C183" i="7" s="1"/>
  <c r="G166" i="7"/>
  <c r="G171" i="7" s="1"/>
  <c r="G173" i="7" s="1"/>
  <c r="K166" i="7"/>
  <c r="K171" i="7" s="1"/>
  <c r="K173" i="7" s="1"/>
  <c r="O166" i="7"/>
  <c r="O171" i="7" s="1"/>
  <c r="O173" i="7" s="1"/>
  <c r="S166" i="7"/>
  <c r="S171" i="7" s="1"/>
  <c r="S173" i="7" s="1"/>
  <c r="F182" i="7"/>
  <c r="J182" i="7"/>
  <c r="R182" i="7"/>
  <c r="F178" i="7"/>
  <c r="J178" i="7"/>
  <c r="N178" i="7"/>
  <c r="R178" i="7"/>
  <c r="D178" i="7"/>
  <c r="H178" i="7"/>
  <c r="E178" i="7"/>
  <c r="Q178" i="7"/>
  <c r="M178" i="7"/>
  <c r="D182" i="7"/>
  <c r="I178" i="7"/>
  <c r="K182" i="7"/>
  <c r="G182" i="7"/>
  <c r="O182" i="7"/>
  <c r="L182" i="7"/>
  <c r="S182" i="7"/>
  <c r="H182" i="7"/>
  <c r="P182" i="7"/>
  <c r="E182" i="7"/>
  <c r="I182" i="7"/>
  <c r="M182" i="7"/>
  <c r="Q182" i="7"/>
  <c r="D27" i="7"/>
  <c r="H27" i="7"/>
  <c r="L27" i="7"/>
  <c r="P27" i="7"/>
  <c r="E27" i="7"/>
  <c r="I27" i="7"/>
  <c r="M27" i="7"/>
  <c r="Q27" i="7"/>
  <c r="F27" i="7"/>
  <c r="J27" i="7"/>
  <c r="N27" i="7"/>
  <c r="R27" i="7"/>
  <c r="C27" i="7"/>
  <c r="G27" i="7"/>
  <c r="K27" i="7"/>
  <c r="O27" i="7"/>
  <c r="S27" i="7"/>
  <c r="S48" i="7"/>
  <c r="S919" i="7" s="1"/>
  <c r="S920" i="7" s="1"/>
  <c r="R48" i="7"/>
  <c r="R919" i="7" s="1"/>
  <c r="R920" i="7" s="1"/>
  <c r="Q48" i="7"/>
  <c r="Q919" i="7" s="1"/>
  <c r="Q920" i="7" s="1"/>
  <c r="P48" i="7"/>
  <c r="P919" i="7" s="1"/>
  <c r="P920" i="7" s="1"/>
  <c r="O48" i="7"/>
  <c r="O919" i="7" s="1"/>
  <c r="O920" i="7" s="1"/>
  <c r="N48" i="7"/>
  <c r="N919" i="7" s="1"/>
  <c r="N920" i="7" s="1"/>
  <c r="M48" i="7"/>
  <c r="M919" i="7" s="1"/>
  <c r="M920" i="7" s="1"/>
  <c r="L48" i="7"/>
  <c r="L919" i="7" s="1"/>
  <c r="L920" i="7" s="1"/>
  <c r="K48" i="7"/>
  <c r="K919" i="7" s="1"/>
  <c r="K920" i="7" s="1"/>
  <c r="J48" i="7"/>
  <c r="J919" i="7" s="1"/>
  <c r="J920" i="7" s="1"/>
  <c r="I48" i="7"/>
  <c r="I919" i="7" s="1"/>
  <c r="I920" i="7" s="1"/>
  <c r="H48" i="7"/>
  <c r="H919" i="7" s="1"/>
  <c r="H920" i="7" s="1"/>
  <c r="G48" i="7"/>
  <c r="G919" i="7" s="1"/>
  <c r="G920" i="7" s="1"/>
  <c r="F48" i="7"/>
  <c r="F919" i="7" s="1"/>
  <c r="F920" i="7" s="1"/>
  <c r="E48" i="7"/>
  <c r="E919" i="7" s="1"/>
  <c r="E920" i="7" s="1"/>
  <c r="D48" i="7"/>
  <c r="D919" i="7" s="1"/>
  <c r="D920" i="7" s="1"/>
  <c r="C48" i="7"/>
  <c r="C919" i="7" s="1"/>
  <c r="C920" i="7" s="1"/>
  <c r="S38" i="7"/>
  <c r="R38" i="7"/>
  <c r="Q38" i="7"/>
  <c r="P38" i="7"/>
  <c r="O38" i="7"/>
  <c r="N38" i="7"/>
  <c r="M38" i="7"/>
  <c r="L38" i="7"/>
  <c r="K38" i="7"/>
  <c r="J38" i="7"/>
  <c r="I38" i="7"/>
  <c r="H38" i="7"/>
  <c r="G38" i="7"/>
  <c r="F38" i="7"/>
  <c r="E38" i="7"/>
  <c r="D38" i="7"/>
  <c r="C38" i="7"/>
  <c r="S53" i="7"/>
  <c r="S59" i="7" s="1"/>
  <c r="R53" i="7"/>
  <c r="R59" i="7" s="1"/>
  <c r="Q53" i="7"/>
  <c r="P53" i="7"/>
  <c r="O53" i="7"/>
  <c r="N53" i="7"/>
  <c r="M53" i="7"/>
  <c r="L53" i="7"/>
  <c r="K53" i="7"/>
  <c r="J53" i="7"/>
  <c r="I53" i="7"/>
  <c r="H53" i="7"/>
  <c r="G53" i="7"/>
  <c r="F53" i="7"/>
  <c r="E53" i="7"/>
  <c r="D53" i="7"/>
  <c r="D59" i="7" s="1"/>
  <c r="C53" i="7"/>
  <c r="C59" i="7" s="1"/>
  <c r="S30" i="7"/>
  <c r="R30" i="7"/>
  <c r="Q30" i="7"/>
  <c r="P30" i="7"/>
  <c r="O30" i="7"/>
  <c r="N30" i="7"/>
  <c r="M30" i="7"/>
  <c r="L30" i="7"/>
  <c r="K30" i="7"/>
  <c r="J30" i="7"/>
  <c r="I30" i="7"/>
  <c r="H30" i="7"/>
  <c r="G30" i="7"/>
  <c r="F30" i="7"/>
  <c r="E30" i="7"/>
  <c r="D30" i="7"/>
  <c r="C30" i="7"/>
  <c r="S3" i="7"/>
  <c r="R3" i="7"/>
  <c r="Q30" i="24" s="1"/>
  <c r="Q3" i="7"/>
  <c r="P30" i="24" s="1"/>
  <c r="P3" i="7"/>
  <c r="O30" i="24" s="1"/>
  <c r="O3" i="7"/>
  <c r="N30" i="24" s="1"/>
  <c r="N3" i="7"/>
  <c r="M30" i="24" s="1"/>
  <c r="M3" i="7"/>
  <c r="L30" i="24" s="1"/>
  <c r="L3" i="7"/>
  <c r="K30" i="24" s="1"/>
  <c r="K3" i="7"/>
  <c r="J30" i="24" s="1"/>
  <c r="J3" i="7"/>
  <c r="I30" i="24" s="1"/>
  <c r="I3" i="7"/>
  <c r="H30" i="24" s="1"/>
  <c r="H3" i="7"/>
  <c r="G30" i="24" s="1"/>
  <c r="G3" i="7"/>
  <c r="F30" i="24" s="1"/>
  <c r="F3" i="7"/>
  <c r="E30" i="24" s="1"/>
  <c r="E3" i="7"/>
  <c r="D30" i="24" s="1"/>
  <c r="D3" i="7"/>
  <c r="C30" i="24" s="1"/>
  <c r="C3" i="7"/>
  <c r="B30" i="24" s="1"/>
  <c r="AC539" i="7" l="1"/>
  <c r="Z539" i="7"/>
  <c r="AA539" i="7"/>
  <c r="Y539" i="7"/>
  <c r="N1267" i="7"/>
  <c r="N1268" i="7" s="1"/>
  <c r="N1251" i="7"/>
  <c r="N1256" i="7"/>
  <c r="N1277" i="7" s="1"/>
  <c r="N1278" i="7" s="1"/>
  <c r="L1256" i="7"/>
  <c r="L1267" i="7"/>
  <c r="L1268" i="7" s="1"/>
  <c r="L1251" i="7"/>
  <c r="E1256" i="7"/>
  <c r="E1277" i="7" s="1"/>
  <c r="E1278" i="7" s="1"/>
  <c r="E1251" i="7"/>
  <c r="E1267" i="7"/>
  <c r="E1268" i="7" s="1"/>
  <c r="R1256" i="7"/>
  <c r="R1267" i="7"/>
  <c r="R1268" i="7" s="1"/>
  <c r="R1251" i="7"/>
  <c r="S1267" i="7"/>
  <c r="S1268" i="7" s="1"/>
  <c r="S1251" i="7"/>
  <c r="S1256" i="7"/>
  <c r="M1256" i="7"/>
  <c r="M1251" i="7"/>
  <c r="M1267" i="7"/>
  <c r="M1268" i="7" s="1"/>
  <c r="F1267" i="7"/>
  <c r="F1268" i="7" s="1"/>
  <c r="F1251" i="7"/>
  <c r="F1256" i="7"/>
  <c r="F1277" i="7" s="1"/>
  <c r="F1278" i="7" s="1"/>
  <c r="K1267" i="7"/>
  <c r="K1268" i="7" s="1"/>
  <c r="K1251" i="7"/>
  <c r="K1256" i="7"/>
  <c r="I1256" i="7"/>
  <c r="I1277" i="7" s="1"/>
  <c r="I1278" i="7" s="1"/>
  <c r="I1267" i="7"/>
  <c r="I1268" i="7" s="1"/>
  <c r="I1251" i="7"/>
  <c r="J1251" i="7"/>
  <c r="J1256" i="7"/>
  <c r="J1267" i="7"/>
  <c r="J1268" i="7" s="1"/>
  <c r="O1267" i="7"/>
  <c r="O1268" i="7" s="1"/>
  <c r="O1251" i="7"/>
  <c r="O1256" i="7"/>
  <c r="D1256" i="7"/>
  <c r="D1277" i="7" s="1"/>
  <c r="D1278" i="7" s="1"/>
  <c r="D1267" i="7"/>
  <c r="D1268" i="7" s="1"/>
  <c r="D1251" i="7"/>
  <c r="G1267" i="7"/>
  <c r="G1268" i="7" s="1"/>
  <c r="G1251" i="7"/>
  <c r="G1253" i="7" s="1"/>
  <c r="F24" i="24" s="1"/>
  <c r="G1256" i="7"/>
  <c r="Q1256" i="7"/>
  <c r="Q1277" i="7" s="1"/>
  <c r="Q1278" i="7" s="1"/>
  <c r="Q1267" i="7"/>
  <c r="Q1268" i="7" s="1"/>
  <c r="Q1251" i="7"/>
  <c r="Q1253" i="7" s="1"/>
  <c r="P24" i="24" s="1"/>
  <c r="P1267" i="7"/>
  <c r="P1268" i="7" s="1"/>
  <c r="P1251" i="7"/>
  <c r="P1253" i="7" s="1"/>
  <c r="O24" i="24" s="1"/>
  <c r="P1256" i="7"/>
  <c r="P1277" i="7" s="1"/>
  <c r="P1278" i="7" s="1"/>
  <c r="H1267" i="7"/>
  <c r="H1268" i="7" s="1"/>
  <c r="H1251" i="7"/>
  <c r="H1253" i="7" s="1"/>
  <c r="G24" i="24" s="1"/>
  <c r="H1256" i="7"/>
  <c r="H1277" i="7" s="1"/>
  <c r="H1278" i="7" s="1"/>
  <c r="AB346" i="7"/>
  <c r="AB256" i="7"/>
  <c r="AB664" i="7"/>
  <c r="AB251" i="7"/>
  <c r="Z702" i="7"/>
  <c r="Y702" i="7"/>
  <c r="AC702" i="7"/>
  <c r="AA702" i="7"/>
  <c r="AD702" i="7"/>
  <c r="AB17" i="7"/>
  <c r="AB341" i="7"/>
  <c r="AB323" i="7"/>
  <c r="I115" i="7"/>
  <c r="I112" i="7"/>
  <c r="I116" i="7"/>
  <c r="I117" i="7"/>
  <c r="I120" i="7"/>
  <c r="I121" i="7"/>
  <c r="I114" i="7"/>
  <c r="I119" i="7"/>
  <c r="I118" i="7"/>
  <c r="I113" i="7"/>
  <c r="N114" i="7"/>
  <c r="N116" i="7"/>
  <c r="N115" i="7"/>
  <c r="N120" i="7"/>
  <c r="N117" i="7"/>
  <c r="N119" i="7"/>
  <c r="N121" i="7"/>
  <c r="N112" i="7"/>
  <c r="N113" i="7"/>
  <c r="N118" i="7"/>
  <c r="R114" i="7"/>
  <c r="R117" i="7"/>
  <c r="R119" i="7"/>
  <c r="R121" i="7"/>
  <c r="R112" i="7"/>
  <c r="R120" i="7"/>
  <c r="R116" i="7"/>
  <c r="R115" i="7"/>
  <c r="R118" i="7"/>
  <c r="R113" i="7"/>
  <c r="F114" i="7"/>
  <c r="F117" i="7"/>
  <c r="F119" i="7"/>
  <c r="F121" i="7"/>
  <c r="F112" i="7"/>
  <c r="F116" i="7"/>
  <c r="F115" i="7"/>
  <c r="F120" i="7"/>
  <c r="F118" i="7"/>
  <c r="F113" i="7"/>
  <c r="C1190" i="7"/>
  <c r="C120" i="7"/>
  <c r="C112" i="7"/>
  <c r="C116" i="7"/>
  <c r="C114" i="7"/>
  <c r="C117" i="7"/>
  <c r="C119" i="7"/>
  <c r="C115" i="7"/>
  <c r="C121" i="7"/>
  <c r="C118" i="7"/>
  <c r="C113" i="7"/>
  <c r="G114" i="7"/>
  <c r="G116" i="7"/>
  <c r="G117" i="7"/>
  <c r="G121" i="7"/>
  <c r="G112" i="7"/>
  <c r="G119" i="7"/>
  <c r="G115" i="7"/>
  <c r="G120" i="7"/>
  <c r="G118" i="7"/>
  <c r="G113" i="7"/>
  <c r="K112" i="7"/>
  <c r="K115" i="7"/>
  <c r="K114" i="7"/>
  <c r="K117" i="7"/>
  <c r="K116" i="7"/>
  <c r="K119" i="7"/>
  <c r="K120" i="7"/>
  <c r="K121" i="7"/>
  <c r="K118" i="7"/>
  <c r="K113" i="7"/>
  <c r="O116" i="7"/>
  <c r="O117" i="7"/>
  <c r="O115" i="7"/>
  <c r="O120" i="7"/>
  <c r="O121" i="7"/>
  <c r="O112" i="7"/>
  <c r="O114" i="7"/>
  <c r="O119" i="7"/>
  <c r="O118" i="7"/>
  <c r="O113" i="7"/>
  <c r="S117" i="7"/>
  <c r="S116" i="7"/>
  <c r="S115" i="7"/>
  <c r="S119" i="7"/>
  <c r="S120" i="7"/>
  <c r="S121" i="7"/>
  <c r="S112" i="7"/>
  <c r="S114" i="7"/>
  <c r="S118" i="7"/>
  <c r="S113" i="7"/>
  <c r="E117" i="7"/>
  <c r="E120" i="7"/>
  <c r="E121" i="7"/>
  <c r="E115" i="7"/>
  <c r="E114" i="7"/>
  <c r="E116" i="7"/>
  <c r="E119" i="7"/>
  <c r="E112" i="7"/>
  <c r="E113" i="7"/>
  <c r="E118" i="7"/>
  <c r="Q112" i="7"/>
  <c r="Q116" i="7"/>
  <c r="Q117" i="7"/>
  <c r="Q120" i="7"/>
  <c r="Q121" i="7"/>
  <c r="Q114" i="7"/>
  <c r="Q115" i="7"/>
  <c r="Q119" i="7"/>
  <c r="Q118" i="7"/>
  <c r="Q113" i="7"/>
  <c r="J114" i="7"/>
  <c r="J119" i="7"/>
  <c r="J112" i="7"/>
  <c r="J116" i="7"/>
  <c r="J115" i="7"/>
  <c r="J120" i="7"/>
  <c r="J117" i="7"/>
  <c r="J121" i="7"/>
  <c r="J118" i="7"/>
  <c r="J113" i="7"/>
  <c r="D1190" i="7"/>
  <c r="D1191" i="7" s="1"/>
  <c r="D121" i="7"/>
  <c r="D119" i="7"/>
  <c r="D116" i="7"/>
  <c r="D117" i="7"/>
  <c r="D115" i="7"/>
  <c r="D120" i="7"/>
  <c r="D114" i="7"/>
  <c r="D112" i="7"/>
  <c r="D118" i="7"/>
  <c r="D113" i="7"/>
  <c r="H116" i="7"/>
  <c r="H112" i="7"/>
  <c r="H119" i="7"/>
  <c r="H114" i="7"/>
  <c r="H117" i="7"/>
  <c r="H120" i="7"/>
  <c r="H115" i="7"/>
  <c r="H121" i="7"/>
  <c r="H118" i="7"/>
  <c r="H113" i="7"/>
  <c r="L120" i="7"/>
  <c r="L114" i="7"/>
  <c r="L115" i="7"/>
  <c r="L119" i="7"/>
  <c r="L116" i="7"/>
  <c r="L112" i="7"/>
  <c r="L117" i="7"/>
  <c r="L121" i="7"/>
  <c r="L113" i="7"/>
  <c r="L118" i="7"/>
  <c r="P116" i="7"/>
  <c r="P120" i="7"/>
  <c r="P121" i="7"/>
  <c r="P117" i="7"/>
  <c r="P115" i="7"/>
  <c r="P119" i="7"/>
  <c r="P112" i="7"/>
  <c r="P114" i="7"/>
  <c r="P118" i="7"/>
  <c r="P113" i="7"/>
  <c r="M116" i="7"/>
  <c r="M112" i="7"/>
  <c r="M115" i="7"/>
  <c r="M114" i="7"/>
  <c r="M117" i="7"/>
  <c r="M119" i="7"/>
  <c r="M120" i="7"/>
  <c r="M121" i="7"/>
  <c r="M118" i="7"/>
  <c r="M113" i="7"/>
  <c r="AB318" i="7"/>
  <c r="AB246" i="7"/>
  <c r="AB1226" i="7"/>
  <c r="AB494" i="7"/>
  <c r="AB539" i="7"/>
  <c r="AB1263" i="7"/>
  <c r="C86" i="24"/>
  <c r="AC1042" i="7"/>
  <c r="AD1042" i="7"/>
  <c r="AA1042" i="7"/>
  <c r="Z1042" i="7"/>
  <c r="Y1042" i="7"/>
  <c r="R30" i="24"/>
  <c r="R157" i="24" s="1"/>
  <c r="Z2" i="7"/>
  <c r="Z707" i="7"/>
  <c r="AD707" i="7"/>
  <c r="AC707" i="7"/>
  <c r="AA707" i="7"/>
  <c r="Y707" i="7"/>
  <c r="AC1104" i="7"/>
  <c r="AA1104" i="7"/>
  <c r="Z1104" i="7"/>
  <c r="Y1104" i="7"/>
  <c r="AD1104" i="7"/>
  <c r="C72" i="24"/>
  <c r="AA261" i="7"/>
  <c r="AC261" i="7"/>
  <c r="Y261" i="7"/>
  <c r="AD261" i="7"/>
  <c r="Z261" i="7"/>
  <c r="AC687" i="7"/>
  <c r="AB266" i="7"/>
  <c r="AD226" i="7"/>
  <c r="Y226" i="7"/>
  <c r="Z226" i="7"/>
  <c r="AC226" i="7"/>
  <c r="AA226" i="7"/>
  <c r="Z1154" i="7"/>
  <c r="Y1154" i="7"/>
  <c r="AD1154" i="7"/>
  <c r="AC1154" i="7"/>
  <c r="AA1154" i="7"/>
  <c r="C54" i="24"/>
  <c r="AA499" i="7"/>
  <c r="Z499" i="7"/>
  <c r="AD499" i="7"/>
  <c r="AC499" i="7"/>
  <c r="Y499" i="7"/>
  <c r="Z920" i="7"/>
  <c r="AD920" i="7"/>
  <c r="Y920" i="7"/>
  <c r="AC920" i="7"/>
  <c r="AA920" i="7"/>
  <c r="AA27" i="7"/>
  <c r="AC27" i="7"/>
  <c r="Z27" i="7"/>
  <c r="Y27" i="7"/>
  <c r="AD27" i="7"/>
  <c r="AB1129" i="7"/>
  <c r="AB1285" i="7"/>
  <c r="AB747" i="7"/>
  <c r="AD687" i="7"/>
  <c r="AB333" i="7"/>
  <c r="AB670" i="7"/>
  <c r="Z687" i="7"/>
  <c r="D154" i="24"/>
  <c r="Z221" i="7"/>
  <c r="Y221" i="7"/>
  <c r="AC221" i="7"/>
  <c r="AA221" i="7"/>
  <c r="AD221" i="7"/>
  <c r="Y687" i="7"/>
  <c r="AA687" i="7"/>
  <c r="AB1109" i="7"/>
  <c r="AB451" i="7"/>
  <c r="O33" i="24"/>
  <c r="P1190" i="7"/>
  <c r="P1191" i="7" s="1"/>
  <c r="P154" i="24" s="1"/>
  <c r="H33" i="24"/>
  <c r="I1190" i="7"/>
  <c r="I1191" i="7" s="1"/>
  <c r="I154" i="24" s="1"/>
  <c r="K33" i="24"/>
  <c r="L1190" i="7"/>
  <c r="L1191" i="7" s="1"/>
  <c r="L154" i="24" s="1"/>
  <c r="P33" i="24"/>
  <c r="Q1190" i="7"/>
  <c r="Q1191" i="7" s="1"/>
  <c r="Q154" i="24" s="1"/>
  <c r="E33" i="24"/>
  <c r="F1190" i="7"/>
  <c r="F1191" i="7" s="1"/>
  <c r="F154" i="24" s="1"/>
  <c r="I33" i="24"/>
  <c r="J1190" i="7"/>
  <c r="J1191" i="7" s="1"/>
  <c r="J154" i="24" s="1"/>
  <c r="M33" i="24"/>
  <c r="N1190" i="7"/>
  <c r="N1191" i="7" s="1"/>
  <c r="N154" i="24" s="1"/>
  <c r="Q33" i="24"/>
  <c r="R1190" i="7"/>
  <c r="R1191" i="7" s="1"/>
  <c r="R154" i="24" s="1"/>
  <c r="G33" i="24"/>
  <c r="H1190" i="7"/>
  <c r="H1191" i="7" s="1"/>
  <c r="H154" i="24" s="1"/>
  <c r="D33" i="24"/>
  <c r="E1190" i="7"/>
  <c r="E1191" i="7" s="1"/>
  <c r="E154" i="24" s="1"/>
  <c r="L33" i="24"/>
  <c r="M1190" i="7"/>
  <c r="M1191" i="7" s="1"/>
  <c r="M154" i="24" s="1"/>
  <c r="F33" i="24"/>
  <c r="G1190" i="7"/>
  <c r="G1191" i="7" s="1"/>
  <c r="G154" i="24" s="1"/>
  <c r="J33" i="24"/>
  <c r="K1190" i="7"/>
  <c r="K1191" i="7" s="1"/>
  <c r="K154" i="24" s="1"/>
  <c r="N33" i="24"/>
  <c r="O1190" i="7"/>
  <c r="O1191" i="7" s="1"/>
  <c r="O154" i="24" s="1"/>
  <c r="R33" i="24"/>
  <c r="U33" i="24" s="1"/>
  <c r="S1190" i="7"/>
  <c r="S1191" i="7" s="1"/>
  <c r="J1052" i="7"/>
  <c r="J1054" i="7" s="1"/>
  <c r="J784" i="7"/>
  <c r="J786" i="7" s="1"/>
  <c r="I99" i="24" s="1"/>
  <c r="J778" i="7"/>
  <c r="J780" i="7" s="1"/>
  <c r="C1052" i="7"/>
  <c r="C1054" i="7" s="1"/>
  <c r="C784" i="7"/>
  <c r="C786" i="7" s="1"/>
  <c r="B99" i="24" s="1"/>
  <c r="C778" i="7"/>
  <c r="C780" i="7" s="1"/>
  <c r="G1052" i="7"/>
  <c r="G1054" i="7" s="1"/>
  <c r="G784" i="7"/>
  <c r="G786" i="7" s="1"/>
  <c r="F99" i="24" s="1"/>
  <c r="G778" i="7"/>
  <c r="G780" i="7" s="1"/>
  <c r="K1052" i="7"/>
  <c r="K1054" i="7" s="1"/>
  <c r="K784" i="7"/>
  <c r="K786" i="7" s="1"/>
  <c r="J99" i="24" s="1"/>
  <c r="K778" i="7"/>
  <c r="K780" i="7" s="1"/>
  <c r="O1052" i="7"/>
  <c r="O1054" i="7" s="1"/>
  <c r="O784" i="7"/>
  <c r="O786" i="7" s="1"/>
  <c r="N99" i="24" s="1"/>
  <c r="O778" i="7"/>
  <c r="O780" i="7" s="1"/>
  <c r="S1052" i="7"/>
  <c r="S1054" i="7" s="1"/>
  <c r="S784" i="7"/>
  <c r="S786" i="7" s="1"/>
  <c r="R99" i="24" s="1"/>
  <c r="S778" i="7"/>
  <c r="S780" i="7" s="1"/>
  <c r="F1052" i="7"/>
  <c r="F1054" i="7" s="1"/>
  <c r="F784" i="7"/>
  <c r="F786" i="7" s="1"/>
  <c r="E99" i="24" s="1"/>
  <c r="F778" i="7"/>
  <c r="F780" i="7" s="1"/>
  <c r="R1052" i="7"/>
  <c r="R1054" i="7" s="1"/>
  <c r="R784" i="7"/>
  <c r="R786" i="7" s="1"/>
  <c r="Q99" i="24" s="1"/>
  <c r="R778" i="7"/>
  <c r="R780" i="7" s="1"/>
  <c r="D1052" i="7"/>
  <c r="D1054" i="7" s="1"/>
  <c r="D784" i="7"/>
  <c r="D786" i="7" s="1"/>
  <c r="D778" i="7"/>
  <c r="D780" i="7" s="1"/>
  <c r="H1052" i="7"/>
  <c r="H1054" i="7" s="1"/>
  <c r="H784" i="7"/>
  <c r="H786" i="7" s="1"/>
  <c r="G99" i="24" s="1"/>
  <c r="H778" i="7"/>
  <c r="H780" i="7" s="1"/>
  <c r="L1052" i="7"/>
  <c r="L1054" i="7" s="1"/>
  <c r="L784" i="7"/>
  <c r="L786" i="7" s="1"/>
  <c r="K99" i="24" s="1"/>
  <c r="L778" i="7"/>
  <c r="L780" i="7" s="1"/>
  <c r="P1052" i="7"/>
  <c r="P1054" i="7" s="1"/>
  <c r="P784" i="7"/>
  <c r="P786" i="7" s="1"/>
  <c r="O99" i="24" s="1"/>
  <c r="P778" i="7"/>
  <c r="P780" i="7" s="1"/>
  <c r="N1052" i="7"/>
  <c r="N1054" i="7" s="1"/>
  <c r="N784" i="7"/>
  <c r="N786" i="7" s="1"/>
  <c r="M99" i="24" s="1"/>
  <c r="N778" i="7"/>
  <c r="N780" i="7" s="1"/>
  <c r="E1052" i="7"/>
  <c r="E1054" i="7" s="1"/>
  <c r="E784" i="7"/>
  <c r="E786" i="7" s="1"/>
  <c r="D99" i="24" s="1"/>
  <c r="E778" i="7"/>
  <c r="E780" i="7" s="1"/>
  <c r="I1052" i="7"/>
  <c r="I1054" i="7" s="1"/>
  <c r="I784" i="7"/>
  <c r="I786" i="7" s="1"/>
  <c r="H99" i="24" s="1"/>
  <c r="I778" i="7"/>
  <c r="I780" i="7" s="1"/>
  <c r="M1052" i="7"/>
  <c r="M1054" i="7" s="1"/>
  <c r="M778" i="7"/>
  <c r="M780" i="7" s="1"/>
  <c r="M784" i="7"/>
  <c r="M786" i="7" s="1"/>
  <c r="L99" i="24" s="1"/>
  <c r="Q1052" i="7"/>
  <c r="Q1054" i="7" s="1"/>
  <c r="Q784" i="7"/>
  <c r="Q786" i="7" s="1"/>
  <c r="P99" i="24" s="1"/>
  <c r="Q778" i="7"/>
  <c r="Q780" i="7" s="1"/>
  <c r="M17" i="24"/>
  <c r="L1277" i="7"/>
  <c r="L1278" i="7" s="1"/>
  <c r="K17" i="24"/>
  <c r="D17" i="24"/>
  <c r="Q17" i="24"/>
  <c r="R17" i="24"/>
  <c r="Q1258" i="7"/>
  <c r="Q1272" i="7"/>
  <c r="Q1273" i="7" s="1"/>
  <c r="M1253" i="7"/>
  <c r="L24" i="24" s="1"/>
  <c r="L17" i="24"/>
  <c r="E17" i="24"/>
  <c r="K1253" i="7"/>
  <c r="J24" i="24" s="1"/>
  <c r="J17" i="24"/>
  <c r="H17" i="24"/>
  <c r="J1253" i="7"/>
  <c r="I24" i="24" s="1"/>
  <c r="I17" i="24"/>
  <c r="H1258" i="7"/>
  <c r="H1272" i="7"/>
  <c r="H1273" i="7" s="1"/>
  <c r="P1258" i="7"/>
  <c r="O1253" i="7"/>
  <c r="N24" i="24" s="1"/>
  <c r="N17" i="24"/>
  <c r="C17" i="24"/>
  <c r="F17" i="24"/>
  <c r="M169" i="24"/>
  <c r="M157" i="24"/>
  <c r="B169" i="24"/>
  <c r="B157" i="24"/>
  <c r="Q169" i="24"/>
  <c r="Q157" i="24"/>
  <c r="F169" i="24"/>
  <c r="F157" i="24"/>
  <c r="N169" i="24"/>
  <c r="N157" i="24"/>
  <c r="C157" i="24"/>
  <c r="C169" i="24"/>
  <c r="G157" i="24"/>
  <c r="G169" i="24"/>
  <c r="K157" i="24"/>
  <c r="K169" i="24"/>
  <c r="O157" i="24"/>
  <c r="O169" i="24"/>
  <c r="C434" i="7"/>
  <c r="C435" i="7" s="1"/>
  <c r="B33" i="24"/>
  <c r="E169" i="24"/>
  <c r="E157" i="24"/>
  <c r="J169" i="24"/>
  <c r="J157" i="24"/>
  <c r="D157" i="24"/>
  <c r="D169" i="24"/>
  <c r="H169" i="24"/>
  <c r="H157" i="24"/>
  <c r="L169" i="24"/>
  <c r="L157" i="24"/>
  <c r="P169" i="24"/>
  <c r="P157" i="24"/>
  <c r="D434" i="7"/>
  <c r="D435" i="7" s="1"/>
  <c r="C33" i="24"/>
  <c r="I169" i="24"/>
  <c r="I157" i="24"/>
  <c r="I1043" i="7"/>
  <c r="D1043" i="7"/>
  <c r="F1043" i="7"/>
  <c r="G44" i="24"/>
  <c r="H434" i="7"/>
  <c r="H435" i="7" s="1"/>
  <c r="K44" i="24"/>
  <c r="L434" i="7"/>
  <c r="L435" i="7" s="1"/>
  <c r="D44" i="24"/>
  <c r="E434" i="7"/>
  <c r="E435" i="7" s="1"/>
  <c r="H44" i="24"/>
  <c r="I434" i="7"/>
  <c r="I435" i="7" s="1"/>
  <c r="L44" i="24"/>
  <c r="M434" i="7"/>
  <c r="M435" i="7" s="1"/>
  <c r="P44" i="24"/>
  <c r="Q434" i="7"/>
  <c r="Q435" i="7" s="1"/>
  <c r="O44" i="24"/>
  <c r="P434" i="7"/>
  <c r="P435" i="7" s="1"/>
  <c r="E44" i="24"/>
  <c r="F434" i="7"/>
  <c r="F435" i="7" s="1"/>
  <c r="I44" i="24"/>
  <c r="J434" i="7"/>
  <c r="J435" i="7" s="1"/>
  <c r="M44" i="24"/>
  <c r="N434" i="7"/>
  <c r="N435" i="7" s="1"/>
  <c r="Q44" i="24"/>
  <c r="R434" i="7"/>
  <c r="R435" i="7" s="1"/>
  <c r="F44" i="24"/>
  <c r="G434" i="7"/>
  <c r="G435" i="7" s="1"/>
  <c r="J44" i="24"/>
  <c r="K434" i="7"/>
  <c r="K435" i="7" s="1"/>
  <c r="N44" i="24"/>
  <c r="O434" i="7"/>
  <c r="O435" i="7" s="1"/>
  <c r="R44" i="24"/>
  <c r="S434" i="7"/>
  <c r="S435" i="7" s="1"/>
  <c r="N1043" i="7"/>
  <c r="R1043" i="7"/>
  <c r="B44" i="24"/>
  <c r="F1247" i="7"/>
  <c r="F1248" i="7" s="1"/>
  <c r="E23" i="24" s="1"/>
  <c r="F1118" i="7"/>
  <c r="F1119" i="7" s="1"/>
  <c r="F153" i="24" s="1"/>
  <c r="F988" i="7"/>
  <c r="F964" i="7"/>
  <c r="F966" i="7" s="1"/>
  <c r="F978" i="7" s="1"/>
  <c r="E138" i="24" s="1"/>
  <c r="F923" i="7"/>
  <c r="F443" i="7"/>
  <c r="F444" i="7" s="1"/>
  <c r="F416" i="7"/>
  <c r="F417" i="7" s="1"/>
  <c r="F398" i="7"/>
  <c r="F300" i="7"/>
  <c r="F301" i="7" s="1"/>
  <c r="E49" i="24" s="1"/>
  <c r="F425" i="7"/>
  <c r="F426" i="7" s="1"/>
  <c r="F233" i="7"/>
  <c r="F155" i="7"/>
  <c r="F156" i="7" s="1"/>
  <c r="E45" i="24" s="1"/>
  <c r="F64" i="7"/>
  <c r="F52" i="7"/>
  <c r="F42" i="7"/>
  <c r="F1028" i="7"/>
  <c r="F1030" i="7" s="1"/>
  <c r="E83" i="24" s="1"/>
  <c r="F935" i="7"/>
  <c r="F913" i="7"/>
  <c r="F915" i="7" s="1"/>
  <c r="F273" i="7"/>
  <c r="F274" i="7" s="1"/>
  <c r="E48" i="24" s="1"/>
  <c r="F389" i="7"/>
  <c r="F390" i="7" s="1"/>
  <c r="F208" i="7"/>
  <c r="F69" i="7"/>
  <c r="F58" i="7"/>
  <c r="F47" i="7"/>
  <c r="F37" i="7"/>
  <c r="F982" i="7"/>
  <c r="F407" i="7"/>
  <c r="F408" i="7" s="1"/>
  <c r="E37" i="24" s="1"/>
  <c r="R1247" i="7"/>
  <c r="R1248" i="7" s="1"/>
  <c r="Q23" i="24" s="1"/>
  <c r="R1118" i="7"/>
  <c r="R1119" i="7" s="1"/>
  <c r="R153" i="24" s="1"/>
  <c r="R988" i="7"/>
  <c r="R964" i="7"/>
  <c r="R967" i="7" s="1"/>
  <c r="R923" i="7"/>
  <c r="R443" i="7"/>
  <c r="R444" i="7" s="1"/>
  <c r="R416" i="7"/>
  <c r="R417" i="7" s="1"/>
  <c r="R398" i="7"/>
  <c r="R300" i="7"/>
  <c r="R301" i="7" s="1"/>
  <c r="Q49" i="24" s="1"/>
  <c r="R233" i="7"/>
  <c r="R982" i="7"/>
  <c r="R389" i="7"/>
  <c r="R390" i="7" s="1"/>
  <c r="R155" i="7"/>
  <c r="R156" i="7" s="1"/>
  <c r="Q45" i="24" s="1"/>
  <c r="R64" i="7"/>
  <c r="R52" i="7"/>
  <c r="R42" i="7"/>
  <c r="R407" i="7"/>
  <c r="R408" i="7" s="1"/>
  <c r="Q37" i="24" s="1"/>
  <c r="R1028" i="7"/>
  <c r="R1030" i="7" s="1"/>
  <c r="Q83" i="24" s="1"/>
  <c r="R935" i="7"/>
  <c r="R425" i="7"/>
  <c r="R426" i="7" s="1"/>
  <c r="R208" i="7"/>
  <c r="R69" i="7"/>
  <c r="R58" i="7"/>
  <c r="R47" i="7"/>
  <c r="R37" i="7"/>
  <c r="R913" i="7"/>
  <c r="R915" i="7" s="1"/>
  <c r="R273" i="7"/>
  <c r="R274" i="7" s="1"/>
  <c r="Q48" i="24" s="1"/>
  <c r="C1247" i="7"/>
  <c r="C1248" i="7" s="1"/>
  <c r="B23" i="24" s="1"/>
  <c r="C1118" i="7"/>
  <c r="C988" i="7"/>
  <c r="C964" i="7"/>
  <c r="C1028" i="7"/>
  <c r="C1030" i="7" s="1"/>
  <c r="B83" i="24" s="1"/>
  <c r="C982" i="7"/>
  <c r="C935" i="7"/>
  <c r="C913" i="7"/>
  <c r="C915" i="7" s="1"/>
  <c r="C425" i="7"/>
  <c r="C426" i="7" s="1"/>
  <c r="C470" i="7" s="1"/>
  <c r="C407" i="7"/>
  <c r="C408" i="7" s="1"/>
  <c r="C389" i="7"/>
  <c r="C390" i="7" s="1"/>
  <c r="C273" i="7"/>
  <c r="C274" i="7" s="1"/>
  <c r="B48" i="24" s="1"/>
  <c r="C443" i="7"/>
  <c r="C444" i="7" s="1"/>
  <c r="C923" i="7"/>
  <c r="C300" i="7"/>
  <c r="C301" i="7" s="1"/>
  <c r="B49" i="24" s="1"/>
  <c r="C208" i="7"/>
  <c r="C69" i="7"/>
  <c r="C58" i="7"/>
  <c r="C47" i="7"/>
  <c r="C37" i="7"/>
  <c r="C398" i="7"/>
  <c r="C416" i="7"/>
  <c r="C417" i="7" s="1"/>
  <c r="C233" i="7"/>
  <c r="C155" i="7"/>
  <c r="C156" i="7" s="1"/>
  <c r="B45" i="24" s="1"/>
  <c r="C64" i="7"/>
  <c r="C52" i="7"/>
  <c r="C42" i="7"/>
  <c r="G1247" i="7"/>
  <c r="G1248" i="7" s="1"/>
  <c r="F23" i="24" s="1"/>
  <c r="G1118" i="7"/>
  <c r="G1119" i="7" s="1"/>
  <c r="G153" i="24" s="1"/>
  <c r="G988" i="7"/>
  <c r="G964" i="7"/>
  <c r="G966" i="7" s="1"/>
  <c r="G978" i="7" s="1"/>
  <c r="F138" i="24" s="1"/>
  <c r="G1028" i="7"/>
  <c r="G1030" i="7" s="1"/>
  <c r="F83" i="24" s="1"/>
  <c r="G982" i="7"/>
  <c r="G935" i="7"/>
  <c r="G913" i="7"/>
  <c r="G915" i="7" s="1"/>
  <c r="G425" i="7"/>
  <c r="G426" i="7" s="1"/>
  <c r="G407" i="7"/>
  <c r="G408" i="7" s="1"/>
  <c r="F37" i="24" s="1"/>
  <c r="G389" i="7"/>
  <c r="G390" i="7" s="1"/>
  <c r="G273" i="7"/>
  <c r="G274" i="7" s="1"/>
  <c r="F48" i="24" s="1"/>
  <c r="G398" i="7"/>
  <c r="G416" i="7"/>
  <c r="G417" i="7" s="1"/>
  <c r="G208" i="7"/>
  <c r="G69" i="7"/>
  <c r="G58" i="7"/>
  <c r="G47" i="7"/>
  <c r="G37" i="7"/>
  <c r="G443" i="7"/>
  <c r="G444" i="7" s="1"/>
  <c r="G923" i="7"/>
  <c r="G925" i="7" s="1"/>
  <c r="G300" i="7"/>
  <c r="G301" i="7" s="1"/>
  <c r="F49" i="24" s="1"/>
  <c r="G233" i="7"/>
  <c r="G155" i="7"/>
  <c r="G156" i="7" s="1"/>
  <c r="F45" i="24" s="1"/>
  <c r="G64" i="7"/>
  <c r="G52" i="7"/>
  <c r="G42" i="7"/>
  <c r="K1247" i="7"/>
  <c r="K1248" i="7" s="1"/>
  <c r="J23" i="24" s="1"/>
  <c r="K1118" i="7"/>
  <c r="K1119" i="7" s="1"/>
  <c r="K153" i="24" s="1"/>
  <c r="K988" i="7"/>
  <c r="K964" i="7"/>
  <c r="K966" i="7" s="1"/>
  <c r="K978" i="7" s="1"/>
  <c r="J138" i="24" s="1"/>
  <c r="K1028" i="7"/>
  <c r="K1030" i="7" s="1"/>
  <c r="J83" i="24" s="1"/>
  <c r="K982" i="7"/>
  <c r="K935" i="7"/>
  <c r="K913" i="7"/>
  <c r="K915" i="7" s="1"/>
  <c r="K425" i="7"/>
  <c r="K426" i="7" s="1"/>
  <c r="K407" i="7"/>
  <c r="K408" i="7" s="1"/>
  <c r="J37" i="24" s="1"/>
  <c r="K389" i="7"/>
  <c r="K390" i="7" s="1"/>
  <c r="K273" i="7"/>
  <c r="K274" i="7" s="1"/>
  <c r="J48" i="24" s="1"/>
  <c r="K443" i="7"/>
  <c r="K444" i="7" s="1"/>
  <c r="K923" i="7"/>
  <c r="K300" i="7"/>
  <c r="K301" i="7" s="1"/>
  <c r="J49" i="24" s="1"/>
  <c r="K208" i="7"/>
  <c r="K69" i="7"/>
  <c r="K58" i="7"/>
  <c r="K47" i="7"/>
  <c r="K37" i="7"/>
  <c r="K398" i="7"/>
  <c r="K416" i="7"/>
  <c r="K417" i="7" s="1"/>
  <c r="K233" i="7"/>
  <c r="K155" i="7"/>
  <c r="K156" i="7" s="1"/>
  <c r="J45" i="24" s="1"/>
  <c r="K64" i="7"/>
  <c r="K52" i="7"/>
  <c r="K42" i="7"/>
  <c r="O1247" i="7"/>
  <c r="O1248" i="7" s="1"/>
  <c r="N23" i="24" s="1"/>
  <c r="O1118" i="7"/>
  <c r="O1119" i="7" s="1"/>
  <c r="O153" i="24" s="1"/>
  <c r="O988" i="7"/>
  <c r="O964" i="7"/>
  <c r="O967" i="7" s="1"/>
  <c r="O923" i="7"/>
  <c r="O1028" i="7"/>
  <c r="O1030" i="7" s="1"/>
  <c r="N83" i="24" s="1"/>
  <c r="O982" i="7"/>
  <c r="O935" i="7"/>
  <c r="O913" i="7"/>
  <c r="O915" i="7" s="1"/>
  <c r="O425" i="7"/>
  <c r="O426" i="7" s="1"/>
  <c r="O407" i="7"/>
  <c r="O408" i="7" s="1"/>
  <c r="N37" i="24" s="1"/>
  <c r="O389" i="7"/>
  <c r="O390" i="7" s="1"/>
  <c r="O273" i="7"/>
  <c r="O274" i="7" s="1"/>
  <c r="N48" i="24" s="1"/>
  <c r="O398" i="7"/>
  <c r="O416" i="7"/>
  <c r="O417" i="7" s="1"/>
  <c r="O208" i="7"/>
  <c r="O69" i="7"/>
  <c r="O58" i="7"/>
  <c r="O47" i="7"/>
  <c r="O37" i="7"/>
  <c r="O443" i="7"/>
  <c r="O444" i="7" s="1"/>
  <c r="O300" i="7"/>
  <c r="O301" i="7" s="1"/>
  <c r="N49" i="24" s="1"/>
  <c r="O233" i="7"/>
  <c r="O155" i="7"/>
  <c r="O156" i="7" s="1"/>
  <c r="N45" i="24" s="1"/>
  <c r="O64" i="7"/>
  <c r="O52" i="7"/>
  <c r="O42" i="7"/>
  <c r="S1247" i="7"/>
  <c r="S1248" i="7" s="1"/>
  <c r="R23" i="24" s="1"/>
  <c r="S1118" i="7"/>
  <c r="S1119" i="7" s="1"/>
  <c r="S988" i="7"/>
  <c r="S964" i="7"/>
  <c r="S967" i="7" s="1"/>
  <c r="S923" i="7"/>
  <c r="S925" i="7" s="1"/>
  <c r="S1028" i="7"/>
  <c r="S1030" i="7" s="1"/>
  <c r="R83" i="24" s="1"/>
  <c r="S982" i="7"/>
  <c r="S935" i="7"/>
  <c r="S913" i="7"/>
  <c r="S915" i="7" s="1"/>
  <c r="S425" i="7"/>
  <c r="S426" i="7" s="1"/>
  <c r="S407" i="7"/>
  <c r="S408" i="7" s="1"/>
  <c r="S389" i="7"/>
  <c r="S390" i="7" s="1"/>
  <c r="S273" i="7"/>
  <c r="S274" i="7" s="1"/>
  <c r="R48" i="24" s="1"/>
  <c r="S443" i="7"/>
  <c r="S444" i="7" s="1"/>
  <c r="S233" i="7"/>
  <c r="S300" i="7"/>
  <c r="S301" i="7" s="1"/>
  <c r="R49" i="24" s="1"/>
  <c r="S208" i="7"/>
  <c r="S69" i="7"/>
  <c r="S58" i="7"/>
  <c r="S47" i="7"/>
  <c r="S37" i="7"/>
  <c r="S398" i="7"/>
  <c r="S416" i="7"/>
  <c r="S417" i="7" s="1"/>
  <c r="S155" i="7"/>
  <c r="S156" i="7" s="1"/>
  <c r="R45" i="24" s="1"/>
  <c r="S64" i="7"/>
  <c r="S52" i="7"/>
  <c r="S42" i="7"/>
  <c r="N1247" i="7"/>
  <c r="N1248" i="7" s="1"/>
  <c r="M23" i="24" s="1"/>
  <c r="N1118" i="7"/>
  <c r="N1119" i="7" s="1"/>
  <c r="N153" i="24" s="1"/>
  <c r="N988" i="7"/>
  <c r="N964" i="7"/>
  <c r="N966" i="7" s="1"/>
  <c r="N978" i="7" s="1"/>
  <c r="M138" i="24" s="1"/>
  <c r="N923" i="7"/>
  <c r="N443" i="7"/>
  <c r="N444" i="7" s="1"/>
  <c r="N416" i="7"/>
  <c r="N417" i="7" s="1"/>
  <c r="N398" i="7"/>
  <c r="N300" i="7"/>
  <c r="N301" i="7" s="1"/>
  <c r="M49" i="24" s="1"/>
  <c r="N425" i="7"/>
  <c r="N426" i="7" s="1"/>
  <c r="N233" i="7"/>
  <c r="N155" i="7"/>
  <c r="N156" i="7" s="1"/>
  <c r="M45" i="24" s="1"/>
  <c r="N64" i="7"/>
  <c r="N52" i="7"/>
  <c r="N42" i="7"/>
  <c r="N982" i="7"/>
  <c r="N913" i="7"/>
  <c r="N915" i="7" s="1"/>
  <c r="N273" i="7"/>
  <c r="N274" i="7" s="1"/>
  <c r="M48" i="24" s="1"/>
  <c r="N389" i="7"/>
  <c r="N390" i="7" s="1"/>
  <c r="N208" i="7"/>
  <c r="N69" i="7"/>
  <c r="N58" i="7"/>
  <c r="N47" i="7"/>
  <c r="N37" i="7"/>
  <c r="N1028" i="7"/>
  <c r="N1030" i="7" s="1"/>
  <c r="M83" i="24" s="1"/>
  <c r="N935" i="7"/>
  <c r="N407" i="7"/>
  <c r="N408" i="7" s="1"/>
  <c r="M37" i="24" s="1"/>
  <c r="D1028" i="7"/>
  <c r="D1030" i="7" s="1"/>
  <c r="D982" i="7"/>
  <c r="D935" i="7"/>
  <c r="D913" i="7"/>
  <c r="D915" i="7" s="1"/>
  <c r="D425" i="7"/>
  <c r="D426" i="7" s="1"/>
  <c r="D407" i="7"/>
  <c r="D408" i="7" s="1"/>
  <c r="C37" i="24" s="1"/>
  <c r="D389" i="7"/>
  <c r="D390" i="7" s="1"/>
  <c r="D273" i="7"/>
  <c r="D274" i="7" s="1"/>
  <c r="D1118" i="7"/>
  <c r="D1119" i="7" s="1"/>
  <c r="D964" i="7"/>
  <c r="D966" i="7" s="1"/>
  <c r="D923" i="7"/>
  <c r="D926" i="7" s="1"/>
  <c r="D300" i="7"/>
  <c r="D301" i="7" s="1"/>
  <c r="D208" i="7"/>
  <c r="D69" i="7"/>
  <c r="D58" i="7"/>
  <c r="D47" i="7"/>
  <c r="D37" i="7"/>
  <c r="D398" i="7"/>
  <c r="D1247" i="7"/>
  <c r="D1248" i="7" s="1"/>
  <c r="D988" i="7"/>
  <c r="D416" i="7"/>
  <c r="D417" i="7" s="1"/>
  <c r="D233" i="7"/>
  <c r="D155" i="7"/>
  <c r="D156" i="7" s="1"/>
  <c r="D64" i="7"/>
  <c r="D52" i="7"/>
  <c r="D42" i="7"/>
  <c r="D443" i="7"/>
  <c r="D444" i="7" s="1"/>
  <c r="H1028" i="7"/>
  <c r="H1030" i="7" s="1"/>
  <c r="G83" i="24" s="1"/>
  <c r="H982" i="7"/>
  <c r="H935" i="7"/>
  <c r="H913" i="7"/>
  <c r="H915" i="7" s="1"/>
  <c r="H425" i="7"/>
  <c r="H426" i="7" s="1"/>
  <c r="H407" i="7"/>
  <c r="H408" i="7" s="1"/>
  <c r="G37" i="24" s="1"/>
  <c r="H389" i="7"/>
  <c r="H390" i="7" s="1"/>
  <c r="H273" i="7"/>
  <c r="H274" i="7" s="1"/>
  <c r="G48" i="24" s="1"/>
  <c r="H416" i="7"/>
  <c r="H417" i="7" s="1"/>
  <c r="H208" i="7"/>
  <c r="H69" i="7"/>
  <c r="H58" i="7"/>
  <c r="H47" i="7"/>
  <c r="H37" i="7"/>
  <c r="H1247" i="7"/>
  <c r="H1248" i="7" s="1"/>
  <c r="G23" i="24" s="1"/>
  <c r="H988" i="7"/>
  <c r="H443" i="7"/>
  <c r="H444" i="7" s="1"/>
  <c r="H923" i="7"/>
  <c r="H926" i="7" s="1"/>
  <c r="H300" i="7"/>
  <c r="H301" i="7" s="1"/>
  <c r="G49" i="24" s="1"/>
  <c r="H233" i="7"/>
  <c r="H155" i="7"/>
  <c r="H156" i="7" s="1"/>
  <c r="G45" i="24" s="1"/>
  <c r="H64" i="7"/>
  <c r="H52" i="7"/>
  <c r="H42" i="7"/>
  <c r="H1118" i="7"/>
  <c r="H1119" i="7" s="1"/>
  <c r="H153" i="24" s="1"/>
  <c r="H964" i="7"/>
  <c r="H967" i="7" s="1"/>
  <c r="H398" i="7"/>
  <c r="L1028" i="7"/>
  <c r="L1030" i="7" s="1"/>
  <c r="K83" i="24" s="1"/>
  <c r="L982" i="7"/>
  <c r="L935" i="7"/>
  <c r="L913" i="7"/>
  <c r="L915" i="7" s="1"/>
  <c r="L425" i="7"/>
  <c r="L426" i="7" s="1"/>
  <c r="L407" i="7"/>
  <c r="L408" i="7" s="1"/>
  <c r="K37" i="24" s="1"/>
  <c r="L389" i="7"/>
  <c r="L390" i="7" s="1"/>
  <c r="L273" i="7"/>
  <c r="L274" i="7" s="1"/>
  <c r="K48" i="24" s="1"/>
  <c r="L1247" i="7"/>
  <c r="L1248" i="7" s="1"/>
  <c r="K23" i="24" s="1"/>
  <c r="L988" i="7"/>
  <c r="L923" i="7"/>
  <c r="L300" i="7"/>
  <c r="L301" i="7" s="1"/>
  <c r="K49" i="24" s="1"/>
  <c r="L208" i="7"/>
  <c r="L69" i="7"/>
  <c r="L58" i="7"/>
  <c r="L47" i="7"/>
  <c r="L37" i="7"/>
  <c r="L398" i="7"/>
  <c r="L1118" i="7"/>
  <c r="L1119" i="7" s="1"/>
  <c r="L153" i="24" s="1"/>
  <c r="L964" i="7"/>
  <c r="L967" i="7" s="1"/>
  <c r="L416" i="7"/>
  <c r="L417" i="7" s="1"/>
  <c r="L233" i="7"/>
  <c r="L155" i="7"/>
  <c r="L156" i="7" s="1"/>
  <c r="K45" i="24" s="1"/>
  <c r="L64" i="7"/>
  <c r="L52" i="7"/>
  <c r="L42" i="7"/>
  <c r="L443" i="7"/>
  <c r="L444" i="7" s="1"/>
  <c r="P1028" i="7"/>
  <c r="P1030" i="7" s="1"/>
  <c r="O83" i="24" s="1"/>
  <c r="P982" i="7"/>
  <c r="P935" i="7"/>
  <c r="P913" i="7"/>
  <c r="P915" i="7" s="1"/>
  <c r="P425" i="7"/>
  <c r="P426" i="7" s="1"/>
  <c r="P407" i="7"/>
  <c r="P408" i="7" s="1"/>
  <c r="O37" i="24" s="1"/>
  <c r="P389" i="7"/>
  <c r="P390" i="7" s="1"/>
  <c r="P273" i="7"/>
  <c r="P274" i="7" s="1"/>
  <c r="O48" i="24" s="1"/>
  <c r="P416" i="7"/>
  <c r="P417" i="7" s="1"/>
  <c r="P208" i="7"/>
  <c r="P69" i="7"/>
  <c r="P58" i="7"/>
  <c r="P47" i="7"/>
  <c r="P37" i="7"/>
  <c r="P1118" i="7"/>
  <c r="P1119" i="7" s="1"/>
  <c r="P153" i="24" s="1"/>
  <c r="P964" i="7"/>
  <c r="P967" i="7" s="1"/>
  <c r="P443" i="7"/>
  <c r="P444" i="7" s="1"/>
  <c r="P300" i="7"/>
  <c r="P301" i="7" s="1"/>
  <c r="O49" i="24" s="1"/>
  <c r="P233" i="7"/>
  <c r="P155" i="7"/>
  <c r="P156" i="7" s="1"/>
  <c r="O45" i="24" s="1"/>
  <c r="P64" i="7"/>
  <c r="P52" i="7"/>
  <c r="P42" i="7"/>
  <c r="P1247" i="7"/>
  <c r="P1248" i="7" s="1"/>
  <c r="O23" i="24" s="1"/>
  <c r="P988" i="7"/>
  <c r="P923" i="7"/>
  <c r="P398" i="7"/>
  <c r="J1247" i="7"/>
  <c r="J1248" i="7" s="1"/>
  <c r="I23" i="24" s="1"/>
  <c r="J1118" i="7"/>
  <c r="J1119" i="7" s="1"/>
  <c r="J153" i="24" s="1"/>
  <c r="J988" i="7"/>
  <c r="J964" i="7"/>
  <c r="J967" i="7" s="1"/>
  <c r="J923" i="7"/>
  <c r="J926" i="7" s="1"/>
  <c r="J443" i="7"/>
  <c r="J444" i="7" s="1"/>
  <c r="J416" i="7"/>
  <c r="J417" i="7" s="1"/>
  <c r="J398" i="7"/>
  <c r="J300" i="7"/>
  <c r="J301" i="7" s="1"/>
  <c r="I49" i="24" s="1"/>
  <c r="J1028" i="7"/>
  <c r="J1030" i="7" s="1"/>
  <c r="I83" i="24" s="1"/>
  <c r="J935" i="7"/>
  <c r="J389" i="7"/>
  <c r="J390" i="7" s="1"/>
  <c r="J233" i="7"/>
  <c r="J155" i="7"/>
  <c r="J156" i="7" s="1"/>
  <c r="I45" i="24" s="1"/>
  <c r="J64" i="7"/>
  <c r="J52" i="7"/>
  <c r="J42" i="7"/>
  <c r="J407" i="7"/>
  <c r="J408" i="7" s="1"/>
  <c r="I37" i="24" s="1"/>
  <c r="J982" i="7"/>
  <c r="J425" i="7"/>
  <c r="J426" i="7" s="1"/>
  <c r="J208" i="7"/>
  <c r="J69" i="7"/>
  <c r="J58" i="7"/>
  <c r="J47" i="7"/>
  <c r="J37" i="7"/>
  <c r="J913" i="7"/>
  <c r="J915" i="7" s="1"/>
  <c r="J273" i="7"/>
  <c r="J274" i="7" s="1"/>
  <c r="I48" i="24" s="1"/>
  <c r="E1028" i="7"/>
  <c r="E1030" i="7" s="1"/>
  <c r="D83" i="24" s="1"/>
  <c r="E982" i="7"/>
  <c r="E935" i="7"/>
  <c r="E1247" i="7"/>
  <c r="E1248" i="7" s="1"/>
  <c r="D23" i="24" s="1"/>
  <c r="E1118" i="7"/>
  <c r="E1119" i="7" s="1"/>
  <c r="E153" i="24" s="1"/>
  <c r="E988" i="7"/>
  <c r="E964" i="7"/>
  <c r="E923" i="7"/>
  <c r="E443" i="7"/>
  <c r="E444" i="7" s="1"/>
  <c r="E416" i="7"/>
  <c r="E417" i="7" s="1"/>
  <c r="E398" i="7"/>
  <c r="E300" i="7"/>
  <c r="E301" i="7" s="1"/>
  <c r="D49" i="24" s="1"/>
  <c r="E407" i="7"/>
  <c r="E408" i="7" s="1"/>
  <c r="D37" i="24" s="1"/>
  <c r="E425" i="7"/>
  <c r="E426" i="7" s="1"/>
  <c r="E233" i="7"/>
  <c r="E155" i="7"/>
  <c r="E156" i="7" s="1"/>
  <c r="D45" i="24" s="1"/>
  <c r="E64" i="7"/>
  <c r="E52" i="7"/>
  <c r="E42" i="7"/>
  <c r="E913" i="7"/>
  <c r="E915" i="7" s="1"/>
  <c r="E273" i="7"/>
  <c r="E274" i="7" s="1"/>
  <c r="D48" i="24" s="1"/>
  <c r="E389" i="7"/>
  <c r="E390" i="7" s="1"/>
  <c r="E208" i="7"/>
  <c r="E69" i="7"/>
  <c r="E58" i="7"/>
  <c r="E47" i="7"/>
  <c r="E37" i="7"/>
  <c r="I1028" i="7"/>
  <c r="I1030" i="7" s="1"/>
  <c r="H83" i="24" s="1"/>
  <c r="I982" i="7"/>
  <c r="I935" i="7"/>
  <c r="I1247" i="7"/>
  <c r="I1248" i="7" s="1"/>
  <c r="H23" i="24" s="1"/>
  <c r="I1118" i="7"/>
  <c r="I1119" i="7" s="1"/>
  <c r="I153" i="24" s="1"/>
  <c r="I988" i="7"/>
  <c r="I964" i="7"/>
  <c r="I923" i="7"/>
  <c r="I443" i="7"/>
  <c r="I444" i="7" s="1"/>
  <c r="I416" i="7"/>
  <c r="I417" i="7" s="1"/>
  <c r="I398" i="7"/>
  <c r="I300" i="7"/>
  <c r="I301" i="7" s="1"/>
  <c r="H49" i="24" s="1"/>
  <c r="I913" i="7"/>
  <c r="I915" i="7" s="1"/>
  <c r="I273" i="7"/>
  <c r="I274" i="7" s="1"/>
  <c r="H48" i="24" s="1"/>
  <c r="I389" i="7"/>
  <c r="I390" i="7" s="1"/>
  <c r="I233" i="7"/>
  <c r="I155" i="7"/>
  <c r="I156" i="7" s="1"/>
  <c r="H45" i="24" s="1"/>
  <c r="I64" i="7"/>
  <c r="I52" i="7"/>
  <c r="I42" i="7"/>
  <c r="I407" i="7"/>
  <c r="I408" i="7" s="1"/>
  <c r="H37" i="24" s="1"/>
  <c r="I425" i="7"/>
  <c r="I426" i="7" s="1"/>
  <c r="I208" i="7"/>
  <c r="I69" i="7"/>
  <c r="I58" i="7"/>
  <c r="I47" i="7"/>
  <c r="I37" i="7"/>
  <c r="M1028" i="7"/>
  <c r="M1030" i="7" s="1"/>
  <c r="L83" i="24" s="1"/>
  <c r="M982" i="7"/>
  <c r="M935" i="7"/>
  <c r="M1247" i="7"/>
  <c r="M1248" i="7" s="1"/>
  <c r="L23" i="24" s="1"/>
  <c r="M1118" i="7"/>
  <c r="M1119" i="7" s="1"/>
  <c r="M153" i="24" s="1"/>
  <c r="M988" i="7"/>
  <c r="M964" i="7"/>
  <c r="M923" i="7"/>
  <c r="M443" i="7"/>
  <c r="M444" i="7" s="1"/>
  <c r="M416" i="7"/>
  <c r="M417" i="7" s="1"/>
  <c r="M398" i="7"/>
  <c r="M300" i="7"/>
  <c r="M301" i="7" s="1"/>
  <c r="L49" i="24" s="1"/>
  <c r="M407" i="7"/>
  <c r="M408" i="7" s="1"/>
  <c r="L37" i="24" s="1"/>
  <c r="M425" i="7"/>
  <c r="M426" i="7" s="1"/>
  <c r="M233" i="7"/>
  <c r="M155" i="7"/>
  <c r="M156" i="7" s="1"/>
  <c r="L45" i="24" s="1"/>
  <c r="M64" i="7"/>
  <c r="M52" i="7"/>
  <c r="M42" i="7"/>
  <c r="M913" i="7"/>
  <c r="M915" i="7" s="1"/>
  <c r="M273" i="7"/>
  <c r="M274" i="7" s="1"/>
  <c r="L48" i="24" s="1"/>
  <c r="M389" i="7"/>
  <c r="M390" i="7" s="1"/>
  <c r="M208" i="7"/>
  <c r="M69" i="7"/>
  <c r="M58" i="7"/>
  <c r="M47" i="7"/>
  <c r="M37" i="7"/>
  <c r="Q1028" i="7"/>
  <c r="Q1030" i="7" s="1"/>
  <c r="P83" i="24" s="1"/>
  <c r="Q982" i="7"/>
  <c r="Q935" i="7"/>
  <c r="Q1247" i="7"/>
  <c r="Q1248" i="7" s="1"/>
  <c r="P23" i="24" s="1"/>
  <c r="Q1118" i="7"/>
  <c r="Q1119" i="7" s="1"/>
  <c r="Q153" i="24" s="1"/>
  <c r="Q988" i="7"/>
  <c r="Q964" i="7"/>
  <c r="Q923" i="7"/>
  <c r="Q443" i="7"/>
  <c r="Q444" i="7" s="1"/>
  <c r="Q416" i="7"/>
  <c r="Q417" i="7" s="1"/>
  <c r="Q398" i="7"/>
  <c r="Q300" i="7"/>
  <c r="Q301" i="7" s="1"/>
  <c r="P49" i="24" s="1"/>
  <c r="Q913" i="7"/>
  <c r="Q915" i="7" s="1"/>
  <c r="Q273" i="7"/>
  <c r="Q274" i="7" s="1"/>
  <c r="P48" i="24" s="1"/>
  <c r="Q389" i="7"/>
  <c r="Q390" i="7" s="1"/>
  <c r="Q233" i="7"/>
  <c r="Q155" i="7"/>
  <c r="Q156" i="7" s="1"/>
  <c r="P45" i="24" s="1"/>
  <c r="Q64" i="7"/>
  <c r="Q52" i="7"/>
  <c r="Q42" i="7"/>
  <c r="Q407" i="7"/>
  <c r="Q408" i="7" s="1"/>
  <c r="P37" i="24" s="1"/>
  <c r="Q425" i="7"/>
  <c r="Q426" i="7" s="1"/>
  <c r="Q208" i="7"/>
  <c r="Q69" i="7"/>
  <c r="Q58" i="7"/>
  <c r="Q47" i="7"/>
  <c r="Q37" i="7"/>
  <c r="K1043" i="7"/>
  <c r="H1043" i="7"/>
  <c r="O1043" i="7"/>
  <c r="S1043" i="7"/>
  <c r="L1043" i="7"/>
  <c r="G1043" i="7"/>
  <c r="P1043" i="7"/>
  <c r="M1043" i="7"/>
  <c r="J1043" i="7"/>
  <c r="Q1043" i="7"/>
  <c r="E1043" i="7"/>
  <c r="G881" i="7"/>
  <c r="G883" i="7" s="1"/>
  <c r="F101" i="24" s="1"/>
  <c r="G906" i="7"/>
  <c r="S881" i="7"/>
  <c r="S883" i="7" s="1"/>
  <c r="R101" i="24" s="1"/>
  <c r="S906" i="7"/>
  <c r="D881" i="7"/>
  <c r="D883" i="7" s="1"/>
  <c r="C101" i="24" s="1"/>
  <c r="D906" i="7"/>
  <c r="H881" i="7"/>
  <c r="H883" i="7" s="1"/>
  <c r="G101" i="24" s="1"/>
  <c r="H906" i="7"/>
  <c r="L881" i="7"/>
  <c r="L883" i="7" s="1"/>
  <c r="K101" i="24" s="1"/>
  <c r="L906" i="7"/>
  <c r="P881" i="7"/>
  <c r="P883" i="7" s="1"/>
  <c r="O101" i="24" s="1"/>
  <c r="P906" i="7"/>
  <c r="K881" i="7"/>
  <c r="K883" i="7" s="1"/>
  <c r="J101" i="24" s="1"/>
  <c r="K906" i="7"/>
  <c r="E881" i="7"/>
  <c r="E883" i="7" s="1"/>
  <c r="D101" i="24" s="1"/>
  <c r="E906" i="7"/>
  <c r="I881" i="7"/>
  <c r="I883" i="7" s="1"/>
  <c r="H101" i="24" s="1"/>
  <c r="I906" i="7"/>
  <c r="M881" i="7"/>
  <c r="M883" i="7" s="1"/>
  <c r="L101" i="24" s="1"/>
  <c r="M906" i="7"/>
  <c r="Q881" i="7"/>
  <c r="Q883" i="7" s="1"/>
  <c r="P101" i="24" s="1"/>
  <c r="Q906" i="7"/>
  <c r="C881" i="7"/>
  <c r="C883" i="7" s="1"/>
  <c r="B101" i="24" s="1"/>
  <c r="C906" i="7"/>
  <c r="O881" i="7"/>
  <c r="O883" i="7" s="1"/>
  <c r="N101" i="24" s="1"/>
  <c r="O906" i="7"/>
  <c r="F881" i="7"/>
  <c r="F883" i="7" s="1"/>
  <c r="E101" i="24" s="1"/>
  <c r="F906" i="7"/>
  <c r="J881" i="7"/>
  <c r="J883" i="7" s="1"/>
  <c r="I101" i="24" s="1"/>
  <c r="J906" i="7"/>
  <c r="N881" i="7"/>
  <c r="N883" i="7" s="1"/>
  <c r="M101" i="24" s="1"/>
  <c r="N906" i="7"/>
  <c r="R881" i="7"/>
  <c r="R883" i="7" s="1"/>
  <c r="Q101" i="24" s="1"/>
  <c r="R906" i="7"/>
  <c r="F772" i="7"/>
  <c r="F845" i="7"/>
  <c r="J772" i="7"/>
  <c r="J845" i="7"/>
  <c r="N772" i="7"/>
  <c r="N845" i="7"/>
  <c r="R772" i="7"/>
  <c r="R845" i="7"/>
  <c r="C772" i="7"/>
  <c r="C845" i="7"/>
  <c r="G772" i="7"/>
  <c r="G845" i="7"/>
  <c r="K772" i="7"/>
  <c r="K845" i="7"/>
  <c r="O772" i="7"/>
  <c r="O845" i="7"/>
  <c r="S772" i="7"/>
  <c r="S845" i="7"/>
  <c r="D845" i="7"/>
  <c r="D772" i="7"/>
  <c r="H845" i="7"/>
  <c r="H772" i="7"/>
  <c r="L845" i="7"/>
  <c r="L772" i="7"/>
  <c r="P845" i="7"/>
  <c r="P772" i="7"/>
  <c r="E845" i="7"/>
  <c r="E772" i="7"/>
  <c r="I845" i="7"/>
  <c r="I772" i="7"/>
  <c r="M845" i="7"/>
  <c r="M772" i="7"/>
  <c r="Q845" i="7"/>
  <c r="Q772" i="7"/>
  <c r="F1123" i="7"/>
  <c r="F1124" i="7" s="1"/>
  <c r="F518" i="7"/>
  <c r="F609" i="7"/>
  <c r="F611" i="7" s="1"/>
  <c r="F716" i="7"/>
  <c r="F717" i="7" s="1"/>
  <c r="F523" i="7"/>
  <c r="J1123" i="7"/>
  <c r="J1124" i="7" s="1"/>
  <c r="J518" i="7"/>
  <c r="J609" i="7"/>
  <c r="J611" i="7" s="1"/>
  <c r="J716" i="7"/>
  <c r="J717" i="7" s="1"/>
  <c r="J523" i="7"/>
  <c r="N1123" i="7"/>
  <c r="N1124" i="7" s="1"/>
  <c r="N518" i="7"/>
  <c r="N609" i="7"/>
  <c r="N611" i="7" s="1"/>
  <c r="N716" i="7"/>
  <c r="N717" i="7" s="1"/>
  <c r="N523" i="7"/>
  <c r="R1123" i="7"/>
  <c r="R1124" i="7" s="1"/>
  <c r="R518" i="7"/>
  <c r="R609" i="7"/>
  <c r="R611" i="7" s="1"/>
  <c r="R716" i="7"/>
  <c r="R717" i="7" s="1"/>
  <c r="R523" i="7"/>
  <c r="C716" i="7"/>
  <c r="C717" i="7" s="1"/>
  <c r="C523" i="7"/>
  <c r="C609" i="7"/>
  <c r="C611" i="7" s="1"/>
  <c r="C518" i="7"/>
  <c r="C1123" i="7"/>
  <c r="G716" i="7"/>
  <c r="G717" i="7" s="1"/>
  <c r="G523" i="7"/>
  <c r="G518" i="7"/>
  <c r="G1123" i="7"/>
  <c r="G1124" i="7" s="1"/>
  <c r="G609" i="7"/>
  <c r="G611" i="7" s="1"/>
  <c r="K716" i="7"/>
  <c r="K717" i="7" s="1"/>
  <c r="K523" i="7"/>
  <c r="K1123" i="7"/>
  <c r="K1124" i="7" s="1"/>
  <c r="K609" i="7"/>
  <c r="K611" i="7" s="1"/>
  <c r="K518" i="7"/>
  <c r="O716" i="7"/>
  <c r="O717" i="7" s="1"/>
  <c r="O523" i="7"/>
  <c r="O609" i="7"/>
  <c r="O611" i="7" s="1"/>
  <c r="O518" i="7"/>
  <c r="O1123" i="7"/>
  <c r="O1124" i="7" s="1"/>
  <c r="S716" i="7"/>
  <c r="S717" i="7" s="1"/>
  <c r="S523" i="7"/>
  <c r="S609" i="7"/>
  <c r="S611" i="7" s="1"/>
  <c r="S518" i="7"/>
  <c r="S1123" i="7"/>
  <c r="S1124" i="7" s="1"/>
  <c r="D716" i="7"/>
  <c r="D717" i="7" s="1"/>
  <c r="D523" i="7"/>
  <c r="D1123" i="7"/>
  <c r="D1124" i="7" s="1"/>
  <c r="D518" i="7"/>
  <c r="D609" i="7"/>
  <c r="D611" i="7" s="1"/>
  <c r="H716" i="7"/>
  <c r="H717" i="7" s="1"/>
  <c r="H523" i="7"/>
  <c r="H1123" i="7"/>
  <c r="H1124" i="7" s="1"/>
  <c r="H518" i="7"/>
  <c r="H609" i="7"/>
  <c r="H611" i="7" s="1"/>
  <c r="L716" i="7"/>
  <c r="L717" i="7" s="1"/>
  <c r="L523" i="7"/>
  <c r="L1123" i="7"/>
  <c r="L1124" i="7" s="1"/>
  <c r="L518" i="7"/>
  <c r="L609" i="7"/>
  <c r="L611" i="7" s="1"/>
  <c r="P716" i="7"/>
  <c r="P717" i="7" s="1"/>
  <c r="P523" i="7"/>
  <c r="P1123" i="7"/>
  <c r="P1124" i="7" s="1"/>
  <c r="P518" i="7"/>
  <c r="P609" i="7"/>
  <c r="P611" i="7" s="1"/>
  <c r="E1123" i="7"/>
  <c r="E1124" i="7" s="1"/>
  <c r="E518" i="7"/>
  <c r="E609" i="7"/>
  <c r="E611" i="7" s="1"/>
  <c r="E523" i="7"/>
  <c r="E716" i="7"/>
  <c r="E717" i="7" s="1"/>
  <c r="I1123" i="7"/>
  <c r="I1124" i="7" s="1"/>
  <c r="I518" i="7"/>
  <c r="I609" i="7"/>
  <c r="I611" i="7" s="1"/>
  <c r="I523" i="7"/>
  <c r="I716" i="7"/>
  <c r="I717" i="7" s="1"/>
  <c r="M1123" i="7"/>
  <c r="M1124" i="7" s="1"/>
  <c r="M518" i="7"/>
  <c r="M609" i="7"/>
  <c r="M611" i="7" s="1"/>
  <c r="M523" i="7"/>
  <c r="N524" i="7" s="1"/>
  <c r="M716" i="7"/>
  <c r="M717" i="7" s="1"/>
  <c r="Q1123" i="7"/>
  <c r="Q1124" i="7" s="1"/>
  <c r="Q518" i="7"/>
  <c r="Q609" i="7"/>
  <c r="Q611" i="7" s="1"/>
  <c r="Q716" i="7"/>
  <c r="Q717" i="7" s="1"/>
  <c r="Q523" i="7"/>
  <c r="J862" i="7"/>
  <c r="I132" i="24" s="1"/>
  <c r="J1048" i="7"/>
  <c r="O862" i="7"/>
  <c r="N132" i="24" s="1"/>
  <c r="O1048" i="7"/>
  <c r="L509" i="7"/>
  <c r="S1048" i="7"/>
  <c r="S862" i="7"/>
  <c r="R132" i="24" s="1"/>
  <c r="G509" i="7"/>
  <c r="F504" i="7"/>
  <c r="E55" i="24" s="1"/>
  <c r="Q504" i="7"/>
  <c r="P55" i="24" s="1"/>
  <c r="J504" i="7"/>
  <c r="I55" i="24" s="1"/>
  <c r="S514" i="7"/>
  <c r="S504" i="7"/>
  <c r="R55" i="24" s="1"/>
  <c r="H862" i="7"/>
  <c r="G132" i="24" s="1"/>
  <c r="H1048" i="7"/>
  <c r="D509" i="7"/>
  <c r="E509" i="7"/>
  <c r="L862" i="7"/>
  <c r="K132" i="24" s="1"/>
  <c r="L1048" i="7"/>
  <c r="H509" i="7"/>
  <c r="K862" i="7"/>
  <c r="J132" i="24" s="1"/>
  <c r="K1048" i="7"/>
  <c r="K1049" i="7" s="1"/>
  <c r="F862" i="7"/>
  <c r="E132" i="24" s="1"/>
  <c r="F1048" i="7"/>
  <c r="E862" i="7"/>
  <c r="D132" i="24" s="1"/>
  <c r="E1048" i="7"/>
  <c r="K509" i="7"/>
  <c r="E514" i="7"/>
  <c r="E504" i="7"/>
  <c r="D55" i="24" s="1"/>
  <c r="N504" i="7"/>
  <c r="M55" i="24" s="1"/>
  <c r="Q862" i="7"/>
  <c r="P132" i="24" s="1"/>
  <c r="Q1048" i="7"/>
  <c r="O509" i="7"/>
  <c r="M504" i="7"/>
  <c r="L55" i="24" s="1"/>
  <c r="H504" i="7"/>
  <c r="G55" i="24" s="1"/>
  <c r="P504" i="7"/>
  <c r="O55" i="24" s="1"/>
  <c r="L504" i="7"/>
  <c r="K55" i="24" s="1"/>
  <c r="I509" i="7"/>
  <c r="M862" i="7"/>
  <c r="L132" i="24" s="1"/>
  <c r="M1048" i="7"/>
  <c r="R504" i="7"/>
  <c r="Q55" i="24" s="1"/>
  <c r="O504" i="7"/>
  <c r="N55" i="24" s="1"/>
  <c r="P509" i="7"/>
  <c r="Q509" i="7"/>
  <c r="J509" i="7"/>
  <c r="S509" i="7"/>
  <c r="K504" i="7"/>
  <c r="J55" i="24" s="1"/>
  <c r="D862" i="7"/>
  <c r="D1048" i="7"/>
  <c r="N509" i="7"/>
  <c r="R509" i="7"/>
  <c r="D504" i="7"/>
  <c r="N862" i="7"/>
  <c r="M132" i="24" s="1"/>
  <c r="N1048" i="7"/>
  <c r="M509" i="7"/>
  <c r="G1048" i="7"/>
  <c r="G1049" i="7" s="1"/>
  <c r="G862" i="7"/>
  <c r="F132" i="24" s="1"/>
  <c r="G504" i="7"/>
  <c r="F55" i="24" s="1"/>
  <c r="F509" i="7"/>
  <c r="P862" i="7"/>
  <c r="O132" i="24" s="1"/>
  <c r="P1048" i="7"/>
  <c r="I862" i="7"/>
  <c r="H132" i="24" s="1"/>
  <c r="I1048" i="7"/>
  <c r="I1049" i="7" s="1"/>
  <c r="R1048" i="7"/>
  <c r="R1049" i="7" s="1"/>
  <c r="R862" i="7"/>
  <c r="Q132" i="24" s="1"/>
  <c r="I504" i="7"/>
  <c r="H55" i="24" s="1"/>
  <c r="M450" i="7"/>
  <c r="F450" i="7"/>
  <c r="J450" i="7"/>
  <c r="N450" i="7"/>
  <c r="R450" i="7"/>
  <c r="E450" i="7"/>
  <c r="Q450" i="7"/>
  <c r="C450" i="7"/>
  <c r="G450" i="7"/>
  <c r="K450" i="7"/>
  <c r="O450" i="7"/>
  <c r="S450" i="7"/>
  <c r="I450" i="7"/>
  <c r="D450" i="7"/>
  <c r="H450" i="7"/>
  <c r="L450" i="7"/>
  <c r="P450" i="7"/>
  <c r="R472" i="7"/>
  <c r="R479" i="7" s="1"/>
  <c r="R488" i="7" s="1"/>
  <c r="C472" i="7"/>
  <c r="C479" i="7" s="1"/>
  <c r="C488" i="7" s="1"/>
  <c r="G472" i="7"/>
  <c r="G479" i="7" s="1"/>
  <c r="G488" i="7" s="1"/>
  <c r="K472" i="7"/>
  <c r="K479" i="7" s="1"/>
  <c r="K488" i="7" s="1"/>
  <c r="O472" i="7"/>
  <c r="O479" i="7" s="1"/>
  <c r="O488" i="7" s="1"/>
  <c r="S472" i="7"/>
  <c r="S479" i="7" s="1"/>
  <c r="S488" i="7" s="1"/>
  <c r="J472" i="7"/>
  <c r="J479" i="7" s="1"/>
  <c r="J488" i="7" s="1"/>
  <c r="D472" i="7"/>
  <c r="D479" i="7" s="1"/>
  <c r="D488" i="7" s="1"/>
  <c r="H472" i="7"/>
  <c r="H479" i="7" s="1"/>
  <c r="H488" i="7" s="1"/>
  <c r="L472" i="7"/>
  <c r="L479" i="7" s="1"/>
  <c r="L488" i="7" s="1"/>
  <c r="P472" i="7"/>
  <c r="P479" i="7" s="1"/>
  <c r="P488" i="7" s="1"/>
  <c r="F472" i="7"/>
  <c r="F479" i="7" s="1"/>
  <c r="F488" i="7" s="1"/>
  <c r="N472" i="7"/>
  <c r="N479" i="7" s="1"/>
  <c r="N488" i="7" s="1"/>
  <c r="E472" i="7"/>
  <c r="E479" i="7" s="1"/>
  <c r="E488" i="7" s="1"/>
  <c r="I472" i="7"/>
  <c r="I479" i="7" s="1"/>
  <c r="I488" i="7" s="1"/>
  <c r="M472" i="7"/>
  <c r="M479" i="7" s="1"/>
  <c r="M488" i="7" s="1"/>
  <c r="Q472" i="7"/>
  <c r="Q479" i="7" s="1"/>
  <c r="Q488" i="7" s="1"/>
  <c r="R213" i="7"/>
  <c r="Q213" i="7"/>
  <c r="S216" i="7"/>
  <c r="S214" i="7"/>
  <c r="S213" i="7"/>
  <c r="S215" i="7"/>
  <c r="E213" i="7"/>
  <c r="M213" i="7"/>
  <c r="N213" i="7"/>
  <c r="F213" i="7"/>
  <c r="I213" i="7"/>
  <c r="F160" i="7"/>
  <c r="N160" i="7"/>
  <c r="Q160" i="7"/>
  <c r="I160" i="7"/>
  <c r="S162" i="7"/>
  <c r="R160" i="7"/>
  <c r="J160" i="7"/>
  <c r="S163" i="7"/>
  <c r="O160" i="7"/>
  <c r="S160" i="7"/>
  <c r="K160" i="7"/>
  <c r="M160" i="7"/>
  <c r="E160" i="7"/>
  <c r="S161" i="7"/>
  <c r="G160" i="7"/>
  <c r="E1169" i="7"/>
  <c r="P1169" i="7"/>
  <c r="M471" i="7"/>
  <c r="M478" i="7" s="1"/>
  <c r="M487" i="7" s="1"/>
  <c r="F471" i="7"/>
  <c r="F478" i="7" s="1"/>
  <c r="F487" i="7" s="1"/>
  <c r="J471" i="7"/>
  <c r="J478" i="7" s="1"/>
  <c r="J487" i="7" s="1"/>
  <c r="N471" i="7"/>
  <c r="N478" i="7" s="1"/>
  <c r="N487" i="7" s="1"/>
  <c r="R471" i="7"/>
  <c r="R478" i="7" s="1"/>
  <c r="R487" i="7" s="1"/>
  <c r="I471" i="7"/>
  <c r="I478" i="7" s="1"/>
  <c r="I487" i="7" s="1"/>
  <c r="C471" i="7"/>
  <c r="C478" i="7" s="1"/>
  <c r="C487" i="7" s="1"/>
  <c r="G471" i="7"/>
  <c r="G478" i="7" s="1"/>
  <c r="G487" i="7" s="1"/>
  <c r="K471" i="7"/>
  <c r="K478" i="7" s="1"/>
  <c r="K487" i="7" s="1"/>
  <c r="O471" i="7"/>
  <c r="O478" i="7" s="1"/>
  <c r="O487" i="7" s="1"/>
  <c r="S471" i="7"/>
  <c r="S478" i="7" s="1"/>
  <c r="S487" i="7" s="1"/>
  <c r="E471" i="7"/>
  <c r="E478" i="7" s="1"/>
  <c r="E487" i="7" s="1"/>
  <c r="Q471" i="7"/>
  <c r="Q478" i="7" s="1"/>
  <c r="Q487" i="7" s="1"/>
  <c r="D471" i="7"/>
  <c r="D478" i="7" s="1"/>
  <c r="D487" i="7" s="1"/>
  <c r="H471" i="7"/>
  <c r="H478" i="7" s="1"/>
  <c r="H487" i="7" s="1"/>
  <c r="L471" i="7"/>
  <c r="L478" i="7" s="1"/>
  <c r="L487" i="7" s="1"/>
  <c r="P471" i="7"/>
  <c r="P478" i="7" s="1"/>
  <c r="P487" i="7" s="1"/>
  <c r="I188" i="7"/>
  <c r="I189" i="7" s="1"/>
  <c r="H67" i="24" s="1"/>
  <c r="P188" i="7"/>
  <c r="P189" i="7" s="1"/>
  <c r="O67" i="24" s="1"/>
  <c r="R168" i="7"/>
  <c r="Q66" i="24" s="1"/>
  <c r="Q168" i="7"/>
  <c r="P66" i="24" s="1"/>
  <c r="P168" i="7"/>
  <c r="O66" i="24" s="1"/>
  <c r="H188" i="7"/>
  <c r="H189" i="7" s="1"/>
  <c r="G67" i="24" s="1"/>
  <c r="I168" i="7"/>
  <c r="H66" i="24" s="1"/>
  <c r="P183" i="7"/>
  <c r="P184" i="7" s="1"/>
  <c r="I183" i="7"/>
  <c r="I184" i="7" s="1"/>
  <c r="R183" i="7"/>
  <c r="R184" i="7" s="1"/>
  <c r="F168" i="7"/>
  <c r="E66" i="24" s="1"/>
  <c r="P1174" i="7"/>
  <c r="P1175" i="7" s="1"/>
  <c r="D188" i="7"/>
  <c r="D189" i="7" s="1"/>
  <c r="L1174" i="7"/>
  <c r="L1175" i="7" s="1"/>
  <c r="H1174" i="7"/>
  <c r="H1175" i="7" s="1"/>
  <c r="I1174" i="7"/>
  <c r="I1175" i="7" s="1"/>
  <c r="F188" i="7"/>
  <c r="F189" i="7" s="1"/>
  <c r="E67" i="24" s="1"/>
  <c r="D168" i="7"/>
  <c r="M1174" i="7"/>
  <c r="M1175" i="7" s="1"/>
  <c r="Q1174" i="7"/>
  <c r="Q1175" i="7" s="1"/>
  <c r="E1174" i="7"/>
  <c r="E1175" i="7" s="1"/>
  <c r="R188" i="7"/>
  <c r="R189" i="7" s="1"/>
  <c r="Q67" i="24" s="1"/>
  <c r="H168" i="7"/>
  <c r="G66" i="24" s="1"/>
  <c r="J168" i="7"/>
  <c r="I66" i="24" s="1"/>
  <c r="H183" i="7"/>
  <c r="H184" i="7" s="1"/>
  <c r="J183" i="7"/>
  <c r="J184" i="7" s="1"/>
  <c r="Q188" i="7"/>
  <c r="Q189" i="7" s="1"/>
  <c r="P67" i="24" s="1"/>
  <c r="J188" i="7"/>
  <c r="J189" i="7" s="1"/>
  <c r="I67" i="24" s="1"/>
  <c r="Q183" i="7"/>
  <c r="Q184" i="7" s="1"/>
  <c r="E183" i="7"/>
  <c r="E184" i="7" s="1"/>
  <c r="L171" i="7"/>
  <c r="L173" i="7" s="1"/>
  <c r="AA173" i="7" s="1"/>
  <c r="L183" i="7"/>
  <c r="L184" i="7" s="1"/>
  <c r="E168" i="7"/>
  <c r="D66" i="24" s="1"/>
  <c r="M188" i="7"/>
  <c r="M189" i="7" s="1"/>
  <c r="L67" i="24" s="1"/>
  <c r="N188" i="7"/>
  <c r="N189" i="7" s="1"/>
  <c r="M67" i="24" s="1"/>
  <c r="L168" i="7"/>
  <c r="K66" i="24" s="1"/>
  <c r="M183" i="7"/>
  <c r="M184" i="7" s="1"/>
  <c r="N168" i="7"/>
  <c r="M66" i="24" s="1"/>
  <c r="M168" i="7"/>
  <c r="L66" i="24" s="1"/>
  <c r="N183" i="7"/>
  <c r="N184" i="7" s="1"/>
  <c r="E188" i="7"/>
  <c r="E189" i="7" s="1"/>
  <c r="D67" i="24" s="1"/>
  <c r="F183" i="7"/>
  <c r="F184" i="7" s="1"/>
  <c r="D183" i="7"/>
  <c r="D184" i="7" s="1"/>
  <c r="N1169" i="7"/>
  <c r="J1169" i="7"/>
  <c r="G1169" i="7"/>
  <c r="O1169" i="7"/>
  <c r="K1169" i="7"/>
  <c r="F1169" i="7"/>
  <c r="E59" i="7"/>
  <c r="I59" i="7"/>
  <c r="M59" i="7"/>
  <c r="Q59" i="7"/>
  <c r="R60" i="7" s="1"/>
  <c r="G59" i="7"/>
  <c r="F59" i="7"/>
  <c r="J59" i="7"/>
  <c r="N59" i="7"/>
  <c r="K59" i="7"/>
  <c r="O59" i="7"/>
  <c r="H59" i="7"/>
  <c r="L59" i="7"/>
  <c r="P59" i="7"/>
  <c r="S1139" i="7"/>
  <c r="R1139" i="7"/>
  <c r="D1134" i="7"/>
  <c r="E818" i="7"/>
  <c r="E820" i="7" s="1"/>
  <c r="I818" i="7"/>
  <c r="I820" i="7" s="1"/>
  <c r="M818" i="7"/>
  <c r="M820" i="7" s="1"/>
  <c r="Q818" i="7"/>
  <c r="Q820" i="7" s="1"/>
  <c r="K818" i="7"/>
  <c r="K820" i="7" s="1"/>
  <c r="O818" i="7"/>
  <c r="O820" i="7" s="1"/>
  <c r="S818" i="7"/>
  <c r="S820" i="7" s="1"/>
  <c r="G818" i="7"/>
  <c r="G820" i="7" s="1"/>
  <c r="F818" i="7"/>
  <c r="F820" i="7" s="1"/>
  <c r="J818" i="7"/>
  <c r="J820" i="7" s="1"/>
  <c r="N818" i="7"/>
  <c r="N820" i="7" s="1"/>
  <c r="R818" i="7"/>
  <c r="R820" i="7" s="1"/>
  <c r="D818" i="7"/>
  <c r="D820" i="7" s="1"/>
  <c r="H818" i="7"/>
  <c r="H820" i="7" s="1"/>
  <c r="L818" i="7"/>
  <c r="L820" i="7" s="1"/>
  <c r="P818" i="7"/>
  <c r="P820" i="7" s="1"/>
  <c r="D34" i="7"/>
  <c r="L34" i="7"/>
  <c r="K60" i="24" s="1"/>
  <c r="P34" i="7"/>
  <c r="O60" i="24" s="1"/>
  <c r="H34" i="7"/>
  <c r="G60" i="24" s="1"/>
  <c r="F34" i="7"/>
  <c r="E60" i="24" s="1"/>
  <c r="J34" i="7"/>
  <c r="I60" i="24" s="1"/>
  <c r="N34" i="7"/>
  <c r="M60" i="24" s="1"/>
  <c r="R34" i="7"/>
  <c r="Q60" i="24" s="1"/>
  <c r="G34" i="7"/>
  <c r="F60" i="24" s="1"/>
  <c r="K34" i="7"/>
  <c r="J60" i="24" s="1"/>
  <c r="O34" i="7"/>
  <c r="N60" i="24" s="1"/>
  <c r="S34" i="7"/>
  <c r="R60" i="24" s="1"/>
  <c r="E34" i="7"/>
  <c r="D60" i="24" s="1"/>
  <c r="I34" i="7"/>
  <c r="H60" i="24" s="1"/>
  <c r="M34" i="7"/>
  <c r="L60" i="24" s="1"/>
  <c r="Q34" i="7"/>
  <c r="P60" i="24" s="1"/>
  <c r="S188" i="7"/>
  <c r="S189" i="7" s="1"/>
  <c r="R67" i="24" s="1"/>
  <c r="G183" i="7"/>
  <c r="G184" i="7" s="1"/>
  <c r="S168" i="7"/>
  <c r="R66" i="24" s="1"/>
  <c r="G168" i="7"/>
  <c r="F66" i="24" s="1"/>
  <c r="S183" i="7"/>
  <c r="S184" i="7" s="1"/>
  <c r="C171" i="7"/>
  <c r="O183" i="7"/>
  <c r="O184" i="7" s="1"/>
  <c r="G188" i="7"/>
  <c r="G189" i="7" s="1"/>
  <c r="F67" i="24" s="1"/>
  <c r="C188" i="7"/>
  <c r="K168" i="7"/>
  <c r="J66" i="24" s="1"/>
  <c r="K183" i="7"/>
  <c r="K184" i="7" s="1"/>
  <c r="O168" i="7"/>
  <c r="N66" i="24" s="1"/>
  <c r="O188" i="7"/>
  <c r="O189" i="7" s="1"/>
  <c r="N67" i="24" s="1"/>
  <c r="K188" i="7"/>
  <c r="K189" i="7" s="1"/>
  <c r="J67" i="24" s="1"/>
  <c r="F32" i="7"/>
  <c r="J32" i="7"/>
  <c r="N32" i="7"/>
  <c r="R32" i="7"/>
  <c r="D60" i="7"/>
  <c r="S32" i="7"/>
  <c r="E32" i="7"/>
  <c r="I32" i="7"/>
  <c r="M32" i="7"/>
  <c r="Q32" i="7"/>
  <c r="S60" i="7"/>
  <c r="G32" i="7"/>
  <c r="K32" i="7"/>
  <c r="O32" i="7"/>
  <c r="D32" i="7"/>
  <c r="H32" i="7"/>
  <c r="L32" i="7"/>
  <c r="P32" i="7"/>
  <c r="R169" i="24" l="1"/>
  <c r="P1272" i="7"/>
  <c r="P1273" i="7" s="1"/>
  <c r="J1055" i="7"/>
  <c r="AB702" i="7"/>
  <c r="AE436" i="7"/>
  <c r="G1055" i="7"/>
  <c r="V33" i="24"/>
  <c r="AE70" i="7"/>
  <c r="AE445" i="7"/>
  <c r="AE427" i="7"/>
  <c r="F1055" i="7"/>
  <c r="Y160" i="7"/>
  <c r="AB920" i="7"/>
  <c r="AB226" i="7"/>
  <c r="AA160" i="7"/>
  <c r="AA213" i="7"/>
  <c r="O1055" i="7"/>
  <c r="T33" i="24"/>
  <c r="AB221" i="7"/>
  <c r="Z1191" i="7"/>
  <c r="AB499" i="7"/>
  <c r="AD1191" i="7"/>
  <c r="C48" i="24"/>
  <c r="AA274" i="7"/>
  <c r="Z274" i="7"/>
  <c r="Y274" i="7"/>
  <c r="AD274" i="7"/>
  <c r="AC274" i="7"/>
  <c r="D978" i="7"/>
  <c r="C138" i="24" s="1"/>
  <c r="C66" i="24"/>
  <c r="AA168" i="7"/>
  <c r="AD168" i="7"/>
  <c r="Y168" i="7"/>
  <c r="AC168" i="7"/>
  <c r="Z168" i="7"/>
  <c r="Z113" i="7"/>
  <c r="AD113" i="7"/>
  <c r="Y113" i="7"/>
  <c r="AA113" i="7"/>
  <c r="AC113" i="7"/>
  <c r="C49" i="24"/>
  <c r="AC301" i="7"/>
  <c r="Y301" i="7"/>
  <c r="AA301" i="7"/>
  <c r="Z301" i="7"/>
  <c r="AD301" i="7"/>
  <c r="AA915" i="7"/>
  <c r="Z915" i="7"/>
  <c r="AD915" i="7"/>
  <c r="AC915" i="7"/>
  <c r="Y915" i="7"/>
  <c r="AB915" i="7" s="1"/>
  <c r="AD160" i="7"/>
  <c r="AD173" i="7"/>
  <c r="AD32" i="7"/>
  <c r="Z32" i="7"/>
  <c r="Y32" i="7"/>
  <c r="AC32" i="7"/>
  <c r="AA32" i="7"/>
  <c r="AD1134" i="7"/>
  <c r="Y1134" i="7"/>
  <c r="AC1134" i="7"/>
  <c r="AA1134" i="7"/>
  <c r="Z1134" i="7"/>
  <c r="C67" i="24"/>
  <c r="AC189" i="7"/>
  <c r="Y189" i="7"/>
  <c r="Z189" i="7"/>
  <c r="AD189" i="7"/>
  <c r="AA189" i="7"/>
  <c r="AC111" i="7"/>
  <c r="AD111" i="7"/>
  <c r="AA111" i="7"/>
  <c r="Z111" i="7"/>
  <c r="Y111" i="7"/>
  <c r="AD450" i="7"/>
  <c r="Y450" i="7"/>
  <c r="AC450" i="7"/>
  <c r="AA450" i="7"/>
  <c r="Z450" i="7"/>
  <c r="D1049" i="7"/>
  <c r="Z1048" i="7"/>
  <c r="AD1048" i="7"/>
  <c r="AC1048" i="7"/>
  <c r="AA1048" i="7"/>
  <c r="Y1048" i="7"/>
  <c r="AD611" i="7"/>
  <c r="Y611" i="7"/>
  <c r="AC611" i="7"/>
  <c r="AA611" i="7"/>
  <c r="Z611" i="7"/>
  <c r="Z717" i="7"/>
  <c r="AD717" i="7"/>
  <c r="AC717" i="7"/>
  <c r="AA717" i="7"/>
  <c r="Y717" i="7"/>
  <c r="C45" i="24"/>
  <c r="Z156" i="7"/>
  <c r="Y156" i="7"/>
  <c r="AA156" i="7"/>
  <c r="AD156" i="7"/>
  <c r="AC156" i="7"/>
  <c r="C23" i="24"/>
  <c r="AC1248" i="7"/>
  <c r="Z1248" i="7"/>
  <c r="Y1248" i="7"/>
  <c r="AD1248" i="7"/>
  <c r="AA1248" i="7"/>
  <c r="C44" i="24"/>
  <c r="AD110" i="7"/>
  <c r="Y110" i="7"/>
  <c r="AC110" i="7"/>
  <c r="Z110" i="7"/>
  <c r="AA110" i="7"/>
  <c r="AB687" i="7"/>
  <c r="AA1191" i="7"/>
  <c r="AD213" i="7"/>
  <c r="AC213" i="7"/>
  <c r="AB1154" i="7"/>
  <c r="AC160" i="7"/>
  <c r="Y173" i="7"/>
  <c r="AB173" i="7" s="1"/>
  <c r="AC1054" i="7"/>
  <c r="Y1054" i="7"/>
  <c r="AD1054" i="7"/>
  <c r="AA1054" i="7"/>
  <c r="Z1054" i="7"/>
  <c r="Y213" i="7"/>
  <c r="C60" i="24"/>
  <c r="AD34" i="7"/>
  <c r="Y34" i="7"/>
  <c r="AC34" i="7"/>
  <c r="AA34" i="7"/>
  <c r="Z34" i="7"/>
  <c r="AA820" i="7"/>
  <c r="Z820" i="7"/>
  <c r="AD820" i="7"/>
  <c r="AC820" i="7"/>
  <c r="Y820" i="7"/>
  <c r="AB820" i="7" s="1"/>
  <c r="AD114" i="7"/>
  <c r="Y114" i="7"/>
  <c r="AA114" i="7"/>
  <c r="Z114" i="7"/>
  <c r="AC114" i="7"/>
  <c r="AA116" i="7"/>
  <c r="Y116" i="7"/>
  <c r="AD116" i="7"/>
  <c r="Z116" i="7"/>
  <c r="AC116" i="7"/>
  <c r="C55" i="24"/>
  <c r="Z504" i="7"/>
  <c r="AD504" i="7"/>
  <c r="Y504" i="7"/>
  <c r="AC504" i="7"/>
  <c r="AA504" i="7"/>
  <c r="C132" i="24"/>
  <c r="AA862" i="7"/>
  <c r="Z862" i="7"/>
  <c r="Y862" i="7"/>
  <c r="AD862" i="7"/>
  <c r="AC862" i="7"/>
  <c r="AD509" i="7"/>
  <c r="Y509" i="7"/>
  <c r="AC509" i="7"/>
  <c r="AA509" i="7"/>
  <c r="Z509" i="7"/>
  <c r="AE391" i="7"/>
  <c r="AC780" i="7"/>
  <c r="Z780" i="7"/>
  <c r="Y780" i="7"/>
  <c r="AD780" i="7"/>
  <c r="AA780" i="7"/>
  <c r="AC1191" i="7"/>
  <c r="Z213" i="7"/>
  <c r="AB27" i="7"/>
  <c r="AB261" i="7"/>
  <c r="Z160" i="7"/>
  <c r="AB1104" i="7"/>
  <c r="Z173" i="7"/>
  <c r="AC173" i="7"/>
  <c r="AB1042" i="7"/>
  <c r="AC115" i="7"/>
  <c r="Y115" i="7"/>
  <c r="AD115" i="7"/>
  <c r="AA115" i="7"/>
  <c r="Z115" i="7"/>
  <c r="AA184" i="7"/>
  <c r="AC184" i="7"/>
  <c r="Y184" i="7"/>
  <c r="AD184" i="7"/>
  <c r="Z184" i="7"/>
  <c r="AA112" i="7"/>
  <c r="AD112" i="7"/>
  <c r="AC112" i="7"/>
  <c r="Z112" i="7"/>
  <c r="Y112" i="7"/>
  <c r="AE451" i="7"/>
  <c r="AC1124" i="7"/>
  <c r="AD1124" i="7"/>
  <c r="AA1124" i="7"/>
  <c r="Z1124" i="7"/>
  <c r="Y1124" i="7"/>
  <c r="D153" i="24"/>
  <c r="AD1119" i="7"/>
  <c r="Y1119" i="7"/>
  <c r="AC1119" i="7"/>
  <c r="AA1119" i="7"/>
  <c r="Z1119" i="7"/>
  <c r="C83" i="24"/>
  <c r="AC1030" i="7"/>
  <c r="AA1030" i="7"/>
  <c r="Z1030" i="7"/>
  <c r="AD1030" i="7"/>
  <c r="Y1030" i="7"/>
  <c r="AE418" i="7"/>
  <c r="R37" i="24"/>
  <c r="AE409" i="7"/>
  <c r="AA1043" i="7"/>
  <c r="AD1043" i="7"/>
  <c r="AC1043" i="7"/>
  <c r="Z1043" i="7"/>
  <c r="Y1043" i="7"/>
  <c r="N1055" i="7"/>
  <c r="P1055" i="7"/>
  <c r="C99" i="24"/>
  <c r="Z786" i="7"/>
  <c r="AA786" i="7"/>
  <c r="Y786" i="7"/>
  <c r="AD786" i="7"/>
  <c r="AC786" i="7"/>
  <c r="Y1191" i="7"/>
  <c r="AB707" i="7"/>
  <c r="R1055" i="7"/>
  <c r="M1055" i="7"/>
  <c r="O1277" i="7"/>
  <c r="O1278" i="7" s="1"/>
  <c r="L1055" i="7"/>
  <c r="I1253" i="7"/>
  <c r="H24" i="24" s="1"/>
  <c r="Q1055" i="7"/>
  <c r="F1253" i="7"/>
  <c r="E24" i="24" s="1"/>
  <c r="K1055" i="7"/>
  <c r="G1277" i="7"/>
  <c r="G1278" i="7" s="1"/>
  <c r="L1253" i="7"/>
  <c r="K24" i="24" s="1"/>
  <c r="I1055" i="7"/>
  <c r="I847" i="7"/>
  <c r="H100" i="24" s="1"/>
  <c r="J1277" i="7"/>
  <c r="J1278" i="7" s="1"/>
  <c r="H1055" i="7"/>
  <c r="D1253" i="7"/>
  <c r="S1055" i="7"/>
  <c r="D1055" i="7"/>
  <c r="E1253" i="7"/>
  <c r="D24" i="24" s="1"/>
  <c r="M1277" i="7"/>
  <c r="M1278" i="7" s="1"/>
  <c r="E1055" i="7"/>
  <c r="K1277" i="7"/>
  <c r="K1278" i="7" s="1"/>
  <c r="N1253" i="7"/>
  <c r="M24" i="24" s="1"/>
  <c r="S470" i="7"/>
  <c r="S473" i="7" s="1"/>
  <c r="R40" i="24"/>
  <c r="E470" i="7"/>
  <c r="E473" i="7" s="1"/>
  <c r="D40" i="24"/>
  <c r="P470" i="7"/>
  <c r="O40" i="24"/>
  <c r="L470" i="7"/>
  <c r="L473" i="7" s="1"/>
  <c r="K40" i="24"/>
  <c r="H470" i="7"/>
  <c r="H473" i="7" s="1"/>
  <c r="G40" i="24"/>
  <c r="D470" i="7"/>
  <c r="C40" i="24"/>
  <c r="N470" i="7"/>
  <c r="N473" i="7" s="1"/>
  <c r="M40" i="24"/>
  <c r="K470" i="7"/>
  <c r="K473" i="7" s="1"/>
  <c r="J40" i="24"/>
  <c r="G470" i="7"/>
  <c r="G473" i="7" s="1"/>
  <c r="F40" i="24"/>
  <c r="F470" i="7"/>
  <c r="F473" i="7" s="1"/>
  <c r="E40" i="24"/>
  <c r="I470" i="7"/>
  <c r="I473" i="7" s="1"/>
  <c r="H40" i="24"/>
  <c r="O470" i="7"/>
  <c r="O473" i="7" s="1"/>
  <c r="N40" i="24"/>
  <c r="M470" i="7"/>
  <c r="M473" i="7" s="1"/>
  <c r="L40" i="24"/>
  <c r="J470" i="7"/>
  <c r="J473" i="7" s="1"/>
  <c r="I40" i="24"/>
  <c r="I1258" i="7"/>
  <c r="I1272" i="7"/>
  <c r="I1273" i="7" s="1"/>
  <c r="F1258" i="7"/>
  <c r="F1272" i="7"/>
  <c r="F1273" i="7" s="1"/>
  <c r="R1277" i="7"/>
  <c r="R1278" i="7" s="1"/>
  <c r="R1253" i="7"/>
  <c r="Q24" i="24" s="1"/>
  <c r="L1258" i="7"/>
  <c r="L1272" i="7"/>
  <c r="L1273" i="7" s="1"/>
  <c r="Q470" i="7"/>
  <c r="Q473" i="7" s="1"/>
  <c r="P40" i="24"/>
  <c r="R470" i="7"/>
  <c r="R473" i="7" s="1"/>
  <c r="Q40" i="24"/>
  <c r="D1258" i="7"/>
  <c r="D1272" i="7"/>
  <c r="D1273" i="7" s="1"/>
  <c r="S1277" i="7"/>
  <c r="S1278" i="7" s="1"/>
  <c r="S1253" i="7"/>
  <c r="R24" i="24" s="1"/>
  <c r="E1258" i="7"/>
  <c r="E1272" i="7"/>
  <c r="E1273" i="7" s="1"/>
  <c r="N1258" i="7"/>
  <c r="N1272" i="7"/>
  <c r="N1273" i="7" s="1"/>
  <c r="H1031" i="7"/>
  <c r="L1031" i="7"/>
  <c r="R908" i="7"/>
  <c r="R910" i="7"/>
  <c r="Q102" i="24" s="1"/>
  <c r="J908" i="7"/>
  <c r="J910" i="7"/>
  <c r="I102" i="24" s="1"/>
  <c r="O908" i="7"/>
  <c r="O910" i="7"/>
  <c r="N102" i="24" s="1"/>
  <c r="Q908" i="7"/>
  <c r="Q910" i="7"/>
  <c r="P102" i="24" s="1"/>
  <c r="I908" i="7"/>
  <c r="I910" i="7"/>
  <c r="H102" i="24" s="1"/>
  <c r="K908" i="7"/>
  <c r="K910" i="7"/>
  <c r="J102" i="24" s="1"/>
  <c r="L908" i="7"/>
  <c r="L910" i="7"/>
  <c r="K102" i="24" s="1"/>
  <c r="D908" i="7"/>
  <c r="D910" i="7"/>
  <c r="C102" i="24" s="1"/>
  <c r="G908" i="7"/>
  <c r="G910" i="7"/>
  <c r="F102" i="24" s="1"/>
  <c r="N908" i="7"/>
  <c r="N910" i="7"/>
  <c r="M102" i="24" s="1"/>
  <c r="F908" i="7"/>
  <c r="F910" i="7"/>
  <c r="E102" i="24" s="1"/>
  <c r="C908" i="7"/>
  <c r="C910" i="7"/>
  <c r="B102" i="24" s="1"/>
  <c r="M908" i="7"/>
  <c r="M910" i="7"/>
  <c r="L102" i="24" s="1"/>
  <c r="E908" i="7"/>
  <c r="E910" i="7"/>
  <c r="D102" i="24" s="1"/>
  <c r="P908" i="7"/>
  <c r="P910" i="7"/>
  <c r="O102" i="24" s="1"/>
  <c r="H908" i="7"/>
  <c r="H910" i="7"/>
  <c r="G102" i="24" s="1"/>
  <c r="S908" i="7"/>
  <c r="S910" i="7"/>
  <c r="R102" i="24" s="1"/>
  <c r="M774" i="7"/>
  <c r="E774" i="7"/>
  <c r="L774" i="7"/>
  <c r="D774" i="7"/>
  <c r="O774" i="7"/>
  <c r="G774" i="7"/>
  <c r="R774" i="7"/>
  <c r="J774" i="7"/>
  <c r="Q774" i="7"/>
  <c r="I774" i="7"/>
  <c r="P774" i="7"/>
  <c r="H774" i="7"/>
  <c r="S774" i="7"/>
  <c r="K774" i="7"/>
  <c r="C774" i="7"/>
  <c r="N774" i="7"/>
  <c r="F774" i="7"/>
  <c r="D1031" i="7"/>
  <c r="P1031" i="7"/>
  <c r="M1049" i="7"/>
  <c r="M1031" i="7"/>
  <c r="E1031" i="7"/>
  <c r="S1031" i="7"/>
  <c r="K1031" i="7"/>
  <c r="N1049" i="7"/>
  <c r="P1049" i="7"/>
  <c r="F1049" i="7"/>
  <c r="L1049" i="7"/>
  <c r="Q1031" i="7"/>
  <c r="I1031" i="7"/>
  <c r="Q1049" i="7"/>
  <c r="O1049" i="7"/>
  <c r="H1049" i="7"/>
  <c r="N1031" i="7"/>
  <c r="F1031" i="7"/>
  <c r="E1049" i="7"/>
  <c r="S1049" i="7"/>
  <c r="J1049" i="7"/>
  <c r="O1031" i="7"/>
  <c r="G1031" i="7"/>
  <c r="R1031" i="7"/>
  <c r="J1031" i="7"/>
  <c r="D847" i="7"/>
  <c r="P984" i="7"/>
  <c r="P990" i="7"/>
  <c r="O139" i="24" s="1"/>
  <c r="K984" i="7"/>
  <c r="K990" i="7"/>
  <c r="J139" i="24" s="1"/>
  <c r="N984" i="7"/>
  <c r="N990" i="7"/>
  <c r="M139" i="24" s="1"/>
  <c r="H984" i="7"/>
  <c r="H990" i="7"/>
  <c r="G139" i="24" s="1"/>
  <c r="C984" i="7"/>
  <c r="C990" i="7"/>
  <c r="B139" i="24" s="1"/>
  <c r="F984" i="7"/>
  <c r="F990" i="7"/>
  <c r="E139" i="24" s="1"/>
  <c r="I984" i="7"/>
  <c r="I990" i="7"/>
  <c r="H139" i="24" s="1"/>
  <c r="L984" i="7"/>
  <c r="L990" i="7"/>
  <c r="K139" i="24" s="1"/>
  <c r="D984" i="7"/>
  <c r="D990" i="7"/>
  <c r="O984" i="7"/>
  <c r="O990" i="7"/>
  <c r="N139" i="24" s="1"/>
  <c r="G984" i="7"/>
  <c r="G990" i="7"/>
  <c r="F139" i="24" s="1"/>
  <c r="R984" i="7"/>
  <c r="R990" i="7"/>
  <c r="Q139" i="24" s="1"/>
  <c r="J984" i="7"/>
  <c r="J990" i="7"/>
  <c r="I139" i="24" s="1"/>
  <c r="M984" i="7"/>
  <c r="M990" i="7"/>
  <c r="L139" i="24" s="1"/>
  <c r="E984" i="7"/>
  <c r="E990" i="7"/>
  <c r="D139" i="24" s="1"/>
  <c r="S984" i="7"/>
  <c r="S990" i="7"/>
  <c r="R139" i="24" s="1"/>
  <c r="Q984" i="7"/>
  <c r="Q990" i="7"/>
  <c r="P139" i="24" s="1"/>
  <c r="H847" i="7"/>
  <c r="G100" i="24" s="1"/>
  <c r="P847" i="7"/>
  <c r="O100" i="24" s="1"/>
  <c r="Q847" i="7"/>
  <c r="P100" i="24" s="1"/>
  <c r="D938" i="7"/>
  <c r="S847" i="7"/>
  <c r="R100" i="24" s="1"/>
  <c r="C847" i="7"/>
  <c r="B100" i="24" s="1"/>
  <c r="N847" i="7"/>
  <c r="M100" i="24" s="1"/>
  <c r="F847" i="7"/>
  <c r="E100" i="24" s="1"/>
  <c r="K847" i="7"/>
  <c r="J100" i="24" s="1"/>
  <c r="L847" i="7"/>
  <c r="K100" i="24" s="1"/>
  <c r="M847" i="7"/>
  <c r="L100" i="24" s="1"/>
  <c r="E847" i="7"/>
  <c r="D100" i="24" s="1"/>
  <c r="R524" i="7"/>
  <c r="R519" i="7"/>
  <c r="Q56" i="24" s="1"/>
  <c r="P524" i="7"/>
  <c r="O524" i="7"/>
  <c r="O847" i="7"/>
  <c r="N100" i="24" s="1"/>
  <c r="G847" i="7"/>
  <c r="F100" i="24" s="1"/>
  <c r="F519" i="7"/>
  <c r="E56" i="24" s="1"/>
  <c r="F524" i="7"/>
  <c r="H524" i="7"/>
  <c r="J519" i="7"/>
  <c r="I56" i="24" s="1"/>
  <c r="G524" i="7"/>
  <c r="R847" i="7"/>
  <c r="Q100" i="24" s="1"/>
  <c r="N519" i="7"/>
  <c r="M56" i="24" s="1"/>
  <c r="J847" i="7"/>
  <c r="I100" i="24" s="1"/>
  <c r="J524" i="7"/>
  <c r="M524" i="7"/>
  <c r="I519" i="7"/>
  <c r="H56" i="24" s="1"/>
  <c r="S524" i="7"/>
  <c r="S519" i="7"/>
  <c r="R56" i="24" s="1"/>
  <c r="Q524" i="7"/>
  <c r="M519" i="7"/>
  <c r="L56" i="24" s="1"/>
  <c r="P519" i="7"/>
  <c r="O56" i="24" s="1"/>
  <c r="H519" i="7"/>
  <c r="G56" i="24" s="1"/>
  <c r="D524" i="7"/>
  <c r="G519" i="7"/>
  <c r="F56" i="24" s="1"/>
  <c r="Q519" i="7"/>
  <c r="P56" i="24" s="1"/>
  <c r="E524" i="7"/>
  <c r="K524" i="7"/>
  <c r="K519" i="7"/>
  <c r="J56" i="24" s="1"/>
  <c r="I524" i="7"/>
  <c r="E519" i="7"/>
  <c r="D56" i="24" s="1"/>
  <c r="L519" i="7"/>
  <c r="K56" i="24" s="1"/>
  <c r="L524" i="7"/>
  <c r="D519" i="7"/>
  <c r="O519" i="7"/>
  <c r="N56" i="24" s="1"/>
  <c r="I514" i="7"/>
  <c r="K529" i="7"/>
  <c r="K534" i="7"/>
  <c r="F534" i="7"/>
  <c r="S529" i="7"/>
  <c r="P514" i="7"/>
  <c r="F529" i="7"/>
  <c r="M529" i="7"/>
  <c r="J534" i="7"/>
  <c r="P529" i="7"/>
  <c r="M514" i="7"/>
  <c r="R534" i="7"/>
  <c r="N529" i="7"/>
  <c r="G514" i="7"/>
  <c r="N534" i="7"/>
  <c r="K514" i="7"/>
  <c r="H529" i="7"/>
  <c r="D514" i="7"/>
  <c r="G534" i="7"/>
  <c r="Q514" i="7"/>
  <c r="P534" i="7"/>
  <c r="I529" i="7"/>
  <c r="M534" i="7"/>
  <c r="S534" i="7"/>
  <c r="R57" i="24" s="1"/>
  <c r="J529" i="7"/>
  <c r="O514" i="7"/>
  <c r="O529" i="7"/>
  <c r="N514" i="7"/>
  <c r="Q529" i="7"/>
  <c r="R514" i="7"/>
  <c r="H534" i="7"/>
  <c r="G529" i="7"/>
  <c r="L529" i="7"/>
  <c r="D529" i="7"/>
  <c r="E529" i="7"/>
  <c r="R529" i="7"/>
  <c r="Q534" i="7"/>
  <c r="I534" i="7"/>
  <c r="L514" i="7"/>
  <c r="H514" i="7"/>
  <c r="O534" i="7"/>
  <c r="E534" i="7"/>
  <c r="J514" i="7"/>
  <c r="F514" i="7"/>
  <c r="L534" i="7"/>
  <c r="S399" i="7"/>
  <c r="S483" i="7"/>
  <c r="S489" i="7" s="1"/>
  <c r="S476" i="7"/>
  <c r="S480" i="7" s="1"/>
  <c r="K399" i="7"/>
  <c r="K483" i="7"/>
  <c r="K489" i="7" s="1"/>
  <c r="K476" i="7"/>
  <c r="K480" i="7" s="1"/>
  <c r="R399" i="7"/>
  <c r="R483" i="7"/>
  <c r="R489" i="7" s="1"/>
  <c r="R476" i="7"/>
  <c r="R480" i="7" s="1"/>
  <c r="N399" i="7"/>
  <c r="N483" i="7"/>
  <c r="N489" i="7" s="1"/>
  <c r="N476" i="7"/>
  <c r="N480" i="7" s="1"/>
  <c r="J399" i="7"/>
  <c r="J483" i="7"/>
  <c r="J489" i="7" s="1"/>
  <c r="J476" i="7"/>
  <c r="J480" i="7" s="1"/>
  <c r="F399" i="7"/>
  <c r="F483" i="7"/>
  <c r="F489" i="7" s="1"/>
  <c r="F476" i="7"/>
  <c r="F480" i="7" s="1"/>
  <c r="E399" i="7"/>
  <c r="E483" i="7"/>
  <c r="E489" i="7" s="1"/>
  <c r="E476" i="7"/>
  <c r="E480" i="7" s="1"/>
  <c r="P399" i="7"/>
  <c r="P483" i="7"/>
  <c r="P476" i="7"/>
  <c r="P480" i="7" s="1"/>
  <c r="L399" i="7"/>
  <c r="L483" i="7"/>
  <c r="L489" i="7" s="1"/>
  <c r="L476" i="7"/>
  <c r="L480" i="7" s="1"/>
  <c r="H399" i="7"/>
  <c r="H483" i="7"/>
  <c r="H489" i="7" s="1"/>
  <c r="H476" i="7"/>
  <c r="H480" i="7" s="1"/>
  <c r="D399" i="7"/>
  <c r="D483" i="7"/>
  <c r="D489" i="7" s="1"/>
  <c r="D476" i="7"/>
  <c r="D480" i="7" s="1"/>
  <c r="I399" i="7"/>
  <c r="I483" i="7"/>
  <c r="I489" i="7" s="1"/>
  <c r="I476" i="7"/>
  <c r="I480" i="7" s="1"/>
  <c r="G399" i="7"/>
  <c r="G483" i="7"/>
  <c r="G489" i="7" s="1"/>
  <c r="G476" i="7"/>
  <c r="G480" i="7" s="1"/>
  <c r="Q399" i="7"/>
  <c r="Q483" i="7"/>
  <c r="Q489" i="7" s="1"/>
  <c r="Q476" i="7"/>
  <c r="Q480" i="7" s="1"/>
  <c r="P489" i="7"/>
  <c r="O399" i="7"/>
  <c r="O483" i="7"/>
  <c r="O489" i="7" s="1"/>
  <c r="O476" i="7"/>
  <c r="O480" i="7" s="1"/>
  <c r="C399" i="7"/>
  <c r="C483" i="7"/>
  <c r="C489" i="7" s="1"/>
  <c r="C476" i="7"/>
  <c r="M399" i="7"/>
  <c r="M483" i="7"/>
  <c r="M489" i="7" s="1"/>
  <c r="M476" i="7"/>
  <c r="M480" i="7" s="1"/>
  <c r="P209" i="7"/>
  <c r="O47" i="24" s="1"/>
  <c r="P234" i="7"/>
  <c r="O46" i="24" s="1"/>
  <c r="C209" i="7"/>
  <c r="B47" i="24" s="1"/>
  <c r="C234" i="7"/>
  <c r="B46" i="24" s="1"/>
  <c r="S209" i="7"/>
  <c r="R47" i="24" s="1"/>
  <c r="S234" i="7"/>
  <c r="R46" i="24" s="1"/>
  <c r="I209" i="7"/>
  <c r="H47" i="24" s="1"/>
  <c r="I234" i="7"/>
  <c r="H46" i="24" s="1"/>
  <c r="L209" i="7"/>
  <c r="K47" i="24" s="1"/>
  <c r="L234" i="7"/>
  <c r="K46" i="24" s="1"/>
  <c r="D209" i="7"/>
  <c r="D234" i="7"/>
  <c r="R209" i="7"/>
  <c r="Q47" i="24" s="1"/>
  <c r="R234" i="7"/>
  <c r="Q46" i="24" s="1"/>
  <c r="J209" i="7"/>
  <c r="I47" i="24" s="1"/>
  <c r="J234" i="7"/>
  <c r="I46" i="24" s="1"/>
  <c r="M209" i="7"/>
  <c r="L47" i="24" s="1"/>
  <c r="M234" i="7"/>
  <c r="L46" i="24" s="1"/>
  <c r="E209" i="7"/>
  <c r="D47" i="24" s="1"/>
  <c r="E234" i="7"/>
  <c r="D46" i="24" s="1"/>
  <c r="O209" i="7"/>
  <c r="N47" i="24" s="1"/>
  <c r="O234" i="7"/>
  <c r="N46" i="24" s="1"/>
  <c r="G209" i="7"/>
  <c r="F47" i="24" s="1"/>
  <c r="G234" i="7"/>
  <c r="F46" i="24" s="1"/>
  <c r="H209" i="7"/>
  <c r="G47" i="24" s="1"/>
  <c r="H234" i="7"/>
  <c r="G46" i="24" s="1"/>
  <c r="N209" i="7"/>
  <c r="M47" i="24" s="1"/>
  <c r="N234" i="7"/>
  <c r="M46" i="24" s="1"/>
  <c r="F209" i="7"/>
  <c r="E47" i="24" s="1"/>
  <c r="F234" i="7"/>
  <c r="E46" i="24" s="1"/>
  <c r="Q209" i="7"/>
  <c r="P47" i="24" s="1"/>
  <c r="Q234" i="7"/>
  <c r="P46" i="24" s="1"/>
  <c r="K209" i="7"/>
  <c r="J47" i="24" s="1"/>
  <c r="K234" i="7"/>
  <c r="J46" i="24" s="1"/>
  <c r="D70" i="7"/>
  <c r="S70" i="7"/>
  <c r="R34" i="24" s="1"/>
  <c r="P70" i="7"/>
  <c r="O34" i="24" s="1"/>
  <c r="H70" i="7"/>
  <c r="G34" i="24" s="1"/>
  <c r="K70" i="7"/>
  <c r="J34" i="24" s="1"/>
  <c r="Q70" i="7"/>
  <c r="P34" i="24" s="1"/>
  <c r="I70" i="7"/>
  <c r="H34" i="24" s="1"/>
  <c r="L70" i="7"/>
  <c r="K34" i="24" s="1"/>
  <c r="M70" i="7"/>
  <c r="L34" i="24" s="1"/>
  <c r="E70" i="7"/>
  <c r="D34" i="24" s="1"/>
  <c r="N70" i="7"/>
  <c r="M34" i="24" s="1"/>
  <c r="F70" i="7"/>
  <c r="E34" i="24" s="1"/>
  <c r="G70" i="7"/>
  <c r="F34" i="24" s="1"/>
  <c r="R70" i="7"/>
  <c r="Q34" i="24" s="1"/>
  <c r="J70" i="7"/>
  <c r="I34" i="24" s="1"/>
  <c r="O70" i="7"/>
  <c r="N34" i="24" s="1"/>
  <c r="H929" i="7"/>
  <c r="H970" i="7" s="1"/>
  <c r="H972" i="7" s="1"/>
  <c r="H44" i="7"/>
  <c r="L929" i="7"/>
  <c r="L970" i="7" s="1"/>
  <c r="L972" i="7" s="1"/>
  <c r="L44" i="7"/>
  <c r="P929" i="7"/>
  <c r="P970" i="7" s="1"/>
  <c r="P972" i="7" s="1"/>
  <c r="P44" i="7"/>
  <c r="C480" i="7"/>
  <c r="P473" i="7"/>
  <c r="C473" i="7"/>
  <c r="P1181" i="7"/>
  <c r="F1174" i="7"/>
  <c r="F1175" i="7" s="1"/>
  <c r="O1174" i="7"/>
  <c r="O1175" i="7" s="1"/>
  <c r="J1174" i="7"/>
  <c r="J1175" i="7" s="1"/>
  <c r="E1181" i="7"/>
  <c r="M1181" i="7"/>
  <c r="I1181" i="7"/>
  <c r="L1181" i="7"/>
  <c r="K1174" i="7"/>
  <c r="K1175" i="7" s="1"/>
  <c r="G1174" i="7"/>
  <c r="G1175" i="7" s="1"/>
  <c r="N1174" i="7"/>
  <c r="N1175" i="7" s="1"/>
  <c r="Q1181" i="7"/>
  <c r="H1181" i="7"/>
  <c r="P60" i="7"/>
  <c r="G60" i="7"/>
  <c r="G61" i="7" s="1"/>
  <c r="F62" i="24" s="1"/>
  <c r="F60" i="7"/>
  <c r="F61" i="7" s="1"/>
  <c r="E62" i="24" s="1"/>
  <c r="E60" i="7"/>
  <c r="E61" i="7" s="1"/>
  <c r="D62" i="24" s="1"/>
  <c r="H60" i="7"/>
  <c r="J60" i="7"/>
  <c r="J61" i="7" s="1"/>
  <c r="I62" i="24" s="1"/>
  <c r="N60" i="7"/>
  <c r="N61" i="7" s="1"/>
  <c r="M62" i="24" s="1"/>
  <c r="I60" i="7"/>
  <c r="I61" i="7" s="1"/>
  <c r="H62" i="24" s="1"/>
  <c r="K60" i="7"/>
  <c r="K61" i="7" s="1"/>
  <c r="J62" i="24" s="1"/>
  <c r="L60" i="7"/>
  <c r="O60" i="7"/>
  <c r="O61" i="7" s="1"/>
  <c r="N62" i="24" s="1"/>
  <c r="Q60" i="7"/>
  <c r="Q61" i="7" s="1"/>
  <c r="P62" i="24" s="1"/>
  <c r="M60" i="7"/>
  <c r="M61" i="7" s="1"/>
  <c r="L62" i="24" s="1"/>
  <c r="D1139" i="7"/>
  <c r="F967" i="7"/>
  <c r="S966" i="7"/>
  <c r="S978" i="7" s="1"/>
  <c r="R138" i="24" s="1"/>
  <c r="G967" i="7"/>
  <c r="N967" i="7"/>
  <c r="H966" i="7"/>
  <c r="H978" i="7" s="1"/>
  <c r="G138" i="24" s="1"/>
  <c r="O966" i="7"/>
  <c r="O978" i="7" s="1"/>
  <c r="N138" i="24" s="1"/>
  <c r="K967" i="7"/>
  <c r="O925" i="7"/>
  <c r="P966" i="7"/>
  <c r="P978" i="7" s="1"/>
  <c r="O138" i="24" s="1"/>
  <c r="D967" i="7"/>
  <c r="G938" i="7"/>
  <c r="J925" i="7"/>
  <c r="R966" i="7"/>
  <c r="R978" i="7" s="1"/>
  <c r="Q138" i="24" s="1"/>
  <c r="J937" i="7"/>
  <c r="J977" i="7" s="1"/>
  <c r="I136" i="24" s="1"/>
  <c r="L966" i="7"/>
  <c r="L978" i="7" s="1"/>
  <c r="K138" i="24" s="1"/>
  <c r="J966" i="7"/>
  <c r="J978" i="7" s="1"/>
  <c r="I138" i="24" s="1"/>
  <c r="R925" i="7"/>
  <c r="K926" i="7"/>
  <c r="O926" i="7"/>
  <c r="P926" i="7"/>
  <c r="S926" i="7"/>
  <c r="F926" i="7"/>
  <c r="P925" i="7"/>
  <c r="S938" i="7"/>
  <c r="K925" i="7"/>
  <c r="F925" i="7"/>
  <c r="N925" i="7"/>
  <c r="N926" i="7"/>
  <c r="H938" i="7"/>
  <c r="D925" i="7"/>
  <c r="G926" i="7"/>
  <c r="R926" i="7"/>
  <c r="L925" i="7"/>
  <c r="L926" i="7"/>
  <c r="Q967" i="7"/>
  <c r="Q966" i="7"/>
  <c r="Q978" i="7" s="1"/>
  <c r="P138" i="24" s="1"/>
  <c r="I967" i="7"/>
  <c r="I966" i="7"/>
  <c r="I978" i="7" s="1"/>
  <c r="H138" i="24" s="1"/>
  <c r="M966" i="7"/>
  <c r="M978" i="7" s="1"/>
  <c r="L138" i="24" s="1"/>
  <c r="M967" i="7"/>
  <c r="E966" i="7"/>
  <c r="E978" i="7" s="1"/>
  <c r="D138" i="24" s="1"/>
  <c r="E967" i="7"/>
  <c r="H925" i="7"/>
  <c r="O938" i="7"/>
  <c r="O937" i="7"/>
  <c r="O977" i="7" s="1"/>
  <c r="N136" i="24" s="1"/>
  <c r="L938" i="7"/>
  <c r="L937" i="7"/>
  <c r="L977" i="7" s="1"/>
  <c r="K136" i="24" s="1"/>
  <c r="F938" i="7"/>
  <c r="F937" i="7"/>
  <c r="F977" i="7" s="1"/>
  <c r="E136" i="24" s="1"/>
  <c r="Q926" i="7"/>
  <c r="Q925" i="7"/>
  <c r="I926" i="7"/>
  <c r="I925" i="7"/>
  <c r="P938" i="7"/>
  <c r="P937" i="7"/>
  <c r="P977" i="7" s="1"/>
  <c r="O136" i="24" s="1"/>
  <c r="N937" i="7"/>
  <c r="N977" i="7" s="1"/>
  <c r="M136" i="24" s="1"/>
  <c r="N938" i="7"/>
  <c r="K938" i="7"/>
  <c r="K937" i="7"/>
  <c r="K977" i="7" s="1"/>
  <c r="J136" i="24" s="1"/>
  <c r="R937" i="7"/>
  <c r="R977" i="7" s="1"/>
  <c r="Q136" i="24" s="1"/>
  <c r="R938" i="7"/>
  <c r="M926" i="7"/>
  <c r="M925" i="7"/>
  <c r="E925" i="7"/>
  <c r="E926" i="7"/>
  <c r="D61" i="7"/>
  <c r="S73" i="7"/>
  <c r="S72" i="7"/>
  <c r="S71" i="7"/>
  <c r="R61" i="7"/>
  <c r="Q62" i="24" s="1"/>
  <c r="L54" i="7"/>
  <c r="L55" i="7" s="1"/>
  <c r="S61" i="7"/>
  <c r="R62" i="24" s="1"/>
  <c r="D54" i="7"/>
  <c r="P54" i="7"/>
  <c r="P55" i="7" s="1"/>
  <c r="H54" i="7"/>
  <c r="H55" i="7" s="1"/>
  <c r="S54" i="7"/>
  <c r="S55" i="7" s="1"/>
  <c r="R54" i="7"/>
  <c r="R55" i="7" s="1"/>
  <c r="Q54" i="7"/>
  <c r="Q55" i="7" s="1"/>
  <c r="M54" i="7"/>
  <c r="M55" i="7" s="1"/>
  <c r="L39" i="7"/>
  <c r="P39" i="7"/>
  <c r="O54" i="7"/>
  <c r="O55" i="7" s="1"/>
  <c r="N54" i="7"/>
  <c r="N55" i="7" s="1"/>
  <c r="K54" i="7"/>
  <c r="K55" i="7" s="1"/>
  <c r="J54" i="7"/>
  <c r="J55" i="7" s="1"/>
  <c r="I54" i="7"/>
  <c r="I55" i="7" s="1"/>
  <c r="H39" i="7"/>
  <c r="G54" i="7"/>
  <c r="G55" i="7" s="1"/>
  <c r="F54" i="7"/>
  <c r="F55" i="7" s="1"/>
  <c r="E54" i="7"/>
  <c r="E55" i="7" s="1"/>
  <c r="AB786" i="7" l="1"/>
  <c r="AB156" i="7"/>
  <c r="AB213" i="7"/>
  <c r="AB116" i="7"/>
  <c r="AB113" i="7"/>
  <c r="AB189" i="7"/>
  <c r="AB111" i="7"/>
  <c r="AB160" i="7"/>
  <c r="AB168" i="7"/>
  <c r="Z1278" i="7"/>
  <c r="AB780" i="7"/>
  <c r="AB1054" i="7"/>
  <c r="AA1278" i="7"/>
  <c r="AB1119" i="7"/>
  <c r="AB184" i="7"/>
  <c r="AB862" i="7"/>
  <c r="AB504" i="7"/>
  <c r="AC926" i="7"/>
  <c r="AB274" i="7"/>
  <c r="C56" i="24"/>
  <c r="AA519" i="7"/>
  <c r="Z519" i="7"/>
  <c r="Y519" i="7"/>
  <c r="AD519" i="7"/>
  <c r="AC519" i="7"/>
  <c r="C100" i="24"/>
  <c r="Z847" i="7"/>
  <c r="AD847" i="7"/>
  <c r="Y847" i="7"/>
  <c r="AC847" i="7"/>
  <c r="AA847" i="7"/>
  <c r="C24" i="24"/>
  <c r="AA1253" i="7"/>
  <c r="Z1253" i="7"/>
  <c r="Y1253" i="7"/>
  <c r="AD1253" i="7"/>
  <c r="AC1253" i="7"/>
  <c r="Y1278" i="7"/>
  <c r="AB1278" i="7" s="1"/>
  <c r="Z926" i="7"/>
  <c r="AC966" i="7"/>
  <c r="AC1139" i="7"/>
  <c r="Y1139" i="7"/>
  <c r="AD1139" i="7"/>
  <c r="AA1139" i="7"/>
  <c r="Z1139" i="7"/>
  <c r="Z480" i="7"/>
  <c r="AD480" i="7"/>
  <c r="Y480" i="7"/>
  <c r="AC480" i="7"/>
  <c r="AA480" i="7"/>
  <c r="AE400" i="7"/>
  <c r="Z534" i="7"/>
  <c r="AA534" i="7"/>
  <c r="Y534" i="7"/>
  <c r="AC534" i="7"/>
  <c r="AD534" i="7"/>
  <c r="AD529" i="7"/>
  <c r="Y529" i="7"/>
  <c r="AC529" i="7"/>
  <c r="AA529" i="7"/>
  <c r="Z529" i="7"/>
  <c r="AC514" i="7"/>
  <c r="AA514" i="7"/>
  <c r="AD514" i="7"/>
  <c r="Z514" i="7"/>
  <c r="Y514" i="7"/>
  <c r="AA1031" i="7"/>
  <c r="AC1031" i="7"/>
  <c r="Z1031" i="7"/>
  <c r="Y1031" i="7"/>
  <c r="AD1031" i="7"/>
  <c r="O1272" i="7"/>
  <c r="O1273" i="7" s="1"/>
  <c r="AB1043" i="7"/>
  <c r="AB1030" i="7"/>
  <c r="AB1124" i="7"/>
  <c r="AB114" i="7"/>
  <c r="AC1278" i="7"/>
  <c r="AB110" i="7"/>
  <c r="AD926" i="7"/>
  <c r="AB717" i="7"/>
  <c r="AB450" i="7"/>
  <c r="AB1134" i="7"/>
  <c r="AB32" i="7"/>
  <c r="AD966" i="7"/>
  <c r="C62" i="24"/>
  <c r="AD925" i="7"/>
  <c r="Y925" i="7"/>
  <c r="AC925" i="7"/>
  <c r="AA925" i="7"/>
  <c r="Z925" i="7"/>
  <c r="Z967" i="7"/>
  <c r="AD967" i="7"/>
  <c r="AC967" i="7"/>
  <c r="AA967" i="7"/>
  <c r="Y967" i="7"/>
  <c r="C46" i="24"/>
  <c r="AC234" i="7"/>
  <c r="Z234" i="7"/>
  <c r="Y234" i="7"/>
  <c r="AD234" i="7"/>
  <c r="AA234" i="7"/>
  <c r="AD489" i="7"/>
  <c r="Y489" i="7"/>
  <c r="AC489" i="7"/>
  <c r="AA489" i="7"/>
  <c r="Z489" i="7"/>
  <c r="Z524" i="7"/>
  <c r="AD524" i="7"/>
  <c r="Y524" i="7"/>
  <c r="AC524" i="7"/>
  <c r="AA524" i="7"/>
  <c r="C139" i="24"/>
  <c r="AC990" i="7"/>
  <c r="Z990" i="7"/>
  <c r="Y990" i="7"/>
  <c r="AD990" i="7"/>
  <c r="AA990" i="7"/>
  <c r="AD908" i="7"/>
  <c r="Y908" i="7"/>
  <c r="AC908" i="7"/>
  <c r="AA908" i="7"/>
  <c r="Z908" i="7"/>
  <c r="O1258" i="7"/>
  <c r="D473" i="7"/>
  <c r="AC470" i="7"/>
  <c r="AA470" i="7"/>
  <c r="AD470" i="7"/>
  <c r="Z470" i="7"/>
  <c r="Y470" i="7"/>
  <c r="AA1055" i="7"/>
  <c r="Y1055" i="7"/>
  <c r="AD1055" i="7"/>
  <c r="AC1055" i="7"/>
  <c r="Z1055" i="7"/>
  <c r="AB115" i="7"/>
  <c r="AB509" i="7"/>
  <c r="AB34" i="7"/>
  <c r="AB1191" i="7"/>
  <c r="AD1278" i="7"/>
  <c r="AA926" i="7"/>
  <c r="AB1248" i="7"/>
  <c r="AB611" i="7"/>
  <c r="AB1048" i="7"/>
  <c r="Y966" i="7"/>
  <c r="AA966" i="7"/>
  <c r="D55" i="7"/>
  <c r="AA54" i="7"/>
  <c r="AC54" i="7"/>
  <c r="Z54" i="7"/>
  <c r="AD54" i="7"/>
  <c r="Y54" i="7"/>
  <c r="C34" i="24"/>
  <c r="AD70" i="7"/>
  <c r="Y70" i="7"/>
  <c r="Z70" i="7"/>
  <c r="AC70" i="7"/>
  <c r="AA70" i="7"/>
  <c r="C47" i="24"/>
  <c r="AA209" i="7"/>
  <c r="Z209" i="7"/>
  <c r="Y209" i="7"/>
  <c r="AD209" i="7"/>
  <c r="AC209" i="7"/>
  <c r="Z984" i="7"/>
  <c r="Y984" i="7"/>
  <c r="AD984" i="7"/>
  <c r="AC984" i="7"/>
  <c r="AA984" i="7"/>
  <c r="Z774" i="7"/>
  <c r="Y774" i="7"/>
  <c r="AD774" i="7"/>
  <c r="AC774" i="7"/>
  <c r="AA774" i="7"/>
  <c r="AB112" i="7"/>
  <c r="Y926" i="7"/>
  <c r="AD1049" i="7"/>
  <c r="Y1049" i="7"/>
  <c r="AC1049" i="7"/>
  <c r="AA1049" i="7"/>
  <c r="Z1049" i="7"/>
  <c r="AB301" i="7"/>
  <c r="Z966" i="7"/>
  <c r="G1258" i="7"/>
  <c r="M1258" i="7"/>
  <c r="G1272" i="7"/>
  <c r="G1273" i="7" s="1"/>
  <c r="J1272" i="7"/>
  <c r="J1273" i="7" s="1"/>
  <c r="K57" i="24"/>
  <c r="L152" i="24"/>
  <c r="O57" i="24"/>
  <c r="P152" i="24"/>
  <c r="Q57" i="24"/>
  <c r="R152" i="24"/>
  <c r="E57" i="24"/>
  <c r="F152" i="24"/>
  <c r="P57" i="24"/>
  <c r="Q152" i="24"/>
  <c r="I57" i="24"/>
  <c r="J152" i="24"/>
  <c r="G57" i="24"/>
  <c r="H152" i="24"/>
  <c r="L57" i="24"/>
  <c r="M152" i="24"/>
  <c r="F57" i="24"/>
  <c r="G152" i="24"/>
  <c r="M57" i="24"/>
  <c r="N152" i="24"/>
  <c r="J57" i="24"/>
  <c r="K152" i="24"/>
  <c r="J1258" i="7"/>
  <c r="N57" i="24"/>
  <c r="O152" i="24"/>
  <c r="D57" i="24"/>
  <c r="E152" i="24"/>
  <c r="H57" i="24"/>
  <c r="I152" i="24"/>
  <c r="K1258" i="7"/>
  <c r="M1272" i="7"/>
  <c r="M1273" i="7" s="1"/>
  <c r="K1272" i="7"/>
  <c r="K1273" i="7" s="1"/>
  <c r="R1258" i="7"/>
  <c r="R1272" i="7"/>
  <c r="R1273" i="7" s="1"/>
  <c r="S1258" i="7"/>
  <c r="S1272" i="7"/>
  <c r="S1273" i="7" s="1"/>
  <c r="H931" i="7"/>
  <c r="H976" i="7" s="1"/>
  <c r="G137" i="24" s="1"/>
  <c r="D937" i="7"/>
  <c r="P973" i="7"/>
  <c r="H932" i="7"/>
  <c r="H973" i="7"/>
  <c r="P931" i="7"/>
  <c r="P976" i="7" s="1"/>
  <c r="O137" i="24" s="1"/>
  <c r="P932" i="7"/>
  <c r="L973" i="7"/>
  <c r="L931" i="7"/>
  <c r="L976" i="7" s="1"/>
  <c r="K137" i="24" s="1"/>
  <c r="L932" i="7"/>
  <c r="N929" i="7"/>
  <c r="N970" i="7" s="1"/>
  <c r="N972" i="7" s="1"/>
  <c r="N44" i="7"/>
  <c r="M929" i="7"/>
  <c r="M970" i="7" s="1"/>
  <c r="M972" i="7" s="1"/>
  <c r="M44" i="7"/>
  <c r="C66" i="7"/>
  <c r="F929" i="7"/>
  <c r="F970" i="7" s="1"/>
  <c r="F973" i="7" s="1"/>
  <c r="F44" i="7"/>
  <c r="E929" i="7"/>
  <c r="E970" i="7" s="1"/>
  <c r="E973" i="7" s="1"/>
  <c r="E44" i="7"/>
  <c r="G929" i="7"/>
  <c r="G970" i="7" s="1"/>
  <c r="G973" i="7" s="1"/>
  <c r="G44" i="7"/>
  <c r="I929" i="7"/>
  <c r="I970" i="7" s="1"/>
  <c r="I973" i="7" s="1"/>
  <c r="I44" i="7"/>
  <c r="K929" i="7"/>
  <c r="K970" i="7" s="1"/>
  <c r="K973" i="7" s="1"/>
  <c r="K44" i="7"/>
  <c r="O929" i="7"/>
  <c r="O970" i="7" s="1"/>
  <c r="O973" i="7" s="1"/>
  <c r="O44" i="7"/>
  <c r="Q929" i="7"/>
  <c r="Q970" i="7" s="1"/>
  <c r="Q973" i="7" s="1"/>
  <c r="Q44" i="7"/>
  <c r="S929" i="7"/>
  <c r="S970" i="7" s="1"/>
  <c r="S973" i="7" s="1"/>
  <c r="S44" i="7"/>
  <c r="J929" i="7"/>
  <c r="J970" i="7" s="1"/>
  <c r="J973" i="7" s="1"/>
  <c r="J44" i="7"/>
  <c r="R929" i="7"/>
  <c r="R970" i="7" s="1"/>
  <c r="R972" i="7" s="1"/>
  <c r="R44" i="7"/>
  <c r="D66" i="7"/>
  <c r="D44" i="7"/>
  <c r="H61" i="7"/>
  <c r="G62" i="24" s="1"/>
  <c r="P61" i="7"/>
  <c r="O62" i="24" s="1"/>
  <c r="Q1186" i="7"/>
  <c r="G1181" i="7"/>
  <c r="L1186" i="7"/>
  <c r="M1186" i="7"/>
  <c r="J1181" i="7"/>
  <c r="F1181" i="7"/>
  <c r="H1186" i="7"/>
  <c r="N1181" i="7"/>
  <c r="K1181" i="7"/>
  <c r="I1186" i="7"/>
  <c r="E1186" i="7"/>
  <c r="O1181" i="7"/>
  <c r="P1186" i="7"/>
  <c r="L61" i="7"/>
  <c r="K62" i="24" s="1"/>
  <c r="G937" i="7"/>
  <c r="G977" i="7" s="1"/>
  <c r="F136" i="24" s="1"/>
  <c r="H937" i="7"/>
  <c r="H977" i="7" s="1"/>
  <c r="G136" i="24" s="1"/>
  <c r="J938" i="7"/>
  <c r="S937" i="7"/>
  <c r="S977" i="7" s="1"/>
  <c r="R136" i="24" s="1"/>
  <c r="D39" i="7"/>
  <c r="D929" i="7"/>
  <c r="D970" i="7" s="1"/>
  <c r="M937" i="7"/>
  <c r="M977" i="7" s="1"/>
  <c r="L136" i="24" s="1"/>
  <c r="M938" i="7"/>
  <c r="Q938" i="7"/>
  <c r="Q937" i="7"/>
  <c r="Q977" i="7" s="1"/>
  <c r="P136" i="24" s="1"/>
  <c r="E938" i="7"/>
  <c r="E937" i="7"/>
  <c r="E977" i="7" s="1"/>
  <c r="D136" i="24" s="1"/>
  <c r="I938" i="7"/>
  <c r="I937" i="7"/>
  <c r="I977" i="7" s="1"/>
  <c r="H136" i="24" s="1"/>
  <c r="L49" i="7"/>
  <c r="K61" i="24" s="1"/>
  <c r="L66" i="7"/>
  <c r="H49" i="7"/>
  <c r="G61" i="24" s="1"/>
  <c r="H66" i="7"/>
  <c r="P49" i="7"/>
  <c r="O61" i="24" s="1"/>
  <c r="P66" i="7"/>
  <c r="J39" i="7"/>
  <c r="N39" i="7"/>
  <c r="M39" i="7"/>
  <c r="R39" i="7"/>
  <c r="E39" i="7"/>
  <c r="G39" i="7"/>
  <c r="I39" i="7"/>
  <c r="K39" i="7"/>
  <c r="O39" i="7"/>
  <c r="Q39" i="7"/>
  <c r="S39" i="7"/>
  <c r="F39" i="7"/>
  <c r="AB470" i="7" l="1"/>
  <c r="AB480" i="7"/>
  <c r="AB1139" i="7"/>
  <c r="AB1055" i="7"/>
  <c r="AB519" i="7"/>
  <c r="AB1253" i="7"/>
  <c r="Z1258" i="7"/>
  <c r="Z1273" i="7"/>
  <c r="AC1258" i="7"/>
  <c r="Y938" i="7"/>
  <c r="Y1273" i="7"/>
  <c r="AB966" i="7"/>
  <c r="AB908" i="7"/>
  <c r="AB990" i="7"/>
  <c r="AB524" i="7"/>
  <c r="AB967" i="7"/>
  <c r="AB925" i="7"/>
  <c r="AB926" i="7"/>
  <c r="AA1258" i="7"/>
  <c r="AA61" i="7"/>
  <c r="AD55" i="7"/>
  <c r="Z55" i="7"/>
  <c r="AA55" i="7"/>
  <c r="AC55" i="7"/>
  <c r="Y55" i="7"/>
  <c r="AD938" i="7"/>
  <c r="AB774" i="7"/>
  <c r="AB984" i="7"/>
  <c r="AB70" i="7"/>
  <c r="AD1258" i="7"/>
  <c r="AA938" i="7"/>
  <c r="AB938" i="7" s="1"/>
  <c r="AC61" i="7"/>
  <c r="AA1273" i="7"/>
  <c r="AB534" i="7"/>
  <c r="Z938" i="7"/>
  <c r="AD39" i="7"/>
  <c r="Z39" i="7"/>
  <c r="AC39" i="7"/>
  <c r="Y39" i="7"/>
  <c r="AA39" i="7"/>
  <c r="D977" i="7"/>
  <c r="C136" i="24" s="1"/>
  <c r="Z937" i="7"/>
  <c r="AC937" i="7"/>
  <c r="AA937" i="7"/>
  <c r="Y937" i="7"/>
  <c r="AD937" i="7"/>
  <c r="AA473" i="7"/>
  <c r="Z473" i="7"/>
  <c r="Y473" i="7"/>
  <c r="AD473" i="7"/>
  <c r="AC473" i="7"/>
  <c r="Y1258" i="7"/>
  <c r="AC938" i="7"/>
  <c r="AD61" i="7"/>
  <c r="AD1273" i="7"/>
  <c r="AC1273" i="7"/>
  <c r="AB529" i="7"/>
  <c r="AC44" i="7"/>
  <c r="Z44" i="7"/>
  <c r="Y44" i="7"/>
  <c r="AD44" i="7"/>
  <c r="AA44" i="7"/>
  <c r="AB1049" i="7"/>
  <c r="AB209" i="7"/>
  <c r="AB54" i="7"/>
  <c r="AB489" i="7"/>
  <c r="AB234" i="7"/>
  <c r="Y61" i="7"/>
  <c r="AB61" i="7" s="1"/>
  <c r="Z61" i="7"/>
  <c r="AB1031" i="7"/>
  <c r="AB514" i="7"/>
  <c r="AB847" i="7"/>
  <c r="H979" i="7"/>
  <c r="G135" i="24" s="1"/>
  <c r="P979" i="7"/>
  <c r="O135" i="24" s="1"/>
  <c r="L979" i="7"/>
  <c r="K135" i="24" s="1"/>
  <c r="R973" i="7"/>
  <c r="Q931" i="7"/>
  <c r="Q976" i="7" s="1"/>
  <c r="P137" i="24" s="1"/>
  <c r="F931" i="7"/>
  <c r="F976" i="7" s="1"/>
  <c r="E137" i="24" s="1"/>
  <c r="J931" i="7"/>
  <c r="J976" i="7" s="1"/>
  <c r="I137" i="24" s="1"/>
  <c r="G932" i="7"/>
  <c r="M932" i="7"/>
  <c r="D49" i="7"/>
  <c r="Q932" i="7"/>
  <c r="G931" i="7"/>
  <c r="G976" i="7" s="1"/>
  <c r="F137" i="24" s="1"/>
  <c r="J932" i="7"/>
  <c r="K931" i="7"/>
  <c r="K976" i="7" s="1"/>
  <c r="J137" i="24" s="1"/>
  <c r="F932" i="7"/>
  <c r="M931" i="7"/>
  <c r="M976" i="7" s="1"/>
  <c r="L137" i="24" s="1"/>
  <c r="K932" i="7"/>
  <c r="S972" i="7"/>
  <c r="N931" i="7"/>
  <c r="N976" i="7" s="1"/>
  <c r="M137" i="24" s="1"/>
  <c r="I972" i="7"/>
  <c r="N932" i="7"/>
  <c r="O931" i="7"/>
  <c r="O976" i="7" s="1"/>
  <c r="N137" i="24" s="1"/>
  <c r="E972" i="7"/>
  <c r="N973" i="7"/>
  <c r="E932" i="7"/>
  <c r="S931" i="7"/>
  <c r="S976" i="7" s="1"/>
  <c r="R137" i="24" s="1"/>
  <c r="I931" i="7"/>
  <c r="I976" i="7" s="1"/>
  <c r="H137" i="24" s="1"/>
  <c r="R931" i="7"/>
  <c r="R976" i="7" s="1"/>
  <c r="Q137" i="24" s="1"/>
  <c r="O972" i="7"/>
  <c r="E931" i="7"/>
  <c r="E976" i="7" s="1"/>
  <c r="D137" i="24" s="1"/>
  <c r="S932" i="7"/>
  <c r="O932" i="7"/>
  <c r="I932" i="7"/>
  <c r="R932" i="7"/>
  <c r="Q972" i="7"/>
  <c r="K972" i="7"/>
  <c r="G972" i="7"/>
  <c r="F972" i="7"/>
  <c r="M973" i="7"/>
  <c r="J972" i="7"/>
  <c r="N1186" i="7"/>
  <c r="F1186" i="7"/>
  <c r="O1186" i="7"/>
  <c r="I1201" i="7"/>
  <c r="I1196" i="7"/>
  <c r="M1201" i="7"/>
  <c r="M1196" i="7"/>
  <c r="G1186" i="7"/>
  <c r="J1186" i="7"/>
  <c r="P1201" i="7"/>
  <c r="P1196" i="7"/>
  <c r="E1201" i="7"/>
  <c r="E1196" i="7"/>
  <c r="K1186" i="7"/>
  <c r="H1201" i="7"/>
  <c r="H1196" i="7"/>
  <c r="L1201" i="7"/>
  <c r="L1196" i="7"/>
  <c r="Q1201" i="7"/>
  <c r="Q1196" i="7"/>
  <c r="R1159" i="7"/>
  <c r="S1159" i="7"/>
  <c r="D972" i="7"/>
  <c r="D973" i="7"/>
  <c r="D932" i="7"/>
  <c r="D931" i="7"/>
  <c r="F49" i="7"/>
  <c r="E61" i="24" s="1"/>
  <c r="F66" i="7"/>
  <c r="K49" i="7"/>
  <c r="J61" i="24" s="1"/>
  <c r="K66" i="7"/>
  <c r="G49" i="7"/>
  <c r="F61" i="24" s="1"/>
  <c r="G66" i="7"/>
  <c r="R49" i="7"/>
  <c r="Q61" i="24" s="1"/>
  <c r="R66" i="7"/>
  <c r="N49" i="7"/>
  <c r="M61" i="24" s="1"/>
  <c r="N66" i="7"/>
  <c r="Q49" i="7"/>
  <c r="P61" i="24" s="1"/>
  <c r="Q66" i="7"/>
  <c r="I49" i="7"/>
  <c r="H61" i="24" s="1"/>
  <c r="I66" i="7"/>
  <c r="E49" i="7"/>
  <c r="D61" i="24" s="1"/>
  <c r="E66" i="7"/>
  <c r="M49" i="7"/>
  <c r="L61" i="24" s="1"/>
  <c r="M66" i="7"/>
  <c r="S49" i="7"/>
  <c r="R61" i="24" s="1"/>
  <c r="S66" i="7"/>
  <c r="O49" i="7"/>
  <c r="N61" i="24" s="1"/>
  <c r="O66" i="7"/>
  <c r="J49" i="7"/>
  <c r="I61" i="24" s="1"/>
  <c r="J66" i="7"/>
  <c r="AB937" i="7" l="1"/>
  <c r="AB473" i="7"/>
  <c r="AB55" i="7"/>
  <c r="Y66" i="7"/>
  <c r="AB44" i="7"/>
  <c r="AB1273" i="7"/>
  <c r="AB1258" i="7"/>
  <c r="Z66" i="7"/>
  <c r="AA932" i="7"/>
  <c r="AC932" i="7"/>
  <c r="Z932" i="7"/>
  <c r="AD932" i="7"/>
  <c r="Y932" i="7"/>
  <c r="AC973" i="7"/>
  <c r="Y973" i="7"/>
  <c r="AD973" i="7"/>
  <c r="AA973" i="7"/>
  <c r="Z973" i="7"/>
  <c r="AA66" i="7"/>
  <c r="AD66" i="7"/>
  <c r="AD972" i="7"/>
  <c r="Y972" i="7"/>
  <c r="AC972" i="7"/>
  <c r="AA972" i="7"/>
  <c r="Z972" i="7"/>
  <c r="AC66" i="7"/>
  <c r="D976" i="7"/>
  <c r="C137" i="24" s="1"/>
  <c r="AC931" i="7"/>
  <c r="AA931" i="7"/>
  <c r="Z931" i="7"/>
  <c r="Y931" i="7"/>
  <c r="AD931" i="7"/>
  <c r="C61" i="24"/>
  <c r="AD49" i="7"/>
  <c r="Z49" i="7"/>
  <c r="AA49" i="7"/>
  <c r="Y49" i="7"/>
  <c r="AC49" i="7"/>
  <c r="AB39" i="7"/>
  <c r="Q979" i="7"/>
  <c r="P135" i="24" s="1"/>
  <c r="R979" i="7"/>
  <c r="Q135" i="24" s="1"/>
  <c r="M979" i="7"/>
  <c r="L135" i="24" s="1"/>
  <c r="G979" i="7"/>
  <c r="F135" i="24" s="1"/>
  <c r="I979" i="7"/>
  <c r="H135" i="24" s="1"/>
  <c r="N979" i="7"/>
  <c r="M135" i="24" s="1"/>
  <c r="J979" i="7"/>
  <c r="I135" i="24" s="1"/>
  <c r="E979" i="7"/>
  <c r="D135" i="24" s="1"/>
  <c r="S979" i="7"/>
  <c r="R135" i="24" s="1"/>
  <c r="O979" i="7"/>
  <c r="N135" i="24" s="1"/>
  <c r="K979" i="7"/>
  <c r="J135" i="24" s="1"/>
  <c r="F979" i="7"/>
  <c r="E135" i="24" s="1"/>
  <c r="K1201" i="7"/>
  <c r="K1196" i="7"/>
  <c r="G1201" i="7"/>
  <c r="G1196" i="7"/>
  <c r="F1201" i="7"/>
  <c r="F1196" i="7"/>
  <c r="J1201" i="7"/>
  <c r="J1196" i="7"/>
  <c r="O1201" i="7"/>
  <c r="O1196" i="7"/>
  <c r="N1201" i="7"/>
  <c r="N1196" i="7"/>
  <c r="S712" i="7"/>
  <c r="R712" i="7"/>
  <c r="D1159" i="7"/>
  <c r="AB66" i="7" l="1"/>
  <c r="AB931" i="7"/>
  <c r="AB973" i="7"/>
  <c r="AD1159" i="7"/>
  <c r="Y1159" i="7"/>
  <c r="Z1159" i="7"/>
  <c r="AC1159" i="7"/>
  <c r="AA1159" i="7"/>
  <c r="AB932" i="7"/>
  <c r="D979" i="7"/>
  <c r="AB49" i="7"/>
  <c r="AB972" i="7"/>
  <c r="D712" i="7"/>
  <c r="R1164" i="7"/>
  <c r="S1164" i="7"/>
  <c r="AB1159" i="7" l="1"/>
  <c r="C135" i="24"/>
  <c r="AA979" i="7"/>
  <c r="Y979" i="7"/>
  <c r="AD979" i="7"/>
  <c r="AC979" i="7"/>
  <c r="Z979" i="7"/>
  <c r="AC712" i="7"/>
  <c r="Z712" i="7"/>
  <c r="Y712" i="7"/>
  <c r="AD712" i="7"/>
  <c r="AA712" i="7"/>
  <c r="S1169" i="7"/>
  <c r="R1181" i="7"/>
  <c r="R1169" i="7"/>
  <c r="D1164" i="7"/>
  <c r="AB979" i="7" l="1"/>
  <c r="AA1164" i="7"/>
  <c r="Z1164" i="7"/>
  <c r="Y1164" i="7"/>
  <c r="AD1164" i="7"/>
  <c r="AC1164" i="7"/>
  <c r="AB712" i="7"/>
  <c r="R1174" i="7"/>
  <c r="R1175" i="7" s="1"/>
  <c r="S1174" i="7"/>
  <c r="S1175" i="7" s="1"/>
  <c r="D1169" i="7"/>
  <c r="Z1169" i="7" l="1"/>
  <c r="AA1169" i="7"/>
  <c r="Y1169" i="7"/>
  <c r="AD1169" i="7"/>
  <c r="AC1169" i="7"/>
  <c r="AB1164" i="7"/>
  <c r="S1181" i="7"/>
  <c r="D1174" i="7"/>
  <c r="D1175" i="7" l="1"/>
  <c r="AD1174" i="7"/>
  <c r="Y1174" i="7"/>
  <c r="AA1174" i="7"/>
  <c r="AB1174" i="7" s="1"/>
  <c r="Z1174" i="7"/>
  <c r="AC1174" i="7"/>
  <c r="AB1169" i="7"/>
  <c r="S1186" i="7"/>
  <c r="R1186" i="7"/>
  <c r="D1181" i="7"/>
  <c r="AA1181" i="7" l="1"/>
  <c r="AC1181" i="7"/>
  <c r="Z1181" i="7"/>
  <c r="Y1181" i="7"/>
  <c r="AD1181" i="7"/>
  <c r="AC1175" i="7"/>
  <c r="AA1175" i="7"/>
  <c r="Z1175" i="7"/>
  <c r="AD1175" i="7"/>
  <c r="Y1175" i="7"/>
  <c r="S1201" i="7"/>
  <c r="S1196" i="7"/>
  <c r="R1201" i="7"/>
  <c r="R1196" i="7"/>
  <c r="D1186" i="7"/>
  <c r="AB1175" i="7" l="1"/>
  <c r="AB1181" i="7"/>
  <c r="Z1186" i="7"/>
  <c r="AC1186" i="7"/>
  <c r="AA1186" i="7"/>
  <c r="AD1186" i="7"/>
  <c r="Y1186" i="7"/>
  <c r="D1201" i="7"/>
  <c r="D1196" i="7"/>
  <c r="AC1196" i="7" l="1"/>
  <c r="AD1196" i="7"/>
  <c r="AA1196" i="7"/>
  <c r="Z1196" i="7"/>
  <c r="Y1196" i="7"/>
  <c r="AA1201" i="7"/>
  <c r="AD1201" i="7"/>
  <c r="AC1201" i="7"/>
  <c r="Z1201" i="7"/>
  <c r="Y1201" i="7"/>
  <c r="AB1186" i="7"/>
  <c r="AB1196" i="7" l="1"/>
  <c r="AB120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ASHWINI DESAI</author>
  </authors>
  <commentList>
    <comment ref="A185" authorId="0" shapeId="0" xr:uid="{2BB80B4C-AC06-8648-ADA9-934D11A78372}">
      <text>
        <r>
          <rPr>
            <b/>
            <sz val="10"/>
            <color rgb="FF000000"/>
            <rFont val="Tahoma"/>
            <family val="2"/>
          </rPr>
          <t>ASHWINI DESAI:</t>
        </r>
        <r>
          <rPr>
            <sz val="10"/>
            <color rgb="FF000000"/>
            <rFont val="Tahoma"/>
            <family val="2"/>
          </rPr>
          <t xml:space="preserve">
</t>
        </r>
        <r>
          <rPr>
            <sz val="10"/>
            <color rgb="FF000000"/>
            <rFont val="Tahoma"/>
            <family val="2"/>
          </rPr>
          <t>Given only for 2 years. Needs to be done for all years depending on nature of corporate action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ASHWINI DESAI</author>
  </authors>
  <commentList>
    <comment ref="B296" authorId="0" shapeId="0" xr:uid="{1556DA52-1206-CD49-A0DC-ED25B09489EB}">
      <text>
        <r>
          <rPr>
            <b/>
            <sz val="10"/>
            <color rgb="FF000000"/>
            <rFont val="Tahoma"/>
            <family val="2"/>
          </rPr>
          <t>ASHWINI DESAI:</t>
        </r>
        <r>
          <rPr>
            <sz val="10"/>
            <color rgb="FF000000"/>
            <rFont val="Tahoma"/>
            <family val="2"/>
          </rPr>
          <t xml:space="preserve">
</t>
        </r>
        <r>
          <rPr>
            <sz val="10"/>
            <color rgb="FF000000"/>
            <rFont val="Tahoma"/>
            <family val="2"/>
          </rPr>
          <t>MAT??</t>
        </r>
      </text>
    </comment>
    <comment ref="B492" authorId="0" shapeId="0" xr:uid="{1787259F-3D6F-5A46-9309-E1D18980854D}">
      <text>
        <r>
          <rPr>
            <b/>
            <sz val="10"/>
            <color rgb="FF000000"/>
            <rFont val="Tahoma"/>
            <family val="2"/>
          </rPr>
          <t>ASHWINI DESAI:</t>
        </r>
        <r>
          <rPr>
            <sz val="10"/>
            <color rgb="FF000000"/>
            <rFont val="Tahoma"/>
            <family val="2"/>
          </rPr>
          <t xml:space="preserve">
</t>
        </r>
        <r>
          <rPr>
            <sz val="10"/>
            <color rgb="FF000000"/>
            <rFont val="Tahoma"/>
            <family val="2"/>
          </rPr>
          <t>Consolidated PAT plus share of profit from associate and JV after preference dividends add back other income adj for tax</t>
        </r>
      </text>
    </comment>
    <comment ref="B493" authorId="0" shapeId="0" xr:uid="{6F2AC421-20E4-9743-AFE8-3BF311E0D807}">
      <text>
        <r>
          <rPr>
            <b/>
            <sz val="10"/>
            <color rgb="FF000000"/>
            <rFont val="Tahoma"/>
            <family val="2"/>
          </rPr>
          <t>ASHWINI DESAI:</t>
        </r>
        <r>
          <rPr>
            <sz val="10"/>
            <color rgb="FF000000"/>
            <rFont val="Tahoma"/>
            <family val="2"/>
          </rPr>
          <t xml:space="preserve">
</t>
        </r>
        <r>
          <rPr>
            <sz val="10"/>
            <color rgb="FF000000"/>
            <rFont val="Tahoma"/>
            <family val="2"/>
          </rPr>
          <t>Ex cash and invt equity after associates and JV</t>
        </r>
      </text>
    </comment>
    <comment ref="B517" authorId="0" shapeId="0" xr:uid="{45E345BC-10C4-E84F-8C2B-436C536745FB}">
      <text>
        <r>
          <rPr>
            <b/>
            <sz val="10"/>
            <color rgb="FF000000"/>
            <rFont val="Tahoma"/>
            <family val="2"/>
          </rPr>
          <t>ASHWINI DESAI:</t>
        </r>
        <r>
          <rPr>
            <sz val="10"/>
            <color rgb="FF000000"/>
            <rFont val="Tahoma"/>
            <family val="2"/>
          </rPr>
          <t xml:space="preserve">
</t>
        </r>
        <r>
          <rPr>
            <sz val="10"/>
            <color rgb="FF000000"/>
            <rFont val="Tahoma"/>
            <family val="2"/>
          </rPr>
          <t>Conso PAT before extraordinary items</t>
        </r>
      </text>
    </comment>
    <comment ref="B704" authorId="0" shapeId="0" xr:uid="{94F529E1-245C-3740-B70B-CFCC248D1781}">
      <text>
        <r>
          <rPr>
            <b/>
            <sz val="10"/>
            <color rgb="FF000000"/>
            <rFont val="Tahoma"/>
            <family val="2"/>
          </rPr>
          <t>ASHWINI DESAI:</t>
        </r>
        <r>
          <rPr>
            <sz val="10"/>
            <color rgb="FF000000"/>
            <rFont val="Tahoma"/>
            <family val="2"/>
          </rPr>
          <t xml:space="preserve">
</t>
        </r>
        <r>
          <rPr>
            <sz val="10"/>
            <color rgb="FF000000"/>
            <rFont val="Calibri"/>
            <family val="2"/>
          </rPr>
          <t xml:space="preserve">Estimates the number of years to repay debt at the current level of cash flow 
</t>
        </r>
      </text>
    </comment>
    <comment ref="B863" authorId="0" shapeId="0" xr:uid="{3131A627-1D8E-CF47-84DF-961DDC98BC7F}">
      <text>
        <r>
          <rPr>
            <b/>
            <sz val="10"/>
            <color rgb="FF000000"/>
            <rFont val="Tahoma"/>
            <family val="2"/>
          </rPr>
          <t>ASHWINI DESAI:</t>
        </r>
        <r>
          <rPr>
            <sz val="10"/>
            <color rgb="FF000000"/>
            <rFont val="Tahoma"/>
            <family val="2"/>
          </rPr>
          <t xml:space="preserve">
</t>
        </r>
        <r>
          <rPr>
            <sz val="10"/>
            <color rgb="FF000000"/>
            <rFont val="Tahoma"/>
            <family val="2"/>
          </rPr>
          <t>Cant compare with CFS due to book cost of invt</t>
        </r>
      </text>
    </comment>
    <comment ref="B1006" authorId="0" shapeId="0" xr:uid="{0F99A5DA-EACC-6A4D-BE5A-08DD8DDE0EC3}">
      <text>
        <r>
          <rPr>
            <b/>
            <sz val="10"/>
            <color rgb="FF000000"/>
            <rFont val="Tahoma"/>
            <family val="2"/>
          </rPr>
          <t>ASHWINI DESAI:</t>
        </r>
        <r>
          <rPr>
            <sz val="10"/>
            <color rgb="FF000000"/>
            <rFont val="Tahoma"/>
            <family val="2"/>
          </rPr>
          <t xml:space="preserve">
</t>
        </r>
        <r>
          <rPr>
            <sz val="10"/>
            <color rgb="FF000000"/>
            <rFont val="Tahoma"/>
            <family val="2"/>
          </rPr>
          <t>Cant compare with CFS due to lack of info on non current assets and liabilities</t>
        </r>
      </text>
    </comment>
    <comment ref="B1101" authorId="0" shapeId="0" xr:uid="{F8B0AAE7-512D-AE46-A1F9-BC9081BEE1B2}">
      <text>
        <r>
          <rPr>
            <b/>
            <sz val="10"/>
            <color rgb="FF000000"/>
            <rFont val="Tahoma"/>
            <family val="2"/>
          </rPr>
          <t>ASHWINI DESAI:</t>
        </r>
        <r>
          <rPr>
            <sz val="10"/>
            <color rgb="FF000000"/>
            <rFont val="Tahoma"/>
            <family val="2"/>
          </rPr>
          <t xml:space="preserve">
</t>
        </r>
        <r>
          <rPr>
            <sz val="10"/>
            <color rgb="FF000000"/>
            <rFont val="Calibri"/>
            <family val="2"/>
            <scheme val="minor"/>
          </rPr>
          <t xml:space="preserve">Evaluates the sufficiency of cash flow for reinvestment and maintenance of asset structure </t>
        </r>
        <r>
          <rPr>
            <sz val="10"/>
            <color rgb="FF000000"/>
            <rFont val="Calibri"/>
            <family val="2"/>
            <scheme val="minor"/>
          </rPr>
          <t xml:space="preserve">
</t>
        </r>
      </text>
    </comment>
    <comment ref="B1116" authorId="0" shapeId="0" xr:uid="{E333C7B0-B989-A740-B76C-CAC526F0013F}">
      <text>
        <r>
          <rPr>
            <b/>
            <sz val="10"/>
            <color rgb="FF000000"/>
            <rFont val="Tahoma"/>
            <family val="2"/>
          </rPr>
          <t>ASHWINI DESAI:</t>
        </r>
        <r>
          <rPr>
            <sz val="10"/>
            <color rgb="FF000000"/>
            <rFont val="Tahoma"/>
            <family val="2"/>
          </rPr>
          <t xml:space="preserve">
</t>
        </r>
        <r>
          <rPr>
            <sz val="10"/>
            <color rgb="FF000000"/>
            <rFont val="Calibri"/>
            <family val="2"/>
            <scheme val="minor"/>
          </rPr>
          <t xml:space="preserve">Indicates the percentage of each dollar/rand sale from operating activities which is realised as cash </t>
        </r>
        <r>
          <rPr>
            <sz val="10"/>
            <color rgb="FF000000"/>
            <rFont val="Calibri"/>
            <family val="2"/>
            <scheme val="minor"/>
          </rPr>
          <t xml:space="preserve">
</t>
        </r>
      </text>
    </comment>
    <comment ref="B1121" authorId="0" shapeId="0" xr:uid="{57393A58-4A7C-7D42-AF55-BCE2DC842AA6}">
      <text>
        <r>
          <rPr>
            <b/>
            <sz val="10"/>
            <color rgb="FF000000"/>
            <rFont val="Tahoma"/>
            <family val="2"/>
          </rPr>
          <t>ASHWINI DESAI:</t>
        </r>
        <r>
          <rPr>
            <sz val="10"/>
            <color rgb="FF000000"/>
            <rFont val="Tahoma"/>
            <family val="2"/>
          </rPr>
          <t xml:space="preserve">
</t>
        </r>
        <r>
          <rPr>
            <sz val="10"/>
            <color rgb="FF000000"/>
            <rFont val="Calibri"/>
            <family val="2"/>
          </rPr>
          <t xml:space="preserve">Evaluates the cash flow from assets utilised 
</t>
        </r>
      </text>
    </comment>
    <comment ref="B1136" authorId="0" shapeId="0" xr:uid="{D5A530E5-A2AE-D342-A641-8056F6E6DE29}">
      <text>
        <r>
          <rPr>
            <b/>
            <sz val="10"/>
            <color rgb="FF000000"/>
            <rFont val="Tahoma"/>
            <family val="2"/>
          </rPr>
          <t>ASHWINI DESAI:</t>
        </r>
        <r>
          <rPr>
            <sz val="10"/>
            <color rgb="FF000000"/>
            <rFont val="Tahoma"/>
            <family val="2"/>
          </rPr>
          <t xml:space="preserve">
</t>
        </r>
        <r>
          <rPr>
            <sz val="10"/>
            <color rgb="FF000000"/>
            <rFont val="Calibri"/>
            <family val="2"/>
          </rPr>
          <t xml:space="preserve">Evaluates the sufficiency of cash flow to pay dividends 
</t>
        </r>
      </text>
    </comment>
    <comment ref="A1141" authorId="0" shapeId="0" xr:uid="{FA5315A6-7041-3941-8869-DEBA066230F6}">
      <text>
        <r>
          <rPr>
            <b/>
            <sz val="10"/>
            <color rgb="FF000000"/>
            <rFont val="Tahoma"/>
            <family val="2"/>
          </rPr>
          <t>ASHWINI DESAI:</t>
        </r>
        <r>
          <rPr>
            <sz val="10"/>
            <color rgb="FF000000"/>
            <rFont val="Tahoma"/>
            <family val="2"/>
          </rPr>
          <t xml:space="preserve">
</t>
        </r>
        <r>
          <rPr>
            <sz val="10"/>
            <color rgb="FF000000"/>
            <rFont val="Calibri"/>
            <family val="2"/>
          </rPr>
          <t xml:space="preserve">Evaluates the ability to generate sufficient cash to meet primary obligations 
</t>
        </r>
      </text>
    </comment>
    <comment ref="B1183" authorId="0" shapeId="0" xr:uid="{A0B62E2E-450B-EB40-B1D8-A0CD985BF0BA}">
      <text>
        <r>
          <rPr>
            <b/>
            <sz val="10"/>
            <color rgb="FF000000"/>
            <rFont val="Tahoma"/>
            <family val="2"/>
          </rPr>
          <t>ASHWINI DESAI:</t>
        </r>
        <r>
          <rPr>
            <sz val="10"/>
            <color rgb="FF000000"/>
            <rFont val="Tahoma"/>
            <family val="2"/>
          </rPr>
          <t xml:space="preserve">
</t>
        </r>
        <r>
          <rPr>
            <sz val="10"/>
            <color rgb="FF000000"/>
            <rFont val="Calibri"/>
            <family val="2"/>
          </rPr>
          <t xml:space="preserve">Evaluates the percentage cash from operating activities due to adjustments and amounts written off 
</t>
        </r>
      </text>
    </comment>
    <comment ref="B1200" authorId="0" shapeId="0" xr:uid="{EEDCC1A5-FA12-0748-A0FD-9A7C2D80D77F}">
      <text>
        <r>
          <rPr>
            <b/>
            <sz val="10"/>
            <color rgb="FF000000"/>
            <rFont val="Tahoma"/>
            <family val="2"/>
          </rPr>
          <t>ASHWINI DESAI:</t>
        </r>
        <r>
          <rPr>
            <sz val="10"/>
            <color rgb="FF000000"/>
            <rFont val="Tahoma"/>
            <family val="2"/>
          </rPr>
          <t xml:space="preserve">
</t>
        </r>
        <r>
          <rPr>
            <sz val="10"/>
            <color rgb="FF000000"/>
            <rFont val="Tahoma"/>
            <family val="2"/>
          </rPr>
          <t>excl equity</t>
        </r>
      </text>
    </comment>
    <comment ref="B1252" authorId="0" shapeId="0" xr:uid="{464A34C0-31B5-BA4D-8ACE-21D38B2E4C0C}">
      <text>
        <r>
          <rPr>
            <b/>
            <sz val="10"/>
            <color rgb="FF000000"/>
            <rFont val="Tahoma"/>
            <family val="2"/>
          </rPr>
          <t>ASHWINI DESAI:</t>
        </r>
        <r>
          <rPr>
            <sz val="10"/>
            <color rgb="FF000000"/>
            <rFont val="Tahoma"/>
            <family val="2"/>
          </rPr>
          <t xml:space="preserve">
</t>
        </r>
        <r>
          <rPr>
            <sz val="10"/>
            <color rgb="FF000000"/>
            <rFont val="Tahoma"/>
            <family val="2"/>
          </rPr>
          <t xml:space="preserve">Excl associates and JV
</t>
        </r>
      </text>
    </comment>
    <comment ref="B1257" authorId="0" shapeId="0" xr:uid="{C38B6C8B-3BEE-E644-9C6A-E0977BAE68D9}">
      <text>
        <r>
          <rPr>
            <b/>
            <sz val="10"/>
            <color rgb="FF000000"/>
            <rFont val="Tahoma"/>
            <family val="2"/>
          </rPr>
          <t>ASHWINI DESAI:</t>
        </r>
        <r>
          <rPr>
            <sz val="10"/>
            <color rgb="FF000000"/>
            <rFont val="Tahoma"/>
            <family val="2"/>
          </rPr>
          <t xml:space="preserve">
</t>
        </r>
        <r>
          <rPr>
            <sz val="10"/>
            <color rgb="FF000000"/>
            <rFont val="Tahoma"/>
            <family val="2"/>
          </rPr>
          <t xml:space="preserve">Excl associates and JV
</t>
        </r>
      </text>
    </comment>
  </commentList>
</comments>
</file>

<file path=xl/sharedStrings.xml><?xml version="1.0" encoding="utf-8"?>
<sst xmlns="http://schemas.openxmlformats.org/spreadsheetml/2006/main" count="5380" uniqueCount="2403">
  <si>
    <t>DESCRIPTION</t>
  </si>
  <si>
    <t>EQUITY AND LIABILITIES</t>
  </si>
  <si>
    <t>Share Capital</t>
  </si>
  <si>
    <t>     Equity - Authorised</t>
  </si>
  <si>
    <t>     Equity - Issued</t>
  </si>
  <si>
    <t>     Equity  - Subscribed</t>
  </si>
  <si>
    <t>     Equity - Called Up</t>
  </si>
  <si>
    <t>     Less : Calls in Arrears</t>
  </si>
  <si>
    <t xml:space="preserve">     Equity Paid Up</t>
  </si>
  <si>
    <t>     Equity Shares Forfeited</t>
  </si>
  <si>
    <t>     Adjustments to Equity</t>
  </si>
  <si>
    <t>     Preference Capital Paid Up</t>
  </si>
  <si>
    <t>               Convertible Pref. Shares</t>
  </si>
  <si>
    <t>               Non - Convertible Pref. Shares</t>
  </si>
  <si>
    <t>     Unclassified Shares Paid Up</t>
  </si>
  <si>
    <t>     Face Value</t>
  </si>
  <si>
    <t>     Number of Equity Shares Authorised</t>
  </si>
  <si>
    <t>     Number of Equity Shares Issued</t>
  </si>
  <si>
    <t>     Number of Equity Shares Subscribed</t>
  </si>
  <si>
    <t>     Number of Equity Shares Called up</t>
  </si>
  <si>
    <t>     Number of Equity Shares Paid Up</t>
  </si>
  <si>
    <t>     Number of Equity Shares Bonus</t>
  </si>
  <si>
    <t>     Number of Equity Shares Brought back</t>
  </si>
  <si>
    <t>     Number of Equity Share Warrants</t>
  </si>
  <si>
    <t>     Equity Share Subscribed (Amount)</t>
  </si>
  <si>
    <t>     Bonus in Equity</t>
  </si>
  <si>
    <t>     No of Bonus Shares allotted</t>
  </si>
  <si>
    <t>     % of Bonus in Equity</t>
  </si>
  <si>
    <t>     No of Shares allotted for other than Cash</t>
  </si>
  <si>
    <t>     No of Shares held by Holding Company</t>
  </si>
  <si>
    <t>Share Warrants &amp; Outstandings</t>
  </si>
  <si>
    <t>Total Reserves</t>
  </si>
  <si>
    <t>     Securities Premium</t>
  </si>
  <si>
    <t>     Capital Reserves</t>
  </si>
  <si>
    <t>     Profit &amp; Loss Account Balance</t>
  </si>
  <si>
    <t>     General Reserves</t>
  </si>
  <si>
    <t>     Investment Fluctuation Reserve</t>
  </si>
  <si>
    <t>     Govt. Grant</t>
  </si>
  <si>
    <t>     Debenture Redemption Reserve</t>
  </si>
  <si>
    <t>     Capital Redemption Reserve</t>
  </si>
  <si>
    <t>     Amalgamation Reserve</t>
  </si>
  <si>
    <t>     Exchange Fluctuation reserve</t>
  </si>
  <si>
    <t>     Statutory Reserves</t>
  </si>
  <si>
    <t>     Special Reserve</t>
  </si>
  <si>
    <t>     Investment Allowance (Utilised) Reserve</t>
  </si>
  <si>
    <t>     Doubtful Debts Reserve</t>
  </si>
  <si>
    <t>     Deferred Tax Reserve</t>
  </si>
  <si>
    <t>     Export Profits Reserve</t>
  </si>
  <si>
    <t>     Contingency Reserve</t>
  </si>
  <si>
    <t>     Revenue Reserve</t>
  </si>
  <si>
    <t>     Subsidy Reserve (Central / State)</t>
  </si>
  <si>
    <t>     Foreign Projects Reserves</t>
  </si>
  <si>
    <t>     Minority reserve</t>
  </si>
  <si>
    <t>     Other Reserves</t>
  </si>
  <si>
    <t>     Hedging reserve</t>
  </si>
  <si>
    <t>Reserve excluding Revaluation Reserve</t>
  </si>
  <si>
    <t>Revaluation reserve</t>
  </si>
  <si>
    <t>     Revaluation reserve - Assets</t>
  </si>
  <si>
    <t>     Revaluation reserve - Investment</t>
  </si>
  <si>
    <t>Shareholder's Funds</t>
  </si>
  <si>
    <t>Minority Interest</t>
  </si>
  <si>
    <t>Long-Term Borrowings</t>
  </si>
  <si>
    <t>Secured Loans</t>
  </si>
  <si>
    <t>     Non Convertible Debentures</t>
  </si>
  <si>
    <t xml:space="preserve">     Converible Debentures &amp; Bonds</t>
  </si>
  <si>
    <t>     Packing Credit - Bank</t>
  </si>
  <si>
    <t>     Cash Credit - Bank</t>
  </si>
  <si>
    <t>     Overdrafts - Bank</t>
  </si>
  <si>
    <t>     Inter Corporate &amp; Security Deposit</t>
  </si>
  <si>
    <t>     Term Loans - Banks</t>
  </si>
  <si>
    <t xml:space="preserve">          Rupee Loan</t>
  </si>
  <si>
    <t xml:space="preserve">          Foreign Currency Loan</t>
  </si>
  <si>
    <t>     Term Loans - Institutions</t>
  </si>
  <si>
    <t>     Working Capital Loans - Bank</t>
  </si>
  <si>
    <t>     Bridge Loan</t>
  </si>
  <si>
    <t xml:space="preserve">     Buyers Credit - Rupee Loans</t>
  </si>
  <si>
    <t xml:space="preserve">     Buyers Credit - Foreign Loans</t>
  </si>
  <si>
    <t>     Commercial Borrowings</t>
  </si>
  <si>
    <t>     Deferred Credit / Hire Purchase</t>
  </si>
  <si>
    <t>     Borrowings from Govt. of India</t>
  </si>
  <si>
    <t>     Sales Tax Loan - Govt.</t>
  </si>
  <si>
    <t>     Short Term Loan</t>
  </si>
  <si>
    <t>               Secured Short Term Loans - Instn</t>
  </si>
  <si>
    <t>               Secured Short Term Loans - Banks</t>
  </si>
  <si>
    <t>               Secured Short Term Loans - Others</t>
  </si>
  <si>
    <t>     Hire Purchase / Financial Lease</t>
  </si>
  <si>
    <t>     Vehicle loans</t>
  </si>
  <si>
    <t xml:space="preserve">     Current maturity of Debentures &amp; Bonds</t>
  </si>
  <si>
    <t xml:space="preserve">     Current maturity - Others</t>
  </si>
  <si>
    <t xml:space="preserve">     Other Secured</t>
  </si>
  <si>
    <t>Amount Payable within One Year (Secured)</t>
  </si>
  <si>
    <t>Unsecured Loans</t>
  </si>
  <si>
    <t>     Fixed Deposits - Public</t>
  </si>
  <si>
    <t>     Loans and advances from subsidiaries</t>
  </si>
  <si>
    <t xml:space="preserve">     Inter Corporate Deposits (Unsecured)</t>
  </si>
  <si>
    <t>     Foreign Currency Convertible Notes</t>
  </si>
  <si>
    <t>     Long Term Loan in Foreign Currency</t>
  </si>
  <si>
    <t>     Loans - Body Corporate</t>
  </si>
  <si>
    <t>     Security Deposits</t>
  </si>
  <si>
    <t>     Loans - Banks</t>
  </si>
  <si>
    <t>     Loans - Govt.</t>
  </si>
  <si>
    <t>     Loans - Others</t>
  </si>
  <si>
    <t>     Unsec. Short Term - Banks</t>
  </si>
  <si>
    <t>     Unsec. Short Term - Others</t>
  </si>
  <si>
    <t>     Unsec. Short Term - Institutions</t>
  </si>
  <si>
    <t>     Commercial Paper</t>
  </si>
  <si>
    <t>     Deferred Tax Loan</t>
  </si>
  <si>
    <t>     Bills Discounted</t>
  </si>
  <si>
    <t>     Interest Accrued and Due</t>
  </si>
  <si>
    <t xml:space="preserve">     Other Loans &amp; Advances (Unsecured)</t>
  </si>
  <si>
    <t>     Trade Deposits</t>
  </si>
  <si>
    <t xml:space="preserve">     Other Deposits</t>
  </si>
  <si>
    <t xml:space="preserve">     Other Unsecured Loan</t>
  </si>
  <si>
    <t>Amount Payable within One Year (Unsecured)</t>
  </si>
  <si>
    <t>Deferred Tax Assets / Liabilities</t>
  </si>
  <si>
    <t>Deferred Tax Assets</t>
  </si>
  <si>
    <t xml:space="preserve">     Sundry Debtors</t>
  </si>
  <si>
    <t>     Provisions for expenses</t>
  </si>
  <si>
    <t>     Diminution in value of investment</t>
  </si>
  <si>
    <t>     Doubtful advances</t>
  </si>
  <si>
    <t>     Voluntary retirement scheme</t>
  </si>
  <si>
    <t xml:space="preserve">     Other current assets</t>
  </si>
  <si>
    <t xml:space="preserve">     Current liabilities</t>
  </si>
  <si>
    <t>     Carried forward loss</t>
  </si>
  <si>
    <t>     Unabsorbed depreciation</t>
  </si>
  <si>
    <t>     Accrued expenses deductible on payment</t>
  </si>
  <si>
    <t>     Other Deferred Assets</t>
  </si>
  <si>
    <t>Deferred Tax Liability</t>
  </si>
  <si>
    <t>     Depreciation</t>
  </si>
  <si>
    <t>     Miscellaneous Expenditure</t>
  </si>
  <si>
    <t>     Fixed Assets</t>
  </si>
  <si>
    <t>     Pre-Operative expenses Incl. in CWIP</t>
  </si>
  <si>
    <t>     Prepaid lease rentals</t>
  </si>
  <si>
    <t>     Other Deferred Liabilities</t>
  </si>
  <si>
    <t>Other Long Term Liabilities</t>
  </si>
  <si>
    <t>     Lease equalisation charges</t>
  </si>
  <si>
    <t>     Sundry Deposits- OLTL</t>
  </si>
  <si>
    <t>     Interest Accrued but Not due -OLTL</t>
  </si>
  <si>
    <t>     Govt Grants</t>
  </si>
  <si>
    <t>     Loans &amp; Advances  to employees \Directors</t>
  </si>
  <si>
    <t>     Loans &amp; Advances to Other</t>
  </si>
  <si>
    <t>     Loans &amp; Advances to Subsidiary</t>
  </si>
  <si>
    <t>     Other LT Trade Deposits</t>
  </si>
  <si>
    <t>     Other LT Others</t>
  </si>
  <si>
    <t>Long Term Trade Payables</t>
  </si>
  <si>
    <t>     Trade payables- LT</t>
  </si>
  <si>
    <t>     Micro and small enterprises</t>
  </si>
  <si>
    <t>     LT Payable Others</t>
  </si>
  <si>
    <t>Long Term Provisions</t>
  </si>
  <si>
    <t>     LT Provision for Gratuity</t>
  </si>
  <si>
    <t>     Leave benefits</t>
  </si>
  <si>
    <t>     Other Employees Benefits</t>
  </si>
  <si>
    <t>     Contingency provisions</t>
  </si>
  <si>
    <t>     LT Provision For Tax</t>
  </si>
  <si>
    <t>     LT Provision Others</t>
  </si>
  <si>
    <t>Total Non-Current Liabilities</t>
  </si>
  <si>
    <t>Current Liabilities</t>
  </si>
  <si>
    <t>Trade Payables</t>
  </si>
  <si>
    <t xml:space="preserve">     Sundry Creditors</t>
  </si>
  <si>
    <t>               Due to Small Scale Industries</t>
  </si>
  <si>
    <t>               Due to Small and Medium Enterprise</t>
  </si>
  <si>
    <t>               Due to Others</t>
  </si>
  <si>
    <t>               For Expenses</t>
  </si>
  <si>
    <t xml:space="preserve">               For Purchases</t>
  </si>
  <si>
    <t>               For Capital Goods</t>
  </si>
  <si>
    <t>     Acceptances</t>
  </si>
  <si>
    <t xml:space="preserve">     Due to Subsidiaries- Trade Payables</t>
  </si>
  <si>
    <t>Other Current Liabilities</t>
  </si>
  <si>
    <t>     Bank Overdraft / Short term credit</t>
  </si>
  <si>
    <t>     Unclaimed Dividend</t>
  </si>
  <si>
    <t>     Investor Education Protection Fund - Others</t>
  </si>
  <si>
    <t>     Advances received from customers</t>
  </si>
  <si>
    <t>     Interest Accrued But Not Due</t>
  </si>
  <si>
    <t>     Deposits from Customers</t>
  </si>
  <si>
    <t>     Deposits from Contractors</t>
  </si>
  <si>
    <t>     Advances against Contracts</t>
  </si>
  <si>
    <t>     Share Application Money</t>
  </si>
  <si>
    <t>     Capital Expenditure payable</t>
  </si>
  <si>
    <t>     Current maturity of Debentures &amp; Bonds</t>
  </si>
  <si>
    <t>     Current maturity - Term Loans</t>
  </si>
  <si>
    <t>     Current maturity - Foreign Loans</t>
  </si>
  <si>
    <t>     Current maturity - Others</t>
  </si>
  <si>
    <t>     Deffered Credits</t>
  </si>
  <si>
    <t>     Due to Subsidiaries</t>
  </si>
  <si>
    <t>     Trade and Other deposits</t>
  </si>
  <si>
    <t>     Other Liabilities</t>
  </si>
  <si>
    <t>     Other Deposits</t>
  </si>
  <si>
    <t>     Statutory Liability</t>
  </si>
  <si>
    <t>Short Term Borrowings</t>
  </si>
  <si>
    <t>     Secured ST Loans repayable on Demands</t>
  </si>
  <si>
    <t>          From Bank - Sec</t>
  </si>
  <si>
    <t>               Ruppes Loan -Sec Bank</t>
  </si>
  <si>
    <t>               Foreign Currency Loans -Sec Bank</t>
  </si>
  <si>
    <t>          From Institution- Sec</t>
  </si>
  <si>
    <t>               Ruppes Loan- Sec Inst</t>
  </si>
  <si>
    <t>               Foreign Currency Loans- Sec Ins</t>
  </si>
  <si>
    <t>     Working Capital Loans- Sec</t>
  </si>
  <si>
    <t>          Overdraft- Sec ECL</t>
  </si>
  <si>
    <t>          Cash Credit &amp; packing Credit-Sec WCL</t>
  </si>
  <si>
    <t>          Others- Sec WCL</t>
  </si>
  <si>
    <t>     Buyers Credits -Sec</t>
  </si>
  <si>
    <t>     Commercial Borrowings- Sec</t>
  </si>
  <si>
    <t>     Other Secured Loans- Sec</t>
  </si>
  <si>
    <t>     Unsecured ST Loans repayable on Demands</t>
  </si>
  <si>
    <t>          From Bank- Unsec</t>
  </si>
  <si>
    <t>               Ruppes Loan - Unsec Bank</t>
  </si>
  <si>
    <t>               Foreign Currency Loans - Unsec Bank</t>
  </si>
  <si>
    <t>          From Institution - Unsec</t>
  </si>
  <si>
    <t>               Ruppes Loan - Unsec Inst</t>
  </si>
  <si>
    <t>               Foreign Currency Loans - Unsec Inst</t>
  </si>
  <si>
    <t>     Working Capital Loans - Unsec</t>
  </si>
  <si>
    <t>          Overdraft- Unsec WCL</t>
  </si>
  <si>
    <t>          Cash Credit &amp; packing Credit- Unsec WCL</t>
  </si>
  <si>
    <t>          Others- Unsec WCL</t>
  </si>
  <si>
    <t>     Buyers Credits - Unsec</t>
  </si>
  <si>
    <t>     Commercial Borrowings- Unsec</t>
  </si>
  <si>
    <t>     Commercial Papers- Unsec</t>
  </si>
  <si>
    <t>     Security Deposits / Deposits</t>
  </si>
  <si>
    <t>     Loans from related party</t>
  </si>
  <si>
    <t>     Other Unsecured Loans</t>
  </si>
  <si>
    <t>Short Term Provisions</t>
  </si>
  <si>
    <t>     Proposed Equity Dividend</t>
  </si>
  <si>
    <t>     Provision for Corporate Dividend Tax</t>
  </si>
  <si>
    <t>     Provision for Tax</t>
  </si>
  <si>
    <t>     Provision for Gratuity</t>
  </si>
  <si>
    <t>     Provision for post retirement benefits</t>
  </si>
  <si>
    <t>     Provision for leave encashment</t>
  </si>
  <si>
    <t>     Preference Dividend</t>
  </si>
  <si>
    <t>     Provisions for contingencies</t>
  </si>
  <si>
    <t>     Other Provisions</t>
  </si>
  <si>
    <t>Total Current Liabilities</t>
  </si>
  <si>
    <t>Total Liabilities</t>
  </si>
  <si>
    <t>ASSETS</t>
  </si>
  <si>
    <t>Non-Current Assets</t>
  </si>
  <si>
    <t>Gross Block</t>
  </si>
  <si>
    <t>     Goodwill</t>
  </si>
  <si>
    <t>     Freehold Land</t>
  </si>
  <si>
    <t xml:space="preserve">     Land Improvement</t>
  </si>
  <si>
    <t>     Buildings / Premises</t>
  </si>
  <si>
    <t>     Roads, bridges and culverts</t>
  </si>
  <si>
    <t>     Plant&amp; Machinery</t>
  </si>
  <si>
    <t>     Furniture &amp; Fixtures &amp; Office Appliances</t>
  </si>
  <si>
    <t>     Electrical installations &amp; plants</t>
  </si>
  <si>
    <t>     Water System and Sanitation</t>
  </si>
  <si>
    <t>     Vehicles</t>
  </si>
  <si>
    <t>     Railway Tracks &amp; Sidings</t>
  </si>
  <si>
    <t>     Locomotives and Wagons</t>
  </si>
  <si>
    <t>     Ships &amp; Vessels</t>
  </si>
  <si>
    <t>     Aircrafts &amp; Helicopters</t>
  </si>
  <si>
    <t>     Livestock</t>
  </si>
  <si>
    <t>     Leasehold Land</t>
  </si>
  <si>
    <t>     Computer Software</t>
  </si>
  <si>
    <t>     Technical know-how</t>
  </si>
  <si>
    <t>     Patents, trademarks and designs</t>
  </si>
  <si>
    <t>     Technology License  Fees</t>
  </si>
  <si>
    <t>     Assets held for disposal</t>
  </si>
  <si>
    <t>     R&amp;D Equipments</t>
  </si>
  <si>
    <t>     Wind power generators</t>
  </si>
  <si>
    <t>     Factory Equipments</t>
  </si>
  <si>
    <t xml:space="preserve">     Computer Hardware</t>
  </si>
  <si>
    <t>     Other Fixed Assets</t>
  </si>
  <si>
    <t>     Other Fixed Assets revised</t>
  </si>
  <si>
    <t>Less: Accumulated Depreciation</t>
  </si>
  <si>
    <t>     Plant &amp; Machinery</t>
  </si>
  <si>
    <t>Less: Impairment of Assets</t>
  </si>
  <si>
    <t>Net Block</t>
  </si>
  <si>
    <t>     Freehold Land</t>
  </si>
  <si>
    <t>Lease Adjustment A/c</t>
  </si>
  <si>
    <t>Capital Work in Progress</t>
  </si>
  <si>
    <t>Intangible assets under development</t>
  </si>
  <si>
    <t>Pre-operative Expenses pending</t>
  </si>
  <si>
    <t>Assets in transit</t>
  </si>
  <si>
    <t>Non Current Investments</t>
  </si>
  <si>
    <t>Long Term Investment</t>
  </si>
  <si>
    <t xml:space="preserve">     Quoted</t>
  </si>
  <si>
    <t>          Government and other Securities</t>
  </si>
  <si>
    <t>          Mutual Funds Units</t>
  </si>
  <si>
    <t>          Quoted Equity Shares</t>
  </si>
  <si>
    <t>          Quoted Preference Shares</t>
  </si>
  <si>
    <t>          Quoted Debentures / Bonds</t>
  </si>
  <si>
    <t>          Subsidiary Companies</t>
  </si>
  <si>
    <t>             Equity</t>
  </si>
  <si>
    <t>             Preference Shares</t>
  </si>
  <si>
    <t>             Debentures / Bonds / Fixed Deposits</t>
  </si>
  <si>
    <t>          Joint Venture &amp; associated Companies</t>
  </si>
  <si>
    <t>         Other Long Term Quoted Investments</t>
  </si>
  <si>
    <t>     Unquoted</t>
  </si>
  <si>
    <t>          Unquoted Equity Shares</t>
  </si>
  <si>
    <t>          Unquoted Preference Shares</t>
  </si>
  <si>
    <t>          Unquoted Debentures / Bonds</t>
  </si>
  <si>
    <t>          National Saving Certificates</t>
  </si>
  <si>
    <t>          Share Application Money Pending Allotment</t>
  </si>
  <si>
    <t>          Other Long Term Unquoted Investments</t>
  </si>
  <si>
    <t>          Less: Prov for Diminution in Value of Invest.</t>
  </si>
  <si>
    <t>     Quoted Investments - Market Value</t>
  </si>
  <si>
    <t>     Quoted Investments - Book Value</t>
  </si>
  <si>
    <t>     Unquoted Investments - Book Value</t>
  </si>
  <si>
    <t>Long Term Loans &amp; Advances</t>
  </si>
  <si>
    <t>     Long Term Trade Receivable</t>
  </si>
  <si>
    <t>          Considered Good</t>
  </si>
  <si>
    <t>          Considered Doubtfull</t>
  </si>
  <si>
    <t>     Less: Provision For Doubtful Receivable</t>
  </si>
  <si>
    <t>     Advance tax</t>
  </si>
  <si>
    <t>     Advances to Related Party</t>
  </si>
  <si>
    <t>     Loans &amp; Advaces to Employees</t>
  </si>
  <si>
    <t>     Balances with Custom &amp; Excise</t>
  </si>
  <si>
    <t>     Deposits</t>
  </si>
  <si>
    <t>     Capital advances</t>
  </si>
  <si>
    <t>     LT Adv. Security deposits</t>
  </si>
  <si>
    <t>     Other loans and advances :</t>
  </si>
  <si>
    <t>          Surrender value of keyman insurance</t>
  </si>
  <si>
    <t>          LT Loans &amp; Adv. MAT credit entitlement</t>
  </si>
  <si>
    <t>          LT Loans &amp; Adv. Others</t>
  </si>
  <si>
    <t>          Advances to vendors</t>
  </si>
  <si>
    <t>     Less : Provision for doubtful advances - Long Term Loans &amp; Advances</t>
  </si>
  <si>
    <t>Other Non Current Assets</t>
  </si>
  <si>
    <t>     Claims and other receivables</t>
  </si>
  <si>
    <t>     Fixed deposits with banks with maturity period more than 12 months</t>
  </si>
  <si>
    <t>     Interest Accrued</t>
  </si>
  <si>
    <t>     Pre paid expenses</t>
  </si>
  <si>
    <t>     Future &amp; Options contract</t>
  </si>
  <si>
    <t>     Non Current Inventories</t>
  </si>
  <si>
    <t>     Non Current portion of Cash &amp; Bank balances</t>
  </si>
  <si>
    <t>     Other Non current Assets- Other</t>
  </si>
  <si>
    <t>Total Non-Current Assets</t>
  </si>
  <si>
    <t>Current Assets  Loans &amp; Advances</t>
  </si>
  <si>
    <t>Currents Investments</t>
  </si>
  <si>
    <t>     Quoted</t>
  </si>
  <si>
    <t>          Treasury Bills</t>
  </si>
  <si>
    <t>          Other Current Quoted Investments</t>
  </si>
  <si>
    <t>          Collateral Borrowing &amp; Lending Obligation</t>
  </si>
  <si>
    <t>          Share Application Money - Investment</t>
  </si>
  <si>
    <t>          Other Current Unquoted Investments</t>
  </si>
  <si>
    <t>          Current Inv_ Provision in Dimunition in value Of Investment</t>
  </si>
  <si>
    <t>     Quoted Investments - Market Value- Cur Inv</t>
  </si>
  <si>
    <t>     Quoted Investments - Book Value- Cur Inv</t>
  </si>
  <si>
    <t>     Current Inv_ Unquoted Investments - Book Value</t>
  </si>
  <si>
    <t>Inventories</t>
  </si>
  <si>
    <t>     Raw Materials</t>
  </si>
  <si>
    <t>     Work-in Progress</t>
  </si>
  <si>
    <t>     Finished Goods</t>
  </si>
  <si>
    <t>     Packing Materials</t>
  </si>
  <si>
    <t>     Shares, Units, Bonds in hand</t>
  </si>
  <si>
    <t>     Stores  and Spare</t>
  </si>
  <si>
    <t>     Consumable tools</t>
  </si>
  <si>
    <t>     Goods in transit</t>
  </si>
  <si>
    <t>     Goods in trade</t>
  </si>
  <si>
    <t>     Less: Advance received WIP</t>
  </si>
  <si>
    <t>     Excise duty on Finished goods</t>
  </si>
  <si>
    <t>     Other Inventory</t>
  </si>
  <si>
    <t>Sundry Debtors</t>
  </si>
  <si>
    <t>     Debtors more than Six months</t>
  </si>
  <si>
    <t>               Considered good</t>
  </si>
  <si>
    <t xml:space="preserve">               Considered doubtful</t>
  </si>
  <si>
    <t>     Debtors Others</t>
  </si>
  <si>
    <t>               Considered doubtful</t>
  </si>
  <si>
    <t>     Less: Provisions for Doubtful Debts</t>
  </si>
  <si>
    <t>     Hire Purchase Receivables</t>
  </si>
  <si>
    <t>     Less: Provisions for Doubtful Receivables</t>
  </si>
  <si>
    <t>Cash and Bank</t>
  </si>
  <si>
    <t>     Cash in hand</t>
  </si>
  <si>
    <t>     Balances at Bank</t>
  </si>
  <si>
    <t>          With Scheduled Banks</t>
  </si>
  <si>
    <t>               In Currents A/c (by Defaults)</t>
  </si>
  <si>
    <t>               In Cash Credit A/c</t>
  </si>
  <si>
    <t>               In Fixed Deposits A/c</t>
  </si>
  <si>
    <t>               In Unclaimed Dividend A/c</t>
  </si>
  <si>
    <t>               In Share Application Money A/c</t>
  </si>
  <si>
    <t>               Other A/c</t>
  </si>
  <si>
    <t>          With Other Bank</t>
  </si>
  <si>
    <t>     Account with Post Office</t>
  </si>
  <si>
    <t>     Remittances in transit</t>
  </si>
  <si>
    <t>     Stamps, Cheques, Demand Drafts in hand</t>
  </si>
  <si>
    <t>Other Current Assets</t>
  </si>
  <si>
    <t>     Interest accrued on Investments</t>
  </si>
  <si>
    <t>     Interest accrued on Debentures</t>
  </si>
  <si>
    <t>     Deposits with Government</t>
  </si>
  <si>
    <t>     Interest accrued and or due on loans</t>
  </si>
  <si>
    <t>     Export Incentives receivables</t>
  </si>
  <si>
    <t>     Bills receivables</t>
  </si>
  <si>
    <t>     Prepaid Expenses</t>
  </si>
  <si>
    <t>     Claims Received</t>
  </si>
  <si>
    <t>     Other_current_assets</t>
  </si>
  <si>
    <t>     Accrued gain on forward contracts (net)</t>
  </si>
  <si>
    <t>Short Term Loans and Advances</t>
  </si>
  <si>
    <t>     Advances recoverable in cash or in kind</t>
  </si>
  <si>
    <t xml:space="preserve">               To Employees</t>
  </si>
  <si>
    <t>               For Capital Expenditures</t>
  </si>
  <si>
    <t xml:space="preserve">               To Others</t>
  </si>
  <si>
    <t>     Advance income tax and TDS</t>
  </si>
  <si>
    <t>     Amounts due from directors</t>
  </si>
  <si>
    <t>     Due From Subsidiaries</t>
  </si>
  <si>
    <t>     Loans</t>
  </si>
  <si>
    <t>               To Subsidiaries</t>
  </si>
  <si>
    <t>     Balances with customs and excise authorities</t>
  </si>
  <si>
    <t xml:space="preserve">     Inter corporate deposits</t>
  </si>
  <si>
    <t>     Corporate Deposits</t>
  </si>
  <si>
    <t>     Securities Deposits</t>
  </si>
  <si>
    <t>     Sundry Deposits</t>
  </si>
  <si>
    <t>     Deferred Credit</t>
  </si>
  <si>
    <t>     MAT credit entitlement</t>
  </si>
  <si>
    <t>     Other Loans &amp; Advances</t>
  </si>
  <si>
    <t>Less: Advances considered doubtful</t>
  </si>
  <si>
    <t>Amt Due from firm (directors interested)</t>
  </si>
  <si>
    <t>Total Current Assets</t>
  </si>
  <si>
    <t>Net Current Assets (Including Current Investments)</t>
  </si>
  <si>
    <t>Total Current Assets Excluding Current Investments</t>
  </si>
  <si>
    <t>Miscellaneous Expenses not written off</t>
  </si>
  <si>
    <t>     Preliminary Expenses</t>
  </si>
  <si>
    <t>     Research and development expenditure</t>
  </si>
  <si>
    <t>     Expenses on Issue of Shares / Debentures</t>
  </si>
  <si>
    <t>     Discounts on Issue of Shares / Debentures</t>
  </si>
  <si>
    <t>     Deferred Revenue Expenditure</t>
  </si>
  <si>
    <t>     Pre-operative Expenses</t>
  </si>
  <si>
    <t>     Compensation on Voluntary Retirement</t>
  </si>
  <si>
    <t>     Interest paid out of capital contruction</t>
  </si>
  <si>
    <t>     Cost of Trial run Production</t>
  </si>
  <si>
    <t>     Other Miscellaneous Expenses</t>
  </si>
  <si>
    <t>Total Assets</t>
  </si>
  <si>
    <t>Contingent Liabilities</t>
  </si>
  <si>
    <t>     Claims against the company not acknowledged</t>
  </si>
  <si>
    <t>     Liability for partly paid investments</t>
  </si>
  <si>
    <t>     Liabilities under Guarantees</t>
  </si>
  <si>
    <t>     Arreas of Dividend on Cummulative Prefernce Shares</t>
  </si>
  <si>
    <t>     Liabilities on Bills receivables discounted</t>
  </si>
  <si>
    <t>     Other Contingent Liabilities</t>
  </si>
  <si>
    <t>     Estimated Capital Contracts Remaining</t>
  </si>
  <si>
    <t>Total Debt (Long Term Plus Short Term)</t>
  </si>
  <si>
    <t>Book Value</t>
  </si>
  <si>
    <t>Adjusted Book Value</t>
  </si>
  <si>
    <t>Source:AceEquity 
 Disclaimer : Accord Fintech Pvt Ltd has taken all the necessary steps and measures in compilation of the Data present  in the AceEquity. We have tried our level best to provide data from reliable source. However, Accord Fintech Pvt Ltd does not  guarantee the accuracy,adequacy or completeness of any Data in the AceEquity and is not responsible for any errors or omissions  or for the results obtained from the use of such Data. Accord Fintech especially states that it has no financial liability  whatsoever to the users of AceEquity.Accord or any of its directors/ employees/ representatives does not accept any liability  for any direct or consequential loss arising from the use of the Data contained in the AceEquity or any data  generated from the AceEquity.</t>
  </si>
  <si>
    <t>Profit Before Tax</t>
  </si>
  <si>
    <t>Adjustment</t>
  </si>
  <si>
    <t xml:space="preserve">     Depreciation</t>
  </si>
  <si>
    <t xml:space="preserve">     Impairment</t>
  </si>
  <si>
    <t xml:space="preserve">     Interest Expeses</t>
  </si>
  <si>
    <t xml:space="preserve">     Profit/Loss on sale of Fixed Assets</t>
  </si>
  <si>
    <t xml:space="preserve">     Profit/Loss on sale of investments</t>
  </si>
  <si>
    <t xml:space="preserve">     Dividend Received</t>
  </si>
  <si>
    <t xml:space="preserve">     Interest Income</t>
  </si>
  <si>
    <t xml:space="preserve">     Diminution in the value / Write off of Investments</t>
  </si>
  <si>
    <t xml:space="preserve">     Transferred from Revaluation Reserve</t>
  </si>
  <si>
    <t xml:space="preserve">     Effect of Exchange Rate Change</t>
  </si>
  <si>
    <t xml:space="preserve">     Net Prior Year Adjustments</t>
  </si>
  <si>
    <t xml:space="preserve">     Provision &amp; Written Off</t>
  </si>
  <si>
    <t xml:space="preserve">     Excess of cost over fair value of investments</t>
  </si>
  <si>
    <t xml:space="preserve">     Tax Paid</t>
  </si>
  <si>
    <t xml:space="preserve">     Tax refunded</t>
  </si>
  <si>
    <t xml:space="preserve">     Bad debts irrecoverable written off</t>
  </si>
  <si>
    <t xml:space="preserve">     Provision for doubtful debts &amp; advances</t>
  </si>
  <si>
    <t xml:space="preserve">     Misc. Expenses written off</t>
  </si>
  <si>
    <t xml:space="preserve">     Other Adjustments</t>
  </si>
  <si>
    <t>Changes In working Capital</t>
  </si>
  <si>
    <t xml:space="preserve">     Trade &amp; Other receivables</t>
  </si>
  <si>
    <t xml:space="preserve">     Inventories</t>
  </si>
  <si>
    <t xml:space="preserve">     Loans &amp; Advances</t>
  </si>
  <si>
    <t xml:space="preserve">     Investments</t>
  </si>
  <si>
    <t xml:space="preserve">     Trade &amp; Other payables</t>
  </si>
  <si>
    <t xml:space="preserve">     Decrease / (Increase) in LT loans &amp; Advances</t>
  </si>
  <si>
    <t xml:space="preserve">    (Increase) / Decrease in Other non current Assets</t>
  </si>
  <si>
    <t xml:space="preserve">     Increase / (Decrease) in Other non current Liabilities</t>
  </si>
  <si>
    <t xml:space="preserve">    Increase / (Decrease) in LT Provisions</t>
  </si>
  <si>
    <t xml:space="preserve">     Others</t>
  </si>
  <si>
    <t>Cash Flow after changes in Working Capital</t>
  </si>
  <si>
    <t xml:space="preserve">     Interest Paid</t>
  </si>
  <si>
    <t xml:space="preserve">     Other Direct Expenses paid</t>
  </si>
  <si>
    <t xml:space="preserve">     Extra &amp; Other Item</t>
  </si>
  <si>
    <t>Cash From Operating Activities</t>
  </si>
  <si>
    <t>Cash Flow from Investing Activities</t>
  </si>
  <si>
    <t xml:space="preserve">     Purchase of Fixed Assets</t>
  </si>
  <si>
    <t xml:space="preserve">     Sale of Fixed Assets</t>
  </si>
  <si>
    <t xml:space="preserve">     Profit/Loss on sale of Investments</t>
  </si>
  <si>
    <t xml:space="preserve">     Purchase of  Investment</t>
  </si>
  <si>
    <t xml:space="preserve">     Sale of Investments</t>
  </si>
  <si>
    <t xml:space="preserve">     Investment in Subsidiaries</t>
  </si>
  <si>
    <t xml:space="preserve">     Dividend Income</t>
  </si>
  <si>
    <t xml:space="preserve">     Interest received</t>
  </si>
  <si>
    <t xml:space="preserve">     Increase/ Decrease in Loans</t>
  </si>
  <si>
    <t xml:space="preserve">     Loans &amp; advances given to subsidiaries / partnership firms etc.</t>
  </si>
  <si>
    <t xml:space="preserve">     Advances for capital expenditure</t>
  </si>
  <si>
    <t xml:space="preserve">     Other Investment Activities</t>
  </si>
  <si>
    <t>Cash from Financing Activities</t>
  </si>
  <si>
    <t xml:space="preserve">     Increase / (Decrease) in Loan Funds</t>
  </si>
  <si>
    <t xml:space="preserve">     Proceeds from Long Term Borrowings</t>
  </si>
  <si>
    <t xml:space="preserve">     Repayment of Long Term Borrowings</t>
  </si>
  <si>
    <t xml:space="preserve">     Proceeds from Debenture / Bonds</t>
  </si>
  <si>
    <t xml:space="preserve">     Repayment of Debenture / Bonds</t>
  </si>
  <si>
    <t xml:space="preserve">     Short Term Loans</t>
  </si>
  <si>
    <t xml:space="preserve">     Increase  / (Decrease) in Preference Capital</t>
  </si>
  <si>
    <t xml:space="preserve">     Proceeds from Preference Shares Capital</t>
  </si>
  <si>
    <t xml:space="preserve">     Redemption of Preference Shares Capital</t>
  </si>
  <si>
    <t xml:space="preserve">     Proceeds from Shares Warrants</t>
  </si>
  <si>
    <t xml:space="preserve">     Proceeds from Issue of Equity Share Capital</t>
  </si>
  <si>
    <t xml:space="preserve">     Buy Back of Equity Shares Capital</t>
  </si>
  <si>
    <t xml:space="preserve">     Equity Dividend Paid</t>
  </si>
  <si>
    <t xml:space="preserve">     Preference Dividend</t>
  </si>
  <si>
    <t xml:space="preserve">     Changes in working capital borrowings</t>
  </si>
  <si>
    <t xml:space="preserve">     Loans (to) / from subsidiaries</t>
  </si>
  <si>
    <t xml:space="preserve">     Net Inc/Dec in cash / Export credit facilities and other short term loans</t>
  </si>
  <si>
    <t xml:space="preserve">     Income tax on dividend paid</t>
  </si>
  <si>
    <t xml:space="preserve">     Expenses on issue of shares</t>
  </si>
  <si>
    <t xml:space="preserve">     Other Financial Activities</t>
  </si>
  <si>
    <t>Net Cash Inflow / Outflow</t>
  </si>
  <si>
    <t>Opening Cash &amp; Cash Equivalents</t>
  </si>
  <si>
    <t>Cash &amp; Cash Equivalent on Amalgamation / Take over / Merger</t>
  </si>
  <si>
    <t>Cash &amp; Cash Equivalent of Subsidiaries under liquidations</t>
  </si>
  <si>
    <t>Translation adj. on reserves / op cash balances  frgn subsidiaries</t>
  </si>
  <si>
    <t>Effect of Foreign Exchange Fluctuations</t>
  </si>
  <si>
    <t>Closing Cash &amp; Cash Equivalent</t>
  </si>
  <si>
    <t>No of Months</t>
  </si>
  <si>
    <t>INCOME :</t>
  </si>
  <si>
    <t>Gross Sales</t>
  </si>
  <si>
    <t xml:space="preserve">     Sales</t>
  </si>
  <si>
    <t xml:space="preserve">     Job Work / Contract Receipts</t>
  </si>
  <si>
    <t xml:space="preserve">     Processing Charges / Service Income</t>
  </si>
  <si>
    <t xml:space="preserve">     Revenue from property development</t>
  </si>
  <si>
    <t xml:space="preserve">     Revenue from wind power generation</t>
  </si>
  <si>
    <t xml:space="preserve">     Export Benefits</t>
  </si>
  <si>
    <t xml:space="preserve">     Sales - Scrap</t>
  </si>
  <si>
    <t xml:space="preserve">     Subsidy / Grants / Incentives</t>
  </si>
  <si>
    <t xml:space="preserve">     Profit on sale of assets/investments</t>
  </si>
  <si>
    <t xml:space="preserve">     Other Operational Income</t>
  </si>
  <si>
    <t>Sales - Domestic</t>
  </si>
  <si>
    <t>Sales - Exports</t>
  </si>
  <si>
    <t>Manufacturing Sales</t>
  </si>
  <si>
    <t>Trading Sales</t>
  </si>
  <si>
    <t>Services Sales</t>
  </si>
  <si>
    <t>Less: Inter divisional transfers</t>
  </si>
  <si>
    <t>Less: Sales Returns</t>
  </si>
  <si>
    <t>Less: Excise Duty</t>
  </si>
  <si>
    <t>Net Sales</t>
  </si>
  <si>
    <t>EXPENDITURE :</t>
  </si>
  <si>
    <t>Increase/Decrease in Stock</t>
  </si>
  <si>
    <t xml:space="preserve">     Opening - Work In Progress</t>
  </si>
  <si>
    <t xml:space="preserve">     Opening - Finished Goods</t>
  </si>
  <si>
    <t xml:space="preserve">     Opening - Shares, Units and Bonds</t>
  </si>
  <si>
    <t xml:space="preserve">     Other Opening Balances</t>
  </si>
  <si>
    <t xml:space="preserve">     Less: Closing - Work In Progress</t>
  </si>
  <si>
    <t xml:space="preserve">     Less: Closing - Finished Goods</t>
  </si>
  <si>
    <t xml:space="preserve">     Less: Closing - Shares, Units and Bonds</t>
  </si>
  <si>
    <t xml:space="preserve">     Less: Other Closing Balances</t>
  </si>
  <si>
    <t xml:space="preserve">     Inter division Transfer in transits</t>
  </si>
  <si>
    <t xml:space="preserve">     Excise Duty on Stock Adjustments</t>
  </si>
  <si>
    <t xml:space="preserve">     Stock Capitalised</t>
  </si>
  <si>
    <t>Raw Material Consumed</t>
  </si>
  <si>
    <t xml:space="preserve">     Opening Raw Materials</t>
  </si>
  <si>
    <t xml:space="preserve">     Purchases Raw Materials</t>
  </si>
  <si>
    <t xml:space="preserve">     Closing Raw Materials</t>
  </si>
  <si>
    <t xml:space="preserve">     Other Direct Purchases / Brought in cost</t>
  </si>
  <si>
    <t xml:space="preserve">     Stock on Amalgamation</t>
  </si>
  <si>
    <t xml:space="preserve">     Other raw material cost</t>
  </si>
  <si>
    <t xml:space="preserve">     Raw Material Consumed Capitalised</t>
  </si>
  <si>
    <t>Power &amp; Fuel Cost</t>
  </si>
  <si>
    <t xml:space="preserve">     Electricity &amp; Power</t>
  </si>
  <si>
    <t xml:space="preserve">               Less: Captive Consumption of Power</t>
  </si>
  <si>
    <t xml:space="preserve">     Oil, Fuel &amp; Natural gas</t>
  </si>
  <si>
    <t xml:space="preserve">               Less: Captive Consumption of Fuel</t>
  </si>
  <si>
    <t xml:space="preserve">     Coals etc</t>
  </si>
  <si>
    <t xml:space="preserve">     Other power &amp; fuel</t>
  </si>
  <si>
    <t xml:space="preserve">     Power &amp; Fuel Capitalised</t>
  </si>
  <si>
    <t>Employee Cost</t>
  </si>
  <si>
    <t xml:space="preserve">     Salaries, Wages &amp; Bonus</t>
  </si>
  <si>
    <t xml:space="preserve">     Contributions to EPF &amp; Pension Funds</t>
  </si>
  <si>
    <t xml:space="preserve">     Workmen and Staff Welfare Expenses</t>
  </si>
  <si>
    <t xml:space="preserve">     Gratuity &amp; Ex Gratia</t>
  </si>
  <si>
    <t xml:space="preserve">     Retrenchment Workers &amp; VRS</t>
  </si>
  <si>
    <t xml:space="preserve">     Leave Travel Allowance</t>
  </si>
  <si>
    <t xml:space="preserve">     Leave Encashment</t>
  </si>
  <si>
    <t xml:space="preserve">     Amortisation of deferred stock compensation cost</t>
  </si>
  <si>
    <t xml:space="preserve">     Other Employees Cost</t>
  </si>
  <si>
    <t xml:space="preserve">     Employee Cost Capitalised</t>
  </si>
  <si>
    <t>Other Manufacturing Expenses</t>
  </si>
  <si>
    <t xml:space="preserve">     Sub-contracted / Outsourced services</t>
  </si>
  <si>
    <t xml:space="preserve">     Processing Charges</t>
  </si>
  <si>
    <t xml:space="preserve">     Repairs and Maintenance</t>
  </si>
  <si>
    <t xml:space="preserve">               Building &amp; Premises</t>
  </si>
  <si>
    <t>               Plant &amp; Machinery</t>
  </si>
  <si>
    <t xml:space="preserve">               Other repairs</t>
  </si>
  <si>
    <t xml:space="preserve">     Research &amp; Development</t>
  </si>
  <si>
    <t xml:space="preserve">     Plant &amp; Machinery Hire Charges</t>
  </si>
  <si>
    <t xml:space="preserve">     Royalty</t>
  </si>
  <si>
    <t xml:space="preserve">     Freight, transportation, port charges</t>
  </si>
  <si>
    <t xml:space="preserve">     Packing Material Consumed</t>
  </si>
  <si>
    <t xml:space="preserve">     Stores, spare parts and tools consumed</t>
  </si>
  <si>
    <t xml:space="preserve">     Up keep and Maintenance Charges</t>
  </si>
  <si>
    <t xml:space="preserve">     Project Expenses</t>
  </si>
  <si>
    <t xml:space="preserve">     Hire Charges - Mfg</t>
  </si>
  <si>
    <t xml:space="preserve">     Other Mfg Exp</t>
  </si>
  <si>
    <t xml:space="preserve">     Manufacturing Expenses Capitalised</t>
  </si>
  <si>
    <t>General and Administration Expenses</t>
  </si>
  <si>
    <t xml:space="preserve">     Rent, Rates &amp; Taxes</t>
  </si>
  <si>
    <t xml:space="preserve">               Rent</t>
  </si>
  <si>
    <t>               Rates &amp; Taxes</t>
  </si>
  <si>
    <t xml:space="preserve">               Other rent</t>
  </si>
  <si>
    <t xml:space="preserve">     Insurance</t>
  </si>
  <si>
    <t xml:space="preserve">     Repairs &amp; Maintenance - Others</t>
  </si>
  <si>
    <t xml:space="preserve">     Printing and stationery</t>
  </si>
  <si>
    <t xml:space="preserve">     Professional and legal fees</t>
  </si>
  <si>
    <t xml:space="preserve">     Traveling and conveyance</t>
  </si>
  <si>
    <t xml:space="preserve">     Payment to Auditors</t>
  </si>
  <si>
    <t xml:space="preserve">               Audit Work</t>
  </si>
  <si>
    <t>               Taxation work</t>
  </si>
  <si>
    <t>               Certification Work</t>
  </si>
  <si>
    <t>               Reimbursement of Expenses</t>
  </si>
  <si>
    <t xml:space="preserve">               Other Audit Exp</t>
  </si>
  <si>
    <t xml:space="preserve">     Hire Charges - Admin</t>
  </si>
  <si>
    <t xml:space="preserve">     Packing expenses</t>
  </si>
  <si>
    <t xml:space="preserve">     Communication Expenses</t>
  </si>
  <si>
    <t xml:space="preserve">     Training Expenses</t>
  </si>
  <si>
    <t xml:space="preserve">     Wealth Tax</t>
  </si>
  <si>
    <t xml:space="preserve">     Director's remuneration</t>
  </si>
  <si>
    <t xml:space="preserve">     Other Administration</t>
  </si>
  <si>
    <t xml:space="preserve">     Administration Expenses Capitalised</t>
  </si>
  <si>
    <t>Selling and Distribution Expenses</t>
  </si>
  <si>
    <t xml:space="preserve">     Distribution Expenses</t>
  </si>
  <si>
    <t xml:space="preserve">     Advertisement &amp; Sales Promotion</t>
  </si>
  <si>
    <t xml:space="preserve">     Sales Commissions &amp; Incentives</t>
  </si>
  <si>
    <t xml:space="preserve">     Brokerages</t>
  </si>
  <si>
    <t xml:space="preserve">     Discounts &amp; Rebates (S&amp;D)</t>
  </si>
  <si>
    <t xml:space="preserve">     Freight and Forwarding</t>
  </si>
  <si>
    <t xml:space="preserve">     Handling and Clearing Charges</t>
  </si>
  <si>
    <t xml:space="preserve">     Sales tax</t>
  </si>
  <si>
    <t xml:space="preserve">     Other Selling Expenses</t>
  </si>
  <si>
    <t xml:space="preserve">     Selling Expenses Capitalised</t>
  </si>
  <si>
    <t>Miscellaneous Expenses</t>
  </si>
  <si>
    <t xml:space="preserve">     Deferred Revenue Expenditure Written Off</t>
  </si>
  <si>
    <t xml:space="preserve">     Bad debts/advances written off</t>
  </si>
  <si>
    <t xml:space="preserve">     Provision for doubtful debts</t>
  </si>
  <si>
    <t xml:space="preserve">     Loss on disposal of fixed assets (net)</t>
  </si>
  <si>
    <t xml:space="preserve">     Loss on foreign exchange fluctuations</t>
  </si>
  <si>
    <t xml:space="preserve">     Loss on sale of non-trade current investments</t>
  </si>
  <si>
    <t xml:space="preserve">     Diminution in the value of Long Term Investments</t>
  </si>
  <si>
    <t xml:space="preserve">     Provisions &amp; write off</t>
  </si>
  <si>
    <t xml:space="preserve">     Loss on Future and Options</t>
  </si>
  <si>
    <t xml:space="preserve">     Donations</t>
  </si>
  <si>
    <t xml:space="preserve">     Loss on buy-back of shares/debentures</t>
  </si>
  <si>
    <t xml:space="preserve">     Other Miscellaneous Expenses</t>
  </si>
  <si>
    <t xml:space="preserve">     Miscellaneous Expenses Capitalised</t>
  </si>
  <si>
    <t>Less: Expenses Capitalised</t>
  </si>
  <si>
    <t>Total Expenditure</t>
  </si>
  <si>
    <t>Operating Profit (Excl OI)</t>
  </si>
  <si>
    <t>Other Income</t>
  </si>
  <si>
    <t xml:space="preserve">     Interest Received</t>
  </si>
  <si>
    <t xml:space="preserve">               Interest on Deposits</t>
  </si>
  <si>
    <t xml:space="preserve">               Interest on Debentures &amp; Bonds</t>
  </si>
  <si>
    <t>               Interest on Others</t>
  </si>
  <si>
    <t xml:space="preserve">     Commission Received</t>
  </si>
  <si>
    <t xml:space="preserve">     Export Incentives</t>
  </si>
  <si>
    <t xml:space="preserve">     Discounts</t>
  </si>
  <si>
    <t xml:space="preserve">     Profit on sale of Fixed Assets</t>
  </si>
  <si>
    <t xml:space="preserve">     Profits on sale of Investments</t>
  </si>
  <si>
    <t xml:space="preserve">     Income from mutual Funds</t>
  </si>
  <si>
    <t xml:space="preserve">     Income from other investments</t>
  </si>
  <si>
    <t xml:space="preserve">     Diminution in carrying cost of investments</t>
  </si>
  <si>
    <t xml:space="preserve">     Sale of Scrap - Other Income</t>
  </si>
  <si>
    <t xml:space="preserve">     Service Fee</t>
  </si>
  <si>
    <t xml:space="preserve">     Gain on Forward Contracts/Forex</t>
  </si>
  <si>
    <t xml:space="preserve">     Foreign Exchange Gains</t>
  </si>
  <si>
    <t xml:space="preserve">     Lease / Rental Income</t>
  </si>
  <si>
    <t xml:space="preserve">     Grants from Government</t>
  </si>
  <si>
    <t xml:space="preserve">     Transfer from capital reserve / Capital grants</t>
  </si>
  <si>
    <t xml:space="preserve">     Bad debts recovered</t>
  </si>
  <si>
    <t xml:space="preserve">     Provision Written Back</t>
  </si>
  <si>
    <t xml:space="preserve">     Claims Received</t>
  </si>
  <si>
    <t xml:space="preserve">     Sale of Power</t>
  </si>
  <si>
    <t>Operating Profit</t>
  </si>
  <si>
    <t>Interest</t>
  </si>
  <si>
    <t xml:space="preserve">     Interest on Debenture / Bonds</t>
  </si>
  <si>
    <t xml:space="preserve">     Interest on Term Loan</t>
  </si>
  <si>
    <t xml:space="preserve">     Interest on Fixed deposits</t>
  </si>
  <si>
    <t xml:space="preserve">     Interest on Vehicle Loan</t>
  </si>
  <si>
    <t xml:space="preserve">     Interest on Cash Credits / Packing credits</t>
  </si>
  <si>
    <t xml:space="preserve">     Interest on Working Capital Loans</t>
  </si>
  <si>
    <t xml:space="preserve">     Bank Charges etc</t>
  </si>
  <si>
    <t xml:space="preserve">     Other Interest</t>
  </si>
  <si>
    <t xml:space="preserve">     Interest Capitalised</t>
  </si>
  <si>
    <t>PBDT</t>
  </si>
  <si>
    <t>Depreciation</t>
  </si>
  <si>
    <t>Profit Before Taxation &amp; Exceptional Items</t>
  </si>
  <si>
    <t>Exceptional Income / Expenses</t>
  </si>
  <si>
    <t xml:space="preserve">     Profit (Loss) on Sale of fixed assets</t>
  </si>
  <si>
    <t xml:space="preserve">     Profit (Loss) on Sale of Investments</t>
  </si>
  <si>
    <t xml:space="preserve">     Restructuring Cost / Reversal of provisions</t>
  </si>
  <si>
    <t xml:space="preserve">     Accidental Loss / Damages</t>
  </si>
  <si>
    <t xml:space="preserve">     Inventory Write off</t>
  </si>
  <si>
    <t xml:space="preserve">     Other exceptional Expenses</t>
  </si>
  <si>
    <t xml:space="preserve">     Other exceptional Income</t>
  </si>
  <si>
    <t>Provision for Tax</t>
  </si>
  <si>
    <t xml:space="preserve">     Current Income Tax</t>
  </si>
  <si>
    <t xml:space="preserve">     Deferred Tax</t>
  </si>
  <si>
    <t xml:space="preserve">     Fringe Benefit tax</t>
  </si>
  <si>
    <t xml:space="preserve">     MAT Credit entitlement</t>
  </si>
  <si>
    <t xml:space="preserve">     Other taxes</t>
  </si>
  <si>
    <t>Profit After Tax</t>
  </si>
  <si>
    <t>Extra items</t>
  </si>
  <si>
    <t>Share of Associate</t>
  </si>
  <si>
    <t>Other Consolidated Items</t>
  </si>
  <si>
    <t>Consolidated Net Profit</t>
  </si>
  <si>
    <t>Adjustments to PAT</t>
  </si>
  <si>
    <t>Profit Balance B/F</t>
  </si>
  <si>
    <t>Appropriations</t>
  </si>
  <si>
    <t xml:space="preserve">     General Reserve</t>
  </si>
  <si>
    <t xml:space="preserve">     Interim Dividend - Equity</t>
  </si>
  <si>
    <t xml:space="preserve">     Proposed Equity Dividend</t>
  </si>
  <si>
    <t xml:space="preserve">     Corporate Dividend Tax</t>
  </si>
  <si>
    <t xml:space="preserve">     Statutory Reserve</t>
  </si>
  <si>
    <t xml:space="preserve">     Other Appropriation</t>
  </si>
  <si>
    <t xml:space="preserve">     Capital Redemption Reserve</t>
  </si>
  <si>
    <t xml:space="preserve">     Profit &amp; Loss Balance C/F</t>
  </si>
  <si>
    <t>Equity Dividend %</t>
  </si>
  <si>
    <t>Earnings Per Share</t>
  </si>
  <si>
    <t>Adjusted EPS</t>
  </si>
  <si>
    <t>Sun Pharmaceutical Industries Ltd. Profit And  Loss - Standalone - Actual - Additional- [INR-Crore]</t>
  </si>
  <si>
    <t>     Stock on Amalgamation</t>
  </si>
  <si>
    <t>               Less: Captive Consumption of Fuel</t>
  </si>
  <si>
    <t>               Rates &amp; Taxes</t>
  </si>
  <si>
    <t xml:space="preserve">               Taxation work</t>
  </si>
  <si>
    <t>               Certification Work</t>
  </si>
  <si>
    <t xml:space="preserve">               Reimbursement of Expenses</t>
  </si>
  <si>
    <t>               Interest on Debentures &amp; Bonds</t>
  </si>
  <si>
    <t>               Interest on Others</t>
  </si>
  <si>
    <t xml:space="preserve">     MAT credit entitlement</t>
  </si>
  <si>
    <t>Sun Pharmaceutical Industries Ltd. Balance Sheet (New) - Standalone - Actual - Additional- [INR-Crore]</t>
  </si>
  <si>
    <t>Sun Pharmaceutical Industries Ltd. CashFlow - Standalone - Actual - Schedules- [INR-Crore]</t>
  </si>
  <si>
    <t>Sales to capital employed ex cash and invt</t>
  </si>
  <si>
    <t>Ratio-average</t>
  </si>
  <si>
    <t>Receivables</t>
  </si>
  <si>
    <t>Receivable turnover ratio and days</t>
  </si>
  <si>
    <t>Ratio-days</t>
  </si>
  <si>
    <t>Use of capital employed in business</t>
  </si>
  <si>
    <t>Collection efficiency</t>
  </si>
  <si>
    <t>Fixed Asset turnover</t>
  </si>
  <si>
    <t>Use of fixed assets deployed</t>
  </si>
  <si>
    <t>Use of total assets deployed</t>
  </si>
  <si>
    <t>Total Asset turnover</t>
  </si>
  <si>
    <t>Cash Sales</t>
  </si>
  <si>
    <t>Ratio</t>
  </si>
  <si>
    <t>Cash Sales to accrual sales</t>
  </si>
  <si>
    <t>Change in receivables</t>
  </si>
  <si>
    <t>Sales ratios</t>
  </si>
  <si>
    <t>Quality of receivables</t>
  </si>
  <si>
    <t>Provision for doubtful debts and bad debt expense</t>
  </si>
  <si>
    <t>Expenses Ratio</t>
  </si>
  <si>
    <t>Excise Duty %</t>
  </si>
  <si>
    <t>Excise duty % of sales</t>
  </si>
  <si>
    <t>Excise Duty</t>
  </si>
  <si>
    <t>%</t>
  </si>
  <si>
    <t>Growth</t>
  </si>
  <si>
    <t>10 year CAGR</t>
  </si>
  <si>
    <t>5 year CAGR</t>
  </si>
  <si>
    <t>3 year CAGR</t>
  </si>
  <si>
    <t>Depreciation rate</t>
  </si>
  <si>
    <t>Depre to GB</t>
  </si>
  <si>
    <t>Depre to NB</t>
  </si>
  <si>
    <t>Age of asset</t>
  </si>
  <si>
    <t>Acc Depre to Depre</t>
  </si>
  <si>
    <t>Age of assets</t>
  </si>
  <si>
    <t>Change in gross block to depre</t>
  </si>
  <si>
    <t>FA invt</t>
  </si>
  <si>
    <t>Capex to depre</t>
  </si>
  <si>
    <t>Depreciation Ratios</t>
  </si>
  <si>
    <t>Breakup</t>
  </si>
  <si>
    <t>Foreign exchange as % of other income</t>
  </si>
  <si>
    <t>Investment income as % of other income</t>
  </si>
  <si>
    <t>Lease income as % of other income</t>
  </si>
  <si>
    <t>Others</t>
  </si>
  <si>
    <t>Investment income as % of cash and invt</t>
  </si>
  <si>
    <t>Investment Income</t>
  </si>
  <si>
    <t>Cash interest and Dividend income</t>
  </si>
  <si>
    <t>Domestic</t>
  </si>
  <si>
    <t>Exports</t>
  </si>
  <si>
    <t>Manufacturing</t>
  </si>
  <si>
    <t>Trading</t>
  </si>
  <si>
    <t>Service</t>
  </si>
  <si>
    <t>Cost of materials consumed and change in stock</t>
  </si>
  <si>
    <t>% of net sales</t>
  </si>
  <si>
    <t>Geographic</t>
  </si>
  <si>
    <t>Mfg/trading</t>
  </si>
  <si>
    <t>Interest Rate</t>
  </si>
  <si>
    <t>Average interest cost</t>
  </si>
  <si>
    <t>Cash interest paid</t>
  </si>
  <si>
    <t>Interest Coverage Ratio</t>
  </si>
  <si>
    <t>EBIT(incl other income)/Interest</t>
  </si>
  <si>
    <t>Pre tax CFO plus investment income</t>
  </si>
  <si>
    <t>Exceptional items</t>
  </si>
  <si>
    <t>Exceptional (loss)/gain</t>
  </si>
  <si>
    <t>Wheher interest capitalised</t>
  </si>
  <si>
    <t>Pre tax and interest cash profit to cash interest</t>
  </si>
  <si>
    <t>As % of pre exceptional items PBT</t>
  </si>
  <si>
    <t>Pre exceptional items PBT</t>
  </si>
  <si>
    <t>Taxation</t>
  </si>
  <si>
    <t>Effective Tax Rate</t>
  </si>
  <si>
    <t>PBT</t>
  </si>
  <si>
    <t>Tax Rate</t>
  </si>
  <si>
    <t>Current Tax Rate</t>
  </si>
  <si>
    <t>Other taxes</t>
  </si>
  <si>
    <t>Current Tax</t>
  </si>
  <si>
    <t>Cash tax paid</t>
  </si>
  <si>
    <t>Subsidiaries,JV and Associates</t>
  </si>
  <si>
    <t>Minority Interest as % of PAT</t>
  </si>
  <si>
    <t>JV and Associate as % of post minority profit</t>
  </si>
  <si>
    <t>PAT pre minority interest</t>
  </si>
  <si>
    <t>Minority Interest-(profit)/loss</t>
  </si>
  <si>
    <t>JV and Associate-profit/(loss)</t>
  </si>
  <si>
    <t>OCI</t>
  </si>
  <si>
    <t>Margin</t>
  </si>
  <si>
    <t>Pre tax CFO</t>
  </si>
  <si>
    <t>EBITDA excl other income</t>
  </si>
  <si>
    <t>yoy growth</t>
  </si>
  <si>
    <t>Profitability and growth</t>
  </si>
  <si>
    <t>ROE</t>
  </si>
  <si>
    <t>Equity</t>
  </si>
  <si>
    <t>ROE for controlling shareholders</t>
  </si>
  <si>
    <t>Ex cash and invt ROE</t>
  </si>
  <si>
    <t>ROCE</t>
  </si>
  <si>
    <t>Pre tax EBIT incl other income incl associates and JV</t>
  </si>
  <si>
    <t>Ex cash and invt ROCE</t>
  </si>
  <si>
    <t>Pre tax EBIT excl other income incl associates and JV</t>
  </si>
  <si>
    <t>ROIC</t>
  </si>
  <si>
    <t>Ex cash and invt ROIC</t>
  </si>
  <si>
    <t>Solvency</t>
  </si>
  <si>
    <t>Net Deferred Tax Liability</t>
  </si>
  <si>
    <t>Contingent liability</t>
  </si>
  <si>
    <t>Total Debt (LT and ST)</t>
  </si>
  <si>
    <t>Reserves</t>
  </si>
  <si>
    <t>Securities Premium</t>
  </si>
  <si>
    <t>% of total reserves</t>
  </si>
  <si>
    <t>Total share capital and warrants</t>
  </si>
  <si>
    <t>Share Warrants</t>
  </si>
  <si>
    <t>% of total share capital and warrants</t>
  </si>
  <si>
    <t>Total Debt to equity</t>
  </si>
  <si>
    <t>Long term debt to equity</t>
  </si>
  <si>
    <t>Long term debt</t>
  </si>
  <si>
    <t>Change in debt to repayment</t>
  </si>
  <si>
    <t>Change in total debt</t>
  </si>
  <si>
    <t>Short term debt</t>
  </si>
  <si>
    <t>FCFF</t>
  </si>
  <si>
    <t>Dividend payout ratio</t>
  </si>
  <si>
    <t>Dividend incl tax</t>
  </si>
  <si>
    <t>Payout Ratio</t>
  </si>
  <si>
    <t>Net debt to equity</t>
  </si>
  <si>
    <t>Net Debt</t>
  </si>
  <si>
    <t>Total Debt to total assets</t>
  </si>
  <si>
    <t>Debt to Assets</t>
  </si>
  <si>
    <t>Fixed Assets</t>
  </si>
  <si>
    <t>Accumulated Depreciation</t>
  </si>
  <si>
    <t>Intangibles</t>
  </si>
  <si>
    <t>Goodwill</t>
  </si>
  <si>
    <t>Tangibles</t>
  </si>
  <si>
    <t>Total GB</t>
  </si>
  <si>
    <t>Intangibles as % of equity</t>
  </si>
  <si>
    <t>Change in revenues to change in GB</t>
  </si>
  <si>
    <t>Incremental GB</t>
  </si>
  <si>
    <t>Incremental net sales</t>
  </si>
  <si>
    <t>Total</t>
  </si>
  <si>
    <t>Non current investments</t>
  </si>
  <si>
    <t>Current Investments</t>
  </si>
  <si>
    <t>Market Value</t>
  </si>
  <si>
    <t>Quoted Investments (current and non current)</t>
  </si>
  <si>
    <t>Working Capital</t>
  </si>
  <si>
    <t>Current Assets</t>
  </si>
  <si>
    <t>Current Assets Breakup</t>
  </si>
  <si>
    <t>Other Non current assets</t>
  </si>
  <si>
    <t>Break up</t>
  </si>
  <si>
    <t>CWIP</t>
  </si>
  <si>
    <t>Capital Advances</t>
  </si>
  <si>
    <t>Change in FA in BS</t>
  </si>
  <si>
    <t>CWIP as % of gross block</t>
  </si>
  <si>
    <t>Inventory Days</t>
  </si>
  <si>
    <t>To net sales</t>
  </si>
  <si>
    <t>Inventory days-average</t>
  </si>
  <si>
    <t>Inventory days-closing</t>
  </si>
  <si>
    <t>To COGS</t>
  </si>
  <si>
    <t>COGS</t>
  </si>
  <si>
    <t>Debtor Days</t>
  </si>
  <si>
    <t>Current Assets ex cash and invt as % of sales</t>
  </si>
  <si>
    <t>Current Assets ex cash and invt</t>
  </si>
  <si>
    <t>Current Liab Breakup</t>
  </si>
  <si>
    <t>Other Non current liabilities</t>
  </si>
  <si>
    <t>Trade Payable Days</t>
  </si>
  <si>
    <t>Trade Payable days-average</t>
  </si>
  <si>
    <t>Debtor days-average</t>
  </si>
  <si>
    <t>Debtor days-closing</t>
  </si>
  <si>
    <t>Trade Payable days-closing</t>
  </si>
  <si>
    <t>Current Ratio</t>
  </si>
  <si>
    <t>Cash conversion cycle (days)</t>
  </si>
  <si>
    <t>Wcap to Sales (Ex cash,invt and debt)</t>
  </si>
  <si>
    <t>Trade Receivables/Debtor days-avg,net sales</t>
  </si>
  <si>
    <t>Inventory days-avg,COGS</t>
  </si>
  <si>
    <t>Trade Payables/Creditor days-avg,COGS</t>
  </si>
  <si>
    <t>Working Capital ex cash, invt and ST debt</t>
  </si>
  <si>
    <t>Foreign debt</t>
  </si>
  <si>
    <t>Domestic debt</t>
  </si>
  <si>
    <t>As % of capital employed</t>
  </si>
  <si>
    <t>Total Investments</t>
  </si>
  <si>
    <t>Invt in associates and JV as % of total investments</t>
  </si>
  <si>
    <t>Invt in JV and Associates</t>
  </si>
  <si>
    <t>CC Days</t>
  </si>
  <si>
    <t>Liquidity</t>
  </si>
  <si>
    <t>Cash to short term debt</t>
  </si>
  <si>
    <t>CFO</t>
  </si>
  <si>
    <t>Critical Needs Coverage</t>
  </si>
  <si>
    <t>Interest Paid+Current Debt+Dividend</t>
  </si>
  <si>
    <t>Asset Management Ratio</t>
  </si>
  <si>
    <t>Cash to Fixed Assets</t>
  </si>
  <si>
    <t>Total NB</t>
  </si>
  <si>
    <t>Debt Management Ratio</t>
  </si>
  <si>
    <t>Cash to Total Debt</t>
  </si>
  <si>
    <t>Cash Fixed Charge Coverage</t>
  </si>
  <si>
    <t>Lease??</t>
  </si>
  <si>
    <t>Interest, Lease,Debt Payment,Preference Dividend</t>
  </si>
  <si>
    <t>Profitability Ratio</t>
  </si>
  <si>
    <t>Cash to Sales</t>
  </si>
  <si>
    <t>Cash to Assets</t>
  </si>
  <si>
    <t>Cash to LT Capital Employed</t>
  </si>
  <si>
    <t>Sufficiency Ratio</t>
  </si>
  <si>
    <t>Repayment of Borrowing</t>
  </si>
  <si>
    <t>Dividend Payout</t>
  </si>
  <si>
    <t>Dividends-equity</t>
  </si>
  <si>
    <t>ROA</t>
  </si>
  <si>
    <t>LTD to CFO</t>
  </si>
  <si>
    <t>Capex to CFO</t>
  </si>
  <si>
    <t>Depreciation to CFO</t>
  </si>
  <si>
    <t>CFO to CFI and CFF</t>
  </si>
  <si>
    <t>CFI+CFF</t>
  </si>
  <si>
    <t>CFO less dividends to LT Debt</t>
  </si>
  <si>
    <t>Dividends to CFO</t>
  </si>
  <si>
    <t>Dividend Coverage Ratio</t>
  </si>
  <si>
    <t>CFO after interest and preference dividends</t>
  </si>
  <si>
    <t>Reinvestment</t>
  </si>
  <si>
    <t>CFO after dividends and current debt</t>
  </si>
  <si>
    <t>Cash flow adequacy</t>
  </si>
  <si>
    <t xml:space="preserve">Long-term debt + purchases of assets + dividends paid </t>
  </si>
  <si>
    <t>No LTD??</t>
  </si>
  <si>
    <t xml:space="preserve">Impact depreciation write-offs </t>
  </si>
  <si>
    <t>Operations Index</t>
  </si>
  <si>
    <t>Cash Ratio</t>
  </si>
  <si>
    <t>Cash and Current Invt</t>
  </si>
  <si>
    <t>Cash + Current Invt + Debtors</t>
  </si>
  <si>
    <t>CFO to Current Liabilities</t>
  </si>
  <si>
    <t>CFO to Total Liabilities</t>
  </si>
  <si>
    <t>EPS</t>
  </si>
  <si>
    <t>Cash EPS</t>
  </si>
  <si>
    <t>CFO plus invt income less interest paid</t>
  </si>
  <si>
    <t>Valuation Ratios</t>
  </si>
  <si>
    <t>FCFE per share</t>
  </si>
  <si>
    <t>Cash Flow ROI</t>
  </si>
  <si>
    <t>Other Cash Flow Ratios</t>
  </si>
  <si>
    <t>Advance Tax and TDS</t>
  </si>
  <si>
    <t>Balance Sheet Assets and Liab</t>
  </si>
  <si>
    <t>PAT post minority interest</t>
  </si>
  <si>
    <t>Per Share</t>
  </si>
  <si>
    <t>Sales per share</t>
  </si>
  <si>
    <t>Capital Employed per share</t>
  </si>
  <si>
    <t>% growth</t>
  </si>
  <si>
    <t>EBITDA</t>
  </si>
  <si>
    <t>EBIT/Operating profit</t>
  </si>
  <si>
    <t>Sun Pharmaceutical Industries Ltd.</t>
  </si>
  <si>
    <t>Consolidated P&amp;L / Rs crs</t>
  </si>
  <si>
    <t>Consolidated BS / Rs crs</t>
  </si>
  <si>
    <t xml:space="preserve">Liabilities </t>
  </si>
  <si>
    <t xml:space="preserve">Non-current liabilities </t>
  </si>
  <si>
    <t>Financial liabilities (Borrowings)</t>
  </si>
  <si>
    <t>+ Total Reserves</t>
  </si>
  <si>
    <t>+ Share Warrants &amp; Outstandings</t>
  </si>
  <si>
    <t>+ Preference Capital Paid Up</t>
  </si>
  <si>
    <t>+ Minority Interest</t>
  </si>
  <si>
    <t>+ Long Term Provisions</t>
  </si>
  <si>
    <t>+ Other Long Term Liabilities</t>
  </si>
  <si>
    <t>+ Deferred Tax Assets / Liabilities</t>
  </si>
  <si>
    <t>+ Long Term Trade Payables</t>
  </si>
  <si>
    <t>+ Other Current Liabilities</t>
  </si>
  <si>
    <t>+ Short Term Borrowings</t>
  </si>
  <si>
    <t>+ Short Term Provisions</t>
  </si>
  <si>
    <t>+ Inventories</t>
  </si>
  <si>
    <t>+ Sundry Debtors</t>
  </si>
  <si>
    <t>+ Cash and Bank</t>
  </si>
  <si>
    <t>+ Other Current Assets</t>
  </si>
  <si>
    <t>+ Short Term Loans and Advances</t>
  </si>
  <si>
    <t>+ Lease Adjustment A/c</t>
  </si>
  <si>
    <t>+ Capital Work in Progress</t>
  </si>
  <si>
    <t>+ Intangible assets under development</t>
  </si>
  <si>
    <t>+ Pre-operative Expenses pending</t>
  </si>
  <si>
    <t>+ Assets in transit</t>
  </si>
  <si>
    <t>+ Non Current Investments</t>
  </si>
  <si>
    <t>+ Long Term Loans &amp; Advances</t>
  </si>
  <si>
    <t>+ Other Non Current Assets</t>
  </si>
  <si>
    <t>Consolidated CFS / Rs crs</t>
  </si>
  <si>
    <t>Purchase of Fixed Assets</t>
  </si>
  <si>
    <t>Add/(Less): Cash &amp; Cash Equivalent on Amalgamation / Take over / Merger</t>
  </si>
  <si>
    <t>Add/(Less): Cash &amp; Cash Equivalent of Subsidiaries under liquidations</t>
  </si>
  <si>
    <t>Add/(Less): Translation adj. on reserves / op cash balances  frgn subsidiaries</t>
  </si>
  <si>
    <t>Add/(Less): Effect of Foreign Exchange Fluctuations</t>
  </si>
  <si>
    <t>+ Raw Material Consumed</t>
  </si>
  <si>
    <t>+ Power &amp; Fuel Cost</t>
  </si>
  <si>
    <t>+ Employee Cost</t>
  </si>
  <si>
    <t>+ Other Manufacturing Expenses</t>
  </si>
  <si>
    <t>+ General and Administration Expenses</t>
  </si>
  <si>
    <t>+ Selling and Distribution Expenses</t>
  </si>
  <si>
    <t>+ Miscellaneous Expenses</t>
  </si>
  <si>
    <t>Common Size BS - Vertical</t>
  </si>
  <si>
    <t>Common Size P&amp;L - Vertical</t>
  </si>
  <si>
    <t>Common Size BS - Horizontal</t>
  </si>
  <si>
    <t>Common Size P&amp;L - Horizontal</t>
  </si>
  <si>
    <t>% margin</t>
  </si>
  <si>
    <t>CAGR-10 yr</t>
  </si>
  <si>
    <t>CAGR-5 yr</t>
  </si>
  <si>
    <t>CAGR-3 yr</t>
  </si>
  <si>
    <t>Cash profit</t>
  </si>
  <si>
    <t>Free Cash Flow to Firm</t>
  </si>
  <si>
    <t>Free Cash Flow to Equity</t>
  </si>
  <si>
    <t>Net Change in Cash</t>
  </si>
  <si>
    <t>Pre tax cash operating profit before working capital changes</t>
  </si>
  <si>
    <t>Source:AceEquity 
 Disclaimer : Accord Fintech Pvt Ltd has taken all the necessary steps and measures in compilation of the Data present  in the AceEquity.
 We have tried our level best to provide data from reliable source. However, Accord Fintech Pvt Ltd does not  guarantee the accuracy,adequacy or completeness of any Data in the AceEquity and is not responsible for any errors or omissions  or for the results obtained from the use of such Data. Accord Fintech especially states that it has no financial liability  whatsoever to the users of AceEquity.Accord or any of its directors/ employees/ representatives does not accept any liability  for any direct or consequential loss arising from the use of the Data contained in the AceEquity or any data  generated from the AceEquity.</t>
  </si>
  <si>
    <t>Face Value</t>
  </si>
  <si>
    <t>Price</t>
  </si>
  <si>
    <t>Premium</t>
  </si>
  <si>
    <t>Reason</t>
  </si>
  <si>
    <t>Detail</t>
  </si>
  <si>
    <t>ESOP</t>
  </si>
  <si>
    <t>Sun Pharmaceutical Industries Ltd - 524715 - Announcement under Regulation 30 (LODR)-Allotment of ESOP / ESPSSecurity Code	524715	Company	Sun Pharmaceutical Industries Ltd	  Exchange Received Time 11-02-2019 16:21:48 Exchange Disseminated Time 11-02-2019 16:21:54 Time Taken 00:00:06This is to inform you that the Committee of Directors (Allotment) of the Board of Directors of the Company at its meeting held today, has allotted 6696 (Six thousand six hundred ninety six) equity shares of Re. 1/- each, on exercise of stock options under the SUN Employee Stock Option Scheme- 2015.Accordingly, post the above allotment of equity shares, the paid-up equity share capital of the Company is Rs. 2,39,93,34,970/- (Rupees Two Hundred and Thirty Nine Crore Ninety Three Lakhs Thirty Four Thousand Nine Hundred and Seventy Only) divided into 2,39,93,34,970 (Two Hundred and Thirty Nine Crore Ninety Three Lakhs Thirty Four Thousand Nine Hundred and Seventy) equity shares of Re.l/- each.Kindly take the same on record.</t>
  </si>
  <si>
    <t>Announcement under Regulation 30 (LODR)-Allotment of ESOP / ESPS	 	Download PDF	Download XBRL  Exchange Received Time  12/11/2018 16:18:47         Exchange Disseminated Time   12/11/2018 16:18:53              Time Taken   00:00:06Allotment of 3600 equity shares of Re. 1/- each under SUN Employee Stock Option Scheme- 2015.</t>
  </si>
  <si>
    <t>SUN PHARMACEUTICAL INDUSTRIES LTD. - 524715 - Announcement under Regulation 30 (LODR)-Allotment of ESOP / ESPS	 	Download PDF	Download XBRL  Exchange Received Time  13/08/2018 17:15:39         Exchange Disseminated Time   13/08/2018 17:15:46              Time Taken   00:00:07Allotment of 180 (One Hundred and Eighty) equity shares of Re. 1/- each under ESOS, at the Meeting of the Committee of Directors (Allotment) held today</t>
  </si>
  <si>
    <t>SUN PHARMACEUTICAL INDUSTRIES LTD. - 524715 - Board Meeting-Outcome of Committee Meeting	Board Meeting	Download PDF	Download XBRL  Exchange Received Time  24/05/2018 16:46:28         Exchange Disseminated Time   24/05/2018 16:46:33              Time Taken   00:00:05This is to inform you that the Committee of Directors (Allotment) of the Board of Directors of the Company at its meeting held today, allotted 1,314 (One Thousand Three Hundred and Fourteen) equity shares of Re. 1/- each, on exercise of stock options under the SUN Employee Stock Option Scheme - 2015.</t>
  </si>
  <si>
    <t>SUN PHARMACEUTICAL INDUSTRIES LTD. - 524715 - Board Meeting-Outcome of Committee Meeting	Board Meeting	Download PDF	Download XBRL  Exchange Received Time  14/02/2018 16:43:18         Exchange Disseminated Time   14/02/2018 16:43:23              Time Taken   00:00:05The Allotment Committee of the Board of Directors of the Company at its meeting held today i.e. on Wednesday, February 14, 2018, allotted 13,834 (Thirteen Thousand Eight Hundred and Thirty Four) equity shares of Re. 1/- each, on exercise of stock options under the SUN Employee Stock Option Scheme - 2015.</t>
  </si>
  <si>
    <t>Outcome of Committee Meeting	Download PDF	Download XBRL  Exchange Received Time  14/11/2017 16:03:24         Exchange Disseminated Time   14/11/2017 16:03:32              Time Taken   00:00:08This is to inform you that the Committee of Directors (Allotment) at its meeting held today i.e. on Tuesday, November 14, 2017 allotted 1,260 (One Thousand Two Hundred and Sixty) equity shares of the Company of Re 1/- each, on exercise of stock options under the SUN Employee Stock Option Scheme -2015.Accordingly, post the above allotment the paid-up equity share capital of the Company is Rs. 2,39,93,09,346/- (Rupees Two Hundred and Thirty Nine Crores Ninety Three Lakhs Nine Thousand Three Hundred and Forty Six Only) divided into Rs. 2,39,93,09,346 (Two Hundred and Thirty Nine Crores Ninety Three Lakhs Nine Thousand Three Hundred and Forty Six Only) equity shares of Re.1/- each.</t>
  </si>
  <si>
    <t xml:space="preserve">Security Code : 524715    Company : SUNPHARMA          Outcome of Committee Meeting Download PDF Download XBRL    Exchange Received Time  26/09/2017 10:03:46         Exchange Disseminated Time   26/09/2017 10:03:52              Time Taken   00:00:06 This is to inform you that the Committee of Directors (Allotment) at its meeting held today i.e. on Tuesday, September 26, 2017 allotted 1,106 (One Thousand One Hundred and Six) equity shares of the Company of Re 1/- each, on exercise of stock options under the SUN Employee Stock Option Plan-2015. Accordingly, post the above allotment the paid-up equity share capital of the Company is Rs. 2,39,93,08,086/- (Rupees Two Hundred and Thirty Nine Crores Ninety Three Lakhs Eight Thousand and Eighty Six Only) divided into 2,39,93,08,086/- (Two Hundred and Thirty Nine Crores Ninety Three Lakhs Eight Thousand and Eighty Six Only) equity shares of Re.1/- each. The meeting Committee of Directors (Allotment) commenced at 9:30 a.m. and concluded at 9:45 a.m.    </t>
  </si>
  <si>
    <t>Security Code : 524715    Company : SUNPHARMA	 	  Outcome of Committee Meeting	Download PDF	11 Aug 2017 11:26This is to inform you that the Committee of Directors (Allotment) at its meeting held today i.e. on Friday, August 11, 2017 allotted 799 (Seven Hundred and Ninety Nine) equity shares of the Company of Re 1/- each, on exercise of stock options under the Sun Employee Stock Option Scheme - 2015. Accordingly, post the above allotment the paid-up equity share capital of the Company is Rs. 2,39,93,06,980/- (Rupees Two Hundred and Thirty Nine Crores Ninety Three Lakhs Six Thousand Nine Hundred and Eighty Only) divided into 2,39,93,06,980/- (Two Hundred and Thirty Nine Crores Ninety Three Lakhs Six Thousand Nine Hundred and Eighty Only) equity shares of Re.1/- each.The meeting Committee of Directors (Allotment) commenced at 10:35 a.m. and concluded at 10:45 a.m.</t>
  </si>
  <si>
    <t>Security Code : 524715    Company : SUNPHARMA	 	  Outcome of Committee Meeting	Download PDF	26 May 2017 10:56This is to inform you that the Allotment Committee of Directors at its meeting held today i.e. on Friday, May 26, 2017 allotted:a)	3,000 (Three Thousand) equity shares of the Company of Re 1/- each, on exercise of stock options under the Sun Employee Stock Option Scheme - 2015. b)	12,000 (Twelve Thousand) equity shares of the Company of Re 1/- each, to Sun Pharma ESOP Trust for further allocation to the employees on exercise of stock options from time to time under Sun Employee Stock Option Plan–2015.Accordingly, post the above allotment the paid-up equity share capital of the Company is Rs. 2,39,93,06,181/- (Rupees Two Hundred and Thirty Nine Crores Ninety Three Lakhs Six Thousand One Hundred and Eighty One Only) divided into 2,39,93,06,181/- (Two Hundred and Thirty Nine Crores Ninety Three Lakhs Six Thousand One Hundred and Eighty One Only) equity shares of Re.1/- each.The meeting of the allotment Committee commenced at 10:15 a.m. and concluded at 10:40 a.m.</t>
  </si>
  <si>
    <t>SUN PHARMACEUTICAL INDUSTRIES LTD. - 524715 - Outcome of Allotment Committee MeetingThis is to inform you that the Allotment Committee of Directors at its meeting held today i.e. on Tuesday, February 14, 2017, allotted 20,993(Twenty Thousand Nine Hundred and Ninety Three) equity shares of the Company of Re. 1/- (Rupee One Only) each, on exercise of stock options under the Sun Employee Stock Option Scheme - 2015.Accordingly, post the above allotment the paid-up equity share capital of the Company is Rs. 2,39,92,91,18</t>
  </si>
  <si>
    <t>Security Code : 524715    Company : SUNPHARMA	 	  Outcome of Allotment Committee Meeting	Download PDF	22 Nov 2016 17:40Sun Pharmaceutical Industries Ltd has informed BSE that the Allotment Committee of Directors at its meeting held on November 22, 2016, allotted 16,229 (Sixteen Thousand Two Hundred and Twenty Nine) equity shares of the Company of Re. 1/- (Rupee One Only) each, on exercise of stock options under the Sun Employee Stock Option Scheme - 2015.Accordingly, post the above allotment the paid-up equity share capital of the Company is Rs. 2,39,92,70,188/- (Rupees Two Hundred and Thirty Nine Crore Ninety Two Lakhs Seventy Thousand One Hundred and Eighty Eight Only) divided into 2,39,92,70,188/- (Rupees Two Hundred and Thirty Nine Crore Ninety Two Lakhs Seventy Thousand One Hundred and Eighty Eight Only) of Re. 1/- each.The meeting of the allotment Committee commenced at 5.00 p.m. and concluded at 5.30 p.m.</t>
  </si>
  <si>
    <t>Buy Back of Shares</t>
  </si>
  <si>
    <t>The Board of Directors of the Company approved a proposal for buyback of equity shares at its meeting held on June 23, 2016. Further to the said approval, the Company completed buyback of 7,500,000 equity shares of Rs. 1 each (representing 0.31% of total pre buy back paid up equity capital) on October 18, 2016, from the shareholders on a proportionate basis by way of a tender offer at a price of Rs. 900 per equity share for an aggregate amount of Rs. 67,500 Lakhs in accordance with the provisions of the Companies Act, 2013 and the SEBI (Buy Back of Securities) Regulations, 1998</t>
  </si>
  <si>
    <t>Security Code : 524715    Company : SUNPHARMA	 	  Outcome of Allotment Committee Meeting	 	02 May 2016 17:05Sun Pharmaceutical Industries Ltd has informed BSE that the Allotment Committee of Directors at its meeting held on May 02, 2016, allotted 25,460 (Twenty Five Thousand Four Hundred and Sixty) equity shares of the Company of Re. 1/- (Rupee One Only) each, on exercise of stock options under the Sun Employee Stock Option Scheme - 2015.Accordingly, post the above allotment the paid-up equity share capital of the Company is Rs. 2,40,67,53,959/- (Rupees Two Hundred and Forty Crore Sixty Seven Lakh Fifty Three Thousand Nine Hundred and Fifty Nine Only) divided into 2,40,67,53,959 (Two Hundred and Forty Crore Sixty Seven Lakh Fifty Three Thousand Nine Hundred and Fifty Nine Only) equity shares of Re.1/- (Rupee One Only) each.The meeting of the allotment Committee commenced at 4:00 p.m. and concluded at 4:35 p.m.</t>
  </si>
  <si>
    <t>Security Code : 524715    Company : SUNPHARMA	 	  Outcome of Allotment Committee Meeting	 	12 Feb 2016 12:02Sun Pharmaceutical Industries Ltd has informed BSE that the Allotment Committee of Directors at its meeting held on February 12, 2016, allotted:1. 32,449 (Thirty Two Thousand Four Hundred and Forty Nine) equity shares of the Company of Re. 1/- each, on exercise of stock options under the Sun Employee Stock Option Scheme - 2015.2. 30,000 (Thirty Thousand) equity shares of the Company of Re. 1/- each, to Sun Pharma ESOP Trust under Sun Employee Stock Option Plan - 2015 for further allocation to employees.Accordingly, post the above allotments the paid-up equity share capital of the Company is now Rs.240,67,28,499 (Rupees Two Hundred and Forty Crore Sixty Seven Lakh Twenty Eight Thousand Four Hundred and Ninety Nine Only) divided into 240,67,28,499 (Rupees Two Hundred and Forty Crore Sixty Seven Lakh Twenty Eight Thousand Four Hundred and Ninety Nine) equity shares of Re.1/-each.</t>
  </si>
  <si>
    <t xml:space="preserve">SUN PHARMACEUTICAL INDUSTRIES LTD.  INE044A01036  524715 130000 1 2406536051 2406666050 </t>
  </si>
  <si>
    <t xml:space="preserve">Security Code : 524715    Company : SUNPHARMA          Outcome of Allotment Committee Meeting   31 Oct 2015 14:04 Sun Pharmaceutical Industries Ltd has informed BSE that the Allotment Committee of Directors at its meeting held on October 31, 2015, allotted :1. 39,913 (Thirty Nine Thousand Nine Hundred and Thirteen) equity shares of the Company of Re. 1/- each, on exercise of stock options under the Sun Employee Stock Option Scheme - 2015.2. 1,30,000 (One Lakh Thirty Thousand) equity shares of the Company Re. 1/- each, to Sun Pharma ESOP Trust under Sun Employee Stock Option Plan - 2015 for further allocation to employees.Accordingly, post the above allotments the paid-up equity share capital of the Company is now Rs. 240,66,66,050 (Rupees Two Hundred and Forty Crore Sixty Six Lakh Sixty Six Thousand and Fifty Only) divided into 240,66,66,050 (Rupees Two Hundred and Forty Crore Sixty Six Lakh Sixty Six Thousand and Fifty) equity shares on Re. 1/- each.   </t>
  </si>
  <si>
    <t>Security Code : 524715    Company : SUNPHARMA	 	  Allotment of equity shares under Sun Employee Stock Option Scheme 2015	 	23 Jul 2015 16:08Sun Pharmaceutical Industries Ltd has informed BSE that the Allotment Committee of Directors at its meeting held on July 23, 2015, allotted 72,789 (Seventy Two Thousand Seven Hundred and Eighty Nine) equity Shares of the Company of Re. 1/- each on exercise or stock options under the Sun Employee Stock Option Scheme - 2015. The paid-up equity share capital of the Company post allotment is Rs. 24,064,96,137/- (Rupees Two Hundred and Forty Crore Sixty Four Lakh Ninety Six Thousand One Hundred and Thirty Seven Only) divided into 24,064,96,137 (Two Hundred and Forty Crore Sixty Four Lakh Ninety Six Thousand One Hundred and Thirty Seven) equity Shares of Re. 1/-.</t>
  </si>
  <si>
    <t>Allotment of Equity To Others</t>
  </si>
  <si>
    <t>Security Code : 524715    Company : SUNPHARMA	 	  Outcome of Allotment Committee Meeting	 	29 Apr 2015 17:04Sun Pharmaceutical Industries Ltd has informed BSE that the Allotment Committee of Directors at its meeting held on April 29, 2015, allotted 302,674 (Three Lakh Two Thousand Six Hundred and Seventy Four) equity Shares of the Company of Re. 1/- each on exercise of stock options under the Sun Employee Stock Option Scheme - 2015. The paid-up equity share capital of the Company post allotment is Rs. 2,406,423,348 (Two Hundred and Forty Crore Sixty Four Lakh Twenty Three Thousand Three Hundred and Forty Eight Only) divided into 2,406,423,348 (Two Hundred and Forty Crore Sixty Four Lakh Twenty Three Thousand Three Hundred and Forty Eight) equity Shares of Re. 1/-.</t>
  </si>
  <si>
    <t>Amalgamation</t>
  </si>
  <si>
    <t>Scripcode : 524715    Company : SUNPHARMA	 	  Allotment of equity shares and Non-Convertible debentures (NCDs) of the Company pursuant to merger of erstwhile Ranbaxy Laboratories Limited (“Ranbaxy”) into Sun Pharmaceutical Industries Limited (“the Company”)	 	13 Apr 2015 08:28Sun Pharmaceutical Industries Ltd has informed BSE that the Allotment Committee of the Board of Directors has approved the following at their meeting held on April 10, 2015 pursuant to merger of erstwhile Ranbaxy into the Company:1. Allotment of 334,956,764 (Thirty Three Crore Forty Nine Lakh Fifty Six Thousand Seven Hundred and Sixty Four) equity shares of Re. 1 each to the shareholders of erstwhile Ranbaxy in the ratio of 8 (eight) equity shares of Re. 1 each of theCompany for every 10 (ten) equity shares of Rs. 5 each of erstwhile Ranbaxy held. After allotment, the total number of issued and paid up equity shares of the Company has aggregated to 2,406,120,674 of Re. 1 each.2. Allotment of 5,000 Secured Rated Redeemable 9.20% Non-Convertible Debentures of the Face Value of Rs. 10,00,000/- each to the NCD holders of erstwhile Ranbaxy in the ratio of 1 (One) NCD of Rs. 10 lac each of the Company for every 1 (One) NCD of Rs.10 lac each held in erstwhile Ranbaxy. After allotment the total number of NCDs of the Company is 5,000 Secured Rated Redeemable 9.20% Non-Convertible Debentures of the Face Value of Rs. 10,00,000/- each.</t>
  </si>
  <si>
    <t>Bonus</t>
  </si>
  <si>
    <t>Fixes Record Date for Bonus Issue	Sun Pharmaceutical Industries Ltd has informed BSE that the Company has fixed Record Date as July 30, 2013 in order to determine the names of Members who are entitled to receive Bonus Equity shares in the ratio of 1:1 (i.e. one equity share of Re. 1 each for every equity share of Re. 1 each held by the shareholders).</t>
  </si>
  <si>
    <t>Stock Split</t>
  </si>
  <si>
    <t xml:space="preserve">Notice no :  20101124-16  Notice date :  Wednesday, November 24, 2010  Category :  Corporate Actions Segment :  Equity  Subject :  New ISIN Number of Sun Pharmaceutical Industries Limited  Content  Sub: New ISIN Number of Sun Pharmaceutical Industries Limited (Scrip Code 524715) In Continuation of Notice No. 20101116-11 dated November 16, 2010, Trading Members of the Exchange are hereby informed that the New ISIN number for the equity shares of the company will be as under: -  Company Name &amp; Scrip Code New ISIN No. Remarks Sun Pharmaceutical Industries  Limited (524715 &amp; 624715) INE 044A01036 Sub-division of equity shares from Rs.5/- to Re.1/-  The new ISIN number given above, for Equity Shares of Re.1/- each of the company shall be effective for trades done on and from the Ex-Date i.e. November 25, 2010 (DR- 169 /2010-2011).   Scrip Code:524715   Company:Sun Pharmaceutical Industries Ltd                        15 November 2010  Subject:  Fixes Record Date for Stock Split  Announcement:  Sun Pharmaceutical Industries Ltd has informed BSE that the Company has fixed November 26, 2010 as the Record Date for the purpose of ascertaining the names of the shareholders who would be entitled to receive 5 (five) equity shares of the nominal face value of Re. 1 each for every 1 (one) equity of Rs. 5 each held by them.  </t>
  </si>
  <si>
    <t>FCCB</t>
  </si>
  <si>
    <t xml:space="preserve">24-03-2008 Sun Pharmaceuticals Industries Ltd has informed the Exchange that pursuant to the terms and conditions of the Offering Circular dated November 24, 2004 the committee of Directors (Allotment) of the Company at its meeting held on March 20, 2008 has allotted 25,18,834 (Twenty Five Lacs Eighteen Thousand Eight Hundred Thirty Four) Equity shares of Rs 5/- each of the Company at a premium of Rs.724.30 per share upon exercise of option of conversion for 40813 - Zero Coupon foreign Currency Convertible Bonds of US $ 1000 each (FCCB) in to Equity shares of the Company by FCCB holders. Consequently, the paid up Equity Share Capital of the Company has increased from 20,45,97, 557 Equity shares of Rs. 5/- each to 20,71,16,391 Equity shares of Rs. 5/- each as of date. The entire 350,000 - Zero Coupon Foreign Currency Convertible Bonds due 2009 of US $ 1000 each (FCCB) aggregating to US $ 350 Million issued by the company have been converted in to Equity shares of Rs 5/- each of the company and hence, there is no FCCB outstanding as on date.  </t>
  </si>
  <si>
    <t xml:space="preserve">03-03-2008 Sun Pharmaceuticals Industries Ltd has informed the Exchange that "Pursuant to the terms and conditions of the offering Circular dated November 24, 2004, the committee of Directors(allotment) of the Company at its meeting held on March 01,2008 has allotted 31,20,084 (Thirty One Lacs Twenty Thousand Eighty Four) Equity shares of Rs 5/- each of the Company at a premium of Rs724.30 per share upon exercise of option of conversion for 50,555 Zero Coupon Foreign Currency Convertible Bonds of US $ 1000 each (FCCB) in to Equity shares of the Company by FCCB holders. Consequently, the paid up Equity share capital of the Company has increased from 20,14,77,473 Equity shares of Rs 5/- each to 20,45,97,557 Equity shares of Rs 5/- each as of date." </t>
  </si>
  <si>
    <t xml:space="preserve">25-01-2008 Sun Pharmaceuticals Industries Ltd has informed the Exchange vide its letter dated January 25, 2008, that: "Pursuant to the terms and conditions of the Offering Circular dated November 24, 2004, the Committee of Directors (Allotment) of the Company at its meeting held today, has allotted 30,858 (Thirty Thousand Eight Hundred and Fifty Eight) Equity Shares of Rs.5/- each of the Company at a premium of Rs.724.30 per share upon exercise of option of conversion for 500 Zero Coupon Foreign Currency Convertible Bonds of US $ 1000 each (FCCB) into Equity shares of the Company by FCCB holder. Consequently, the paid up Equity Share Capital of the Company has increased from 20,14,46,615 Equity Shares of Rs.5/- each to 20,14,77,473 Equity Shares of Rs.5/- each, as of date". </t>
  </si>
  <si>
    <t xml:space="preserve">31-12-2007 Sun Pharmaceuticals Industries Ltd has informed the Exchange vide its letter dated December 29, 2007, that: "Pursuant to the terms and conditions of the Offering Circular dated November 24, 2004, the Committee of Directors (Allotment) of the Company at its meeting held on today, has allotted 339,439 (Three Lacs Thirty Nine Thousand Four Hundred and Thirty Nine) Equity Shares of Rs.5/- each of the Company at a premium of Rs.724.30 per share upon exercise of option of conversion for 5,500 Zero Coupon Foreign Currency Convertible Bonds of US $ 1000 each (FCCB) into Equity shares of the Company by FCCB holder. Consequently, the paid up Equity Share Capital of the Company has increased from 20,11,07,176 Equity Shares of Rs.5/- each to 20,14,46,615 Equity Shares of Rs.5/- each, as of date". </t>
  </si>
  <si>
    <t xml:space="preserve">Scrip Code:524715   Company:SUN PHARMACEUTICALS LTD.    December, 3 2007   Subject:   Sun Pharmaceutical - Allotment of equity shares against conversion of FCCBs Announcement:   Sun Pharmaceutical Industries Ltd has informed BSE that pursuant to the terms and conditions of the Offering Circular dated November 24, 2004, the Committee of Directors (Allotment) of the Company at its meeting held on December 01, 2007, has allotted 208,599 (Two Lacs Eight Thousand Five Hundred and Ninety Nine) Equity Shares of Rs 5/- each of the Company at a premium of Rs 724.30 per share upon exercise of option of conversion for 3,380 Zero Coupon Foreign Currency Convertible Bonds of US $ 1000 each (FCCB) into Equity shares of the Company by FCCB holders.Consequently, the paid up Equity Share Capital of the Company has increased from 20,08,98,577 Equity Shares of Rs 5/- each to 20,11,07,176 Equity Shares of Rs 5/- each, as of date. </t>
  </si>
  <si>
    <t xml:space="preserve">05-11-2007 Sun Pharmaceuticals Industries Ltd has informed the Exchange that: "Pursuant to the terms and conditions of the Offering Circular dated November 24, 2004, the Committee of Directors (Allotment) of the Company at its meeting held on November 03, 2007, has allotted 5,09,161 (Five Lakhs Nine Thousand One Hundred and Sixty One) Equity Shares of Rs.5/- each of the Company at a premium of Rs.724.30 per share upon exercise of option of conversion for 8,250 Zero Coupon Foreign Currency Convertible Bonds of US $ 1000 each (FCCB) into Equity shares of the Company by FCCB holders. Consequently, the paid up Equity Share Capital of the Company has increased from 20,03,89,416 Equity Shares of Rs.5/- each to 200898577 Equity Shares of Rs.5/- each, as of date". </t>
  </si>
  <si>
    <t xml:space="preserve">22-10-2007 Sun Pharmaceuticals Industries Ltd has informed the Exchange that: "Pursuant to the terms and conditions of the Offering Circular dated November 24, 2004, the Committee of Directors (Allotment) of the Company at its meeting held on October 20, 2007, has allotted 864,034 (Eight Lacs Sixty Four Thousand Thirty Four) Equity Shares of Rs.5/- each of the Company at a premium of Rs.724.30 per share upon exercise of option of conversion for 14,000 Zero Coupon Foreign Currency Convertible Bonds of US $ 1000 each (FCCB) into Equity shares of the Company by FCCB holders. Consequently, the paid up Equity Share Capital of the Company has increased from 19,95,25,382 Equity Shares of Rs.5/- each to 20,03,89,416 Equity Shares of Rs.5/- each, as of date". </t>
  </si>
  <si>
    <t xml:space="preserve">15-10-2007 Sun Pharmaceuticals Industries Ltd has informed the Exchange that: "Pursuant to the terms and conditions of the Offering Circular dated November 24, 2004, the Committee of Directors (Allotment) of the Company at its meeting held on October 14, 2007, has allotted 339,441 (Three Lakhs Thirty Nine Thousand Four Hundred and Forty One) Equity Shares of Rs.5/- each of the Company at a premium of Rs.724.30 per share upon exercise of option of conversion for 5,500 Zero Coupon Foreign Currency Convertible Bonds of US $ 1000 each (FCCB) into Equity shares of the Company by FCCB holders. Consequently, the paid up Equity Share Capital of the Company has increased from 19,91,85,941 Equity Shares of Rs.5/- each to 19,95,25,382 Equity Shares of Rs.5/- each, as of date". </t>
  </si>
  <si>
    <t xml:space="preserve">13-08-2007 Sun Pharmaceuticals Industries Ltd has informed the Exchange that: "Pursuant to the terms and conditions of the Offering Circular dated November 24, 2004, the Committee of Directors (Allotment) of the Company at its meeting held today, August 11, 2007, has allotted 1,247,972 (One Million Two Hundred Forty Seven Thousand Nine Hundred and Seventy Two) Equity Shares of Rs.5/- each of the Company at a premium of Rs.724.30 per share upon exercise of option of conversion for 20,221 Zero Coupon Foreign Currency Convertible Bonds of US $ 1000 each (FCCB) into Equity shares of the Company by FCCB holders. Consequently, the paid up Equity Share Capital of the Company has increased from 19,79,37,969 Equity Shares of Rs.5/- each to 19,91,85,941 Equity Shares of Rs.5/- each, as of date". </t>
  </si>
  <si>
    <t xml:space="preserve">23-07-2007 Sun Pharmaceuticals Industries Ltd has informed the Exchange that: "Pursuant to the terms and conditions of the Offering Circular dated November 24, 2004, the Committee of Directors (Allotment) of the Company at its meeting held today, July 21, 2007, has allotted 842,430 (Eight Hundred Forty Two Thousand Four Hundred and Thirty) Equity Shares of Rs.5/- each of the Company at a premium of Rs.724.30 per share upon exercise of option of conversion for 13,650 Zero Coupon Foreign Currency Convertible Bonds of US $ 1000 each (FCCB) into Equity shares of the Company by FCCB holders. Consequently, the paid up Equity Share Capital of the Company has increased from 19,70,95,539 Equity Shares of Rs.5/- each to 19,79,37,969 Equity Shares of Rs.5/- each, as of date". </t>
  </si>
  <si>
    <t xml:space="preserve">29-06-2007 Sun Pharmaceuticals Industries Ltd has informed the Exchange that: "Pursuant to the terms and conditions of the Offering Circular dated November 24, 2004, the Committee of Directors (Allotment) of the Company at its meeting held today, June 28, 2007, has allotted 1,018,323 (Ten Lacs Eighteen Thousand Three Hundred and Twenty Three) Equity Shares of Rs.5/- each of the Company at a premium of Rs.724.30 per share upon exercise of option of conversion for 16,500 Zero Coupon Foreign Currency Convertible Bonds of US $ 1000 each (FCCB) into Equity shares of the Company by FCCB holders. Consequently, the paid up Equity Share Capital of the Company has increased from 19,60,77,216 Equity Shares of Rs.5/- each to 19,70,95,539 Equity Shares of Rs.5/- each, as of date". </t>
  </si>
  <si>
    <t xml:space="preserve">11-06-2007 Sun Pharmaceuticals Industries Ltd has informed the Exchange that: "Pursuant to the terms and conditions of the Offering Circular dated November 24, 2004, the Committee of Directors (Allotment) of the Company at its meeting held today, June 09, 2007, has allotted 1,139,901 (Eleven Lacs Thirty Nine Thousand Nine Hundred and One) Equity Shares of Rs.5/- each of the Company at a premium of Rs.724.30 per share upon exercise of option of conversion for 18,470 Zero Coupon Foreign Currency Convertible Bonds of US $ 1000 each (FCCB) into Equity shares of the Company by FCCB holders. Consequently, the paid up Equity Share Capital of the Company has increased from 19,49,37,315 Equity Shares of Rs.5/- each to 19,60,77,216 Equity Shares of Rs.5/- each, as of date". </t>
  </si>
  <si>
    <t xml:space="preserve">21-05-2007 Sun Pharmaceuticals Industries Ltd has informed the Exchange that: "Pursuant to the terms and conditions of the Offering Circular dated November 24, 2004, the Committee of Directors (Allotment) of the Company at its meeting held today, May 19, 2007, has allotted 5,18,417 (Five Lacs Eighteen Thousand Four Hundred And Seventeen) Equity Shares of Rs.5/- each of the Company at a premium of Rs.724.30 per share upon exercise of option of conversion for 8,400 Zero Coupon Foreign Currency Convertible Bonds of US $ 1000 each (FCCB) into Equity shares of the Company by FCCB holders. Consequently, the paid up Equity Share Capital of the Company has increased from 19,44,18,898 Equity Shares of Rs.5/- each to 19,49,37,315 Equity Shares of Rs.5/- each, as of date". </t>
  </si>
  <si>
    <t xml:space="preserve">21-04-2007 Sun Pharmaceuticals Industries Ltd has informed the Exchange that: "Pursuant to the terms and conditions of the Offering Circular dated November 24, 2004, the Committee of Directors (Allotment) of the Company at its meeting held today, April 21, 2007 has allotted 10,16,778 (Ten Lacs Sixteen Thousand Seven Hundred And Seventy Eight) Equity Shares of Rs.5/- each of the Company at a premium of Rs.724.30 per share upon exercise of option of conversion for 16,475 Zero Coupon Foreign Currency Convertible Bonds of US $ 1000 each (FCCB) into Equity shares of the Company by FCCB holders. Consequently, the paid up Equity Share Capital of the Company has increased from 19,34,02,120 Equity Shares of Rs.5/- each to 19,44,18,898 Equity Shares of Rs 5/- each, as of date". </t>
  </si>
  <si>
    <t xml:space="preserve">02-04-2007 Sun Pharmaceuticals Industries Ltd has informed the Exchange that "Pursuant to the terms and conditions of the Offering Circular dated November 24, 2004, the Committee of Directors (Allotment) of the Company at its meeting held today, March 31, 2007 has allotted 864,340 (Eight Lacs Sixty Four Thousand Three hundred and Forty) Equity Shares of Rs.5/- each of the Company at a premium of Rs.724.30 per share upon exercise of option of conversion for 14,005 Zero Coupon Foreign Currency Convertible Bonds of US $ 1000 each (FCCB) into Equity shares of the Company by FCCB holders. Consequently, the paid up Equity Share Capital of the Company has increased from 19,25,37,780 Equity Shares of Rs.5/- each to 19,34,02,120 Equity Shares of Rs 5/- each, as of date". </t>
  </si>
  <si>
    <t xml:space="preserve">09-03-2007 Sun Pharmaceuticals Industries Ltd has informed the Exchange that "Pursuant to the terms and conditions of the Offering Circular dated November 24, 2004, the Committee of Directors (Allotment) of the Company at its meeting held today, March 09, 2007 has allotted 277,725 (Two Lacs Seventy Seven Thousand Seven Hundred and Twenty Five) Equity Shares of Rs.5/- each of the Company at a premium of Rs.724.30 per share upon exercise of option of conversion for 4,500 Zero Coupon Foreign Currency Convertible Bonds of US $ 1000 each (FCCB) into Equity shares of the Company by FCCB holders. Consequently, the paid up Equity Share Capital of the Company has increased from 19,22,60,055 Equity Shares of Rs.5/- each to 19,25,37,780 Equity Shares of Rs 5/- each, as of date". </t>
  </si>
  <si>
    <t xml:space="preserve">23-02-2007 Sun Pharmaceuticals Industries Ltd has informed the Exchange that "Pursuant to the terms and conditions of the Offering Circular dated November 24, 2004, the Committee of Directors (Allotment) of the Company at its meeting held today, February 23, 2007 has allotted 135,467 (One Lac Thirty Five Thousand Four Hundred and Sixty Seven) Equity Shares of Rs.5/- each of the Company at a premium of Rs.724.30 per share upon exercise of option of conversion for 2,195 Zero Coupon Foreign Currency Convertible Bonds of US $ 1000 each (FCCB) into Equity shares of the Company by FCCB holders. Consequently, the paid up Equity Share Capital of the Company has increased from 19,21,24,588 Equity Shares of Rs.5/- each to 19,22,60,055 Equity Shares of Rs 5/- each, as of date". </t>
  </si>
  <si>
    <t xml:space="preserve">22-02-2007 Sun Pharmaceuticals Industries Ltd has informed the Exchange that: "Pursuant to the terms and conditions of the Offering Circular dated November 24, 2004, the Committee of Directors (Allotment) of the Company at its meeting held today, February 22, 2007 has allotted 222,179 (Two Lacs Twenty Two Thousand One Hundred and Seventy Nine) Equity Shares of Rs.5/- each of the Company at a premium of Rs.724.30 per share upon exercise of option of conversion for 3,600 Zero Coupon Foreign Currency SUNPHARMA : Sun Pharmaceuticals Industries Ltd has informed the Exchange that: "Pursuant to the terms and conditions of the Offering Circular dated November 24, 2004, the Committee of Directors (Allotment) of the Company at its meeting held today, February 22, 2007 has allotted 222,179 (Two Lacs Twenty Two Thousand One Hundred and Seventy Nine) Equity Shares of Rs.5/- each of the Company at a premium of Rs.724.30 per share upon exercise of option of conversion for 3,600 Zero Coupon Foreign Currency Convertible Bonds of US $ 1000 each (FCCB) into Equity shares of the Company by FCCB holders. Consequently, the paid up Equity Share Capital of the Company has increased from 19,19,02,409 Equity Shares of Rs.5/- each to 19,21,24,588 Equity Shares of Rs 5/- each, as of date".Convertible Bonds of US $ 1000 each (FCCB) into Equity shares of the Company by FCCB holders. Consequently, the paid up Equity Share Capital of the Company has increased from 19,19,02,409 Equity Shares of Rs.5/- each to 19,21,24,588 Equity Shares of Rs 5/- each, as of date". </t>
  </si>
  <si>
    <t xml:space="preserve">05-02-2007 Sun Pharmaceuticals Industries Ltd has informed the Exchange that: "Pursuant to the terms and conditions of the Offering Circular dated November 24, 2004, the Committee of Directors (Allotment) of the Company at its meeting held today i.e February 03, 2007 has allotted 623,333 (Six Lacs Twenty Three Thousand Three Hundred and Thirty Three) Equity Shares of Rs.5/- each of the Company at a premium of Rs.724.30 per share upon exercise of option of conversion for 10,100 Zero Coupon Foreign Currency Convertible Bonds of US $ 1000 each (FCCB) into Equity shares of the Company by FCCB holders. Consequently, the paid up Equity Share Capital of the Company has increased from 19,12,79,076 Equity Shares of Rs.5/- each to 19,19,02,409 Equity Shares of Rs 5/- each, as of date </t>
  </si>
  <si>
    <t xml:space="preserve">19-01-2007 Sun Pharmaceuticals Industries Ltd has informed the Exchange that: "Pursuant to the terms. and conditions of the Offering Circular dated November 24, 2004, the Committee of Directors (Allotment) of the Company at its meeting held today, January 19, 2007 has allotted 216,008 (Two Lacs Sixteen Thousand Eight) Equity Shares of Rs.5/- each of the Company at a premium of Rs.724.30 per share upon exercise of option of conversion for 3,500 Zero Coupon Foreign Currency Convertible Bonds of US $ 1000 each (FCCB) into Equity shares of the Company by FCCB holders. Consequently, the paid up Equity Share Capital of the Company has increased from 19,10,63,068 Equity Shares of Rs.5/- each to 19,12,79,076 Equity Shares of Rs 5/- each, as of date". </t>
  </si>
  <si>
    <t xml:space="preserve">18-01-2007 Sun Pharmaceuticals Industries Ltd has informed the Exchange that: "Pursuant to the terms. and conditions of the Offering Circular dated November 24, 2004, the Committee of Directors (Allotment) of the Company at its meeting held today, January 18, 2007 has allotted 706,654 (Seven Lacs Six Thousand Six Hundred &amp; Fifty Four) Equity Shares of Rs.5/- each of the Company at a premium of Rs.724.30 per share upon exercise of option of conversion for 11,450 Zero Coupon Foreign Currency Convertible Bonds of US $ 1000 each (FCCB) into Equity shares of the Company by FCCB holders. Consequently, the paid up Equity Share Capital of the Company has increased from 19,03,56,414 Equity Shares of Rs.5/- each to 19,10,63,068 Equity Shares of Rs 5/- each, as of date </t>
  </si>
  <si>
    <t xml:space="preserve">09-01-2007 Sun Pharmaceuticals Industries Ltd has informed the Exchange that "pursuant to the terms. and conditions of the Offering Circular dated November 24, 2004, the Committee of Directors (Allotment) of the Company at its meeting held today, January 09, 2007 has allotted 299,324 (Two Lacs, Ninety Nine Thousand Three Hundred &amp; Twenty Four) Equity Shares of Rs.5/- each of the Company at a premium of Rs.724.30 per share upon exercise of option of conversion for 4,850 Zero Coupon Foreign Currency Convertible Bonds of US $ 1000 each (FCCB) into Equity shares of the Company by FCCB holders. Consequently, the paid up Equity Share Capital of the Company has increased from 19,00,57,090 Equity Shares of Rs.5/- each to 19,03,56,414 Equity Shares of Rs 5/- each, as of date". </t>
  </si>
  <si>
    <t xml:space="preserve">18-12-2006 Sun Pharmaceuticals Industries Ltd has informed the Exchange that "pursuant to the terms. and conditions of the Offering Circular dated November 24, 2004, the Committee of Directors (Allotment) of the Company at its meeting held today, December 18, 2008 has allotted 1,238,648(Twelve Lacs, Thirty Eight Thousand Six Hundred &amp; Forty Eight) Equity Shares of Rs.5/- each of the Company at a premium of Rs.724.30 per share upon exercise of option of conversion for 20,070 Zero Coupon Foreign Currency Convertible Bonds of US $ 1000 each (FCCB) into Equity shares of the Company by FCCB holders. Consequently, the paid up Equity Share Capital of the Company has increased from 18,88,18,442 Equity Shares of Rs.5/- each to 19,00,57,090 Equity Shares of Rs 5/- each, as of date".  </t>
  </si>
  <si>
    <t xml:space="preserve">06-12-2006 Sun Pharmaceuticals Industries Ltd has informed the Exchange that "pursuant to the terms and conditions of the Offering Circular dated November 24, 2004, the Committee of Directors (Allotment) of the Company at its meeting held today December 06, 2006 has allotted 1,85,150 (One Lakh Eighty Five Thousand One Hundred Fifty) Equity Shares of Rs.5/- each of the Company at a premium of Rs.724.30 per share upon exercise of option of conversion for 3,000 Zero Coupon Foreign Currency Convertible Bonds of US $ 1000 each (FCCB) into Equity shares of the Company by FCCB holder. Consequently, the paid up Equity Share Capital of the Company has increased from 18,86,33,292 equity shares to 18,88,18,442 equity shares of Rs 5/- each, as of date." </t>
  </si>
  <si>
    <t xml:space="preserve">05-12-2006 Sun Pharmaceuticals Industries Ltd has informed the Exchange that: "Pursuant to the terms and conditions of the Offering Circular dated November 24, 2004, the Committee of Directors (Allotment) of the Company at its meeting held today, December 05, 2006 has allotted 8,28,540 (Eight Lakh Twenty Eight Thousand Five Hundred Forty) Equity Shares of Rs.5/- each of the Company at a premium of Rs.724.30 per share upon exercise of option of conversion for 13,425 Zero Coupon Foreign Currency Convertible Bonds of US $ 1000 each (FCCB) into Equity shares of the Company by FCCB holders. Consequently, the paid up Equity Share Capital of the Company has increased from 18,78,04,752 equity shares to 18,86,33,292 equity shares of Rs 5/- each, as of date". </t>
  </si>
  <si>
    <t xml:space="preserve">20-11-2006 Sun Pharmaceuticals Industries Ltd has informed the Exchange that pursuant to the terms and conditions of the Offering Circular dated November 24, 2004, the Committee of Directors (Allotment) of the Company at its meeting held on November 20, 2006 has allotted 4,62,875 (Four Lakh Sixty Two Thousand Eight Hundred &amp; Seventy Five) Equity Shares of Rs.5/- each of the Company at a premium of Rs.724.30 per share upon exercise of option of conversion for 7500 Zero Coupon Foreign Currency Convertible Bonds of US $ 1000 each (FCCB) into Equity shares of the Company by FCCB holder. Consequently, the paid up Equity Share Capital of the Company has increased from 18,73,41,877 equity shares to 18,78,04,752 equity shares of Rs 5/- each, as of date. </t>
  </si>
  <si>
    <t xml:space="preserve">20-11-2006 Sun Pharmaceuticals Industries Ltd has informed the Exchange that pursuant to the terms and conditions of the Offering Circular dated November 24, 2004, the Committee of Directors (Allotment) of the Company at its meeting held on November 18, 2006 has allotted 50,916 (Fifty Thousand Nine Hundred Sixteen) Equity Shares of Rs.5/- each of the Company at a premium of Rs.724.30 per share upon exercise of option of conversion for 825 Zero Coupon Foreign Currency Convertible Bonds of US $ 1000 each (FCCB) into Equity shares of the Company by FCCB holder. Consequently, the paid up Equity Share Capital of the Company has increased from 18,72,90,961 equity shares to 18,73,41,877 equity shares of Rs 5/- each, as of date. </t>
  </si>
  <si>
    <t xml:space="preserve">06-11-2006 Sun Pharmaceuticals Industries Ltd has informed the Exchange that pursuant to the terms and conditions of the Offering Circular dated November 24, 2004, the Committee of Directors (Allotment) of the Company at its meeting held on November 06, 2006 has allotted 2,62,293 (Two Lacs Sixty Two Thousand Two Hundred Ninety Three) Equity Shares of Rs.5/- each of the Company at a premium of Rs.724.30 per share upon exercise of option of conversion for 4250 Zero Coupon Foreign Currency Convertible Bonds of US $ 1000 each (FCCB) into Equity shares of the Company by FCCB holder. Consequently, the paid up Equity Share Capital of the Company has increased from 18,70,28,668 equity shares to 18,72,90,961 equity shares of Rs 5/- each, as of date. </t>
  </si>
  <si>
    <t xml:space="preserve">11-10-2006 Sun Pharmaceuticals Industries Ltd has informed the Exchange that pursuant to the terms and conditions of the Offering Circular dated November 24, 2004, the Committee of Directors (Allotment) of the Company at its meeting held on October 11, 2006, has allotted 61,716 (Sixty One Thousand Seven Hundred Sixteen) Equity Shares of Rs.5/- each of the Company at a premium of Rs.724.30 per share upon exercise of option of conversion for 1000 Zero Coupon Foreign Currency Convertible Bonds of US $ 1000 each (FCCB) into Equity shares of the Company by FCCB holder. Consequently, the paid up Equity Share Capital of the Company has increased from 18,69,66,952 equity shares to 18,70,28,668 equity shares of Rs 5/- each, as of date. </t>
  </si>
  <si>
    <t xml:space="preserve">09-10-2006 Sun Pharmaceuticals Industries Ltd has informed the Exchange that pursuant to the terms and conditions of the Offering Circular dated November 24, 2004, the Committee of Directors (Allotment) of the Company at its meeting held on October 09, 2006, has allotted 3,06,668 (Three Lakhs Six Thousand Six Hundred Sixty Eight) Equity Shares of Rs.5/- each of the Company at a premium of Rs.724.30 per share upon exercise of option of conversion for 4969 Zero Coupon Foreign Currency Convertible Bonds of US $ 1000 each (FCCB) into Equity shares of the Company by FCCB holders. Consequently, the paid up Equity Share Capital of the Company has increased from 18,66,60,284 equity shares to 18,69,66,952 equity shares of Rs 5/- each, as of date. </t>
  </si>
  <si>
    <t xml:space="preserve">18-09-2006 Sun Pharmaceuticals Industries Ltd has informed the Exchange that pursuant to the terms and conditions of the Offering Circular dated November 24, 2004, the Committee of Directors (Allotment) of the Company at its meeting held on September 16, 2006, has allotted 4,62,875 (Four Lakhs Sixty Two Thousand Eight Hundred Seventy Five only) Equity Shares of Rs.5/- each of the Company at a premium of Rs.724.30 per share upon exercise of option of conversion for 7500 Zero Coupon Foreign Currency Convertible Bonds of US $ 1000 each (FCCB) into Equity shares of the Company by FCCB holders. Consequently, the paid up Equity Share Capital of the Company has increased from 18,61,97,409 equity shares to 18,66,60,284 equity shares of Rs 5/- each, as of date. </t>
  </si>
  <si>
    <t xml:space="preserve">13-09-2006 Sun Pharmaceuticals Industries Ltd has informed the Exchange that pursuant to the terms and conditions of the Offering Circular dated November 24, 2004, the Committee of Directors (Allotment) of the Company at its meeting held on September 13, 2006, has allotted 98,746 (Ninety Eight Thousand Seven Hundred Forty Six only) Equity Shares of Rs.5/- each of the Company at a premium of Rs.724.30 per share upon exercise of option of conversion for 1600 Zero Coupon Foreign Currency Convertible Bonds of US $ 1000 each (FCCB) into Equity shares of the Company by FCCB holders. Consequently, the paid up Equity Share Capital of the Company has increased from 18,60,98,663 equity shares to 18,61,97,409 equity shares of Rs 5/- each, as of date. </t>
  </si>
  <si>
    <t xml:space="preserve">04-09-2006 Sun Pharmaceuticals Industries Ltd has informed the Exchange that pursuant to the terms and conditions of the Offering Circular dated November 24, 2004, the Committee of Directors (Allotment) of the Company at its meeting held on September 4, 2006 has allotted 30,858 (Thirty Thousand Eight Hundred Fifty Eight only) Equity Shares of Rs.5 each of the Company at a premium of Rs.724.30 per share upon exercise of option of conversion for 500 Zero Coupon Foreign Currency Convertible Bonds of US $ 1000 each (FCCB) into Equity shares of the Company by FCCB holder. Consequently, the paid up Equity Share Capital of the Company has increased from 18,60,67,805 equity shares to 18,60,98,663 equity shares of Rs 5/- each,as of date. </t>
  </si>
  <si>
    <t xml:space="preserve">14-06-2006 Sun Pharmaceuticals Industries Ltd has informed the Exchange that pursuant to the terms and conditions of the Offering Circular dated November 24, 2004, the Committee of Directors (Allotment) of the Company at its meeting held on June 14, 2006, has allotted 61,716 (Sixty One Thousand Seven Hundred Sixteen only) Equity Shares of Rs.5 each of the Company at a premium of Rs.724.30 per share upon exercise of option of conversion for 1000 Zero Coupon Foreign Currency Convertible Bonds of US $ 1000 each (FCCB) into Equity shares of the Company by FCCB holder. Consequently, the paid up Equity Share Capital of the Company has increased from 18,60,06,089 equity shares to 18,60,67,805 equity shares of Rs.5/- each, as of date. </t>
  </si>
  <si>
    <t xml:space="preserve">08-06-2006 Sun Pharmaceuticals Industries Ltd has informed the Exchange that pursuant to the terms and conditions of the Offering Circular dated November 24, 2004, the Committee of Directors of the Board of the Company at its meeting held on June 07, 2006, has allotted 58,445 (Fifty Eight Thousand Four Hundred Forty Five only) Equity Shares of Rs.5 each of the Company at a premium of Rs.724.30 per share upon exercise of option of conversion for 947 Zero Coupon Foreign Currency Convertible Bonds of US $ 1000 each (FCCB) into Equity shares of the Company by FCCB holder. Consequently, the paid up Equity Share Capital of the Company has increased from 18,59,47,644 equity shares to 18,60,06,089 equity shares of Rs.5/- each as of date. </t>
  </si>
  <si>
    <t xml:space="preserve">16-05-2006 Sun Pharmaceuticals Industries Ltd has informed the Exchange that pursuant to the terms and conditions of the Offering Circular dated November 24, 2004, the Committee of Directors of the Board of the Company at its meeting held on May 16, 2006, has allotted 61,716 (Sixty One Thousand Seven Hundred Sixteen only) Equity Shares of Rs.5 each of the Company at a premium of Rs.724.30 per share upon exercise of option of conversion for 1000 Zero Coupon Foreign Currency Convertible Bonds of US $ 1000 each (FCCB) into Equity shares of the Company by certain FCCB holder. Consequently, the paid up Equity Share Capital of the Company has increased from 185,885,928 equity shares to 18,59,47,644 equity shares of Rs.5/- each, as of date. </t>
  </si>
  <si>
    <t xml:space="preserve">24-04-2006 Sun Pharmaceuticals Industries Ltd has informed the Exchange that pursuant to the terms and conditions of the Offering Circular dated November 24, 2004, the Committee of Directors of the Board of the Company at its meeting held on April 22, 2006, has allotted 1,54,291 (One lakh fifty four thousand two hundred Ninty One only) Equity Shares of Rs.5 each of the Company at a premium of Rs.724.30 per share upon exercise of option of conversion for 2500 Zero Coupon Foreign Currency Convertible Bonds of US $ 1000 each (FCCB) into Equity shares of the Company by certain FCCB Holders. Consequently, the paid up Equity Share Capital of the Company has increased from 185,731,637 equity shares to 185,885,928 equity shares of Rs.5/- each, as of date. </t>
  </si>
  <si>
    <t xml:space="preserve">31-03-2006 Sun Pharmaceuticals Industries Ltd has informed the Exchange that pursuant to the terms and conditions of the Offering Circular dated November 24, 2004, the Committee of Directors of the Board of the Company at its meeting held on March 31, 2006, has allotted 216,007 (Two Lacs Sixteen Thousands and Seven Only) Equity Shares of Rs.5 each of the Company at a premium of Rs.724.30 per share upon exercise of option of conversion for 3500 Zero Coupon Foreign Currency Convertible Bonds of US $ 1000 each (FCCB) into Equity shares of the Company by certain FCCB Holders. Consequently, the paid up Equity Share Capital of the Company has increased from 185,515,630 equity shares to 185,731,637 equity shares of Rs.5/- each, as of date. </t>
  </si>
  <si>
    <t>Merger</t>
  </si>
  <si>
    <t xml:space="preserve">19-08-2005 Sun Pharmaceuticals Industries Ltd has informed the Exchange that the Board of Directors of the Company at its meeting held on August 18, 2005 interalia transacted the following business: 1) The Board took on record the order of the Honorable High Court of Gujarat at Ahmedabad for merger/Amalgamation of Phlox Pharmaceuticals Limited (Phlox) with the Company w.e.f. March 01, 2004. 2) The Board took on record the order of the Honorable High Court of Gujarat at Ahmedabad for merger/Amalgamation of (1) Bazlcy Finvest Limited, (2) Dhaval Finvest Limited and (3) Manish Finvest Limited the wholly owned subsidiary companies with the Company w.e.f. March 01, 2005. 3) The Board allotted 4274 Equity Shares of Rs.5/- each to shareholders of erstwhile Phlox who are entitled for allotment of One (1) equity share of the Company for every Seven Hundred Ninety (790) equity shares of Rs.10/- each fully paid-up of Phlox on merger of Phlox with the Company. 4) The Board recommended payment of dividend @ 6% p.a. on the outstanding 6% Cumulative Redeemable Preference Shares of Re.1/- each of the Company for the year ended March 31, 2005 subject to the approval of the members at the ensuing AGM of the Company. 5) The Board recommended payment of dividend @ 75% on the equity shares of the Company for the year ended March 31, 2005 subject to the approval of the members at the ensuing AGM of the Company. 6) The Register of Members and Share Transfer Books of the Company will be closed from September 21, 2005 to September 30, 2005 (both days inclusive) for the purpose of payment of dividend and holding of adjourned AGM of the Company. </t>
  </si>
  <si>
    <t xml:space="preserve">Scrip Code:524715   Company:SUN PHARMACEUTICALS LTD.    June, 8 2004  Subject:   Sun Pharma Board allots Bonus equity shares Announcement:   Sun Pharmaceuticals Ltd has informed BSE that at the meeting of the BoD of the company held today (June 8, 2004), the board allotted 92,755,678 new bonus equity shares of Rs 5 each in the ratio of one bonus equity share for every equity share held by the equity shareholders of the company. </t>
  </si>
  <si>
    <t>During the quarter, Company has acquired 292800 equity shares of Rs 5 each for Rs 80.40 million under buy back scheme, through open market route.</t>
  </si>
  <si>
    <t>During the year, Company has bought 5,40,138 equity shares of Rs. 5 each, under the buy-back scheme, through open market route.</t>
  </si>
  <si>
    <t>One equity share of Rs. 10 each fully paid up was split into twoequity shares of Rs. 5 each fully paid up, as on record date21st January 2003, thereby increasing number of equity sharesfrom 467,94,308 to 935,88,616.</t>
  </si>
  <si>
    <t>4,13,633; 2,08,000; 4,77,581; 11,438; 18,519 and 19771Equity Shares of Rs.10 each fully paid, were allotted to theshareholders of erstwhile Tamilnadu Dadha Pharmaceuticals Ltd,Milmet Laboratories Pvt. Ltd, Gujarat Lyka Organics Ltd,Sun Pharmaceutical Exports Ltd, Pradeep Drug Company Ltdand M.J.Pharmaceuticals Ltd (issued during the year)respectively, pursuant to Schemes of Amalgamations,without payment being received in cash.</t>
  </si>
  <si>
    <t>The increase in equity share capital as on 31st March 2002 as compared to the last quarter ended 31st December 2001 to the extent of 18,519 equity share of Rs 10/- each is on account of allotment made by the Board of Directors of the Company at its meeting held on 30th March 2002 on merger of Pradeep Drug Company Ltd with the Company.</t>
  </si>
  <si>
    <t>1) 4,13,633 Equity shares of Rs. 10 eqch fully paid up were allotted to Shareholders of erstwhile Tamilnadu Dadha Pharmaceuticals Ltd, pursuant to Scheme of Amalgamation, without payment beging received in cash.</t>
  </si>
  <si>
    <t>As per Annual Report</t>
  </si>
  <si>
    <t>Opening Shares</t>
  </si>
  <si>
    <t>Date</t>
  </si>
  <si>
    <t>Opening Share Capital</t>
  </si>
  <si>
    <t>Addition/(reduction)</t>
  </si>
  <si>
    <t>Number of shares</t>
  </si>
  <si>
    <t>Closing Share Capital</t>
  </si>
  <si>
    <t>Increase/(Decrease) in Reserves</t>
  </si>
  <si>
    <t>Closing Shares</t>
  </si>
  <si>
    <t>Consolidated CFS - Vertical</t>
  </si>
  <si>
    <t>+ Other Income</t>
  </si>
  <si>
    <t>+  Exceptional Income / (Expenses)</t>
  </si>
  <si>
    <t>+  Extra items</t>
  </si>
  <si>
    <t>+  Share of Associate and joint ventures</t>
  </si>
  <si>
    <t>+  Minority Interest</t>
  </si>
  <si>
    <t>-  Excise Duty</t>
  </si>
  <si>
    <t>-  Operating Expenditure ex depreciation</t>
  </si>
  <si>
    <t>- Depreciation</t>
  </si>
  <si>
    <t>-  Interest</t>
  </si>
  <si>
    <t>-  Tax Expense</t>
  </si>
  <si>
    <t xml:space="preserve">  +  Depreciation</t>
  </si>
  <si>
    <t xml:space="preserve">  +  Impairment</t>
  </si>
  <si>
    <t xml:space="preserve">  +  Interest Expeses</t>
  </si>
  <si>
    <t xml:space="preserve">  + /( - ) (Profit)/Loss on sale of Fixed Assets</t>
  </si>
  <si>
    <t xml:space="preserve">  + /( - ) (Profit)/Loss on sale of investments</t>
  </si>
  <si>
    <t>( - ) Dividend Received</t>
  </si>
  <si>
    <t>( - ) Interest Income</t>
  </si>
  <si>
    <t xml:space="preserve">  + /( - ) Diminution in the value / Write off of Investments</t>
  </si>
  <si>
    <t xml:space="preserve">  + /( - ) Transferred from Revaluation Reserve</t>
  </si>
  <si>
    <t xml:space="preserve">  + /( - ) Effect of Exchange Rate Change</t>
  </si>
  <si>
    <t xml:space="preserve">  + /( - ) Net Prior Year Adjustments</t>
  </si>
  <si>
    <t xml:space="preserve">  + /( - ) Provision &amp; Written Off</t>
  </si>
  <si>
    <t xml:space="preserve">  + /( - ) Excess of cost over fair value of investments</t>
  </si>
  <si>
    <t xml:space="preserve">  + /( - ) Tax Paid</t>
  </si>
  <si>
    <t xml:space="preserve">  + /( - ) Tax refunded</t>
  </si>
  <si>
    <t xml:space="preserve">  + /( - ) Bad debts irrecoverable written off</t>
  </si>
  <si>
    <t xml:space="preserve">  + /( - ) Provision for doubtful debts &amp; advances</t>
  </si>
  <si>
    <t xml:space="preserve">  + /( - ) Misc. Expenses written off</t>
  </si>
  <si>
    <t xml:space="preserve">  + /( - ) Other Adjustments</t>
  </si>
  <si>
    <t xml:space="preserve">  + /( - ) Trade &amp; Other receivables</t>
  </si>
  <si>
    <t xml:space="preserve">  + /( - ) Inventories</t>
  </si>
  <si>
    <t xml:space="preserve">  + /( - ) Loans &amp; Advances</t>
  </si>
  <si>
    <t xml:space="preserve">  + /( - ) Investments</t>
  </si>
  <si>
    <t xml:space="preserve">  + /( - ) Trade &amp; Other payables</t>
  </si>
  <si>
    <t xml:space="preserve">  + /( - ) Decrease / (Increase) in LT loans &amp; Advances</t>
  </si>
  <si>
    <t xml:space="preserve">  + /( - ) (Increase) / Decrease in Other non current Assets</t>
  </si>
  <si>
    <t xml:space="preserve">  + /( - ) Increase / (Decrease) in Other non current Liabilities</t>
  </si>
  <si>
    <t xml:space="preserve">  + /( - ) Increase / (Decrease) in LT Provisions</t>
  </si>
  <si>
    <t xml:space="preserve">  + /( - ) Others</t>
  </si>
  <si>
    <t>( - ) Tax Paid</t>
  </si>
  <si>
    <t>( - ) Other Direct Expenses paid</t>
  </si>
  <si>
    <t xml:space="preserve">  + /( - ) Sale of Fixed Assets</t>
  </si>
  <si>
    <t xml:space="preserve">  + /( - ) Profit/Loss on sale of Fixed Assets</t>
  </si>
  <si>
    <t xml:space="preserve">  + /( - ) Profit/Loss on sale of Investments</t>
  </si>
  <si>
    <t xml:space="preserve">  + /( - ) Purchase of  Investment</t>
  </si>
  <si>
    <t xml:space="preserve">  + /( - ) Sale of Investments</t>
  </si>
  <si>
    <t xml:space="preserve">  + /( - ) Investment in Subsidiaries</t>
  </si>
  <si>
    <t xml:space="preserve">  + /( - ) Dividend Income</t>
  </si>
  <si>
    <t xml:space="preserve">  + /( - ) Interest received</t>
  </si>
  <si>
    <t xml:space="preserve">  + /( - ) Increase/ Decrease in Loans</t>
  </si>
  <si>
    <t xml:space="preserve">  + /( - ) Loans &amp; advances given to subsidiaries / partnership firms etc.</t>
  </si>
  <si>
    <t xml:space="preserve">  + /( - ) Advances for capital expenditure</t>
  </si>
  <si>
    <t xml:space="preserve">  + /( - ) Inter corporate deposits</t>
  </si>
  <si>
    <t xml:space="preserve">  + /( - ) Other Investment Activities</t>
  </si>
  <si>
    <t xml:space="preserve">  + /( - ) Increase / (Decrease) in Loan Funds</t>
  </si>
  <si>
    <t xml:space="preserve">  + /( - ) Proceeds from Long Term Borrowings</t>
  </si>
  <si>
    <t xml:space="preserve">  + /( - ) Repayment of Long Term Borrowings</t>
  </si>
  <si>
    <t xml:space="preserve">  + /( - ) Proceeds from Debenture / Bonds</t>
  </si>
  <si>
    <t xml:space="preserve">  + /( - ) Repayment of Debenture / Bonds</t>
  </si>
  <si>
    <t xml:space="preserve">  + /( - ) Short Term Loans</t>
  </si>
  <si>
    <t xml:space="preserve">  + /( - ) Increase  / (Decrease) in Preference Capital</t>
  </si>
  <si>
    <t xml:space="preserve">  + /( - ) Proceeds from Preference Shares Capital</t>
  </si>
  <si>
    <t xml:space="preserve">  + /( - ) Redemption of Preference Shares Capital</t>
  </si>
  <si>
    <t xml:space="preserve">  + /( - ) Proceeds from Shares Warrants</t>
  </si>
  <si>
    <t xml:space="preserve">  + /( - ) Proceeds from Issue of Equity Share Capital</t>
  </si>
  <si>
    <t xml:space="preserve">  + /( - ) Buy Back of Equity Shares Capital</t>
  </si>
  <si>
    <t xml:space="preserve">  + /( - ) Equity Dividend Paid</t>
  </si>
  <si>
    <t xml:space="preserve">  + /( - ) Preference Dividend</t>
  </si>
  <si>
    <t xml:space="preserve">  + /( - ) Interest Paid</t>
  </si>
  <si>
    <t xml:space="preserve">  + /( - ) Changes in working capital borrowings</t>
  </si>
  <si>
    <t xml:space="preserve">  + /( - ) Loans (to) / from subsidiaries</t>
  </si>
  <si>
    <t xml:space="preserve">  + /( - ) Net Inc/Dec in cash / Export credit facilities and other short term loans</t>
  </si>
  <si>
    <t xml:space="preserve">  + /( - ) Income tax on dividend paid</t>
  </si>
  <si>
    <t xml:space="preserve">  + /( - ) Expenses on issue of shares</t>
  </si>
  <si>
    <t xml:space="preserve">  + /( - ) Other Financial Activities</t>
  </si>
  <si>
    <t>+ Cash investment income</t>
  </si>
  <si>
    <t xml:space="preserve">  + /( - ) Taxes paid</t>
  </si>
  <si>
    <t xml:space="preserve">  + /( - ) Investment in working capital</t>
  </si>
  <si>
    <t xml:space="preserve">  + /( - ) Capital Expenditures</t>
  </si>
  <si>
    <t xml:space="preserve">  + /( - ) Borrowings</t>
  </si>
  <si>
    <t xml:space="preserve">  + /( - ) Preference Capital</t>
  </si>
  <si>
    <t xml:space="preserve">  + /( - ) Other financial activities</t>
  </si>
  <si>
    <t xml:space="preserve">  + /( - ) Investment in current and non current investments</t>
  </si>
  <si>
    <t>- Dividends</t>
  </si>
  <si>
    <t xml:space="preserve">  + /( - ) Share Issue</t>
  </si>
  <si>
    <t>Particulars</t>
  </si>
  <si>
    <t>200203
No of Shareholders</t>
  </si>
  <si>
    <t>200203
No Of Shares</t>
  </si>
  <si>
    <t>200203
% of Shares</t>
  </si>
  <si>
    <t>200203
Demat Shares</t>
  </si>
  <si>
    <t>200203
Pledged Shares</t>
  </si>
  <si>
    <t>200203
% of Pledged Shares</t>
  </si>
  <si>
    <t>200206
No of Shareholders</t>
  </si>
  <si>
    <t>200206
No Of Shares</t>
  </si>
  <si>
    <t>200206
% of Shares</t>
  </si>
  <si>
    <t>200206
Demat Shares</t>
  </si>
  <si>
    <t>200206
Pledged Shares</t>
  </si>
  <si>
    <t>200206
% of Pledged Shares</t>
  </si>
  <si>
    <t>200209
No of Shareholders</t>
  </si>
  <si>
    <t>200209
No Of Shares</t>
  </si>
  <si>
    <t>200209
% of Shares</t>
  </si>
  <si>
    <t>200209
Demat Shares</t>
  </si>
  <si>
    <t>200209
Pledged Shares</t>
  </si>
  <si>
    <t>200209
% of Pledged Shares</t>
  </si>
  <si>
    <t>200212
No of Shareholders</t>
  </si>
  <si>
    <t>200212
No Of Shares</t>
  </si>
  <si>
    <t>200212
% of Shares</t>
  </si>
  <si>
    <t>200212
Demat Shares</t>
  </si>
  <si>
    <t>200212
Pledged Shares</t>
  </si>
  <si>
    <t>200212
% of Pledged Shares</t>
  </si>
  <si>
    <t>200303
No of Shareholders</t>
  </si>
  <si>
    <t>200303
No Of Shares</t>
  </si>
  <si>
    <t>200303
% of Shares</t>
  </si>
  <si>
    <t>200303
Demat Shares</t>
  </si>
  <si>
    <t>200303
Pledged Shares</t>
  </si>
  <si>
    <t>200303
% of Pledged Shares</t>
  </si>
  <si>
    <t>200306
No of Shareholders</t>
  </si>
  <si>
    <t>200306
No Of Shares</t>
  </si>
  <si>
    <t>200306
% of Shares</t>
  </si>
  <si>
    <t>200306
Demat Shares</t>
  </si>
  <si>
    <t>200306
Pledged Shares</t>
  </si>
  <si>
    <t>200306
% of Pledged Shares</t>
  </si>
  <si>
    <t>200309
No of Shareholders</t>
  </si>
  <si>
    <t>200309
No Of Shares</t>
  </si>
  <si>
    <t>200309
% of Shares</t>
  </si>
  <si>
    <t>200309
Demat Shares</t>
  </si>
  <si>
    <t>200309
Pledged Shares</t>
  </si>
  <si>
    <t>200309
% of Pledged Shares</t>
  </si>
  <si>
    <t>200312
No of Shareholders</t>
  </si>
  <si>
    <t>200312
No Of Shares</t>
  </si>
  <si>
    <t>200312
% of Shares</t>
  </si>
  <si>
    <t>200312
Demat Shares</t>
  </si>
  <si>
    <t>200312
Pledged Shares</t>
  </si>
  <si>
    <t>200312
% of Pledged Shares</t>
  </si>
  <si>
    <t>200403
No of Shareholders</t>
  </si>
  <si>
    <t>200403
No Of Shares</t>
  </si>
  <si>
    <t>200403
% of Shares</t>
  </si>
  <si>
    <t>200403
Demat Shares</t>
  </si>
  <si>
    <t>200403
Pledged Shares</t>
  </si>
  <si>
    <t>200403
% of Pledged Shares</t>
  </si>
  <si>
    <t>200406
No of Shareholders</t>
  </si>
  <si>
    <t>200406
No Of Shares</t>
  </si>
  <si>
    <t>200406
% of Shares</t>
  </si>
  <si>
    <t>200406
Demat Shares</t>
  </si>
  <si>
    <t>200406
Pledged Shares</t>
  </si>
  <si>
    <t>200406
% of Pledged Shares</t>
  </si>
  <si>
    <t>200409
No of Shareholders</t>
  </si>
  <si>
    <t>200409
No Of Shares</t>
  </si>
  <si>
    <t>200409
% of Shares</t>
  </si>
  <si>
    <t>200409
Demat Shares</t>
  </si>
  <si>
    <t>200409
Pledged Shares</t>
  </si>
  <si>
    <t>200409
% of Pledged Shares</t>
  </si>
  <si>
    <t>200412
No of Shareholders</t>
  </si>
  <si>
    <t>200412
No Of Shares</t>
  </si>
  <si>
    <t>200412
% of Shares</t>
  </si>
  <si>
    <t>200412
Demat Shares</t>
  </si>
  <si>
    <t>200412
Pledged Shares</t>
  </si>
  <si>
    <t>200412
% of Pledged Shares</t>
  </si>
  <si>
    <t>200503
No of Shareholders</t>
  </si>
  <si>
    <t>200503
No Of Shares</t>
  </si>
  <si>
    <t>200503
% of Shares</t>
  </si>
  <si>
    <t>200503
Demat Shares</t>
  </si>
  <si>
    <t>200503
Pledged Shares</t>
  </si>
  <si>
    <t>200503
% of Pledged Shares</t>
  </si>
  <si>
    <t>200506
No of Shareholders</t>
  </si>
  <si>
    <t>200506
No Of Shares</t>
  </si>
  <si>
    <t>200506
% of Shares</t>
  </si>
  <si>
    <t>200506
Demat Shares</t>
  </si>
  <si>
    <t>200506
Pledged Shares</t>
  </si>
  <si>
    <t>200506
% of Pledged Shares</t>
  </si>
  <si>
    <t>200509
No of Shareholders</t>
  </si>
  <si>
    <t>200509
No Of Shares</t>
  </si>
  <si>
    <t>200509
% of Shares</t>
  </si>
  <si>
    <t>200509
Demat Shares</t>
  </si>
  <si>
    <t>200509
Pledged Shares</t>
  </si>
  <si>
    <t>200509
% of Pledged Shares</t>
  </si>
  <si>
    <t>200512
No of Shareholders</t>
  </si>
  <si>
    <t>200512
No Of Shares</t>
  </si>
  <si>
    <t>200512
% of Shares</t>
  </si>
  <si>
    <t>200512
Demat Shares</t>
  </si>
  <si>
    <t>200512
Pledged Shares</t>
  </si>
  <si>
    <t>200512
% of Pledged Shares</t>
  </si>
  <si>
    <t>200603
No of Shareholders</t>
  </si>
  <si>
    <t>200603
No Of Shares</t>
  </si>
  <si>
    <t>200603
% of Shares</t>
  </si>
  <si>
    <t>200603
Demat Shares</t>
  </si>
  <si>
    <t>200603
Pledged Shares</t>
  </si>
  <si>
    <t>200603
% of Pledged Shares</t>
  </si>
  <si>
    <t>200606
No of Shareholders</t>
  </si>
  <si>
    <t>200606
No Of Shares</t>
  </si>
  <si>
    <t>200606
% of Shares</t>
  </si>
  <si>
    <t>200606
Demat Shares</t>
  </si>
  <si>
    <t>200606
Pledged Shares</t>
  </si>
  <si>
    <t>200606
% of Pledged Shares</t>
  </si>
  <si>
    <t>200609
No of Shareholders</t>
  </si>
  <si>
    <t>200609
No Of Shares</t>
  </si>
  <si>
    <t>200609
% of Shares</t>
  </si>
  <si>
    <t>200609
Demat Shares</t>
  </si>
  <si>
    <t>200609
Pledged Shares</t>
  </si>
  <si>
    <t>200609
% of Pledged Shares</t>
  </si>
  <si>
    <t>200612
No of Shareholders</t>
  </si>
  <si>
    <t>200612
No Of Shares</t>
  </si>
  <si>
    <t>200612
% of Shares</t>
  </si>
  <si>
    <t>200612
Demat Shares</t>
  </si>
  <si>
    <t>200612
Pledged Shares</t>
  </si>
  <si>
    <t>200612
% of Pledged Shares</t>
  </si>
  <si>
    <t>200703
No of Shareholders</t>
  </si>
  <si>
    <t>200703
No Of Shares</t>
  </si>
  <si>
    <t>200703
% of Shares</t>
  </si>
  <si>
    <t>200703
Demat Shares</t>
  </si>
  <si>
    <t>200703
Pledged Shares</t>
  </si>
  <si>
    <t>200703
% of Pledged Shares</t>
  </si>
  <si>
    <t>200706
No of Shareholders</t>
  </si>
  <si>
    <t>200706
No Of Shares</t>
  </si>
  <si>
    <t>200706
% of Shares</t>
  </si>
  <si>
    <t>200706
Demat Shares</t>
  </si>
  <si>
    <t>200706
Pledged Shares</t>
  </si>
  <si>
    <t>200706
% of Pledged Shares</t>
  </si>
  <si>
    <t>200709
No of Shareholders</t>
  </si>
  <si>
    <t>200709
No Of Shares</t>
  </si>
  <si>
    <t>200709
% of Shares</t>
  </si>
  <si>
    <t>200709
Demat Shares</t>
  </si>
  <si>
    <t>200709
Pledged Shares</t>
  </si>
  <si>
    <t>200709
% of Pledged Shares</t>
  </si>
  <si>
    <t>200712
No of Shareholders</t>
  </si>
  <si>
    <t>200712
No Of Shares</t>
  </si>
  <si>
    <t>200712
% of Shares</t>
  </si>
  <si>
    <t>200712
Demat Shares</t>
  </si>
  <si>
    <t>200712
Pledged Shares</t>
  </si>
  <si>
    <t>200712
% of Pledged Shares</t>
  </si>
  <si>
    <t>200803
No of Shareholders</t>
  </si>
  <si>
    <t>200803
No Of Shares</t>
  </si>
  <si>
    <t>200803
% of Shares</t>
  </si>
  <si>
    <t>200803
Demat Shares</t>
  </si>
  <si>
    <t>200803
Pledged Shares</t>
  </si>
  <si>
    <t>200803
% of Pledged Shares</t>
  </si>
  <si>
    <t>200806
No of Shareholders</t>
  </si>
  <si>
    <t>200806
No Of Shares</t>
  </si>
  <si>
    <t>200806
% of Shares</t>
  </si>
  <si>
    <t>200806
Demat Shares</t>
  </si>
  <si>
    <t>200806
Pledged Shares</t>
  </si>
  <si>
    <t>200806
% of Pledged Shares</t>
  </si>
  <si>
    <t>200809
No of Shareholders</t>
  </si>
  <si>
    <t>200809
No Of Shares</t>
  </si>
  <si>
    <t>200809
% of Shares</t>
  </si>
  <si>
    <t>200809
Demat Shares</t>
  </si>
  <si>
    <t>200809
Pledged Shares</t>
  </si>
  <si>
    <t>200809
% of Pledged Shares</t>
  </si>
  <si>
    <t>200812
No of Shareholders</t>
  </si>
  <si>
    <t>200812
No Of Shares</t>
  </si>
  <si>
    <t>200812
% of Shares</t>
  </si>
  <si>
    <t>200812
Demat Shares</t>
  </si>
  <si>
    <t>200812
Pledged Shares</t>
  </si>
  <si>
    <t>200812
% of Pledged Shares</t>
  </si>
  <si>
    <t>200903
No of Shareholders</t>
  </si>
  <si>
    <t>200903
No Of Shares</t>
  </si>
  <si>
    <t>200903
% of Shares</t>
  </si>
  <si>
    <t>200903
Demat Shares</t>
  </si>
  <si>
    <t>200903
Pledged Shares</t>
  </si>
  <si>
    <t>200903
% of Pledged Shares</t>
  </si>
  <si>
    <t>200906
No of Shareholders</t>
  </si>
  <si>
    <t>200906
No Of Shares</t>
  </si>
  <si>
    <t>200906
% of Shares</t>
  </si>
  <si>
    <t>200906
Demat Shares</t>
  </si>
  <si>
    <t>200906
Pledged Shares</t>
  </si>
  <si>
    <t>200906
% of Pledged Shares</t>
  </si>
  <si>
    <t>200909
No of Shareholders</t>
  </si>
  <si>
    <t>200909
No Of Shares</t>
  </si>
  <si>
    <t>200909
% of Shares</t>
  </si>
  <si>
    <t>200909
Demat Shares</t>
  </si>
  <si>
    <t>200909
Pledged Shares</t>
  </si>
  <si>
    <t>200909
% of Pledged Shares</t>
  </si>
  <si>
    <t>200912
No of Shareholders</t>
  </si>
  <si>
    <t>200912
No Of Shares</t>
  </si>
  <si>
    <t>200912
% of Shares</t>
  </si>
  <si>
    <t>200912
Demat Shares</t>
  </si>
  <si>
    <t>200912
Pledged Shares</t>
  </si>
  <si>
    <t>200912
% of Pledged Shares</t>
  </si>
  <si>
    <t>201003
No of Shareholders</t>
  </si>
  <si>
    <t>201003
No Of Shares</t>
  </si>
  <si>
    <t>201003
% of Shares</t>
  </si>
  <si>
    <t>201003
Demat Shares</t>
  </si>
  <si>
    <t>201003
Pledged Shares</t>
  </si>
  <si>
    <t>201003
% of Pledged Shares</t>
  </si>
  <si>
    <t>201006
No of Shareholders</t>
  </si>
  <si>
    <t>201006
No Of Shares</t>
  </si>
  <si>
    <t>201006
% of Shares</t>
  </si>
  <si>
    <t>201006
Demat Shares</t>
  </si>
  <si>
    <t>201006
Pledged Shares</t>
  </si>
  <si>
    <t>201006
% of Pledged Shares</t>
  </si>
  <si>
    <t>201009
No of Shareholders</t>
  </si>
  <si>
    <t>201009
No Of Shares</t>
  </si>
  <si>
    <t>201009
% of Shares</t>
  </si>
  <si>
    <t>201009
Demat Shares</t>
  </si>
  <si>
    <t>201009
Pledged Shares</t>
  </si>
  <si>
    <t>201009
% of Pledged Shares</t>
  </si>
  <si>
    <t>201012
No of Shareholders</t>
  </si>
  <si>
    <t>201012
No Of Shares</t>
  </si>
  <si>
    <t>201012
% of Shares</t>
  </si>
  <si>
    <t>201012
Demat Shares</t>
  </si>
  <si>
    <t>201012
Pledged Shares</t>
  </si>
  <si>
    <t>201012
% of Pledged Shares</t>
  </si>
  <si>
    <t>201103
No of Shareholders</t>
  </si>
  <si>
    <t>201103
No Of Shares</t>
  </si>
  <si>
    <t>201103
% of Shares</t>
  </si>
  <si>
    <t>201103
Demat Shares</t>
  </si>
  <si>
    <t>201103
Pledged Shares</t>
  </si>
  <si>
    <t>201103
% of Pledged Shares</t>
  </si>
  <si>
    <t>201106
No of Shareholders</t>
  </si>
  <si>
    <t>201106
No Of Shares</t>
  </si>
  <si>
    <t>201106
% of Shares</t>
  </si>
  <si>
    <t>201106
Demat Shares</t>
  </si>
  <si>
    <t>201106
Pledged Shares</t>
  </si>
  <si>
    <t>201106
% of Pledged Shares</t>
  </si>
  <si>
    <t>201109
No of Shareholders</t>
  </si>
  <si>
    <t>201109
No Of Shares</t>
  </si>
  <si>
    <t>201109
% of Shares</t>
  </si>
  <si>
    <t>201109
Demat Shares</t>
  </si>
  <si>
    <t>201109
Pledged Shares</t>
  </si>
  <si>
    <t>201109
% of Pledged Shares</t>
  </si>
  <si>
    <t>201112
No of Shareholders</t>
  </si>
  <si>
    <t>201112
No Of Shares</t>
  </si>
  <si>
    <t>201112
% of Shares</t>
  </si>
  <si>
    <t>201112
Demat Shares</t>
  </si>
  <si>
    <t>201112
Pledged Shares</t>
  </si>
  <si>
    <t>201112
% of Pledged Shares</t>
  </si>
  <si>
    <t>201203
No of Shareholders</t>
  </si>
  <si>
    <t>201203
No Of Shares</t>
  </si>
  <si>
    <t>201203
% of Shares</t>
  </si>
  <si>
    <t>201203
Demat Shares</t>
  </si>
  <si>
    <t>201203
Pledged Shares</t>
  </si>
  <si>
    <t>201203
% of Pledged Shares</t>
  </si>
  <si>
    <t>201206
No of Shareholders</t>
  </si>
  <si>
    <t>201206
No Of Shares</t>
  </si>
  <si>
    <t>201206
% of Shares</t>
  </si>
  <si>
    <t>201206
Demat Shares</t>
  </si>
  <si>
    <t>201206
Pledged Shares</t>
  </si>
  <si>
    <t>201206
% of Pledged Shares</t>
  </si>
  <si>
    <t>201209
No of Shareholders</t>
  </si>
  <si>
    <t>201209
No Of Shares</t>
  </si>
  <si>
    <t>201209
% of Shares</t>
  </si>
  <si>
    <t>201209
Demat Shares</t>
  </si>
  <si>
    <t>201209
Pledged Shares</t>
  </si>
  <si>
    <t>201209
% of Pledged Shares</t>
  </si>
  <si>
    <t>201212
No of Shareholders</t>
  </si>
  <si>
    <t>201212
No Of Shares</t>
  </si>
  <si>
    <t>201212
% of Shares</t>
  </si>
  <si>
    <t>201212
Demat Shares</t>
  </si>
  <si>
    <t>201212
Pledged Shares</t>
  </si>
  <si>
    <t>201212
% of Pledged Shares</t>
  </si>
  <si>
    <t>201303
No of Shareholders</t>
  </si>
  <si>
    <t>201303
No Of Shares</t>
  </si>
  <si>
    <t>201303
% of Shares</t>
  </si>
  <si>
    <t>201303
Demat Shares</t>
  </si>
  <si>
    <t>201303
Pledged Shares</t>
  </si>
  <si>
    <t>201303
% of Pledged Shares</t>
  </si>
  <si>
    <t>201306
No of Shareholders</t>
  </si>
  <si>
    <t>201306
No Of Shares</t>
  </si>
  <si>
    <t>201306
% of Shares</t>
  </si>
  <si>
    <t>201306
Demat Shares</t>
  </si>
  <si>
    <t>201306
Pledged Shares</t>
  </si>
  <si>
    <t>201306
% of Pledged Shares</t>
  </si>
  <si>
    <t>201308
No of Shareholders</t>
  </si>
  <si>
    <t>201308
No Of Shares</t>
  </si>
  <si>
    <t>201308
% of Shares</t>
  </si>
  <si>
    <t>201308
Demat Shares</t>
  </si>
  <si>
    <t>201308
Pledged Shares</t>
  </si>
  <si>
    <t>201308
% of Pledged Shares</t>
  </si>
  <si>
    <t>201309
No of Shareholders</t>
  </si>
  <si>
    <t>201309
No Of Shares</t>
  </si>
  <si>
    <t>201309
% of Shares</t>
  </si>
  <si>
    <t>201309
Demat Shares</t>
  </si>
  <si>
    <t>201309
Pledged Shares</t>
  </si>
  <si>
    <t>201309
% of Pledged Shares</t>
  </si>
  <si>
    <t>201312
No of Shareholders</t>
  </si>
  <si>
    <t>201312
No Of Shares</t>
  </si>
  <si>
    <t>201312
% of Shares</t>
  </si>
  <si>
    <t>201312
Demat Shares</t>
  </si>
  <si>
    <t>201312
Pledged Shares</t>
  </si>
  <si>
    <t>201312
% of Pledged Shares</t>
  </si>
  <si>
    <t>201403
No of Shareholders</t>
  </si>
  <si>
    <t>201403
No Of Shares</t>
  </si>
  <si>
    <t>201403
% of Shares</t>
  </si>
  <si>
    <t>201403
Demat Shares</t>
  </si>
  <si>
    <t>201403
Pledged Shares</t>
  </si>
  <si>
    <t>201403
% of Pledged Shares</t>
  </si>
  <si>
    <t>201406
No of Shareholders</t>
  </si>
  <si>
    <t>201406
No Of Shares</t>
  </si>
  <si>
    <t>201406
% of Shares</t>
  </si>
  <si>
    <t>201406
Demat Shares</t>
  </si>
  <si>
    <t>201406
Pledged Shares</t>
  </si>
  <si>
    <t>201406
% of Pledged Shares</t>
  </si>
  <si>
    <t>201409
No of Shareholders</t>
  </si>
  <si>
    <t>201409
No Of Shares</t>
  </si>
  <si>
    <t>201409
% of Shares</t>
  </si>
  <si>
    <t>201409
Demat Shares</t>
  </si>
  <si>
    <t>201409
Pledged Shares</t>
  </si>
  <si>
    <t>201409
% of Pledged Shares</t>
  </si>
  <si>
    <t>201412
No of Shareholders</t>
  </si>
  <si>
    <t>201412
No Of Shares</t>
  </si>
  <si>
    <t>201412
% of Shares</t>
  </si>
  <si>
    <t>201412
Demat Shares</t>
  </si>
  <si>
    <t>201412
Pledged Shares</t>
  </si>
  <si>
    <t>201412
% of Pledged Shares</t>
  </si>
  <si>
    <t>201503
No of Shareholders</t>
  </si>
  <si>
    <t>201503
No Of Shares</t>
  </si>
  <si>
    <t>201503
% of Shares</t>
  </si>
  <si>
    <t>201503
Demat Shares</t>
  </si>
  <si>
    <t>201503
Pledged Shares</t>
  </si>
  <si>
    <t>201503
% of Pledged Shares</t>
  </si>
  <si>
    <t>201506
No of Shareholders</t>
  </si>
  <si>
    <t>201506
No Of Shares</t>
  </si>
  <si>
    <t>201506
% of Shares</t>
  </si>
  <si>
    <t>201506
Demat Shares</t>
  </si>
  <si>
    <t>201506
Pledged Shares</t>
  </si>
  <si>
    <t>201506
% of Pledged Shares</t>
  </si>
  <si>
    <t>201509
No of Shareholders</t>
  </si>
  <si>
    <t>201509
No Of Shares</t>
  </si>
  <si>
    <t>201509
% of Shares</t>
  </si>
  <si>
    <t>201509
Demat Shares</t>
  </si>
  <si>
    <t>201509
Pledged Shares</t>
  </si>
  <si>
    <t>201509
% of Pledged Shares</t>
  </si>
  <si>
    <t>201512
No of Shareholders</t>
  </si>
  <si>
    <t>201512
No Of Shares</t>
  </si>
  <si>
    <t>201512
% of Shares</t>
  </si>
  <si>
    <t>201512
Demat Shares</t>
  </si>
  <si>
    <t>201512
Pledged Shares</t>
  </si>
  <si>
    <t>201512
% of Pledged Shares</t>
  </si>
  <si>
    <t>201603
No of Shareholders</t>
  </si>
  <si>
    <t>201603
No Of Shares</t>
  </si>
  <si>
    <t>201603
% of Shares</t>
  </si>
  <si>
    <t>201603
Demat Shares</t>
  </si>
  <si>
    <t>201603
Pledged Shares</t>
  </si>
  <si>
    <t>201603
% of Pledged Shares</t>
  </si>
  <si>
    <t>201606
No of Shareholders</t>
  </si>
  <si>
    <t>201606
No Of Shares</t>
  </si>
  <si>
    <t>201606
% of Shares</t>
  </si>
  <si>
    <t>201606
Demat Shares</t>
  </si>
  <si>
    <t>201606
Pledged Shares</t>
  </si>
  <si>
    <t>201606
% of Pledged Shares</t>
  </si>
  <si>
    <t>201609
No of Shareholders</t>
  </si>
  <si>
    <t>201609
No Of Shares</t>
  </si>
  <si>
    <t>201609
% of Shares</t>
  </si>
  <si>
    <t>201609
Demat Shares</t>
  </si>
  <si>
    <t>201609
Pledged Shares</t>
  </si>
  <si>
    <t>201609
% of Pledged Shares</t>
  </si>
  <si>
    <t>201612
No of Shareholders</t>
  </si>
  <si>
    <t>201612
No Of Shares</t>
  </si>
  <si>
    <t>201612
% of Shares</t>
  </si>
  <si>
    <t>201612
Demat Shares</t>
  </si>
  <si>
    <t>201612
Pledged Shares</t>
  </si>
  <si>
    <t>201612
% of Pledged Shares</t>
  </si>
  <si>
    <t>201703
No of Shareholders</t>
  </si>
  <si>
    <t>201703
No Of Shares</t>
  </si>
  <si>
    <t>201703
% of Shares</t>
  </si>
  <si>
    <t>201703
Demat Shares</t>
  </si>
  <si>
    <t>201703
Pledged Shares</t>
  </si>
  <si>
    <t>201703
% of Pledged Shares</t>
  </si>
  <si>
    <t>201706
No of Shareholders</t>
  </si>
  <si>
    <t>201706
No Of Shares</t>
  </si>
  <si>
    <t>201706
% of Shares</t>
  </si>
  <si>
    <t>201706
Demat Shares</t>
  </si>
  <si>
    <t>201706
Pledged Shares</t>
  </si>
  <si>
    <t>201706
% of Pledged Shares</t>
  </si>
  <si>
    <t>201709
No of Shareholders</t>
  </si>
  <si>
    <t>201709
No Of Shares</t>
  </si>
  <si>
    <t>201709
% of Shares</t>
  </si>
  <si>
    <t>201709
Demat Shares</t>
  </si>
  <si>
    <t>201709
Pledged Shares</t>
  </si>
  <si>
    <t>201709
% of Pledged Shares</t>
  </si>
  <si>
    <t>201712
No of Shareholders</t>
  </si>
  <si>
    <t>201712
No Of Shares</t>
  </si>
  <si>
    <t>201712
% of Shares</t>
  </si>
  <si>
    <t>201712
Demat Shares</t>
  </si>
  <si>
    <t>201712
Pledged Shares</t>
  </si>
  <si>
    <t>201712
% of Pledged Shares</t>
  </si>
  <si>
    <t>201803
No of Shareholders</t>
  </si>
  <si>
    <t>201803
No Of Shares</t>
  </si>
  <si>
    <t>201803
% of Shares</t>
  </si>
  <si>
    <t>201803
Demat Shares</t>
  </si>
  <si>
    <t>201803
Pledged Shares</t>
  </si>
  <si>
    <t>201803
% of Pledged Shares</t>
  </si>
  <si>
    <t>201806
No of Shareholders</t>
  </si>
  <si>
    <t>201806
No Of Shares</t>
  </si>
  <si>
    <t>201806
% of Shares</t>
  </si>
  <si>
    <t>201806
Demat Shares</t>
  </si>
  <si>
    <t>201806
Pledged Shares</t>
  </si>
  <si>
    <t>201806
% of Pledged Shares</t>
  </si>
  <si>
    <t>201809
No of Shareholders</t>
  </si>
  <si>
    <t>201809
No Of Shares</t>
  </si>
  <si>
    <t>201809
% of Shares</t>
  </si>
  <si>
    <t>201809
Demat Shares</t>
  </si>
  <si>
    <t>201809
Pledged Shares</t>
  </si>
  <si>
    <t>201809
% of Pledged Shares</t>
  </si>
  <si>
    <t>201812
No of Shareholders</t>
  </si>
  <si>
    <t>201812
No Of Shares</t>
  </si>
  <si>
    <t>201812
% of Shares</t>
  </si>
  <si>
    <t>201812
Demat Shares</t>
  </si>
  <si>
    <t>201812
Pledged Shares</t>
  </si>
  <si>
    <t>201812
% of Pledged Shares</t>
  </si>
  <si>
    <t>201903
No of Shareholders</t>
  </si>
  <si>
    <t>201903
No Of Shares</t>
  </si>
  <si>
    <t>201903
% of Shares</t>
  </si>
  <si>
    <t>201903
Demat Shares</t>
  </si>
  <si>
    <t>201903
Pledged Shares</t>
  </si>
  <si>
    <t>201903
% of Pledged Shares</t>
  </si>
  <si>
    <t>Promoter and Promoter Group</t>
  </si>
  <si>
    <t>Indian Promoters</t>
  </si>
  <si>
    <t>Individuals / Hindu Undivided Family</t>
  </si>
  <si>
    <t>Central Government/State Government(s)</t>
  </si>
  <si>
    <t>Bodies Corporate</t>
  </si>
  <si>
    <t>Financial Institutions / Banks</t>
  </si>
  <si>
    <t>Partnership Firms</t>
  </si>
  <si>
    <t>Promoter Group</t>
  </si>
  <si>
    <t>Employees Welfare Fund</t>
  </si>
  <si>
    <t>Other</t>
  </si>
  <si>
    <t>Any Others (Specify)</t>
  </si>
  <si>
    <t>Foreign Promoters</t>
  </si>
  <si>
    <t>Non-Residents Individuals / Foreign Individuals</t>
  </si>
  <si>
    <t>Institutions</t>
  </si>
  <si>
    <t>Total of Promoter and Promoter Group</t>
  </si>
  <si>
    <t>Public Shareholding</t>
  </si>
  <si>
    <t>Mutual  Funds / UTI</t>
  </si>
  <si>
    <t>Insurance Companies</t>
  </si>
  <si>
    <t>Foreign Institutional Investors</t>
  </si>
  <si>
    <t>Venture Capital Funds</t>
  </si>
  <si>
    <t>Foreign Venture Capital Investors</t>
  </si>
  <si>
    <t>Alternate Investment Funds</t>
  </si>
  <si>
    <t>Foreign Portfolio investors</t>
  </si>
  <si>
    <t>Provident funds / Pension funds</t>
  </si>
  <si>
    <t>Central Government / State Government(s)</t>
  </si>
  <si>
    <t>Foreign Financial Institutions / Banks</t>
  </si>
  <si>
    <t>Stressed Assets Stabilisation Fund</t>
  </si>
  <si>
    <t>State Finance Corporation</t>
  </si>
  <si>
    <t>Foreign Bodies DR</t>
  </si>
  <si>
    <t>Non-Institutions</t>
  </si>
  <si>
    <t>Individuals</t>
  </si>
  <si>
    <t>Individual shareholders holding nominal share capital up to Rs. 1 lakh</t>
  </si>
  <si>
    <t>Individual shareholders holding nominal share capital in excess of Rs. 1 lakh</t>
  </si>
  <si>
    <t>NBFCs Registed with RBI</t>
  </si>
  <si>
    <t>Employee Trusts</t>
  </si>
  <si>
    <t>Clearing Members</t>
  </si>
  <si>
    <t>Non Resident Indians</t>
  </si>
  <si>
    <t>Directors &amp; their Relatives &amp; Friends</t>
  </si>
  <si>
    <t>Foreign Collaborators</t>
  </si>
  <si>
    <t>Foreign Mutual Fund</t>
  </si>
  <si>
    <t>Trusts</t>
  </si>
  <si>
    <t>Hindu Undivided Families</t>
  </si>
  <si>
    <t>Foreign Corporate Bodies</t>
  </si>
  <si>
    <t>Shares in transit</t>
  </si>
  <si>
    <t>Market Maker</t>
  </si>
  <si>
    <t>ESOP/ESOS/ESPS</t>
  </si>
  <si>
    <t>Societies</t>
  </si>
  <si>
    <t>ESOP / ESOS</t>
  </si>
  <si>
    <t>Escrow Account</t>
  </si>
  <si>
    <t>Any Other</t>
  </si>
  <si>
    <t>Total Public Shareholding</t>
  </si>
  <si>
    <t>Shares held by Custodians and against which Depository Receipts have been issued</t>
  </si>
  <si>
    <t>ADRs</t>
  </si>
  <si>
    <t>GDRs</t>
  </si>
  <si>
    <t>Grand Total</t>
  </si>
  <si>
    <t>Website</t>
  </si>
  <si>
    <t>Auditor</t>
  </si>
  <si>
    <t>RPT</t>
  </si>
  <si>
    <t>Background</t>
  </si>
  <si>
    <t>Book Value per share</t>
  </si>
  <si>
    <t>CMP</t>
  </si>
  <si>
    <t>52 week high/low</t>
  </si>
  <si>
    <t>Dupont - 3 stage</t>
  </si>
  <si>
    <t>PBT Margin</t>
  </si>
  <si>
    <t>Assets to Equity</t>
  </si>
  <si>
    <t>ROE for all shareholders</t>
  </si>
  <si>
    <t>Leverage</t>
  </si>
  <si>
    <t>Ratio-closing</t>
  </si>
  <si>
    <t>Dupont - 5 stage</t>
  </si>
  <si>
    <t>Dupont - 4 stage</t>
  </si>
  <si>
    <t>Current tax + Deferred tax</t>
  </si>
  <si>
    <t>Effective Tax rate</t>
  </si>
  <si>
    <t>Interest to Net Sales</t>
  </si>
  <si>
    <t>Exceptional items to Net Sales</t>
  </si>
  <si>
    <t>PAT Margin (excl associates and JV)</t>
  </si>
  <si>
    <t>Change in networth to retained profits</t>
  </si>
  <si>
    <t>Change in networth</t>
  </si>
  <si>
    <t>PAT Less Dividends Plus Issue/buyback of shares</t>
  </si>
  <si>
    <t>PE</t>
  </si>
  <si>
    <t>Year End Closing price</t>
  </si>
  <si>
    <t>PEG</t>
  </si>
  <si>
    <t>PAT growth</t>
  </si>
  <si>
    <t>PB</t>
  </si>
  <si>
    <t>Price to FCFE per share</t>
  </si>
  <si>
    <t>Dividend Yield</t>
  </si>
  <si>
    <t>DPS</t>
  </si>
  <si>
    <t>EV/Sales</t>
  </si>
  <si>
    <t>EV</t>
  </si>
  <si>
    <t>EV/EBIT</t>
  </si>
  <si>
    <t>EV/EBITDA</t>
  </si>
  <si>
    <t>Market Cap</t>
  </si>
  <si>
    <t>EBIT excl other income</t>
  </si>
  <si>
    <t>Total Debt to Market Cap</t>
  </si>
  <si>
    <t>Earnings Yield</t>
  </si>
  <si>
    <t>Total Institutions</t>
  </si>
  <si>
    <t>Foreign</t>
  </si>
  <si>
    <t>Total Non Institutions</t>
  </si>
  <si>
    <t>Total ADR/GDR</t>
  </si>
  <si>
    <t>Share holding pattern</t>
  </si>
  <si>
    <t>??</t>
  </si>
  <si>
    <t>Deposits and Advances</t>
  </si>
  <si>
    <t>Name</t>
  </si>
  <si>
    <t>201903
No of Pledged Shares</t>
  </si>
  <si>
    <t>Government Of Singapore</t>
  </si>
  <si>
    <t>ICICI Prudential Value Discovery Fund and various Fund Accounts</t>
  </si>
  <si>
    <t>Lakshdeep Investments &amp; Finance (P) Ltd.</t>
  </si>
  <si>
    <t>Life Insurance Corporation of India</t>
  </si>
  <si>
    <t>Matthews Pacific Tiger Fund</t>
  </si>
  <si>
    <t>Reliance Capital Trustee Co Ltd.A/C Reliance Large Cap Fund and various Fund Accounts</t>
  </si>
  <si>
    <t>Description</t>
  </si>
  <si>
    <t>Revenue</t>
  </si>
  <si>
    <t>Revenue From Operations</t>
  </si>
  <si>
    <t xml:space="preserve">    India</t>
  </si>
  <si>
    <t xml:space="preserve">    Outside India</t>
  </si>
  <si>
    <t>Less / Add : Inter Segment Turnover</t>
  </si>
  <si>
    <t>Gross Revenue</t>
  </si>
  <si>
    <t>Less : Excise Duty</t>
  </si>
  <si>
    <t>Net Segment Revenue</t>
  </si>
  <si>
    <t>Result</t>
  </si>
  <si>
    <t>Segment Results</t>
  </si>
  <si>
    <t xml:space="preserve">Segment Assets </t>
  </si>
  <si>
    <t xml:space="preserve">Segment liability </t>
  </si>
  <si>
    <t>Net Assets</t>
  </si>
  <si>
    <t xml:space="preserve">Capital Employed </t>
  </si>
  <si>
    <t>Capital Expenditures</t>
  </si>
  <si>
    <t xml:space="preserve">Depreciation </t>
  </si>
  <si>
    <t>CROCI</t>
  </si>
  <si>
    <t>EBITDA incl other income</t>
  </si>
  <si>
    <t>Post tax EBIT incl other income incl associates and JV</t>
  </si>
  <si>
    <t>Post tax EBIT excl other income incl associates and JV</t>
  </si>
  <si>
    <t>Revenue from operations</t>
  </si>
  <si>
    <t>Other operational income</t>
  </si>
  <si>
    <t>Gross Sales Split</t>
  </si>
  <si>
    <t>Breakup-Gross Sales</t>
  </si>
  <si>
    <t>Forex earnings</t>
  </si>
  <si>
    <t>Net Block-only tangibles</t>
  </si>
  <si>
    <t>Bad and doubtful debts as % of revenues</t>
  </si>
  <si>
    <t>Net sales growth</t>
  </si>
  <si>
    <t>ACE question</t>
  </si>
  <si>
    <t>Unstruct</t>
  </si>
  <si>
    <t>Segmental breakup</t>
  </si>
  <si>
    <t>Capacity and Volume data</t>
  </si>
  <si>
    <t>Sale of invt in revenues</t>
  </si>
  <si>
    <t>Check</t>
  </si>
  <si>
    <t>Interdiv and sales returns</t>
  </si>
  <si>
    <t>Capitalised expenses</t>
  </si>
  <si>
    <t>CAGR</t>
  </si>
  <si>
    <t>5 years</t>
  </si>
  <si>
    <t>3 years</t>
  </si>
  <si>
    <t>10 years</t>
  </si>
  <si>
    <t>Depre policy</t>
  </si>
  <si>
    <t>Split in depre and amortisation</t>
  </si>
  <si>
    <t>Goodwill write off</t>
  </si>
  <si>
    <t>Change in gross block</t>
  </si>
  <si>
    <t>Cash capex incl advances</t>
  </si>
  <si>
    <t>Details of useful life</t>
  </si>
  <si>
    <t>Total other income</t>
  </si>
  <si>
    <t>Diminution in carrying cost of investments</t>
  </si>
  <si>
    <t>Investment income</t>
  </si>
  <si>
    <t>Foreign exchange</t>
  </si>
  <si>
    <t>Lease income</t>
  </si>
  <si>
    <t>Export Incentives in sales and here</t>
  </si>
  <si>
    <t>As % of net sales</t>
  </si>
  <si>
    <t>Interest cost/Finance Cost</t>
  </si>
  <si>
    <t>Long term debt (incl Curr Mat)</t>
  </si>
  <si>
    <t>Maturity profile incl interest rates</t>
  </si>
  <si>
    <t>Total tax</t>
  </si>
  <si>
    <t>MAT entry</t>
  </si>
  <si>
    <t>P&amp;L Interest and Dividend income</t>
  </si>
  <si>
    <t>Cash Interest and Dividend income received</t>
  </si>
  <si>
    <t>P&amp;L current tax</t>
  </si>
  <si>
    <t>Deferred Tax Rate</t>
  </si>
  <si>
    <t>Deferred Tax</t>
  </si>
  <si>
    <t>P&amp;L interest and dividend income to cash income received</t>
  </si>
  <si>
    <t>Tax benefit</t>
  </si>
  <si>
    <t>OCI not given</t>
  </si>
  <si>
    <t>Financials of subs and Stake and Contribution</t>
  </si>
  <si>
    <t>Profits</t>
  </si>
  <si>
    <t>EBIT incl other income</t>
  </si>
  <si>
    <t>PBT after exceptional items</t>
  </si>
  <si>
    <t>PBT before exceptional items</t>
  </si>
  <si>
    <t>Consolidated PAT after extraordinary items</t>
  </si>
  <si>
    <t>Profit for controlling shareholders</t>
  </si>
  <si>
    <t>Profit for controlling shareholders plus share of profit from associate and JV</t>
  </si>
  <si>
    <t>Consolidated PAT plus share of profit from associate and JV</t>
  </si>
  <si>
    <t>Other conso items post PAT</t>
  </si>
  <si>
    <t>Extraordinary items</t>
  </si>
  <si>
    <t>Consolidated PAT before extraordinary items</t>
  </si>
  <si>
    <t>P&amp;L EBITDA to Cash Operating profit</t>
  </si>
  <si>
    <t>Profit for controlling shareholders plus share of profit from associate and JV after preference dividend</t>
  </si>
  <si>
    <t>Retained profit</t>
  </si>
  <si>
    <t>Retained profits to net sales</t>
  </si>
  <si>
    <t>Dividends missing</t>
  </si>
  <si>
    <t>EBIT Margin incl other income</t>
  </si>
  <si>
    <t>Adjusted PAT</t>
  </si>
  <si>
    <t>Adjusted Equity</t>
  </si>
  <si>
    <t>Capital</t>
  </si>
  <si>
    <t>Common Equity</t>
  </si>
  <si>
    <t>Total Cash and Invt</t>
  </si>
  <si>
    <t>Common Eouity plus minority interest</t>
  </si>
  <si>
    <t>Cash ROA</t>
  </si>
  <si>
    <t>Gross Margin and growth</t>
  </si>
  <si>
    <t>Dividend not avai for all years</t>
  </si>
  <si>
    <t>Convertibles</t>
  </si>
  <si>
    <t>Fund raising history</t>
  </si>
  <si>
    <t>CFI</t>
  </si>
  <si>
    <t>CFF</t>
  </si>
  <si>
    <t>FCFE</t>
  </si>
  <si>
    <t>CFO plus investment income</t>
  </si>
  <si>
    <t>Other invt and financial activities</t>
  </si>
  <si>
    <t>Dividend excl tax</t>
  </si>
  <si>
    <t>Total Equity (CE + PE + Reserves)</t>
  </si>
  <si>
    <t>Common Equity + Reserves</t>
  </si>
  <si>
    <t>Preference Equity</t>
  </si>
  <si>
    <t>Exp on issure of shares</t>
  </si>
  <si>
    <t>Opening networth</t>
  </si>
  <si>
    <t>Issue/(Buyback) of shares</t>
  </si>
  <si>
    <t>% of opening networth</t>
  </si>
  <si>
    <t>Cash and investments excl associates and JV</t>
  </si>
  <si>
    <t>Total Equity and Liabilities</t>
  </si>
  <si>
    <t>Total shareholders funds excl preference capital</t>
  </si>
  <si>
    <t>% of total equity and liabilities and growth</t>
  </si>
  <si>
    <t>PBT Margin before exceptional items and growth</t>
  </si>
  <si>
    <t>PAT Margin before extraordinary items and growth</t>
  </si>
  <si>
    <t>EBITDA Margin and growth</t>
  </si>
  <si>
    <t>EBIT Margin and growth</t>
  </si>
  <si>
    <t>Breakup and growth</t>
  </si>
  <si>
    <t>Debt repyt</t>
  </si>
  <si>
    <t>FCFF to cash interest</t>
  </si>
  <si>
    <t>Current Maturities of long term debt</t>
  </si>
  <si>
    <t>Bank o/d</t>
  </si>
  <si>
    <t>Short term borrowings</t>
  </si>
  <si>
    <t>% of total assets and growth</t>
  </si>
  <si>
    <t>Accumulated Depreciation to Total GB</t>
  </si>
  <si>
    <t>For capital intensive industries</t>
  </si>
  <si>
    <t>Cash and Bank and Investments</t>
  </si>
  <si>
    <t>Capital Employed</t>
  </si>
  <si>
    <t>Total Capital Employed</t>
  </si>
  <si>
    <t>CE + Reserves + minority interest</t>
  </si>
  <si>
    <t>Total Capital Employed ex cash and invt</t>
  </si>
  <si>
    <t>Long term Capital Employed</t>
  </si>
  <si>
    <t>Long term Capital Employed ex cash and invt</t>
  </si>
  <si>
    <t>Total Capital Employed ex cash and invt but incl JV and Associates</t>
  </si>
  <si>
    <t>Total CWIP</t>
  </si>
  <si>
    <t>Misc Exps</t>
  </si>
  <si>
    <t>Total non current assets (ex FA, Invt)</t>
  </si>
  <si>
    <t>Total current assets</t>
  </si>
  <si>
    <t>Current Maturities of LTD and bank o/d</t>
  </si>
  <si>
    <t>Wcap to Sales (Ex cash,invt and debt,provisions)</t>
  </si>
  <si>
    <t>Working Capital ex cash, invt and ST debt, provisions</t>
  </si>
  <si>
    <t>Quick Ratio/Acid test ratio</t>
  </si>
  <si>
    <t>Details of equity share capital</t>
  </si>
  <si>
    <t>Adj for split and bonus</t>
  </si>
  <si>
    <t>Total Assets per share</t>
  </si>
  <si>
    <t>Dividend per share</t>
  </si>
  <si>
    <t>Total Liabilities (external)</t>
  </si>
  <si>
    <t>P&amp;L Interest expense</t>
  </si>
  <si>
    <t>P&amp;L</t>
  </si>
  <si>
    <t>Price,Mkt cap</t>
  </si>
  <si>
    <t>No. of shares?</t>
  </si>
  <si>
    <t>Operating expenditure ex depreciation</t>
  </si>
  <si>
    <t>Opex % of net sales</t>
  </si>
  <si>
    <t>Depreciation % of net sales</t>
  </si>
  <si>
    <t>Other Income % of net sales</t>
  </si>
  <si>
    <t>Exceptional items % of net sales</t>
  </si>
  <si>
    <t>Tax % of net sales</t>
  </si>
  <si>
    <t>Operating EBIT</t>
  </si>
  <si>
    <t>Consolidated PAT</t>
  </si>
  <si>
    <t>PAT-controlling shareholders</t>
  </si>
  <si>
    <t>Total Asset Turnover</t>
  </si>
  <si>
    <t>Sales to CE in business</t>
  </si>
  <si>
    <t>Cash capex to depreciation</t>
  </si>
  <si>
    <t>Cash Collections to accrual sales</t>
  </si>
  <si>
    <t>Interest expense % of net sales</t>
  </si>
  <si>
    <t>Interest Cost</t>
  </si>
  <si>
    <t>Cash Interest to accrued interest</t>
  </si>
  <si>
    <t>Cash interest to P&amp;L interest</t>
  </si>
  <si>
    <t>Minority interest % of consolidated PAT</t>
  </si>
  <si>
    <t>PAT Margin after extraordinary items and growth</t>
  </si>
  <si>
    <t>EBITDA to ex tax CFO</t>
  </si>
  <si>
    <t>ROE-controlling shareholders</t>
  </si>
  <si>
    <t>Ex cash ROE</t>
  </si>
  <si>
    <t>Ex cash ROCE</t>
  </si>
  <si>
    <t>Total Equity and Liabilities/Assets</t>
  </si>
  <si>
    <t>Shareholders funds</t>
  </si>
  <si>
    <t>Preference Capital</t>
  </si>
  <si>
    <t>Preference Capital % of total</t>
  </si>
  <si>
    <t>Total Debt</t>
  </si>
  <si>
    <t>Total non current liabilities</t>
  </si>
  <si>
    <t>Non Current Liabilities</t>
  </si>
  <si>
    <t>Total Current Liabilities ex debt % of total</t>
  </si>
  <si>
    <t>Minority interest</t>
  </si>
  <si>
    <t>Minority interest % of total</t>
  </si>
  <si>
    <t>FA</t>
  </si>
  <si>
    <t>% of total assets</t>
  </si>
  <si>
    <t>Cash and Invt</t>
  </si>
  <si>
    <t>Other non current asset</t>
  </si>
  <si>
    <t>Current Liabilities ex debt</t>
  </si>
  <si>
    <t>Current assets ex cash and invt % of total assets</t>
  </si>
  <si>
    <t>Free reserves as % of total shareholder funds</t>
  </si>
  <si>
    <t>Free Reserves as % of networth</t>
  </si>
  <si>
    <t>Minorty interest as % of networth</t>
  </si>
  <si>
    <t>% of shareholder funds</t>
  </si>
  <si>
    <t>Convertibles as % of networth</t>
  </si>
  <si>
    <t>Change in reserves to retained profits</t>
  </si>
  <si>
    <t>FCFE to dividends</t>
  </si>
  <si>
    <t>Share issue/(buyback) as % of opening networth</t>
  </si>
  <si>
    <t>FCFF to debt proceeds/(repayment)</t>
  </si>
  <si>
    <t>Net proceeds/(repayment) from debt</t>
  </si>
  <si>
    <t>Intangibles as % of networth</t>
  </si>
  <si>
    <t>Change in FA to CFS</t>
  </si>
  <si>
    <t>Capex (CFS) as % of opening gross block</t>
  </si>
  <si>
    <t>Capex % of gross block</t>
  </si>
  <si>
    <t>Invt % of Capital employed</t>
  </si>
  <si>
    <t>Cash conversion cycle</t>
  </si>
  <si>
    <t>Debtor days</t>
  </si>
  <si>
    <t>Inventory days</t>
  </si>
  <si>
    <t>Creditor days</t>
  </si>
  <si>
    <t>Adjusted wcap as % of sales</t>
  </si>
  <si>
    <t>Financials</t>
  </si>
  <si>
    <t>Industry</t>
  </si>
  <si>
    <t>Location</t>
  </si>
  <si>
    <t>Price and Valuation Ratios</t>
  </si>
  <si>
    <t>Cash tax paid to P&amp;L provision</t>
  </si>
  <si>
    <t>Share of profit of associates and JV % of post minority PAT</t>
  </si>
  <si>
    <t>Equity history</t>
  </si>
  <si>
    <t>Shareholding pattern</t>
  </si>
  <si>
    <t>Promoter</t>
  </si>
  <si>
    <t>MF</t>
  </si>
  <si>
    <t>Ins</t>
  </si>
  <si>
    <t>Domestic Institutions(MF+Ins+FI/banks)</t>
  </si>
  <si>
    <t>FI/Banks</t>
  </si>
  <si>
    <t>Foreign Institutions</t>
  </si>
  <si>
    <t>Other Institutions</t>
  </si>
  <si>
    <t>Non Insitutions</t>
  </si>
  <si>
    <t>ADR/GDR</t>
  </si>
  <si>
    <t>Pledged % of promoter holding</t>
  </si>
  <si>
    <t>Fund Raising History</t>
  </si>
  <si>
    <t>Segmental Information</t>
  </si>
  <si>
    <t>% of total</t>
  </si>
  <si>
    <t>Segment net assets</t>
  </si>
  <si>
    <t>Segment Results/Segment net assets</t>
  </si>
  <si>
    <t>Segment results and net assets not given</t>
  </si>
  <si>
    <t>5 years CAGR</t>
  </si>
  <si>
    <t>3 years CAGR</t>
  </si>
  <si>
    <t>10 years CAGR</t>
  </si>
  <si>
    <t>% of total debt</t>
  </si>
  <si>
    <t>% of shareholders funds</t>
  </si>
  <si>
    <t>% of capital employed</t>
  </si>
  <si>
    <t>Contingent Liabilities as % of capital employed</t>
  </si>
  <si>
    <t>Cash Interest Coverage Ratio</t>
  </si>
  <si>
    <t>Ratio - CFO/(CFI+CFF)</t>
  </si>
  <si>
    <t>Ratio - (CFI+CFF)/CFO</t>
  </si>
  <si>
    <t>Capex per share</t>
  </si>
  <si>
    <t>CFO yield</t>
  </si>
  <si>
    <t>Enterprise Value</t>
  </si>
  <si>
    <t>Dividend Payout Ratio</t>
  </si>
  <si>
    <t>% Margin</t>
  </si>
  <si>
    <t>Increase in Fixed Assets</t>
  </si>
  <si>
    <t>% of total assets and growth-NB</t>
  </si>
  <si>
    <t>% of total assets and growth-CWIP</t>
  </si>
  <si>
    <t>% of total assets and growth-NB+CWIP</t>
  </si>
  <si>
    <t>Total NB + CWIP</t>
  </si>
  <si>
    <t>Increase in non invt and debt working capital</t>
  </si>
  <si>
    <t>Book Value-Quoted</t>
  </si>
  <si>
    <t>Book Value-Unquoted</t>
  </si>
  <si>
    <t>Book value inconsistent</t>
  </si>
  <si>
    <t>FCFE to Market Cap</t>
  </si>
  <si>
    <t>FCFE yield</t>
  </si>
  <si>
    <t>FCFF yield</t>
  </si>
  <si>
    <t>Firm Value (MV of debt and equity)</t>
  </si>
  <si>
    <t>FCFF to Firm Value(Market Cap+Total debt)</t>
  </si>
  <si>
    <t>www.sunpharma.com</t>
  </si>
  <si>
    <t>Pharmaceuticals &amp; Drugs</t>
  </si>
  <si>
    <t>LIQ15, GREENEX, BSE100, BSE200, BSE500, BSE HC, NIFTY, NIFTY500, NIFTY100, NIFTYPHARMA, SNSX50, NIFTY200, SENSEX, CARBONEX, SX40, S&amp;P LARGEMIDCAP, LRGCAP, ALLCAP, MFG, ESG100, S&amp;PDIVSTABLE, NIFTY100WEIGHT, LMI250, NIFTYLGEMID250, BSE100LARGECAPTMC</t>
  </si>
  <si>
    <t>Index</t>
  </si>
  <si>
    <t>Sun Pharma Advanced Research Centre (S P A R C),Tandalja  Vadodara,390020,Gujarat</t>
  </si>
  <si>
    <t>SRBC &amp; Co LLP</t>
  </si>
  <si>
    <t>Bloomberg Code</t>
  </si>
  <si>
    <t>SUNP IN EQUITY</t>
  </si>
  <si>
    <t>ISIN</t>
  </si>
  <si>
    <t>INE044A01036</t>
  </si>
  <si>
    <t>Sun Pharmaceutical Industries Ltd. Credit Rating</t>
  </si>
  <si>
    <t>Instrument Type</t>
  </si>
  <si>
    <t>Rating Agency</t>
  </si>
  <si>
    <t>Rating</t>
  </si>
  <si>
    <t>Amount</t>
  </si>
  <si>
    <t>Rating Status</t>
  </si>
  <si>
    <t>Proposed Long Term / Short Term Borrowing Programme</t>
  </si>
  <si>
    <t>ICRA</t>
  </si>
  <si>
    <t>ICRA AAA / ICRA A1+</t>
  </si>
  <si>
    <t>INR 2000.00 crore</t>
  </si>
  <si>
    <t>Reaffirmed</t>
  </si>
  <si>
    <t>Commercial Paper</t>
  </si>
  <si>
    <t>ICRA A1+</t>
  </si>
  <si>
    <t>INR 4000.00 crore</t>
  </si>
  <si>
    <t>Short Term Fund Based &amp; Non Fund Based Limit</t>
  </si>
  <si>
    <t>INR 7000.00 crore</t>
  </si>
  <si>
    <t>Bank Guarantee</t>
  </si>
  <si>
    <t>CRISIL</t>
  </si>
  <si>
    <t>CRISIL A1+</t>
  </si>
  <si>
    <t>INR 26.00 crore</t>
  </si>
  <si>
    <t>Cash Credit</t>
  </si>
  <si>
    <t>CRISIL AAA</t>
  </si>
  <si>
    <t>INR 71.00 crore</t>
  </si>
  <si>
    <t>Letter of Credit</t>
  </si>
  <si>
    <t>INR 79.00 crore</t>
  </si>
  <si>
    <t>Short Term Fund Based &amp; Non Fund Based Facilities</t>
  </si>
  <si>
    <t>A1+</t>
  </si>
  <si>
    <t>AAA / A1+</t>
  </si>
  <si>
    <t>AAA</t>
  </si>
  <si>
    <t>Assigned</t>
  </si>
  <si>
    <t>INR 1000.00 crore</t>
  </si>
  <si>
    <t>INR 3000.00 crore</t>
  </si>
  <si>
    <t>New</t>
  </si>
  <si>
    <t>INR 260.00 millions</t>
  </si>
  <si>
    <t>INR 710.00 millions</t>
  </si>
  <si>
    <t>INR 790.00 millions</t>
  </si>
  <si>
    <t>Bank Facilities</t>
  </si>
  <si>
    <t>CARE</t>
  </si>
  <si>
    <t>-</t>
  </si>
  <si>
    <t>INR 0.00 one</t>
  </si>
  <si>
    <t>Withdrawn</t>
  </si>
  <si>
    <t>Non Convertible Debentures</t>
  </si>
  <si>
    <t>Short Term Working Capital Facilities</t>
  </si>
  <si>
    <t>INR 600.00 crore</t>
  </si>
  <si>
    <t>Commercial Paper / Short Term Debt</t>
  </si>
  <si>
    <t>Long Term Bank Facilities</t>
  </si>
  <si>
    <t>CARE AAA</t>
  </si>
  <si>
    <t>INR 300.00 crore</t>
  </si>
  <si>
    <t>Long-term Non-Convertible Debentures</t>
  </si>
  <si>
    <t>INR 500.00 crore</t>
  </si>
  <si>
    <t>Short Term Bank Facilities</t>
  </si>
  <si>
    <t>CARE A1+</t>
  </si>
  <si>
    <t xml:space="preserve">A1+ </t>
  </si>
  <si>
    <t>INR 60.00 millions</t>
  </si>
  <si>
    <t>INR 155.00 millions</t>
  </si>
  <si>
    <t>Letter of Credit/ Bank Guarantees</t>
  </si>
  <si>
    <t>INR 265.00 millions</t>
  </si>
  <si>
    <t xml:space="preserve">Pre-shipment Credit </t>
  </si>
  <si>
    <t>INR 480.00 millions</t>
  </si>
  <si>
    <t>INR 860.00 millions</t>
  </si>
  <si>
    <t>Commercial Paper Programme</t>
  </si>
  <si>
    <t>INR 400.00 millions</t>
  </si>
  <si>
    <t>Pre-Shipment Credit</t>
  </si>
  <si>
    <t>AAA/Stable</t>
  </si>
  <si>
    <t xml:space="preserve">Letter of Credit </t>
  </si>
  <si>
    <t xml:space="preserve">Letter of Credit / Bank Guarantee </t>
  </si>
  <si>
    <t xml:space="preserve">Commercial Paper Programme </t>
  </si>
  <si>
    <t xml:space="preserve">Cash Credit </t>
  </si>
  <si>
    <t xml:space="preserve">Bank Guarantee </t>
  </si>
  <si>
    <t>reaffirmed</t>
  </si>
  <si>
    <t>INR 75.00 millions</t>
  </si>
  <si>
    <t>INR 190.00 millions</t>
  </si>
  <si>
    <t>Current</t>
  </si>
  <si>
    <t>Details NA</t>
  </si>
  <si>
    <t>Common Size P&amp;L</t>
  </si>
  <si>
    <t>Return Ratios</t>
  </si>
  <si>
    <t>Other Ratios</t>
  </si>
  <si>
    <t>Per Share Ratios</t>
  </si>
  <si>
    <t>Contribution of Subsidiaries,Associates and JV</t>
  </si>
  <si>
    <t>Balance Sheet and Common Size</t>
  </si>
  <si>
    <t>Debt and Solvency</t>
  </si>
  <si>
    <t>Investments</t>
  </si>
  <si>
    <t>Cash Flow Statement</t>
  </si>
  <si>
    <t>CFO to net sales</t>
  </si>
  <si>
    <t>CFO to Net Sales</t>
  </si>
  <si>
    <t>Adjusted CFO to Net sales</t>
  </si>
  <si>
    <t>Forex</t>
  </si>
  <si>
    <t>Sun Pharmaceutical Industries Ltd. Expenditure on R &amp;  D- [INR-Crore]</t>
  </si>
  <si>
    <t>Recurring Expenditures</t>
  </si>
  <si>
    <t>% of Turnover</t>
  </si>
  <si>
    <t>R&amp;D Breakup</t>
  </si>
  <si>
    <t>Sun Pharmaceutical Industries Ltd.Related Party Transactions All</t>
  </si>
  <si>
    <t>Year End</t>
  </si>
  <si>
    <t>Transactions</t>
  </si>
  <si>
    <t>Party</t>
  </si>
  <si>
    <t>Direct Subsidiaries</t>
  </si>
  <si>
    <t>Indirect Subsidiaries</t>
  </si>
  <si>
    <t>Associates</t>
  </si>
  <si>
    <t>Joint Ventures</t>
  </si>
  <si>
    <t>Key Management Personnel</t>
  </si>
  <si>
    <t>Relatives of Key Management Personnel</t>
  </si>
  <si>
    <t>Group Compamies</t>
  </si>
  <si>
    <t>Holding Companies</t>
  </si>
  <si>
    <t>Promoters</t>
  </si>
  <si>
    <t>Enterprises Under Managements</t>
  </si>
  <si>
    <t>Purchase of Goods</t>
  </si>
  <si>
    <t>Purchase of Property Plant &amp; Equipment</t>
  </si>
  <si>
    <t>Sale of Goods</t>
  </si>
  <si>
    <t>Sale of Property Plant &amp; Equipment</t>
  </si>
  <si>
    <t>Receiving of Service</t>
  </si>
  <si>
    <t>Reimbursement of Expenses Paid</t>
  </si>
  <si>
    <t>Rendering of Service</t>
  </si>
  <si>
    <t>Reimbursement of Expenses Received</t>
  </si>
  <si>
    <t>Purchase of Investment</t>
  </si>
  <si>
    <t>Loans Received Back</t>
  </si>
  <si>
    <t>Interest on Loans Received Back</t>
  </si>
  <si>
    <t>Advance Given</t>
  </si>
  <si>
    <t>Advance Received Back</t>
  </si>
  <si>
    <t>Sales of Investment</t>
  </si>
  <si>
    <t>Loan Taken</t>
  </si>
  <si>
    <t>Loan Repaid</t>
  </si>
  <si>
    <t>Dividend Income on Preference Shares</t>
  </si>
  <si>
    <t>Dividend Income on Equity Shares</t>
  </si>
  <si>
    <t>Interest Income</t>
  </si>
  <si>
    <t>Interest Expense</t>
  </si>
  <si>
    <t>Rent Income</t>
  </si>
  <si>
    <t>Rent Expense</t>
  </si>
  <si>
    <t>Provision in Respect of Losses</t>
  </si>
  <si>
    <t>Provision for Diminution in the Value of Investment</t>
  </si>
  <si>
    <t>Provision for Doubtful Debt</t>
  </si>
  <si>
    <t>Remuneration</t>
  </si>
  <si>
    <t>Closing Balance - Receivable</t>
  </si>
  <si>
    <t>Closing Balance - Payable</t>
  </si>
  <si>
    <t>Closing Balance - Loan Taken</t>
  </si>
  <si>
    <t>Closing Balance - Loan Given</t>
  </si>
  <si>
    <t>Closing Balance - Deposit Given</t>
  </si>
  <si>
    <t>Closing Balance - Other Liabilities</t>
  </si>
  <si>
    <t>Closing Balance - Advance from Customers</t>
  </si>
  <si>
    <t>Closing Balance - Advance for Supply of Goods / Services</t>
  </si>
  <si>
    <t>Closing Balance - Capital Advance</t>
  </si>
  <si>
    <t xml:space="preserve">Purchase of Goods        </t>
  </si>
  <si>
    <t>Sun Pharma Medisales Pvt Ltd. (Formerly Known as Solrex Pharmaceuticals Company)</t>
  </si>
  <si>
    <t>Sun Pharma Laboratories Ltd.</t>
  </si>
  <si>
    <t>Be-Tabs Investments (Proprietary) Ltd.</t>
  </si>
  <si>
    <t>Sun Pharma Global (FZE)</t>
  </si>
  <si>
    <t>Makov Associates Ltd.</t>
  </si>
  <si>
    <t xml:space="preserve">Sun Pharmaceutical Industries Inc      </t>
  </si>
  <si>
    <t xml:space="preserve">Sun Pharmaceutical Industries (Europe) BV        </t>
  </si>
  <si>
    <t xml:space="preserve">Sun Pharma Advanced Research Company Ltd.       </t>
  </si>
  <si>
    <t>Finance</t>
  </si>
  <si>
    <t>Green Eco Development Centre Ltd.</t>
  </si>
  <si>
    <t xml:space="preserve">Ranbaxy (Netherlands) BV         </t>
  </si>
  <si>
    <t xml:space="preserve">Loans / Deposit Given     </t>
  </si>
  <si>
    <t xml:space="preserve">Loans Received Back     </t>
  </si>
  <si>
    <t xml:space="preserve">Zenotech Laboratories Ltd.       </t>
  </si>
  <si>
    <t xml:space="preserve">Neetnav Real Estate Pvt Ltd.     </t>
  </si>
  <si>
    <t xml:space="preserve">Provision for Doubtful Loans &amp; Interest Accured &amp; Due on Loans       </t>
  </si>
  <si>
    <t xml:space="preserve">Provision in Respect of Losses      </t>
  </si>
  <si>
    <t xml:space="preserve">Ranbaxy Pharmacie Generiques SAS    </t>
  </si>
  <si>
    <t>Dilip S Shanghvi</t>
  </si>
  <si>
    <t xml:space="preserve">Sailesh T Desai      </t>
  </si>
  <si>
    <t>Sudhir V Valia</t>
  </si>
  <si>
    <t xml:space="preserve">Aalok Shanghvi    </t>
  </si>
  <si>
    <t>Sitting Fees</t>
  </si>
  <si>
    <t>Hasmukh S Shah</t>
  </si>
  <si>
    <t>S Mohanchand Dadha</t>
  </si>
  <si>
    <t>Closing Balance - Receivables</t>
  </si>
  <si>
    <t xml:space="preserve">Purchase of Goods       </t>
  </si>
  <si>
    <t xml:space="preserve">Solrex Pharmaceuticals Company        </t>
  </si>
  <si>
    <t xml:space="preserve">Sun Pharma Laboratories Ltd.       </t>
  </si>
  <si>
    <t xml:space="preserve">Alkaloida Chemical Company Zrt        </t>
  </si>
  <si>
    <t xml:space="preserve">Ohm Laboratories Inc      </t>
  </si>
  <si>
    <t xml:space="preserve">Sale of Goods     </t>
  </si>
  <si>
    <t xml:space="preserve">Sun Pharma Global (FZE)       </t>
  </si>
  <si>
    <t>Sale of Fixed Assets</t>
  </si>
  <si>
    <t xml:space="preserve">AO Ranbaxy (Formerly Known as ZAO Ranbaxy)   </t>
  </si>
  <si>
    <t xml:space="preserve">SC Terapia SA      </t>
  </si>
  <si>
    <t xml:space="preserve">Ranbaxy Europe Ltd.       </t>
  </si>
  <si>
    <t>Reimbursement of Expenses</t>
  </si>
  <si>
    <t xml:space="preserve">Sun Pharmaceuticals France      </t>
  </si>
  <si>
    <t xml:space="preserve">Ranbaxy Pharmaceuticals Proprietary Ltd.     </t>
  </si>
  <si>
    <t xml:space="preserve">Ranbaxy Pharmaceuticals Inc    </t>
  </si>
  <si>
    <t xml:space="preserve">Ranbaxy Inc       </t>
  </si>
  <si>
    <t xml:space="preserve">Skisen Labs Pvt Ltd.       </t>
  </si>
  <si>
    <t xml:space="preserve">Loans Received Back      </t>
  </si>
  <si>
    <t>Redemption of Preference Shares</t>
  </si>
  <si>
    <t>Dividend Income</t>
  </si>
  <si>
    <t xml:space="preserve">Provision for Doubtful Loans &amp; Advances      </t>
  </si>
  <si>
    <t xml:space="preserve">Dilip S Shanghvi      </t>
  </si>
  <si>
    <t xml:space="preserve">Sudhir V Valia       </t>
  </si>
  <si>
    <t>Apprenticeship Stipend / Remuneration</t>
  </si>
  <si>
    <t xml:space="preserve">Vidhi Shanghvi        </t>
  </si>
  <si>
    <t xml:space="preserve">Withdrawal of Letters of Comfort Given        </t>
  </si>
  <si>
    <t xml:space="preserve">Ranbaxy Nigeria Ltd.     </t>
  </si>
  <si>
    <t xml:space="preserve">Ranbaxy Malaysia Sdn Bhd       </t>
  </si>
  <si>
    <t xml:space="preserve">Ranbaxy Egypt (LLC)     </t>
  </si>
  <si>
    <t xml:space="preserve">Ranbaxy Pharmacie Generiques SAS     </t>
  </si>
  <si>
    <t xml:space="preserve">Ranbaxy (UK) Ltd.        </t>
  </si>
  <si>
    <t>Closing Balance - Payables</t>
  </si>
  <si>
    <t>Closing Balance - Loans Taken</t>
  </si>
  <si>
    <t>Closing Balance - Loans Given</t>
  </si>
  <si>
    <t xml:space="preserve">Purchases of Goods    </t>
  </si>
  <si>
    <t xml:space="preserve">Alkaloida Chemical Company Zrt  </t>
  </si>
  <si>
    <t xml:space="preserve">Solrex Pharmaceuticals Company    </t>
  </si>
  <si>
    <t xml:space="preserve">Ohm Laboratories Inc   </t>
  </si>
  <si>
    <t>Neetnav Real Estate Pvt Ltd.</t>
  </si>
  <si>
    <t>Purchase of Undertaking</t>
  </si>
  <si>
    <t>Sun Pharmaceutical Industries Inc (Formerly Known as Caraco Pharmaceutical Laboratories Ltd.)</t>
  </si>
  <si>
    <t xml:space="preserve">ZAO Ranbaxy  </t>
  </si>
  <si>
    <t xml:space="preserve">Aditya Acquisition Company Ltd.    </t>
  </si>
  <si>
    <t xml:space="preserve">Ranbaxy Europe Ltd.   </t>
  </si>
  <si>
    <t>SC Terapia SA</t>
  </si>
  <si>
    <t>Sun Pharma Advanced Research Company Ltd.</t>
  </si>
  <si>
    <t>Sun Pharmaceutical Industries (Europe) BV</t>
  </si>
  <si>
    <t xml:space="preserve">Ranbaxy Inc   </t>
  </si>
  <si>
    <t xml:space="preserve">Loans Given / Share Application Money / Deposit    </t>
  </si>
  <si>
    <t xml:space="preserve">Loans / Share Application Money Received Back     </t>
  </si>
  <si>
    <t xml:space="preserve">Ranbaxy (Netherlands) BV   </t>
  </si>
  <si>
    <t>Inter Corporate Deposit</t>
  </si>
  <si>
    <t>Zenotech Laboratories Ltd.</t>
  </si>
  <si>
    <t>Navjivan Rasayan (Gujarat) Pvt Ltd.</t>
  </si>
  <si>
    <t>Sailesh T Desai</t>
  </si>
  <si>
    <t>Aalok Shanghvi</t>
  </si>
  <si>
    <t>Vidhi Shanghvi</t>
  </si>
  <si>
    <t xml:space="preserve">Closing Balance - Letter of Comforts Given   </t>
  </si>
  <si>
    <t xml:space="preserve">Closing Balance - Withdrawal of Letter of Comforts Given       </t>
  </si>
  <si>
    <t xml:space="preserve">Closing Balance - Letter of Comforts Issued    </t>
  </si>
  <si>
    <t xml:space="preserve">Ranbaxy Malaysia Sdn Bhd   </t>
  </si>
  <si>
    <t xml:space="preserve">Ranbaxy Nigeria Ltd.   </t>
  </si>
  <si>
    <t xml:space="preserve">Ranbaxy Egypt (LLC)   </t>
  </si>
  <si>
    <t>OOO Sun Pharmaceutical Industries Ltd.</t>
  </si>
  <si>
    <t xml:space="preserve">Others  </t>
  </si>
  <si>
    <t>Purchases of Goods</t>
  </si>
  <si>
    <t>Sun Pharma Laboratories Ltd</t>
  </si>
  <si>
    <t>Alkaloida Chemical Company Zrt.</t>
  </si>
  <si>
    <t>Caraco Pharmaceutical Laboratories Ltd.</t>
  </si>
  <si>
    <t>Alkaloida Chemical Company Zrt</t>
  </si>
  <si>
    <t>Aditya Acquisition Company Ltd.</t>
  </si>
  <si>
    <t>Caraco Pharmaceutical Laboratories</t>
  </si>
  <si>
    <t>Sun Pharmaceutical Industries (Europe) B.V.</t>
  </si>
  <si>
    <t>Taro Pharmaceutical Industries Ltd.</t>
  </si>
  <si>
    <t>Sun Pharmaceutical (Bangladesh) Ltd.</t>
  </si>
  <si>
    <t>Finance (Including Loans &amp; Equity Contributions) Capital Contribution</t>
  </si>
  <si>
    <t>Loans Given</t>
  </si>
  <si>
    <t>Skisen Labs Pvt Ltd.</t>
  </si>
  <si>
    <t>Corporate Guarantees Given</t>
  </si>
  <si>
    <t>Sun Pharmaceuticals Italia S.R.L.</t>
  </si>
  <si>
    <t>Corporate Guarantees Released</t>
  </si>
  <si>
    <t>Closing Balance - Corporate Guarantee to Bank</t>
  </si>
  <si>
    <t>000 Sun Pharmaceutical Industries Ltd.</t>
  </si>
  <si>
    <t>Sun Pharma Medication Pvt Ltd.</t>
  </si>
  <si>
    <t>Sun Pharmaceutical Industries</t>
  </si>
  <si>
    <t>Reimbursement of Expenses (Paid)</t>
  </si>
  <si>
    <t>Reimbursement of Expenses (Received)</t>
  </si>
  <si>
    <t xml:space="preserve">Finance (Including Loans &amp; Equity Contributions) Capital Contribution </t>
  </si>
  <si>
    <t>Sun Pharma Global Inc</t>
  </si>
  <si>
    <t>Finance (Including Loans &amp; Equity Contributions) Capital Withdrawal</t>
  </si>
  <si>
    <t>Sun Pharma Sikkim</t>
  </si>
  <si>
    <t xml:space="preserve">Loans Given </t>
  </si>
  <si>
    <t>Softdeal Trading Pvt Ltd.</t>
  </si>
  <si>
    <t>Faststone Mercantile Company Pvt Ltd.</t>
  </si>
  <si>
    <t>Realstone Multitrade Pvt Ltd.</t>
  </si>
  <si>
    <t>Sun Pharma Drugs Pvt Ltd.</t>
  </si>
  <si>
    <t>Remuneration Received</t>
  </si>
  <si>
    <t>Share of Profit</t>
  </si>
  <si>
    <t>OOO “Sun Pharmaceutical Industries” Ltd.</t>
  </si>
  <si>
    <t>Purchases of Goods / DEPB</t>
  </si>
  <si>
    <t>Alkatoida Chemical Company Zrt</t>
  </si>
  <si>
    <t>Sale of Goods / DEPB</t>
  </si>
  <si>
    <t>Sun Pharmaceutical Industries (Europe) B.V</t>
  </si>
  <si>
    <t>Loans Given / Share Application Money</t>
  </si>
  <si>
    <t>Sun Pharma Global Inc.</t>
  </si>
  <si>
    <t>Loans Received Back/Share Application Money Refund</t>
  </si>
  <si>
    <t>Sun Pharma De Mexico S.A. DE C.V.</t>
  </si>
  <si>
    <t>Sun Pharmaceutical Industnes</t>
  </si>
  <si>
    <t>S Kalyanasundaram</t>
  </si>
  <si>
    <t>Apprenticeship Stipend/Remuneration</t>
  </si>
  <si>
    <t>OOO "Sun Pharmaceutical Industries" Ltd.</t>
  </si>
  <si>
    <t>Sun Pharma De Venezuela CA</t>
  </si>
  <si>
    <t>Khyati Valia</t>
  </si>
  <si>
    <t>Sun Petrochemicals Pvt Ltd.</t>
  </si>
  <si>
    <t>Receving of Service</t>
  </si>
  <si>
    <t>Reimbursement of Expenses - Receiving of Service</t>
  </si>
  <si>
    <t>Sun Pharmaceutical Industries Inc.</t>
  </si>
  <si>
    <t>Reimbursement of Expenses - Rendering of Service</t>
  </si>
  <si>
    <t>Investments Sales</t>
  </si>
  <si>
    <t xml:space="preserve">Share of Profit </t>
  </si>
  <si>
    <t>Alkodia Chemical Company Exclusive Group Ltd. (Formerly ICN Hungary Ltd.)</t>
  </si>
  <si>
    <t>Sun Farmaceutica Ltda</t>
  </si>
  <si>
    <t>Sale of Flxed Assets</t>
  </si>
  <si>
    <t xml:space="preserve">Others </t>
  </si>
  <si>
    <t xml:space="preserve">Investments Sales </t>
  </si>
  <si>
    <t>Sun Pharmaceuticals UK Ltd.</t>
  </si>
  <si>
    <t>Rent Paid</t>
  </si>
  <si>
    <t>Sun Speciality Chemicals Pvt Ltd.</t>
  </si>
  <si>
    <t xml:space="preserve">Sun Farmaceutica Ltda </t>
  </si>
  <si>
    <t>Others - Demerger</t>
  </si>
  <si>
    <t>Sun Pharma Advanced Research Company Ltd. (Ceased w.e.f 28/02/07))</t>
  </si>
  <si>
    <t>Sun Pharmaceutical Industries Ltd. Forex- [INR-Crore]</t>
  </si>
  <si>
    <t>EXPORTS</t>
  </si>
  <si>
    <t>Total Inflow In Foreign Currency</t>
  </si>
  <si>
    <t>Exports - FOB Value</t>
  </si>
  <si>
    <t>Revenue in Forex</t>
  </si>
  <si>
    <t xml:space="preserve">     Frieght &amp; Insurance</t>
  </si>
  <si>
    <t xml:space="preserve">     Technology transfer fees</t>
  </si>
  <si>
    <t xml:space="preserve">     Service Fees</t>
  </si>
  <si>
    <t xml:space="preserve">     Commision Earned</t>
  </si>
  <si>
    <t xml:space="preserve">     Dividend received</t>
  </si>
  <si>
    <t xml:space="preserve">     Interest Earnings</t>
  </si>
  <si>
    <t xml:space="preserve">     Other Exports</t>
  </si>
  <si>
    <t>Capital Inflow - Other</t>
  </si>
  <si>
    <t>Deemed Exports</t>
  </si>
  <si>
    <t>IMPORTS</t>
  </si>
  <si>
    <t>Total Outflow In Foreign Currency</t>
  </si>
  <si>
    <t>Imports - CIF Value</t>
  </si>
  <si>
    <t xml:space="preserve">   Raw Materials</t>
  </si>
  <si>
    <t xml:space="preserve">   Traded Goods</t>
  </si>
  <si>
    <t xml:space="preserve">   Stores &amp; spares</t>
  </si>
  <si>
    <t xml:space="preserve">   Other Imports</t>
  </si>
  <si>
    <t>Total Capital Outflow</t>
  </si>
  <si>
    <t xml:space="preserve">   Capital Goods</t>
  </si>
  <si>
    <t xml:space="preserve">   Other Capital Expenditures</t>
  </si>
  <si>
    <t xml:space="preserve">   Repayments of Loans</t>
  </si>
  <si>
    <t xml:space="preserve">   Investment In foreign Currency</t>
  </si>
  <si>
    <t>Expenditure in Foreign Currency</t>
  </si>
  <si>
    <t xml:space="preserve">   Travelling Expenses</t>
  </si>
  <si>
    <t xml:space="preserve">   Interest Expenditure</t>
  </si>
  <si>
    <t xml:space="preserve">   Legal Expenses</t>
  </si>
  <si>
    <t xml:space="preserve">   Royalty</t>
  </si>
  <si>
    <t xml:space="preserve">   Technical Fees</t>
  </si>
  <si>
    <t xml:space="preserve">   Commision paid</t>
  </si>
  <si>
    <t xml:space="preserve">   Others</t>
  </si>
  <si>
    <t>Dividend Paid</t>
  </si>
  <si>
    <t>Deemed Imports</t>
  </si>
  <si>
    <t>Raw Materials consumed</t>
  </si>
  <si>
    <t xml:space="preserve">  Material Imported in Amt</t>
  </si>
  <si>
    <t xml:space="preserve">  Material Imported in %</t>
  </si>
  <si>
    <t xml:space="preserve">  Material Indigenous in Amt</t>
  </si>
  <si>
    <t xml:space="preserve">  Material Indigenous in %</t>
  </si>
  <si>
    <t>Stores and spares consumed</t>
  </si>
  <si>
    <t xml:space="preserve">  Spare Imported in Amt</t>
  </si>
  <si>
    <t xml:space="preserve">  Spares Imported in %</t>
  </si>
  <si>
    <t xml:space="preserve">  Spare Indigenous in Amt</t>
  </si>
  <si>
    <t xml:space="preserve">  Spares Indigenous in %</t>
  </si>
  <si>
    <t>Standalone</t>
  </si>
  <si>
    <t>Intercorporate deposits as % of total assets</t>
  </si>
  <si>
    <t>Actual PAT</t>
  </si>
  <si>
    <t xml:space="preserve">Change in networth add dividends less issue/(buyback) </t>
  </si>
  <si>
    <t>Years</t>
  </si>
  <si>
    <t>Arith Mean</t>
  </si>
  <si>
    <t>Median</t>
  </si>
  <si>
    <t>SD</t>
  </si>
  <si>
    <t>CV</t>
  </si>
  <si>
    <t>High</t>
  </si>
  <si>
    <t>Low</t>
  </si>
  <si>
    <t>Stock Adjustments</t>
  </si>
  <si>
    <t>Cost of Medicines and Consumables</t>
  </si>
  <si>
    <t>Cost of Construction and Development</t>
  </si>
  <si>
    <t>Foods, Beverages Consumed</t>
  </si>
  <si>
    <t>Power Generation &amp; Distribution Cost</t>
  </si>
  <si>
    <t>Power &amp; Aircraft Fuel Expenses</t>
  </si>
  <si>
    <t>Hospital Operation Expenses</t>
  </si>
  <si>
    <t>Network Operating expenses</t>
  </si>
  <si>
    <t>Operating Expenses</t>
  </si>
  <si>
    <t>Other Operating &amp; Servicing Cost</t>
  </si>
  <si>
    <t>Cost of Software developments</t>
  </si>
  <si>
    <t>Production Expenses</t>
  </si>
  <si>
    <t>Selling, Administration and Other Expenses</t>
  </si>
  <si>
    <t>Selling and Administration Expenses</t>
  </si>
  <si>
    <t>Selling and Marketing Expenses</t>
  </si>
  <si>
    <t>Selling, General and Administration Expenses</t>
  </si>
  <si>
    <t>Cost of sales</t>
  </si>
  <si>
    <t>Operating and financial leverage??</t>
  </si>
  <si>
    <t>Change in CFO to change in capital employed</t>
  </si>
  <si>
    <t>Change</t>
  </si>
  <si>
    <t>Employee trusts and ESOPs</t>
  </si>
  <si>
    <t>CFS Flow 1</t>
  </si>
  <si>
    <t>CFS Flow 2</t>
  </si>
  <si>
    <t>Source of funds</t>
  </si>
  <si>
    <t>Cash Profits to firm</t>
  </si>
  <si>
    <t>Debt (incl pref capital)</t>
  </si>
  <si>
    <t>Share issue</t>
  </si>
  <si>
    <t>Application of funds</t>
  </si>
  <si>
    <t>Capex</t>
  </si>
  <si>
    <t>Dividends</t>
  </si>
  <si>
    <t>Interest and preference dividends</t>
  </si>
  <si>
    <t>Other financial activities</t>
  </si>
  <si>
    <t>Retained cash profits</t>
  </si>
  <si>
    <t>Total Debt to EBITDA</t>
  </si>
  <si>
    <t>Long term debt to EBITDA</t>
  </si>
  <si>
    <t>Long Term Debt to EBITDA</t>
  </si>
  <si>
    <t>Net Debt to EBITDA</t>
  </si>
  <si>
    <t>Total Debt to Equity</t>
  </si>
  <si>
    <t>LT Debt to Equity</t>
  </si>
  <si>
    <t>Net Debt to Equity</t>
  </si>
  <si>
    <t>Foreign Debt</t>
  </si>
  <si>
    <t>Debentures and bonds</t>
  </si>
  <si>
    <t>Intercorporate deposits and loan from related party</t>
  </si>
  <si>
    <t>Total Debt to EV</t>
  </si>
  <si>
    <t>Total Debt to CFO</t>
  </si>
  <si>
    <t>Sufficieny Ratio/Debt Coverage</t>
  </si>
  <si>
    <t>Gross Profit (excl employee cost)</t>
  </si>
  <si>
    <t>Net debt to EBITDA</t>
  </si>
  <si>
    <t>Summary</t>
  </si>
  <si>
    <t>Value</t>
  </si>
  <si>
    <t>Increase/(Decrease) in Share Capital</t>
  </si>
  <si>
    <t>Increase /(Decrease) in Reserves</t>
  </si>
  <si>
    <t>Corporate Action</t>
  </si>
  <si>
    <t>Segmental</t>
  </si>
  <si>
    <t>Sun Pharmaceutical Industries Ltd. Segment Finance-Segmental- [INR-Crore]</t>
  </si>
  <si>
    <t>Holding more than 1%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</si>
</sst>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_ * #,##0.00_ ;_ * \-#,##0.00_ ;_ * &quot;-&quot;??_ ;_ @_ "/>
    <numFmt numFmtId="165" formatCode="0.0%"/>
    <numFmt numFmtId="166" formatCode="_ * #,##0.0_ ;_ * \-#,##0.0_ ;_ * &quot;-&quot;??_ ;_ @_ "/>
    <numFmt numFmtId="167" formatCode="_ * #,##0_ ;_ * \-#,##0_ ;_ * &quot;-&quot;??_ ;_ @_ "/>
    <numFmt numFmtId="168" formatCode="###,###,###,###,##0"/>
    <numFmt numFmtId="169" formatCode="###,###,###,###,##0.00"/>
    <numFmt numFmtId="170" formatCode="_ * #,##0.00000_ ;_ * \-#,##0.00000_ ;_ * &quot;-&quot;??_ ;_ @_ "/>
    <numFmt numFmtId="171" formatCode="_ * #,##0.0000_ ;_ * \-#,##0.0000_ ;_ * &quot;-&quot;??_ ;_ @_ "/>
    <numFmt numFmtId="172" formatCode="[$-409]mmm\-yy;@"/>
    <numFmt numFmtId="173" formatCode="_(* #,##0_);_(* \(#,##0\);_(* &quot;-&quot;??_);_(@_)"/>
  </numFmts>
  <fonts count="32" x14ac:knownFonts="1">
    <font>
      <sz val="11"/>
      <color theme="1"/>
      <name val="Calibri"/>
      <family val="2"/>
      <scheme val="minor"/>
    </font>
    <font>
      <sz val="11"/>
      <color rgb="FF000000"/>
      <name val="Calibri"/>
      <family val="2"/>
      <scheme val="minor"/>
    </font>
    <font>
      <sz val="11"/>
      <color theme="1"/>
      <name val="Calibri"/>
      <family val="2"/>
      <scheme val="minor"/>
    </font>
    <font>
      <b/>
      <sz val="11"/>
      <color theme="1"/>
      <name val="Calibri"/>
      <family val="2"/>
      <scheme val="minor"/>
    </font>
    <font>
      <sz val="10"/>
      <color rgb="FF000000"/>
      <name val="Tahoma"/>
      <family val="2"/>
    </font>
    <font>
      <b/>
      <sz val="10"/>
      <color rgb="FF000000"/>
      <name val="Tahoma"/>
      <family val="2"/>
    </font>
    <font>
      <b/>
      <sz val="11"/>
      <color theme="0"/>
      <name val="Calibri"/>
      <family val="2"/>
      <scheme val="minor"/>
    </font>
    <font>
      <sz val="10"/>
      <color rgb="FF000000"/>
      <name val="Calibri"/>
      <family val="2"/>
      <scheme val="minor"/>
    </font>
    <font>
      <b/>
      <u/>
      <sz val="11"/>
      <color theme="1"/>
      <name val="Calibri"/>
      <family val="2"/>
      <scheme val="minor"/>
    </font>
    <font>
      <sz val="14"/>
      <color theme="1"/>
      <name val="Calibri"/>
      <family val="2"/>
      <scheme val="minor"/>
    </font>
    <font>
      <sz val="14"/>
      <color rgb="FF000000"/>
      <name val="Calibri"/>
      <family val="2"/>
      <scheme val="minor"/>
    </font>
    <font>
      <b/>
      <sz val="14"/>
      <color theme="1"/>
      <name val="Calibri"/>
      <family val="2"/>
      <scheme val="minor"/>
    </font>
    <font>
      <sz val="14"/>
      <color theme="0"/>
      <name val="Calibri"/>
      <family val="2"/>
      <scheme val="minor"/>
    </font>
    <font>
      <b/>
      <sz val="18"/>
      <color theme="1"/>
      <name val="Calibri"/>
      <family val="2"/>
      <scheme val="minor"/>
    </font>
    <font>
      <i/>
      <sz val="14"/>
      <color theme="8" tint="-0.499984740745262"/>
      <name val="Calibri"/>
      <family val="2"/>
      <scheme val="minor"/>
    </font>
    <font>
      <i/>
      <sz val="14"/>
      <color rgb="FFC00000"/>
      <name val="Calibri"/>
      <family val="2"/>
      <scheme val="minor"/>
    </font>
    <font>
      <sz val="8"/>
      <color theme="1"/>
      <name val="Calibri"/>
      <family val="2"/>
      <scheme val="minor"/>
    </font>
    <font>
      <sz val="14"/>
      <color rgb="FF000000"/>
      <name val="Calibri"/>
      <family val="2"/>
    </font>
    <font>
      <sz val="14"/>
      <color theme="1"/>
      <name val="Calibri"/>
      <family val="2"/>
    </font>
    <font>
      <b/>
      <sz val="14"/>
      <color rgb="FF000000"/>
      <name val="Calibri"/>
      <family val="2"/>
    </font>
    <font>
      <b/>
      <sz val="14"/>
      <color theme="1"/>
      <name val="Calibri"/>
      <family val="2"/>
    </font>
    <font>
      <sz val="10"/>
      <color rgb="FF000000"/>
      <name val="Calibri"/>
      <family val="2"/>
    </font>
    <font>
      <sz val="11"/>
      <color theme="0"/>
      <name val="Calibri"/>
      <family val="2"/>
      <scheme val="minor"/>
    </font>
    <font>
      <i/>
      <sz val="11"/>
      <color theme="8" tint="-0.249977111117893"/>
      <name val="Calibri"/>
      <family val="2"/>
      <scheme val="minor"/>
    </font>
    <font>
      <i/>
      <sz val="11"/>
      <color rgb="FFC00000"/>
      <name val="Calibri"/>
      <family val="2"/>
      <scheme val="minor"/>
    </font>
    <font>
      <sz val="8"/>
      <color rgb="FFC00000"/>
      <name val="Calibri"/>
      <family val="2"/>
      <scheme val="minor"/>
    </font>
    <font>
      <u/>
      <sz val="11"/>
      <color theme="10"/>
      <name val="Calibri"/>
      <family val="2"/>
      <scheme val="minor"/>
    </font>
    <font>
      <sz val="10"/>
      <color theme="1"/>
      <name val="Arial Unicode MS"/>
      <family val="2"/>
    </font>
    <font>
      <i/>
      <sz val="11"/>
      <color theme="8" tint="-0.499984740745262"/>
      <name val="Calibri"/>
      <family val="2"/>
      <scheme val="minor"/>
    </font>
    <font>
      <sz val="11"/>
      <color rgb="FFFF0000"/>
      <name val="Calibri"/>
      <family val="2"/>
      <scheme val="minor"/>
    </font>
    <font>
      <i/>
      <sz val="14"/>
      <color rgb="FF000000"/>
      <name val="Calibri"/>
      <family val="2"/>
    </font>
    <font>
      <b/>
      <sz val="14"/>
      <color theme="0"/>
      <name val="Calibri"/>
      <family val="2"/>
    </font>
  </fonts>
  <fills count="12">
    <fill>
      <patternFill patternType="none"/>
    </fill>
    <fill>
      <patternFill patternType="gray125"/>
    </fill>
    <fill>
      <patternFill patternType="solid">
        <fgColor rgb="FFADD8E6"/>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8" tint="-0.249977111117893"/>
        <bgColor indexed="64"/>
      </patternFill>
    </fill>
    <fill>
      <patternFill patternType="solid">
        <fgColor rgb="FFC000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bgColor indexed="64"/>
      </patternFill>
    </fill>
    <fill>
      <patternFill patternType="solid">
        <fgColor theme="7" tint="0.39997558519241921"/>
        <bgColor indexed="64"/>
      </patternFill>
    </fill>
  </fills>
  <borders count="41">
    <border>
      <left/>
      <right/>
      <top/>
      <bottom/>
      <diagonal/>
    </border>
    <border>
      <left style="thin">
        <color rgb="FF000000"/>
      </left>
      <right style="thin">
        <color rgb="FF000000"/>
      </right>
      <top style="thin">
        <color rgb="FF000000"/>
      </top>
      <bottom style="thin">
        <color rgb="FF000000"/>
      </bottom>
      <diagonal/>
    </border>
    <border>
      <left/>
      <right/>
      <top style="thin">
        <color indexed="64"/>
      </top>
      <bottom style="double">
        <color indexed="64"/>
      </bottom>
      <diagonal/>
    </border>
    <border>
      <left style="medium">
        <color auto="1"/>
      </left>
      <right/>
      <top/>
      <bottom/>
      <diagonal/>
    </border>
    <border>
      <left/>
      <right style="medium">
        <color indexed="64"/>
      </right>
      <top/>
      <bottom/>
      <diagonal/>
    </border>
    <border>
      <left style="medium">
        <color auto="1"/>
      </left>
      <right/>
      <top style="thin">
        <color auto="1"/>
      </top>
      <bottom style="thin">
        <color auto="1"/>
      </bottom>
      <diagonal/>
    </border>
    <border>
      <left/>
      <right/>
      <top style="thin">
        <color auto="1"/>
      </top>
      <bottom style="thin">
        <color indexed="64"/>
      </bottom>
      <diagonal/>
    </border>
    <border>
      <left/>
      <right style="medium">
        <color indexed="64"/>
      </right>
      <top style="thin">
        <color auto="1"/>
      </top>
      <bottom style="thin">
        <color indexed="64"/>
      </bottom>
      <diagonal/>
    </border>
    <border>
      <left style="medium">
        <color auto="1"/>
      </left>
      <right/>
      <top style="thin">
        <color auto="1"/>
      </top>
      <bottom style="double">
        <color auto="1"/>
      </bottom>
      <diagonal/>
    </border>
    <border>
      <left/>
      <right style="medium">
        <color indexed="64"/>
      </right>
      <top style="thin">
        <color indexed="64"/>
      </top>
      <bottom style="double">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top style="thin">
        <color auto="1"/>
      </top>
      <bottom style="thin">
        <color indexed="64"/>
      </bottom>
      <diagonal/>
    </border>
    <border>
      <left style="thin">
        <color indexed="64"/>
      </left>
      <right/>
      <top style="thin">
        <color indexed="64"/>
      </top>
      <bottom style="double">
        <color indexed="64"/>
      </bottom>
      <diagonal/>
    </border>
    <border>
      <left style="medium">
        <color indexed="64"/>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top style="medium">
        <color indexed="64"/>
      </top>
      <bottom/>
      <diagonal/>
    </border>
    <border>
      <left style="thin">
        <color rgb="FF000000"/>
      </left>
      <right style="thin">
        <color rgb="FF000000"/>
      </right>
      <top style="thin">
        <color rgb="FF000000"/>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thin">
        <color rgb="FF000000"/>
      </left>
      <right style="medium">
        <color indexed="64"/>
      </right>
      <top style="medium">
        <color indexed="64"/>
      </top>
      <bottom style="thin">
        <color rgb="FF000000"/>
      </bottom>
      <diagonal/>
    </border>
  </borders>
  <cellStyleXfs count="4">
    <xf numFmtId="0" fontId="0" fillId="0" borderId="0"/>
    <xf numFmtId="164" fontId="2"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cellStyleXfs>
  <cellXfs count="464">
    <xf numFmtId="0" fontId="0" fillId="0" borderId="0" xfId="0"/>
    <xf numFmtId="0" fontId="1" fillId="2" borderId="1" xfId="0" applyFont="1" applyFill="1" applyBorder="1"/>
    <xf numFmtId="17" fontId="1" fillId="2" borderId="1" xfId="0" applyNumberFormat="1" applyFont="1" applyFill="1" applyBorder="1"/>
    <xf numFmtId="2" fontId="0" fillId="0" borderId="0" xfId="0" applyNumberFormat="1"/>
    <xf numFmtId="0" fontId="0" fillId="0" borderId="0" xfId="0"/>
    <xf numFmtId="0" fontId="1" fillId="2" borderId="1" xfId="0" applyFont="1" applyFill="1" applyBorder="1"/>
    <xf numFmtId="17" fontId="1" fillId="2" borderId="1" xfId="0" applyNumberFormat="1" applyFont="1" applyFill="1" applyBorder="1"/>
    <xf numFmtId="2" fontId="0" fillId="0" borderId="0" xfId="0" applyNumberFormat="1"/>
    <xf numFmtId="0" fontId="0" fillId="0" borderId="0" xfId="0"/>
    <xf numFmtId="0" fontId="1" fillId="2" borderId="1" xfId="0" applyFont="1" applyFill="1" applyBorder="1"/>
    <xf numFmtId="17" fontId="1" fillId="2" borderId="1" xfId="0" applyNumberFormat="1" applyFont="1" applyFill="1" applyBorder="1"/>
    <xf numFmtId="2" fontId="0" fillId="0" borderId="0" xfId="0" applyNumberFormat="1"/>
    <xf numFmtId="0" fontId="0" fillId="0" borderId="0" xfId="0"/>
    <xf numFmtId="0" fontId="1" fillId="2" borderId="1" xfId="0" applyFont="1" applyFill="1" applyBorder="1"/>
    <xf numFmtId="17" fontId="1" fillId="2" borderId="1" xfId="0" applyNumberFormat="1" applyFont="1" applyFill="1" applyBorder="1"/>
    <xf numFmtId="2" fontId="0" fillId="0" borderId="0" xfId="0" applyNumberFormat="1"/>
    <xf numFmtId="0" fontId="0" fillId="0" borderId="0" xfId="0"/>
    <xf numFmtId="0" fontId="1" fillId="2" borderId="1" xfId="0" applyFont="1" applyFill="1" applyBorder="1"/>
    <xf numFmtId="17" fontId="1" fillId="2" borderId="1" xfId="0" applyNumberFormat="1" applyFont="1" applyFill="1" applyBorder="1"/>
    <xf numFmtId="2" fontId="0" fillId="0" borderId="0" xfId="0" applyNumberFormat="1"/>
    <xf numFmtId="0" fontId="0" fillId="0" borderId="0" xfId="0"/>
    <xf numFmtId="0" fontId="1" fillId="2" borderId="1" xfId="0" applyFont="1" applyFill="1" applyBorder="1"/>
    <xf numFmtId="17" fontId="1" fillId="2" borderId="1" xfId="0" applyNumberFormat="1" applyFont="1" applyFill="1" applyBorder="1"/>
    <xf numFmtId="2" fontId="0" fillId="0" borderId="0" xfId="0" applyNumberFormat="1"/>
    <xf numFmtId="0" fontId="0" fillId="0" borderId="0" xfId="0"/>
    <xf numFmtId="0" fontId="0" fillId="0" borderId="0" xfId="0"/>
    <xf numFmtId="17" fontId="0" fillId="0" borderId="0" xfId="0" applyNumberFormat="1"/>
    <xf numFmtId="0" fontId="0" fillId="0" borderId="0" xfId="0" applyAlignment="1">
      <alignment horizontal="left" indent="1"/>
    </xf>
    <xf numFmtId="164" fontId="0" fillId="0" borderId="0" xfId="1" applyFont="1"/>
    <xf numFmtId="165" fontId="0" fillId="0" borderId="0" xfId="2" applyNumberFormat="1" applyFont="1"/>
    <xf numFmtId="0" fontId="0" fillId="0" borderId="0" xfId="0" applyAlignment="1">
      <alignment horizontal="left"/>
    </xf>
    <xf numFmtId="164" fontId="0" fillId="0" borderId="0" xfId="0" applyNumberFormat="1"/>
    <xf numFmtId="0" fontId="0" fillId="0" borderId="0" xfId="0"/>
    <xf numFmtId="0" fontId="3" fillId="3" borderId="0" xfId="0" applyFont="1" applyFill="1"/>
    <xf numFmtId="9" fontId="0" fillId="0" borderId="0" xfId="2" applyFont="1"/>
    <xf numFmtId="10" fontId="0" fillId="0" borderId="0" xfId="2" applyNumberFormat="1" applyFont="1"/>
    <xf numFmtId="166" fontId="0" fillId="0" borderId="0" xfId="1" applyNumberFormat="1" applyFont="1"/>
    <xf numFmtId="167" fontId="0" fillId="0" borderId="0" xfId="1" applyNumberFormat="1" applyFont="1"/>
    <xf numFmtId="0" fontId="3" fillId="0" borderId="0" xfId="0" applyFont="1" applyFill="1"/>
    <xf numFmtId="0" fontId="0" fillId="0" borderId="0" xfId="0" applyFill="1"/>
    <xf numFmtId="0" fontId="0" fillId="0" borderId="0" xfId="0" applyFont="1" applyFill="1" applyAlignment="1">
      <alignment horizontal="left" indent="1"/>
    </xf>
    <xf numFmtId="167" fontId="0" fillId="0" borderId="0" xfId="0" applyNumberFormat="1"/>
    <xf numFmtId="2" fontId="0" fillId="0" borderId="0" xfId="0" applyNumberFormat="1" applyFill="1"/>
    <xf numFmtId="165" fontId="0" fillId="0" borderId="0" xfId="2" applyNumberFormat="1" applyFont="1" applyFill="1"/>
    <xf numFmtId="2" fontId="1" fillId="0" borderId="0" xfId="0" applyNumberFormat="1" applyFont="1"/>
    <xf numFmtId="0" fontId="0" fillId="0" borderId="0" xfId="0"/>
    <xf numFmtId="0" fontId="0" fillId="0" borderId="0" xfId="0" applyAlignment="1">
      <alignment horizontal="left" indent="2"/>
    </xf>
    <xf numFmtId="0" fontId="0" fillId="0" borderId="0" xfId="0" applyFill="1" applyAlignment="1">
      <alignment horizontal="left" indent="2"/>
    </xf>
    <xf numFmtId="0" fontId="0" fillId="4" borderId="0" xfId="0" applyFill="1"/>
    <xf numFmtId="0" fontId="0" fillId="4" borderId="0" xfId="0" applyFont="1" applyFill="1" applyAlignment="1">
      <alignment horizontal="left"/>
    </xf>
    <xf numFmtId="0" fontId="0" fillId="4" borderId="0" xfId="0" applyFont="1" applyFill="1"/>
    <xf numFmtId="9" fontId="0" fillId="4" borderId="0" xfId="2" applyFont="1" applyFill="1"/>
    <xf numFmtId="2" fontId="0" fillId="0" borderId="0" xfId="0" applyNumberFormat="1" applyAlignment="1">
      <alignment horizontal="left" indent="2"/>
    </xf>
    <xf numFmtId="167" fontId="0" fillId="0" borderId="0" xfId="1" applyNumberFormat="1" applyFont="1" applyAlignment="1">
      <alignment horizontal="left" indent="2"/>
    </xf>
    <xf numFmtId="2" fontId="0" fillId="0" borderId="0" xfId="0" applyNumberFormat="1" applyFill="1" applyAlignment="1">
      <alignment horizontal="left" indent="2"/>
    </xf>
    <xf numFmtId="43" fontId="0" fillId="0" borderId="0" xfId="0" applyNumberFormat="1"/>
    <xf numFmtId="0" fontId="6" fillId="5" borderId="0" xfId="0" applyFont="1" applyFill="1"/>
    <xf numFmtId="0" fontId="0" fillId="3" borderId="0" xfId="0" applyFill="1"/>
    <xf numFmtId="17" fontId="0" fillId="3" borderId="0" xfId="0" applyNumberFormat="1" applyFill="1"/>
    <xf numFmtId="17" fontId="0" fillId="0" borderId="0" xfId="0" applyNumberFormat="1" applyFill="1"/>
    <xf numFmtId="0" fontId="0" fillId="0" borderId="0" xfId="0" applyFont="1" applyFill="1"/>
    <xf numFmtId="2" fontId="1" fillId="0" borderId="0" xfId="0" applyNumberFormat="1" applyFont="1" applyFill="1"/>
    <xf numFmtId="167" fontId="0" fillId="0" borderId="0" xfId="1" applyNumberFormat="1" applyFont="1" applyFill="1"/>
    <xf numFmtId="164" fontId="0" fillId="0" borderId="0" xfId="1" applyNumberFormat="1" applyFont="1"/>
    <xf numFmtId="0" fontId="3" fillId="0" borderId="2" xfId="0" applyFont="1" applyBorder="1"/>
    <xf numFmtId="0" fontId="0" fillId="0" borderId="0" xfId="0" applyAlignment="1">
      <alignment horizontal="left" indent="5"/>
    </xf>
    <xf numFmtId="167" fontId="0" fillId="4" borderId="0" xfId="1" applyNumberFormat="1" applyFont="1" applyFill="1"/>
    <xf numFmtId="0" fontId="0" fillId="6" borderId="0" xfId="0" applyFill="1"/>
    <xf numFmtId="0" fontId="0" fillId="0" borderId="0" xfId="0"/>
    <xf numFmtId="0" fontId="0" fillId="0" borderId="0" xfId="0" applyAlignment="1">
      <alignment horizontal="left" indent="3"/>
    </xf>
    <xf numFmtId="0" fontId="0" fillId="0" borderId="0" xfId="0" applyAlignment="1">
      <alignment horizontal="left" indent="4"/>
    </xf>
    <xf numFmtId="0" fontId="0" fillId="0" borderId="0" xfId="0" applyFont="1" applyFill="1" applyAlignment="1">
      <alignment horizontal="left" indent="2"/>
    </xf>
    <xf numFmtId="0" fontId="0" fillId="0" borderId="0" xfId="0" applyFont="1" applyFill="1" applyAlignment="1">
      <alignment horizontal="left" indent="3"/>
    </xf>
    <xf numFmtId="9" fontId="0" fillId="0" borderId="0" xfId="2" applyFont="1" applyFill="1"/>
    <xf numFmtId="0" fontId="0" fillId="4" borderId="0" xfId="0" applyFill="1" applyAlignment="1">
      <alignment horizontal="left" indent="2"/>
    </xf>
    <xf numFmtId="0" fontId="3" fillId="0" borderId="0" xfId="0" applyFont="1"/>
    <xf numFmtId="2" fontId="0" fillId="0" borderId="0" xfId="0" applyNumberFormat="1" applyAlignment="1">
      <alignment horizontal="left" indent="3"/>
    </xf>
    <xf numFmtId="167" fontId="0" fillId="0" borderId="0" xfId="1" applyNumberFormat="1" applyFont="1" applyAlignment="1">
      <alignment horizontal="left" indent="3"/>
    </xf>
    <xf numFmtId="0" fontId="0" fillId="0" borderId="0" xfId="0" applyFont="1" applyFill="1" applyBorder="1" applyAlignment="1">
      <alignment horizontal="left" indent="3"/>
    </xf>
    <xf numFmtId="167" fontId="0" fillId="0" borderId="0" xfId="1" applyNumberFormat="1" applyFont="1" applyFill="1" applyAlignment="1">
      <alignment horizontal="left" indent="2"/>
    </xf>
    <xf numFmtId="0" fontId="0" fillId="0" borderId="0" xfId="0" applyFont="1" applyBorder="1" applyAlignment="1">
      <alignment horizontal="left" indent="2"/>
    </xf>
    <xf numFmtId="0" fontId="0" fillId="0" borderId="0" xfId="0" applyFont="1" applyFill="1" applyBorder="1" applyAlignment="1">
      <alignment horizontal="left" indent="2"/>
    </xf>
    <xf numFmtId="0" fontId="0" fillId="0" borderId="0" xfId="0" applyFill="1" applyBorder="1"/>
    <xf numFmtId="9" fontId="0" fillId="0" borderId="0" xfId="2" applyFont="1" applyAlignment="1">
      <alignment horizontal="right"/>
    </xf>
    <xf numFmtId="0" fontId="0" fillId="4" borderId="0" xfId="0" applyFill="1" applyAlignment="1">
      <alignment horizontal="left" indent="3"/>
    </xf>
    <xf numFmtId="2" fontId="0" fillId="4" borderId="0" xfId="0" applyNumberFormat="1" applyFill="1"/>
    <xf numFmtId="0" fontId="8" fillId="0" borderId="0" xfId="0" applyFont="1"/>
    <xf numFmtId="0" fontId="0" fillId="0" borderId="0" xfId="0"/>
    <xf numFmtId="0" fontId="0" fillId="0" borderId="0" xfId="0"/>
    <xf numFmtId="0" fontId="0" fillId="0" borderId="0" xfId="0"/>
    <xf numFmtId="0" fontId="0" fillId="0" borderId="0" xfId="0"/>
    <xf numFmtId="0" fontId="9" fillId="0" borderId="0" xfId="0" applyFont="1"/>
    <xf numFmtId="2" fontId="9" fillId="0" borderId="0" xfId="0" applyNumberFormat="1" applyFont="1"/>
    <xf numFmtId="164" fontId="9" fillId="0" borderId="0" xfId="1" applyFont="1"/>
    <xf numFmtId="167" fontId="11" fillId="0" borderId="6" xfId="1" applyNumberFormat="1" applyFont="1" applyBorder="1"/>
    <xf numFmtId="0" fontId="12" fillId="5" borderId="14" xfId="0" applyFont="1" applyFill="1" applyBorder="1"/>
    <xf numFmtId="17" fontId="12" fillId="5" borderId="15" xfId="0" applyNumberFormat="1" applyFont="1" applyFill="1" applyBorder="1"/>
    <xf numFmtId="17" fontId="12" fillId="5" borderId="16" xfId="0" applyNumberFormat="1" applyFont="1" applyFill="1" applyBorder="1"/>
    <xf numFmtId="0" fontId="9" fillId="0" borderId="3" xfId="0" applyFont="1" applyBorder="1"/>
    <xf numFmtId="2" fontId="9" fillId="0" borderId="0" xfId="0" applyNumberFormat="1" applyFont="1" applyBorder="1"/>
    <xf numFmtId="2" fontId="9" fillId="0" borderId="4" xfId="0" applyNumberFormat="1" applyFont="1" applyBorder="1"/>
    <xf numFmtId="167" fontId="9" fillId="0" borderId="0" xfId="1" applyNumberFormat="1" applyFont="1" applyBorder="1"/>
    <xf numFmtId="167" fontId="9" fillId="0" borderId="4" xfId="1" applyNumberFormat="1" applyFont="1" applyBorder="1"/>
    <xf numFmtId="164" fontId="9" fillId="0" borderId="3" xfId="1" applyFont="1" applyBorder="1"/>
    <xf numFmtId="0" fontId="11" fillId="0" borderId="3" xfId="0" applyFont="1" applyBorder="1"/>
    <xf numFmtId="167" fontId="11" fillId="0" borderId="0" xfId="1" applyNumberFormat="1" applyFont="1" applyBorder="1"/>
    <xf numFmtId="167" fontId="11" fillId="0" borderId="4" xfId="1" applyNumberFormat="1" applyFont="1" applyBorder="1"/>
    <xf numFmtId="0" fontId="9" fillId="0" borderId="3" xfId="0" applyFont="1" applyBorder="1" applyAlignment="1">
      <alignment horizontal="left" indent="2"/>
    </xf>
    <xf numFmtId="0" fontId="11" fillId="0" borderId="5" xfId="0" applyFont="1" applyBorder="1" applyAlignment="1">
      <alignment horizontal="left"/>
    </xf>
    <xf numFmtId="167" fontId="11" fillId="0" borderId="7" xfId="1" applyNumberFormat="1" applyFont="1" applyBorder="1"/>
    <xf numFmtId="0" fontId="11" fillId="0" borderId="5" xfId="0" applyFont="1" applyBorder="1"/>
    <xf numFmtId="0" fontId="9" fillId="0" borderId="10" xfId="0" applyFont="1" applyBorder="1"/>
    <xf numFmtId="0" fontId="9" fillId="0" borderId="11" xfId="0" applyFont="1" applyBorder="1"/>
    <xf numFmtId="0" fontId="9" fillId="0" borderId="12" xfId="0" applyFont="1" applyBorder="1"/>
    <xf numFmtId="17" fontId="12" fillId="5" borderId="19" xfId="0" applyNumberFormat="1" applyFont="1" applyFill="1" applyBorder="1"/>
    <xf numFmtId="2" fontId="9" fillId="0" borderId="20" xfId="0" applyNumberFormat="1" applyFont="1" applyBorder="1"/>
    <xf numFmtId="167" fontId="9" fillId="0" borderId="20" xfId="1" applyNumberFormat="1" applyFont="1" applyBorder="1"/>
    <xf numFmtId="167" fontId="11" fillId="0" borderId="20" xfId="1" applyNumberFormat="1" applyFont="1" applyBorder="1"/>
    <xf numFmtId="167" fontId="11" fillId="0" borderId="22" xfId="1" applyNumberFormat="1" applyFont="1" applyBorder="1"/>
    <xf numFmtId="0" fontId="9" fillId="0" borderId="0" xfId="0" applyFont="1" applyAlignment="1"/>
    <xf numFmtId="0" fontId="13" fillId="0" borderId="0" xfId="0" applyFont="1" applyAlignment="1"/>
    <xf numFmtId="0" fontId="11" fillId="7" borderId="17" xfId="0" applyFont="1" applyFill="1" applyBorder="1"/>
    <xf numFmtId="167" fontId="11" fillId="7" borderId="21" xfId="1" applyNumberFormat="1" applyFont="1" applyFill="1" applyBorder="1"/>
    <xf numFmtId="167" fontId="11" fillId="7" borderId="13" xfId="1" applyNumberFormat="1" applyFont="1" applyFill="1" applyBorder="1"/>
    <xf numFmtId="167" fontId="11" fillId="7" borderId="18" xfId="1" applyNumberFormat="1" applyFont="1" applyFill="1" applyBorder="1"/>
    <xf numFmtId="0" fontId="11" fillId="7" borderId="5" xfId="0" applyFont="1" applyFill="1" applyBorder="1"/>
    <xf numFmtId="167" fontId="11" fillId="7" borderId="22" xfId="1" applyNumberFormat="1" applyFont="1" applyFill="1" applyBorder="1"/>
    <xf numFmtId="167" fontId="11" fillId="7" borderId="6" xfId="1" applyNumberFormat="1" applyFont="1" applyFill="1" applyBorder="1"/>
    <xf numFmtId="167" fontId="11" fillId="7" borderId="7" xfId="1" applyNumberFormat="1" applyFont="1" applyFill="1" applyBorder="1"/>
    <xf numFmtId="0" fontId="11" fillId="7" borderId="8" xfId="0" applyFont="1" applyFill="1" applyBorder="1"/>
    <xf numFmtId="167" fontId="11" fillId="7" borderId="23" xfId="1" applyNumberFormat="1" applyFont="1" applyFill="1" applyBorder="1"/>
    <xf numFmtId="167" fontId="11" fillId="7" borderId="2" xfId="1" applyNumberFormat="1" applyFont="1" applyFill="1" applyBorder="1"/>
    <xf numFmtId="167" fontId="11" fillId="7" borderId="9" xfId="1" applyNumberFormat="1" applyFont="1" applyFill="1" applyBorder="1"/>
    <xf numFmtId="0" fontId="9" fillId="0" borderId="0" xfId="0" applyFont="1" applyFill="1"/>
    <xf numFmtId="0" fontId="9" fillId="0" borderId="0" xfId="0" applyFont="1" applyBorder="1"/>
    <xf numFmtId="0" fontId="11" fillId="0" borderId="3" xfId="0" applyFont="1" applyBorder="1" applyAlignment="1">
      <alignment horizontal="left" indent="1"/>
    </xf>
    <xf numFmtId="0" fontId="9" fillId="0" borderId="0" xfId="0" applyFont="1" applyFill="1" applyBorder="1"/>
    <xf numFmtId="0" fontId="11" fillId="0" borderId="0" xfId="0" applyFont="1" applyFill="1"/>
    <xf numFmtId="2" fontId="9" fillId="0" borderId="0" xfId="0" applyNumberFormat="1" applyFont="1" applyFill="1"/>
    <xf numFmtId="0" fontId="11" fillId="7" borderId="2" xfId="0" applyFont="1" applyFill="1" applyBorder="1"/>
    <xf numFmtId="0" fontId="11" fillId="0" borderId="0" xfId="0" applyFont="1" applyFill="1" applyBorder="1"/>
    <xf numFmtId="0" fontId="11" fillId="7" borderId="3" xfId="0" applyFont="1" applyFill="1" applyBorder="1"/>
    <xf numFmtId="2" fontId="11" fillId="7" borderId="0" xfId="0" applyNumberFormat="1" applyFont="1" applyFill="1" applyBorder="1"/>
    <xf numFmtId="2" fontId="11" fillId="7" borderId="4" xfId="0" applyNumberFormat="1" applyFont="1" applyFill="1" applyBorder="1"/>
    <xf numFmtId="0" fontId="9" fillId="0" borderId="3" xfId="0" applyFont="1" applyFill="1" applyBorder="1"/>
    <xf numFmtId="164" fontId="9" fillId="0" borderId="0" xfId="1" applyFont="1" applyBorder="1"/>
    <xf numFmtId="164" fontId="9" fillId="0" borderId="4" xfId="1" applyFont="1" applyBorder="1"/>
    <xf numFmtId="0" fontId="11" fillId="4" borderId="3" xfId="0" applyFont="1" applyFill="1" applyBorder="1"/>
    <xf numFmtId="167" fontId="11" fillId="4" borderId="0" xfId="1" applyNumberFormat="1" applyFont="1" applyFill="1" applyBorder="1"/>
    <xf numFmtId="167" fontId="11" fillId="4" borderId="4" xfId="1" applyNumberFormat="1" applyFont="1" applyFill="1" applyBorder="1"/>
    <xf numFmtId="0" fontId="9" fillId="0" borderId="3" xfId="0" applyFont="1" applyFill="1" applyBorder="1" applyAlignment="1">
      <alignment horizontal="left"/>
    </xf>
    <xf numFmtId="0" fontId="9" fillId="0" borderId="3" xfId="0" applyFont="1" applyFill="1" applyBorder="1" applyAlignment="1">
      <alignment horizontal="left" indent="3"/>
    </xf>
    <xf numFmtId="0" fontId="9" fillId="0" borderId="3" xfId="0" applyFont="1" applyFill="1" applyBorder="1" applyAlignment="1">
      <alignment horizontal="left" indent="2"/>
    </xf>
    <xf numFmtId="0" fontId="11" fillId="0" borderId="3" xfId="0" applyFont="1" applyFill="1" applyBorder="1"/>
    <xf numFmtId="164" fontId="9" fillId="0" borderId="0" xfId="1" applyFont="1" applyFill="1" applyBorder="1"/>
    <xf numFmtId="164" fontId="9" fillId="0" borderId="4" xfId="1" applyFont="1" applyFill="1" applyBorder="1"/>
    <xf numFmtId="0" fontId="9" fillId="0" borderId="4" xfId="0" applyFont="1" applyBorder="1"/>
    <xf numFmtId="17" fontId="12" fillId="5" borderId="19" xfId="0" applyNumberFormat="1" applyFont="1" applyFill="1" applyBorder="1" applyAlignment="1">
      <alignment horizontal="center"/>
    </xf>
    <xf numFmtId="17" fontId="12" fillId="5" borderId="15" xfId="0" applyNumberFormat="1" applyFont="1" applyFill="1" applyBorder="1" applyAlignment="1">
      <alignment horizontal="center"/>
    </xf>
    <xf numFmtId="17" fontId="12" fillId="5" borderId="16" xfId="0" applyNumberFormat="1" applyFont="1" applyFill="1" applyBorder="1" applyAlignment="1">
      <alignment horizontal="center"/>
    </xf>
    <xf numFmtId="0" fontId="9" fillId="0" borderId="3" xfId="0" quotePrefix="1" applyFont="1" applyFill="1" applyBorder="1" applyAlignment="1">
      <alignment horizontal="left" indent="2"/>
    </xf>
    <xf numFmtId="37" fontId="11" fillId="7" borderId="2" xfId="1" applyNumberFormat="1" applyFont="1" applyFill="1" applyBorder="1"/>
    <xf numFmtId="0" fontId="11" fillId="0" borderId="0" xfId="0" applyFont="1" applyBorder="1"/>
    <xf numFmtId="37" fontId="11" fillId="0" borderId="0" xfId="1" applyNumberFormat="1" applyFont="1" applyBorder="1"/>
    <xf numFmtId="37" fontId="11" fillId="0" borderId="4" xfId="1" applyNumberFormat="1" applyFont="1" applyBorder="1"/>
    <xf numFmtId="37" fontId="11" fillId="7" borderId="9" xfId="1" applyNumberFormat="1" applyFont="1" applyFill="1" applyBorder="1"/>
    <xf numFmtId="9" fontId="9" fillId="0" borderId="0" xfId="2" applyFont="1"/>
    <xf numFmtId="9" fontId="9" fillId="0" borderId="0" xfId="2" applyFont="1" applyBorder="1"/>
    <xf numFmtId="9" fontId="9" fillId="0" borderId="4" xfId="2" applyFont="1" applyBorder="1"/>
    <xf numFmtId="9" fontId="11" fillId="7" borderId="21" xfId="2" applyFont="1" applyFill="1" applyBorder="1"/>
    <xf numFmtId="9" fontId="11" fillId="7" borderId="13" xfId="2" applyFont="1" applyFill="1" applyBorder="1"/>
    <xf numFmtId="9" fontId="11" fillId="7" borderId="18" xfId="2" applyFont="1" applyFill="1" applyBorder="1"/>
    <xf numFmtId="9" fontId="9" fillId="0" borderId="20" xfId="2" applyFont="1" applyBorder="1"/>
    <xf numFmtId="9" fontId="11" fillId="0" borderId="20" xfId="2" applyFont="1" applyBorder="1"/>
    <xf numFmtId="9" fontId="11" fillId="0" borderId="0" xfId="2" applyFont="1" applyBorder="1"/>
    <xf numFmtId="9" fontId="11" fillId="0" borderId="4" xfId="2" applyFont="1" applyBorder="1"/>
    <xf numFmtId="9" fontId="11" fillId="0" borderId="22" xfId="2" applyFont="1" applyBorder="1"/>
    <xf numFmtId="9" fontId="11" fillId="0" borderId="6" xfId="2" applyFont="1" applyBorder="1"/>
    <xf numFmtId="9" fontId="11" fillId="0" borderId="7" xfId="2" applyFont="1" applyBorder="1"/>
    <xf numFmtId="9" fontId="11" fillId="7" borderId="22" xfId="2" applyFont="1" applyFill="1" applyBorder="1"/>
    <xf numFmtId="9" fontId="11" fillId="7" borderId="6" xfId="2" applyFont="1" applyFill="1" applyBorder="1"/>
    <xf numFmtId="9" fontId="11" fillId="7" borderId="7" xfId="2" applyFont="1" applyFill="1" applyBorder="1"/>
    <xf numFmtId="9" fontId="11" fillId="7" borderId="23" xfId="2" applyFont="1" applyFill="1" applyBorder="1"/>
    <xf numFmtId="9" fontId="11" fillId="7" borderId="2" xfId="2" applyFont="1" applyFill="1" applyBorder="1"/>
    <xf numFmtId="9" fontId="11" fillId="7" borderId="9" xfId="2" applyFont="1" applyFill="1" applyBorder="1"/>
    <xf numFmtId="0" fontId="9" fillId="0" borderId="3" xfId="0" quotePrefix="1" applyFont="1" applyBorder="1" applyAlignment="1">
      <alignment horizontal="left" indent="2"/>
    </xf>
    <xf numFmtId="9" fontId="11" fillId="4" borderId="0" xfId="2" applyFont="1" applyFill="1" applyBorder="1"/>
    <xf numFmtId="9" fontId="11" fillId="4" borderId="4" xfId="2" applyFont="1" applyFill="1" applyBorder="1"/>
    <xf numFmtId="9" fontId="11" fillId="7" borderId="0" xfId="2" applyFont="1" applyFill="1" applyBorder="1"/>
    <xf numFmtId="9" fontId="11" fillId="7" borderId="4" xfId="2" applyFont="1" applyFill="1" applyBorder="1"/>
    <xf numFmtId="9" fontId="9" fillId="0" borderId="0" xfId="2" applyFont="1" applyFill="1" applyBorder="1"/>
    <xf numFmtId="9" fontId="9" fillId="0" borderId="4" xfId="2" applyFont="1" applyFill="1" applyBorder="1"/>
    <xf numFmtId="0" fontId="14" fillId="0" borderId="3" xfId="0" applyFont="1" applyFill="1" applyBorder="1" applyAlignment="1">
      <alignment horizontal="left" indent="1"/>
    </xf>
    <xf numFmtId="167" fontId="14" fillId="0" borderId="20" xfId="1" applyNumberFormat="1" applyFont="1" applyFill="1" applyBorder="1"/>
    <xf numFmtId="9" fontId="14" fillId="0" borderId="0" xfId="2" applyFont="1" applyFill="1" applyBorder="1"/>
    <xf numFmtId="0" fontId="15" fillId="0" borderId="3" xfId="0" applyFont="1" applyFill="1" applyBorder="1" applyAlignment="1">
      <alignment horizontal="left" indent="1"/>
    </xf>
    <xf numFmtId="9" fontId="15" fillId="0" borderId="0" xfId="2" applyFont="1" applyFill="1" applyBorder="1"/>
    <xf numFmtId="9" fontId="15" fillId="0" borderId="20" xfId="2" applyFont="1" applyFill="1" applyBorder="1"/>
    <xf numFmtId="9" fontId="14" fillId="0" borderId="4" xfId="2" applyFont="1" applyFill="1" applyBorder="1"/>
    <xf numFmtId="9" fontId="15" fillId="0" borderId="4" xfId="2" applyFont="1" applyFill="1" applyBorder="1"/>
    <xf numFmtId="0" fontId="11" fillId="7" borderId="6" xfId="0" applyFont="1" applyFill="1" applyBorder="1"/>
    <xf numFmtId="37" fontId="11" fillId="7" borderId="6" xfId="0" applyNumberFormat="1" applyFont="1" applyFill="1" applyBorder="1"/>
    <xf numFmtId="37" fontId="11" fillId="7" borderId="2" xfId="0" applyNumberFormat="1" applyFont="1" applyFill="1" applyBorder="1"/>
    <xf numFmtId="37" fontId="9" fillId="0" borderId="0" xfId="0" applyNumberFormat="1" applyFont="1" applyBorder="1"/>
    <xf numFmtId="37" fontId="9" fillId="0" borderId="4" xfId="0" applyNumberFormat="1" applyFont="1" applyBorder="1"/>
    <xf numFmtId="37" fontId="11" fillId="7" borderId="7" xfId="0" applyNumberFormat="1" applyFont="1" applyFill="1" applyBorder="1"/>
    <xf numFmtId="37" fontId="11" fillId="7" borderId="9" xfId="0" applyNumberFormat="1" applyFont="1" applyFill="1" applyBorder="1"/>
    <xf numFmtId="167" fontId="16" fillId="0" borderId="0" xfId="1" applyNumberFormat="1" applyFont="1" applyBorder="1"/>
    <xf numFmtId="167" fontId="16" fillId="0" borderId="4" xfId="1" applyNumberFormat="1" applyFont="1" applyBorder="1"/>
    <xf numFmtId="15" fontId="9" fillId="0" borderId="0" xfId="0" applyNumberFormat="1" applyFont="1"/>
    <xf numFmtId="168" fontId="9" fillId="0" borderId="0" xfId="0" applyNumberFormat="1" applyFont="1"/>
    <xf numFmtId="169" fontId="9" fillId="0" borderId="0" xfId="0" applyNumberFormat="1" applyFont="1"/>
    <xf numFmtId="0" fontId="10" fillId="0" borderId="0" xfId="0" applyFont="1" applyFill="1" applyBorder="1"/>
    <xf numFmtId="0" fontId="12" fillId="5" borderId="24" xfId="0" applyFont="1" applyFill="1" applyBorder="1" applyAlignment="1">
      <alignment horizontal="center"/>
    </xf>
    <xf numFmtId="0" fontId="12" fillId="5" borderId="27" xfId="0" applyFont="1" applyFill="1" applyBorder="1" applyAlignment="1">
      <alignment horizontal="center"/>
    </xf>
    <xf numFmtId="0" fontId="12" fillId="5" borderId="10" xfId="0" applyFont="1" applyFill="1" applyBorder="1" applyAlignment="1">
      <alignment horizontal="center"/>
    </xf>
    <xf numFmtId="0" fontId="12" fillId="5" borderId="29" xfId="0" applyFont="1" applyFill="1" applyBorder="1" applyAlignment="1">
      <alignment horizontal="center"/>
    </xf>
    <xf numFmtId="0" fontId="12" fillId="5" borderId="11" xfId="0" applyFont="1" applyFill="1" applyBorder="1" applyAlignment="1">
      <alignment horizontal="center"/>
    </xf>
    <xf numFmtId="0" fontId="9" fillId="5" borderId="11" xfId="0" applyFont="1" applyFill="1" applyBorder="1"/>
    <xf numFmtId="0" fontId="9" fillId="5" borderId="12" xfId="0" applyFont="1" applyFill="1" applyBorder="1"/>
    <xf numFmtId="0" fontId="9" fillId="0" borderId="0" xfId="0" applyFont="1"/>
    <xf numFmtId="0" fontId="9" fillId="0" borderId="3" xfId="0" quotePrefix="1" applyFont="1" applyBorder="1"/>
    <xf numFmtId="0" fontId="9" fillId="0" borderId="3" xfId="0" applyFont="1" applyBorder="1" applyAlignment="1">
      <alignment horizontal="left" indent="1"/>
    </xf>
    <xf numFmtId="0" fontId="0" fillId="0" borderId="0" xfId="0"/>
    <xf numFmtId="0" fontId="18" fillId="0" borderId="0" xfId="0" applyFont="1"/>
    <xf numFmtId="0" fontId="19" fillId="0" borderId="0" xfId="0" applyFont="1" applyFill="1" applyBorder="1" applyAlignment="1">
      <alignment horizontal="center" vertical="center" wrapText="1"/>
    </xf>
    <xf numFmtId="0" fontId="18" fillId="0" borderId="0" xfId="0" applyFont="1" applyFill="1"/>
    <xf numFmtId="0" fontId="20" fillId="4" borderId="0" xfId="0" applyFont="1" applyFill="1" applyAlignment="1"/>
    <xf numFmtId="0" fontId="20" fillId="4" borderId="0" xfId="0" applyFont="1" applyFill="1"/>
    <xf numFmtId="0" fontId="20" fillId="0" borderId="0" xfId="0" applyFont="1" applyAlignment="1">
      <alignment horizontal="left" indent="2"/>
    </xf>
    <xf numFmtId="0" fontId="20" fillId="0" borderId="0" xfId="0" applyFont="1" applyAlignment="1"/>
    <xf numFmtId="0" fontId="20" fillId="0" borderId="0" xfId="0" applyFont="1"/>
    <xf numFmtId="0" fontId="18" fillId="0" borderId="0" xfId="0" applyFont="1" applyAlignment="1">
      <alignment horizontal="left" indent="4"/>
    </xf>
    <xf numFmtId="0" fontId="18" fillId="0" borderId="0" xfId="0" applyFont="1" applyAlignment="1"/>
    <xf numFmtId="0" fontId="20" fillId="0" borderId="13" xfId="0" applyFont="1" applyBorder="1" applyAlignment="1"/>
    <xf numFmtId="0" fontId="20" fillId="0" borderId="0" xfId="0" applyFont="1" applyBorder="1" applyAlignment="1"/>
    <xf numFmtId="0" fontId="18" fillId="0" borderId="0" xfId="0" applyFont="1" applyAlignment="1">
      <alignment horizontal="left" indent="2"/>
    </xf>
    <xf numFmtId="0" fontId="18" fillId="0" borderId="0" xfId="0" applyFont="1" applyAlignment="1">
      <alignment horizontal="left" indent="1"/>
    </xf>
    <xf numFmtId="0" fontId="20" fillId="0" borderId="2" xfId="0" applyFont="1" applyBorder="1" applyAlignment="1"/>
    <xf numFmtId="0" fontId="20" fillId="0" borderId="2" xfId="0" applyFont="1" applyBorder="1"/>
    <xf numFmtId="0" fontId="0" fillId="0" borderId="0" xfId="0"/>
    <xf numFmtId="164" fontId="0" fillId="0" borderId="0" xfId="1" applyFont="1" applyAlignment="1">
      <alignment horizontal="left" indent="2"/>
    </xf>
    <xf numFmtId="164" fontId="0" fillId="0" borderId="0" xfId="1" applyFont="1" applyFill="1" applyAlignment="1">
      <alignment horizontal="left" indent="2"/>
    </xf>
    <xf numFmtId="9" fontId="0" fillId="0" borderId="0" xfId="2" applyFont="1" applyAlignment="1"/>
    <xf numFmtId="9" fontId="0" fillId="0" borderId="0" xfId="0" applyNumberFormat="1"/>
    <xf numFmtId="170" fontId="0" fillId="0" borderId="0" xfId="1" applyNumberFormat="1" applyFont="1"/>
    <xf numFmtId="166" fontId="0" fillId="0" borderId="0" xfId="0" applyNumberFormat="1"/>
    <xf numFmtId="0" fontId="0" fillId="10" borderId="0" xfId="0" applyFill="1"/>
    <xf numFmtId="0" fontId="0" fillId="0" borderId="0" xfId="0"/>
    <xf numFmtId="0" fontId="18" fillId="0" borderId="0" xfId="0" applyFont="1" applyAlignment="1">
      <alignment vertical="top" wrapText="1"/>
    </xf>
    <xf numFmtId="0" fontId="17" fillId="0" borderId="0" xfId="0" applyFont="1" applyFill="1" applyBorder="1" applyAlignment="1">
      <alignment horizontal="left" vertical="center"/>
    </xf>
    <xf numFmtId="0" fontId="18" fillId="0" borderId="0" xfId="0" applyFont="1" applyFill="1" applyBorder="1"/>
    <xf numFmtId="167" fontId="17" fillId="0" borderId="0" xfId="1" applyNumberFormat="1" applyFont="1" applyFill="1" applyBorder="1" applyAlignment="1">
      <alignment horizontal="left" vertical="center"/>
    </xf>
    <xf numFmtId="167" fontId="18" fillId="0" borderId="0" xfId="1" applyNumberFormat="1" applyFont="1" applyFill="1" applyBorder="1"/>
    <xf numFmtId="0" fontId="18" fillId="4" borderId="0" xfId="0" applyFont="1" applyFill="1" applyBorder="1"/>
    <xf numFmtId="0" fontId="17" fillId="0" borderId="3" xfId="0" applyFont="1" applyFill="1" applyBorder="1" applyAlignment="1">
      <alignment horizontal="left" vertical="center"/>
    </xf>
    <xf numFmtId="0" fontId="17" fillId="0" borderId="4" xfId="0" applyFont="1" applyFill="1" applyBorder="1" applyAlignment="1">
      <alignment horizontal="left" vertical="center"/>
    </xf>
    <xf numFmtId="167" fontId="17" fillId="0" borderId="4" xfId="1" applyNumberFormat="1" applyFont="1" applyFill="1" applyBorder="1" applyAlignment="1">
      <alignment horizontal="left" vertical="center"/>
    </xf>
    <xf numFmtId="167" fontId="18" fillId="0" borderId="4" xfId="1" applyNumberFormat="1" applyFont="1" applyFill="1" applyBorder="1"/>
    <xf numFmtId="0" fontId="17" fillId="0" borderId="10" xfId="0" applyFont="1" applyFill="1" applyBorder="1" applyAlignment="1">
      <alignment horizontal="left" vertical="center"/>
    </xf>
    <xf numFmtId="0" fontId="17" fillId="0" borderId="11" xfId="0" applyFont="1" applyFill="1" applyBorder="1" applyAlignment="1">
      <alignment horizontal="left" vertical="center"/>
    </xf>
    <xf numFmtId="167" fontId="17" fillId="0" borderId="11" xfId="0" applyNumberFormat="1" applyFont="1" applyFill="1" applyBorder="1" applyAlignment="1">
      <alignment horizontal="left" vertical="center"/>
    </xf>
    <xf numFmtId="0" fontId="17" fillId="0" borderId="3" xfId="0" applyFont="1" applyFill="1" applyBorder="1" applyAlignment="1">
      <alignment horizontal="left" vertical="center" indent="2"/>
    </xf>
    <xf numFmtId="0" fontId="17" fillId="0" borderId="3" xfId="0" applyFont="1" applyFill="1" applyBorder="1" applyAlignment="1">
      <alignment horizontal="left" vertical="center" indent="4"/>
    </xf>
    <xf numFmtId="0" fontId="19" fillId="9" borderId="3" xfId="0" applyFont="1" applyFill="1" applyBorder="1" applyAlignment="1">
      <alignment horizontal="left" vertical="center"/>
    </xf>
    <xf numFmtId="167" fontId="19" fillId="9" borderId="0" xfId="1" applyNumberFormat="1" applyFont="1" applyFill="1" applyBorder="1" applyAlignment="1">
      <alignment horizontal="left" vertical="center"/>
    </xf>
    <xf numFmtId="167" fontId="19" fillId="9" borderId="4" xfId="1" applyNumberFormat="1" applyFont="1" applyFill="1" applyBorder="1" applyAlignment="1">
      <alignment horizontal="left" vertical="center"/>
    </xf>
    <xf numFmtId="167" fontId="19" fillId="0" borderId="0" xfId="1" applyNumberFormat="1" applyFont="1" applyFill="1" applyBorder="1" applyAlignment="1">
      <alignment horizontal="left" vertical="center"/>
    </xf>
    <xf numFmtId="0" fontId="20" fillId="0" borderId="0" xfId="0" applyFont="1" applyFill="1" applyBorder="1"/>
    <xf numFmtId="0" fontId="20" fillId="9" borderId="0" xfId="0" applyFont="1" applyFill="1" applyBorder="1"/>
    <xf numFmtId="0" fontId="19" fillId="0" borderId="8" xfId="0" applyFont="1" applyFill="1" applyBorder="1" applyAlignment="1">
      <alignment horizontal="left" vertical="center"/>
    </xf>
    <xf numFmtId="167" fontId="19" fillId="0" borderId="2" xfId="1" applyNumberFormat="1" applyFont="1" applyFill="1" applyBorder="1" applyAlignment="1">
      <alignment horizontal="left" vertical="center"/>
    </xf>
    <xf numFmtId="167" fontId="19" fillId="0" borderId="9" xfId="1" applyNumberFormat="1" applyFont="1" applyFill="1" applyBorder="1" applyAlignment="1">
      <alignment horizontal="left" vertical="center"/>
    </xf>
    <xf numFmtId="0" fontId="19" fillId="8" borderId="33" xfId="0" applyFont="1" applyFill="1" applyBorder="1" applyAlignment="1">
      <alignment horizontal="left" vertical="center"/>
    </xf>
    <xf numFmtId="0" fontId="13" fillId="0" borderId="0" xfId="0" applyFont="1" applyBorder="1" applyAlignment="1"/>
    <xf numFmtId="0" fontId="17" fillId="0" borderId="0" xfId="0" applyFont="1" applyFill="1" applyBorder="1" applyAlignment="1">
      <alignment vertical="center"/>
    </xf>
    <xf numFmtId="17" fontId="6" fillId="5" borderId="0" xfId="0" applyNumberFormat="1" applyFont="1" applyFill="1" applyAlignment="1">
      <alignment horizontal="center"/>
    </xf>
    <xf numFmtId="0" fontId="19" fillId="2" borderId="35" xfId="0" applyFont="1" applyFill="1" applyBorder="1" applyAlignment="1">
      <alignment horizontal="center" vertical="center" wrapText="1"/>
    </xf>
    <xf numFmtId="0" fontId="19" fillId="2" borderId="36" xfId="0" applyFont="1" applyFill="1" applyBorder="1" applyAlignment="1">
      <alignment horizontal="center" vertical="center" wrapText="1"/>
    </xf>
    <xf numFmtId="0" fontId="19" fillId="2" borderId="30" xfId="0" applyFont="1" applyFill="1" applyBorder="1" applyAlignment="1">
      <alignment horizontal="center" vertical="center" wrapText="1"/>
    </xf>
    <xf numFmtId="167" fontId="17" fillId="0" borderId="0" xfId="0" applyNumberFormat="1" applyFont="1" applyFill="1" applyBorder="1" applyAlignment="1">
      <alignment horizontal="left" vertical="center"/>
    </xf>
    <xf numFmtId="0" fontId="10" fillId="0" borderId="0" xfId="0" applyFont="1" applyFill="1" applyBorder="1" applyAlignment="1">
      <alignment wrapText="1"/>
    </xf>
    <xf numFmtId="0" fontId="10" fillId="0" borderId="3" xfId="0" applyFont="1" applyFill="1" applyBorder="1" applyAlignment="1">
      <alignment horizontal="left" vertical="center" indent="2"/>
    </xf>
    <xf numFmtId="0" fontId="10" fillId="0" borderId="0" xfId="0" applyFont="1" applyFill="1" applyBorder="1" applyAlignment="1">
      <alignment horizontal="right" vertical="center" indent="2"/>
    </xf>
    <xf numFmtId="164" fontId="10" fillId="0" borderId="0" xfId="1" applyFont="1" applyFill="1" applyBorder="1" applyAlignment="1">
      <alignment horizontal="right" vertical="center" indent="2"/>
    </xf>
    <xf numFmtId="0" fontId="10" fillId="0" borderId="3" xfId="0" applyFont="1" applyFill="1" applyBorder="1"/>
    <xf numFmtId="0" fontId="10" fillId="0" borderId="4" xfId="0" applyFont="1" applyFill="1" applyBorder="1" applyAlignment="1">
      <alignment wrapText="1"/>
    </xf>
    <xf numFmtId="164" fontId="10" fillId="0" borderId="4" xfId="1" applyFont="1" applyFill="1" applyBorder="1" applyAlignment="1">
      <alignment horizontal="right" vertical="center" indent="2"/>
    </xf>
    <xf numFmtId="0" fontId="10" fillId="0" borderId="10" xfId="0" applyFont="1" applyFill="1" applyBorder="1" applyAlignment="1">
      <alignment horizontal="left" vertical="center" indent="2"/>
    </xf>
    <xf numFmtId="0" fontId="10" fillId="0" borderId="11" xfId="0" applyFont="1" applyFill="1" applyBorder="1" applyAlignment="1">
      <alignment horizontal="right" vertical="center" indent="2"/>
    </xf>
    <xf numFmtId="164" fontId="10" fillId="0" borderId="11" xfId="1" applyFont="1" applyFill="1" applyBorder="1" applyAlignment="1">
      <alignment horizontal="right" vertical="center" indent="2"/>
    </xf>
    <xf numFmtId="164" fontId="10" fillId="0" borderId="12" xfId="1" applyFont="1" applyFill="1" applyBorder="1" applyAlignment="1">
      <alignment horizontal="right" vertical="center" indent="2"/>
    </xf>
    <xf numFmtId="0" fontId="0" fillId="0" borderId="0" xfId="0"/>
    <xf numFmtId="167" fontId="0" fillId="0" borderId="0" xfId="0" applyNumberFormat="1" applyFill="1"/>
    <xf numFmtId="2" fontId="0" fillId="0" borderId="0" xfId="0" applyNumberFormat="1" applyFont="1" applyFill="1" applyAlignment="1">
      <alignment horizontal="left" indent="2"/>
    </xf>
    <xf numFmtId="9" fontId="0" fillId="0" borderId="0" xfId="2" applyFont="1" applyFill="1" applyAlignment="1"/>
    <xf numFmtId="167" fontId="0" fillId="0" borderId="0" xfId="1" applyNumberFormat="1" applyFont="1" applyAlignment="1">
      <alignment horizontal="left" indent="1"/>
    </xf>
    <xf numFmtId="167" fontId="0" fillId="0" borderId="0" xfId="0" applyNumberFormat="1" applyAlignment="1">
      <alignment horizontal="left" indent="2"/>
    </xf>
    <xf numFmtId="0" fontId="0" fillId="0" borderId="0" xfId="0" applyFont="1" applyFill="1" applyAlignment="1">
      <alignment horizontal="left"/>
    </xf>
    <xf numFmtId="0" fontId="0" fillId="0" borderId="0" xfId="0" applyFill="1" applyAlignment="1">
      <alignment horizontal="left" indent="4"/>
    </xf>
    <xf numFmtId="2" fontId="0" fillId="0" borderId="0" xfId="0" applyNumberFormat="1" applyAlignment="1">
      <alignment horizontal="left" indent="1"/>
    </xf>
    <xf numFmtId="2" fontId="3" fillId="0" borderId="0" xfId="0" applyNumberFormat="1" applyFont="1" applyFill="1"/>
    <xf numFmtId="167" fontId="2" fillId="0" borderId="0" xfId="1" applyNumberFormat="1" applyFont="1" applyFill="1"/>
    <xf numFmtId="43" fontId="3" fillId="0" borderId="0" xfId="0" applyNumberFormat="1" applyFont="1" applyFill="1"/>
    <xf numFmtId="167" fontId="2" fillId="0" borderId="0" xfId="1" applyNumberFormat="1" applyFont="1" applyFill="1" applyAlignment="1">
      <alignment horizontal="left" indent="2"/>
    </xf>
    <xf numFmtId="0" fontId="0" fillId="0" borderId="0" xfId="0"/>
    <xf numFmtId="0" fontId="0" fillId="0" borderId="0" xfId="0"/>
    <xf numFmtId="164" fontId="0" fillId="0" borderId="0" xfId="1" applyNumberFormat="1" applyFont="1" applyFill="1"/>
    <xf numFmtId="164" fontId="3" fillId="0" borderId="0" xfId="1" applyFont="1" applyFill="1"/>
    <xf numFmtId="167" fontId="1" fillId="0" borderId="0" xfId="1" applyNumberFormat="1" applyFont="1"/>
    <xf numFmtId="167" fontId="0" fillId="0" borderId="0" xfId="2" applyNumberFormat="1" applyFont="1"/>
    <xf numFmtId="0" fontId="0" fillId="0" borderId="0" xfId="0"/>
    <xf numFmtId="0" fontId="0" fillId="0" borderId="0" xfId="0" applyFont="1" applyFill="1" applyAlignment="1">
      <alignment horizontal="left" indent="4"/>
    </xf>
    <xf numFmtId="164" fontId="0" fillId="0" borderId="0" xfId="0" applyNumberFormat="1" applyFill="1"/>
    <xf numFmtId="43" fontId="0" fillId="4" borderId="0" xfId="0" applyNumberFormat="1" applyFill="1"/>
    <xf numFmtId="0" fontId="0" fillId="0" borderId="0" xfId="0" applyFill="1" applyAlignment="1">
      <alignment horizontal="left"/>
    </xf>
    <xf numFmtId="167" fontId="0" fillId="0" borderId="0" xfId="1" applyNumberFormat="1" applyFont="1" applyAlignment="1">
      <alignment horizontal="left"/>
    </xf>
    <xf numFmtId="0" fontId="0" fillId="0" borderId="0" xfId="0"/>
    <xf numFmtId="0" fontId="0" fillId="11" borderId="0" xfId="0" applyFill="1"/>
    <xf numFmtId="9" fontId="0" fillId="0" borderId="0" xfId="2" applyFont="1" applyAlignment="1">
      <alignment horizontal="left" indent="2"/>
    </xf>
    <xf numFmtId="0" fontId="0" fillId="0" borderId="0" xfId="0"/>
    <xf numFmtId="2" fontId="0" fillId="0" borderId="0" xfId="0" applyNumberFormat="1" applyFont="1" applyFill="1" applyAlignment="1">
      <alignment horizontal="left" indent="3"/>
    </xf>
    <xf numFmtId="0" fontId="0" fillId="0" borderId="11" xfId="0" applyBorder="1"/>
    <xf numFmtId="0" fontId="0" fillId="0" borderId="3" xfId="0" applyBorder="1"/>
    <xf numFmtId="0" fontId="0" fillId="0" borderId="0" xfId="0" applyBorder="1"/>
    <xf numFmtId="0" fontId="0" fillId="0" borderId="4" xfId="0" applyBorder="1"/>
    <xf numFmtId="167" fontId="0" fillId="0" borderId="0" xfId="1" applyNumberFormat="1" applyFont="1" applyBorder="1"/>
    <xf numFmtId="167" fontId="0" fillId="0" borderId="4" xfId="1" applyNumberFormat="1" applyFont="1" applyBorder="1"/>
    <xf numFmtId="9" fontId="0" fillId="0" borderId="0" xfId="2" applyFont="1" applyBorder="1"/>
    <xf numFmtId="9" fontId="0" fillId="0" borderId="4" xfId="2" applyFont="1" applyBorder="1"/>
    <xf numFmtId="9" fontId="0" fillId="0" borderId="0" xfId="0" applyNumberFormat="1" applyBorder="1"/>
    <xf numFmtId="9" fontId="0" fillId="0" borderId="4" xfId="0" applyNumberFormat="1" applyBorder="1"/>
    <xf numFmtId="164" fontId="0" fillId="0" borderId="0" xfId="1" applyFont="1" applyBorder="1"/>
    <xf numFmtId="164" fontId="0" fillId="0" borderId="4" xfId="1" applyFont="1" applyBorder="1"/>
    <xf numFmtId="0" fontId="0" fillId="0" borderId="10" xfId="0" applyBorder="1"/>
    <xf numFmtId="2" fontId="0" fillId="0" borderId="3" xfId="0" applyNumberFormat="1" applyBorder="1"/>
    <xf numFmtId="171" fontId="0" fillId="0" borderId="0" xfId="1" applyNumberFormat="1" applyFont="1" applyBorder="1"/>
    <xf numFmtId="171" fontId="0" fillId="0" borderId="4" xfId="1" applyNumberFormat="1" applyFont="1" applyBorder="1"/>
    <xf numFmtId="166" fontId="0" fillId="0" borderId="0" xfId="1" applyNumberFormat="1" applyFont="1" applyBorder="1"/>
    <xf numFmtId="166" fontId="0" fillId="0" borderId="4" xfId="1" applyNumberFormat="1" applyFont="1" applyBorder="1"/>
    <xf numFmtId="0" fontId="0" fillId="0" borderId="3" xfId="0" applyBorder="1" applyAlignment="1">
      <alignment horizontal="left" indent="2"/>
    </xf>
    <xf numFmtId="0" fontId="0" fillId="0" borderId="3" xfId="0" applyBorder="1" applyAlignment="1">
      <alignment horizontal="left"/>
    </xf>
    <xf numFmtId="0" fontId="0" fillId="0" borderId="12" xfId="0" applyBorder="1"/>
    <xf numFmtId="0" fontId="22" fillId="5" borderId="31" xfId="0" applyFont="1" applyFill="1" applyBorder="1"/>
    <xf numFmtId="17" fontId="22" fillId="5" borderId="33" xfId="0" applyNumberFormat="1" applyFont="1" applyFill="1" applyBorder="1"/>
    <xf numFmtId="17" fontId="22" fillId="5" borderId="34" xfId="0" applyNumberFormat="1" applyFont="1" applyFill="1" applyBorder="1"/>
    <xf numFmtId="0" fontId="23" fillId="0" borderId="3" xfId="0" applyFont="1" applyBorder="1" applyAlignment="1">
      <alignment horizontal="left" indent="1"/>
    </xf>
    <xf numFmtId="167" fontId="23" fillId="0" borderId="0" xfId="1" applyNumberFormat="1" applyFont="1" applyBorder="1"/>
    <xf numFmtId="9" fontId="23" fillId="0" borderId="0" xfId="2" applyFont="1" applyBorder="1"/>
    <xf numFmtId="9" fontId="23" fillId="0" borderId="4" xfId="2" applyFont="1" applyBorder="1"/>
    <xf numFmtId="0" fontId="0" fillId="0" borderId="0" xfId="0"/>
    <xf numFmtId="172" fontId="0" fillId="0" borderId="0" xfId="0" applyNumberFormat="1"/>
    <xf numFmtId="2" fontId="20" fillId="0" borderId="2" xfId="0" applyNumberFormat="1" applyFont="1" applyBorder="1" applyAlignment="1"/>
    <xf numFmtId="167" fontId="3" fillId="0" borderId="2" xfId="1" applyNumberFormat="1" applyFont="1" applyBorder="1"/>
    <xf numFmtId="167" fontId="0" fillId="0" borderId="0" xfId="0" applyNumberFormat="1" applyBorder="1"/>
    <xf numFmtId="0" fontId="3" fillId="0" borderId="8" xfId="0" applyFont="1" applyBorder="1" applyAlignment="1">
      <alignment horizontal="left"/>
    </xf>
    <xf numFmtId="167" fontId="3" fillId="0" borderId="9" xfId="1" applyNumberFormat="1" applyFont="1" applyBorder="1"/>
    <xf numFmtId="0" fontId="1" fillId="2" borderId="24" xfId="0" applyFont="1" applyFill="1" applyBorder="1"/>
    <xf numFmtId="17" fontId="1" fillId="2" borderId="27" xfId="0" applyNumberFormat="1" applyFont="1" applyFill="1" applyBorder="1"/>
    <xf numFmtId="17" fontId="1" fillId="2" borderId="40" xfId="0" applyNumberFormat="1" applyFont="1" applyFill="1" applyBorder="1"/>
    <xf numFmtId="2" fontId="0" fillId="0" borderId="0" xfId="0" applyNumberFormat="1" applyBorder="1"/>
    <xf numFmtId="2" fontId="0" fillId="0" borderId="4" xfId="0" applyNumberFormat="1" applyBorder="1"/>
    <xf numFmtId="0" fontId="0" fillId="0" borderId="3" xfId="0" applyBorder="1" applyAlignment="1">
      <alignment horizontal="left" indent="3"/>
    </xf>
    <xf numFmtId="0" fontId="3" fillId="0" borderId="3" xfId="0" applyFont="1" applyBorder="1"/>
    <xf numFmtId="167" fontId="3" fillId="0" borderId="0" xfId="1" applyNumberFormat="1" applyFont="1" applyBorder="1"/>
    <xf numFmtId="167" fontId="3" fillId="0" borderId="4" xfId="1" applyNumberFormat="1" applyFont="1" applyBorder="1"/>
    <xf numFmtId="0" fontId="3" fillId="0" borderId="3" xfId="0" applyFont="1" applyBorder="1" applyAlignment="1">
      <alignment horizontal="left"/>
    </xf>
    <xf numFmtId="0" fontId="3" fillId="0" borderId="0" xfId="0" applyFont="1" applyBorder="1"/>
    <xf numFmtId="0" fontId="3" fillId="0" borderId="4" xfId="0" applyFont="1" applyBorder="1"/>
    <xf numFmtId="17" fontId="22" fillId="5" borderId="33" xfId="0" applyNumberFormat="1" applyFont="1" applyFill="1" applyBorder="1" applyAlignment="1">
      <alignment horizontal="center"/>
    </xf>
    <xf numFmtId="17" fontId="22" fillId="5" borderId="34" xfId="0" applyNumberFormat="1" applyFont="1" applyFill="1" applyBorder="1" applyAlignment="1">
      <alignment horizontal="center"/>
    </xf>
    <xf numFmtId="165" fontId="0" fillId="0" borderId="0" xfId="2" applyNumberFormat="1" applyFont="1" applyBorder="1"/>
    <xf numFmtId="165" fontId="0" fillId="0" borderId="4" xfId="2" applyNumberFormat="1" applyFont="1" applyBorder="1"/>
    <xf numFmtId="0" fontId="24" fillId="0" borderId="3" xfId="0" applyFont="1" applyBorder="1" applyAlignment="1">
      <alignment horizontal="left" indent="1"/>
    </xf>
    <xf numFmtId="167" fontId="24" fillId="0" borderId="0" xfId="1" applyNumberFormat="1" applyFont="1" applyBorder="1"/>
    <xf numFmtId="9" fontId="24" fillId="0" borderId="0" xfId="2" applyFont="1" applyBorder="1"/>
    <xf numFmtId="0" fontId="0" fillId="0" borderId="0" xfId="0"/>
    <xf numFmtId="167" fontId="25" fillId="0" borderId="0" xfId="2" applyNumberFormat="1" applyFont="1"/>
    <xf numFmtId="9" fontId="24" fillId="0" borderId="4" xfId="2" applyFont="1" applyBorder="1"/>
    <xf numFmtId="0" fontId="26" fillId="0" borderId="0" xfId="3" applyBorder="1"/>
    <xf numFmtId="2" fontId="27" fillId="0" borderId="0" xfId="0" applyNumberFormat="1" applyFont="1"/>
    <xf numFmtId="15" fontId="0" fillId="0" borderId="0" xfId="0" applyNumberFormat="1"/>
    <xf numFmtId="15" fontId="9" fillId="3" borderId="0" xfId="0" applyNumberFormat="1" applyFont="1" applyFill="1"/>
    <xf numFmtId="167" fontId="2" fillId="0" borderId="0" xfId="1" applyNumberFormat="1" applyFont="1" applyBorder="1"/>
    <xf numFmtId="0" fontId="0" fillId="0" borderId="0" xfId="0" applyFont="1" applyBorder="1"/>
    <xf numFmtId="0" fontId="0" fillId="0" borderId="4" xfId="0" applyFont="1" applyBorder="1"/>
    <xf numFmtId="0" fontId="0" fillId="0" borderId="0" xfId="0" applyFont="1"/>
    <xf numFmtId="173" fontId="0" fillId="0" borderId="0" xfId="1" applyNumberFormat="1" applyFont="1" applyBorder="1"/>
    <xf numFmtId="173" fontId="0" fillId="0" borderId="11" xfId="0" applyNumberFormat="1" applyBorder="1"/>
    <xf numFmtId="0" fontId="0" fillId="4" borderId="0" xfId="0" applyFill="1" applyBorder="1"/>
    <xf numFmtId="0" fontId="0" fillId="4" borderId="4" xfId="0" applyFill="1" applyBorder="1"/>
    <xf numFmtId="0" fontId="3" fillId="4" borderId="3" xfId="0" applyFont="1" applyFill="1" applyBorder="1"/>
    <xf numFmtId="164" fontId="0" fillId="0" borderId="0" xfId="1" applyNumberFormat="1" applyFont="1" applyBorder="1"/>
    <xf numFmtId="167" fontId="3" fillId="4" borderId="0" xfId="1" applyNumberFormat="1" applyFont="1" applyFill="1" applyBorder="1"/>
    <xf numFmtId="167" fontId="3" fillId="4" borderId="4" xfId="1" applyNumberFormat="1" applyFont="1" applyFill="1" applyBorder="1"/>
    <xf numFmtId="167" fontId="3" fillId="0" borderId="0" xfId="1" applyNumberFormat="1" applyFont="1"/>
    <xf numFmtId="164" fontId="9" fillId="0" borderId="0" xfId="1" applyNumberFormat="1" applyFont="1" applyFill="1" applyBorder="1"/>
    <xf numFmtId="164" fontId="9" fillId="0" borderId="4" xfId="1" applyNumberFormat="1" applyFont="1" applyFill="1" applyBorder="1"/>
    <xf numFmtId="0" fontId="12" fillId="5" borderId="31" xfId="0" applyFont="1" applyFill="1" applyBorder="1"/>
    <xf numFmtId="17" fontId="12" fillId="5" borderId="32" xfId="0" applyNumberFormat="1" applyFont="1" applyFill="1" applyBorder="1" applyAlignment="1">
      <alignment horizontal="center"/>
    </xf>
    <xf numFmtId="17" fontId="12" fillId="5" borderId="33" xfId="0" applyNumberFormat="1" applyFont="1" applyFill="1" applyBorder="1" applyAlignment="1">
      <alignment horizontal="center"/>
    </xf>
    <xf numFmtId="17" fontId="12" fillId="5" borderId="34" xfId="0" applyNumberFormat="1" applyFont="1" applyFill="1" applyBorder="1" applyAlignment="1">
      <alignment horizontal="center"/>
    </xf>
    <xf numFmtId="0" fontId="0" fillId="0" borderId="0" xfId="0"/>
    <xf numFmtId="0" fontId="0" fillId="0" borderId="0" xfId="0"/>
    <xf numFmtId="2" fontId="0" fillId="0" borderId="2" xfId="0" applyNumberFormat="1" applyBorder="1"/>
    <xf numFmtId="17" fontId="22" fillId="0" borderId="0" xfId="0" applyNumberFormat="1" applyFont="1" applyFill="1" applyBorder="1" applyAlignment="1">
      <alignment horizontal="center"/>
    </xf>
    <xf numFmtId="0" fontId="22" fillId="0" borderId="3" xfId="0" applyFont="1" applyFill="1" applyBorder="1"/>
    <xf numFmtId="17" fontId="22" fillId="0" borderId="4" xfId="0" applyNumberFormat="1" applyFont="1" applyFill="1" applyBorder="1" applyAlignment="1">
      <alignment horizontal="center"/>
    </xf>
    <xf numFmtId="0" fontId="10" fillId="2" borderId="1" xfId="0" applyFont="1" applyFill="1" applyBorder="1"/>
    <xf numFmtId="166" fontId="0" fillId="0" borderId="0" xfId="1" applyNumberFormat="1" applyFont="1" applyAlignment="1">
      <alignment horizontal="left"/>
    </xf>
    <xf numFmtId="0" fontId="0" fillId="0" borderId="0" xfId="0"/>
    <xf numFmtId="0" fontId="0" fillId="0" borderId="0" xfId="0"/>
    <xf numFmtId="0" fontId="28" fillId="4" borderId="0" xfId="0" applyFont="1" applyFill="1"/>
    <xf numFmtId="164" fontId="0" fillId="0" borderId="0" xfId="1" applyFont="1" applyFill="1"/>
    <xf numFmtId="10" fontId="0" fillId="0" borderId="0" xfId="2" applyNumberFormat="1" applyFont="1" applyFill="1"/>
    <xf numFmtId="0" fontId="0" fillId="0" borderId="0" xfId="0" applyFill="1" applyAlignment="1">
      <alignment horizontal="left" indent="1"/>
    </xf>
    <xf numFmtId="0" fontId="29" fillId="0" borderId="0" xfId="0" applyFont="1" applyFill="1"/>
    <xf numFmtId="0" fontId="0" fillId="0" borderId="0" xfId="0" applyFill="1" applyAlignment="1">
      <alignment horizontal="left" indent="3"/>
    </xf>
    <xf numFmtId="0" fontId="0" fillId="0" borderId="0" xfId="0" applyFill="1" applyAlignment="1">
      <alignment horizontal="left" indent="5"/>
    </xf>
    <xf numFmtId="0" fontId="0" fillId="0" borderId="0" xfId="0" applyFill="1" applyAlignment="1">
      <alignment horizontal="left" indent="6"/>
    </xf>
    <xf numFmtId="0" fontId="9" fillId="0" borderId="0" xfId="0" applyFont="1"/>
    <xf numFmtId="0" fontId="20" fillId="3" borderId="33" xfId="0" applyFont="1" applyFill="1" applyBorder="1" applyAlignment="1">
      <alignment horizontal="left" vertical="center"/>
    </xf>
    <xf numFmtId="0" fontId="20" fillId="3" borderId="34" xfId="0" applyFont="1" applyFill="1" applyBorder="1" applyAlignment="1">
      <alignment horizontal="left" vertical="center"/>
    </xf>
    <xf numFmtId="0" fontId="30" fillId="0" borderId="3" xfId="0" applyFont="1" applyFill="1" applyBorder="1" applyAlignment="1">
      <alignment horizontal="left" vertical="center" indent="4"/>
    </xf>
    <xf numFmtId="0" fontId="30" fillId="0" borderId="3" xfId="0" applyFont="1" applyFill="1" applyBorder="1" applyAlignment="1">
      <alignment horizontal="left" vertical="center" indent="2"/>
    </xf>
    <xf numFmtId="0" fontId="18" fillId="0" borderId="11" xfId="0" applyFont="1" applyFill="1" applyBorder="1"/>
    <xf numFmtId="0" fontId="18" fillId="0" borderId="12" xfId="0" applyFont="1" applyFill="1" applyBorder="1"/>
    <xf numFmtId="167" fontId="19" fillId="4" borderId="2" xfId="1" applyNumberFormat="1" applyFont="1" applyFill="1" applyBorder="1" applyAlignment="1">
      <alignment horizontal="left" vertical="center"/>
    </xf>
    <xf numFmtId="0" fontId="19" fillId="10" borderId="3" xfId="0" applyFont="1" applyFill="1" applyBorder="1" applyAlignment="1">
      <alignment horizontal="left" vertical="center"/>
    </xf>
    <xf numFmtId="167" fontId="19" fillId="10" borderId="0" xfId="1" applyNumberFormat="1" applyFont="1" applyFill="1" applyBorder="1" applyAlignment="1">
      <alignment horizontal="left" vertical="center"/>
    </xf>
    <xf numFmtId="167" fontId="19" fillId="10" borderId="4" xfId="1" applyNumberFormat="1" applyFont="1" applyFill="1" applyBorder="1" applyAlignment="1">
      <alignment horizontal="left" vertical="center"/>
    </xf>
    <xf numFmtId="0" fontId="18" fillId="10" borderId="0" xfId="0" applyFont="1" applyFill="1" applyBorder="1"/>
    <xf numFmtId="0" fontId="0" fillId="0" borderId="0" xfId="0"/>
    <xf numFmtId="167" fontId="9" fillId="0" borderId="11" xfId="1" applyNumberFormat="1" applyFont="1" applyBorder="1"/>
    <xf numFmtId="167" fontId="9" fillId="0" borderId="12" xfId="1" applyNumberFormat="1" applyFont="1" applyBorder="1"/>
    <xf numFmtId="164" fontId="9" fillId="0" borderId="11" xfId="1" applyNumberFormat="1" applyFont="1" applyBorder="1"/>
    <xf numFmtId="17" fontId="9" fillId="0" borderId="19" xfId="0" applyNumberFormat="1" applyFont="1" applyFill="1" applyBorder="1"/>
    <xf numFmtId="17" fontId="9" fillId="0" borderId="15" xfId="0" applyNumberFormat="1" applyFont="1" applyFill="1" applyBorder="1"/>
    <xf numFmtId="167" fontId="9" fillId="0" borderId="11" xfId="0" applyNumberFormat="1" applyFont="1" applyBorder="1"/>
    <xf numFmtId="167" fontId="9" fillId="0" borderId="12" xfId="0" applyNumberFormat="1" applyFont="1" applyBorder="1"/>
    <xf numFmtId="0" fontId="0" fillId="0" borderId="0" xfId="0"/>
    <xf numFmtId="0" fontId="0" fillId="0" borderId="0" xfId="0"/>
    <xf numFmtId="0" fontId="0" fillId="0" borderId="0" xfId="0"/>
    <xf numFmtId="0" fontId="9" fillId="0" borderId="0" xfId="0" applyFont="1"/>
    <xf numFmtId="0" fontId="0" fillId="0" borderId="3" xfId="0" applyFont="1" applyBorder="1" applyAlignment="1">
      <alignment horizontal="left" indent="1"/>
    </xf>
    <xf numFmtId="0" fontId="0" fillId="0" borderId="3" xfId="0" applyBorder="1" applyAlignment="1">
      <alignment horizontal="left" indent="1"/>
    </xf>
    <xf numFmtId="0" fontId="0" fillId="0" borderId="3" xfId="0" applyBorder="1" applyAlignment="1">
      <alignment horizontal="left" indent="4"/>
    </xf>
    <xf numFmtId="0" fontId="3" fillId="0" borderId="3" xfId="0" applyFont="1" applyBorder="1" applyAlignment="1">
      <alignment horizontal="left" indent="2"/>
    </xf>
    <xf numFmtId="0" fontId="0" fillId="0" borderId="3" xfId="0" applyFont="1" applyBorder="1" applyAlignment="1">
      <alignment horizontal="left" indent="4"/>
    </xf>
    <xf numFmtId="0" fontId="0" fillId="0" borderId="0" xfId="0" applyAlignment="1"/>
    <xf numFmtId="0" fontId="31" fillId="5" borderId="31" xfId="0" applyFont="1" applyFill="1" applyBorder="1" applyAlignment="1">
      <alignment horizontal="left" vertical="center"/>
    </xf>
    <xf numFmtId="0" fontId="12" fillId="5" borderId="37" xfId="0" applyFont="1" applyFill="1" applyBorder="1"/>
    <xf numFmtId="0" fontId="12" fillId="5" borderId="38" xfId="0" applyFont="1" applyFill="1" applyBorder="1" applyAlignment="1">
      <alignment horizontal="center" wrapText="1"/>
    </xf>
    <xf numFmtId="0" fontId="12" fillId="5" borderId="39" xfId="0" applyFont="1" applyFill="1" applyBorder="1" applyAlignment="1">
      <alignment horizontal="center" wrapText="1"/>
    </xf>
    <xf numFmtId="0" fontId="0" fillId="0" borderId="0" xfId="0"/>
    <xf numFmtId="0" fontId="0" fillId="0" borderId="0" xfId="0" applyAlignment="1">
      <alignment horizontal="left" wrapText="1"/>
    </xf>
    <xf numFmtId="0" fontId="9" fillId="0" borderId="0" xfId="0" applyFont="1"/>
    <xf numFmtId="0" fontId="9" fillId="0" borderId="0" xfId="0" applyFont="1" applyAlignment="1">
      <alignment horizontal="left" wrapText="1"/>
    </xf>
    <xf numFmtId="0" fontId="12" fillId="5" borderId="25" xfId="0" applyFont="1" applyFill="1" applyBorder="1" applyAlignment="1">
      <alignment horizontal="center"/>
    </xf>
    <xf numFmtId="0" fontId="12" fillId="5" borderId="26" xfId="0" applyFont="1" applyFill="1" applyBorder="1" applyAlignment="1">
      <alignment horizontal="center"/>
    </xf>
    <xf numFmtId="0" fontId="12" fillId="5" borderId="28" xfId="0" applyFont="1" applyFill="1" applyBorder="1" applyAlignment="1">
      <alignment horizontal="center"/>
    </xf>
    <xf numFmtId="0" fontId="12" fillId="5" borderId="15" xfId="0" applyFont="1" applyFill="1" applyBorder="1" applyAlignment="1">
      <alignment horizontal="center"/>
    </xf>
    <xf numFmtId="0" fontId="12" fillId="5" borderId="16" xfId="0" applyFont="1" applyFill="1" applyBorder="1" applyAlignment="1">
      <alignment horizontal="center"/>
    </xf>
    <xf numFmtId="0" fontId="9" fillId="0" borderId="0" xfId="0" applyFont="1" applyAlignment="1">
      <alignment wrapText="1"/>
    </xf>
  </cellXfs>
  <cellStyles count="4">
    <cellStyle name="Comma" xfId="1" builtinId="3"/>
    <cellStyle name="Hyperlink" xfId="3"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www.sunpharma.com/"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0DCB9-6EF9-AB45-BEEF-717D2DBF9BC6}">
  <dimension ref="A1:WWB230"/>
  <sheetViews>
    <sheetView zoomScale="118" workbookViewId="0">
      <pane xSplit="1" ySplit="1" topLeftCell="C2" activePane="bottomRight" state="frozen"/>
      <selection pane="topRight" activeCell="B1" sqref="B1"/>
      <selection pane="bottomLeft" activeCell="A2" sqref="A2"/>
      <selection pane="bottomRight"/>
    </sheetView>
  </sheetViews>
  <sheetFormatPr baseColWidth="10" defaultColWidth="9.33203125" defaultRowHeight="15" x14ac:dyDescent="0.2"/>
  <cols>
    <col min="1" max="1" width="40.33203125" customWidth="1"/>
    <col min="2" max="2" width="11" hidden="1" customWidth="1"/>
    <col min="3" max="6" width="11" customWidth="1"/>
    <col min="7" max="7" width="13.83203125" bestFit="1" customWidth="1"/>
    <col min="8" max="18" width="11" customWidth="1"/>
    <col min="19" max="19" width="7" bestFit="1" customWidth="1"/>
    <col min="20" max="20" width="12" style="324" bestFit="1" customWidth="1"/>
    <col min="21" max="22" width="11" style="324" bestFit="1" customWidth="1"/>
    <col min="23" max="23" width="16.83203125" style="324" bestFit="1" customWidth="1"/>
    <col min="24" max="24" width="18.5" style="324" bestFit="1" customWidth="1"/>
    <col min="25" max="25" width="19.5" style="324" bestFit="1" customWidth="1"/>
    <col min="26" max="26" width="23.33203125" style="324" bestFit="1" customWidth="1"/>
    <col min="27" max="27" width="22.6640625" style="324" bestFit="1" customWidth="1"/>
    <col min="28" max="28" width="17.83203125" style="324" bestFit="1" customWidth="1"/>
    <col min="29" max="29" width="16.83203125" style="324" bestFit="1" customWidth="1"/>
    <col min="30" max="30" width="18.5" style="324" bestFit="1" customWidth="1"/>
    <col min="31" max="31" width="19.5" style="324" bestFit="1" customWidth="1"/>
    <col min="32" max="32" width="23.33203125" style="324" bestFit="1" customWidth="1"/>
    <col min="33" max="33" width="22.6640625" style="324" bestFit="1" customWidth="1"/>
    <col min="34" max="34" width="17.83203125" style="324" bestFit="1" customWidth="1"/>
    <col min="35" max="35" width="16.83203125" style="324" bestFit="1" customWidth="1"/>
    <col min="36" max="36" width="18.5" style="324" bestFit="1" customWidth="1"/>
    <col min="37" max="37" width="19.5" style="324" bestFit="1" customWidth="1"/>
    <col min="38" max="38" width="23.33203125" style="324" bestFit="1" customWidth="1"/>
    <col min="39" max="39" width="22.6640625" style="324" bestFit="1" customWidth="1"/>
    <col min="40" max="40" width="17.83203125" style="324" bestFit="1" customWidth="1"/>
    <col min="41" max="41" width="16.83203125" style="324" bestFit="1" customWidth="1"/>
    <col min="42" max="42" width="18.5" style="324" bestFit="1" customWidth="1"/>
    <col min="43" max="43" width="19.5" style="324" bestFit="1" customWidth="1"/>
    <col min="44" max="44" width="23.33203125" style="324" bestFit="1" customWidth="1"/>
    <col min="45" max="45" width="22.6640625" style="324" bestFit="1" customWidth="1"/>
    <col min="46" max="46" width="17.83203125" style="324" bestFit="1" customWidth="1"/>
    <col min="47" max="47" width="16.83203125" style="324" bestFit="1" customWidth="1"/>
    <col min="48" max="48" width="18.5" style="324" bestFit="1" customWidth="1"/>
    <col min="49" max="49" width="19.5" style="324" bestFit="1" customWidth="1"/>
    <col min="50" max="50" width="23.33203125" style="324" bestFit="1" customWidth="1"/>
    <col min="51" max="51" width="22.6640625" style="324" bestFit="1" customWidth="1"/>
    <col min="52" max="52" width="17.83203125" style="324" bestFit="1" customWidth="1"/>
    <col min="53" max="53" width="16.83203125" style="324" bestFit="1" customWidth="1"/>
    <col min="54" max="54" width="18.5" style="324" bestFit="1" customWidth="1"/>
    <col min="55" max="55" width="19.5" style="324" bestFit="1" customWidth="1"/>
    <col min="56" max="56" width="23.33203125" style="324" bestFit="1" customWidth="1"/>
    <col min="57" max="57" width="22.6640625" style="324" bestFit="1" customWidth="1"/>
    <col min="58" max="58" width="17.83203125" style="324" bestFit="1" customWidth="1"/>
    <col min="59" max="59" width="16.83203125" style="324" bestFit="1" customWidth="1"/>
    <col min="60" max="60" width="18.5" style="324" bestFit="1" customWidth="1"/>
    <col min="61" max="61" width="19.5" style="324" bestFit="1" customWidth="1"/>
    <col min="62" max="62" width="23.33203125" style="324" bestFit="1" customWidth="1"/>
    <col min="63" max="63" width="22.6640625" style="324" bestFit="1" customWidth="1"/>
    <col min="64" max="64" width="17.83203125" style="324" bestFit="1" customWidth="1"/>
    <col min="65" max="65" width="16.83203125" style="324" bestFit="1" customWidth="1"/>
    <col min="66" max="66" width="18.5" style="324" bestFit="1" customWidth="1"/>
    <col min="67" max="67" width="19.5" style="324" bestFit="1" customWidth="1"/>
    <col min="68" max="68" width="23.33203125" style="324" bestFit="1" customWidth="1"/>
    <col min="69" max="69" width="22.6640625" style="324" bestFit="1" customWidth="1"/>
    <col min="70" max="70" width="17.83203125" style="324" bestFit="1" customWidth="1"/>
    <col min="71" max="71" width="16.83203125" style="324" bestFit="1" customWidth="1"/>
    <col min="72" max="72" width="18.5" style="324" bestFit="1" customWidth="1"/>
    <col min="73" max="73" width="19.5" style="324" bestFit="1" customWidth="1"/>
    <col min="74" max="74" width="23.33203125" style="324" bestFit="1" customWidth="1"/>
    <col min="75" max="75" width="22.6640625" style="324" bestFit="1" customWidth="1"/>
    <col min="76" max="76" width="17.83203125" style="324" bestFit="1" customWidth="1"/>
    <col min="77" max="77" width="16.83203125" style="324" bestFit="1" customWidth="1"/>
    <col min="78" max="78" width="18.5" style="324" bestFit="1" customWidth="1"/>
    <col min="79" max="79" width="19.5" style="324" bestFit="1" customWidth="1"/>
    <col min="80" max="80" width="23.33203125" style="324" bestFit="1" customWidth="1"/>
    <col min="81" max="81" width="22.6640625" style="324" bestFit="1" customWidth="1"/>
    <col min="82" max="82" width="17.83203125" style="324" bestFit="1" customWidth="1"/>
    <col min="83" max="83" width="16.83203125" style="324" bestFit="1" customWidth="1"/>
    <col min="84" max="84" width="18.5" style="324" bestFit="1" customWidth="1"/>
    <col min="85" max="85" width="19.5" style="324" bestFit="1" customWidth="1"/>
    <col min="86" max="86" width="23.33203125" style="324" bestFit="1" customWidth="1"/>
    <col min="87" max="87" width="22.6640625" style="324" bestFit="1" customWidth="1"/>
    <col min="88" max="88" width="17.83203125" style="324" bestFit="1" customWidth="1"/>
    <col min="89" max="16384" width="9.33203125" style="324"/>
  </cols>
  <sheetData>
    <row r="1" spans="1:19" x14ac:dyDescent="0.2">
      <c r="A1" s="86" t="s">
        <v>2336</v>
      </c>
      <c r="B1" s="351">
        <v>37316</v>
      </c>
      <c r="C1" s="351">
        <v>37681</v>
      </c>
      <c r="D1" s="351">
        <v>38047</v>
      </c>
      <c r="E1" s="351">
        <v>38412</v>
      </c>
      <c r="F1" s="351">
        <v>38777</v>
      </c>
      <c r="G1" s="351">
        <v>39142</v>
      </c>
      <c r="H1" s="351">
        <v>39508</v>
      </c>
      <c r="I1" s="351">
        <v>39873</v>
      </c>
      <c r="J1" s="351">
        <v>40238</v>
      </c>
      <c r="K1" s="351">
        <v>40603</v>
      </c>
      <c r="L1" s="351">
        <v>40969</v>
      </c>
      <c r="M1" s="351">
        <v>41334</v>
      </c>
      <c r="N1" s="351">
        <v>41699</v>
      </c>
      <c r="O1" s="351">
        <v>42064</v>
      </c>
      <c r="P1" s="351">
        <v>42430</v>
      </c>
      <c r="Q1" s="351">
        <v>42795</v>
      </c>
      <c r="R1" s="351">
        <v>43160</v>
      </c>
      <c r="S1" s="320"/>
    </row>
    <row r="2" spans="1:19" ht="16" thickBot="1" x14ac:dyDescent="0.25"/>
    <row r="3" spans="1:19" ht="16" thickBot="1" x14ac:dyDescent="0.25">
      <c r="A3" s="343" t="s">
        <v>1668</v>
      </c>
      <c r="B3" s="344"/>
      <c r="C3" s="344"/>
      <c r="D3" s="344"/>
      <c r="E3" s="344"/>
      <c r="F3" s="344"/>
      <c r="G3" s="344"/>
      <c r="H3" s="344"/>
      <c r="I3" s="344"/>
      <c r="J3" s="344"/>
      <c r="K3" s="344"/>
      <c r="L3" s="344"/>
      <c r="M3" s="344"/>
      <c r="N3" s="344"/>
      <c r="O3" s="344"/>
      <c r="P3" s="344"/>
      <c r="Q3" s="344"/>
      <c r="R3" s="345"/>
      <c r="S3" s="317"/>
    </row>
    <row r="4" spans="1:19" x14ac:dyDescent="0.2">
      <c r="A4" s="323" t="s">
        <v>1711</v>
      </c>
      <c r="C4" s="324" t="s">
        <v>957</v>
      </c>
      <c r="D4" s="324"/>
      <c r="E4" s="324"/>
      <c r="F4" s="324"/>
      <c r="G4" s="324"/>
      <c r="H4" s="324"/>
      <c r="I4" s="324"/>
      <c r="J4" s="324"/>
      <c r="K4" s="324"/>
      <c r="L4" s="324"/>
      <c r="M4" s="324"/>
      <c r="N4" s="324"/>
      <c r="O4" s="324"/>
      <c r="P4" s="324"/>
      <c r="Q4" s="324"/>
      <c r="R4" s="325"/>
      <c r="S4" s="317"/>
    </row>
    <row r="5" spans="1:19" x14ac:dyDescent="0.2">
      <c r="A5" s="323" t="s">
        <v>1665</v>
      </c>
      <c r="C5" s="379" t="s">
        <v>1982</v>
      </c>
      <c r="D5" s="324"/>
      <c r="E5" s="324"/>
      <c r="F5" s="324"/>
      <c r="G5" s="324"/>
      <c r="H5" s="324"/>
      <c r="I5" s="324"/>
      <c r="J5" s="324"/>
      <c r="K5" s="324"/>
      <c r="L5" s="324"/>
      <c r="M5" s="324"/>
      <c r="N5" s="324"/>
      <c r="O5" s="324"/>
      <c r="P5" s="324"/>
      <c r="Q5" s="324"/>
      <c r="R5" s="325"/>
      <c r="S5" s="350"/>
    </row>
    <row r="6" spans="1:19" x14ac:dyDescent="0.2">
      <c r="A6" s="323" t="s">
        <v>1930</v>
      </c>
      <c r="C6" s="324" t="s">
        <v>1983</v>
      </c>
      <c r="D6" s="324"/>
      <c r="E6" s="324"/>
      <c r="F6" s="324"/>
      <c r="G6" s="324"/>
      <c r="H6" s="324"/>
      <c r="I6" s="324"/>
      <c r="J6" s="324"/>
      <c r="K6" s="324"/>
      <c r="L6" s="324"/>
      <c r="M6" s="324"/>
      <c r="N6" s="324"/>
      <c r="O6" s="324"/>
      <c r="P6" s="324"/>
      <c r="Q6" s="324"/>
      <c r="R6" s="325"/>
      <c r="S6" s="317"/>
    </row>
    <row r="7" spans="1:19" ht="16" x14ac:dyDescent="0.25">
      <c r="A7" s="323" t="s">
        <v>1985</v>
      </c>
      <c r="C7" s="380" t="s">
        <v>1984</v>
      </c>
      <c r="D7" s="324"/>
      <c r="E7" s="324"/>
      <c r="F7" s="324"/>
      <c r="G7" s="324"/>
      <c r="H7" s="324"/>
      <c r="I7" s="324"/>
      <c r="J7" s="324"/>
      <c r="K7" s="324"/>
      <c r="L7" s="324"/>
      <c r="M7" s="324"/>
      <c r="N7" s="324"/>
      <c r="O7" s="324"/>
      <c r="P7" s="324"/>
      <c r="Q7" s="324"/>
      <c r="R7" s="325"/>
      <c r="S7" s="350"/>
    </row>
    <row r="8" spans="1:19" ht="16" x14ac:dyDescent="0.25">
      <c r="A8" s="323" t="s">
        <v>1931</v>
      </c>
      <c r="C8" s="380" t="s">
        <v>1986</v>
      </c>
      <c r="D8" s="324"/>
      <c r="E8" s="324"/>
      <c r="F8" s="324"/>
      <c r="G8" s="324"/>
      <c r="H8" s="324"/>
      <c r="I8" s="324"/>
      <c r="J8" s="324"/>
      <c r="K8" s="324"/>
      <c r="L8" s="324"/>
      <c r="M8" s="324"/>
      <c r="N8" s="324"/>
      <c r="O8" s="324"/>
      <c r="P8" s="324"/>
      <c r="Q8" s="324"/>
      <c r="R8" s="325"/>
      <c r="S8" s="317"/>
    </row>
    <row r="9" spans="1:19" x14ac:dyDescent="0.2">
      <c r="A9" s="323" t="s">
        <v>1666</v>
      </c>
      <c r="C9" s="324" t="s">
        <v>1987</v>
      </c>
      <c r="D9" s="324"/>
      <c r="E9" s="324"/>
      <c r="F9" s="324"/>
      <c r="G9" s="324"/>
      <c r="H9" s="324"/>
      <c r="I9" s="324"/>
      <c r="J9" s="324"/>
      <c r="K9" s="324"/>
      <c r="L9" s="324"/>
      <c r="M9" s="324"/>
      <c r="N9" s="324"/>
      <c r="O9" s="324"/>
      <c r="P9" s="324"/>
      <c r="Q9" s="324"/>
      <c r="R9" s="325"/>
      <c r="S9" s="350"/>
    </row>
    <row r="10" spans="1:19" x14ac:dyDescent="0.2">
      <c r="A10" s="323" t="s">
        <v>1988</v>
      </c>
      <c r="C10" s="324" t="s">
        <v>1989</v>
      </c>
      <c r="D10" s="324"/>
      <c r="E10" s="324"/>
      <c r="F10" s="324"/>
      <c r="G10" s="324"/>
      <c r="H10" s="324"/>
      <c r="I10" s="324"/>
      <c r="J10" s="324"/>
      <c r="K10" s="324"/>
      <c r="L10" s="324"/>
      <c r="M10" s="324"/>
      <c r="N10" s="324"/>
      <c r="O10" s="324"/>
      <c r="P10" s="324"/>
      <c r="Q10" s="324"/>
      <c r="R10" s="325"/>
      <c r="S10" s="350"/>
    </row>
    <row r="11" spans="1:19" x14ac:dyDescent="0.2">
      <c r="A11" s="323" t="s">
        <v>1990</v>
      </c>
      <c r="C11" s="82" t="s">
        <v>1991</v>
      </c>
      <c r="D11" s="324"/>
      <c r="E11" s="324"/>
      <c r="F11" s="324"/>
      <c r="G11" s="324"/>
      <c r="H11" s="324"/>
      <c r="I11" s="324"/>
      <c r="J11" s="324"/>
      <c r="K11" s="324"/>
      <c r="L11" s="324"/>
      <c r="M11" s="324"/>
      <c r="N11" s="324"/>
      <c r="O11" s="324"/>
      <c r="P11" s="324"/>
      <c r="Q11" s="324"/>
      <c r="R11" s="325"/>
      <c r="S11" s="350"/>
    </row>
    <row r="12" spans="1:19" ht="16" thickBot="1" x14ac:dyDescent="0.25">
      <c r="A12" s="334"/>
      <c r="B12" s="322"/>
      <c r="C12" s="322"/>
      <c r="D12" s="322"/>
      <c r="E12" s="322"/>
      <c r="F12" s="322"/>
      <c r="G12" s="322"/>
      <c r="H12" s="322"/>
      <c r="I12" s="322"/>
      <c r="J12" s="322"/>
      <c r="K12" s="322"/>
      <c r="L12" s="322"/>
      <c r="M12" s="322"/>
      <c r="N12" s="322"/>
      <c r="O12" s="322"/>
      <c r="P12" s="322"/>
      <c r="Q12" s="322"/>
      <c r="R12" s="342"/>
      <c r="S12" s="317"/>
    </row>
    <row r="13" spans="1:19" ht="16" thickBot="1" x14ac:dyDescent="0.25">
      <c r="A13" s="317"/>
      <c r="B13" s="317"/>
      <c r="C13" s="317"/>
      <c r="D13" s="317"/>
      <c r="E13" s="317"/>
      <c r="F13" s="317"/>
      <c r="G13" s="317"/>
      <c r="H13" s="317"/>
      <c r="I13" s="317"/>
      <c r="J13" s="317"/>
      <c r="K13" s="317"/>
      <c r="L13" s="317"/>
      <c r="M13" s="317"/>
      <c r="N13" s="317"/>
      <c r="O13" s="317"/>
      <c r="P13" s="317"/>
      <c r="Q13" s="317"/>
      <c r="R13" s="317"/>
      <c r="S13" s="317"/>
    </row>
    <row r="14" spans="1:19" ht="16" thickBot="1" x14ac:dyDescent="0.25">
      <c r="A14" s="343" t="s">
        <v>1932</v>
      </c>
      <c r="B14" s="369">
        <f t="shared" ref="B14:R14" si="0">B1</f>
        <v>37316</v>
      </c>
      <c r="C14" s="369">
        <f t="shared" si="0"/>
        <v>37681</v>
      </c>
      <c r="D14" s="369">
        <f t="shared" si="0"/>
        <v>38047</v>
      </c>
      <c r="E14" s="369">
        <f t="shared" si="0"/>
        <v>38412</v>
      </c>
      <c r="F14" s="369">
        <f t="shared" si="0"/>
        <v>38777</v>
      </c>
      <c r="G14" s="369">
        <f t="shared" si="0"/>
        <v>39142</v>
      </c>
      <c r="H14" s="369">
        <f t="shared" si="0"/>
        <v>39508</v>
      </c>
      <c r="I14" s="369">
        <f t="shared" si="0"/>
        <v>39873</v>
      </c>
      <c r="J14" s="369">
        <f t="shared" si="0"/>
        <v>40238</v>
      </c>
      <c r="K14" s="369">
        <f t="shared" si="0"/>
        <v>40603</v>
      </c>
      <c r="L14" s="369">
        <f t="shared" si="0"/>
        <v>40969</v>
      </c>
      <c r="M14" s="369">
        <f t="shared" si="0"/>
        <v>41334</v>
      </c>
      <c r="N14" s="369">
        <f t="shared" si="0"/>
        <v>41699</v>
      </c>
      <c r="O14" s="369">
        <f t="shared" si="0"/>
        <v>42064</v>
      </c>
      <c r="P14" s="369">
        <f t="shared" si="0"/>
        <v>42430</v>
      </c>
      <c r="Q14" s="369">
        <f t="shared" si="0"/>
        <v>42795</v>
      </c>
      <c r="R14" s="370">
        <f t="shared" si="0"/>
        <v>43160</v>
      </c>
      <c r="S14" s="317" t="s">
        <v>2064</v>
      </c>
    </row>
    <row r="15" spans="1:19" x14ac:dyDescent="0.2">
      <c r="A15" s="323" t="s">
        <v>1670</v>
      </c>
      <c r="B15" s="326">
        <f>'SA-Ratios'!C1214</f>
        <v>16.74625</v>
      </c>
      <c r="C15" s="326">
        <f>'SA-Ratios'!D1214</f>
        <v>13.525</v>
      </c>
      <c r="D15" s="326">
        <f>'SA-Ratios'!E1214</f>
        <v>32.494999999999997</v>
      </c>
      <c r="E15" s="326">
        <f>'SA-Ratios'!F1214</f>
        <v>47.14</v>
      </c>
      <c r="F15" s="326">
        <f>'SA-Ratios'!G1214</f>
        <v>86.64</v>
      </c>
      <c r="G15" s="326">
        <f>'SA-Ratios'!H1214</f>
        <v>105.4</v>
      </c>
      <c r="H15" s="326">
        <f>'SA-Ratios'!I1214</f>
        <v>123.14</v>
      </c>
      <c r="I15" s="326">
        <f>'SA-Ratios'!J1214</f>
        <v>111.235</v>
      </c>
      <c r="J15" s="326">
        <f>'SA-Ratios'!K1214</f>
        <v>178.96</v>
      </c>
      <c r="K15" s="326">
        <f>'SA-Ratios'!L1214</f>
        <v>220.9</v>
      </c>
      <c r="L15" s="326">
        <f>'SA-Ratios'!M1214</f>
        <v>284.75</v>
      </c>
      <c r="M15" s="326">
        <f>'SA-Ratios'!N1214</f>
        <v>409.17500000000001</v>
      </c>
      <c r="N15" s="326">
        <f>'SA-Ratios'!O1214</f>
        <v>573.35</v>
      </c>
      <c r="O15" s="326">
        <f>'SA-Ratios'!P1214</f>
        <v>1022.25</v>
      </c>
      <c r="P15" s="326">
        <f>'SA-Ratios'!Q1214</f>
        <v>819.45</v>
      </c>
      <c r="Q15" s="326">
        <f>'SA-Ratios'!R1214</f>
        <v>687.7</v>
      </c>
      <c r="R15" s="327">
        <f>'SA-Ratios'!S1214</f>
        <v>495.4</v>
      </c>
      <c r="S15" s="317"/>
    </row>
    <row r="16" spans="1:19" x14ac:dyDescent="0.2">
      <c r="A16" s="323" t="s">
        <v>1700</v>
      </c>
      <c r="B16" s="326">
        <f>'SA-Ratios'!C1245</f>
        <v>3131.95186573</v>
      </c>
      <c r="C16" s="326">
        <f>'SA-Ratios'!D1245</f>
        <v>2516.9613298999998</v>
      </c>
      <c r="D16" s="326">
        <f>'SA-Ratios'!E1245</f>
        <v>6028.1915132200002</v>
      </c>
      <c r="E16" s="326">
        <f>'SA-Ratios'!F1245</f>
        <v>8745.0053218400008</v>
      </c>
      <c r="F16" s="326">
        <f>'SA-Ratios'!G1245</f>
        <v>16091.78902968</v>
      </c>
      <c r="G16" s="326">
        <f>'SA-Ratios'!H1245</f>
        <v>20293.482012</v>
      </c>
      <c r="H16" s="326">
        <f>'SA-Ratios'!I1245</f>
        <v>25504.312387739999</v>
      </c>
      <c r="I16" s="326">
        <f>'SA-Ratios'!J1245</f>
        <v>23038.591752885</v>
      </c>
      <c r="J16" s="326">
        <f>'SA-Ratios'!K1245</f>
        <v>37065.549333360002</v>
      </c>
      <c r="K16" s="326">
        <f>'SA-Ratios'!L1245</f>
        <v>45752.010771900001</v>
      </c>
      <c r="L16" s="326">
        <f>'SA-Ratios'!M1245</f>
        <v>58976.392337249999</v>
      </c>
      <c r="M16" s="326">
        <f>'SA-Ratios'!N1245</f>
        <v>84746.849287424993</v>
      </c>
      <c r="N16" s="326">
        <f>'SA-Ratios'!O1245</f>
        <v>118750.18277985</v>
      </c>
      <c r="O16" s="326">
        <f>'SA-Ratios'!P1245</f>
        <v>211724.73069975001</v>
      </c>
      <c r="P16" s="326">
        <f>'SA-Ratios'!Q1245</f>
        <v>197219.366850555</v>
      </c>
      <c r="Q16" s="326">
        <f>'SA-Ratios'!R1245</f>
        <v>164999.25451736999</v>
      </c>
      <c r="R16" s="327">
        <f>'SA-Ratios'!S1245</f>
        <v>118862.47033719999</v>
      </c>
      <c r="S16" s="317"/>
    </row>
    <row r="17" spans="1:22" x14ac:dyDescent="0.2">
      <c r="A17" s="323" t="s">
        <v>1965</v>
      </c>
      <c r="B17" s="326">
        <f>'SA-Ratios'!C1244</f>
        <v>3108.1118657299999</v>
      </c>
      <c r="C17" s="326">
        <f>'SA-Ratios'!D1244</f>
        <v>2366.0413298999997</v>
      </c>
      <c r="D17" s="326">
        <f>'SA-Ratios'!E1244</f>
        <v>5855.60151322</v>
      </c>
      <c r="E17" s="326">
        <f>'SA-Ratios'!F1244</f>
        <v>8801.0453218400016</v>
      </c>
      <c r="F17" s="326">
        <f>'SA-Ratios'!G1244</f>
        <v>15982.849029679999</v>
      </c>
      <c r="G17" s="326">
        <f>'SA-Ratios'!H1244</f>
        <v>19541.552012</v>
      </c>
      <c r="H17" s="326">
        <f>'SA-Ratios'!I1244</f>
        <v>23432.40238774</v>
      </c>
      <c r="I17" s="326">
        <f>'SA-Ratios'!J1244</f>
        <v>20047.061752884998</v>
      </c>
      <c r="J17" s="326">
        <f>'SA-Ratios'!K1244</f>
        <v>33678.969333360001</v>
      </c>
      <c r="K17" s="326">
        <f>'SA-Ratios'!L1244</f>
        <v>41688.480771900002</v>
      </c>
      <c r="L17" s="326">
        <f>'SA-Ratios'!M1244</f>
        <v>55349.012337250002</v>
      </c>
      <c r="M17" s="326">
        <f>'SA-Ratios'!N1244</f>
        <v>80041.319287424994</v>
      </c>
      <c r="N17" s="326">
        <f>'SA-Ratios'!O1244</f>
        <v>114001.98277985</v>
      </c>
      <c r="O17" s="326">
        <f>'SA-Ratios'!P1244</f>
        <v>192491.26069975001</v>
      </c>
      <c r="P17" s="326">
        <f>'SA-Ratios'!Q1244</f>
        <v>180755.87685055501</v>
      </c>
      <c r="Q17" s="326">
        <f>'SA-Ratios'!R1244</f>
        <v>151788.63451737</v>
      </c>
      <c r="R17" s="327">
        <f>'SA-Ratios'!S1244</f>
        <v>107235.95033719999</v>
      </c>
      <c r="S17" s="320"/>
    </row>
    <row r="18" spans="1:22" x14ac:dyDescent="0.2">
      <c r="A18" s="323" t="s">
        <v>1671</v>
      </c>
      <c r="B18" s="326"/>
      <c r="C18" s="326"/>
      <c r="D18" s="326"/>
      <c r="E18" s="326"/>
      <c r="F18" s="326"/>
      <c r="G18" s="326"/>
      <c r="H18" s="326"/>
      <c r="I18" s="326"/>
      <c r="J18" s="326"/>
      <c r="K18" s="326"/>
      <c r="L18" s="326"/>
      <c r="M18" s="326"/>
      <c r="N18" s="326"/>
      <c r="O18" s="326"/>
      <c r="P18" s="326"/>
      <c r="Q18" s="326"/>
      <c r="R18" s="327"/>
      <c r="S18" s="317"/>
    </row>
    <row r="19" spans="1:22" x14ac:dyDescent="0.2">
      <c r="A19" s="323"/>
      <c r="B19" s="326"/>
      <c r="C19" s="326"/>
      <c r="D19" s="326"/>
      <c r="E19" s="326"/>
      <c r="F19" s="326"/>
      <c r="G19" s="326"/>
      <c r="H19" s="326"/>
      <c r="I19" s="326"/>
      <c r="J19" s="326"/>
      <c r="K19" s="326"/>
      <c r="L19" s="326"/>
      <c r="M19" s="326"/>
      <c r="N19" s="326"/>
      <c r="O19" s="326"/>
      <c r="P19" s="326"/>
      <c r="Q19" s="326"/>
      <c r="R19" s="327"/>
      <c r="S19" s="317"/>
    </row>
    <row r="20" spans="1:22" x14ac:dyDescent="0.2">
      <c r="A20" s="323" t="s">
        <v>1688</v>
      </c>
      <c r="B20" s="326">
        <f>'SA-Ratios'!C1216</f>
        <v>18.727290633032446</v>
      </c>
      <c r="C20" s="326">
        <f>'SA-Ratios'!D1216</f>
        <v>10.89400051943557</v>
      </c>
      <c r="D20" s="326">
        <f>'SA-Ratios'!E1216</f>
        <v>23.327293270905056</v>
      </c>
      <c r="E20" s="326">
        <f>'SA-Ratios'!F1216</f>
        <v>28.614786936991624</v>
      </c>
      <c r="F20" s="326">
        <f>'SA-Ratios'!G1216</f>
        <v>34.8918690346744</v>
      </c>
      <c r="G20" s="326">
        <f>'SA-Ratios'!H1216</f>
        <v>32.414811169885596</v>
      </c>
      <c r="H20" s="326">
        <f>'SA-Ratios'!I1216</f>
        <v>25.152685009293872</v>
      </c>
      <c r="I20" s="326">
        <f>'SA-Ratios'!J1216</f>
        <v>18.208381077099361</v>
      </c>
      <c r="J20" s="326">
        <f>'SA-Ratios'!K1216</f>
        <v>41.246427583663689</v>
      </c>
      <c r="K20" s="326">
        <f>'SA-Ratios'!L1216</f>
        <v>33.063417700678031</v>
      </c>
      <c r="L20" s="326">
        <f>'SA-Ratios'!M1216</f>
        <v>34.743829081103506</v>
      </c>
      <c r="M20" s="326">
        <f>'SA-Ratios'!N1216</f>
        <v>164.07033160912627</v>
      </c>
      <c r="N20" s="326">
        <f>'SA-Ratios'!O1216</f>
        <v>-41.983978208019685</v>
      </c>
      <c r="O20" s="326">
        <f>'SA-Ratios'!P1216</f>
        <v>-143.62890421929663</v>
      </c>
      <c r="P20" s="326">
        <f>'SA-Ratios'!Q1216</f>
        <v>-181.33837880900219</v>
      </c>
      <c r="Q20" s="326">
        <f>'SA-Ratios'!R1216</f>
        <v>-7224.1620402802128</v>
      </c>
      <c r="R20" s="327">
        <f>'SA-Ratios'!S1216</f>
        <v>-240.32211118657224</v>
      </c>
      <c r="S20" s="317"/>
    </row>
    <row r="21" spans="1:22" x14ac:dyDescent="0.2">
      <c r="A21" s="323" t="s">
        <v>1690</v>
      </c>
      <c r="B21" s="338">
        <f>'SA-Ratios'!C1226</f>
        <v>0</v>
      </c>
      <c r="C21" s="338">
        <f>'SA-Ratios'!D1226</f>
        <v>0.29268189383425425</v>
      </c>
      <c r="D21" s="338">
        <f>'SA-Ratios'!E1226</f>
        <v>1.9313663455528209</v>
      </c>
      <c r="E21" s="338">
        <f>'SA-Ratios'!F1226</f>
        <v>1.6011933419586089</v>
      </c>
      <c r="F21" s="338">
        <f>'SA-Ratios'!G1226</f>
        <v>0.68561468585874197</v>
      </c>
      <c r="G21" s="338">
        <f>'SA-Ratios'!H1226</f>
        <v>0.89194871418256594</v>
      </c>
      <c r="H21" s="338">
        <f>'SA-Ratios'!I1226</f>
        <v>0.41077297870466084</v>
      </c>
      <c r="I21" s="338">
        <f>'SA-Ratios'!J1226</f>
        <v>0.73488663671330667</v>
      </c>
      <c r="J21" s="338">
        <f>'SA-Ratios'!K1226</f>
        <v>-1.4234314956724263</v>
      </c>
      <c r="K21" s="338">
        <f>'SA-Ratios'!L1226</f>
        <v>0.61243822151322924</v>
      </c>
      <c r="L21" s="338">
        <f>'SA-Ratios'!M1226</f>
        <v>1.5326759119650284</v>
      </c>
      <c r="M21" s="338">
        <f>'SA-Ratios'!N1226</f>
        <v>-2.3583564550542429</v>
      </c>
      <c r="N21" s="338">
        <f>'SA-Ratios'!O1226</f>
        <v>6.4832197662089475E-2</v>
      </c>
      <c r="O21" s="338">
        <f>'SA-Ratios'!P1226</f>
        <v>2.9995586807519619</v>
      </c>
      <c r="P21" s="338">
        <f>'SA-Ratios'!Q1226</f>
        <v>6.914188204275888</v>
      </c>
      <c r="Q21" s="338">
        <f>'SA-Ratios'!R1226</f>
        <v>73.791395084158779</v>
      </c>
      <c r="R21" s="339">
        <f>'SA-Ratios'!S1226</f>
        <v>-0.11635308997353068</v>
      </c>
      <c r="S21" s="317"/>
    </row>
    <row r="22" spans="1:22" x14ac:dyDescent="0.2">
      <c r="A22" s="323" t="s">
        <v>1692</v>
      </c>
      <c r="B22" s="326">
        <f>'SA-Ratios'!C1231</f>
        <v>5.8490878794667926</v>
      </c>
      <c r="C22" s="326">
        <f>'SA-Ratios'!D1231</f>
        <v>3.6982483982836647</v>
      </c>
      <c r="D22" s="326">
        <f>'SA-Ratios'!E1231</f>
        <v>7.1418090059352446</v>
      </c>
      <c r="E22" s="326">
        <f>'SA-Ratios'!F1231</f>
        <v>7.9212246475441512</v>
      </c>
      <c r="F22" s="326">
        <f>'SA-Ratios'!G1231</f>
        <v>10.995621549590711</v>
      </c>
      <c r="G22" s="326">
        <f>'SA-Ratios'!H1231</f>
        <v>8.3265525386505299</v>
      </c>
      <c r="H22" s="326">
        <f>'SA-Ratios'!I1231</f>
        <v>6.0615607263634077</v>
      </c>
      <c r="I22" s="326">
        <f>'SA-Ratios'!J1231</f>
        <v>4.4723521110338256</v>
      </c>
      <c r="J22" s="326">
        <f>'SA-Ratios'!K1231</f>
        <v>6.4823903995711252</v>
      </c>
      <c r="K22" s="326">
        <f>'SA-Ratios'!L1231</f>
        <v>6.8488691149797694</v>
      </c>
      <c r="L22" s="326">
        <f>'SA-Ratios'!M1231</f>
        <v>7.4863681058371316</v>
      </c>
      <c r="M22" s="326">
        <f>'SA-Ratios'!N1231</f>
        <v>10.880866905996545</v>
      </c>
      <c r="N22" s="326">
        <f>'SA-Ratios'!O1231</f>
        <v>16.030766993983047</v>
      </c>
      <c r="O22" s="326">
        <f>'SA-Ratios'!P1231</f>
        <v>9.3150637497539677</v>
      </c>
      <c r="P22" s="326">
        <f>'SA-Ratios'!Q1231</f>
        <v>9.0110844751369061</v>
      </c>
      <c r="Q22" s="326">
        <f>'SA-Ratios'!R1231</f>
        <v>7.8534600708335116</v>
      </c>
      <c r="R22" s="327">
        <f>'SA-Ratios'!S1231</f>
        <v>6.0121797003376232</v>
      </c>
      <c r="S22" s="317"/>
    </row>
    <row r="23" spans="1:22" x14ac:dyDescent="0.2">
      <c r="A23" s="323" t="s">
        <v>1696</v>
      </c>
      <c r="B23" s="326">
        <f>'SA-Ratios'!C1248</f>
        <v>4.4629207037749667</v>
      </c>
      <c r="C23" s="326">
        <f>'SA-Ratios'!D1248</f>
        <v>3.2661632637594731</v>
      </c>
      <c r="D23" s="326">
        <f>'SA-Ratios'!E1248</f>
        <v>6.229827235240923</v>
      </c>
      <c r="E23" s="326">
        <f>'SA-Ratios'!F1248</f>
        <v>7.3130575102329107</v>
      </c>
      <c r="F23" s="326">
        <f>'SA-Ratios'!G1248</f>
        <v>9.5116756309318333</v>
      </c>
      <c r="G23" s="326">
        <f>'SA-Ratios'!H1248</f>
        <v>8.7010281055617149</v>
      </c>
      <c r="H23" s="326">
        <f>'SA-Ratios'!I1248</f>
        <v>7.4411020427557508</v>
      </c>
      <c r="I23" s="326">
        <f>'SA-Ratios'!J1248</f>
        <v>5.1914546627351701</v>
      </c>
      <c r="J23" s="326">
        <f>'SA-Ratios'!K1248</f>
        <v>13.550124253517385</v>
      </c>
      <c r="K23" s="326">
        <f>'SA-Ratios'!L1248</f>
        <v>13.415138121393886</v>
      </c>
      <c r="L23" s="326">
        <f>'SA-Ratios'!M1248</f>
        <v>13.783634745153853</v>
      </c>
      <c r="M23" s="326">
        <f>'SA-Ratios'!N1248</f>
        <v>32.90983220021257</v>
      </c>
      <c r="N23" s="326">
        <f>'SA-Ratios'!O1248</f>
        <v>40.300617147207817</v>
      </c>
      <c r="O23" s="326">
        <f>'SA-Ratios'!P1248</f>
        <v>23.976172294960168</v>
      </c>
      <c r="P23" s="326">
        <f>'SA-Ratios'!Q1248</f>
        <v>23.373826413511896</v>
      </c>
      <c r="Q23" s="326">
        <f>'SA-Ratios'!R1248</f>
        <v>19.753959484090235</v>
      </c>
      <c r="R23" s="326">
        <f>'SA-Ratios'!S1248</f>
        <v>13.533331104262578</v>
      </c>
      <c r="S23" s="350"/>
    </row>
    <row r="24" spans="1:22" x14ac:dyDescent="0.2">
      <c r="A24" s="323" t="s">
        <v>1698</v>
      </c>
      <c r="B24" s="326">
        <f>'SA-Ratios'!C1253</f>
        <v>17.128358127025241</v>
      </c>
      <c r="C24" s="326">
        <f>'SA-Ratios'!D1253</f>
        <v>9.6857758715408551</v>
      </c>
      <c r="D24" s="326">
        <f>'SA-Ratios'!E1253</f>
        <v>21.355999537619908</v>
      </c>
      <c r="E24" s="326">
        <f>'SA-Ratios'!F1253</f>
        <v>31.416596422645821</v>
      </c>
      <c r="F24" s="326">
        <f>'SA-Ratios'!G1253</f>
        <v>44.142980721076015</v>
      </c>
      <c r="G24" s="326">
        <f>'SA-Ratios'!H1253</f>
        <v>40.737027333750277</v>
      </c>
      <c r="H24" s="326">
        <f>'SA-Ratios'!I1253</f>
        <v>25.343834376408747</v>
      </c>
      <c r="I24" s="326">
        <f>'SA-Ratios'!J1253</f>
        <v>18.007043764773773</v>
      </c>
      <c r="J24" s="326">
        <f>'SA-Ratios'!K1253</f>
        <v>40.787396857724154</v>
      </c>
      <c r="K24" s="326">
        <f>'SA-Ratios'!L1253</f>
        <v>33.631947700294461</v>
      </c>
      <c r="L24" s="326">
        <f>'SA-Ratios'!M1253</f>
        <v>33.30986997018006</v>
      </c>
      <c r="M24" s="326">
        <f>'SA-Ratios'!N1253</f>
        <v>203.81268916129812</v>
      </c>
      <c r="N24" s="326">
        <f>'SA-Ratios'!O1253</f>
        <v>-747.40695456533069</v>
      </c>
      <c r="O24" s="326">
        <f>'SA-Ratios'!P1253</f>
        <v>-145.22162255733681</v>
      </c>
      <c r="P24" s="326">
        <f>'SA-Ratios'!Q1253</f>
        <v>-204.72509043917341</v>
      </c>
      <c r="Q24" s="326">
        <f>'SA-Ratios'!R1253</f>
        <v>-314.30773511144497</v>
      </c>
      <c r="R24" s="327">
        <f>'SA-Ratios'!S1253</f>
        <v>-248.91704077714073</v>
      </c>
      <c r="S24" s="317"/>
    </row>
    <row r="25" spans="1:22" x14ac:dyDescent="0.2">
      <c r="A25" s="323" t="s">
        <v>1694</v>
      </c>
      <c r="B25" s="330">
        <f>'SA-Ratios'!C1241</f>
        <v>0.29860917946251292</v>
      </c>
      <c r="C25" s="330">
        <f>'SA-Ratios'!D1241</f>
        <v>0.36965208362456858</v>
      </c>
      <c r="D25" s="330">
        <f>'SA-Ratios'!E1241</f>
        <v>0.20002682352669876</v>
      </c>
      <c r="E25" s="330">
        <f>'SA-Ratios'!F1241</f>
        <v>7.9553982461570485E-2</v>
      </c>
      <c r="F25" s="330">
        <f>'SA-Ratios'!G1241</f>
        <v>6.3572794678898634E-2</v>
      </c>
      <c r="G25" s="330">
        <f>'SA-Ratios'!H1241</f>
        <v>6.3778590488075798E-2</v>
      </c>
      <c r="H25" s="330">
        <f>'SA-Ratios'!I1241</f>
        <v>8.5267933004356741E-2</v>
      </c>
      <c r="I25" s="330">
        <f>'SA-Ratios'!J1241</f>
        <v>0.12361432636798962</v>
      </c>
      <c r="J25" s="330">
        <f>'SA-Ratios'!K1241</f>
        <v>7.6834150612110672E-2</v>
      </c>
      <c r="K25" s="330">
        <f>'SA-Ratios'!L1241</f>
        <v>1.5844112373859194E-2</v>
      </c>
      <c r="L25" s="330">
        <f>'SA-Ratios'!M1241</f>
        <v>1.4925294089988493E-2</v>
      </c>
      <c r="M25" s="330">
        <f>'SA-Ratios'!N1241</f>
        <v>1.2219687324159465E-2</v>
      </c>
      <c r="N25" s="330">
        <f>'SA-Ratios'!O1241</f>
        <v>2.6161643942557004E-3</v>
      </c>
      <c r="O25" s="330">
        <f>'SA-Ratios'!P1241</f>
        <v>3.4098520168803904E-3</v>
      </c>
      <c r="P25" s="330">
        <f>'SA-Ratios'!Q1241</f>
        <v>0</v>
      </c>
      <c r="Q25" s="330">
        <f>'SA-Ratios'!R1241</f>
        <v>0</v>
      </c>
      <c r="R25" s="331">
        <f>'SA-Ratios'!S1241</f>
        <v>0</v>
      </c>
      <c r="S25" s="317"/>
    </row>
    <row r="26" spans="1:22" x14ac:dyDescent="0.2">
      <c r="A26" s="323" t="s">
        <v>1981</v>
      </c>
      <c r="B26" s="371">
        <f>'SA-Ratios'!C1280</f>
        <v>0</v>
      </c>
      <c r="C26" s="371">
        <f>'SA-Ratios'!D1280</f>
        <v>3.8168914425849874E-2</v>
      </c>
      <c r="D26" s="371">
        <f>'SA-Ratios'!E1280</f>
        <v>4.0658051882112717E-2</v>
      </c>
      <c r="E26" s="371">
        <f>'SA-Ratios'!F1280</f>
        <v>1.028063859011296E-2</v>
      </c>
      <c r="F26" s="371">
        <f>'SA-Ratios'!G1280</f>
        <v>1.422038818744311E-2</v>
      </c>
      <c r="G26" s="371">
        <f>'SA-Ratios'!H1280</f>
        <v>2.0487198719374697E-2</v>
      </c>
      <c r="H26" s="371">
        <f>'SA-Ratios'!I1280</f>
        <v>2.4664511035046528E-2</v>
      </c>
      <c r="I26" s="371">
        <f>'SA-Ratios'!J1280</f>
        <v>5.1068433244323697E-2</v>
      </c>
      <c r="J26" s="371">
        <f>'SA-Ratios'!K1280</f>
        <v>1.7832033929267823E-2</v>
      </c>
      <c r="K26" s="371">
        <f>'SA-Ratios'!L1280</f>
        <v>2.4081415166310769E-2</v>
      </c>
      <c r="L26" s="371">
        <f>'SA-Ratios'!M1280</f>
        <v>1.8617952929674463E-2</v>
      </c>
      <c r="M26" s="371">
        <f>'SA-Ratios'!N1280</f>
        <v>-1.3475649004781117E-3</v>
      </c>
      <c r="N26" s="371">
        <f>'SA-Ratios'!O1280</f>
        <v>-2.2546039944022333E-2</v>
      </c>
      <c r="O26" s="371">
        <f>'SA-Ratios'!P1280</f>
        <v>-3.5475715240728574E-3</v>
      </c>
      <c r="P26" s="371">
        <f>'SA-Ratios'!Q1280</f>
        <v>-8.419330692529715E-3</v>
      </c>
      <c r="Q26" s="371">
        <f>'SA-Ratios'!R1280</f>
        <v>-1.5717304873670242E-2</v>
      </c>
      <c r="R26" s="372">
        <f>'SA-Ratios'!S1280</f>
        <v>-1.4053037470800899E-2</v>
      </c>
      <c r="S26" s="320"/>
    </row>
    <row r="27" spans="1:22" x14ac:dyDescent="0.2">
      <c r="A27" s="323" t="s">
        <v>1977</v>
      </c>
      <c r="B27" s="371">
        <f>'SA-Ratios'!C1285</f>
        <v>0</v>
      </c>
      <c r="C27" s="371">
        <f>'SA-Ratios'!D1285</f>
        <v>3.6730798722153228E-2</v>
      </c>
      <c r="D27" s="371">
        <f>'SA-Ratios'!E1285</f>
        <v>8.490937935158463E-2</v>
      </c>
      <c r="E27" s="371">
        <f>'SA-Ratios'!F1285</f>
        <v>0.18626861163044614</v>
      </c>
      <c r="F27" s="371">
        <f>'SA-Ratios'!G1285</f>
        <v>1.2574114638639637E-2</v>
      </c>
      <c r="G27" s="371">
        <f>'SA-Ratios'!H1285</f>
        <v>1.6755626254722204E-2</v>
      </c>
      <c r="H27" s="371">
        <f>'SA-Ratios'!I1285</f>
        <v>2.4596624698713879E-2</v>
      </c>
      <c r="I27" s="371">
        <f>'SA-Ratios'!J1285</f>
        <v>4.7498562921623307E-2</v>
      </c>
      <c r="J27" s="371">
        <f>'SA-Ratios'!K1285</f>
        <v>1.7993258214029622E-2</v>
      </c>
      <c r="K27" s="371">
        <f>'SA-Ratios'!L1285</f>
        <v>2.4554986350239172E-2</v>
      </c>
      <c r="L27" s="371">
        <f>'SA-Ratios'!M1285</f>
        <v>1.844992473900002E-2</v>
      </c>
      <c r="M27" s="371">
        <f>'SA-Ratios'!N1285</f>
        <v>-1.3183970960508483E-3</v>
      </c>
      <c r="N27" s="371">
        <f>'SA-Ratios'!O1285</f>
        <v>-3.2338476540447274E-3</v>
      </c>
      <c r="O27" s="371">
        <f>'SA-Ratios'!P1285</f>
        <v>-1.4929526605385511E-2</v>
      </c>
      <c r="P27" s="371">
        <f>'SA-Ratios'!Q1285</f>
        <v>-1.6317058772622989E-2</v>
      </c>
      <c r="Q27" s="371">
        <f>'SA-Ratios'!R1285</f>
        <v>-1.5260917434841608E-2</v>
      </c>
      <c r="R27" s="372">
        <f>'SA-Ratios'!S1285</f>
        <v>-1.0446106298123982E-2</v>
      </c>
      <c r="S27" s="350"/>
    </row>
    <row r="28" spans="1:22" ht="16" thickBot="1" x14ac:dyDescent="0.25">
      <c r="A28" s="334"/>
      <c r="B28" s="322"/>
      <c r="C28" s="322"/>
      <c r="D28" s="322"/>
      <c r="E28" s="322"/>
      <c r="F28" s="322"/>
      <c r="G28" s="322"/>
      <c r="H28" s="322"/>
      <c r="I28" s="322"/>
      <c r="J28" s="322"/>
      <c r="K28" s="322"/>
      <c r="L28" s="322"/>
      <c r="M28" s="322"/>
      <c r="N28" s="322"/>
      <c r="O28" s="322"/>
      <c r="P28" s="322"/>
      <c r="Q28" s="322"/>
      <c r="R28" s="342"/>
      <c r="S28" s="317"/>
    </row>
    <row r="29" spans="1:22" ht="16" thickBot="1" x14ac:dyDescent="0.25">
      <c r="A29" s="317"/>
      <c r="B29" s="317"/>
      <c r="C29" s="317"/>
      <c r="D29" s="317"/>
      <c r="E29" s="317"/>
      <c r="F29" s="317"/>
      <c r="G29" s="317"/>
      <c r="H29" s="317"/>
      <c r="I29" s="317"/>
      <c r="J29" s="317"/>
      <c r="K29" s="317"/>
      <c r="L29" s="317"/>
      <c r="M29" s="317"/>
      <c r="N29" s="317"/>
      <c r="O29" s="317"/>
      <c r="P29" s="317"/>
      <c r="Q29" s="317"/>
      <c r="R29" s="317"/>
      <c r="S29" s="317"/>
    </row>
    <row r="30" spans="1:22" ht="16" thickBot="1" x14ac:dyDescent="0.25">
      <c r="A30" s="343" t="s">
        <v>1929</v>
      </c>
      <c r="B30" s="369">
        <f>'SA-Ratios'!C3</f>
        <v>37316</v>
      </c>
      <c r="C30" s="369">
        <f>'SA-Ratios'!D3</f>
        <v>37681</v>
      </c>
      <c r="D30" s="369">
        <f>'SA-Ratios'!E3</f>
        <v>38047</v>
      </c>
      <c r="E30" s="369">
        <f>'SA-Ratios'!F3</f>
        <v>38412</v>
      </c>
      <c r="F30" s="369">
        <f>'SA-Ratios'!G3</f>
        <v>38777</v>
      </c>
      <c r="G30" s="369">
        <f>'SA-Ratios'!H3</f>
        <v>39142</v>
      </c>
      <c r="H30" s="369">
        <f>'SA-Ratios'!I3</f>
        <v>39508</v>
      </c>
      <c r="I30" s="369">
        <f>'SA-Ratios'!J3</f>
        <v>39873</v>
      </c>
      <c r="J30" s="369">
        <f>'SA-Ratios'!K3</f>
        <v>40238</v>
      </c>
      <c r="K30" s="369">
        <f>'SA-Ratios'!L3</f>
        <v>40603</v>
      </c>
      <c r="L30" s="369">
        <f>'SA-Ratios'!M3</f>
        <v>40969</v>
      </c>
      <c r="M30" s="369">
        <f>'SA-Ratios'!N3</f>
        <v>41334</v>
      </c>
      <c r="N30" s="369">
        <f>'SA-Ratios'!O3</f>
        <v>41699</v>
      </c>
      <c r="O30" s="369">
        <f>'SA-Ratios'!P3</f>
        <v>42064</v>
      </c>
      <c r="P30" s="369">
        <f>'SA-Ratios'!Q3</f>
        <v>42430</v>
      </c>
      <c r="Q30" s="369">
        <f>'SA-Ratios'!R3</f>
        <v>42795</v>
      </c>
      <c r="R30" s="370">
        <f>'SA-Ratios'!S3</f>
        <v>43160</v>
      </c>
      <c r="T30" s="324" t="s">
        <v>1955</v>
      </c>
      <c r="U30" s="324" t="s">
        <v>1953</v>
      </c>
      <c r="V30" s="324" t="s">
        <v>1954</v>
      </c>
    </row>
    <row r="31" spans="1:22" x14ac:dyDescent="0.2">
      <c r="A31" s="323"/>
      <c r="B31" s="324"/>
      <c r="C31" s="324"/>
      <c r="D31" s="324"/>
      <c r="E31" s="324"/>
      <c r="F31" s="324"/>
      <c r="G31" s="324"/>
      <c r="H31" s="324"/>
      <c r="I31" s="324"/>
      <c r="J31" s="324"/>
      <c r="K31" s="324"/>
      <c r="L31" s="324"/>
      <c r="M31" s="324"/>
      <c r="N31" s="324"/>
      <c r="O31" s="324"/>
      <c r="P31" s="324"/>
      <c r="Q31" s="324"/>
      <c r="R31" s="325"/>
    </row>
    <row r="32" spans="1:22" x14ac:dyDescent="0.2">
      <c r="A32" s="391" t="s">
        <v>1867</v>
      </c>
      <c r="B32" s="389"/>
      <c r="C32" s="389"/>
      <c r="D32" s="389"/>
      <c r="E32" s="389"/>
      <c r="F32" s="389"/>
      <c r="G32" s="389"/>
      <c r="H32" s="389"/>
      <c r="I32" s="389"/>
      <c r="J32" s="389"/>
      <c r="K32" s="389"/>
      <c r="L32" s="389"/>
      <c r="M32" s="389"/>
      <c r="N32" s="389"/>
      <c r="O32" s="389"/>
      <c r="P32" s="389"/>
      <c r="Q32" s="389"/>
      <c r="R32" s="390"/>
    </row>
    <row r="33" spans="1:22" x14ac:dyDescent="0.2">
      <c r="A33" s="323" t="s">
        <v>530</v>
      </c>
      <c r="B33" s="326">
        <f>'SA-Ratios'!C30</f>
        <v>696.43</v>
      </c>
      <c r="C33" s="326">
        <f>'SA-Ratios'!D30</f>
        <v>724.41</v>
      </c>
      <c r="D33" s="326">
        <f>'SA-Ratios'!E30</f>
        <v>939.93</v>
      </c>
      <c r="E33" s="326">
        <f>'SA-Ratios'!F30</f>
        <v>1203.47</v>
      </c>
      <c r="F33" s="326">
        <f>'SA-Ratios'!G30</f>
        <v>1680.3400000000001</v>
      </c>
      <c r="G33" s="326">
        <f>'SA-Ratios'!H30</f>
        <v>2245.89</v>
      </c>
      <c r="H33" s="326">
        <f>'SA-Ratios'!I30</f>
        <v>3149.05</v>
      </c>
      <c r="I33" s="326">
        <f>'SA-Ratios'!J30</f>
        <v>3861.55</v>
      </c>
      <c r="J33" s="326">
        <f>'SA-Ratios'!K30</f>
        <v>2485.5100000000002</v>
      </c>
      <c r="K33" s="326">
        <f>'SA-Ratios'!L30</f>
        <v>3107.57</v>
      </c>
      <c r="L33" s="326">
        <f>'SA-Ratios'!M30</f>
        <v>4015.56</v>
      </c>
      <c r="M33" s="326">
        <f>'SA-Ratios'!N30</f>
        <v>2432.14</v>
      </c>
      <c r="N33" s="326">
        <f>'SA-Ratios'!O30</f>
        <v>2828.79</v>
      </c>
      <c r="O33" s="326">
        <f>'SA-Ratios'!P30</f>
        <v>8028.44</v>
      </c>
      <c r="P33" s="326">
        <f>'SA-Ratios'!Q30</f>
        <v>7733.26</v>
      </c>
      <c r="Q33" s="326">
        <f>'SA-Ratios'!R30</f>
        <v>7683.96</v>
      </c>
      <c r="R33" s="327">
        <f>'SA-Ratios'!S30</f>
        <v>7923.84</v>
      </c>
      <c r="T33" s="328">
        <f>(R33/H33)^(1/10)-1</f>
        <v>9.6669118341114801E-2</v>
      </c>
      <c r="U33" s="328">
        <f>(R33/M33)^(1/10)-1</f>
        <v>0.12536839115439635</v>
      </c>
      <c r="V33" s="328">
        <f>(R33/O33)^(1/10)-1</f>
        <v>-1.3105705307049353E-3</v>
      </c>
    </row>
    <row r="34" spans="1:22" x14ac:dyDescent="0.2">
      <c r="A34" s="346" t="s">
        <v>954</v>
      </c>
      <c r="B34" s="347"/>
      <c r="C34" s="348">
        <f>'SA-Ratios'!D70</f>
        <v>4.0176327843430171E-2</v>
      </c>
      <c r="D34" s="348">
        <f>'SA-Ratios'!E70</f>
        <v>0.29751107798070153</v>
      </c>
      <c r="E34" s="348">
        <f>'SA-Ratios'!F70</f>
        <v>0.28038258168161478</v>
      </c>
      <c r="F34" s="348">
        <f>'SA-Ratios'!G70</f>
        <v>0.39624585573383642</v>
      </c>
      <c r="G34" s="348">
        <f>'SA-Ratios'!H70</f>
        <v>0.3365687896497136</v>
      </c>
      <c r="H34" s="348">
        <f>'SA-Ratios'!I70</f>
        <v>0.40213901838469401</v>
      </c>
      <c r="I34" s="348">
        <f>'SA-Ratios'!J70</f>
        <v>0.22625871294517386</v>
      </c>
      <c r="J34" s="348">
        <f>'SA-Ratios'!K70</f>
        <v>-0.35634395514754436</v>
      </c>
      <c r="K34" s="348">
        <f>'SA-Ratios'!L70</f>
        <v>0.25027459153252241</v>
      </c>
      <c r="L34" s="348">
        <f>'SA-Ratios'!M70</f>
        <v>0.29218649941916031</v>
      </c>
      <c r="M34" s="348">
        <f>'SA-Ratios'!N70</f>
        <v>-0.39432109095618051</v>
      </c>
      <c r="N34" s="348">
        <f>'SA-Ratios'!O70</f>
        <v>0.16308682888320569</v>
      </c>
      <c r="O34" s="348">
        <f>'SA-Ratios'!P70</f>
        <v>1.838118064614199</v>
      </c>
      <c r="P34" s="348">
        <f>'SA-Ratios'!Q70</f>
        <v>-3.676679404716221E-2</v>
      </c>
      <c r="Q34" s="348">
        <f>'SA-Ratios'!R70</f>
        <v>-6.3750604531594979E-3</v>
      </c>
      <c r="R34" s="349">
        <f>'SA-Ratios'!S70</f>
        <v>3.1218278075367367E-2</v>
      </c>
      <c r="S34" s="317"/>
    </row>
    <row r="35" spans="1:22" x14ac:dyDescent="0.2">
      <c r="A35" s="323" t="s">
        <v>1876</v>
      </c>
      <c r="B35" s="326">
        <f>'SA-Ratios'!C358</f>
        <v>181.45999999999998</v>
      </c>
      <c r="C35" s="326">
        <f>'SA-Ratios'!D358</f>
        <v>244.27999999999997</v>
      </c>
      <c r="D35" s="326">
        <f>'SA-Ratios'!E358</f>
        <v>274.18999999999988</v>
      </c>
      <c r="E35" s="326">
        <f>'SA-Ratios'!F358</f>
        <v>280.14000000000004</v>
      </c>
      <c r="F35" s="326">
        <f>'SA-Ratios'!G358</f>
        <v>362.07000000000016</v>
      </c>
      <c r="G35" s="326">
        <f>'SA-Ratios'!H358</f>
        <v>479.69999999999982</v>
      </c>
      <c r="H35" s="326">
        <f>'SA-Ratios'!I358</f>
        <v>924.58</v>
      </c>
      <c r="I35" s="326">
        <f>'SA-Ratios'!J358</f>
        <v>1113.2900000000002</v>
      </c>
      <c r="J35" s="326">
        <f>'SA-Ratios'!K358</f>
        <v>825.72000000000025</v>
      </c>
      <c r="K35" s="326">
        <f>'SA-Ratios'!L358</f>
        <v>1239.5500000000002</v>
      </c>
      <c r="L35" s="326">
        <f>'SA-Ratios'!M358</f>
        <v>1661.64</v>
      </c>
      <c r="M35" s="326">
        <f>'SA-Ratios'!N358</f>
        <v>392.71999999999997</v>
      </c>
      <c r="N35" s="326">
        <f>'SA-Ratios'!O358</f>
        <v>-152.53000000000014</v>
      </c>
      <c r="O35" s="326">
        <f>'SA-Ratios'!P358</f>
        <v>-1325.5000000000005</v>
      </c>
      <c r="P35" s="326">
        <f>'SA-Ratios'!Q358</f>
        <v>-882.92000000000007</v>
      </c>
      <c r="Q35" s="326">
        <f>'SA-Ratios'!R358</f>
        <v>-482.92999999999961</v>
      </c>
      <c r="R35" s="327">
        <f>'SA-Ratios'!S358</f>
        <v>-430.80999999999995</v>
      </c>
      <c r="S35" s="317"/>
      <c r="T35" s="328" t="e">
        <f>(R35/H35)^(1/10)-1</f>
        <v>#NUM!</v>
      </c>
      <c r="U35" s="328" t="e">
        <f>(R35/M35)^(1/10)-1</f>
        <v>#NUM!</v>
      </c>
      <c r="V35" s="328">
        <f>(R35/O35)^(1/10)-1</f>
        <v>-0.10630237385535979</v>
      </c>
    </row>
    <row r="36" spans="1:22" x14ac:dyDescent="0.2">
      <c r="A36" s="346" t="s">
        <v>954</v>
      </c>
      <c r="B36" s="347"/>
      <c r="C36" s="348">
        <f>'SA-Ratios'!D409</f>
        <v>0.34619199823652602</v>
      </c>
      <c r="D36" s="348">
        <f>'SA-Ratios'!E409</f>
        <v>0.12244146061896144</v>
      </c>
      <c r="E36" s="348">
        <f>'SA-Ratios'!F409</f>
        <v>2.1700280827164242E-2</v>
      </c>
      <c r="F36" s="348">
        <f>'SA-Ratios'!G409</f>
        <v>0.29246091240094274</v>
      </c>
      <c r="G36" s="348">
        <f>'SA-Ratios'!H409</f>
        <v>0.32488192890877343</v>
      </c>
      <c r="H36" s="348">
        <f>'SA-Ratios'!I409</f>
        <v>0.9274129664373576</v>
      </c>
      <c r="I36" s="348">
        <f>'SA-Ratios'!J409</f>
        <v>0.20410348482554252</v>
      </c>
      <c r="J36" s="348">
        <f>'SA-Ratios'!K409</f>
        <v>-0.25830646102992028</v>
      </c>
      <c r="K36" s="348">
        <f>'SA-Ratios'!L409</f>
        <v>0.50117473235479304</v>
      </c>
      <c r="L36" s="348">
        <f>'SA-Ratios'!M409</f>
        <v>0.34051873663829602</v>
      </c>
      <c r="M36" s="348">
        <f>'SA-Ratios'!N409</f>
        <v>-0.76365518403504973</v>
      </c>
      <c r="N36" s="348">
        <f>'SA-Ratios'!O409</f>
        <v>-1.3883937665512329</v>
      </c>
      <c r="O36" s="348">
        <f>'SA-Ratios'!P409</f>
        <v>7.6900937520487727</v>
      </c>
      <c r="P36" s="348">
        <f>'SA-Ratios'!Q409</f>
        <v>-0.33389664277631104</v>
      </c>
      <c r="Q36" s="348">
        <f>'SA-Ratios'!R409</f>
        <v>-0.45303085217233774</v>
      </c>
      <c r="R36" s="349">
        <f>'SA-Ratios'!S409</f>
        <v>-0.10792454392976147</v>
      </c>
      <c r="S36" s="317"/>
    </row>
    <row r="37" spans="1:22" x14ac:dyDescent="0.2">
      <c r="A37" s="373" t="s">
        <v>1967</v>
      </c>
      <c r="B37" s="374"/>
      <c r="C37" s="375">
        <f>'SA-Ratios'!D408</f>
        <v>0.3372123521210364</v>
      </c>
      <c r="D37" s="375">
        <f>'SA-Ratios'!E408</f>
        <v>0.29171321268605099</v>
      </c>
      <c r="E37" s="375">
        <f>'SA-Ratios'!F408</f>
        <v>0.23277688683556719</v>
      </c>
      <c r="F37" s="375">
        <f>'SA-Ratios'!G408</f>
        <v>0.2154742492590786</v>
      </c>
      <c r="G37" s="375">
        <f>'SA-Ratios'!H408</f>
        <v>0.21359015802198675</v>
      </c>
      <c r="H37" s="375">
        <f>'SA-Ratios'!I408</f>
        <v>0.29360600816119148</v>
      </c>
      <c r="I37" s="375">
        <f>'SA-Ratios'!J408</f>
        <v>0.28830132977690309</v>
      </c>
      <c r="J37" s="375">
        <f>'SA-Ratios'!K408</f>
        <v>0.33221350950106826</v>
      </c>
      <c r="K37" s="375">
        <f>'SA-Ratios'!L408</f>
        <v>0.3988807975363387</v>
      </c>
      <c r="L37" s="375">
        <f>'SA-Ratios'!M408</f>
        <v>0.4138003167677734</v>
      </c>
      <c r="M37" s="375">
        <f>'SA-Ratios'!N408</f>
        <v>0.16147096795414737</v>
      </c>
      <c r="N37" s="375">
        <f>'SA-Ratios'!O408</f>
        <v>-5.392058088440646E-2</v>
      </c>
      <c r="O37" s="375">
        <f>'SA-Ratios'!P408</f>
        <v>-0.16510056748259944</v>
      </c>
      <c r="P37" s="375">
        <f>'SA-Ratios'!Q408</f>
        <v>-0.11417177231853061</v>
      </c>
      <c r="Q37" s="375">
        <f>'SA-Ratios'!R408</f>
        <v>-6.2849103847495244E-2</v>
      </c>
      <c r="R37" s="378">
        <f>'SA-Ratios'!S408</f>
        <v>-5.4368841369840874E-2</v>
      </c>
      <c r="S37" s="320"/>
    </row>
    <row r="38" spans="1:22" x14ac:dyDescent="0.2">
      <c r="A38" s="323" t="s">
        <v>1877</v>
      </c>
      <c r="B38" s="326">
        <f>'SA-Ratios'!C433</f>
        <v>168.64</v>
      </c>
      <c r="C38" s="326">
        <f>'SA-Ratios'!D433</f>
        <v>231.41</v>
      </c>
      <c r="D38" s="326">
        <f>'SA-Ratios'!E433</f>
        <v>259.36</v>
      </c>
      <c r="E38" s="326">
        <f>'SA-Ratios'!F433</f>
        <v>305.70999999999998</v>
      </c>
      <c r="F38" s="326">
        <f>'SA-Ratios'!G433</f>
        <v>461.29</v>
      </c>
      <c r="G38" s="326">
        <f>'SA-Ratios'!H433</f>
        <v>628.92999999999995</v>
      </c>
      <c r="H38" s="326">
        <f>'SA-Ratios'!I433</f>
        <v>1014.04</v>
      </c>
      <c r="I38" s="326">
        <f>'SA-Ratios'!J433</f>
        <v>1265.29</v>
      </c>
      <c r="J38" s="326">
        <f>'SA-Ratios'!K433</f>
        <v>898.65</v>
      </c>
      <c r="K38" s="326">
        <f>'SA-Ratios'!L433</f>
        <v>1383.8</v>
      </c>
      <c r="L38" s="326">
        <f>'SA-Ratios'!M433</f>
        <v>1697.4900000000002</v>
      </c>
      <c r="M38" s="326">
        <f>'SA-Ratios'!N433</f>
        <v>516.54999999999995</v>
      </c>
      <c r="N38" s="326">
        <f>'SA-Ratios'!O433</f>
        <v>-2828.52</v>
      </c>
      <c r="O38" s="326">
        <f>'SA-Ratios'!P433</f>
        <v>-1474.13</v>
      </c>
      <c r="P38" s="326">
        <f>'SA-Ratios'!Q433</f>
        <v>-1087.51</v>
      </c>
      <c r="Q38" s="326">
        <f>'SA-Ratios'!R433</f>
        <v>-22.84</v>
      </c>
      <c r="R38" s="327">
        <f>'SA-Ratios'!S433</f>
        <v>-494.59</v>
      </c>
      <c r="S38" s="317"/>
      <c r="T38" s="328" t="e">
        <f>(R38/H38)^(1/10)-1</f>
        <v>#NUM!</v>
      </c>
      <c r="U38" s="328" t="e">
        <f>(R38/M38)^(1/10)-1</f>
        <v>#NUM!</v>
      </c>
      <c r="V38" s="328">
        <f>(R38/O38)^(1/10)-1</f>
        <v>-0.10345734964333508</v>
      </c>
    </row>
    <row r="39" spans="1:22" x14ac:dyDescent="0.2">
      <c r="A39" s="346" t="s">
        <v>954</v>
      </c>
      <c r="B39" s="347"/>
      <c r="C39" s="348">
        <f>'SA-Ratios'!D427</f>
        <v>0.37221299810246689</v>
      </c>
      <c r="D39" s="348">
        <f>'SA-Ratios'!E427</f>
        <v>0.12078129726459541</v>
      </c>
      <c r="E39" s="348">
        <f>'SA-Ratios'!F427</f>
        <v>0.17870913016656376</v>
      </c>
      <c r="F39" s="348">
        <f>'SA-Ratios'!G427</f>
        <v>0.50891367635994911</v>
      </c>
      <c r="G39" s="348">
        <f>'SA-Ratios'!H427</f>
        <v>0.36341563875219474</v>
      </c>
      <c r="H39" s="348">
        <f>'SA-Ratios'!I427</f>
        <v>0.61232569602340492</v>
      </c>
      <c r="I39" s="348">
        <f>'SA-Ratios'!J427</f>
        <v>0.24777129107333051</v>
      </c>
      <c r="J39" s="348">
        <f>'SA-Ratios'!K427</f>
        <v>-0.28976756316733709</v>
      </c>
      <c r="K39" s="348">
        <f>'SA-Ratios'!L427</f>
        <v>0.53986535358593435</v>
      </c>
      <c r="L39" s="348">
        <f>'SA-Ratios'!M427</f>
        <v>0.22668738256973575</v>
      </c>
      <c r="M39" s="348">
        <f>'SA-Ratios'!N427</f>
        <v>-0.69569776552439189</v>
      </c>
      <c r="N39" s="348">
        <f>'SA-Ratios'!O427</f>
        <v>-6.4757913077146458</v>
      </c>
      <c r="O39" s="348">
        <f>'SA-Ratios'!P427</f>
        <v>-0.47883345353753903</v>
      </c>
      <c r="P39" s="348">
        <f>'SA-Ratios'!Q427</f>
        <v>-0.26226994905469669</v>
      </c>
      <c r="Q39" s="348">
        <f>'SA-Ratios'!R427</f>
        <v>-0.9789978942722366</v>
      </c>
      <c r="R39" s="349">
        <f>'SA-Ratios'!S427</f>
        <v>20.654553415061294</v>
      </c>
      <c r="S39" s="317"/>
    </row>
    <row r="40" spans="1:22" x14ac:dyDescent="0.2">
      <c r="A40" s="373" t="s">
        <v>1967</v>
      </c>
      <c r="B40" s="374"/>
      <c r="C40" s="375">
        <f>'SA-Ratios'!D426</f>
        <v>0.3194461699866098</v>
      </c>
      <c r="D40" s="375">
        <f>'SA-Ratios'!E426</f>
        <v>0.27593544200100012</v>
      </c>
      <c r="E40" s="375">
        <f>'SA-Ratios'!F426</f>
        <v>0.25402378123260239</v>
      </c>
      <c r="F40" s="375">
        <f>'SA-Ratios'!G426</f>
        <v>0.27452182296440003</v>
      </c>
      <c r="G40" s="375">
        <f>'SA-Ratios'!H426</f>
        <v>0.280035976828785</v>
      </c>
      <c r="H40" s="375">
        <f>'SA-Ratios'!I426</f>
        <v>0.32201457582445497</v>
      </c>
      <c r="I40" s="375">
        <f>'SA-Ratios'!J426</f>
        <v>0.3276637619608706</v>
      </c>
      <c r="J40" s="375">
        <f>'SA-Ratios'!K426</f>
        <v>0.36155557611918676</v>
      </c>
      <c r="K40" s="375">
        <f>'SA-Ratios'!L426</f>
        <v>0.44529970362694965</v>
      </c>
      <c r="L40" s="375">
        <f>'SA-Ratios'!M426</f>
        <v>0.42272808773869652</v>
      </c>
      <c r="M40" s="375">
        <f>'SA-Ratios'!N426</f>
        <v>0.21238497783844679</v>
      </c>
      <c r="N40" s="375">
        <f>'SA-Ratios'!O426</f>
        <v>-0.99990455283000856</v>
      </c>
      <c r="O40" s="375">
        <f>'SA-Ratios'!P426</f>
        <v>-0.18361350399330384</v>
      </c>
      <c r="P40" s="375">
        <f>'SA-Ratios'!Q426</f>
        <v>-0.14062762664128711</v>
      </c>
      <c r="Q40" s="375">
        <f>'SA-Ratios'!R426</f>
        <v>-2.9724256763439686E-3</v>
      </c>
      <c r="R40" s="378">
        <f>'SA-Ratios'!S426</f>
        <v>-6.2417969065503592E-2</v>
      </c>
      <c r="S40" s="320"/>
    </row>
    <row r="41" spans="1:22" x14ac:dyDescent="0.2">
      <c r="A41" s="323" t="s">
        <v>1878</v>
      </c>
      <c r="B41" s="326">
        <f>'SA-Ratios'!C367</f>
        <v>167.29</v>
      </c>
      <c r="C41" s="326">
        <f>'SA-Ratios'!D367</f>
        <v>231.02</v>
      </c>
      <c r="D41" s="326">
        <f>'SA-Ratios'!E367</f>
        <v>258.43</v>
      </c>
      <c r="E41" s="326">
        <f>'SA-Ratios'!F367</f>
        <v>305.63</v>
      </c>
      <c r="F41" s="326">
        <f>'SA-Ratios'!G367</f>
        <v>461.21000000000004</v>
      </c>
      <c r="G41" s="326">
        <f>'SA-Ratios'!H367</f>
        <v>628.84999999999991</v>
      </c>
      <c r="H41" s="326">
        <f>'SA-Ratios'!I367</f>
        <v>1013.99</v>
      </c>
      <c r="I41" s="326">
        <f>'SA-Ratios'!J367</f>
        <v>1265.29</v>
      </c>
      <c r="J41" s="326">
        <f>'SA-Ratios'!K367</f>
        <v>898.65</v>
      </c>
      <c r="K41" s="326">
        <f>'SA-Ratios'!L367</f>
        <v>1383.8</v>
      </c>
      <c r="L41" s="326">
        <f>'SA-Ratios'!M367</f>
        <v>1697.4900000000002</v>
      </c>
      <c r="M41" s="326">
        <f>'SA-Ratios'!N367</f>
        <v>516.54999999999995</v>
      </c>
      <c r="N41" s="326">
        <f>'SA-Ratios'!O367</f>
        <v>-2828.52</v>
      </c>
      <c r="O41" s="326">
        <f>'SA-Ratios'!P367</f>
        <v>-1474.13</v>
      </c>
      <c r="P41" s="326">
        <f>'SA-Ratios'!Q367</f>
        <v>-1087.51</v>
      </c>
      <c r="Q41" s="326">
        <f>'SA-Ratios'!R367</f>
        <v>-22.84</v>
      </c>
      <c r="R41" s="327">
        <f>'SA-Ratios'!S367</f>
        <v>-494.59</v>
      </c>
      <c r="S41" s="317"/>
      <c r="T41" s="328" t="e">
        <f>(R41/H41)^(1/10)-1</f>
        <v>#NUM!</v>
      </c>
      <c r="U41" s="328" t="e">
        <f>(R41/M41)^(1/10)-1</f>
        <v>#NUM!</v>
      </c>
      <c r="V41" s="328">
        <f>(R41/O41)^(1/10)-1</f>
        <v>-0.10345734964333508</v>
      </c>
    </row>
    <row r="42" spans="1:22" x14ac:dyDescent="0.2">
      <c r="A42" s="323"/>
      <c r="B42" s="324"/>
      <c r="C42" s="324"/>
      <c r="D42" s="324"/>
      <c r="E42" s="324"/>
      <c r="F42" s="324"/>
      <c r="G42" s="324"/>
      <c r="H42" s="324"/>
      <c r="I42" s="324"/>
      <c r="J42" s="324"/>
      <c r="K42" s="324"/>
      <c r="L42" s="324"/>
      <c r="M42" s="324"/>
      <c r="N42" s="324"/>
      <c r="O42" s="324"/>
      <c r="P42" s="324"/>
      <c r="Q42" s="324"/>
      <c r="R42" s="325"/>
      <c r="S42" s="317"/>
    </row>
    <row r="43" spans="1:22" x14ac:dyDescent="0.2">
      <c r="A43" s="391" t="s">
        <v>2066</v>
      </c>
      <c r="B43" s="389"/>
      <c r="C43" s="389"/>
      <c r="D43" s="389"/>
      <c r="E43" s="389"/>
      <c r="F43" s="389"/>
      <c r="G43" s="389"/>
      <c r="H43" s="389"/>
      <c r="I43" s="389"/>
      <c r="J43" s="389"/>
      <c r="K43" s="389"/>
      <c r="L43" s="389"/>
      <c r="M43" s="389"/>
      <c r="N43" s="389"/>
      <c r="O43" s="389"/>
      <c r="P43" s="389"/>
      <c r="Q43" s="389"/>
      <c r="R43" s="390"/>
      <c r="S43" s="376"/>
    </row>
    <row r="44" spans="1:22" x14ac:dyDescent="0.2">
      <c r="A44" s="323" t="s">
        <v>1871</v>
      </c>
      <c r="B44" s="330">
        <f>'SA-Ratios'!C110</f>
        <v>0</v>
      </c>
      <c r="C44" s="330">
        <f>'SA-Ratios'!D110</f>
        <v>0</v>
      </c>
      <c r="D44" s="330">
        <f>'SA-Ratios'!E110</f>
        <v>0</v>
      </c>
      <c r="E44" s="330">
        <f>'SA-Ratios'!F110</f>
        <v>0</v>
      </c>
      <c r="F44" s="330">
        <f>'SA-Ratios'!G110</f>
        <v>0</v>
      </c>
      <c r="G44" s="330">
        <f>'SA-Ratios'!H110</f>
        <v>0</v>
      </c>
      <c r="H44" s="330">
        <f>'SA-Ratios'!I110</f>
        <v>0</v>
      </c>
      <c r="I44" s="330">
        <f>'SA-Ratios'!J110</f>
        <v>0</v>
      </c>
      <c r="J44" s="330">
        <f>'SA-Ratios'!K110</f>
        <v>0</v>
      </c>
      <c r="K44" s="330">
        <f>'SA-Ratios'!L110</f>
        <v>0</v>
      </c>
      <c r="L44" s="330">
        <f>'SA-Ratios'!M110</f>
        <v>0</v>
      </c>
      <c r="M44" s="330">
        <f>'SA-Ratios'!N110</f>
        <v>0</v>
      </c>
      <c r="N44" s="330">
        <f>'SA-Ratios'!O110</f>
        <v>0</v>
      </c>
      <c r="O44" s="330">
        <f>'SA-Ratios'!P110</f>
        <v>0</v>
      </c>
      <c r="P44" s="330">
        <f>'SA-Ratios'!Q110</f>
        <v>0</v>
      </c>
      <c r="Q44" s="330">
        <f>'SA-Ratios'!R110</f>
        <v>0</v>
      </c>
      <c r="R44" s="331">
        <f>'SA-Ratios'!S110</f>
        <v>0</v>
      </c>
    </row>
    <row r="45" spans="1:22" x14ac:dyDescent="0.2">
      <c r="A45" s="323" t="s">
        <v>1872</v>
      </c>
      <c r="B45" s="328">
        <f>'SA-Ratios'!C156</f>
        <v>2.4955846244417962E-2</v>
      </c>
      <c r="C45" s="328">
        <f>'SA-Ratios'!D156</f>
        <v>2.6421501635813974E-2</v>
      </c>
      <c r="D45" s="328">
        <f>'SA-Ratios'!E156</f>
        <v>2.5055057291500434E-2</v>
      </c>
      <c r="E45" s="328">
        <f>'SA-Ratios'!F156</f>
        <v>2.7279450256342076E-2</v>
      </c>
      <c r="F45" s="328">
        <f>'SA-Ratios'!G156</f>
        <v>2.4239142078388894E-2</v>
      </c>
      <c r="G45" s="328">
        <f>'SA-Ratios'!H156</f>
        <v>2.0602077572810781E-2</v>
      </c>
      <c r="H45" s="328">
        <f>'SA-Ratios'!I156</f>
        <v>1.7818072116987663E-2</v>
      </c>
      <c r="I45" s="328">
        <f>'SA-Ratios'!J156</f>
        <v>1.524258393650218E-2</v>
      </c>
      <c r="J45" s="328">
        <f>'SA-Ratios'!K156</f>
        <v>2.7949998189506376E-2</v>
      </c>
      <c r="K45" s="328">
        <f>'SA-Ratios'!L156</f>
        <v>2.0668882760484879E-2</v>
      </c>
      <c r="L45" s="328">
        <f>'SA-Ratios'!M156</f>
        <v>1.8856647640677765E-2</v>
      </c>
      <c r="M45" s="328">
        <f>'SA-Ratios'!N156</f>
        <v>3.5285797692567039E-2</v>
      </c>
      <c r="N45" s="328">
        <f>'SA-Ratios'!O156</f>
        <v>3.6036609292312262E-2</v>
      </c>
      <c r="O45" s="328">
        <f>'SA-Ratios'!P156</f>
        <v>8.2292450339044698E-2</v>
      </c>
      <c r="P45" s="328">
        <f>'SA-Ratios'!Q156</f>
        <v>6.0032896863677153E-2</v>
      </c>
      <c r="Q45" s="328">
        <f>'SA-Ratios'!R156</f>
        <v>5.4956038292755291E-2</v>
      </c>
      <c r="R45" s="329">
        <f>'SA-Ratios'!S156</f>
        <v>5.4548047411356111E-2</v>
      </c>
    </row>
    <row r="46" spans="1:22" x14ac:dyDescent="0.2">
      <c r="A46" s="323" t="s">
        <v>1883</v>
      </c>
      <c r="B46" s="328">
        <f>'SA-Ratios'!C234</f>
        <v>5.1835791106069531E-3</v>
      </c>
      <c r="C46" s="328">
        <f>'SA-Ratios'!D234</f>
        <v>1.2976077083419609E-3</v>
      </c>
      <c r="D46" s="328">
        <f>'SA-Ratios'!E234</f>
        <v>3.8513506324939096E-3</v>
      </c>
      <c r="E46" s="328">
        <f>'SA-Ratios'!F234</f>
        <v>9.5307735132574966E-3</v>
      </c>
      <c r="F46" s="328">
        <f>'SA-Ratios'!G234</f>
        <v>6.6831712629586868E-3</v>
      </c>
      <c r="G46" s="328">
        <f>'SA-Ratios'!H234</f>
        <v>3.9182684815373863E-3</v>
      </c>
      <c r="H46" s="328">
        <f>'SA-Ratios'!I234</f>
        <v>1.606833807021165E-3</v>
      </c>
      <c r="I46" s="328">
        <f>'SA-Ratios'!J234</f>
        <v>7.1732853387888277E-4</v>
      </c>
      <c r="J46" s="328">
        <f>'SA-Ratios'!K234</f>
        <v>1.7702604294490867E-4</v>
      </c>
      <c r="K46" s="328">
        <f>'SA-Ratios'!L234</f>
        <v>1.8985895732034997E-4</v>
      </c>
      <c r="L46" s="328">
        <f>'SA-Ratios'!M234</f>
        <v>1.070834453974041E-4</v>
      </c>
      <c r="M46" s="328">
        <f>'SA-Ratios'!N234</f>
        <v>1.8091063836785711E-4</v>
      </c>
      <c r="N46" s="328">
        <f>'SA-Ratios'!O234</f>
        <v>6.4974777201559676E-3</v>
      </c>
      <c r="O46" s="328">
        <f>'SA-Ratios'!P234</f>
        <v>6.8662156035294533E-2</v>
      </c>
      <c r="P46" s="328">
        <f>'SA-Ratios'!Q234</f>
        <v>7.4237772944398608E-2</v>
      </c>
      <c r="Q46" s="328">
        <f>'SA-Ratios'!R234</f>
        <v>2.9095674626104247E-2</v>
      </c>
      <c r="R46" s="329">
        <f>'SA-Ratios'!S234</f>
        <v>4.9005280268152811E-2</v>
      </c>
    </row>
    <row r="47" spans="1:22" x14ac:dyDescent="0.2">
      <c r="A47" s="323" t="s">
        <v>1873</v>
      </c>
      <c r="B47" s="328">
        <f>'SA-Ratios'!C209</f>
        <v>1.3540485045158882E-2</v>
      </c>
      <c r="C47" s="328">
        <f>'SA-Ratios'!D209</f>
        <v>1.3100316119324693E-2</v>
      </c>
      <c r="D47" s="328">
        <f>'SA-Ratios'!E209</f>
        <v>2.4938027299905314E-2</v>
      </c>
      <c r="E47" s="328">
        <f>'SA-Ratios'!F209</f>
        <v>4.5543303946089228E-2</v>
      </c>
      <c r="F47" s="328">
        <f>'SA-Ratios'!G209</f>
        <v>8.2031017532166101E-2</v>
      </c>
      <c r="G47" s="328">
        <f>'SA-Ratios'!H209</f>
        <v>7.5533530137272972E-2</v>
      </c>
      <c r="H47" s="328">
        <f>'SA-Ratios'!I209</f>
        <v>4.2133341801495687E-2</v>
      </c>
      <c r="I47" s="328">
        <f>'SA-Ratios'!J209</f>
        <v>4.7879737411143188E-2</v>
      </c>
      <c r="J47" s="328">
        <f>'SA-Ratios'!K209</f>
        <v>4.984087772730747E-2</v>
      </c>
      <c r="K47" s="328">
        <f>'SA-Ratios'!L209</f>
        <v>6.919232712376551E-2</v>
      </c>
      <c r="L47" s="328">
        <f>'SA-Ratios'!M209</f>
        <v>9.0781858570162077E-2</v>
      </c>
      <c r="M47" s="328">
        <f>'SA-Ratios'!N209</f>
        <v>0.1113217166774939</v>
      </c>
      <c r="N47" s="328">
        <f>'SA-Ratios'!O209</f>
        <v>8.6757942441821417E-2</v>
      </c>
      <c r="O47" s="328">
        <f>'SA-Ratios'!P209</f>
        <v>3.9581786748110463E-2</v>
      </c>
      <c r="P47" s="328">
        <f>'SA-Ratios'!Q209</f>
        <v>5.7555287162205843E-2</v>
      </c>
      <c r="Q47" s="328">
        <f>'SA-Ratios'!R209</f>
        <v>8.9758405821998039E-2</v>
      </c>
      <c r="R47" s="329">
        <f>'SA-Ratios'!S209</f>
        <v>0.15770636459090542</v>
      </c>
    </row>
    <row r="48" spans="1:22" x14ac:dyDescent="0.2">
      <c r="A48" s="323" t="s">
        <v>1874</v>
      </c>
      <c r="B48" s="328">
        <f>'SA-Ratios'!C274</f>
        <v>-3.790761454848298E-3</v>
      </c>
      <c r="C48" s="328">
        <f>'SA-Ratios'!D274</f>
        <v>0</v>
      </c>
      <c r="D48" s="328">
        <f>'SA-Ratios'!E274</f>
        <v>0</v>
      </c>
      <c r="E48" s="328">
        <f>'SA-Ratios'!F274</f>
        <v>0</v>
      </c>
      <c r="F48" s="328">
        <f>'SA-Ratios'!G274</f>
        <v>0</v>
      </c>
      <c r="G48" s="328">
        <f>'SA-Ratios'!H274</f>
        <v>0</v>
      </c>
      <c r="H48" s="328">
        <f>'SA-Ratios'!I274</f>
        <v>0</v>
      </c>
      <c r="I48" s="328">
        <f>'SA-Ratios'!J274</f>
        <v>0</v>
      </c>
      <c r="J48" s="328">
        <f>'SA-Ratios'!K274</f>
        <v>0</v>
      </c>
      <c r="K48" s="328">
        <f>'SA-Ratios'!L274</f>
        <v>0</v>
      </c>
      <c r="L48" s="328">
        <f>'SA-Ratios'!M274</f>
        <v>-7.4689458008347531E-2</v>
      </c>
      <c r="M48" s="328">
        <f>'SA-Ratios'!N274</f>
        <v>0</v>
      </c>
      <c r="N48" s="328">
        <f>'SA-Ratios'!O274</f>
        <v>-1.0165477112122143</v>
      </c>
      <c r="O48" s="328">
        <f>'SA-Ratios'!P274</f>
        <v>0</v>
      </c>
      <c r="P48" s="328">
        <f>'SA-Ratios'!Q274</f>
        <v>-9.0686204782976388E-3</v>
      </c>
      <c r="Q48" s="328">
        <f>'SA-Ratios'!R274</f>
        <v>0</v>
      </c>
      <c r="R48" s="329">
        <f>'SA-Ratios'!S274</f>
        <v>-0.11995446652128261</v>
      </c>
    </row>
    <row r="49" spans="1:19" x14ac:dyDescent="0.2">
      <c r="A49" s="323" t="s">
        <v>1875</v>
      </c>
      <c r="B49" s="328">
        <f>'SA-Ratios'!C301</f>
        <v>2.2974311847565442E-2</v>
      </c>
      <c r="C49" s="328">
        <f>'SA-Ratios'!D301</f>
        <v>2.9568890545409371E-2</v>
      </c>
      <c r="D49" s="328">
        <f>'SA-Ratios'!E301</f>
        <v>3.6864447352462415E-2</v>
      </c>
      <c r="E49" s="328">
        <f>'SA-Ratios'!F301</f>
        <v>1.4765636035796488E-2</v>
      </c>
      <c r="F49" s="328">
        <f>'SA-Ratios'!G301</f>
        <v>1.630027256388588E-2</v>
      </c>
      <c r="G49" s="328">
        <f>'SA-Ratios'!H301</f>
        <v>5.1694428489373924E-3</v>
      </c>
      <c r="H49" s="328">
        <f>'SA-Ratios'!I301</f>
        <v>1.2117940331210999E-2</v>
      </c>
      <c r="I49" s="328">
        <f>'SA-Ratios'!J301</f>
        <v>7.7999766932967327E-3</v>
      </c>
      <c r="J49" s="328">
        <f>'SA-Ratios'!K301</f>
        <v>2.0321785066243946E-2</v>
      </c>
      <c r="K49" s="328">
        <f>'SA-Ratios'!L301</f>
        <v>2.2583562075834174E-2</v>
      </c>
      <c r="L49" s="328">
        <f>'SA-Ratios'!M301</f>
        <v>7.0575461454940279E-3</v>
      </c>
      <c r="M49" s="328">
        <f>'SA-Ratios'!N301</f>
        <v>6.0226796154826616E-2</v>
      </c>
      <c r="N49" s="328">
        <f>'SA-Ratios'!O301</f>
        <v>9.6967254550532206E-3</v>
      </c>
      <c r="O49" s="328">
        <f>'SA-Ratios'!P301</f>
        <v>-1.0567432776479617E-2</v>
      </c>
      <c r="P49" s="328">
        <f>'SA-Ratios'!Q301</f>
        <v>7.0474806226610768E-4</v>
      </c>
      <c r="Q49" s="328">
        <f>'SA-Ratios'!R301</f>
        <v>7.8605302474245048E-4</v>
      </c>
      <c r="R49" s="329">
        <f>'SA-Ratios'!S301</f>
        <v>-3.2042545028672965E-3</v>
      </c>
    </row>
    <row r="50" spans="1:19" x14ac:dyDescent="0.2">
      <c r="A50" s="323"/>
      <c r="B50" s="328"/>
      <c r="C50" s="328"/>
      <c r="D50" s="328"/>
      <c r="E50" s="328"/>
      <c r="F50" s="328"/>
      <c r="G50" s="328"/>
      <c r="H50" s="328"/>
      <c r="I50" s="328"/>
      <c r="J50" s="328"/>
      <c r="K50" s="328"/>
      <c r="L50" s="328"/>
      <c r="M50" s="328"/>
      <c r="N50" s="328"/>
      <c r="O50" s="328"/>
      <c r="P50" s="328"/>
      <c r="Q50" s="328"/>
      <c r="R50" s="329"/>
      <c r="S50" s="320"/>
    </row>
    <row r="51" spans="1:19" x14ac:dyDescent="0.2">
      <c r="A51" s="391" t="s">
        <v>2067</v>
      </c>
      <c r="B51" s="389"/>
      <c r="C51" s="389"/>
      <c r="D51" s="389"/>
      <c r="E51" s="389"/>
      <c r="F51" s="389"/>
      <c r="G51" s="389"/>
      <c r="H51" s="389"/>
      <c r="I51" s="389"/>
      <c r="J51" s="389"/>
      <c r="K51" s="389"/>
      <c r="L51" s="389"/>
      <c r="M51" s="389"/>
      <c r="N51" s="389"/>
      <c r="O51" s="389"/>
      <c r="P51" s="389"/>
      <c r="Q51" s="389"/>
      <c r="R51" s="390"/>
      <c r="S51" s="376"/>
    </row>
    <row r="52" spans="1:19" x14ac:dyDescent="0.2">
      <c r="A52" s="323" t="s">
        <v>1890</v>
      </c>
      <c r="B52" s="324"/>
      <c r="C52" s="330">
        <f>'SA-Ratios'!D461</f>
        <v>0.37991711616892521</v>
      </c>
      <c r="D52" s="330">
        <f>'SA-Ratios'!E461</f>
        <v>0.33900461748347155</v>
      </c>
      <c r="E52" s="330">
        <f>'SA-Ratios'!F461</f>
        <v>0.31376111940949708</v>
      </c>
      <c r="F52" s="330">
        <f>'SA-Ratios'!G461</f>
        <v>0.35925517703371646</v>
      </c>
      <c r="G52" s="330">
        <f>'SA-Ratios'!H461</f>
        <v>0.32152589949024196</v>
      </c>
      <c r="H52" s="330">
        <f>'SA-Ratios'!I461</f>
        <v>0.30469639739533094</v>
      </c>
      <c r="I52" s="330">
        <f>'SA-Ratios'!J461</f>
        <v>0.27038884330016749</v>
      </c>
      <c r="J52" s="330">
        <f>'SA-Ratios'!K461</f>
        <v>0.16535411338252343</v>
      </c>
      <c r="K52" s="330">
        <f>'SA-Ratios'!L461</f>
        <v>0.22322037083488261</v>
      </c>
      <c r="L52" s="330">
        <f>'SA-Ratios'!M461</f>
        <v>0.23319332493053962</v>
      </c>
      <c r="M52" s="330">
        <f>'SA-Ratios'!N461</f>
        <v>6.5941150188293857E-2</v>
      </c>
      <c r="N52" s="330">
        <f>'SA-Ratios'!O461</f>
        <v>-0.37225303288332512</v>
      </c>
      <c r="O52" s="330">
        <f>'SA-Ratios'!P461</f>
        <v>-9.7643417681901962E-2</v>
      </c>
      <c r="P52" s="330">
        <f>'SA-Ratios'!Q461</f>
        <v>-4.8683247767250103E-2</v>
      </c>
      <c r="Q52" s="330">
        <f>'SA-Ratios'!R461</f>
        <v>-1.0647231894519683E-3</v>
      </c>
      <c r="R52" s="331">
        <f>'SA-Ratios'!S461</f>
        <v>-2.4254969708873177E-2</v>
      </c>
      <c r="S52" s="317"/>
    </row>
    <row r="53" spans="1:19" x14ac:dyDescent="0.2">
      <c r="A53" s="323" t="s">
        <v>1891</v>
      </c>
      <c r="B53" s="324"/>
      <c r="C53" s="330">
        <f>'SA-Ratios'!D494</f>
        <v>0.43639825683008759</v>
      </c>
      <c r="D53" s="330">
        <f>'SA-Ratios'!E494</f>
        <v>0.54311767419390489</v>
      </c>
      <c r="E53" s="330">
        <f>'SA-Ratios'!F494</f>
        <v>-1.719255784434093</v>
      </c>
      <c r="F53" s="330">
        <f>'SA-Ratios'!G494</f>
        <v>-0.63310665433598423</v>
      </c>
      <c r="G53" s="330">
        <f>'SA-Ratios'!H494</f>
        <v>3.9067420035350007</v>
      </c>
      <c r="H53" s="330">
        <f>'SA-Ratios'!I494</f>
        <v>0.66594911994391781</v>
      </c>
      <c r="I53" s="330">
        <f>'SA-Ratios'!J494</f>
        <v>0.52030418068135353</v>
      </c>
      <c r="J53" s="330">
        <f>'SA-Ratios'!K494</f>
        <v>0.35210776125917748</v>
      </c>
      <c r="K53" s="330">
        <f>'SA-Ratios'!L494</f>
        <v>0.48441513639421502</v>
      </c>
      <c r="L53" s="330">
        <f>'SA-Ratios'!M494</f>
        <v>0.39514650248805272</v>
      </c>
      <c r="M53" s="330">
        <f>'SA-Ratios'!N494</f>
        <v>8.4300045364776921E-2</v>
      </c>
      <c r="N53" s="330">
        <f>'SA-Ratios'!O494</f>
        <v>-1.8696117487537489</v>
      </c>
      <c r="O53" s="330">
        <f>'SA-Ratios'!P494</f>
        <v>1.1802409799157767</v>
      </c>
      <c r="P53" s="330">
        <f>'SA-Ratios'!Q494</f>
        <v>0.83882365673583781</v>
      </c>
      <c r="Q53" s="330">
        <f>'SA-Ratios'!R494</f>
        <v>-1.4191732794949374</v>
      </c>
      <c r="R53" s="331">
        <f>'SA-Ratios'!S494</f>
        <v>-1.1166286279956146</v>
      </c>
      <c r="S53" s="317"/>
    </row>
    <row r="54" spans="1:19" x14ac:dyDescent="0.2">
      <c r="A54" s="323" t="s">
        <v>814</v>
      </c>
      <c r="B54" s="324"/>
      <c r="C54" s="330">
        <f>'SA-Ratios'!D499</f>
        <v>0.43515558354792683</v>
      </c>
      <c r="D54" s="330">
        <f>'SA-Ratios'!E499</f>
        <v>0.341424782476972</v>
      </c>
      <c r="E54" s="330">
        <f>'SA-Ratios'!F499</f>
        <v>0.17975913507595453</v>
      </c>
      <c r="F54" s="330">
        <f>'SA-Ratios'!G499</f>
        <v>0.17636217138420685</v>
      </c>
      <c r="G54" s="330">
        <f>'SA-Ratios'!H499</f>
        <v>0.20676340851534358</v>
      </c>
      <c r="H54" s="330">
        <f>'SA-Ratios'!I499</f>
        <v>0.28446634933531595</v>
      </c>
      <c r="I54" s="330">
        <f>'SA-Ratios'!J499</f>
        <v>0.28613961177249514</v>
      </c>
      <c r="J54" s="330">
        <f>'SA-Ratios'!K499</f>
        <v>0.18660030817148837</v>
      </c>
      <c r="K54" s="330">
        <f>'SA-Ratios'!L499</f>
        <v>0.24342610868427614</v>
      </c>
      <c r="L54" s="330">
        <f>'SA-Ratios'!M499</f>
        <v>0.28695899103585931</v>
      </c>
      <c r="M54" s="330">
        <f>'SA-Ratios'!N499</f>
        <v>9.5145338889160477E-2</v>
      </c>
      <c r="N54" s="330">
        <f>'SA-Ratios'!O499</f>
        <v>2.2078429817155742E-2</v>
      </c>
      <c r="O54" s="330">
        <f>'SA-Ratios'!P499</f>
        <v>-1.7610057786807885E-2</v>
      </c>
      <c r="P54" s="330">
        <f>'SA-Ratios'!Q499</f>
        <v>9.2189874153145103E-4</v>
      </c>
      <c r="Q54" s="330">
        <f>'SA-Ratios'!R499</f>
        <v>2.2966989675899097E-2</v>
      </c>
      <c r="R54" s="331">
        <f>'SA-Ratios'!S499</f>
        <v>4.6582971519658387E-2</v>
      </c>
      <c r="S54" s="317"/>
    </row>
    <row r="55" spans="1:19" x14ac:dyDescent="0.2">
      <c r="A55" s="323" t="s">
        <v>1892</v>
      </c>
      <c r="B55" s="324"/>
      <c r="C55" s="330">
        <f>'SA-Ratios'!D504</f>
        <v>0.49838236685271042</v>
      </c>
      <c r="D55" s="330">
        <f>'SA-Ratios'!E504</f>
        <v>0.48323432986009657</v>
      </c>
      <c r="E55" s="330">
        <f>'SA-Ratios'!F504</f>
        <v>0.33862599879900673</v>
      </c>
      <c r="F55" s="330">
        <f>'SA-Ratios'!G504</f>
        <v>0.32000127110733317</v>
      </c>
      <c r="G55" s="330">
        <f>'SA-Ratios'!H504</f>
        <v>0.34449626010296186</v>
      </c>
      <c r="H55" s="330">
        <f>'SA-Ratios'!I504</f>
        <v>0.51167280155063433</v>
      </c>
      <c r="I55" s="330">
        <f>'SA-Ratios'!J504</f>
        <v>0.54574448272651088</v>
      </c>
      <c r="J55" s="330">
        <f>'SA-Ratios'!K504</f>
        <v>0.39863380008861599</v>
      </c>
      <c r="K55" s="330">
        <f>'SA-Ratios'!L504</f>
        <v>0.5269501252930241</v>
      </c>
      <c r="L55" s="330">
        <f>'SA-Ratios'!M504</f>
        <v>0.50594809937475793</v>
      </c>
      <c r="M55" s="330">
        <f>'SA-Ratios'!N504</f>
        <v>0.130497444127356</v>
      </c>
      <c r="N55" s="330">
        <f>'SA-Ratios'!O504</f>
        <v>-1.7617877670846147E-2</v>
      </c>
      <c r="O55" s="330">
        <f>'SA-Ratios'!P504</f>
        <v>-0.21402724837745984</v>
      </c>
      <c r="P55" s="330">
        <f>'SA-Ratios'!Q504</f>
        <v>-9.32448850279676E-2</v>
      </c>
      <c r="Q55" s="330">
        <f>'SA-Ratios'!R504</f>
        <v>-9.1692077895179237E-3</v>
      </c>
      <c r="R55" s="331">
        <f>'SA-Ratios'!S504</f>
        <v>1.7810745774804552E-4</v>
      </c>
      <c r="S55" s="317"/>
    </row>
    <row r="56" spans="1:19" x14ac:dyDescent="0.2">
      <c r="A56" s="323" t="s">
        <v>919</v>
      </c>
      <c r="B56" s="324"/>
      <c r="C56" s="330">
        <f>'SA-Ratios'!D519</f>
        <v>0.30339104156697194</v>
      </c>
      <c r="D56" s="330">
        <f>'SA-Ratios'!E519</f>
        <v>0.22513107183778344</v>
      </c>
      <c r="E56" s="330">
        <f>'SA-Ratios'!F519</f>
        <v>0.13121501905710262</v>
      </c>
      <c r="F56" s="330">
        <f>'SA-Ratios'!G519</f>
        <v>0.13505980178307397</v>
      </c>
      <c r="G56" s="330">
        <f>'SA-Ratios'!H519</f>
        <v>0.16240174762696633</v>
      </c>
      <c r="H56" s="330">
        <f>'SA-Ratios'!I519</f>
        <v>0.21125591269266705</v>
      </c>
      <c r="I56" s="330">
        <f>'SA-Ratios'!J519</f>
        <v>0.21553837322008665</v>
      </c>
      <c r="J56" s="330">
        <f>'SA-Ratios'!K519</f>
        <v>0.13961053840901622</v>
      </c>
      <c r="K56" s="330">
        <f>'SA-Ratios'!L519</f>
        <v>0.19322511256221553</v>
      </c>
      <c r="L56" s="330">
        <f>'SA-Ratios'!M519</f>
        <v>0.19959621946659581</v>
      </c>
      <c r="M56" s="330">
        <f>'SA-Ratios'!N519</f>
        <v>5.4997969051863965E-2</v>
      </c>
      <c r="N56" s="330">
        <f>'SA-Ratios'!O519</f>
        <v>-0.23443010928252961</v>
      </c>
      <c r="O56" s="330">
        <f>'SA-Ratios'!P519</f>
        <v>-5.5460673328759674E-2</v>
      </c>
      <c r="P56" s="330">
        <f>'SA-Ratios'!Q519</f>
        <v>-2.9738084400966324E-2</v>
      </c>
      <c r="Q56" s="330">
        <f>'SA-Ratios'!R519</f>
        <v>-6.6381966309989548E-4</v>
      </c>
      <c r="R56" s="331">
        <f>'SA-Ratios'!S519</f>
        <v>-1.4446503844714178E-2</v>
      </c>
      <c r="S56" s="317"/>
    </row>
    <row r="57" spans="1:19" x14ac:dyDescent="0.2">
      <c r="A57" s="323" t="s">
        <v>946</v>
      </c>
      <c r="B57" s="324"/>
      <c r="C57" s="330">
        <f>'SA-Ratios'!D534</f>
        <v>0.26703127615980099</v>
      </c>
      <c r="D57" s="330">
        <f>'SA-Ratios'!E534</f>
        <v>0.35864590918513234</v>
      </c>
      <c r="E57" s="330">
        <f>'SA-Ratios'!F534</f>
        <v>0.11357993313652269</v>
      </c>
      <c r="F57" s="330">
        <f>'SA-Ratios'!G534</f>
        <v>0.1226712684023213</v>
      </c>
      <c r="G57" s="330">
        <f>'SA-Ratios'!H534</f>
        <v>0.16632682178653382</v>
      </c>
      <c r="H57" s="330">
        <f>'SA-Ratios'!I534</f>
        <v>0.18665062124893647</v>
      </c>
      <c r="I57" s="330">
        <f>'SA-Ratios'!J534</f>
        <v>0.28401840348502294</v>
      </c>
      <c r="J57" s="330">
        <f>'SA-Ratios'!K534</f>
        <v>0.14349109040154764</v>
      </c>
      <c r="K57" s="330">
        <f>'SA-Ratios'!L534</f>
        <v>0.21600941777597202</v>
      </c>
      <c r="L57" s="330">
        <f>'SA-Ratios'!M534</f>
        <v>0.20259012606590815</v>
      </c>
      <c r="M57" s="330">
        <f>'SA-Ratios'!N534</f>
        <v>3.9896053631551645E-2</v>
      </c>
      <c r="N57" s="330">
        <f>'SA-Ratios'!O534</f>
        <v>-0.26057148037554745</v>
      </c>
      <c r="O57" s="330">
        <f>'SA-Ratios'!P534</f>
        <v>1.2070379338831235E-2</v>
      </c>
      <c r="P57" s="330">
        <f>'SA-Ratios'!Q534</f>
        <v>-4.047840333558457E-2</v>
      </c>
      <c r="Q57" s="330">
        <f>'SA-Ratios'!R534</f>
        <v>-5.8566645161926306E-2</v>
      </c>
      <c r="R57" s="331">
        <f>'SA-Ratios'!S534</f>
        <v>-3.8726428275810833E-2</v>
      </c>
      <c r="S57" s="317"/>
    </row>
    <row r="58" spans="1:19" x14ac:dyDescent="0.2">
      <c r="A58" s="323"/>
      <c r="B58" s="324"/>
      <c r="C58" s="324"/>
      <c r="D58" s="324"/>
      <c r="E58" s="324"/>
      <c r="F58" s="324"/>
      <c r="G58" s="324"/>
      <c r="H58" s="324"/>
      <c r="I58" s="324"/>
      <c r="J58" s="324"/>
      <c r="K58" s="324"/>
      <c r="L58" s="324"/>
      <c r="M58" s="324"/>
      <c r="N58" s="324"/>
      <c r="O58" s="324"/>
      <c r="P58" s="324"/>
      <c r="Q58" s="324"/>
      <c r="R58" s="325"/>
      <c r="S58" s="317"/>
    </row>
    <row r="59" spans="1:19" x14ac:dyDescent="0.2">
      <c r="A59" s="391" t="s">
        <v>2068</v>
      </c>
      <c r="B59" s="389"/>
      <c r="C59" s="389"/>
      <c r="D59" s="389"/>
      <c r="E59" s="389"/>
      <c r="F59" s="389"/>
      <c r="G59" s="389"/>
      <c r="H59" s="389"/>
      <c r="I59" s="389"/>
      <c r="J59" s="389"/>
      <c r="K59" s="389"/>
      <c r="L59" s="389"/>
      <c r="M59" s="389"/>
      <c r="N59" s="389"/>
      <c r="O59" s="389"/>
      <c r="P59" s="389"/>
      <c r="Q59" s="389"/>
      <c r="R59" s="390"/>
      <c r="S59" s="376"/>
    </row>
    <row r="60" spans="1:19" x14ac:dyDescent="0.2">
      <c r="A60" s="323" t="s">
        <v>1880</v>
      </c>
      <c r="B60" s="324"/>
      <c r="C60" s="332">
        <f>'SA-Ratios'!D34</f>
        <v>1.4743108343254876</v>
      </c>
      <c r="D60" s="332">
        <f>'SA-Ratios'!E34</f>
        <v>1.7366874838328219</v>
      </c>
      <c r="E60" s="332">
        <f>'SA-Ratios'!F34</f>
        <v>1.5214827082688034</v>
      </c>
      <c r="F60" s="332">
        <f>'SA-Ratios'!G34</f>
        <v>1.4968621250250538</v>
      </c>
      <c r="G60" s="332">
        <f>'SA-Ratios'!H34</f>
        <v>1.8275686694143924</v>
      </c>
      <c r="H60" s="332">
        <f>'SA-Ratios'!I34</f>
        <v>2.3751895067920743</v>
      </c>
      <c r="I60" s="332">
        <f>'SA-Ratios'!J34</f>
        <v>2.9600515118182056</v>
      </c>
      <c r="J60" s="332">
        <f>'SA-Ratios'!K34</f>
        <v>1.761604893209114</v>
      </c>
      <c r="K60" s="332">
        <f>'SA-Ratios'!L34</f>
        <v>1.7830699670648726</v>
      </c>
      <c r="L60" s="332">
        <f>'SA-Ratios'!M34</f>
        <v>1.9920132154001082</v>
      </c>
      <c r="M60" s="332">
        <f>'SA-Ratios'!N34</f>
        <v>0.92895719862192228</v>
      </c>
      <c r="N60" s="332">
        <f>'SA-Ratios'!O34</f>
        <v>0.98512109461381869</v>
      </c>
      <c r="O60" s="332">
        <f>'SA-Ratios'!P34</f>
        <v>2.6922959552381691</v>
      </c>
      <c r="P60" s="332">
        <f>'SA-Ratios'!Q34</f>
        <v>1.8232220175007399</v>
      </c>
      <c r="Q60" s="332">
        <f>'SA-Ratios'!R34</f>
        <v>1.2068187814899043</v>
      </c>
      <c r="R60" s="333">
        <f>'SA-Ratios'!S34</f>
        <v>1.0094655228204452</v>
      </c>
    </row>
    <row r="61" spans="1:19" x14ac:dyDescent="0.2">
      <c r="A61" s="323" t="s">
        <v>1879</v>
      </c>
      <c r="B61" s="324"/>
      <c r="C61" s="332">
        <f>'SA-Ratios'!D49</f>
        <v>0.94974073904122602</v>
      </c>
      <c r="D61" s="332">
        <f>'SA-Ratios'!E49</f>
        <v>0.81588312905801885</v>
      </c>
      <c r="E61" s="332">
        <f>'SA-Ratios'!F49</f>
        <v>0.51654620059746592</v>
      </c>
      <c r="F61" s="332">
        <f>'SA-Ratios'!G49</f>
        <v>0.49198202286667941</v>
      </c>
      <c r="G61" s="332">
        <f>'SA-Ratios'!H49</f>
        <v>0.57993172686614958</v>
      </c>
      <c r="H61" s="332">
        <f>'SA-Ratios'!I49</f>
        <v>0.65604456615601281</v>
      </c>
      <c r="I61" s="332">
        <f>'SA-Ratios'!J49</f>
        <v>0.6578035115333446</v>
      </c>
      <c r="J61" s="332">
        <f>'SA-Ratios'!K49</f>
        <v>0.38613852926166359</v>
      </c>
      <c r="K61" s="332">
        <f>'SA-Ratios'!L49</f>
        <v>0.43392149374545758</v>
      </c>
      <c r="L61" s="332">
        <f>'SA-Ratios'!M49</f>
        <v>0.47216218949229943</v>
      </c>
      <c r="M61" s="332">
        <f>'SA-Ratios'!N49</f>
        <v>0.25895413890194641</v>
      </c>
      <c r="N61" s="332">
        <f>'SA-Ratios'!O49</f>
        <v>0.23445248710892158</v>
      </c>
      <c r="O61" s="332">
        <f>'SA-Ratios'!P49</f>
        <v>0.30205116792925135</v>
      </c>
      <c r="P61" s="332">
        <f>'SA-Ratios'!Q49</f>
        <v>0.21146687255714142</v>
      </c>
      <c r="Q61" s="332">
        <f>'SA-Ratios'!R49</f>
        <v>0.22332590798918883</v>
      </c>
      <c r="R61" s="333">
        <f>'SA-Ratios'!S49</f>
        <v>0.23144783563133101</v>
      </c>
    </row>
    <row r="62" spans="1:19" x14ac:dyDescent="0.2">
      <c r="A62" s="323" t="s">
        <v>1882</v>
      </c>
      <c r="B62" s="324"/>
      <c r="C62" s="332">
        <f>'SA-Ratios'!D61</f>
        <v>0.87658922433428588</v>
      </c>
      <c r="D62" s="332">
        <f>'SA-Ratios'!E61</f>
        <v>1.0731863011075293</v>
      </c>
      <c r="E62" s="332">
        <f>'SA-Ratios'!F61</f>
        <v>0.91142280239640383</v>
      </c>
      <c r="F62" s="332">
        <f>'SA-Ratios'!G61</f>
        <v>0.98720497042265254</v>
      </c>
      <c r="G62" s="332">
        <f>'SA-Ratios'!H61</f>
        <v>0.86268250003339431</v>
      </c>
      <c r="H62" s="332">
        <f>'SA-Ratios'!I61</f>
        <v>0.84421650974103302</v>
      </c>
      <c r="I62" s="332">
        <f>'SA-Ratios'!J61</f>
        <v>1.0972174385933109</v>
      </c>
      <c r="J62" s="332">
        <f>'SA-Ratios'!K61</f>
        <v>1.0509915470064493</v>
      </c>
      <c r="K62" s="332">
        <f>'SA-Ratios'!L61</f>
        <v>1.0034335509739121</v>
      </c>
      <c r="L62" s="332">
        <f>'SA-Ratios'!M61</f>
        <v>0.95745051748697563</v>
      </c>
      <c r="M62" s="332">
        <f>'SA-Ratios'!N61</f>
        <v>0.99011158897102969</v>
      </c>
      <c r="N62" s="332">
        <f>'SA-Ratios'!O61</f>
        <v>0.91423188006179323</v>
      </c>
      <c r="O62" s="332">
        <f>'SA-Ratios'!P61</f>
        <v>0.89753052896951335</v>
      </c>
      <c r="P62" s="332">
        <f>'SA-Ratios'!Q61</f>
        <v>0.97478553675940038</v>
      </c>
      <c r="Q62" s="332">
        <f>'SA-Ratios'!R61</f>
        <v>0.90670305415436825</v>
      </c>
      <c r="R62" s="333">
        <f>'SA-Ratios'!S61</f>
        <v>0.98330859785154667</v>
      </c>
    </row>
    <row r="63" spans="1:19" x14ac:dyDescent="0.2">
      <c r="A63" s="323"/>
      <c r="B63" s="324"/>
      <c r="C63" s="332"/>
      <c r="D63" s="332"/>
      <c r="E63" s="332"/>
      <c r="F63" s="332"/>
      <c r="G63" s="332"/>
      <c r="H63" s="332"/>
      <c r="I63" s="332"/>
      <c r="J63" s="332"/>
      <c r="K63" s="332"/>
      <c r="L63" s="332"/>
      <c r="M63" s="332"/>
      <c r="N63" s="332"/>
      <c r="O63" s="332"/>
      <c r="P63" s="332"/>
      <c r="Q63" s="332"/>
      <c r="R63" s="333"/>
      <c r="S63" s="376"/>
    </row>
    <row r="64" spans="1:19" x14ac:dyDescent="0.2">
      <c r="A64" s="323" t="s">
        <v>1889</v>
      </c>
      <c r="B64" s="324"/>
      <c r="C64" s="332">
        <f>'SA-Ratios'!D456</f>
        <v>1.4845581605049591</v>
      </c>
      <c r="D64" s="332">
        <f>'SA-Ratios'!E456</f>
        <v>0.86471886617100346</v>
      </c>
      <c r="E64" s="332">
        <f>'SA-Ratios'!F456</f>
        <v>1.3623977015497128</v>
      </c>
      <c r="F64" s="332">
        <f>'SA-Ratios'!G456</f>
        <v>1.2349766985528579</v>
      </c>
      <c r="G64" s="332">
        <f>'SA-Ratios'!H456</f>
        <v>1.1286425475301485</v>
      </c>
      <c r="H64" s="332">
        <f>'SA-Ratios'!I456</f>
        <v>1.4581666790573193</v>
      </c>
      <c r="I64" s="332">
        <f>'SA-Ratios'!J456</f>
        <v>0.92909797083069134</v>
      </c>
      <c r="J64" s="332">
        <f>'SA-Ratios'!K456</f>
        <v>1.2884324759999428</v>
      </c>
      <c r="K64" s="332">
        <f>'SA-Ratios'!L456</f>
        <v>0.99725402908128558</v>
      </c>
      <c r="L64" s="332">
        <f>'SA-Ratios'!M456</f>
        <v>1.1710355147242202</v>
      </c>
      <c r="M64" s="332">
        <f>'SA-Ratios'!N456</f>
        <v>1.7386281063798865</v>
      </c>
      <c r="N64" s="332">
        <f>'SA-Ratios'!O456</f>
        <v>2.2421763159877563E-2</v>
      </c>
      <c r="O64" s="332">
        <f>'SA-Ratios'!P456</f>
        <v>-1.9435203320957717</v>
      </c>
      <c r="P64" s="332">
        <f>'SA-Ratios'!Q456</f>
        <v>0.46428096167494687</v>
      </c>
      <c r="Q64" s="332">
        <f>'SA-Ratios'!R456</f>
        <v>7.2426558395031815E-2</v>
      </c>
      <c r="R64" s="333">
        <f>'SA-Ratios'!S456</f>
        <v>-1.5907868793691442E-3</v>
      </c>
      <c r="S64" s="317"/>
    </row>
    <row r="65" spans="1:19" x14ac:dyDescent="0.2">
      <c r="A65" s="323"/>
      <c r="B65" s="324"/>
      <c r="C65" s="332"/>
      <c r="D65" s="332"/>
      <c r="E65" s="332"/>
      <c r="F65" s="332"/>
      <c r="G65" s="332"/>
      <c r="H65" s="332"/>
      <c r="I65" s="332"/>
      <c r="J65" s="332"/>
      <c r="K65" s="332"/>
      <c r="L65" s="332"/>
      <c r="M65" s="332"/>
      <c r="N65" s="332"/>
      <c r="O65" s="332"/>
      <c r="P65" s="332"/>
      <c r="Q65" s="332"/>
      <c r="R65" s="333"/>
    </row>
    <row r="66" spans="1:19" x14ac:dyDescent="0.2">
      <c r="A66" s="323" t="s">
        <v>751</v>
      </c>
      <c r="B66" s="324"/>
      <c r="C66" s="328">
        <f>'SA-Ratios'!D168</f>
        <v>5.9735031131501345E-2</v>
      </c>
      <c r="D66" s="328">
        <f>'SA-Ratios'!E168</f>
        <v>5.5384398297311919E-2</v>
      </c>
      <c r="E66" s="328">
        <f>'SA-Ratios'!F168</f>
        <v>5.8513719444271167E-2</v>
      </c>
      <c r="F66" s="328">
        <f>'SA-Ratios'!G168</f>
        <v>6.0060015778103826E-2</v>
      </c>
      <c r="G66" s="328">
        <f>'SA-Ratios'!H168</f>
        <v>5.8460100065699704E-2</v>
      </c>
      <c r="H66" s="328">
        <f>'SA-Ratios'!I168</f>
        <v>6.3267802878679391E-2</v>
      </c>
      <c r="I66" s="328">
        <f>'SA-Ratios'!J168</f>
        <v>5.895048900061594E-2</v>
      </c>
      <c r="J66" s="328">
        <f>'SA-Ratios'!K168</f>
        <v>6.253882232204748E-2</v>
      </c>
      <c r="K66" s="328">
        <f>'SA-Ratios'!L168</f>
        <v>5.2896414277008225E-2</v>
      </c>
      <c r="L66" s="328">
        <f>'SA-Ratios'!M168</f>
        <v>5.5033269253831139E-2</v>
      </c>
      <c r="M66" s="328">
        <f>'SA-Ratios'!N168</f>
        <v>5.3500905500643667E-2</v>
      </c>
      <c r="N66" s="328">
        <f>'SA-Ratios'!O168</f>
        <v>5.5122517012872192E-2</v>
      </c>
      <c r="O66" s="328">
        <f>'SA-Ratios'!P168</f>
        <v>0.16582084682378334</v>
      </c>
      <c r="P66" s="328">
        <f>'SA-Ratios'!Q168</f>
        <v>9.1941889952934855E-2</v>
      </c>
      <c r="Q66" s="328">
        <f>'SA-Ratios'!R168</f>
        <v>9.2892700879255774E-2</v>
      </c>
      <c r="R66" s="329">
        <f>'SA-Ratios'!S168</f>
        <v>7.9182654303403127E-2</v>
      </c>
    </row>
    <row r="67" spans="1:19" x14ac:dyDescent="0.2">
      <c r="A67" s="323" t="s">
        <v>1881</v>
      </c>
      <c r="B67" s="324"/>
      <c r="C67" s="332">
        <f>'SA-Ratios'!D189</f>
        <v>3.7037617554858935</v>
      </c>
      <c r="D67" s="332">
        <f>'SA-Ratios'!E189</f>
        <v>3.3796178343949044</v>
      </c>
      <c r="E67" s="332">
        <f>'SA-Ratios'!F189</f>
        <v>3.7715504112092599</v>
      </c>
      <c r="F67" s="332">
        <f>'SA-Ratios'!G189</f>
        <v>3.0049103854652595</v>
      </c>
      <c r="G67" s="332">
        <f>'SA-Ratios'!H189</f>
        <v>2.6351847849578562</v>
      </c>
      <c r="H67" s="332">
        <f>'SA-Ratios'!I189</f>
        <v>1.7635002673320264</v>
      </c>
      <c r="I67" s="332">
        <f>'SA-Ratios'!J189</f>
        <v>2.875127420998981</v>
      </c>
      <c r="J67" s="332">
        <f>'SA-Ratios'!K189</f>
        <v>1.7584568878652655</v>
      </c>
      <c r="K67" s="332">
        <f>'SA-Ratios'!L189</f>
        <v>3.8105246769422387</v>
      </c>
      <c r="L67" s="332">
        <f>'SA-Ratios'!M189</f>
        <v>5.0865029054410993</v>
      </c>
      <c r="M67" s="332">
        <f>'SA-Ratios'!N189</f>
        <v>4.9924260079235623</v>
      </c>
      <c r="N67" s="332">
        <f>'SA-Ratios'!O189</f>
        <v>4.2403374534039635</v>
      </c>
      <c r="O67" s="332">
        <f>'SA-Ratios'!P189</f>
        <v>1.5334806562935159</v>
      </c>
      <c r="P67" s="332">
        <f>'SA-Ratios'!Q189</f>
        <v>1.1836079698438342</v>
      </c>
      <c r="Q67" s="332">
        <f>'SA-Ratios'!R189</f>
        <v>2.5676802121814912</v>
      </c>
      <c r="R67" s="333">
        <f>'SA-Ratios'!S189</f>
        <v>1.6821136894708837</v>
      </c>
    </row>
    <row r="68" spans="1:19" x14ac:dyDescent="0.2">
      <c r="A68" s="323"/>
      <c r="B68" s="324"/>
      <c r="C68" s="332"/>
      <c r="D68" s="332"/>
      <c r="E68" s="332"/>
      <c r="F68" s="332"/>
      <c r="G68" s="332"/>
      <c r="H68" s="332"/>
      <c r="I68" s="332"/>
      <c r="J68" s="332"/>
      <c r="K68" s="332"/>
      <c r="L68" s="332"/>
      <c r="M68" s="332"/>
      <c r="N68" s="332"/>
      <c r="O68" s="332"/>
      <c r="P68" s="332"/>
      <c r="Q68" s="332"/>
      <c r="R68" s="333"/>
    </row>
    <row r="69" spans="1:19" x14ac:dyDescent="0.2">
      <c r="A69" s="323" t="s">
        <v>1884</v>
      </c>
      <c r="B69" s="324"/>
      <c r="C69" s="328">
        <f>'SA-Ratios'!D246</f>
        <v>8.374164810690421E-2</v>
      </c>
      <c r="D69" s="328">
        <f>'SA-Ratios'!E246</f>
        <v>2.2234506479945949E-2</v>
      </c>
      <c r="E69" s="328">
        <f>'SA-Ratios'!F246</f>
        <v>1.0785650477220368E-2</v>
      </c>
      <c r="F69" s="328">
        <f>'SA-Ratios'!G246</f>
        <v>6.3078724832403253E-3</v>
      </c>
      <c r="G69" s="328">
        <f>'SA-Ratios'!H246</f>
        <v>6.254153148575226E-3</v>
      </c>
      <c r="H69" s="328">
        <f>'SA-Ratios'!I246</f>
        <v>8.6446223103009371E-3</v>
      </c>
      <c r="I69" s="328">
        <f>'SA-Ratios'!J246</f>
        <v>4.3926419283222329E-2</v>
      </c>
      <c r="J69" s="328">
        <f>'SA-Ratios'!K246</f>
        <v>1.6575626294970804E-2</v>
      </c>
      <c r="K69" s="328">
        <f>'SA-Ratios'!L246</f>
        <v>1.474631342164459E-2</v>
      </c>
      <c r="L69" s="328">
        <f>'SA-Ratios'!M246</f>
        <v>9.4682373665088623E-3</v>
      </c>
      <c r="M69" s="328">
        <f>'SA-Ratios'!N246</f>
        <v>1.0547764593072035E-2</v>
      </c>
      <c r="N69" s="328">
        <f>'SA-Ratios'!O246</f>
        <v>1.4990987464011027E-2</v>
      </c>
      <c r="O69" s="328">
        <f>'SA-Ratios'!P246</f>
        <v>0.11958102712781014</v>
      </c>
      <c r="P69" s="328">
        <f>'SA-Ratios'!Q246</f>
        <v>9.0842057293314932E-2</v>
      </c>
      <c r="Q69" s="328">
        <f>'SA-Ratios'!R246</f>
        <v>3.7652467906479331E-2</v>
      </c>
      <c r="R69" s="329">
        <f>'SA-Ratios'!S246</f>
        <v>6.006053847379321E-2</v>
      </c>
    </row>
    <row r="70" spans="1:19" x14ac:dyDescent="0.2">
      <c r="A70" s="323" t="s">
        <v>1885</v>
      </c>
      <c r="B70" s="324"/>
      <c r="C70" s="332">
        <f>'SA-Ratios'!D251</f>
        <v>1.0106382978723405</v>
      </c>
      <c r="D70" s="332">
        <f>'SA-Ratios'!E251</f>
        <v>0.99723756906077343</v>
      </c>
      <c r="E70" s="332">
        <f>'SA-Ratios'!F251</f>
        <v>0.6033129904097646</v>
      </c>
      <c r="F70" s="332">
        <f>'SA-Ratios'!G251</f>
        <v>1</v>
      </c>
      <c r="G70" s="332">
        <f>'SA-Ratios'!H251</f>
        <v>1</v>
      </c>
      <c r="H70" s="332">
        <f>'SA-Ratios'!I251</f>
        <v>1.0632411067193677</v>
      </c>
      <c r="I70" s="332">
        <f>'SA-Ratios'!J251</f>
        <v>1.6353790613718413</v>
      </c>
      <c r="J70" s="332">
        <f>'SA-Ratios'!K251</f>
        <v>1</v>
      </c>
      <c r="K70" s="332">
        <f>'SA-Ratios'!L251</f>
        <v>1</v>
      </c>
      <c r="L70" s="332">
        <f>'SA-Ratios'!M251</f>
        <v>1</v>
      </c>
      <c r="M70" s="332">
        <f>'SA-Ratios'!N251</f>
        <v>0.68181818181818177</v>
      </c>
      <c r="N70" s="332">
        <f>'SA-Ratios'!O251</f>
        <v>0.99238302502720344</v>
      </c>
      <c r="O70" s="332">
        <f>'SA-Ratios'!P251</f>
        <v>0.6022312925170068</v>
      </c>
      <c r="P70" s="332">
        <f>'SA-Ratios'!Q251</f>
        <v>0.63488939209197004</v>
      </c>
      <c r="Q70" s="332">
        <f>'SA-Ratios'!R251</f>
        <v>0.64212550878919361</v>
      </c>
      <c r="R70" s="333">
        <f>'SA-Ratios'!S251</f>
        <v>0.73057608611676239</v>
      </c>
    </row>
    <row r="71" spans="1:19" x14ac:dyDescent="0.2">
      <c r="A71" s="323" t="s">
        <v>781</v>
      </c>
      <c r="B71" s="326">
        <f>'SA-Ratios'!C256</f>
        <v>52.878116343490305</v>
      </c>
      <c r="C71" s="326">
        <f>'SA-Ratios'!D256</f>
        <v>269.968085106383</v>
      </c>
      <c r="D71" s="326">
        <f>'SA-Ratios'!E256</f>
        <v>82.218232044198857</v>
      </c>
      <c r="E71" s="326">
        <f>'SA-Ratios'!F256</f>
        <v>29.202266782911945</v>
      </c>
      <c r="F71" s="326">
        <f>'SA-Ratios'!G256</f>
        <v>44.515583259127354</v>
      </c>
      <c r="G71" s="326">
        <f>'SA-Ratios'!H256</f>
        <v>73.788636363636328</v>
      </c>
      <c r="H71" s="326">
        <f>'SA-Ratios'!I256</f>
        <v>208.94466403162056</v>
      </c>
      <c r="I71" s="326">
        <f>'SA-Ratios'!J256</f>
        <v>468.65703971119143</v>
      </c>
      <c r="J71" s="326">
        <f>'SA-Ratios'!K256</f>
        <v>2158.1818181818189</v>
      </c>
      <c r="K71" s="326">
        <f>'SA-Ratios'!L256</f>
        <v>2465.3728813559328</v>
      </c>
      <c r="L71" s="326">
        <f>'SA-Ratios'!M256</f>
        <v>4712.0465116279074</v>
      </c>
      <c r="M71" s="326">
        <f>'SA-Ratios'!N256</f>
        <v>1507.8863636363637</v>
      </c>
      <c r="N71" s="326">
        <f>'SA-Ratios'!O256</f>
        <v>5.0538628944504813</v>
      </c>
      <c r="O71" s="326">
        <f>'SA-Ratios'!P256</f>
        <v>-1.8280634920634928</v>
      </c>
      <c r="P71" s="326">
        <f>'SA-Ratios'!Q256</f>
        <v>-0.76263717122452546</v>
      </c>
      <c r="Q71" s="326">
        <f>'SA-Ratios'!R256</f>
        <v>0.92485574987699803</v>
      </c>
      <c r="R71" s="327">
        <f>'SA-Ratios'!S256</f>
        <v>2.1087018104092095</v>
      </c>
    </row>
    <row r="72" spans="1:19" x14ac:dyDescent="0.2">
      <c r="A72" s="323" t="s">
        <v>1960</v>
      </c>
      <c r="B72" s="324"/>
      <c r="C72" s="326">
        <f>'SA-Ratios'!D261</f>
        <v>193.87368421052633</v>
      </c>
      <c r="D72" s="326">
        <f>'SA-Ratios'!E261</f>
        <v>97.437673130193915</v>
      </c>
      <c r="E72" s="326">
        <f>'SA-Ratios'!F261</f>
        <v>35.013005780346823</v>
      </c>
      <c r="F72" s="326">
        <f>'SA-Ratios'!G261</f>
        <v>34.853072128227964</v>
      </c>
      <c r="G72" s="326">
        <f>'SA-Ratios'!H261</f>
        <v>65.344318181818181</v>
      </c>
      <c r="H72" s="326">
        <f>'SA-Ratios'!I261</f>
        <v>144.41449814126392</v>
      </c>
      <c r="I72" s="326">
        <f>'SA-Ratios'!J261</f>
        <v>297.15011037527591</v>
      </c>
      <c r="J72" s="326">
        <f>'SA-Ratios'!K261</f>
        <v>1891.8863636363635</v>
      </c>
      <c r="K72" s="326">
        <f>'SA-Ratios'!L261</f>
        <v>2409</v>
      </c>
      <c r="L72" s="326">
        <f>'SA-Ratios'!M261</f>
        <v>3786.8604651162796</v>
      </c>
      <c r="M72" s="326">
        <f>'SA-Ratios'!N261</f>
        <v>1609.8333333333333</v>
      </c>
      <c r="N72" s="326">
        <f>'SA-Ratios'!O261</f>
        <v>-117.90734649122808</v>
      </c>
      <c r="O72" s="326">
        <f>'SA-Ratios'!P261</f>
        <v>1.2993252605578649</v>
      </c>
      <c r="P72" s="326">
        <f>'SA-Ratios'!Q261</f>
        <v>-2.2149030151718838</v>
      </c>
      <c r="Q72" s="326">
        <f>'SA-Ratios'!R261</f>
        <v>-5.7153803287823894</v>
      </c>
      <c r="R72" s="327">
        <f>'SA-Ratios'!S261</f>
        <v>-2.6389368677077085</v>
      </c>
      <c r="S72" s="320"/>
    </row>
    <row r="73" spans="1:19" x14ac:dyDescent="0.2">
      <c r="A73" s="323"/>
      <c r="B73" s="324"/>
      <c r="C73" s="324"/>
      <c r="D73" s="324"/>
      <c r="E73" s="324"/>
      <c r="F73" s="324"/>
      <c r="G73" s="324"/>
      <c r="H73" s="324"/>
      <c r="I73" s="324"/>
      <c r="J73" s="324"/>
      <c r="K73" s="324"/>
      <c r="L73" s="324"/>
      <c r="M73" s="324"/>
      <c r="N73" s="324"/>
      <c r="O73" s="324"/>
      <c r="P73" s="324"/>
      <c r="Q73" s="324"/>
      <c r="R73" s="325"/>
      <c r="S73" s="317"/>
    </row>
    <row r="74" spans="1:19" x14ac:dyDescent="0.2">
      <c r="A74" s="323" t="s">
        <v>791</v>
      </c>
      <c r="B74" s="330">
        <f>'SA-Ratios'!C313</f>
        <v>8.6655112651646451E-2</v>
      </c>
      <c r="C74" s="330">
        <f>'SA-Ratios'!D313</f>
        <v>8.472095874698414E-2</v>
      </c>
      <c r="D74" s="330">
        <f>'SA-Ratios'!E313</f>
        <v>0.11785313424713445</v>
      </c>
      <c r="E74" s="330">
        <f>'SA-Ratios'!F313</f>
        <v>5.4933844441696543E-2</v>
      </c>
      <c r="F74" s="330">
        <f>'SA-Ratios'!G313</f>
        <v>5.6048948186952607E-2</v>
      </c>
      <c r="G74" s="330">
        <f>'SA-Ratios'!H313</f>
        <v>1.8125331751334812E-2</v>
      </c>
      <c r="H74" s="330">
        <f>'SA-Ratios'!I313</f>
        <v>3.6266869416460741E-2</v>
      </c>
      <c r="I74" s="330">
        <f>'SA-Ratios'!J313</f>
        <v>2.3251325835063803E-2</v>
      </c>
      <c r="J74" s="330">
        <f>'SA-Ratios'!K313</f>
        <v>5.321547473555565E-2</v>
      </c>
      <c r="K74" s="330">
        <f>'SA-Ratios'!L313</f>
        <v>4.8267513996065978E-2</v>
      </c>
      <c r="L74" s="330">
        <f>'SA-Ratios'!M313</f>
        <v>1.6421084347821049E-2</v>
      </c>
      <c r="M74" s="330">
        <f>'SA-Ratios'!N313</f>
        <v>0.22092514667511273</v>
      </c>
      <c r="N74" s="330">
        <f>'SA-Ratios'!O313</f>
        <v>-9.7926164457407643E-3</v>
      </c>
      <c r="O74" s="330">
        <f>'SA-Ratios'!P313</f>
        <v>5.4420546899555479E-2</v>
      </c>
      <c r="P74" s="330">
        <f>'SA-Ratios'!Q313</f>
        <v>-5.0366892778588995E-3</v>
      </c>
      <c r="Q74" s="330">
        <f>'SA-Ratios'!R313</f>
        <v>-0.35952380952380952</v>
      </c>
      <c r="R74" s="331">
        <f>'SA-Ratios'!S313</f>
        <v>4.8828801107734909E-2</v>
      </c>
      <c r="S74" s="317"/>
    </row>
    <row r="75" spans="1:19" x14ac:dyDescent="0.2">
      <c r="A75" s="324" t="s">
        <v>1933</v>
      </c>
      <c r="B75" s="324"/>
      <c r="C75" s="330">
        <f>'SA-Ratios'!D333</f>
        <v>1.05893536121673</v>
      </c>
      <c r="D75" s="330">
        <f>'SA-Ratios'!E333</f>
        <v>1.6846424384525205</v>
      </c>
      <c r="E75" s="330">
        <f>'SA-Ratios'!F333</f>
        <v>1.5176110260336906</v>
      </c>
      <c r="F75" s="330">
        <f>'SA-Ratios'!G333</f>
        <v>2.0799457994579944</v>
      </c>
      <c r="G75" s="330">
        <f>'SA-Ratios'!H333</f>
        <v>2.7460035523978688</v>
      </c>
      <c r="H75" s="330">
        <f>'SA-Ratios'!I333</f>
        <v>1.4028407373828951</v>
      </c>
      <c r="I75" s="330">
        <f>'SA-Ratios'!J333</f>
        <v>-3.6929460580912864E-2</v>
      </c>
      <c r="J75" s="330">
        <f>'SA-Ratios'!K333</f>
        <v>0.92756653992395433</v>
      </c>
      <c r="K75" s="330">
        <f>'SA-Ratios'!L333</f>
        <v>1.2907017543859647</v>
      </c>
      <c r="L75" s="330">
        <f>'SA-Ratios'!M333</f>
        <v>6.2959895379250215</v>
      </c>
      <c r="M75" s="330">
        <f>'SA-Ratios'!N333</f>
        <v>1.4677335188728473</v>
      </c>
      <c r="N75" s="330" t="e">
        <f>'SA-Ratios'!O333</f>
        <v>#DIV/0!</v>
      </c>
      <c r="O75" s="330">
        <f>'SA-Ratios'!P333</f>
        <v>1.7914814814814815</v>
      </c>
      <c r="P75" s="330">
        <f>'SA-Ratios'!Q333</f>
        <v>64.721100917431187</v>
      </c>
      <c r="Q75" s="330">
        <f>'SA-Ratios'!R333</f>
        <v>135.80589254766033</v>
      </c>
      <c r="R75" s="330">
        <f>'SA-Ratios'!S333</f>
        <v>144.26732673267327</v>
      </c>
      <c r="S75" s="324"/>
    </row>
    <row r="76" spans="1:19" x14ac:dyDescent="0.2">
      <c r="A76" s="324"/>
      <c r="B76" s="324"/>
      <c r="C76" s="330"/>
      <c r="D76" s="330"/>
      <c r="E76" s="330"/>
      <c r="F76" s="330"/>
      <c r="G76" s="330"/>
      <c r="H76" s="330"/>
      <c r="I76" s="330"/>
      <c r="J76" s="330"/>
      <c r="K76" s="330"/>
      <c r="L76" s="330"/>
      <c r="M76" s="330"/>
      <c r="N76" s="330"/>
      <c r="O76" s="330"/>
      <c r="P76" s="330"/>
      <c r="Q76" s="330"/>
      <c r="R76" s="330"/>
      <c r="S76" s="324"/>
    </row>
    <row r="77" spans="1:19" x14ac:dyDescent="0.2">
      <c r="A77" s="391" t="s">
        <v>2070</v>
      </c>
      <c r="B77" s="389"/>
      <c r="C77" s="389"/>
      <c r="D77" s="389"/>
      <c r="E77" s="389"/>
      <c r="F77" s="389"/>
      <c r="G77" s="389"/>
      <c r="H77" s="389"/>
      <c r="I77" s="389"/>
      <c r="J77" s="389"/>
      <c r="K77" s="389"/>
      <c r="L77" s="389"/>
      <c r="M77" s="389"/>
      <c r="N77" s="389"/>
      <c r="O77" s="389"/>
      <c r="P77" s="389"/>
      <c r="Q77" s="389"/>
      <c r="R77" s="390"/>
      <c r="S77" s="376"/>
    </row>
    <row r="78" spans="1:19" x14ac:dyDescent="0.2">
      <c r="A78" s="323" t="s">
        <v>1887</v>
      </c>
      <c r="B78" s="330">
        <f>'SA-Ratios'!C341</f>
        <v>0</v>
      </c>
      <c r="C78" s="330">
        <f>'SA-Ratios'!D341</f>
        <v>0</v>
      </c>
      <c r="D78" s="330">
        <f>'SA-Ratios'!E341</f>
        <v>0</v>
      </c>
      <c r="E78" s="330">
        <f>'SA-Ratios'!F341</f>
        <v>0</v>
      </c>
      <c r="F78" s="330">
        <f>'SA-Ratios'!G341</f>
        <v>0</v>
      </c>
      <c r="G78" s="330">
        <f>'SA-Ratios'!H341</f>
        <v>0</v>
      </c>
      <c r="H78" s="330">
        <f>'SA-Ratios'!I341</f>
        <v>0</v>
      </c>
      <c r="I78" s="330">
        <f>'SA-Ratios'!J341</f>
        <v>0</v>
      </c>
      <c r="J78" s="330">
        <f>'SA-Ratios'!K341</f>
        <v>0</v>
      </c>
      <c r="K78" s="330">
        <f>'SA-Ratios'!L341</f>
        <v>0</v>
      </c>
      <c r="L78" s="330">
        <f>'SA-Ratios'!M341</f>
        <v>0</v>
      </c>
      <c r="M78" s="330">
        <f>'SA-Ratios'!N341</f>
        <v>0</v>
      </c>
      <c r="N78" s="330">
        <f>'SA-Ratios'!O341</f>
        <v>0</v>
      </c>
      <c r="O78" s="330">
        <f>'SA-Ratios'!P341</f>
        <v>0</v>
      </c>
      <c r="P78" s="330">
        <f>'SA-Ratios'!Q341</f>
        <v>0</v>
      </c>
      <c r="Q78" s="330">
        <f>'SA-Ratios'!R341</f>
        <v>0</v>
      </c>
      <c r="R78" s="331">
        <f>'SA-Ratios'!S341</f>
        <v>0</v>
      </c>
      <c r="S78" s="317"/>
    </row>
    <row r="79" spans="1:19" x14ac:dyDescent="0.2">
      <c r="A79" s="323" t="s">
        <v>1934</v>
      </c>
      <c r="B79" s="330">
        <f>'SA-Ratios'!C346</f>
        <v>0</v>
      </c>
      <c r="C79" s="330">
        <f>'SA-Ratios'!D346</f>
        <v>0</v>
      </c>
      <c r="D79" s="330">
        <f>'SA-Ratios'!E346</f>
        <v>0</v>
      </c>
      <c r="E79" s="330">
        <f>'SA-Ratios'!F346</f>
        <v>0</v>
      </c>
      <c r="F79" s="330">
        <f>'SA-Ratios'!G346</f>
        <v>0</v>
      </c>
      <c r="G79" s="330">
        <f>'SA-Ratios'!H346</f>
        <v>0</v>
      </c>
      <c r="H79" s="330">
        <f>'SA-Ratios'!I346</f>
        <v>0</v>
      </c>
      <c r="I79" s="330">
        <f>'SA-Ratios'!J346</f>
        <v>0</v>
      </c>
      <c r="J79" s="330">
        <f>'SA-Ratios'!K346</f>
        <v>0</v>
      </c>
      <c r="K79" s="330">
        <f>'SA-Ratios'!L346</f>
        <v>0</v>
      </c>
      <c r="L79" s="330">
        <f>'SA-Ratios'!M346</f>
        <v>0</v>
      </c>
      <c r="M79" s="330">
        <f>'SA-Ratios'!N346</f>
        <v>0</v>
      </c>
      <c r="N79" s="330">
        <f>'SA-Ratios'!O346</f>
        <v>0</v>
      </c>
      <c r="O79" s="330">
        <f>'SA-Ratios'!P346</f>
        <v>0</v>
      </c>
      <c r="P79" s="330">
        <f>'SA-Ratios'!Q346</f>
        <v>0</v>
      </c>
      <c r="Q79" s="330">
        <f>'SA-Ratios'!R346</f>
        <v>0</v>
      </c>
      <c r="R79" s="331">
        <f>'SA-Ratios'!S346</f>
        <v>0</v>
      </c>
      <c r="S79" s="317"/>
    </row>
    <row r="80" spans="1:19" x14ac:dyDescent="0.2">
      <c r="A80" s="323"/>
      <c r="B80" s="330"/>
      <c r="C80" s="330"/>
      <c r="D80" s="330"/>
      <c r="E80" s="330"/>
      <c r="F80" s="330"/>
      <c r="G80" s="330"/>
      <c r="H80" s="330"/>
      <c r="I80" s="330"/>
      <c r="J80" s="330"/>
      <c r="K80" s="330"/>
      <c r="L80" s="330"/>
      <c r="M80" s="330"/>
      <c r="N80" s="330"/>
      <c r="O80" s="330"/>
      <c r="P80" s="330"/>
      <c r="Q80" s="330"/>
      <c r="R80" s="331"/>
      <c r="S80" s="376"/>
    </row>
    <row r="81" spans="1:19" x14ac:dyDescent="0.2">
      <c r="A81" s="391" t="s">
        <v>2069</v>
      </c>
      <c r="B81" s="389"/>
      <c r="C81" s="389"/>
      <c r="D81" s="389"/>
      <c r="E81" s="389"/>
      <c r="F81" s="389"/>
      <c r="G81" s="389"/>
      <c r="H81" s="389"/>
      <c r="I81" s="389"/>
      <c r="J81" s="389"/>
      <c r="K81" s="389"/>
      <c r="L81" s="389"/>
      <c r="M81" s="389"/>
      <c r="N81" s="389"/>
      <c r="O81" s="389"/>
      <c r="P81" s="389"/>
      <c r="Q81" s="389"/>
      <c r="R81" s="390"/>
      <c r="S81" s="376"/>
    </row>
    <row r="82" spans="1:19" x14ac:dyDescent="0.2">
      <c r="A82" s="335" t="str">
        <f>'SA-Ratios'!B1021</f>
        <v>Adjusted EPS</v>
      </c>
      <c r="B82" s="326">
        <f>'SA-Ratios'!C1021</f>
        <v>0.89421637802009901</v>
      </c>
      <c r="C82" s="326">
        <f>'SA-Ratios'!D1021</f>
        <v>1.24150902837489</v>
      </c>
      <c r="D82" s="326">
        <f>'SA-Ratios'!E1021</f>
        <v>1.3930034497628301</v>
      </c>
      <c r="E82" s="326">
        <f>'SA-Ratios'!F1021</f>
        <v>1.6474</v>
      </c>
      <c r="F82" s="326">
        <f>'SA-Ratios'!G1021</f>
        <v>2.4830999999999999</v>
      </c>
      <c r="G82" s="326">
        <f>'SA-Ratios'!H1021</f>
        <v>3.2515999999999998</v>
      </c>
      <c r="H82" s="326">
        <f>'SA-Ratios'!I1021</f>
        <v>4.8956999999999997</v>
      </c>
      <c r="I82" s="326">
        <f>'SA-Ratios'!J1021</f>
        <v>6.109</v>
      </c>
      <c r="J82" s="326">
        <f>'SA-Ratios'!K1021</f>
        <v>4.3388</v>
      </c>
      <c r="K82" s="326">
        <f>'SA-Ratios'!L1021</f>
        <v>6.6810999999999998</v>
      </c>
      <c r="L82" s="326">
        <f>'SA-Ratios'!M1021</f>
        <v>8.1957000000000004</v>
      </c>
      <c r="M82" s="326">
        <f>'SA-Ratios'!N1021</f>
        <v>2.4939</v>
      </c>
      <c r="N82" s="326">
        <f>'SA-Ratios'!O1021</f>
        <v>-13.6564</v>
      </c>
      <c r="O82" s="326">
        <f>'SA-Ratios'!P1021</f>
        <v>-7.1173000000000002</v>
      </c>
      <c r="P82" s="326">
        <f>'SA-Ratios'!Q1021</f>
        <v>-4.5189000000000004</v>
      </c>
      <c r="Q82" s="326">
        <f>'SA-Ratios'!R1021</f>
        <v>-9.5194431709248503E-2</v>
      </c>
      <c r="R82" s="327">
        <f>'SA-Ratios'!S1021</f>
        <v>-2.0613999999999999</v>
      </c>
      <c r="S82" s="317"/>
    </row>
    <row r="83" spans="1:19" x14ac:dyDescent="0.2">
      <c r="A83" s="323" t="s">
        <v>952</v>
      </c>
      <c r="B83" s="326">
        <f>'SA-Ratios'!C1030</f>
        <v>148.89083776500021</v>
      </c>
      <c r="C83" s="326">
        <f>'SA-Ratios'!D1030</f>
        <v>77.852966063560984</v>
      </c>
      <c r="D83" s="326">
        <f>'SA-Ratios'!E1030</f>
        <v>101.33395822948974</v>
      </c>
      <c r="E83" s="326">
        <f>'SA-Ratios'!F1030</f>
        <v>64.873117524945485</v>
      </c>
      <c r="F83" s="326">
        <f>'SA-Ratios'!G1030</f>
        <v>90.471393411559731</v>
      </c>
      <c r="G83" s="326">
        <f>'SA-Ratios'!H1030</f>
        <v>116.12540751880071</v>
      </c>
      <c r="H83" s="326">
        <f>'SA-Ratios'!I1030</f>
        <v>152.04252955527795</v>
      </c>
      <c r="I83" s="326">
        <f>'SA-Ratios'!J1030</f>
        <v>186.44347660538369</v>
      </c>
      <c r="J83" s="326">
        <f>'SA-Ratios'!K1030</f>
        <v>120.00547074036261</v>
      </c>
      <c r="K83" s="326">
        <f>'SA-Ratios'!L1030</f>
        <v>30.00795818231499</v>
      </c>
      <c r="L83" s="326">
        <f>'SA-Ratios'!M1030</f>
        <v>38.775878438322152</v>
      </c>
      <c r="M83" s="326">
        <f>'SA-Ratios'!N1030</f>
        <v>23.485731749738726</v>
      </c>
      <c r="N83" s="326">
        <f>'SA-Ratios'!O1030</f>
        <v>13.657972632402618</v>
      </c>
      <c r="O83" s="326">
        <f>'SA-Ratios'!P1030</f>
        <v>38.762938854028214</v>
      </c>
      <c r="P83" s="326">
        <f>'SA-Ratios'!Q1030</f>
        <v>32.133481069078321</v>
      </c>
      <c r="Q83" s="326">
        <f>'SA-Ratios'!R1030</f>
        <v>32.026363919922559</v>
      </c>
      <c r="R83" s="327">
        <f>'SA-Ratios'!S1030</f>
        <v>33.02531341359358</v>
      </c>
    </row>
    <row r="84" spans="1:19" x14ac:dyDescent="0.2">
      <c r="A84" s="323" t="str">
        <f>'SA-Ratios'!A1023</f>
        <v>Book Value per share</v>
      </c>
      <c r="B84" s="326">
        <f>'SA-Ratios'!C1025</f>
        <v>2.86305323925593</v>
      </c>
      <c r="C84" s="326">
        <f>'SA-Ratios'!D1025</f>
        <v>3.6571367153912302</v>
      </c>
      <c r="D84" s="326">
        <f>'SA-Ratios'!E1025</f>
        <v>4.5499676584734798</v>
      </c>
      <c r="E84" s="326">
        <f>'SA-Ratios'!F1025</f>
        <v>5.9511000000000003</v>
      </c>
      <c r="F84" s="326">
        <f>'SA-Ratios'!G1025</f>
        <v>7.8795000000000002</v>
      </c>
      <c r="G84" s="326">
        <f>'SA-Ratios'!H1025</f>
        <v>12.658300000000001</v>
      </c>
      <c r="H84" s="326">
        <f>'SA-Ratios'!I1025</f>
        <v>20.314900000000002</v>
      </c>
      <c r="I84" s="326">
        <f>'SA-Ratios'!J1025</f>
        <v>24.871700000000001</v>
      </c>
      <c r="J84" s="326">
        <f>'SA-Ratios'!K1025</f>
        <v>27.607099999999999</v>
      </c>
      <c r="K84" s="326">
        <f>'SA-Ratios'!L1025</f>
        <v>32.253500000000003</v>
      </c>
      <c r="L84" s="326">
        <f>'SA-Ratios'!M1025</f>
        <v>38.035800000000002</v>
      </c>
      <c r="M84" s="326">
        <f>'SA-Ratios'!N1025</f>
        <v>37.604999999999997</v>
      </c>
      <c r="N84" s="326">
        <f>'SA-Ratios'!O1025</f>
        <v>35.765599999999999</v>
      </c>
      <c r="O84" s="326">
        <f>'SA-Ratios'!P1025</f>
        <v>109.74160000000001</v>
      </c>
      <c r="P84" s="326">
        <f>'SA-Ratios'!Q1025</f>
        <v>90.938000000000002</v>
      </c>
      <c r="Q84" s="326">
        <f>'SA-Ratios'!R1025</f>
        <v>87.566498562080596</v>
      </c>
      <c r="R84" s="327">
        <f>'SA-Ratios'!S1025</f>
        <v>82.3994</v>
      </c>
      <c r="S84" s="317"/>
    </row>
    <row r="85" spans="1:19" x14ac:dyDescent="0.2">
      <c r="A85" s="323" t="str">
        <f>'SA-Ratios'!A1033</f>
        <v>Dividend per share</v>
      </c>
      <c r="B85" s="326">
        <f>'SA-Ratios'!C1036</f>
        <v>5.0005839715741072</v>
      </c>
      <c r="C85" s="326">
        <f>'SA-Ratios'!D1036</f>
        <v>4.9995444310222901</v>
      </c>
      <c r="D85" s="326">
        <f>'SA-Ratios'!E1036</f>
        <v>6.4998716305000759</v>
      </c>
      <c r="E85" s="326">
        <f>'SA-Ratios'!F1036</f>
        <v>3.750174733238433</v>
      </c>
      <c r="F85" s="326">
        <f>'SA-Ratios'!G1036</f>
        <v>5.5079469309797773</v>
      </c>
      <c r="G85" s="326">
        <f>'SA-Ratios'!H1036</f>
        <v>6.7222634374431891</v>
      </c>
      <c r="H85" s="326">
        <f>'SA-Ratios'!I1036</f>
        <v>10.499893270156489</v>
      </c>
      <c r="I85" s="326">
        <f>'SA-Ratios'!J1036</f>
        <v>13.750239593543325</v>
      </c>
      <c r="J85" s="326">
        <f>'SA-Ratios'!K1036</f>
        <v>13.750239593543325</v>
      </c>
      <c r="K85" s="326">
        <f>'SA-Ratios'!L1036</f>
        <v>3.4999644233854963</v>
      </c>
      <c r="L85" s="326">
        <f>'SA-Ratios'!M1036</f>
        <v>4.2499774921242235</v>
      </c>
      <c r="M85" s="326">
        <f>'SA-Ratios'!N1036</f>
        <v>4.9999905608629494</v>
      </c>
      <c r="N85" s="326">
        <f>'SA-Ratios'!O1036</f>
        <v>1.499977855446506</v>
      </c>
      <c r="O85" s="326">
        <f>'SA-Ratios'!P1036</f>
        <v>3.485721224255979</v>
      </c>
      <c r="P85" s="326">
        <f>'SA-Ratios'!Q1036</f>
        <v>0</v>
      </c>
      <c r="Q85" s="326">
        <f>'SA-Ratios'!R1036</f>
        <v>0</v>
      </c>
      <c r="R85" s="327">
        <f>'SA-Ratios'!S1036</f>
        <v>0</v>
      </c>
      <c r="S85" s="317"/>
    </row>
    <row r="86" spans="1:19" x14ac:dyDescent="0.2">
      <c r="A86" s="323" t="str">
        <f>'SA-Ratios'!A1039</f>
        <v>Capital Employed per share</v>
      </c>
      <c r="B86" s="326">
        <f>'SA-Ratios'!C1042</f>
        <v>93.514554724507491</v>
      </c>
      <c r="C86" s="326">
        <f>'SA-Ratios'!D1042</f>
        <v>58.603860237241065</v>
      </c>
      <c r="D86" s="326">
        <f>'SA-Ratios'!E1042</f>
        <v>57.90912336385491</v>
      </c>
      <c r="E86" s="326">
        <f>'SA-Ratios'!F1042</f>
        <v>56.321619470023194</v>
      </c>
      <c r="F86" s="326">
        <f>'SA-Ratios'!G1042</f>
        <v>64.626577323496065</v>
      </c>
      <c r="G86" s="326">
        <f>'SA-Ratios'!H1042</f>
        <v>65.018418619196098</v>
      </c>
      <c r="H86" s="326">
        <f>'SA-Ratios'!I1042</f>
        <v>67.312393445480637</v>
      </c>
      <c r="I86" s="326">
        <f>'SA-Ratios'!J1042</f>
        <v>58.660736319995074</v>
      </c>
      <c r="J86" s="326">
        <f>'SA-Ratios'!K1042</f>
        <v>77.584878349874245</v>
      </c>
      <c r="K86" s="326">
        <f>'SA-Ratios'!L1042</f>
        <v>18.141780000405664</v>
      </c>
      <c r="L86" s="326">
        <f>'SA-Ratios'!M1042</f>
        <v>20.789566577567491</v>
      </c>
      <c r="M86" s="326">
        <f>'SA-Ratios'!N1042</f>
        <v>29.774080024405219</v>
      </c>
      <c r="N86" s="326">
        <f>'SA-Ratios'!O1042</f>
        <v>12.841475207049163</v>
      </c>
      <c r="O86" s="326">
        <f>'SA-Ratios'!P1042</f>
        <v>15.953976332080844</v>
      </c>
      <c r="P86" s="326">
        <f>'SA-Ratios'!Q1042</f>
        <v>21.518860577774262</v>
      </c>
      <c r="Q86" s="326">
        <f>'SA-Ratios'!R1042</f>
        <v>31.49094901547835</v>
      </c>
      <c r="R86" s="327">
        <f>'SA-Ratios'!S1042</f>
        <v>33.94115502189247</v>
      </c>
      <c r="S86" s="317"/>
    </row>
    <row r="87" spans="1:19" x14ac:dyDescent="0.2">
      <c r="A87" s="323" t="s">
        <v>942</v>
      </c>
      <c r="B87" s="326"/>
      <c r="C87" s="326">
        <f>'SA-Ratios'!C1060</f>
        <v>0</v>
      </c>
      <c r="D87" s="326">
        <f>'SA-Ratios'!D1060</f>
        <v>17.896047692472738</v>
      </c>
      <c r="E87" s="326">
        <f>'SA-Ratios'!E1060</f>
        <v>35.983780960557475</v>
      </c>
      <c r="F87" s="326">
        <f>'SA-Ratios'!F1060</f>
        <v>12.153433884662027</v>
      </c>
      <c r="G87" s="326">
        <f>'SA-Ratios'!G1060</f>
        <v>19.642318664321039</v>
      </c>
      <c r="H87" s="326">
        <f>'SA-Ratios'!H1060</f>
        <v>28.477971182528918</v>
      </c>
      <c r="I87" s="326">
        <f>'SA-Ratios'!I1060</f>
        <v>35.011714741591845</v>
      </c>
      <c r="J87" s="326">
        <f>'SA-Ratios'!J1060</f>
        <v>64.816212445494003</v>
      </c>
      <c r="K87" s="326">
        <f>'SA-Ratios'!K1060</f>
        <v>37.814486638095197</v>
      </c>
      <c r="L87" s="326">
        <f>'SA-Ratios'!L1060</f>
        <v>13.008627598189467</v>
      </c>
      <c r="M87" s="326">
        <f>'SA-Ratios'!M1060</f>
        <v>14.325182018066354</v>
      </c>
      <c r="N87" s="326">
        <f>'SA-Ratios'!N1060</f>
        <v>3.0310493388232125</v>
      </c>
      <c r="O87" s="326">
        <f>'SA-Ratios'!O1060</f>
        <v>-11.190036620520294</v>
      </c>
      <c r="P87" s="326">
        <f>'SA-Ratios'!P1060</f>
        <v>-0.45438219324708112</v>
      </c>
      <c r="Q87" s="326">
        <f>'SA-Ratios'!Q1060</f>
        <v>-6.3347741953900387</v>
      </c>
      <c r="R87" s="326">
        <f>'SA-Ratios'!R1060</f>
        <v>-7.2841601424645441</v>
      </c>
      <c r="S87" s="376"/>
    </row>
    <row r="88" spans="1:19" x14ac:dyDescent="0.2">
      <c r="A88" s="323" t="str">
        <f>'SA-Ratios'!A1063</f>
        <v>FCFE per share</v>
      </c>
      <c r="B88" s="326">
        <f>'SA-Ratios'!C1066</f>
        <v>0</v>
      </c>
      <c r="C88" s="326">
        <f>'SA-Ratios'!D1066</f>
        <v>9.9356810543424476</v>
      </c>
      <c r="D88" s="326">
        <f>'SA-Ratios'!E1066</f>
        <v>55.182605640594858</v>
      </c>
      <c r="E88" s="326">
        <f>'SA-Ratios'!F1066</f>
        <v>87.807023522592331</v>
      </c>
      <c r="F88" s="326">
        <f>'SA-Ratios'!G1066</f>
        <v>10.894212922917383</v>
      </c>
      <c r="G88" s="326">
        <f>'SA-Ratios'!H1066</f>
        <v>17.581503243087507</v>
      </c>
      <c r="H88" s="326">
        <f>'SA-Ratios'!I1066</f>
        <v>30.288283653996274</v>
      </c>
      <c r="I88" s="326">
        <f>'SA-Ratios'!J1066</f>
        <v>52.835026465867685</v>
      </c>
      <c r="J88" s="326">
        <f>'SA-Ratios'!K1066</f>
        <v>32.200734899827417</v>
      </c>
      <c r="K88" s="326">
        <f>'SA-Ratios'!L1066</f>
        <v>10.848392969535666</v>
      </c>
      <c r="L88" s="326">
        <f>'SA-Ratios'!M1066</f>
        <v>10.507232138860511</v>
      </c>
      <c r="M88" s="326">
        <f>'SA-Ratios'!N1066</f>
        <v>-1.0789102635532117</v>
      </c>
      <c r="N88" s="326">
        <f>'SA-Ratios'!O1066</f>
        <v>-1.8541265524465445</v>
      </c>
      <c r="O88" s="326">
        <f>'SA-Ratios'!P1066</f>
        <v>-15.261708572355341</v>
      </c>
      <c r="P88" s="326">
        <f>'SA-Ratios'!Q1066</f>
        <v>-13.371699311743923</v>
      </c>
      <c r="Q88" s="326">
        <f>'SA-Ratios'!R1066</f>
        <v>-10.495065747989551</v>
      </c>
      <c r="R88" s="327">
        <f>'SA-Ratios'!S1066</f>
        <v>-5.1750010600906204</v>
      </c>
      <c r="S88" s="317"/>
    </row>
    <row r="89" spans="1:19" ht="16" thickBot="1" x14ac:dyDescent="0.25">
      <c r="A89" s="334"/>
      <c r="B89" s="322"/>
      <c r="C89" s="322"/>
      <c r="D89" s="322"/>
      <c r="E89" s="322"/>
      <c r="F89" s="322"/>
      <c r="G89" s="322"/>
      <c r="H89" s="322"/>
      <c r="I89" s="322"/>
      <c r="J89" s="322"/>
      <c r="K89" s="322"/>
      <c r="L89" s="322"/>
      <c r="M89" s="322"/>
      <c r="N89" s="322"/>
      <c r="O89" s="322"/>
      <c r="P89" s="322"/>
      <c r="Q89" s="322"/>
      <c r="R89" s="342"/>
    </row>
    <row r="90" spans="1:19" x14ac:dyDescent="0.2">
      <c r="A90" s="391" t="s">
        <v>2071</v>
      </c>
      <c r="B90" s="389"/>
      <c r="C90" s="389"/>
      <c r="D90" s="389"/>
      <c r="E90" s="389"/>
      <c r="F90" s="389"/>
      <c r="G90" s="389"/>
      <c r="H90" s="389"/>
      <c r="I90" s="389"/>
      <c r="J90" s="389"/>
      <c r="K90" s="389"/>
      <c r="L90" s="389"/>
      <c r="M90" s="389"/>
      <c r="N90" s="389"/>
      <c r="O90" s="389"/>
      <c r="P90" s="389"/>
      <c r="Q90" s="389"/>
      <c r="R90" s="390"/>
      <c r="S90" s="376"/>
    </row>
    <row r="91" spans="1:19" x14ac:dyDescent="0.2">
      <c r="A91" s="324" t="s">
        <v>1893</v>
      </c>
      <c r="B91" s="326">
        <f>'SA-Ratios'!C586</f>
        <v>654.23</v>
      </c>
      <c r="C91" s="326">
        <f>'SA-Ratios'!D586</f>
        <v>871.26</v>
      </c>
      <c r="D91" s="326">
        <f>'SA-Ratios'!E586</f>
        <v>1432.82</v>
      </c>
      <c r="E91" s="326">
        <f>'SA-Ratios'!F586</f>
        <v>3226.86</v>
      </c>
      <c r="F91" s="326">
        <f>'SA-Ratios'!G586</f>
        <v>3604.04</v>
      </c>
      <c r="G91" s="326">
        <f>'SA-Ratios'!H586</f>
        <v>4141.32</v>
      </c>
      <c r="H91" s="326">
        <f>'SA-Ratios'!I586</f>
        <v>5458.79</v>
      </c>
      <c r="I91" s="326">
        <f>'SA-Ratios'!J586</f>
        <v>6281.95</v>
      </c>
      <c r="J91" s="326">
        <f>'SA-Ratios'!K586</f>
        <v>6591.72</v>
      </c>
      <c r="K91" s="326">
        <f>'SA-Ratios'!L586</f>
        <v>7731.47</v>
      </c>
      <c r="L91" s="326">
        <f>'SA-Ratios'!M586</f>
        <v>9277.77</v>
      </c>
      <c r="M91" s="326">
        <f>'SA-Ratios'!N586</f>
        <v>9506.56</v>
      </c>
      <c r="N91" s="326">
        <f>'SA-Ratios'!O586</f>
        <v>14624.47</v>
      </c>
      <c r="O91" s="326">
        <f>'SA-Ratios'!P586</f>
        <v>38535</v>
      </c>
      <c r="P91" s="326">
        <f>'SA-Ratios'!Q586</f>
        <v>34604.21</v>
      </c>
      <c r="Q91" s="326">
        <f>'SA-Ratios'!R586</f>
        <v>34209.660000000003</v>
      </c>
      <c r="R91" s="326">
        <f>'SA-Ratios'!S586</f>
        <v>34262.269999999997</v>
      </c>
      <c r="S91" s="324"/>
    </row>
    <row r="92" spans="1:19" x14ac:dyDescent="0.2">
      <c r="A92" s="340" t="s">
        <v>1894</v>
      </c>
      <c r="B92" s="328">
        <f>'SA-Ratios'!C588</f>
        <v>0.81873347293765186</v>
      </c>
      <c r="C92" s="328">
        <f>'SA-Ratios'!D588</f>
        <v>0.78107568349287237</v>
      </c>
      <c r="D92" s="328">
        <f>'SA-Ratios'!E588</f>
        <v>0.58913192166496842</v>
      </c>
      <c r="E92" s="328">
        <f>'SA-Ratios'!F588</f>
        <v>0.34214375584933959</v>
      </c>
      <c r="F92" s="328">
        <f>'SA-Ratios'!G588</f>
        <v>0.40608317332770999</v>
      </c>
      <c r="G92" s="328">
        <f>'SA-Ratios'!H588</f>
        <v>0.5911448523659123</v>
      </c>
      <c r="H92" s="328">
        <f>'SA-Ratios'!I588</f>
        <v>0.77079719131895541</v>
      </c>
      <c r="I92" s="328">
        <f>'SA-Ratios'!J588</f>
        <v>0.8200351801590271</v>
      </c>
      <c r="J92" s="328">
        <f>'SA-Ratios'!K588</f>
        <v>0.86744886008507649</v>
      </c>
      <c r="K92" s="328">
        <f>'SA-Ratios'!L588</f>
        <v>0.8640698340677776</v>
      </c>
      <c r="L92" s="328">
        <f>'SA-Ratios'!M588</f>
        <v>0.84913939448811515</v>
      </c>
      <c r="M92" s="328">
        <f>'SA-Ratios'!N588</f>
        <v>0.81931634576545043</v>
      </c>
      <c r="N92" s="328">
        <f>'SA-Ratios'!O588</f>
        <v>0.50654006606735158</v>
      </c>
      <c r="O92" s="328">
        <f>'SA-Ratios'!P588</f>
        <v>0.5913136110029843</v>
      </c>
      <c r="P92" s="328">
        <f>'SA-Ratios'!Q588</f>
        <v>0.63260221805381489</v>
      </c>
      <c r="Q92" s="328">
        <f>'SA-Ratios'!R588</f>
        <v>0.61422621563616819</v>
      </c>
      <c r="R92" s="329">
        <f>'SA-Ratios'!S588</f>
        <v>0.57702247982985366</v>
      </c>
    </row>
    <row r="93" spans="1:19" x14ac:dyDescent="0.2">
      <c r="A93" s="340" t="s">
        <v>1895</v>
      </c>
      <c r="B93" s="328">
        <f>'SA-Ratios'!C590</f>
        <v>0</v>
      </c>
      <c r="C93" s="328">
        <f>'SA-Ratios'!D590</f>
        <v>1.8019879255331359E-2</v>
      </c>
      <c r="D93" s="328">
        <f>'SA-Ratios'!E590</f>
        <v>1.0782931561535992E-2</v>
      </c>
      <c r="E93" s="328">
        <f>'SA-Ratios'!F590</f>
        <v>4.3385830187860639E-4</v>
      </c>
      <c r="F93" s="328">
        <f>'SA-Ratios'!G590</f>
        <v>3.8845295834674421E-4</v>
      </c>
      <c r="G93" s="328">
        <f>'SA-Ratios'!H590</f>
        <v>3.3081239797938826E-4</v>
      </c>
      <c r="H93" s="328">
        <f>'SA-Ratios'!I590</f>
        <v>0</v>
      </c>
      <c r="I93" s="328">
        <f>'SA-Ratios'!J590</f>
        <v>0</v>
      </c>
      <c r="J93" s="328">
        <f>'SA-Ratios'!K590</f>
        <v>0</v>
      </c>
      <c r="K93" s="328">
        <f>'SA-Ratios'!L590</f>
        <v>0</v>
      </c>
      <c r="L93" s="328">
        <f>'SA-Ratios'!M590</f>
        <v>0</v>
      </c>
      <c r="M93" s="328">
        <f>'SA-Ratios'!N590</f>
        <v>0</v>
      </c>
      <c r="N93" s="328">
        <f>'SA-Ratios'!O590</f>
        <v>0</v>
      </c>
      <c r="O93" s="328">
        <f>'SA-Ratios'!P590</f>
        <v>0</v>
      </c>
      <c r="P93" s="328">
        <f>'SA-Ratios'!Q590</f>
        <v>0</v>
      </c>
      <c r="Q93" s="328">
        <f>'SA-Ratios'!R590</f>
        <v>0</v>
      </c>
      <c r="R93" s="329">
        <f>'SA-Ratios'!S590</f>
        <v>0</v>
      </c>
    </row>
    <row r="94" spans="1:19" x14ac:dyDescent="0.2">
      <c r="A94" s="340" t="s">
        <v>1901</v>
      </c>
      <c r="B94" s="328">
        <f>'SA-Ratios'!C591</f>
        <v>0</v>
      </c>
      <c r="C94" s="328">
        <f>'SA-Ratios'!D591</f>
        <v>0</v>
      </c>
      <c r="D94" s="328">
        <f>'SA-Ratios'!E591</f>
        <v>0</v>
      </c>
      <c r="E94" s="328">
        <f>'SA-Ratios'!F591</f>
        <v>0</v>
      </c>
      <c r="F94" s="328">
        <f>'SA-Ratios'!G591</f>
        <v>0</v>
      </c>
      <c r="G94" s="328">
        <f>'SA-Ratios'!H591</f>
        <v>0</v>
      </c>
      <c r="H94" s="328">
        <f>'SA-Ratios'!I591</f>
        <v>0</v>
      </c>
      <c r="I94" s="328">
        <f>'SA-Ratios'!J591</f>
        <v>0</v>
      </c>
      <c r="J94" s="328">
        <f>'SA-Ratios'!K591</f>
        <v>0</v>
      </c>
      <c r="K94" s="328">
        <f>'SA-Ratios'!L591</f>
        <v>0</v>
      </c>
      <c r="L94" s="328">
        <f>'SA-Ratios'!M591</f>
        <v>0</v>
      </c>
      <c r="M94" s="328">
        <f>'SA-Ratios'!N591</f>
        <v>0</v>
      </c>
      <c r="N94" s="328">
        <f>'SA-Ratios'!O591</f>
        <v>0</v>
      </c>
      <c r="O94" s="328">
        <f>'SA-Ratios'!P591</f>
        <v>0</v>
      </c>
      <c r="P94" s="328">
        <f>'SA-Ratios'!Q591</f>
        <v>0</v>
      </c>
      <c r="Q94" s="328">
        <f>'SA-Ratios'!R591</f>
        <v>0</v>
      </c>
      <c r="R94" s="329">
        <f>'SA-Ratios'!S591</f>
        <v>0</v>
      </c>
      <c r="S94" s="317"/>
    </row>
    <row r="95" spans="1:19" x14ac:dyDescent="0.2">
      <c r="A95" s="340" t="s">
        <v>1897</v>
      </c>
      <c r="B95" s="328">
        <f>'SA-Ratios'!C669</f>
        <v>1.3878911086315209E-2</v>
      </c>
      <c r="C95" s="328">
        <f>'SA-Ratios'!D669</f>
        <v>1.5345591442279E-2</v>
      </c>
      <c r="D95" s="328">
        <f>'SA-Ratios'!E669</f>
        <v>0.21792688544269345</v>
      </c>
      <c r="E95" s="328">
        <f>'SA-Ratios'!F669</f>
        <v>0.56235783393143801</v>
      </c>
      <c r="F95" s="328">
        <f>'SA-Ratios'!G669</f>
        <v>0.48445078301017747</v>
      </c>
      <c r="G95" s="328">
        <f>'SA-Ratios'!H669</f>
        <v>0.2579250094172873</v>
      </c>
      <c r="H95" s="328">
        <f>'SA-Ratios'!I669</f>
        <v>1.8780718803984034E-2</v>
      </c>
      <c r="I95" s="328">
        <f>'SA-Ratios'!J669</f>
        <v>3.7567952626174996E-3</v>
      </c>
      <c r="J95" s="328">
        <f>'SA-Ratios'!K669</f>
        <v>4.4737943966066517E-3</v>
      </c>
      <c r="K95" s="328">
        <f>'SA-Ratios'!L669</f>
        <v>6.535626472068054E-3</v>
      </c>
      <c r="L95" s="328">
        <f>'SA-Ratios'!M669</f>
        <v>4.3437162162890432E-3</v>
      </c>
      <c r="M95" s="328">
        <f>'SA-Ratios'!N669</f>
        <v>4.5368671738252328E-3</v>
      </c>
      <c r="N95" s="328">
        <f>'SA-Ratios'!O669</f>
        <v>0.16472460198557623</v>
      </c>
      <c r="O95" s="328">
        <f>'SA-Ratios'!P669</f>
        <v>0.17674010639678214</v>
      </c>
      <c r="P95" s="328">
        <f>'SA-Ratios'!Q669</f>
        <v>0.16844308828318869</v>
      </c>
      <c r="Q95" s="328">
        <f>'SA-Ratios'!R669</f>
        <v>0.17675153743124017</v>
      </c>
      <c r="R95" s="329">
        <f>'SA-Ratios'!S669</f>
        <v>0.20092101311442589</v>
      </c>
    </row>
    <row r="96" spans="1:19" x14ac:dyDescent="0.2">
      <c r="A96" s="340" t="s">
        <v>1899</v>
      </c>
      <c r="B96" s="328">
        <f>'SA-Ratios'!C746</f>
        <v>3.5323968634883754E-2</v>
      </c>
      <c r="C96" s="328">
        <f>'SA-Ratios'!D746</f>
        <v>3.2998186534444369E-2</v>
      </c>
      <c r="D96" s="328">
        <f>'SA-Ratios'!E746</f>
        <v>5.1688279058081273E-2</v>
      </c>
      <c r="E96" s="328">
        <f>'SA-Ratios'!F746</f>
        <v>2.6434366535889375E-2</v>
      </c>
      <c r="F96" s="328">
        <f>'SA-Ratios'!G746</f>
        <v>2.897859069266712E-2</v>
      </c>
      <c r="G96" s="328">
        <f>'SA-Ratios'!H746</f>
        <v>2.6397380545333374E-2</v>
      </c>
      <c r="H96" s="328">
        <f>'SA-Ratios'!I746</f>
        <v>2.0689566735485335E-2</v>
      </c>
      <c r="I96" s="328">
        <f>'SA-Ratios'!J746</f>
        <v>1.8691648293921476E-2</v>
      </c>
      <c r="J96" s="328">
        <f>'SA-Ratios'!K746</f>
        <v>1.7496192192629541E-2</v>
      </c>
      <c r="K96" s="328">
        <f>'SA-Ratios'!L746</f>
        <v>3.4178493869859161E-2</v>
      </c>
      <c r="L96" s="328">
        <f>'SA-Ratios'!M746</f>
        <v>4.1079914677772784E-2</v>
      </c>
      <c r="M96" s="328">
        <f>'SA-Ratios'!N746</f>
        <v>5.8694206947623541E-2</v>
      </c>
      <c r="N96" s="328">
        <f>'SA-Ratios'!O746</f>
        <v>0.20366413278566678</v>
      </c>
      <c r="O96" s="328">
        <f>'SA-Ratios'!P746</f>
        <v>9.1509796289087841E-2</v>
      </c>
      <c r="P96" s="328">
        <f>'SA-Ratios'!Q746</f>
        <v>6.2517537605973381E-2</v>
      </c>
      <c r="Q96" s="328">
        <f>'SA-Ratios'!R746</f>
        <v>4.3084321796825809E-2</v>
      </c>
      <c r="R96" s="329">
        <f>'SA-Ratios'!S746</f>
        <v>1.9963359111932744E-2</v>
      </c>
    </row>
    <row r="97" spans="1:19" x14ac:dyDescent="0.2">
      <c r="A97" s="340" t="s">
        <v>1907</v>
      </c>
      <c r="B97" s="328">
        <f>'SA-Ratios'!C961</f>
        <v>0.13206364734114912</v>
      </c>
      <c r="C97" s="328">
        <f>'SA-Ratios'!D961</f>
        <v>0.15256065927507287</v>
      </c>
      <c r="D97" s="328">
        <f>'SA-Ratios'!E961</f>
        <v>0.13046998227272094</v>
      </c>
      <c r="E97" s="328">
        <f>'SA-Ratios'!F961</f>
        <v>6.8630185381454406E-2</v>
      </c>
      <c r="F97" s="328">
        <f>'SA-Ratios'!G961</f>
        <v>8.0099000011098653E-2</v>
      </c>
      <c r="G97" s="328">
        <f>'SA-Ratios'!H961</f>
        <v>0.1242019452734877</v>
      </c>
      <c r="H97" s="328">
        <f>'SA-Ratios'!I961</f>
        <v>0.18973252314157535</v>
      </c>
      <c r="I97" s="328">
        <f>'SA-Ratios'!J961</f>
        <v>0.15751637628443399</v>
      </c>
      <c r="J97" s="328">
        <f>'SA-Ratios'!K961</f>
        <v>0.11058115332568738</v>
      </c>
      <c r="K97" s="328">
        <f>'SA-Ratios'!L961</f>
        <v>9.5216045590295256E-2</v>
      </c>
      <c r="L97" s="328">
        <f>'SA-Ratios'!M961</f>
        <v>0.10543697461782303</v>
      </c>
      <c r="M97" s="328">
        <f>'SA-Ratios'!N961</f>
        <v>0.11745258011310085</v>
      </c>
      <c r="N97" s="328">
        <f>'SA-Ratios'!O961</f>
        <v>0.12507119916140547</v>
      </c>
      <c r="O97" s="328">
        <f>'SA-Ratios'!P961</f>
        <v>0.14043648631114572</v>
      </c>
      <c r="P97" s="328">
        <f>'SA-Ratios'!Q961</f>
        <v>0.13643715605702317</v>
      </c>
      <c r="Q97" s="328">
        <f>'SA-Ratios'!R961</f>
        <v>0.16593792513576577</v>
      </c>
      <c r="R97" s="329">
        <f>'SA-Ratios'!S961</f>
        <v>0.20209314794378772</v>
      </c>
    </row>
    <row r="98" spans="1:19" x14ac:dyDescent="0.2">
      <c r="A98" s="340"/>
      <c r="B98" s="336"/>
      <c r="C98" s="336"/>
      <c r="D98" s="336"/>
      <c r="E98" s="336"/>
      <c r="F98" s="336"/>
      <c r="G98" s="336"/>
      <c r="H98" s="336"/>
      <c r="I98" s="336"/>
      <c r="J98" s="336"/>
      <c r="K98" s="336"/>
      <c r="L98" s="336"/>
      <c r="M98" s="336"/>
      <c r="N98" s="336"/>
      <c r="O98" s="336"/>
      <c r="P98" s="336"/>
      <c r="Q98" s="336"/>
      <c r="R98" s="337"/>
    </row>
    <row r="99" spans="1:19" x14ac:dyDescent="0.2">
      <c r="A99" s="340" t="s">
        <v>1903</v>
      </c>
      <c r="B99" s="330">
        <f>'SA-Ratios'!C786</f>
        <v>0.38060009476789514</v>
      </c>
      <c r="C99" s="330">
        <f>'SA-Ratios'!D786</f>
        <v>0.34629157771503338</v>
      </c>
      <c r="D99" s="330">
        <f>'SA-Ratios'!E786</f>
        <v>0.27446573889253362</v>
      </c>
      <c r="E99" s="330">
        <f>'SA-Ratios'!F786</f>
        <v>0.15094860018717884</v>
      </c>
      <c r="F99" s="330">
        <f>'SA-Ratios'!G786</f>
        <v>0.15732067346644321</v>
      </c>
      <c r="G99" s="330">
        <f>'SA-Ratios'!H786</f>
        <v>0.15000048293780729</v>
      </c>
      <c r="H99" s="330">
        <f>'SA-Ratios'!I786</f>
        <v>0.12154158705500669</v>
      </c>
      <c r="I99" s="330">
        <f>'SA-Ratios'!J786</f>
        <v>0.1234027650649878</v>
      </c>
      <c r="J99" s="330">
        <f>'SA-Ratios'!K786</f>
        <v>0.12632059614182639</v>
      </c>
      <c r="K99" s="330">
        <f>'SA-Ratios'!L786</f>
        <v>0.12805326800724828</v>
      </c>
      <c r="L99" s="330">
        <f>'SA-Ratios'!M786</f>
        <v>0.13216214672275772</v>
      </c>
      <c r="M99" s="330">
        <f>'SA-Ratios'!N786</f>
        <v>0.15608485088191734</v>
      </c>
      <c r="N99" s="330">
        <f>'SA-Ratios'!O786</f>
        <v>0.11950039898881806</v>
      </c>
      <c r="O99" s="330">
        <f>'SA-Ratios'!P786</f>
        <v>0.11096042558712857</v>
      </c>
      <c r="P99" s="330">
        <f>'SA-Ratios'!Q786</f>
        <v>0.12548617639298804</v>
      </c>
      <c r="Q99" s="330">
        <f>'SA-Ratios'!R786</f>
        <v>0.1502245272241817</v>
      </c>
      <c r="R99" s="330">
        <f>'SA-Ratios'!S786</f>
        <v>0.15856100602791351</v>
      </c>
    </row>
    <row r="100" spans="1:19" x14ac:dyDescent="0.2">
      <c r="A100" s="340" t="s">
        <v>1905</v>
      </c>
      <c r="B100" s="330">
        <f>'SA-Ratios'!C847</f>
        <v>0.16402488421503142</v>
      </c>
      <c r="C100" s="330">
        <f>'SA-Ratios'!D847</f>
        <v>0.18856598489543883</v>
      </c>
      <c r="D100" s="330">
        <f>'SA-Ratios'!E847</f>
        <v>0.44295864100166105</v>
      </c>
      <c r="E100" s="330">
        <f>'SA-Ratios'!F847</f>
        <v>0.58114389840278158</v>
      </c>
      <c r="F100" s="330">
        <f>'SA-Ratios'!G847</f>
        <v>0.55787394146568847</v>
      </c>
      <c r="G100" s="330">
        <f>'SA-Ratios'!H847</f>
        <v>0.54576077192779116</v>
      </c>
      <c r="H100" s="330">
        <f>'SA-Ratios'!I847</f>
        <v>0.53418248366396215</v>
      </c>
      <c r="I100" s="330">
        <f>'SA-Ratios'!J847</f>
        <v>0.63038706134241762</v>
      </c>
      <c r="J100" s="330">
        <f>'SA-Ratios'!K847</f>
        <v>0.62814561298113392</v>
      </c>
      <c r="K100" s="330">
        <f>'SA-Ratios'!L847</f>
        <v>0.62760768650722309</v>
      </c>
      <c r="L100" s="330">
        <f>'SA-Ratios'!M847</f>
        <v>0.6214305808400078</v>
      </c>
      <c r="M100" s="330">
        <f>'SA-Ratios'!N847</f>
        <v>0.49951401979264848</v>
      </c>
      <c r="N100" s="330">
        <f>'SA-Ratios'!O847</f>
        <v>0.48939961584932645</v>
      </c>
      <c r="O100" s="330">
        <f>'SA-Ratios'!P847</f>
        <v>0.68230491760736989</v>
      </c>
      <c r="P100" s="330">
        <f>'SA-Ratios'!Q847</f>
        <v>0.65138894949487369</v>
      </c>
      <c r="Q100" s="330">
        <f>'SA-Ratios'!R847</f>
        <v>0.57011908332324834</v>
      </c>
      <c r="R100" s="331">
        <f>'SA-Ratios'!S847</f>
        <v>0.54025988353953203</v>
      </c>
    </row>
    <row r="101" spans="1:19" x14ac:dyDescent="0.2">
      <c r="A101" s="340" t="s">
        <v>1906</v>
      </c>
      <c r="B101" s="330">
        <f>'SA-Ratios'!C883</f>
        <v>-4.8606759090839618E-3</v>
      </c>
      <c r="C101" s="330">
        <f>'SA-Ratios'!D883</f>
        <v>-3.4203337694832772E-3</v>
      </c>
      <c r="D101" s="330">
        <f>'SA-Ratios'!E883</f>
        <v>0</v>
      </c>
      <c r="E101" s="330">
        <f>'SA-Ratios'!F883</f>
        <v>0</v>
      </c>
      <c r="F101" s="330">
        <f>'SA-Ratios'!G883</f>
        <v>0</v>
      </c>
      <c r="G101" s="330">
        <f>'SA-Ratios'!H883</f>
        <v>0</v>
      </c>
      <c r="H101" s="330">
        <f>'SA-Ratios'!I883</f>
        <v>0</v>
      </c>
      <c r="I101" s="330">
        <f>'SA-Ratios'!J883</f>
        <v>0</v>
      </c>
      <c r="J101" s="330">
        <f>'SA-Ratios'!K883</f>
        <v>0</v>
      </c>
      <c r="K101" s="330">
        <f>'SA-Ratios'!L883</f>
        <v>3.476182407743935E-2</v>
      </c>
      <c r="L101" s="330">
        <f>'SA-Ratios'!M883</f>
        <v>5.257513389532182E-2</v>
      </c>
      <c r="M101" s="330">
        <f>'SA-Ratios'!N883</f>
        <v>7.9824878820519737E-2</v>
      </c>
      <c r="N101" s="330">
        <f>'SA-Ratios'!O883</f>
        <v>6.9852787827524701E-2</v>
      </c>
      <c r="O101" s="330">
        <f>'SA-Ratios'!P883</f>
        <v>7.8542364084598415E-2</v>
      </c>
      <c r="P101" s="330">
        <f>'SA-Ratios'!Q883</f>
        <v>7.6507164879649051E-2</v>
      </c>
      <c r="Q101" s="330">
        <f>'SA-Ratios'!R883</f>
        <v>9.9067047143993808E-2</v>
      </c>
      <c r="R101" s="331">
        <f>'SA-Ratios'!S883</f>
        <v>0.10541012022846123</v>
      </c>
    </row>
    <row r="102" spans="1:19" x14ac:dyDescent="0.2">
      <c r="A102" s="340" t="s">
        <v>876</v>
      </c>
      <c r="B102" s="330">
        <f>'SA-Ratios'!C910</f>
        <v>0.46023569692615751</v>
      </c>
      <c r="C102" s="330">
        <f>'SA-Ratios'!D910</f>
        <v>0.46856277115901102</v>
      </c>
      <c r="D102" s="330">
        <f>'SA-Ratios'!E910</f>
        <v>0.28257562010580534</v>
      </c>
      <c r="E102" s="330">
        <f>'SA-Ratios'!F910</f>
        <v>0.26790750141003949</v>
      </c>
      <c r="F102" s="330">
        <f>'SA-Ratios'!G910</f>
        <v>0.28480538506786823</v>
      </c>
      <c r="G102" s="330">
        <f>'SA-Ratios'!H910</f>
        <v>0.30423874513440174</v>
      </c>
      <c r="H102" s="330">
        <f>'SA-Ratios'!I910</f>
        <v>0.34427592928103123</v>
      </c>
      <c r="I102" s="330">
        <f>'SA-Ratios'!J910</f>
        <v>0.24621017359259476</v>
      </c>
      <c r="J102" s="330">
        <f>'SA-Ratios'!K910</f>
        <v>0.24553379087703969</v>
      </c>
      <c r="K102" s="330">
        <f>'SA-Ratios'!L910</f>
        <v>0.20955264652129546</v>
      </c>
      <c r="L102" s="330">
        <f>'SA-Ratios'!M910</f>
        <v>0.19381489301847313</v>
      </c>
      <c r="M102" s="330">
        <f>'SA-Ratios'!N910</f>
        <v>0.26456257573717518</v>
      </c>
      <c r="N102" s="330">
        <f>'SA-Ratios'!O910</f>
        <v>0.32123967569423034</v>
      </c>
      <c r="O102" s="330">
        <f>'SA-Ratios'!P910</f>
        <v>0.12819229272090307</v>
      </c>
      <c r="P102" s="330">
        <f>'SA-Ratios'!Q910</f>
        <v>0.14661770923248935</v>
      </c>
      <c r="Q102" s="330">
        <f>'SA-Ratios'!R910</f>
        <v>0.18058934230857596</v>
      </c>
      <c r="R102" s="331">
        <f>'SA-Ratios'!S910</f>
        <v>0.19576899020409333</v>
      </c>
    </row>
    <row r="103" spans="1:19" x14ac:dyDescent="0.2">
      <c r="A103" s="323"/>
      <c r="B103" s="332"/>
      <c r="C103" s="332"/>
      <c r="D103" s="332"/>
      <c r="E103" s="332"/>
      <c r="F103" s="332"/>
      <c r="G103" s="332"/>
      <c r="H103" s="332"/>
      <c r="I103" s="332"/>
      <c r="J103" s="332"/>
      <c r="K103" s="332"/>
      <c r="L103" s="332"/>
      <c r="M103" s="332"/>
      <c r="N103" s="332"/>
      <c r="O103" s="332"/>
      <c r="P103" s="332"/>
      <c r="Q103" s="332"/>
      <c r="R103" s="333"/>
    </row>
    <row r="104" spans="1:19" x14ac:dyDescent="0.2">
      <c r="A104" s="391" t="s">
        <v>811</v>
      </c>
      <c r="B104" s="389"/>
      <c r="C104" s="389"/>
      <c r="D104" s="389"/>
      <c r="E104" s="389"/>
      <c r="F104" s="389"/>
      <c r="G104" s="389"/>
      <c r="H104" s="389"/>
      <c r="I104" s="389"/>
      <c r="J104" s="389"/>
      <c r="K104" s="389"/>
      <c r="L104" s="389"/>
      <c r="M104" s="389"/>
      <c r="N104" s="389"/>
      <c r="O104" s="389"/>
      <c r="P104" s="389"/>
      <c r="Q104" s="389"/>
      <c r="R104" s="390"/>
      <c r="S104" s="376"/>
    </row>
    <row r="105" spans="1:19" x14ac:dyDescent="0.2">
      <c r="A105" s="323" t="s">
        <v>1910</v>
      </c>
      <c r="B105" s="330">
        <f>'SA-Ratios'!C578</f>
        <v>0.80699723695019043</v>
      </c>
      <c r="C105" s="330">
        <f>'SA-Ratios'!D578</f>
        <v>0.87960677129254095</v>
      </c>
      <c r="D105" s="330">
        <f>'SA-Ratios'!E578</f>
        <v>0.90144766146993327</v>
      </c>
      <c r="E105" s="330">
        <f>'SA-Ratios'!F578</f>
        <v>0.87904533309179844</v>
      </c>
      <c r="F105" s="330">
        <f>'SA-Ratios'!G578</f>
        <v>0.89854052502835591</v>
      </c>
      <c r="G105" s="330">
        <f>'SA-Ratios'!H578</f>
        <v>0.7331503357678546</v>
      </c>
      <c r="H105" s="330">
        <f>'SA-Ratios'!I578</f>
        <v>0.60670640409542675</v>
      </c>
      <c r="I105" s="330">
        <f>'SA-Ratios'!J578</f>
        <v>0.67876236066948537</v>
      </c>
      <c r="J105" s="330">
        <f>'SA-Ratios'!K578</f>
        <v>0.71059185236744438</v>
      </c>
      <c r="K105" s="330">
        <f>'SA-Ratios'!L578</f>
        <v>0.7522906116730258</v>
      </c>
      <c r="L105" s="330">
        <f>'SA-Ratios'!M578</f>
        <v>0.78994607850603937</v>
      </c>
      <c r="M105" s="330">
        <f>'SA-Ratios'!N578</f>
        <v>0.78753941516623704</v>
      </c>
      <c r="N105" s="330">
        <f>'SA-Ratios'!O578</f>
        <v>0.39715276165380647</v>
      </c>
      <c r="O105" s="330">
        <f>'SA-Ratios'!P578</f>
        <v>0.7440941409015166</v>
      </c>
      <c r="P105" s="330">
        <f>'SA-Ratios'!Q578</f>
        <v>0.73607833463525607</v>
      </c>
      <c r="Q105" s="330">
        <f>'SA-Ratios'!R578</f>
        <v>0.75973600438215971</v>
      </c>
      <c r="R105" s="331">
        <f>'SA-Ratios'!S578</f>
        <v>0.74429062068477159</v>
      </c>
    </row>
    <row r="106" spans="1:19" x14ac:dyDescent="0.2">
      <c r="A106" s="323" t="s">
        <v>1911</v>
      </c>
      <c r="B106" s="330">
        <f>'SA-Ratios'!C556</f>
        <v>0</v>
      </c>
      <c r="C106" s="330">
        <f>'SA-Ratios'!D556</f>
        <v>0</v>
      </c>
      <c r="D106" s="330">
        <f>'SA-Ratios'!E556</f>
        <v>0</v>
      </c>
      <c r="E106" s="330">
        <f>'SA-Ratios'!F556</f>
        <v>0</v>
      </c>
      <c r="F106" s="330">
        <f>'SA-Ratios'!G556</f>
        <v>0</v>
      </c>
      <c r="G106" s="330">
        <f>'SA-Ratios'!H556</f>
        <v>0</v>
      </c>
      <c r="H106" s="330">
        <f>'SA-Ratios'!I556</f>
        <v>0</v>
      </c>
      <c r="I106" s="330">
        <f>'SA-Ratios'!J556</f>
        <v>0</v>
      </c>
      <c r="J106" s="330">
        <f>'SA-Ratios'!K556</f>
        <v>0</v>
      </c>
      <c r="K106" s="330">
        <f>'SA-Ratios'!L556</f>
        <v>0</v>
      </c>
      <c r="L106" s="330">
        <f>'SA-Ratios'!M556</f>
        <v>0</v>
      </c>
      <c r="M106" s="330">
        <f>'SA-Ratios'!N556</f>
        <v>0</v>
      </c>
      <c r="N106" s="330">
        <f>'SA-Ratios'!O556</f>
        <v>0</v>
      </c>
      <c r="O106" s="330">
        <f>'SA-Ratios'!P556</f>
        <v>0</v>
      </c>
      <c r="P106" s="330">
        <f>'SA-Ratios'!Q556</f>
        <v>0</v>
      </c>
      <c r="Q106" s="330">
        <f>'SA-Ratios'!R556</f>
        <v>0</v>
      </c>
      <c r="R106" s="331">
        <f>'SA-Ratios'!S556</f>
        <v>0</v>
      </c>
    </row>
    <row r="107" spans="1:19" x14ac:dyDescent="0.2">
      <c r="A107" s="323" t="s">
        <v>1913</v>
      </c>
      <c r="B107" s="330">
        <f>'SA-Ratios'!C563</f>
        <v>0</v>
      </c>
      <c r="C107" s="330">
        <f>'SA-Ratios'!D563</f>
        <v>0</v>
      </c>
      <c r="D107" s="330">
        <f>'SA-Ratios'!E563</f>
        <v>0</v>
      </c>
      <c r="E107" s="330">
        <f>'SA-Ratios'!F563</f>
        <v>1.4268828404510665</v>
      </c>
      <c r="F107" s="330">
        <f>'SA-Ratios'!G563</f>
        <v>1.0568757943069544</v>
      </c>
      <c r="G107" s="330">
        <f>'SA-Ratios'!H563</f>
        <v>0.39121448295018219</v>
      </c>
      <c r="H107" s="330">
        <f>'SA-Ratios'!I563</f>
        <v>0</v>
      </c>
      <c r="I107" s="330">
        <f>'SA-Ratios'!J563</f>
        <v>0</v>
      </c>
      <c r="J107" s="330">
        <f>'SA-Ratios'!K563</f>
        <v>0</v>
      </c>
      <c r="K107" s="330">
        <f>'SA-Ratios'!L563</f>
        <v>0</v>
      </c>
      <c r="L107" s="330">
        <f>'SA-Ratios'!M563</f>
        <v>0</v>
      </c>
      <c r="M107" s="330">
        <f>'SA-Ratios'!N563</f>
        <v>0</v>
      </c>
      <c r="N107" s="330">
        <f>'SA-Ratios'!O563</f>
        <v>0</v>
      </c>
      <c r="O107" s="330">
        <f>'SA-Ratios'!P563</f>
        <v>0</v>
      </c>
      <c r="P107" s="330">
        <f>'SA-Ratios'!Q563</f>
        <v>0</v>
      </c>
      <c r="Q107" s="330">
        <f>'SA-Ratios'!R563</f>
        <v>0</v>
      </c>
      <c r="R107" s="331">
        <f>'SA-Ratios'!S563</f>
        <v>0</v>
      </c>
    </row>
    <row r="108" spans="1:19" x14ac:dyDescent="0.2">
      <c r="A108" s="323"/>
      <c r="B108" s="330"/>
      <c r="C108" s="330"/>
      <c r="D108" s="330"/>
      <c r="E108" s="330"/>
      <c r="F108" s="330"/>
      <c r="G108" s="330"/>
      <c r="H108" s="330"/>
      <c r="I108" s="330"/>
      <c r="J108" s="330"/>
      <c r="K108" s="330"/>
      <c r="L108" s="330"/>
      <c r="M108" s="330"/>
      <c r="N108" s="330"/>
      <c r="O108" s="330"/>
      <c r="P108" s="330"/>
      <c r="Q108" s="330"/>
      <c r="R108" s="331"/>
      <c r="S108" s="320"/>
    </row>
    <row r="109" spans="1:19" x14ac:dyDescent="0.2">
      <c r="A109" s="323" t="str">
        <f>'SA-Ratios'!A624</f>
        <v>Share issue/(buyback) as % of opening networth</v>
      </c>
      <c r="B109" s="328">
        <f>'SA-Ratios'!C627</f>
        <v>0</v>
      </c>
      <c r="C109" s="328">
        <f>'SA-Ratios'!D627</f>
        <v>-2.7799559389119152E-2</v>
      </c>
      <c r="D109" s="328">
        <f>'SA-Ratios'!E627</f>
        <v>-1.179980015282431E-2</v>
      </c>
      <c r="E109" s="328">
        <f>'SA-Ratios'!F627</f>
        <v>0</v>
      </c>
      <c r="F109" s="328">
        <f>'SA-Ratios'!G627</f>
        <v>0</v>
      </c>
      <c r="G109" s="328">
        <f>'SA-Ratios'!H627</f>
        <v>0</v>
      </c>
      <c r="H109" s="328">
        <f>'SA-Ratios'!I627</f>
        <v>0</v>
      </c>
      <c r="I109" s="328">
        <f>'SA-Ratios'!J627</f>
        <v>0</v>
      </c>
      <c r="J109" s="328">
        <f>'SA-Ratios'!K627</f>
        <v>0</v>
      </c>
      <c r="K109" s="328">
        <f>'SA-Ratios'!L627</f>
        <v>0</v>
      </c>
      <c r="L109" s="328">
        <f>'SA-Ratios'!M627</f>
        <v>0</v>
      </c>
      <c r="M109" s="328">
        <f>'SA-Ratios'!N627</f>
        <v>0</v>
      </c>
      <c r="N109" s="328">
        <f>'SA-Ratios'!O627</f>
        <v>0</v>
      </c>
      <c r="O109" s="328">
        <f>'SA-Ratios'!P627</f>
        <v>1.0106805185829145E-2</v>
      </c>
      <c r="P109" s="328">
        <f>'SA-Ratios'!Q627</f>
        <v>4.0167745432403805E-4</v>
      </c>
      <c r="Q109" s="328">
        <f>'SA-Ratios'!R627</f>
        <v>-3.0885797394944695E-2</v>
      </c>
      <c r="R109" s="329">
        <f>'SA-Ratios'!S627</f>
        <v>4.3313058696810016E-5</v>
      </c>
      <c r="S109" s="317"/>
    </row>
    <row r="110" spans="1:19" x14ac:dyDescent="0.2">
      <c r="A110" s="323" t="s">
        <v>1914</v>
      </c>
      <c r="B110" s="324"/>
      <c r="C110" s="338">
        <f>'SA-Ratios'!D617</f>
        <v>0.89080177078209544</v>
      </c>
      <c r="D110" s="338">
        <f>'SA-Ratios'!E617</f>
        <v>0.8951140778027028</v>
      </c>
      <c r="E110" s="338">
        <f>'SA-Ratios'!F617</f>
        <v>1.1537061695517088</v>
      </c>
      <c r="F110" s="338">
        <f>'SA-Ratios'!G617</f>
        <v>1.0433609055289508</v>
      </c>
      <c r="G110" s="338">
        <f>'SA-Ratios'!H617</f>
        <v>2.0486901516885498</v>
      </c>
      <c r="H110" s="338">
        <f>'SA-Ratios'!I617</f>
        <v>2.3172964216570748</v>
      </c>
      <c r="I110" s="338">
        <f>'SA-Ratios'!J617</f>
        <v>1.0126066198165335</v>
      </c>
      <c r="J110" s="338">
        <f>'SA-Ratios'!K617</f>
        <v>0.99999999999999922</v>
      </c>
      <c r="K110" s="338">
        <f>'SA-Ratios'!L617</f>
        <v>1.0000000000000002</v>
      </c>
      <c r="L110" s="338">
        <f>'SA-Ratios'!M617</f>
        <v>1.0097978869617275</v>
      </c>
      <c r="M110" s="338">
        <f>'SA-Ratios'!N617</f>
        <v>0.99999999999999745</v>
      </c>
      <c r="N110" s="338">
        <f>'SA-Ratios'!O617</f>
        <v>0.11936127619447429</v>
      </c>
      <c r="O110" s="338">
        <f>'SA-Ratios'!P617</f>
        <v>-6.7800571383223556</v>
      </c>
      <c r="P110" s="338">
        <f>'SA-Ratios'!Q617</f>
        <v>0.83047719727739744</v>
      </c>
      <c r="Q110" s="338">
        <f>'SA-Ratios'!R617</f>
        <v>1.2568047167921228</v>
      </c>
      <c r="R110" s="339">
        <f>'SA-Ratios'!S617</f>
        <v>2.5165491816561389</v>
      </c>
    </row>
    <row r="111" spans="1:19" x14ac:dyDescent="0.2">
      <c r="A111" s="323" t="s">
        <v>1915</v>
      </c>
      <c r="B111" s="324"/>
      <c r="C111" s="338">
        <f>'SA-Ratios'!D606</f>
        <v>3.9695148132245603</v>
      </c>
      <c r="D111" s="338">
        <f>'SA-Ratios'!E606</f>
        <v>10.837391488460725</v>
      </c>
      <c r="E111" s="338">
        <f>'SA-Ratios'!F606</f>
        <v>26.075236113334398</v>
      </c>
      <c r="F111" s="338">
        <f>'SA-Ratios'!G606</f>
        <v>2.5515762925598993</v>
      </c>
      <c r="G111" s="338">
        <f>'SA-Ratios'!H606</f>
        <v>1.2935291208582187</v>
      </c>
      <c r="H111" s="338">
        <f>'SA-Ratios'!I606</f>
        <v>348.51111111111112</v>
      </c>
      <c r="I111" s="338">
        <f>'SA-Ratios'!J606</f>
        <v>4.517793741226984</v>
      </c>
      <c r="J111" s="338">
        <f>'SA-Ratios'!K606</f>
        <v>2.0040566122780135</v>
      </c>
      <c r="K111" s="338">
        <f>'SA-Ratios'!L606</f>
        <v>3.383549679245851</v>
      </c>
      <c r="L111" s="338">
        <f>'SA-Ratios'!M606</f>
        <v>2.6568428763276764</v>
      </c>
      <c r="M111" s="338">
        <f>'SA-Ratios'!N606</f>
        <v>-0.21842743196746955</v>
      </c>
      <c r="N111" s="338">
        <f>'SA-Ratios'!O606</f>
        <v>-0.6341777586947196</v>
      </c>
      <c r="O111" s="338">
        <f>'SA-Ratios'!P606</f>
        <v>-8.7011396168244879</v>
      </c>
      <c r="P111" s="338">
        <f>'SA-Ratios'!Q606</f>
        <v>-3.7046451390088069</v>
      </c>
      <c r="Q111" s="338">
        <f>'SA-Ratios'!R606</f>
        <v>-10.178422733336026</v>
      </c>
      <c r="R111" s="339">
        <f>'SA-Ratios'!S606</f>
        <v>-1.5550170323614867</v>
      </c>
    </row>
    <row r="112" spans="1:19" x14ac:dyDescent="0.2">
      <c r="A112" s="323" t="s">
        <v>1966</v>
      </c>
      <c r="B112" s="330">
        <f>'SA-Ratios'!C596</f>
        <v>0.14065395421124993</v>
      </c>
      <c r="C112" s="330">
        <f>'SA-Ratios'!D596</f>
        <v>0.22738291057051338</v>
      </c>
      <c r="D112" s="330">
        <f>'SA-Ratios'!E596</f>
        <v>0.2637851642611152</v>
      </c>
      <c r="E112" s="330">
        <f>'SA-Ratios'!F596</f>
        <v>0.26005300526780745</v>
      </c>
      <c r="F112" s="330">
        <f>'SA-Ratios'!G596</f>
        <v>0.25294334468029744</v>
      </c>
      <c r="G112" s="330">
        <f>'SA-Ratios'!H596</f>
        <v>0.23576369563488914</v>
      </c>
      <c r="H112" s="330">
        <f>'SA-Ratios'!I596</f>
        <v>0.25115632304066116</v>
      </c>
      <c r="I112" s="330">
        <f>'SA-Ratios'!J596</f>
        <v>0.26333093599095858</v>
      </c>
      <c r="J112" s="330">
        <f>'SA-Ratios'!K596</f>
        <v>0.36954320369443056</v>
      </c>
      <c r="K112" s="330">
        <f>'SA-Ratios'!L596</f>
        <v>0.30441537794478973</v>
      </c>
      <c r="L112" s="330">
        <f>'SA-Ratios'!M596</f>
        <v>0.3013390358706089</v>
      </c>
      <c r="M112" s="330">
        <f>'SA-Ratios'!N596</f>
        <v>1.1727615913270739</v>
      </c>
      <c r="N112" s="330">
        <f>'SA-Ratios'!O596</f>
        <v>-0.12850183134642854</v>
      </c>
      <c r="O112" s="330">
        <f>'SA-Ratios'!P596</f>
        <v>-0.58944597830584822</v>
      </c>
      <c r="P112" s="330">
        <f>'SA-Ratios'!Q596</f>
        <v>0</v>
      </c>
      <c r="Q112" s="330">
        <f>'SA-Ratios'!R596</f>
        <v>0</v>
      </c>
      <c r="R112" s="331">
        <f>'SA-Ratios'!S596</f>
        <v>0</v>
      </c>
      <c r="S112" s="320"/>
    </row>
    <row r="113" spans="1:19" x14ac:dyDescent="0.2">
      <c r="A113" s="323"/>
      <c r="B113" s="324"/>
      <c r="C113" s="324"/>
      <c r="D113" s="324"/>
      <c r="E113" s="324"/>
      <c r="F113" s="324"/>
      <c r="G113" s="324"/>
      <c r="H113" s="324"/>
      <c r="I113" s="324"/>
      <c r="J113" s="324"/>
      <c r="K113" s="324"/>
      <c r="L113" s="324"/>
      <c r="M113" s="324"/>
      <c r="N113" s="324"/>
      <c r="O113" s="324"/>
      <c r="P113" s="324"/>
      <c r="Q113" s="324"/>
      <c r="R113" s="325"/>
    </row>
    <row r="114" spans="1:19" x14ac:dyDescent="0.2">
      <c r="A114" s="391" t="s">
        <v>2072</v>
      </c>
      <c r="B114" s="389"/>
      <c r="C114" s="389"/>
      <c r="D114" s="389"/>
      <c r="E114" s="389"/>
      <c r="F114" s="389"/>
      <c r="G114" s="389"/>
      <c r="H114" s="389"/>
      <c r="I114" s="389"/>
      <c r="J114" s="389"/>
      <c r="K114" s="389"/>
      <c r="L114" s="389"/>
      <c r="M114" s="389"/>
      <c r="N114" s="389"/>
      <c r="O114" s="389"/>
      <c r="P114" s="389"/>
      <c r="Q114" s="389"/>
      <c r="R114" s="390"/>
      <c r="S114" s="376"/>
    </row>
    <row r="115" spans="1:19" x14ac:dyDescent="0.2">
      <c r="A115" s="323" t="str">
        <f>'SA-Ratios'!A672</f>
        <v>Total Debt to equity</v>
      </c>
      <c r="B115" s="332">
        <f>'SA-Ratios'!C675</f>
        <v>1.6951683966843403E-2</v>
      </c>
      <c r="C115" s="332">
        <f>'SA-Ratios'!D675</f>
        <v>1.9646740727678837E-2</v>
      </c>
      <c r="D115" s="332">
        <f>'SA-Ratios'!E675</f>
        <v>0.36991186087286165</v>
      </c>
      <c r="E115" s="332">
        <f>'SA-Ratios'!F675</f>
        <v>1.64363027036819</v>
      </c>
      <c r="F115" s="332">
        <f>'SA-Ratios'!G675</f>
        <v>1.1929841343591565</v>
      </c>
      <c r="G115" s="332">
        <f>'SA-Ratios'!H675</f>
        <v>0.43631439635312003</v>
      </c>
      <c r="H115" s="332">
        <f>'SA-Ratios'!I675</f>
        <v>2.4365318160860534E-2</v>
      </c>
      <c r="I115" s="332">
        <f>'SA-Ratios'!J675</f>
        <v>4.5812610891754124E-3</v>
      </c>
      <c r="J115" s="332">
        <f>'SA-Ratios'!K675</f>
        <v>5.1574157307300835E-3</v>
      </c>
      <c r="K115" s="332">
        <f>'SA-Ratios'!L675</f>
        <v>7.5637711379186985E-3</v>
      </c>
      <c r="L115" s="332">
        <f>'SA-Ratios'!M675</f>
        <v>5.1154336313739826E-3</v>
      </c>
      <c r="M115" s="332">
        <f>'SA-Ratios'!N675</f>
        <v>5.537381497724962E-3</v>
      </c>
      <c r="N115" s="332">
        <f>'SA-Ratios'!O675</f>
        <v>0.32519560252055912</v>
      </c>
      <c r="O115" s="332">
        <f>'SA-Ratios'!P675</f>
        <v>0.29889402697326067</v>
      </c>
      <c r="P115" s="332">
        <f>'SA-Ratios'!Q675</f>
        <v>0.26627015125144465</v>
      </c>
      <c r="Q115" s="332">
        <f>'SA-Ratios'!R675</f>
        <v>0.2877629331535036</v>
      </c>
      <c r="R115" s="333">
        <f>'SA-Ratios'!S675</f>
        <v>0.34820309457210641</v>
      </c>
    </row>
    <row r="116" spans="1:19" x14ac:dyDescent="0.2">
      <c r="A116" s="323" t="str">
        <f>'SA-Ratios'!A682</f>
        <v>Net debt to equity</v>
      </c>
      <c r="B116" s="332">
        <f>'SA-Ratios'!C687</f>
        <v>-4.4507505040698982E-2</v>
      </c>
      <c r="C116" s="332">
        <f>'SA-Ratios'!D687</f>
        <v>-0.22177158643390352</v>
      </c>
      <c r="D116" s="332">
        <f>'SA-Ratios'!E687</f>
        <v>-0.20446145097853377</v>
      </c>
      <c r="E116" s="332">
        <f>'SA-Ratios'!F687</f>
        <v>5.0758570716906114E-2</v>
      </c>
      <c r="F116" s="332">
        <f>'SA-Ratios'!G687</f>
        <v>-7.44359566530466E-2</v>
      </c>
      <c r="G116" s="332">
        <f>'SA-Ratios'!H687</f>
        <v>-0.30714589154126437</v>
      </c>
      <c r="H116" s="332">
        <f>'SA-Ratios'!I687</f>
        <v>-0.4924185168812773</v>
      </c>
      <c r="I116" s="332">
        <f>'SA-Ratios'!J687</f>
        <v>-0.58071949093647979</v>
      </c>
      <c r="J116" s="332">
        <f>'SA-Ratios'!K687</f>
        <v>-0.59226859835116619</v>
      </c>
      <c r="K116" s="332">
        <f>'SA-Ratios'!L687</f>
        <v>-0.60826461373573648</v>
      </c>
      <c r="L116" s="332">
        <f>'SA-Ratios'!M687</f>
        <v>-0.460437261681721</v>
      </c>
      <c r="M116" s="332">
        <f>'SA-Ratios'!N687</f>
        <v>-0.60413435564548434</v>
      </c>
      <c r="N116" s="332">
        <f>'SA-Ratios'!O687</f>
        <v>-0.64096610636241391</v>
      </c>
      <c r="O116" s="332">
        <f>'SA-Ratios'!P687</f>
        <v>-0.84408154559741444</v>
      </c>
      <c r="P116" s="332">
        <f>'SA-Ratios'!Q687</f>
        <v>-0.75207690937247329</v>
      </c>
      <c r="Q116" s="332">
        <f>'SA-Ratios'!R687</f>
        <v>-0.62870381254559782</v>
      </c>
      <c r="R116" s="333">
        <f>'SA-Ratios'!S687</f>
        <v>-0.58808604913480456</v>
      </c>
      <c r="S116" s="317"/>
    </row>
    <row r="117" spans="1:19" x14ac:dyDescent="0.2">
      <c r="A117" s="323" t="s">
        <v>2394</v>
      </c>
      <c r="B117" s="332">
        <f>'SA-Ratios'!C702</f>
        <v>-0.11989539328103001</v>
      </c>
      <c r="C117" s="332">
        <f>'SA-Ratios'!D702</f>
        <v>-0.57292536633513036</v>
      </c>
      <c r="D117" s="332">
        <f>'SA-Ratios'!E702</f>
        <v>-0.57966682340296893</v>
      </c>
      <c r="E117" s="332">
        <f>'SA-Ratios'!F702</f>
        <v>0.17905869572163527</v>
      </c>
      <c r="F117" s="332">
        <f>'SA-Ratios'!G702</f>
        <v>-0.27045680238331621</v>
      </c>
      <c r="G117" s="332">
        <f>'SA-Ratios'!H702</f>
        <v>-1.4296062513071095</v>
      </c>
      <c r="H117" s="332">
        <f>'SA-Ratios'!I702</f>
        <v>-2.1127063598078899</v>
      </c>
      <c r="I117" s="332">
        <f>'SA-Ratios'!J702</f>
        <v>-2.5521733566523062</v>
      </c>
      <c r="J117" s="332">
        <f>'SA-Ratios'!K702</f>
        <v>-3.783085155106737</v>
      </c>
      <c r="K117" s="332">
        <f>'SA-Ratios'!L702</f>
        <v>-3.116729816380063</v>
      </c>
      <c r="L117" s="332">
        <f>'SA-Ratios'!M702</f>
        <v>-2.0878689505917021</v>
      </c>
      <c r="M117" s="332">
        <f>'SA-Ratios'!N702</f>
        <v>-9.8330965018598242</v>
      </c>
      <c r="N117" s="332">
        <f>'SA-Ratios'!O702</f>
        <v>93.856493378137685</v>
      </c>
      <c r="O117" s="332">
        <f>'SA-Ratios'!P702</f>
        <v>28.930342047471466</v>
      </c>
      <c r="P117" s="332">
        <f>'SA-Ratios'!Q702</f>
        <v>39.323309527790379</v>
      </c>
      <c r="Q117" s="332">
        <f>'SA-Ratios'!R702</f>
        <v>217.81731244847614</v>
      </c>
      <c r="R117" s="332">
        <f>'SA-Ratios'!S702</f>
        <v>-8187.6901408446502</v>
      </c>
      <c r="S117" s="441"/>
    </row>
    <row r="118" spans="1:19" x14ac:dyDescent="0.2">
      <c r="A118" s="323" t="str">
        <f>'SA-Ratios'!A724</f>
        <v>FCFF to debt proceeds/(repayment)</v>
      </c>
      <c r="B118" s="332">
        <f>'SA-Ratios'!C727</f>
        <v>0</v>
      </c>
      <c r="C118" s="332">
        <f>'SA-Ratios'!D727</f>
        <v>-568.11764705882342</v>
      </c>
      <c r="D118" s="332">
        <f>'SA-Ratios'!E727</f>
        <v>0.9994959677419355</v>
      </c>
      <c r="E118" s="332">
        <f>'SA-Ratios'!F727</f>
        <v>7.0432678271363042E-2</v>
      </c>
      <c r="F118" s="332">
        <f>'SA-Ratios'!G727</f>
        <v>-6.3288423153692612</v>
      </c>
      <c r="G118" s="332">
        <f>'SA-Ratios'!H727</f>
        <v>-4.9289334384502759</v>
      </c>
      <c r="H118" s="332">
        <f>'SA-Ratios'!I727</f>
        <v>253.64658634538151</v>
      </c>
      <c r="I118" s="332">
        <f>'SA-Ratios'!J727</f>
        <v>-14.923340091231626</v>
      </c>
      <c r="J118" s="332">
        <f>'SA-Ratios'!K727</f>
        <v>112.3056027164686</v>
      </c>
      <c r="K118" s="332">
        <f>'SA-Ratios'!L727</f>
        <v>52.423479087452471</v>
      </c>
      <c r="L118" s="332">
        <f>'SA-Ratios'!M727</f>
        <v>-107.40664711632454</v>
      </c>
      <c r="M118" s="332">
        <f>'SA-Ratios'!N727</f>
        <v>-40.374558303886936</v>
      </c>
      <c r="N118" s="332">
        <f>'SA-Ratios'!O727</f>
        <v>-1.1546063198471608</v>
      </c>
      <c r="O118" s="332">
        <f>'SA-Ratios'!P727</f>
        <v>0.37749914787943711</v>
      </c>
      <c r="P118" s="332">
        <f>'SA-Ratios'!Q727</f>
        <v>0.88236083511832564</v>
      </c>
      <c r="Q118" s="332">
        <f>'SA-Ratios'!R727</f>
        <v>-8.5644472762026123</v>
      </c>
      <c r="R118" s="333">
        <f>'SA-Ratios'!S727</f>
        <v>-2.1838944090167582</v>
      </c>
    </row>
    <row r="119" spans="1:19" x14ac:dyDescent="0.2">
      <c r="A119" s="323"/>
      <c r="B119" s="324"/>
      <c r="C119" s="324"/>
      <c r="D119" s="324"/>
      <c r="E119" s="324"/>
      <c r="F119" s="324"/>
      <c r="G119" s="324"/>
      <c r="H119" s="324"/>
      <c r="I119" s="324"/>
      <c r="J119" s="324"/>
      <c r="K119" s="324"/>
      <c r="L119" s="324"/>
      <c r="M119" s="324"/>
      <c r="N119" s="324"/>
      <c r="O119" s="324"/>
      <c r="P119" s="324"/>
      <c r="Q119" s="324"/>
      <c r="R119" s="325"/>
    </row>
    <row r="120" spans="1:19" x14ac:dyDescent="0.2">
      <c r="A120" s="323" t="str">
        <f>'SA-Ratios'!B380</f>
        <v>Total Capital Employed</v>
      </c>
      <c r="B120" s="326">
        <f>'SA-Ratios'!C380</f>
        <v>544.72</v>
      </c>
      <c r="C120" s="326">
        <f>'SA-Ratios'!D380</f>
        <v>709.59</v>
      </c>
      <c r="D120" s="326">
        <f>'SA-Ratios'!E380</f>
        <v>1171.8200000000002</v>
      </c>
      <c r="E120" s="326">
        <f>'SA-Ratios'!F380</f>
        <v>2920.1000000000004</v>
      </c>
      <c r="F120" s="326">
        <f>'SA-Ratios'!G380</f>
        <v>3210.92</v>
      </c>
      <c r="G120" s="326">
        <f>'SA-Ratios'!H380</f>
        <v>3517.64</v>
      </c>
      <c r="H120" s="326">
        <f>'SA-Ratios'!I380</f>
        <v>4310.1400000000003</v>
      </c>
      <c r="I120" s="326">
        <f>'SA-Ratios'!J380</f>
        <v>5175.0200000000004</v>
      </c>
      <c r="J120" s="326">
        <f>'SA-Ratios'!K380</f>
        <v>5747.4699999999993</v>
      </c>
      <c r="K120" s="326">
        <f>'SA-Ratios'!L380</f>
        <v>6731.0599999999995</v>
      </c>
      <c r="L120" s="326">
        <f>'SA-Ratios'!M380</f>
        <v>7918.42</v>
      </c>
      <c r="M120" s="326">
        <f>'SA-Ratios'!N380</f>
        <v>7832.01</v>
      </c>
      <c r="N120" s="326">
        <f>'SA-Ratios'!O380</f>
        <v>9816.89</v>
      </c>
      <c r="O120" s="326">
        <f>'SA-Ratios'!P380</f>
        <v>29596.95</v>
      </c>
      <c r="P120" s="326">
        <f>'SA-Ratios'!Q380</f>
        <v>27719.54</v>
      </c>
      <c r="Q120" s="326">
        <f>'SA-Ratios'!R380</f>
        <v>27059.08</v>
      </c>
      <c r="R120" s="327">
        <f>'SA-Ratios'!S380</f>
        <v>26654.11</v>
      </c>
      <c r="S120" s="320"/>
    </row>
    <row r="121" spans="1:19" x14ac:dyDescent="0.2">
      <c r="A121" s="323" t="str">
        <f>'SA-Ratios'!B381</f>
        <v>Total Capital Employed ex cash and invt</v>
      </c>
      <c r="B121" s="326">
        <f>'SA-Ratios'!C381</f>
        <v>437.41</v>
      </c>
      <c r="C121" s="326">
        <f>'SA-Ratios'!D381</f>
        <v>545.29999999999995</v>
      </c>
      <c r="D121" s="326">
        <f>'SA-Ratios'!E381</f>
        <v>537.14000000000021</v>
      </c>
      <c r="E121" s="326">
        <f>'SA-Ratios'!F381</f>
        <v>1044.8300000000004</v>
      </c>
      <c r="F121" s="326">
        <f>'SA-Ratios'!G381</f>
        <v>1200.3200000000002</v>
      </c>
      <c r="G121" s="326">
        <f>'SA-Ratios'!H381</f>
        <v>1257.4699999999998</v>
      </c>
      <c r="H121" s="326">
        <f>'SA-Ratios'!I381</f>
        <v>1394.1500000000005</v>
      </c>
      <c r="I121" s="326">
        <f>'SA-Ratios'!J381</f>
        <v>1214.96</v>
      </c>
      <c r="J121" s="326">
        <f>'SA-Ratios'!K381</f>
        <v>1606.9099999999989</v>
      </c>
      <c r="K121" s="326">
        <f>'SA-Ratios'!L381</f>
        <v>1878.7299999999996</v>
      </c>
      <c r="L121" s="326">
        <f>'SA-Ratios'!M381</f>
        <v>2152.9300000000003</v>
      </c>
      <c r="M121" s="326">
        <f>'SA-Ratios'!N381</f>
        <v>3083.3500000000004</v>
      </c>
      <c r="N121" s="326">
        <f>'SA-Ratios'!O381</f>
        <v>2659.6800000000003</v>
      </c>
      <c r="O121" s="326">
        <f>'SA-Ratios'!P381</f>
        <v>3304.3300000000017</v>
      </c>
      <c r="P121" s="326">
        <f>'SA-Ratios'!Q381</f>
        <v>5178.739999999998</v>
      </c>
      <c r="Q121" s="326">
        <f>'SA-Ratios'!R381</f>
        <v>7555.5000000000036</v>
      </c>
      <c r="R121" s="327">
        <f>'SA-Ratios'!S381</f>
        <v>8143.5800000000017</v>
      </c>
      <c r="S121" s="320"/>
    </row>
    <row r="122" spans="1:19" x14ac:dyDescent="0.2">
      <c r="A122" s="323"/>
      <c r="B122" s="326"/>
      <c r="C122" s="326"/>
      <c r="D122" s="326"/>
      <c r="E122" s="326"/>
      <c r="F122" s="326"/>
      <c r="G122" s="326"/>
      <c r="H122" s="326"/>
      <c r="I122" s="326"/>
      <c r="J122" s="326"/>
      <c r="K122" s="326"/>
      <c r="L122" s="326"/>
      <c r="M122" s="326"/>
      <c r="N122" s="326"/>
      <c r="O122" s="326"/>
      <c r="P122" s="326"/>
      <c r="Q122" s="326"/>
      <c r="R122" s="327"/>
      <c r="S122" s="376"/>
    </row>
    <row r="123" spans="1:19" x14ac:dyDescent="0.2">
      <c r="A123" s="323" t="s">
        <v>1959</v>
      </c>
      <c r="B123" s="330">
        <f>'SA-Ratios'!C664</f>
        <v>0.21082390953150243</v>
      </c>
      <c r="C123" s="330">
        <f>'SA-Ratios'!D664</f>
        <v>0.18847503487929651</v>
      </c>
      <c r="D123" s="330">
        <f>'SA-Ratios'!E664</f>
        <v>0.14092608079739205</v>
      </c>
      <c r="E123" s="330">
        <f>'SA-Ratios'!F664</f>
        <v>1.9417143248518884E-2</v>
      </c>
      <c r="F123" s="330">
        <f>'SA-Ratios'!G664</f>
        <v>2.1389508302916301E-2</v>
      </c>
      <c r="G123" s="330">
        <f>'SA-Ratios'!H664</f>
        <v>3.1643374535199741E-2</v>
      </c>
      <c r="H123" s="330">
        <f>'SA-Ratios'!I664</f>
        <v>1.6971606490740442E-2</v>
      </c>
      <c r="I123" s="330">
        <f>'SA-Ratios'!J664</f>
        <v>1.9752580666354911E-2</v>
      </c>
      <c r="J123" s="330">
        <f>'SA-Ratios'!K664</f>
        <v>2.5531233742846857E-2</v>
      </c>
      <c r="K123" s="330">
        <f>'SA-Ratios'!L664</f>
        <v>1.5969252985413889E-2</v>
      </c>
      <c r="L123" s="330">
        <f>'SA-Ratios'!M664</f>
        <v>3.9833704198564863E-2</v>
      </c>
      <c r="M123" s="330">
        <f>'SA-Ratios'!N664</f>
        <v>5.1638085242485643E-2</v>
      </c>
      <c r="N123" s="330">
        <f>'SA-Ratios'!O664</f>
        <v>7.8294653398377698E-2</v>
      </c>
      <c r="O123" s="330">
        <f>'SA-Ratios'!P664</f>
        <v>5.8416830112562275E-2</v>
      </c>
      <c r="P123" s="330">
        <f>'SA-Ratios'!Q664</f>
        <v>9.3247218388183922E-2</v>
      </c>
      <c r="Q123" s="330">
        <f>'SA-Ratios'!R664</f>
        <v>0.19976843262963856</v>
      </c>
      <c r="R123" s="331">
        <f>'SA-Ratios'!S664</f>
        <v>0.21020210391568128</v>
      </c>
      <c r="S123" s="320"/>
    </row>
    <row r="124" spans="1:19" x14ac:dyDescent="0.2">
      <c r="A124" s="323"/>
      <c r="B124" s="332"/>
      <c r="C124" s="332"/>
      <c r="D124" s="332"/>
      <c r="E124" s="332"/>
      <c r="F124" s="332"/>
      <c r="G124" s="332"/>
      <c r="H124" s="332"/>
      <c r="I124" s="332"/>
      <c r="J124" s="332"/>
      <c r="K124" s="332"/>
      <c r="L124" s="332"/>
      <c r="M124" s="332"/>
      <c r="N124" s="332"/>
      <c r="O124" s="332"/>
      <c r="P124" s="332"/>
      <c r="Q124" s="332"/>
      <c r="R124" s="333"/>
      <c r="S124" s="320"/>
    </row>
    <row r="125" spans="1:19" x14ac:dyDescent="0.2">
      <c r="A125" s="391" t="s">
        <v>844</v>
      </c>
      <c r="B125" s="389"/>
      <c r="C125" s="389"/>
      <c r="D125" s="389"/>
      <c r="E125" s="389"/>
      <c r="F125" s="389"/>
      <c r="G125" s="389"/>
      <c r="H125" s="389"/>
      <c r="I125" s="389"/>
      <c r="J125" s="389"/>
      <c r="K125" s="389"/>
      <c r="L125" s="389"/>
      <c r="M125" s="389"/>
      <c r="N125" s="389"/>
      <c r="O125" s="389"/>
      <c r="P125" s="389"/>
      <c r="Q125" s="389"/>
      <c r="R125" s="390"/>
      <c r="S125" s="376"/>
    </row>
    <row r="126" spans="1:19" x14ac:dyDescent="0.2">
      <c r="A126" s="323" t="s">
        <v>1968</v>
      </c>
      <c r="B126" s="326"/>
      <c r="C126" s="328">
        <f>'SA-Ratios'!D787</f>
        <v>0.21168674698795154</v>
      </c>
      <c r="D126" s="328">
        <f>'SA-Ratios'!E787</f>
        <v>0.3034370753372444</v>
      </c>
      <c r="E126" s="328">
        <f>'SA-Ratios'!F787</f>
        <v>0.23859533133296029</v>
      </c>
      <c r="F126" s="328">
        <f>'SA-Ratios'!G787</f>
        <v>0.16403539386971611</v>
      </c>
      <c r="G126" s="328">
        <f>'SA-Ratios'!H787</f>
        <v>9.5610151854530034E-2</v>
      </c>
      <c r="H126" s="328">
        <f>'SA-Ratios'!I787</f>
        <v>6.8045717965228292E-2</v>
      </c>
      <c r="I126" s="328">
        <f>'SA-Ratios'!J787</f>
        <v>0.16841756221080106</v>
      </c>
      <c r="J126" s="328">
        <f>'SA-Ratios'!K787</f>
        <v>7.4121850853316795E-2</v>
      </c>
      <c r="K126" s="328">
        <f>'SA-Ratios'!L787</f>
        <v>0.18899443957390094</v>
      </c>
      <c r="L126" s="328">
        <f>'SA-Ratios'!M787</f>
        <v>0.23850551492868988</v>
      </c>
      <c r="M126" s="328">
        <f>'SA-Ratios'!N787</f>
        <v>0.21013399447058712</v>
      </c>
      <c r="N126" s="328">
        <f>'SA-Ratios'!O787</f>
        <v>0.17778316923097681</v>
      </c>
      <c r="O126" s="328">
        <f>'SA-Ratios'!P787</f>
        <v>1.4466620508917787</v>
      </c>
      <c r="P126" s="328">
        <f>'SA-Ratios'!Q787</f>
        <v>1.5550088169397736E-2</v>
      </c>
      <c r="Q126" s="328">
        <f>'SA-Ratios'!R787</f>
        <v>0.18349050629267549</v>
      </c>
      <c r="R126" s="328">
        <f>'SA-Ratios'!S787</f>
        <v>5.7116671498872229E-2</v>
      </c>
      <c r="S126" s="320"/>
    </row>
    <row r="127" spans="1:19" x14ac:dyDescent="0.2">
      <c r="A127" s="323" t="s">
        <v>1919</v>
      </c>
      <c r="B127" s="330">
        <f>'SA-Ratios'!C802</f>
        <v>8.7652154432081256E-2</v>
      </c>
      <c r="C127" s="330">
        <f>'SA-Ratios'!D802</f>
        <v>5.7382589784282602E-2</v>
      </c>
      <c r="D127" s="330">
        <f>'SA-Ratios'!E802</f>
        <v>4.853575321044401E-2</v>
      </c>
      <c r="E127" s="330">
        <f>'SA-Ratios'!F802</f>
        <v>3.7108826592998509E-2</v>
      </c>
      <c r="F127" s="330">
        <f>'SA-Ratios'!G802</f>
        <v>3.033056834797819E-2</v>
      </c>
      <c r="G127" s="330">
        <f>'SA-Ratios'!H802</f>
        <v>1.813228109733183E-2</v>
      </c>
      <c r="H127" s="330">
        <f>'SA-Ratios'!I802</f>
        <v>1.0566543556690006E-2</v>
      </c>
      <c r="I127" s="330">
        <f>'SA-Ratios'!J802</f>
        <v>8.6306300010482555E-3</v>
      </c>
      <c r="J127" s="330">
        <f>'SA-Ratios'!K802</f>
        <v>7.7754731566042562E-3</v>
      </c>
      <c r="K127" s="330">
        <f>'SA-Ratios'!L802</f>
        <v>6.6551605935457224E-3</v>
      </c>
      <c r="L127" s="330">
        <f>'SA-Ratios'!M802</f>
        <v>6.9432808842718823E-4</v>
      </c>
      <c r="M127" s="330">
        <f>'SA-Ratios'!N802</f>
        <v>7.0228325510214562E-4</v>
      </c>
      <c r="N127" s="330">
        <f>'SA-Ratios'!O802</f>
        <v>4.8151427938897496E-3</v>
      </c>
      <c r="O127" s="330">
        <f>'SA-Ratios'!P802</f>
        <v>1.2391233843889325E-2</v>
      </c>
      <c r="P127" s="330">
        <f>'SA-Ratios'!Q802</f>
        <v>3.6787311506712894E-3</v>
      </c>
      <c r="Q127" s="330">
        <f>'SA-Ratios'!R802</f>
        <v>9.9250587865205749E-3</v>
      </c>
      <c r="R127" s="331">
        <f>'SA-Ratios'!S802</f>
        <v>1.2181020834492491E-2</v>
      </c>
    </row>
    <row r="128" spans="1:19" x14ac:dyDescent="0.2">
      <c r="A128" s="323" t="s">
        <v>1922</v>
      </c>
      <c r="B128" s="324"/>
      <c r="C128" s="330">
        <f>'SA-Ratios'!D807</f>
        <v>0.2359146727012546</v>
      </c>
      <c r="D128" s="330">
        <f>'SA-Ratios'!E807</f>
        <v>0.23385438091320446</v>
      </c>
      <c r="E128" s="330">
        <f>'SA-Ratios'!F807</f>
        <v>0.24274623588456712</v>
      </c>
      <c r="F128" s="330">
        <f>'SA-Ratios'!G807</f>
        <v>0.19996732293113309</v>
      </c>
      <c r="G128" s="330">
        <f>'SA-Ratios'!H807</f>
        <v>0.16382715717625562</v>
      </c>
      <c r="H128" s="330">
        <f>'SA-Ratios'!I807</f>
        <v>0.11798020746393227</v>
      </c>
      <c r="I128" s="330">
        <f>'SA-Ratios'!J807</f>
        <v>0.18098884527769166</v>
      </c>
      <c r="J128" s="330">
        <f>'SA-Ratios'!K807</f>
        <v>0.11503908089273941</v>
      </c>
      <c r="K128" s="330">
        <f>'SA-Ratios'!L807</f>
        <v>0.21103504173277229</v>
      </c>
      <c r="L128" s="330">
        <f>'SA-Ratios'!M807</f>
        <v>0.30356410983952836</v>
      </c>
      <c r="M128" s="330">
        <f>'SA-Ratios'!N807</f>
        <v>0.28890177541924306</v>
      </c>
      <c r="N128" s="330">
        <f>'SA-Ratios'!O807</f>
        <v>0.25056517152231123</v>
      </c>
      <c r="O128" s="330">
        <f>'SA-Ratios'!P807</f>
        <v>0.51336437753669817</v>
      </c>
      <c r="P128" s="330">
        <f>'SA-Ratios'!Q807</f>
        <v>9.1656978150380236E-2</v>
      </c>
      <c r="Q128" s="330">
        <f>'SA-Ratios'!R807</f>
        <v>0.26422009406145675</v>
      </c>
      <c r="R128" s="331">
        <f>'SA-Ratios'!S807</f>
        <v>0.14575949062565158</v>
      </c>
    </row>
    <row r="129" spans="1:19" x14ac:dyDescent="0.2">
      <c r="A129" s="323"/>
      <c r="B129" s="324"/>
      <c r="C129" s="324"/>
      <c r="D129" s="324"/>
      <c r="E129" s="324"/>
      <c r="F129" s="324"/>
      <c r="G129" s="324"/>
      <c r="H129" s="324"/>
      <c r="I129" s="324"/>
      <c r="J129" s="324"/>
      <c r="K129" s="324"/>
      <c r="L129" s="324"/>
      <c r="M129" s="324"/>
      <c r="N129" s="324"/>
      <c r="O129" s="324"/>
      <c r="P129" s="324"/>
      <c r="Q129" s="324"/>
      <c r="R129" s="325"/>
    </row>
    <row r="130" spans="1:19" x14ac:dyDescent="0.2">
      <c r="A130" s="391" t="s">
        <v>2073</v>
      </c>
      <c r="B130" s="389"/>
      <c r="C130" s="389"/>
      <c r="D130" s="389"/>
      <c r="E130" s="389"/>
      <c r="F130" s="389"/>
      <c r="G130" s="389"/>
      <c r="H130" s="389"/>
      <c r="I130" s="389"/>
      <c r="J130" s="389"/>
      <c r="K130" s="389"/>
      <c r="L130" s="389"/>
      <c r="M130" s="389"/>
      <c r="N130" s="389"/>
      <c r="O130" s="389"/>
      <c r="P130" s="389"/>
      <c r="Q130" s="389"/>
      <c r="R130" s="390"/>
      <c r="S130" s="376"/>
    </row>
    <row r="131" spans="1:19" x14ac:dyDescent="0.2">
      <c r="A131" s="323" t="str">
        <f>'SA-Ratios'!A854</f>
        <v>Invt in associates and JV as % of total investments</v>
      </c>
      <c r="B131" s="330">
        <f>'SA-Ratios'!C857</f>
        <v>0.69322523529959923</v>
      </c>
      <c r="C131" s="330">
        <f>'SA-Ratios'!D857</f>
        <v>0</v>
      </c>
      <c r="D131" s="330">
        <f>'SA-Ratios'!E857</f>
        <v>0.23608747715384132</v>
      </c>
      <c r="E131" s="330">
        <f>'SA-Ratios'!F857</f>
        <v>6.2209708468647179E-2</v>
      </c>
      <c r="F131" s="330">
        <f>'SA-Ratios'!G857</f>
        <v>7.7429622998110029E-2</v>
      </c>
      <c r="G131" s="330">
        <f>'SA-Ratios'!H857</f>
        <v>0.19471544175880573</v>
      </c>
      <c r="H131" s="330">
        <f>'SA-Ratios'!I857</f>
        <v>0.25430814234616717</v>
      </c>
      <c r="I131" s="330">
        <f>'SA-Ratios'!J857</f>
        <v>0.23861507148881578</v>
      </c>
      <c r="J131" s="330">
        <f>'SA-Ratios'!K857</f>
        <v>0.17497391657167144</v>
      </c>
      <c r="K131" s="330">
        <f>'SA-Ratios'!L857</f>
        <v>0.15214752500345194</v>
      </c>
      <c r="L131" s="330">
        <f>'SA-Ratios'!M857</f>
        <v>0.36385632444076738</v>
      </c>
      <c r="M131" s="330">
        <f>'SA-Ratios'!N857</f>
        <v>0</v>
      </c>
      <c r="N131" s="330">
        <f>'SA-Ratios'!O857</f>
        <v>0</v>
      </c>
      <c r="O131" s="330">
        <f>'SA-Ratios'!P857</f>
        <v>9.4501803167580875E-3</v>
      </c>
      <c r="P131" s="330">
        <f>'SA-Ratios'!Q857</f>
        <v>1.1023122515616126E-2</v>
      </c>
      <c r="Q131" s="330">
        <f>'SA-Ratios'!R857</f>
        <v>1.2631014408636775E-2</v>
      </c>
      <c r="R131" s="331">
        <f>'SA-Ratios'!S857</f>
        <v>0</v>
      </c>
    </row>
    <row r="132" spans="1:19" x14ac:dyDescent="0.2">
      <c r="A132" s="323" t="s">
        <v>1923</v>
      </c>
      <c r="B132" s="330">
        <f>'SA-Ratios'!C862</f>
        <v>0.19700029372888822</v>
      </c>
      <c r="C132" s="330">
        <f>'SA-Ratios'!D862</f>
        <v>0.23152806550261421</v>
      </c>
      <c r="D132" s="330">
        <f>'SA-Ratios'!E862</f>
        <v>0.54161901998600459</v>
      </c>
      <c r="E132" s="330">
        <f>'SA-Ratios'!F862</f>
        <v>0.64219376048765442</v>
      </c>
      <c r="F132" s="330">
        <f>'SA-Ratios'!G862</f>
        <v>0.62617567550733122</v>
      </c>
      <c r="G132" s="330">
        <f>'SA-Ratios'!H862</f>
        <v>0.64252453349404715</v>
      </c>
      <c r="H132" s="330">
        <f>'SA-Ratios'!I862</f>
        <v>0.67654182926772666</v>
      </c>
      <c r="I132" s="330">
        <f>'SA-Ratios'!J862</f>
        <v>0.76522602811196871</v>
      </c>
      <c r="J132" s="330">
        <f>'SA-Ratios'!K862</f>
        <v>0.72041437362874461</v>
      </c>
      <c r="K132" s="330">
        <f>'SA-Ratios'!L862</f>
        <v>0.72088645770502724</v>
      </c>
      <c r="L132" s="330">
        <f>'SA-Ratios'!M862</f>
        <v>0.72811116359071626</v>
      </c>
      <c r="M132" s="330">
        <f>'SA-Ratios'!N862</f>
        <v>0.60631434331672196</v>
      </c>
      <c r="N132" s="330">
        <f>'SA-Ratios'!O862</f>
        <v>0.72907101943690922</v>
      </c>
      <c r="O132" s="330">
        <f>'SA-Ratios'!P862</f>
        <v>0.8883557258433723</v>
      </c>
      <c r="P132" s="330">
        <f>'SA-Ratios'!Q862</f>
        <v>0.81317366738409091</v>
      </c>
      <c r="Q132" s="330">
        <f>'SA-Ratios'!R862</f>
        <v>0.72077764654230658</v>
      </c>
      <c r="R132" s="331">
        <f>'SA-Ratios'!S862</f>
        <v>0.69447188444858965</v>
      </c>
    </row>
    <row r="133" spans="1:19" x14ac:dyDescent="0.2">
      <c r="A133" s="323"/>
      <c r="B133" s="324"/>
      <c r="C133" s="324"/>
      <c r="D133" s="324"/>
      <c r="E133" s="324"/>
      <c r="F133" s="324"/>
      <c r="G133" s="324"/>
      <c r="H133" s="324"/>
      <c r="I133" s="324"/>
      <c r="J133" s="324"/>
      <c r="K133" s="324"/>
      <c r="L133" s="324"/>
      <c r="M133" s="324"/>
      <c r="N133" s="324"/>
      <c r="O133" s="324"/>
      <c r="P133" s="324"/>
      <c r="Q133" s="324"/>
      <c r="R133" s="325"/>
    </row>
    <row r="134" spans="1:19" x14ac:dyDescent="0.2">
      <c r="A134" s="391" t="s">
        <v>859</v>
      </c>
      <c r="B134" s="389"/>
      <c r="C134" s="389"/>
      <c r="D134" s="389"/>
      <c r="E134" s="389"/>
      <c r="F134" s="389"/>
      <c r="G134" s="389"/>
      <c r="H134" s="389"/>
      <c r="I134" s="389"/>
      <c r="J134" s="389"/>
      <c r="K134" s="389"/>
      <c r="L134" s="389"/>
      <c r="M134" s="389"/>
      <c r="N134" s="389"/>
      <c r="O134" s="389"/>
      <c r="P134" s="389"/>
      <c r="Q134" s="389"/>
      <c r="R134" s="390"/>
      <c r="S134" s="376"/>
    </row>
    <row r="135" spans="1:19" x14ac:dyDescent="0.2">
      <c r="A135" s="323" t="s">
        <v>1924</v>
      </c>
      <c r="B135" s="324"/>
      <c r="C135" s="338">
        <f>'SA-Ratios'!D979</f>
        <v>126.36010684557088</v>
      </c>
      <c r="D135" s="338">
        <f>'SA-Ratios'!E979</f>
        <v>99.190312044513959</v>
      </c>
      <c r="E135" s="338">
        <f>'SA-Ratios'!F979</f>
        <v>86.240413138674</v>
      </c>
      <c r="F135" s="338">
        <f>'SA-Ratios'!G979</f>
        <v>86.917588107168783</v>
      </c>
      <c r="G135" s="338">
        <f>'SA-Ratios'!H979</f>
        <v>78.431713040264668</v>
      </c>
      <c r="H135" s="338">
        <f>'SA-Ratios'!I979</f>
        <v>76.549681650021427</v>
      </c>
      <c r="I135" s="338">
        <f>'SA-Ratios'!J979</f>
        <v>70.303770506661834</v>
      </c>
      <c r="J135" s="338">
        <f>'SA-Ratios'!K979</f>
        <v>116.66442701900209</v>
      </c>
      <c r="K135" s="338">
        <f>'SA-Ratios'!L979</f>
        <v>105.18810517542646</v>
      </c>
      <c r="L135" s="338">
        <f>'SA-Ratios'!M979</f>
        <v>83.832852702985377</v>
      </c>
      <c r="M135" s="338">
        <f>'SA-Ratios'!N979</f>
        <v>164.86635226590576</v>
      </c>
      <c r="N135" s="338">
        <f>'SA-Ratios'!O979</f>
        <v>178.20715747722522</v>
      </c>
      <c r="O135" s="338">
        <f>'SA-Ratios'!P979</f>
        <v>89.42169026610398</v>
      </c>
      <c r="P135" s="338">
        <f>'SA-Ratios'!Q979</f>
        <v>112.63574158892882</v>
      </c>
      <c r="Q135" s="338">
        <f>'SA-Ratios'!R979</f>
        <v>126.0664976132099</v>
      </c>
      <c r="R135" s="339">
        <f>'SA-Ratios'!S979</f>
        <v>125.36280389306194</v>
      </c>
    </row>
    <row r="136" spans="1:19" x14ac:dyDescent="0.2">
      <c r="A136" s="340" t="s">
        <v>1925</v>
      </c>
      <c r="B136" s="338">
        <f>'SA-Ratios'!C977</f>
        <v>0</v>
      </c>
      <c r="C136" s="338">
        <f>'SA-Ratios'!D977</f>
        <v>76.818238290470873</v>
      </c>
      <c r="D136" s="338">
        <f>'SA-Ratios'!E977</f>
        <v>63.206010022022916</v>
      </c>
      <c r="E136" s="338">
        <f>'SA-Ratios'!F977</f>
        <v>55.098631457369109</v>
      </c>
      <c r="F136" s="338">
        <f>'SA-Ratios'!G977</f>
        <v>53.374793196614966</v>
      </c>
      <c r="G136" s="338">
        <f>'SA-Ratios'!H977</f>
        <v>66.741714865821578</v>
      </c>
      <c r="H136" s="338">
        <f>'SA-Ratios'!I977</f>
        <v>93.903423254632344</v>
      </c>
      <c r="I136" s="338">
        <f>'SA-Ratios'!J977</f>
        <v>82.019726534681666</v>
      </c>
      <c r="J136" s="338">
        <f>'SA-Ratios'!K977</f>
        <v>90.557229703360662</v>
      </c>
      <c r="K136" s="338">
        <f>'SA-Ratios'!L977</f>
        <v>64.360118999732904</v>
      </c>
      <c r="L136" s="338">
        <f>'SA-Ratios'!M977</f>
        <v>57.087492155515037</v>
      </c>
      <c r="M136" s="338">
        <f>'SA-Ratios'!N977</f>
        <v>108.87914552616216</v>
      </c>
      <c r="N136" s="338">
        <f>'SA-Ratios'!O977</f>
        <v>110.81649751307096</v>
      </c>
      <c r="O136" s="338">
        <f>'SA-Ratios'!P977</f>
        <v>63.261608108175437</v>
      </c>
      <c r="P136" s="338">
        <f>'SA-Ratios'!Q977</f>
        <v>89.692442126606366</v>
      </c>
      <c r="Q136" s="338">
        <f>'SA-Ratios'!R977</f>
        <v>111.92576158647366</v>
      </c>
      <c r="R136" s="339">
        <f>'SA-Ratios'!S977</f>
        <v>128.09483154632096</v>
      </c>
    </row>
    <row r="137" spans="1:19" x14ac:dyDescent="0.2">
      <c r="A137" s="340" t="s">
        <v>1926</v>
      </c>
      <c r="B137" s="338">
        <f>'SA-Ratios'!C976</f>
        <v>0</v>
      </c>
      <c r="C137" s="338">
        <f>'SA-Ratios'!D976</f>
        <v>72.220531190900189</v>
      </c>
      <c r="D137" s="338">
        <f>'SA-Ratios'!E976</f>
        <v>61.563387699083982</v>
      </c>
      <c r="E137" s="338">
        <f>'SA-Ratios'!F976</f>
        <v>52.783014948440758</v>
      </c>
      <c r="F137" s="338">
        <f>'SA-Ratios'!G976</f>
        <v>48.877295666353234</v>
      </c>
      <c r="G137" s="338">
        <f>'SA-Ratios'!H976</f>
        <v>48.494883988084901</v>
      </c>
      <c r="H137" s="338">
        <f>'SA-Ratios'!I976</f>
        <v>41.901311506644859</v>
      </c>
      <c r="I137" s="338">
        <f>'SA-Ratios'!J976</f>
        <v>41.417960404500782</v>
      </c>
      <c r="J137" s="338">
        <f>'SA-Ratios'!K976</f>
        <v>77.602021315544889</v>
      </c>
      <c r="K137" s="338">
        <f>'SA-Ratios'!L976</f>
        <v>69.791830916117746</v>
      </c>
      <c r="L137" s="338">
        <f>'SA-Ratios'!M976</f>
        <v>57.188841655958321</v>
      </c>
      <c r="M137" s="338">
        <f>'SA-Ratios'!N976</f>
        <v>113.21777323673801</v>
      </c>
      <c r="N137" s="338">
        <f>'SA-Ratios'!O976</f>
        <v>115.29772446876579</v>
      </c>
      <c r="O137" s="338">
        <f>'SA-Ratios'!P976</f>
        <v>70.641678208967122</v>
      </c>
      <c r="P137" s="338">
        <f>'SA-Ratios'!Q976</f>
        <v>101.98228172853362</v>
      </c>
      <c r="Q137" s="338">
        <f>'SA-Ratios'!R976</f>
        <v>105.463650903961</v>
      </c>
      <c r="R137" s="339">
        <f>'SA-Ratios'!S976</f>
        <v>102.35130946611744</v>
      </c>
    </row>
    <row r="138" spans="1:19" x14ac:dyDescent="0.2">
      <c r="A138" s="340" t="s">
        <v>1927</v>
      </c>
      <c r="B138" s="338">
        <f>'SA-Ratios'!C978</f>
        <v>0</v>
      </c>
      <c r="C138" s="338">
        <f>'SA-Ratios'!D978</f>
        <v>22.678662635800166</v>
      </c>
      <c r="D138" s="338">
        <f>'SA-Ratios'!E978</f>
        <v>25.579085676592943</v>
      </c>
      <c r="E138" s="338">
        <f>'SA-Ratios'!F978</f>
        <v>21.641233267135867</v>
      </c>
      <c r="F138" s="338">
        <f>'SA-Ratios'!G978</f>
        <v>15.33450075579942</v>
      </c>
      <c r="G138" s="338">
        <f>'SA-Ratios'!H978</f>
        <v>36.80488581364181</v>
      </c>
      <c r="H138" s="338">
        <f>'SA-Ratios'!I978</f>
        <v>59.255053111255769</v>
      </c>
      <c r="I138" s="338">
        <f>'SA-Ratios'!J978</f>
        <v>53.133916432520614</v>
      </c>
      <c r="J138" s="338">
        <f>'SA-Ratios'!K978</f>
        <v>51.494823999903439</v>
      </c>
      <c r="K138" s="338">
        <f>'SA-Ratios'!L978</f>
        <v>28.963844740424189</v>
      </c>
      <c r="L138" s="338">
        <f>'SA-Ratios'!M978</f>
        <v>30.443481108487983</v>
      </c>
      <c r="M138" s="338">
        <f>'SA-Ratios'!N978</f>
        <v>57.23056649699442</v>
      </c>
      <c r="N138" s="338">
        <f>'SA-Ratios'!O978</f>
        <v>47.907064504611512</v>
      </c>
      <c r="O138" s="338">
        <f>'SA-Ratios'!P978</f>
        <v>44.481596051038565</v>
      </c>
      <c r="P138" s="338">
        <f>'SA-Ratios'!Q978</f>
        <v>79.03898226621115</v>
      </c>
      <c r="Q138" s="338">
        <f>'SA-Ratios'!R978</f>
        <v>91.322914877224761</v>
      </c>
      <c r="R138" s="339">
        <f>'SA-Ratios'!S978</f>
        <v>105.08333711937647</v>
      </c>
    </row>
    <row r="139" spans="1:19" x14ac:dyDescent="0.2">
      <c r="A139" s="341" t="s">
        <v>1928</v>
      </c>
      <c r="B139" s="330">
        <f>'SA-Ratios'!C990</f>
        <v>0.34187211923667854</v>
      </c>
      <c r="C139" s="330">
        <f>'SA-Ratios'!D990</f>
        <v>0.45642660924062339</v>
      </c>
      <c r="D139" s="330">
        <f>'SA-Ratios'!E990</f>
        <v>0.30992733501430958</v>
      </c>
      <c r="E139" s="330">
        <f>'SA-Ratios'!F990</f>
        <v>0.60449367246379215</v>
      </c>
      <c r="F139" s="330">
        <f>'SA-Ratios'!G990</f>
        <v>0.51196186486068274</v>
      </c>
      <c r="G139" s="330">
        <f>'SA-Ratios'!H990</f>
        <v>0.34445587272751582</v>
      </c>
      <c r="H139" s="330">
        <f>'SA-Ratios'!I990</f>
        <v>0.36614852098251865</v>
      </c>
      <c r="I139" s="330">
        <f>'SA-Ratios'!J990</f>
        <v>0.25212414703940145</v>
      </c>
      <c r="J139" s="330">
        <f>'SA-Ratios'!K990</f>
        <v>0.54523618895116088</v>
      </c>
      <c r="K139" s="330">
        <f>'SA-Ratios'!L990</f>
        <v>0.42103959041952399</v>
      </c>
      <c r="L139" s="330">
        <f>'SA-Ratios'!M990</f>
        <v>0.33256631702676581</v>
      </c>
      <c r="M139" s="330">
        <f>'SA-Ratios'!N990</f>
        <v>0.82537189471000849</v>
      </c>
      <c r="N139" s="330">
        <f>'SA-Ratios'!O990</f>
        <v>1.257389201743502</v>
      </c>
      <c r="O139" s="330">
        <f>'SA-Ratios'!P990</f>
        <v>0.19865129464752818</v>
      </c>
      <c r="P139" s="330">
        <f>'SA-Ratios'!Q990</f>
        <v>0.19809239570375209</v>
      </c>
      <c r="Q139" s="330">
        <f>'SA-Ratios'!R990</f>
        <v>0.30565619810618455</v>
      </c>
      <c r="R139" s="331">
        <f>'SA-Ratios'!S990</f>
        <v>0.27875499757693245</v>
      </c>
    </row>
    <row r="140" spans="1:19" x14ac:dyDescent="0.2">
      <c r="A140" s="323" t="str">
        <f>'SA-Ratios'!A992</f>
        <v>Current Ratio</v>
      </c>
      <c r="B140" s="326">
        <f>'SA-Ratios'!C995</f>
        <v>3.4191585353058445</v>
      </c>
      <c r="C140" s="326">
        <f>'SA-Ratios'!D995</f>
        <v>3.6632560938910625</v>
      </c>
      <c r="D140" s="326">
        <f>'SA-Ratios'!E995</f>
        <v>2.6887236546485505</v>
      </c>
      <c r="E140" s="326">
        <f>'SA-Ratios'!F995</f>
        <v>9.8922152984737668</v>
      </c>
      <c r="F140" s="326">
        <f>'SA-Ratios'!G995</f>
        <v>7.8546487460163501</v>
      </c>
      <c r="G140" s="326">
        <f>'SA-Ratios'!H995</f>
        <v>4.8227506026907232</v>
      </c>
      <c r="H140" s="326">
        <f>'SA-Ratios'!I995</f>
        <v>2.8470324704791885</v>
      </c>
      <c r="I140" s="326">
        <f>'SA-Ratios'!J995</f>
        <v>3.5532738426089687</v>
      </c>
      <c r="J140" s="326">
        <f>'SA-Ratios'!K995</f>
        <v>4.5884733578444816</v>
      </c>
      <c r="K140" s="326">
        <f>'SA-Ratios'!L995</f>
        <v>5.9666323456507646</v>
      </c>
      <c r="L140" s="326">
        <f>'SA-Ratios'!M995</f>
        <v>3.8986568746809094</v>
      </c>
      <c r="M140" s="326">
        <f>'SA-Ratios'!N995</f>
        <v>3.3654095891122542</v>
      </c>
      <c r="N140" s="326">
        <f>'SA-Ratios'!O995</f>
        <v>1.346280946835575</v>
      </c>
      <c r="O140" s="326">
        <f>'SA-Ratios'!P995</f>
        <v>0.49314518172144978</v>
      </c>
      <c r="P140" s="326">
        <f>'SA-Ratios'!Q995</f>
        <v>0.61621364737519269</v>
      </c>
      <c r="Q140" s="326">
        <f>'SA-Ratios'!R995</f>
        <v>0.5827231554414305</v>
      </c>
      <c r="R140" s="327">
        <f>'SA-Ratios'!S995</f>
        <v>0.56417900451586933</v>
      </c>
    </row>
    <row r="141" spans="1:19" x14ac:dyDescent="0.2">
      <c r="A141" s="323" t="str">
        <f>'SA-Ratios'!A997</f>
        <v>Cash Ratio</v>
      </c>
      <c r="B141" s="326">
        <f>'SA-Ratios'!C1000</f>
        <v>0.25999370475291161</v>
      </c>
      <c r="C141" s="326">
        <f>'SA-Ratios'!D1000</f>
        <v>0.5919349984953356</v>
      </c>
      <c r="D141" s="326">
        <f>'SA-Ratios'!E1000</f>
        <v>0.52289504653899643</v>
      </c>
      <c r="E141" s="326">
        <f>'SA-Ratios'!F1000</f>
        <v>5.988575815045607</v>
      </c>
      <c r="F141" s="326">
        <f>'SA-Ratios'!G1000</f>
        <v>4.2989815712900095</v>
      </c>
      <c r="G141" s="326">
        <f>'SA-Ratios'!H1000</f>
        <v>2.3732016486507503</v>
      </c>
      <c r="H141" s="326">
        <f>'SA-Ratios'!I1000</f>
        <v>1.0324994448252889</v>
      </c>
      <c r="I141" s="326">
        <f>'SA-Ratios'!J1000</f>
        <v>1.9901971682954192</v>
      </c>
      <c r="J141" s="326">
        <f>'SA-Ratios'!K1000</f>
        <v>2.3680788015145691</v>
      </c>
      <c r="K141" s="326">
        <f>'SA-Ratios'!L1000</f>
        <v>3.9071807192159551</v>
      </c>
      <c r="L141" s="326">
        <f>'SA-Ratios'!M1000</f>
        <v>2.1331834426422653</v>
      </c>
      <c r="M141" s="326">
        <f>'SA-Ratios'!N1000</f>
        <v>1.1879642615968002</v>
      </c>
      <c r="N141" s="326">
        <f>'SA-Ratios'!O1000</f>
        <v>0.23656244168495352</v>
      </c>
      <c r="O141" s="326">
        <f>'SA-Ratios'!P1000</f>
        <v>4.6180447481379075E-2</v>
      </c>
      <c r="P141" s="326">
        <f>'SA-Ratios'!Q1000</f>
        <v>2.8128151333557425E-2</v>
      </c>
      <c r="Q141" s="326">
        <f>'SA-Ratios'!R1000</f>
        <v>1.9182405713946898E-2</v>
      </c>
      <c r="R141" s="327">
        <f>'SA-Ratios'!S1000</f>
        <v>1.6337661892156567E-2</v>
      </c>
    </row>
    <row r="142" spans="1:19" x14ac:dyDescent="0.2">
      <c r="A142" s="323" t="str">
        <f>'SA-Ratios'!A1002</f>
        <v>Quick Ratio/Acid test ratio</v>
      </c>
      <c r="B142" s="326">
        <f>'SA-Ratios'!C1005</f>
        <v>1.3906200818382126</v>
      </c>
      <c r="C142" s="326">
        <f>'SA-Ratios'!D1005</f>
        <v>2.0752332229912733</v>
      </c>
      <c r="D142" s="326">
        <f>'SA-Ratios'!E1005</f>
        <v>1.20958596341072</v>
      </c>
      <c r="E142" s="326">
        <f>'SA-Ratios'!F1005</f>
        <v>7.0495800596044438</v>
      </c>
      <c r="F142" s="326">
        <f>'SA-Ratios'!G1005</f>
        <v>5.1874047388111402</v>
      </c>
      <c r="G142" s="326">
        <f>'SA-Ratios'!H1005</f>
        <v>3.4714013531378805</v>
      </c>
      <c r="H142" s="326">
        <f>'SA-Ratios'!I1005</f>
        <v>2.051549178824188</v>
      </c>
      <c r="I142" s="326">
        <f>'SA-Ratios'!J1005</f>
        <v>2.6774363068589508</v>
      </c>
      <c r="J142" s="326">
        <f>'SA-Ratios'!K1005</f>
        <v>3.127133293091148</v>
      </c>
      <c r="K142" s="326">
        <f>'SA-Ratios'!L1005</f>
        <v>4.5969314469486067</v>
      </c>
      <c r="L142" s="326">
        <f>'SA-Ratios'!M1005</f>
        <v>2.8336900600871853</v>
      </c>
      <c r="M142" s="326">
        <f>'SA-Ratios'!N1005</f>
        <v>1.8264852042318147</v>
      </c>
      <c r="N142" s="326">
        <f>'SA-Ratios'!O1005</f>
        <v>0.46808646335039589</v>
      </c>
      <c r="O142" s="326">
        <f>'SA-Ratios'!P1005</f>
        <v>0.20930087368169611</v>
      </c>
      <c r="P142" s="326">
        <f>'SA-Ratios'!Q1005</f>
        <v>0.25969654468953202</v>
      </c>
      <c r="Q142" s="326">
        <f>'SA-Ratios'!R1005</f>
        <v>0.26681413709276491</v>
      </c>
      <c r="R142" s="327">
        <f>'SA-Ratios'!S1005</f>
        <v>0.24886613212409209</v>
      </c>
      <c r="S142" s="317"/>
    </row>
    <row r="143" spans="1:19" x14ac:dyDescent="0.2">
      <c r="A143" s="323" t="s">
        <v>1973</v>
      </c>
      <c r="B143" s="326"/>
      <c r="C143" s="328">
        <f>'SA-Ratios'!D985</f>
        <v>0.28234746157428914</v>
      </c>
      <c r="D143" s="328">
        <f>'SA-Ratios'!E985</f>
        <v>-0.20841202963823902</v>
      </c>
      <c r="E143" s="328">
        <f>'SA-Ratios'!F985</f>
        <v>1.9505368450032119</v>
      </c>
      <c r="F143" s="328">
        <f>'SA-Ratios'!G985</f>
        <v>0.14731587459567019</v>
      </c>
      <c r="G143" s="328">
        <f>'SA-Ratios'!H985</f>
        <v>1.0599509332177792E-2</v>
      </c>
      <c r="H143" s="328">
        <f>'SA-Ratios'!I985</f>
        <v>0.13147976770074687</v>
      </c>
      <c r="I143" s="328">
        <f>'SA-Ratios'!J985</f>
        <v>-0.33954861193428287</v>
      </c>
      <c r="J143" s="328">
        <f>'SA-Ratios'!K985</f>
        <v>0.59658632015363233</v>
      </c>
      <c r="K143" s="328">
        <f>'SA-Ratios'!L985</f>
        <v>-6.2726935485682978E-3</v>
      </c>
      <c r="L143" s="328">
        <f>'SA-Ratios'!M985</f>
        <v>-7.2444258419213647E-2</v>
      </c>
      <c r="M143" s="328">
        <f>'SA-Ratios'!N985</f>
        <v>0.70560400024391812</v>
      </c>
      <c r="N143" s="328">
        <f>'SA-Ratios'!O985</f>
        <v>1.0513689569613387</v>
      </c>
      <c r="O143" s="328">
        <f>'SA-Ratios'!P985</f>
        <v>-1.164466024832163</v>
      </c>
      <c r="P143" s="328">
        <f>'SA-Ratios'!Q985</f>
        <v>-1.7466460377678379</v>
      </c>
      <c r="Q143" s="328">
        <f>'SA-Ratios'!R985</f>
        <v>0.4227483039541291</v>
      </c>
      <c r="R143" s="328">
        <f>'SA-Ratios'!S985</f>
        <v>-1.432305175372093</v>
      </c>
      <c r="S143" s="320"/>
    </row>
    <row r="144" spans="1:19" ht="16" thickBot="1" x14ac:dyDescent="0.25">
      <c r="A144" s="334"/>
      <c r="B144" s="322"/>
      <c r="C144" s="322"/>
      <c r="D144" s="322"/>
      <c r="E144" s="322"/>
      <c r="F144" s="322"/>
      <c r="G144" s="322"/>
      <c r="H144" s="322"/>
      <c r="I144" s="322"/>
      <c r="J144" s="322"/>
      <c r="K144" s="322"/>
      <c r="L144" s="322"/>
      <c r="M144" s="322"/>
      <c r="N144" s="322"/>
      <c r="O144" s="322"/>
      <c r="P144" s="322"/>
      <c r="Q144" s="322"/>
      <c r="R144" s="342"/>
      <c r="S144" s="317"/>
    </row>
    <row r="145" spans="1:19" s="389" customFormat="1" x14ac:dyDescent="0.2">
      <c r="A145" s="391" t="s">
        <v>2074</v>
      </c>
      <c r="R145" s="390"/>
      <c r="S145" s="48"/>
    </row>
    <row r="146" spans="1:19" x14ac:dyDescent="0.2">
      <c r="A146" s="323" t="s">
        <v>900</v>
      </c>
      <c r="B146" s="324"/>
      <c r="C146" s="326">
        <f>'SA-Ratios'!D1078</f>
        <v>160.72999999999999</v>
      </c>
      <c r="D146" s="326">
        <f>'SA-Ratios'!E1078</f>
        <v>329.95</v>
      </c>
      <c r="E146" s="326">
        <f>'SA-Ratios'!F1078</f>
        <v>219.81</v>
      </c>
      <c r="F146" s="326">
        <f>'SA-Ratios'!G1078</f>
        <v>310.81</v>
      </c>
      <c r="G146" s="326">
        <f>'SA-Ratios'!H1078</f>
        <v>450.56</v>
      </c>
      <c r="H146" s="326">
        <f>'SA-Ratios'!I1078</f>
        <v>626.13</v>
      </c>
      <c r="I146" s="326">
        <f>'SA-Ratios'!J1078</f>
        <v>1262.49</v>
      </c>
      <c r="J146" s="326">
        <f>'SA-Ratios'!K1078</f>
        <v>646</v>
      </c>
      <c r="K146" s="326">
        <f>'SA-Ratios'!L1078</f>
        <v>1233.8</v>
      </c>
      <c r="L146" s="326">
        <f>'SA-Ratios'!M1078</f>
        <v>1339.18</v>
      </c>
      <c r="M146" s="326">
        <f>'SA-Ratios'!N1078</f>
        <v>106.48</v>
      </c>
      <c r="N146" s="326">
        <f>'SA-Ratios'!O1078</f>
        <v>-2405.06</v>
      </c>
      <c r="O146" s="326">
        <f>'SA-Ratios'!P1078</f>
        <v>148.59</v>
      </c>
      <c r="P146" s="326">
        <f>'SA-Ratios'!Q1078</f>
        <v>-1254.49</v>
      </c>
      <c r="Q146" s="326">
        <f>'SA-Ratios'!R1078</f>
        <v>-1621</v>
      </c>
      <c r="R146" s="327">
        <f>'SA-Ratios'!S1078</f>
        <v>-1184.06</v>
      </c>
      <c r="S146" s="317"/>
    </row>
    <row r="147" spans="1:19" x14ac:dyDescent="0.2">
      <c r="A147" s="323" t="s">
        <v>1815</v>
      </c>
      <c r="B147" s="324"/>
      <c r="C147" s="326">
        <f>'SA-Ratios'!D1081</f>
        <v>-64.33</v>
      </c>
      <c r="D147" s="326">
        <f>'SA-Ratios'!E1081</f>
        <v>-531.70000000000005</v>
      </c>
      <c r="E147" s="326">
        <f>'SA-Ratios'!F1081</f>
        <v>-863.44</v>
      </c>
      <c r="F147" s="326">
        <f>'SA-Ratios'!G1081</f>
        <v>160.76</v>
      </c>
      <c r="G147" s="326">
        <f>'SA-Ratios'!H1081</f>
        <v>-112.58</v>
      </c>
      <c r="H147" s="326">
        <f>'SA-Ratios'!I1081</f>
        <v>-743.49</v>
      </c>
      <c r="I147" s="326">
        <f>'SA-Ratios'!J1081</f>
        <v>-951.07</v>
      </c>
      <c r="J147" s="326">
        <f>'SA-Ratios'!K1081</f>
        <v>-158.76</v>
      </c>
      <c r="K147" s="326">
        <f>'SA-Ratios'!L1081</f>
        <v>-1073.1500000000001</v>
      </c>
      <c r="L147" s="326">
        <f>'SA-Ratios'!M1081</f>
        <v>-773.69</v>
      </c>
      <c r="M147" s="326">
        <f>'SA-Ratios'!N1081</f>
        <v>460.54</v>
      </c>
      <c r="N147" s="326">
        <f>'SA-Ratios'!O1081</f>
        <v>519.14</v>
      </c>
      <c r="O147" s="326">
        <f>'SA-Ratios'!P1081</f>
        <v>2152.81</v>
      </c>
      <c r="P147" s="326">
        <f>'SA-Ratios'!Q1081</f>
        <v>3639.2</v>
      </c>
      <c r="Q147" s="326">
        <f>'SA-Ratios'!R1081</f>
        <v>2381.38</v>
      </c>
      <c r="R147" s="327">
        <f>'SA-Ratios'!S1081</f>
        <v>1404.45</v>
      </c>
      <c r="S147" s="317"/>
    </row>
    <row r="148" spans="1:19" x14ac:dyDescent="0.2">
      <c r="A148" s="323" t="s">
        <v>1816</v>
      </c>
      <c r="B148" s="324"/>
      <c r="C148" s="326">
        <f>'SA-Ratios'!D1082</f>
        <v>-42.31</v>
      </c>
      <c r="D148" s="326">
        <f>'SA-Ratios'!E1082</f>
        <v>198.8</v>
      </c>
      <c r="E148" s="326">
        <f>'SA-Ratios'!F1082</f>
        <v>1457.89</v>
      </c>
      <c r="F148" s="326">
        <f>'SA-Ratios'!G1082</f>
        <v>-130.62</v>
      </c>
      <c r="G148" s="326">
        <f>'SA-Ratios'!H1082</f>
        <v>-360.48</v>
      </c>
      <c r="H148" s="326">
        <f>'SA-Ratios'!I1082</f>
        <v>-6.06</v>
      </c>
      <c r="I148" s="326">
        <f>'SA-Ratios'!J1082</f>
        <v>-325.67</v>
      </c>
      <c r="J148" s="326">
        <f>'SA-Ratios'!K1082</f>
        <v>-327.33999999999997</v>
      </c>
      <c r="K148" s="326">
        <f>'SA-Ratios'!L1082</f>
        <v>-311.58</v>
      </c>
      <c r="L148" s="326">
        <f>'SA-Ratios'!M1082</f>
        <v>-420.21000000000004</v>
      </c>
      <c r="M148" s="326">
        <f>'SA-Ratios'!N1082</f>
        <v>-508.99</v>
      </c>
      <c r="N148" s="326">
        <f>'SA-Ratios'!O1082</f>
        <v>1742.1</v>
      </c>
      <c r="O148" s="326">
        <f>'SA-Ratios'!P1082</f>
        <v>-2674.09</v>
      </c>
      <c r="P148" s="326">
        <f>'SA-Ratios'!Q1082</f>
        <v>-2368.0300000000002</v>
      </c>
      <c r="Q148" s="326">
        <f>'SA-Ratios'!R1082</f>
        <v>-752.99</v>
      </c>
      <c r="R148" s="327">
        <f>'SA-Ratios'!S1082</f>
        <v>-272.10000000000002</v>
      </c>
      <c r="S148" s="317"/>
    </row>
    <row r="149" spans="1:19" x14ac:dyDescent="0.2">
      <c r="A149" s="323" t="s">
        <v>836</v>
      </c>
      <c r="B149" s="326">
        <f>'SA-Ratios'!C1083</f>
        <v>0</v>
      </c>
      <c r="C149" s="326">
        <f>'SA-Ratios'!D1083</f>
        <v>96.58</v>
      </c>
      <c r="D149" s="326">
        <f>'SA-Ratios'!E1083</f>
        <v>257.79000000000002</v>
      </c>
      <c r="E149" s="326">
        <f>'SA-Ratios'!F1083</f>
        <v>108.56</v>
      </c>
      <c r="F149" s="326">
        <f>'SA-Ratios'!G1083</f>
        <v>253.66</v>
      </c>
      <c r="G149" s="326">
        <f>'SA-Ratios'!H1083</f>
        <v>437.64</v>
      </c>
      <c r="H149" s="326">
        <f>'SA-Ratios'!I1083</f>
        <v>631.58000000000004</v>
      </c>
      <c r="I149" s="326">
        <f>'SA-Ratios'!J1083</f>
        <v>1177.75</v>
      </c>
      <c r="J149" s="326">
        <f>'SA-Ratios'!K1083</f>
        <v>661.48</v>
      </c>
      <c r="K149" s="326">
        <f>'SA-Ratios'!L1083</f>
        <v>1102.99</v>
      </c>
      <c r="L149" s="326">
        <f>'SA-Ratios'!M1083</f>
        <v>1098.77</v>
      </c>
      <c r="M149" s="326">
        <f>'SA-Ratios'!N1083</f>
        <v>-114.26000000000002</v>
      </c>
      <c r="N149" s="326">
        <f>'SA-Ratios'!O1083</f>
        <v>-2731.6600000000003</v>
      </c>
      <c r="O149" s="326">
        <f>'SA-Ratios'!P1083</f>
        <v>-775.27</v>
      </c>
      <c r="P149" s="326">
        <f>'SA-Ratios'!Q1083</f>
        <v>-1709.53</v>
      </c>
      <c r="Q149" s="326">
        <f>'SA-Ratios'!R1083</f>
        <v>-2688.3799999999997</v>
      </c>
      <c r="R149" s="327">
        <f>'SA-Ratios'!S1083</f>
        <v>-1767.12</v>
      </c>
      <c r="S149" s="320"/>
    </row>
    <row r="150" spans="1:19" x14ac:dyDescent="0.2">
      <c r="A150" s="323" t="s">
        <v>1817</v>
      </c>
      <c r="B150" s="326">
        <f>'SA-Ratios'!C1084</f>
        <v>0</v>
      </c>
      <c r="C150" s="326">
        <f>'SA-Ratios'!D1084</f>
        <v>92.45</v>
      </c>
      <c r="D150" s="326">
        <f>'SA-Ratios'!E1084</f>
        <v>511.85</v>
      </c>
      <c r="E150" s="326">
        <f>'SA-Ratios'!F1084</f>
        <v>1628.9199999999998</v>
      </c>
      <c r="F150" s="326">
        <f>'SA-Ratios'!G1084</f>
        <v>202.34</v>
      </c>
      <c r="G150" s="326">
        <f>'SA-Ratios'!H1084</f>
        <v>340.03</v>
      </c>
      <c r="H150" s="326">
        <f>'SA-Ratios'!I1084</f>
        <v>627.32000000000005</v>
      </c>
      <c r="I150" s="326">
        <f>'SA-Ratios'!J1084</f>
        <v>1094.3</v>
      </c>
      <c r="J150" s="326">
        <f>'SA-Ratios'!K1084</f>
        <v>666.93000000000006</v>
      </c>
      <c r="K150" s="326">
        <f>'SA-Ratios'!L1084</f>
        <v>1123.44</v>
      </c>
      <c r="L150" s="326">
        <f>'SA-Ratios'!M1084</f>
        <v>1088.1099999999999</v>
      </c>
      <c r="M150" s="326">
        <f>'SA-Ratios'!N1084</f>
        <v>-111.73000000000002</v>
      </c>
      <c r="N150" s="326">
        <f>'SA-Ratios'!O1084</f>
        <v>-384.02000000000049</v>
      </c>
      <c r="O150" s="326">
        <f>'SA-Ratios'!P1084</f>
        <v>-3160.9500000000003</v>
      </c>
      <c r="P150" s="326">
        <f>'SA-Ratios'!Q1084</f>
        <v>-3218.04</v>
      </c>
      <c r="Q150" s="326">
        <f>'SA-Ratios'!R1084</f>
        <v>-2518.0399999999995</v>
      </c>
      <c r="R150" s="327">
        <f>'SA-Ratios'!S1084</f>
        <v>-1241.6499999999999</v>
      </c>
      <c r="S150" s="320"/>
    </row>
    <row r="151" spans="1:19" x14ac:dyDescent="0.2">
      <c r="A151" s="323"/>
      <c r="B151" s="326"/>
      <c r="C151" s="326"/>
      <c r="D151" s="326"/>
      <c r="E151" s="326"/>
      <c r="F151" s="326"/>
      <c r="G151" s="326"/>
      <c r="H151" s="326"/>
      <c r="I151" s="326"/>
      <c r="J151" s="326"/>
      <c r="K151" s="326"/>
      <c r="L151" s="326"/>
      <c r="M151" s="326"/>
      <c r="N151" s="326"/>
      <c r="O151" s="326"/>
      <c r="P151" s="326"/>
      <c r="Q151" s="326"/>
      <c r="R151" s="327"/>
      <c r="S151" s="376"/>
    </row>
    <row r="152" spans="1:19" x14ac:dyDescent="0.2">
      <c r="A152" s="323" t="s">
        <v>946</v>
      </c>
      <c r="B152" s="326"/>
      <c r="C152" s="392">
        <f>'SA-Ratios'!C534</f>
        <v>0</v>
      </c>
      <c r="D152" s="328">
        <f>'SA-Ratios'!D534</f>
        <v>0.26703127615980099</v>
      </c>
      <c r="E152" s="328">
        <f>'SA-Ratios'!E534</f>
        <v>0.35864590918513234</v>
      </c>
      <c r="F152" s="328">
        <f>'SA-Ratios'!F534</f>
        <v>0.11357993313652269</v>
      </c>
      <c r="G152" s="328">
        <f>'SA-Ratios'!G534</f>
        <v>0.1226712684023213</v>
      </c>
      <c r="H152" s="328">
        <f>'SA-Ratios'!H534</f>
        <v>0.16632682178653382</v>
      </c>
      <c r="I152" s="328">
        <f>'SA-Ratios'!I534</f>
        <v>0.18665062124893647</v>
      </c>
      <c r="J152" s="328">
        <f>'SA-Ratios'!J534</f>
        <v>0.28401840348502294</v>
      </c>
      <c r="K152" s="328">
        <f>'SA-Ratios'!K534</f>
        <v>0.14349109040154764</v>
      </c>
      <c r="L152" s="328">
        <f>'SA-Ratios'!L534</f>
        <v>0.21600941777597202</v>
      </c>
      <c r="M152" s="328">
        <f>'SA-Ratios'!M534</f>
        <v>0.20259012606590815</v>
      </c>
      <c r="N152" s="328">
        <f>'SA-Ratios'!N534</f>
        <v>3.9896053631551645E-2</v>
      </c>
      <c r="O152" s="328">
        <f>'SA-Ratios'!O534</f>
        <v>-0.26057148037554745</v>
      </c>
      <c r="P152" s="328">
        <f>'SA-Ratios'!P534</f>
        <v>1.2070379338831235E-2</v>
      </c>
      <c r="Q152" s="328">
        <f>'SA-Ratios'!Q534</f>
        <v>-4.047840333558457E-2</v>
      </c>
      <c r="R152" s="328">
        <f>'SA-Ratios'!R534</f>
        <v>-5.8566645161926306E-2</v>
      </c>
      <c r="S152" s="376"/>
    </row>
    <row r="153" spans="1:19" x14ac:dyDescent="0.2">
      <c r="A153" s="323" t="s">
        <v>2075</v>
      </c>
      <c r="B153" s="326"/>
      <c r="C153" s="392">
        <f>'SA-Ratios'!C1119</f>
        <v>0</v>
      </c>
      <c r="D153" s="328">
        <f>'SA-Ratios'!D1119</f>
        <v>0.22187711378915254</v>
      </c>
      <c r="E153" s="328">
        <f>'SA-Ratios'!E1119</f>
        <v>0.35103677933463129</v>
      </c>
      <c r="F153" s="328">
        <f>'SA-Ratios'!F1119</f>
        <v>0.18264684620306282</v>
      </c>
      <c r="G153" s="328">
        <f>'SA-Ratios'!G1119</f>
        <v>0.18496851827606317</v>
      </c>
      <c r="H153" s="328">
        <f>'SA-Ratios'!H1119</f>
        <v>0.20061534625471417</v>
      </c>
      <c r="I153" s="328">
        <f>'SA-Ratios'!I1119</f>
        <v>0.19883139359489369</v>
      </c>
      <c r="J153" s="328">
        <f>'SA-Ratios'!J1119</f>
        <v>0.32693866452590281</v>
      </c>
      <c r="K153" s="328">
        <f>'SA-Ratios'!K1119</f>
        <v>0.25990641759638866</v>
      </c>
      <c r="L153" s="328">
        <f>'SA-Ratios'!L1119</f>
        <v>0.39703047718957252</v>
      </c>
      <c r="M153" s="328">
        <f>'SA-Ratios'!M1119</f>
        <v>0.33349769397045498</v>
      </c>
      <c r="N153" s="328">
        <f>'SA-Ratios'!N1119</f>
        <v>4.3780374485021423E-2</v>
      </c>
      <c r="O153" s="328">
        <f>'SA-Ratios'!O1119</f>
        <v>-0.85020803947977752</v>
      </c>
      <c r="P153" s="328">
        <f>'SA-Ratios'!P1119</f>
        <v>1.8507954222738168E-2</v>
      </c>
      <c r="Q153" s="328">
        <f>'SA-Ratios'!Q1119</f>
        <v>-0.16222007277655218</v>
      </c>
      <c r="R153" s="328">
        <f>'SA-Ratios'!R1119</f>
        <v>-0.21095893263369409</v>
      </c>
      <c r="S153" s="376"/>
    </row>
    <row r="154" spans="1:19" x14ac:dyDescent="0.2">
      <c r="A154" s="323" t="s">
        <v>2077</v>
      </c>
      <c r="B154" s="326"/>
      <c r="C154" s="328">
        <f>'SA-Ratios'!C1191</f>
        <v>0</v>
      </c>
      <c r="D154" s="328">
        <f>'SA-Ratios'!D1191</f>
        <v>0.22986982509904613</v>
      </c>
      <c r="E154" s="328">
        <f>'SA-Ratios'!E1191</f>
        <v>0.35510091177002545</v>
      </c>
      <c r="F154" s="328">
        <f>'SA-Ratios'!F1191</f>
        <v>0.18734160386216525</v>
      </c>
      <c r="G154" s="328">
        <f>'SA-Ratios'!G1191</f>
        <v>0.21711082280966945</v>
      </c>
      <c r="H154" s="328">
        <f>'SA-Ratios'!H1191</f>
        <v>0.24523462858822115</v>
      </c>
      <c r="I154" s="328">
        <f>'SA-Ratios'!I1191</f>
        <v>0.23027579746272683</v>
      </c>
      <c r="J154" s="328">
        <f>'SA-Ratios'!J1191</f>
        <v>0.34764537556162678</v>
      </c>
      <c r="K154" s="328">
        <f>'SA-Ratios'!K1191</f>
        <v>0.31510635644193741</v>
      </c>
      <c r="L154" s="328">
        <f>'SA-Ratios'!L1191</f>
        <v>0.43350592263408388</v>
      </c>
      <c r="M154" s="328">
        <f>'SA-Ratios'!M1191</f>
        <v>0.36943539630836048</v>
      </c>
      <c r="N154" s="328">
        <f>'SA-Ratios'!N1191</f>
        <v>0.1290591824483788</v>
      </c>
      <c r="O154" s="328">
        <f>'SA-Ratios'!O1191</f>
        <v>-0.81930436688478114</v>
      </c>
      <c r="P154" s="328">
        <f>'SA-Ratios'!P1191</f>
        <v>-1.1722078012664979E-2</v>
      </c>
      <c r="Q154" s="328">
        <f>'SA-Ratios'!Q1191</f>
        <v>-0.19713936942505489</v>
      </c>
      <c r="R154" s="328">
        <f>'SA-Ratios'!R1191</f>
        <v>-0.22744262073201837</v>
      </c>
      <c r="S154" s="376"/>
    </row>
    <row r="155" spans="1:19" ht="16" thickBot="1" x14ac:dyDescent="0.25">
      <c r="A155" s="334"/>
      <c r="B155" s="322"/>
      <c r="C155" s="322"/>
      <c r="D155" s="322"/>
      <c r="E155" s="322"/>
      <c r="F155" s="322"/>
      <c r="G155" s="322"/>
      <c r="H155" s="322"/>
      <c r="I155" s="322"/>
      <c r="J155" s="322"/>
      <c r="K155" s="322"/>
      <c r="L155" s="322"/>
      <c r="M155" s="322"/>
      <c r="N155" s="322"/>
      <c r="O155" s="322"/>
      <c r="P155" s="322"/>
      <c r="Q155" s="322"/>
      <c r="R155" s="342"/>
    </row>
    <row r="156" spans="1:19" ht="16" thickBot="1" x14ac:dyDescent="0.25"/>
    <row r="157" spans="1:19" ht="16" thickBot="1" x14ac:dyDescent="0.25">
      <c r="A157" s="343" t="s">
        <v>1948</v>
      </c>
      <c r="B157" s="369">
        <f t="shared" ref="B157:R157" si="1">B30</f>
        <v>37316</v>
      </c>
      <c r="C157" s="369">
        <f t="shared" si="1"/>
        <v>37681</v>
      </c>
      <c r="D157" s="369">
        <f t="shared" si="1"/>
        <v>38047</v>
      </c>
      <c r="E157" s="369">
        <f t="shared" si="1"/>
        <v>38412</v>
      </c>
      <c r="F157" s="369">
        <f t="shared" si="1"/>
        <v>38777</v>
      </c>
      <c r="G157" s="369">
        <f t="shared" si="1"/>
        <v>39142</v>
      </c>
      <c r="H157" s="369">
        <f t="shared" si="1"/>
        <v>39508</v>
      </c>
      <c r="I157" s="369">
        <f t="shared" si="1"/>
        <v>39873</v>
      </c>
      <c r="J157" s="369">
        <f t="shared" si="1"/>
        <v>40238</v>
      </c>
      <c r="K157" s="369">
        <f t="shared" si="1"/>
        <v>40603</v>
      </c>
      <c r="L157" s="369">
        <f t="shared" si="1"/>
        <v>40969</v>
      </c>
      <c r="M157" s="369">
        <f t="shared" si="1"/>
        <v>41334</v>
      </c>
      <c r="N157" s="369">
        <f t="shared" si="1"/>
        <v>41699</v>
      </c>
      <c r="O157" s="369">
        <f t="shared" si="1"/>
        <v>42064</v>
      </c>
      <c r="P157" s="369">
        <f t="shared" si="1"/>
        <v>42430</v>
      </c>
      <c r="Q157" s="369">
        <f t="shared" si="1"/>
        <v>42795</v>
      </c>
      <c r="R157" s="370">
        <f t="shared" si="1"/>
        <v>43160</v>
      </c>
      <c r="S157" s="320"/>
    </row>
    <row r="158" spans="1:19" x14ac:dyDescent="0.2">
      <c r="A158" s="323"/>
      <c r="B158" s="324"/>
      <c r="C158" s="324"/>
      <c r="D158" s="324"/>
      <c r="E158" s="324"/>
      <c r="F158" s="324"/>
      <c r="G158" s="324"/>
      <c r="H158" s="324"/>
      <c r="I158" s="324"/>
      <c r="J158" s="324"/>
      <c r="K158" s="324"/>
      <c r="L158" s="324"/>
      <c r="M158" s="324"/>
      <c r="N158" s="324"/>
      <c r="O158" s="324"/>
      <c r="P158" s="324"/>
      <c r="Q158" s="324"/>
      <c r="R158" s="325"/>
      <c r="S158" s="320"/>
    </row>
    <row r="159" spans="1:19" s="367" customFormat="1" x14ac:dyDescent="0.2">
      <c r="A159" s="363" t="str">
        <f>'SA-Seg'!A5</f>
        <v>Revenue From Operations</v>
      </c>
      <c r="B159" s="364">
        <f>'SA-Seg'!B5</f>
        <v>747.72</v>
      </c>
      <c r="C159" s="364">
        <f>'SA-Seg'!C5</f>
        <v>858.74</v>
      </c>
      <c r="D159" s="364">
        <f>'SA-Seg'!D5</f>
        <v>892.89</v>
      </c>
      <c r="E159" s="364">
        <f>'SA-Seg'!E5</f>
        <v>1044.3500000000001</v>
      </c>
      <c r="F159" s="364">
        <f>'SA-Seg'!F5</f>
        <v>1353.01</v>
      </c>
      <c r="G159" s="364">
        <f>'SA-Seg'!G5</f>
        <v>1722.1299999999999</v>
      </c>
      <c r="H159" s="364">
        <f>'SA-Seg'!H5</f>
        <v>2427.35</v>
      </c>
      <c r="I159" s="364">
        <f>'SA-Seg'!I5</f>
        <v>2833.65</v>
      </c>
      <c r="J159" s="364">
        <f>'SA-Seg'!J5</f>
        <v>1891.1599999999999</v>
      </c>
      <c r="K159" s="364">
        <f>'SA-Seg'!K5</f>
        <v>1985.78</v>
      </c>
      <c r="L159" s="364">
        <f>'SA-Seg'!L5</f>
        <v>2463.1</v>
      </c>
      <c r="M159" s="364">
        <f>'SA-Seg'!M5</f>
        <v>2329.75</v>
      </c>
      <c r="N159" s="364">
        <f>'SA-Seg'!N5</f>
        <v>2823.77</v>
      </c>
      <c r="O159" s="364">
        <f>'SA-Seg'!O5</f>
        <v>7882.47</v>
      </c>
      <c r="P159" s="364">
        <f>'SA-Seg'!P5</f>
        <v>7262.4599999999991</v>
      </c>
      <c r="Q159" s="364">
        <f>'SA-Seg'!Q5</f>
        <v>0</v>
      </c>
      <c r="R159" s="365">
        <f>'SA-Seg'!R5</f>
        <v>0</v>
      </c>
      <c r="S159" s="75"/>
    </row>
    <row r="160" spans="1:19" x14ac:dyDescent="0.2">
      <c r="A160" s="323" t="str">
        <f>'SA-Seg'!A6</f>
        <v xml:space="preserve">    India</v>
      </c>
      <c r="B160" s="328">
        <f>'SA-Seg'!B6</f>
        <v>608.12</v>
      </c>
      <c r="C160" s="328">
        <f>'SA-Seg'!C6</f>
        <v>711.79</v>
      </c>
      <c r="D160" s="328">
        <f>'SA-Seg'!D6</f>
        <v>675.24</v>
      </c>
      <c r="E160" s="328">
        <f>'SA-Seg'!E6</f>
        <v>756.94</v>
      </c>
      <c r="F160" s="328">
        <f>'SA-Seg'!F6</f>
        <v>972.15</v>
      </c>
      <c r="G160" s="328">
        <f>'SA-Seg'!G6</f>
        <v>1223.8399999999999</v>
      </c>
      <c r="H160" s="328">
        <f>'SA-Seg'!H6</f>
        <v>1566.01</v>
      </c>
      <c r="I160" s="328">
        <f>'SA-Seg'!I6</f>
        <v>2000.41</v>
      </c>
      <c r="J160" s="328">
        <f>'SA-Seg'!J6</f>
        <v>973.16</v>
      </c>
      <c r="K160" s="328">
        <f>'SA-Seg'!K7</f>
        <v>0.51223196930173531</v>
      </c>
      <c r="L160" s="328">
        <f>'SA-Seg'!L7</f>
        <v>0.40187162518777153</v>
      </c>
      <c r="M160" s="328">
        <f>'SA-Seg'!M7</f>
        <v>0.14245734520871337</v>
      </c>
      <c r="N160" s="328">
        <f>'SA-Seg'!N7</f>
        <v>0.16795631372243489</v>
      </c>
      <c r="O160" s="328">
        <f>'SA-Seg'!O7</f>
        <v>0.38713119111141558</v>
      </c>
      <c r="P160" s="328">
        <f>'SA-Seg'!P7</f>
        <v>0.42711285156820145</v>
      </c>
      <c r="Q160" s="328" t="e">
        <f>'SA-Seg'!Q7</f>
        <v>#DIV/0!</v>
      </c>
      <c r="R160" s="329" t="e">
        <f>'SA-Seg'!R7</f>
        <v>#DIV/0!</v>
      </c>
      <c r="S160" s="320"/>
    </row>
    <row r="161" spans="1:16148" x14ac:dyDescent="0.2">
      <c r="A161" s="323" t="str">
        <f>'SA-Seg'!A9</f>
        <v xml:space="preserve">    Outside India</v>
      </c>
      <c r="B161" s="328">
        <f>'SA-Seg'!B10</f>
        <v>0.18670090408174181</v>
      </c>
      <c r="C161" s="328">
        <f>'SA-Seg'!C10</f>
        <v>0.1711228078347346</v>
      </c>
      <c r="D161" s="328">
        <f>'SA-Seg'!D10</f>
        <v>0.24375902966770824</v>
      </c>
      <c r="E161" s="328">
        <f>'SA-Seg'!E10</f>
        <v>0.27520467276296262</v>
      </c>
      <c r="F161" s="328">
        <f>'SA-Seg'!F10</f>
        <v>0.2814908980717068</v>
      </c>
      <c r="G161" s="328">
        <f>'SA-Seg'!G10</f>
        <v>0.28934517138659688</v>
      </c>
      <c r="H161" s="328">
        <f>'SA-Seg'!H10</f>
        <v>0.3548478793746267</v>
      </c>
      <c r="I161" s="328">
        <f>'SA-Seg'!I10</f>
        <v>0.29405184126479983</v>
      </c>
      <c r="J161" s="328">
        <f>'SA-Seg'!J10</f>
        <v>0.48541635821400625</v>
      </c>
      <c r="K161" s="328">
        <f>'SA-Seg'!K10</f>
        <v>0.48776803069826469</v>
      </c>
      <c r="L161" s="328">
        <f>'SA-Seg'!L10</f>
        <v>0.59812837481222847</v>
      </c>
      <c r="M161" s="328">
        <f>'SA-Seg'!M10</f>
        <v>0.85754265479128655</v>
      </c>
      <c r="N161" s="328">
        <f>'SA-Seg'!N10</f>
        <v>0.83204368627756509</v>
      </c>
      <c r="O161" s="328">
        <f>'SA-Seg'!O10</f>
        <v>0.61286880888858442</v>
      </c>
      <c r="P161" s="328">
        <f>'SA-Seg'!P10</f>
        <v>0.57288714843179867</v>
      </c>
      <c r="Q161" s="328" t="e">
        <f>'SA-Seg'!Q10</f>
        <v>#DIV/0!</v>
      </c>
      <c r="R161" s="329" t="e">
        <f>'SA-Seg'!R10</f>
        <v>#DIV/0!</v>
      </c>
      <c r="S161" s="320"/>
    </row>
    <row r="162" spans="1:16148" x14ac:dyDescent="0.2">
      <c r="A162" s="323">
        <f>'SA-Seg'!A12</f>
        <v>0</v>
      </c>
      <c r="B162" s="328">
        <f>'SA-Seg'!B13</f>
        <v>0</v>
      </c>
      <c r="C162" s="328">
        <f>'SA-Seg'!C13</f>
        <v>0</v>
      </c>
      <c r="D162" s="328">
        <f>'SA-Seg'!D13</f>
        <v>0</v>
      </c>
      <c r="E162" s="328">
        <f>'SA-Seg'!E13</f>
        <v>0</v>
      </c>
      <c r="F162" s="328">
        <f>'SA-Seg'!F13</f>
        <v>0</v>
      </c>
      <c r="G162" s="328">
        <f>'SA-Seg'!G13</f>
        <v>0</v>
      </c>
      <c r="H162" s="328">
        <f>'SA-Seg'!H13</f>
        <v>0</v>
      </c>
      <c r="I162" s="328">
        <f>'SA-Seg'!I13</f>
        <v>0</v>
      </c>
      <c r="J162" s="328">
        <f>'SA-Seg'!J13</f>
        <v>0</v>
      </c>
      <c r="K162" s="328">
        <f>'SA-Seg'!K13</f>
        <v>0</v>
      </c>
      <c r="L162" s="328">
        <f>'SA-Seg'!L13</f>
        <v>0</v>
      </c>
      <c r="M162" s="328">
        <f>'SA-Seg'!M13</f>
        <v>0</v>
      </c>
      <c r="N162" s="328">
        <f>'SA-Seg'!N13</f>
        <v>0</v>
      </c>
      <c r="O162" s="328">
        <f>'SA-Seg'!O13</f>
        <v>0</v>
      </c>
      <c r="P162" s="328">
        <f>'SA-Seg'!P13</f>
        <v>0</v>
      </c>
      <c r="Q162" s="328" t="e">
        <f>'SA-Seg'!Q13</f>
        <v>#DIV/0!</v>
      </c>
      <c r="R162" s="329" t="e">
        <f>'SA-Seg'!R13</f>
        <v>#DIV/0!</v>
      </c>
      <c r="S162" s="320"/>
    </row>
    <row r="163" spans="1:16148" x14ac:dyDescent="0.2">
      <c r="A163" s="323">
        <f>'SA-Seg'!A15</f>
        <v>0</v>
      </c>
      <c r="B163" s="328">
        <f>'SA-Seg'!B16</f>
        <v>0</v>
      </c>
      <c r="C163" s="328">
        <f>'SA-Seg'!C16</f>
        <v>0</v>
      </c>
      <c r="D163" s="328">
        <f>'SA-Seg'!D16</f>
        <v>0</v>
      </c>
      <c r="E163" s="328">
        <f>'SA-Seg'!E16</f>
        <v>0</v>
      </c>
      <c r="F163" s="328">
        <f>'SA-Seg'!F16</f>
        <v>0</v>
      </c>
      <c r="G163" s="328">
        <f>'SA-Seg'!G16</f>
        <v>0</v>
      </c>
      <c r="H163" s="328">
        <f>'SA-Seg'!H16</f>
        <v>0</v>
      </c>
      <c r="I163" s="328">
        <f>'SA-Seg'!I16</f>
        <v>0</v>
      </c>
      <c r="J163" s="328">
        <f>'SA-Seg'!J16</f>
        <v>0</v>
      </c>
      <c r="K163" s="328">
        <f>'SA-Seg'!K16</f>
        <v>0</v>
      </c>
      <c r="L163" s="328">
        <f>'SA-Seg'!L16</f>
        <v>0</v>
      </c>
      <c r="M163" s="328">
        <f>'SA-Seg'!M16</f>
        <v>0</v>
      </c>
      <c r="N163" s="328">
        <f>'SA-Seg'!N16</f>
        <v>0</v>
      </c>
      <c r="O163" s="328">
        <f>'SA-Seg'!O16</f>
        <v>0</v>
      </c>
      <c r="P163" s="328">
        <f>'SA-Seg'!P16</f>
        <v>0</v>
      </c>
      <c r="Q163" s="328" t="e">
        <f>'SA-Seg'!Q16</f>
        <v>#DIV/0!</v>
      </c>
      <c r="R163" s="329" t="e">
        <f>'SA-Seg'!R16</f>
        <v>#DIV/0!</v>
      </c>
      <c r="S163" s="320"/>
    </row>
    <row r="164" spans="1:16148" x14ac:dyDescent="0.2">
      <c r="A164" s="323">
        <f>'SA-Seg'!A18</f>
        <v>0</v>
      </c>
      <c r="B164" s="328">
        <f>'SA-Seg'!B19</f>
        <v>0</v>
      </c>
      <c r="C164" s="328">
        <f>'SA-Seg'!C19</f>
        <v>0</v>
      </c>
      <c r="D164" s="328">
        <f>'SA-Seg'!D19</f>
        <v>0</v>
      </c>
      <c r="E164" s="328">
        <f>'SA-Seg'!E19</f>
        <v>0</v>
      </c>
      <c r="F164" s="328">
        <f>'SA-Seg'!F19</f>
        <v>0</v>
      </c>
      <c r="G164" s="328">
        <f>'SA-Seg'!G19</f>
        <v>0</v>
      </c>
      <c r="H164" s="328">
        <f>'SA-Seg'!H19</f>
        <v>0</v>
      </c>
      <c r="I164" s="328">
        <f>'SA-Seg'!I19</f>
        <v>0</v>
      </c>
      <c r="J164" s="328">
        <f>'SA-Seg'!J19</f>
        <v>0</v>
      </c>
      <c r="K164" s="328">
        <f>'SA-Seg'!K19</f>
        <v>0</v>
      </c>
      <c r="L164" s="328">
        <f>'SA-Seg'!L19</f>
        <v>0</v>
      </c>
      <c r="M164" s="328">
        <f>'SA-Seg'!M19</f>
        <v>0</v>
      </c>
      <c r="N164" s="328">
        <f>'SA-Seg'!N19</f>
        <v>0</v>
      </c>
      <c r="O164" s="328">
        <f>'SA-Seg'!O19</f>
        <v>0</v>
      </c>
      <c r="P164" s="328">
        <f>'SA-Seg'!P19</f>
        <v>0</v>
      </c>
      <c r="Q164" s="328" t="e">
        <f>'SA-Seg'!Q19</f>
        <v>#DIV/0!</v>
      </c>
      <c r="R164" s="329" t="e">
        <f>'SA-Seg'!R19</f>
        <v>#DIV/0!</v>
      </c>
      <c r="S164" s="320"/>
    </row>
    <row r="165" spans="1:16148" x14ac:dyDescent="0.2">
      <c r="A165" s="323"/>
      <c r="B165" s="328"/>
      <c r="C165" s="328"/>
      <c r="D165" s="328"/>
      <c r="E165" s="328"/>
      <c r="F165" s="328"/>
      <c r="G165" s="328"/>
      <c r="H165" s="328"/>
      <c r="I165" s="328"/>
      <c r="J165" s="328"/>
      <c r="K165" s="328"/>
      <c r="L165" s="328"/>
      <c r="M165" s="328"/>
      <c r="N165" s="328"/>
      <c r="O165" s="328"/>
      <c r="P165" s="328"/>
      <c r="Q165" s="328"/>
      <c r="R165" s="329"/>
      <c r="S165" s="320"/>
    </row>
    <row r="166" spans="1:16148" x14ac:dyDescent="0.2">
      <c r="A166" s="363" t="s">
        <v>1952</v>
      </c>
      <c r="B166" s="328"/>
      <c r="C166" s="328"/>
      <c r="D166" s="328"/>
      <c r="E166" s="328"/>
      <c r="F166" s="328"/>
      <c r="G166" s="328"/>
      <c r="H166" s="328"/>
      <c r="I166" s="328"/>
      <c r="J166" s="328"/>
      <c r="K166" s="328"/>
      <c r="L166" s="328"/>
      <c r="M166" s="328"/>
      <c r="N166" s="328"/>
      <c r="O166" s="328"/>
      <c r="P166" s="328"/>
      <c r="Q166" s="328"/>
      <c r="R166" s="329"/>
      <c r="S166" s="320"/>
    </row>
    <row r="167" spans="1:16148" ht="16" thickBot="1" x14ac:dyDescent="0.25">
      <c r="A167" s="334"/>
      <c r="B167" s="322"/>
      <c r="C167" s="322"/>
      <c r="D167" s="322"/>
      <c r="E167" s="322"/>
      <c r="F167" s="322"/>
      <c r="G167" s="322"/>
      <c r="H167" s="322"/>
      <c r="I167" s="322"/>
      <c r="J167" s="322"/>
      <c r="K167" s="322"/>
      <c r="L167" s="322"/>
      <c r="M167" s="322"/>
      <c r="N167" s="322"/>
      <c r="O167" s="322"/>
      <c r="P167" s="322"/>
      <c r="Q167" s="322"/>
      <c r="R167" s="342"/>
      <c r="S167" s="320"/>
    </row>
    <row r="168" spans="1:16148" ht="16" thickBot="1" x14ac:dyDescent="0.25">
      <c r="A168" s="320"/>
      <c r="B168" s="320"/>
      <c r="C168" s="320"/>
      <c r="D168" s="320"/>
      <c r="E168" s="320"/>
      <c r="F168" s="320"/>
      <c r="G168" s="320"/>
      <c r="H168" s="320"/>
      <c r="I168" s="320"/>
      <c r="J168" s="320"/>
      <c r="K168" s="320"/>
      <c r="L168" s="320"/>
      <c r="M168" s="320"/>
      <c r="N168" s="320"/>
      <c r="O168" s="320"/>
      <c r="P168" s="320"/>
      <c r="Q168" s="320"/>
      <c r="R168" s="320"/>
      <c r="S168" s="320"/>
    </row>
    <row r="169" spans="1:16148" ht="16" thickBot="1" x14ac:dyDescent="0.25">
      <c r="A169" s="343" t="s">
        <v>1935</v>
      </c>
      <c r="B169" s="369">
        <f t="shared" ref="B169:R169" si="2">B30</f>
        <v>37316</v>
      </c>
      <c r="C169" s="369">
        <f t="shared" si="2"/>
        <v>37681</v>
      </c>
      <c r="D169" s="369">
        <f t="shared" si="2"/>
        <v>38047</v>
      </c>
      <c r="E169" s="369">
        <f t="shared" si="2"/>
        <v>38412</v>
      </c>
      <c r="F169" s="369">
        <f t="shared" si="2"/>
        <v>38777</v>
      </c>
      <c r="G169" s="369">
        <f t="shared" si="2"/>
        <v>39142</v>
      </c>
      <c r="H169" s="369">
        <f t="shared" si="2"/>
        <v>39508</v>
      </c>
      <c r="I169" s="369">
        <f t="shared" si="2"/>
        <v>39873</v>
      </c>
      <c r="J169" s="369">
        <f t="shared" si="2"/>
        <v>40238</v>
      </c>
      <c r="K169" s="369">
        <f t="shared" si="2"/>
        <v>40603</v>
      </c>
      <c r="L169" s="369">
        <f t="shared" si="2"/>
        <v>40969</v>
      </c>
      <c r="M169" s="369">
        <f t="shared" si="2"/>
        <v>41334</v>
      </c>
      <c r="N169" s="369">
        <f t="shared" si="2"/>
        <v>41699</v>
      </c>
      <c r="O169" s="369">
        <f t="shared" si="2"/>
        <v>42064</v>
      </c>
      <c r="P169" s="369">
        <f t="shared" si="2"/>
        <v>42430</v>
      </c>
      <c r="Q169" s="369">
        <f t="shared" si="2"/>
        <v>42795</v>
      </c>
      <c r="R169" s="369">
        <f t="shared" si="2"/>
        <v>43160</v>
      </c>
      <c r="S169" s="320"/>
    </row>
    <row r="170" spans="1:16148" x14ac:dyDescent="0.2">
      <c r="A170" s="323"/>
      <c r="B170" s="324"/>
      <c r="C170" s="326"/>
      <c r="D170" s="324"/>
      <c r="E170" s="324"/>
      <c r="F170" s="324"/>
      <c r="G170" s="324"/>
      <c r="H170" s="324"/>
      <c r="I170" s="324"/>
      <c r="J170" s="324"/>
      <c r="K170" s="324"/>
      <c r="L170" s="324"/>
      <c r="M170" s="324"/>
      <c r="N170" s="324"/>
      <c r="O170" s="324"/>
      <c r="P170" s="324"/>
      <c r="Q170" s="324"/>
      <c r="R170" s="325"/>
    </row>
    <row r="171" spans="1:16148" s="367" customFormat="1" x14ac:dyDescent="0.2">
      <c r="A171" s="391" t="s">
        <v>1936</v>
      </c>
      <c r="B171" s="393"/>
      <c r="C171" s="393"/>
      <c r="D171" s="393"/>
      <c r="E171" s="393"/>
      <c r="F171" s="393"/>
      <c r="G171" s="393"/>
      <c r="H171" s="393"/>
      <c r="I171" s="393"/>
      <c r="J171" s="393"/>
      <c r="K171" s="393"/>
      <c r="L171" s="393"/>
      <c r="M171" s="393"/>
      <c r="N171" s="393"/>
      <c r="O171" s="393"/>
      <c r="P171" s="393"/>
      <c r="Q171" s="393"/>
      <c r="R171" s="394"/>
      <c r="S171" s="395"/>
      <c r="T171" s="395"/>
      <c r="U171" s="395"/>
      <c r="V171" s="395"/>
      <c r="W171" s="395"/>
      <c r="X171" s="395"/>
      <c r="Y171" s="395"/>
      <c r="Z171" s="395"/>
      <c r="AA171" s="395"/>
      <c r="AB171" s="395"/>
      <c r="AC171" s="395"/>
      <c r="AD171" s="395"/>
      <c r="AE171" s="395"/>
      <c r="AF171" s="395"/>
      <c r="AG171" s="395"/>
      <c r="AH171" s="395"/>
      <c r="AI171" s="395"/>
      <c r="AJ171" s="395"/>
      <c r="AK171" s="395"/>
      <c r="AL171" s="395"/>
      <c r="AM171" s="395"/>
      <c r="AN171" s="395"/>
      <c r="AO171" s="395"/>
      <c r="AP171" s="395"/>
      <c r="AQ171" s="395"/>
      <c r="AR171" s="395"/>
      <c r="AS171" s="395"/>
      <c r="AT171" s="395"/>
      <c r="AU171" s="395"/>
      <c r="AV171" s="395"/>
      <c r="AW171" s="395"/>
      <c r="AX171" s="395"/>
      <c r="AY171" s="395"/>
      <c r="AZ171" s="395"/>
      <c r="BA171" s="395"/>
      <c r="BB171" s="395"/>
      <c r="BC171" s="395"/>
      <c r="BD171" s="395"/>
      <c r="BE171" s="395"/>
      <c r="BF171" s="395"/>
      <c r="BG171" s="395"/>
      <c r="BH171" s="395"/>
      <c r="BI171" s="395"/>
      <c r="BJ171" s="395"/>
      <c r="BK171" s="395"/>
      <c r="BL171" s="395"/>
      <c r="BM171" s="395"/>
      <c r="BN171" s="395"/>
      <c r="BO171" s="395"/>
      <c r="BP171" s="395"/>
      <c r="BQ171" s="395"/>
      <c r="BR171" s="395"/>
      <c r="BS171" s="395"/>
      <c r="BT171" s="395"/>
      <c r="BU171" s="395"/>
      <c r="BV171" s="395"/>
      <c r="BW171" s="395"/>
      <c r="BX171" s="395"/>
      <c r="BY171" s="395"/>
      <c r="BZ171" s="395"/>
      <c r="CA171" s="395"/>
      <c r="CB171" s="395"/>
      <c r="CC171" s="395"/>
      <c r="CD171" s="395"/>
      <c r="CE171" s="395"/>
      <c r="CF171" s="395"/>
      <c r="CG171" s="395"/>
      <c r="CH171" s="395"/>
      <c r="CI171" s="395"/>
      <c r="CJ171" s="395"/>
      <c r="CK171" s="395"/>
      <c r="CL171" s="395"/>
      <c r="CM171" s="395"/>
      <c r="CN171" s="395"/>
      <c r="CO171" s="395"/>
      <c r="CP171" s="395"/>
      <c r="CQ171" s="395"/>
      <c r="CR171" s="395"/>
      <c r="CS171" s="395"/>
      <c r="CT171" s="395"/>
      <c r="CU171" s="395"/>
      <c r="CV171" s="395"/>
      <c r="CW171" s="395"/>
      <c r="CX171" s="395"/>
      <c r="CY171" s="395"/>
      <c r="CZ171" s="395"/>
      <c r="DA171" s="395"/>
      <c r="DB171" s="395"/>
      <c r="DC171" s="395"/>
      <c r="DD171" s="395"/>
      <c r="DE171" s="395"/>
      <c r="DF171" s="395"/>
      <c r="DG171" s="395"/>
      <c r="DH171" s="395"/>
      <c r="DI171" s="395"/>
      <c r="DJ171" s="395"/>
      <c r="DK171" s="395"/>
      <c r="DL171" s="395"/>
      <c r="DM171" s="395"/>
      <c r="DN171" s="395"/>
      <c r="DO171" s="395"/>
      <c r="DP171" s="395"/>
      <c r="DQ171" s="395"/>
      <c r="DR171" s="395"/>
      <c r="DS171" s="395"/>
      <c r="DT171" s="395"/>
      <c r="DU171" s="395"/>
      <c r="DV171" s="395"/>
      <c r="DW171" s="395"/>
      <c r="DX171" s="395"/>
      <c r="DY171" s="395"/>
      <c r="DZ171" s="395"/>
      <c r="EA171" s="395"/>
      <c r="EB171" s="395"/>
      <c r="EC171" s="395"/>
      <c r="ED171" s="395"/>
      <c r="EE171" s="395"/>
      <c r="EF171" s="395"/>
      <c r="EG171" s="395"/>
      <c r="EH171" s="395"/>
      <c r="EI171" s="395"/>
      <c r="EJ171" s="395"/>
      <c r="EK171" s="395"/>
      <c r="EL171" s="395"/>
      <c r="EM171" s="395"/>
      <c r="EN171" s="395"/>
      <c r="EO171" s="395"/>
      <c r="EP171" s="395"/>
      <c r="EQ171" s="395"/>
      <c r="ER171" s="395"/>
      <c r="ES171" s="395"/>
      <c r="ET171" s="395"/>
      <c r="EU171" s="395"/>
      <c r="EV171" s="395"/>
      <c r="EW171" s="395"/>
      <c r="EX171" s="395"/>
      <c r="EY171" s="395"/>
      <c r="EZ171" s="395"/>
      <c r="FA171" s="395"/>
      <c r="FB171" s="395"/>
      <c r="FC171" s="395"/>
      <c r="FD171" s="395"/>
      <c r="FE171" s="395"/>
      <c r="FF171" s="395"/>
      <c r="FG171" s="395"/>
      <c r="FH171" s="395"/>
      <c r="FI171" s="395"/>
      <c r="FJ171" s="395"/>
      <c r="FK171" s="395"/>
      <c r="FL171" s="395"/>
      <c r="FM171" s="395"/>
      <c r="FN171" s="395"/>
      <c r="FO171" s="395"/>
      <c r="FP171" s="395"/>
      <c r="FQ171" s="395"/>
      <c r="FR171" s="395"/>
      <c r="FS171" s="395"/>
      <c r="FT171" s="395"/>
      <c r="FU171" s="395"/>
      <c r="FV171" s="395"/>
      <c r="FW171" s="395"/>
      <c r="FX171" s="395"/>
      <c r="FY171" s="395"/>
      <c r="FZ171" s="395"/>
      <c r="GA171" s="395"/>
      <c r="GB171" s="395"/>
      <c r="GC171" s="395"/>
      <c r="GD171" s="395"/>
      <c r="GE171" s="395"/>
      <c r="GF171" s="395"/>
      <c r="GG171" s="395"/>
      <c r="GH171" s="395"/>
      <c r="GI171" s="395"/>
      <c r="GJ171" s="395"/>
      <c r="GK171" s="395"/>
      <c r="GL171" s="395"/>
      <c r="GM171" s="395"/>
      <c r="GN171" s="395"/>
      <c r="GO171" s="395"/>
      <c r="GP171" s="395"/>
      <c r="GQ171" s="395"/>
      <c r="GR171" s="395"/>
      <c r="GS171" s="395"/>
      <c r="GT171" s="395"/>
      <c r="GU171" s="395"/>
      <c r="GV171" s="395"/>
      <c r="GW171" s="395"/>
      <c r="GX171" s="395"/>
      <c r="GY171" s="395"/>
      <c r="GZ171" s="395"/>
      <c r="HA171" s="395"/>
      <c r="HB171" s="395"/>
      <c r="HC171" s="395"/>
      <c r="HD171" s="395"/>
      <c r="HE171" s="395"/>
      <c r="HF171" s="395"/>
      <c r="HG171" s="395"/>
      <c r="HH171" s="395"/>
      <c r="HI171" s="395"/>
      <c r="HJ171" s="395"/>
      <c r="HK171" s="395"/>
      <c r="HL171" s="395"/>
      <c r="HM171" s="395"/>
      <c r="HN171" s="395"/>
      <c r="HO171" s="395"/>
      <c r="HP171" s="395"/>
      <c r="HQ171" s="395"/>
      <c r="HR171" s="395"/>
      <c r="HS171" s="395"/>
      <c r="HT171" s="395"/>
      <c r="HU171" s="395"/>
      <c r="HV171" s="395"/>
      <c r="HW171" s="395"/>
      <c r="HX171" s="395"/>
      <c r="HY171" s="395"/>
      <c r="HZ171" s="395"/>
      <c r="IA171" s="395"/>
      <c r="IB171" s="395"/>
      <c r="IC171" s="395"/>
      <c r="ID171" s="395"/>
      <c r="IE171" s="395"/>
      <c r="IF171" s="395"/>
      <c r="IG171" s="395"/>
      <c r="IH171" s="395"/>
      <c r="II171" s="395"/>
      <c r="IJ171" s="395"/>
      <c r="IK171" s="395"/>
      <c r="IL171" s="395"/>
      <c r="IM171" s="395"/>
      <c r="IN171" s="395"/>
      <c r="IO171" s="395"/>
      <c r="IP171" s="395"/>
      <c r="IQ171" s="395"/>
      <c r="IR171" s="395"/>
      <c r="IS171" s="395"/>
      <c r="IT171" s="395"/>
      <c r="IU171" s="395"/>
      <c r="IV171" s="395"/>
      <c r="IW171" s="395"/>
      <c r="IX171" s="395"/>
      <c r="IY171" s="395"/>
      <c r="IZ171" s="395"/>
      <c r="JA171" s="395"/>
      <c r="JB171" s="395"/>
      <c r="JC171" s="395"/>
      <c r="JD171" s="395"/>
      <c r="JE171" s="395"/>
      <c r="JF171" s="395"/>
      <c r="JG171" s="395"/>
      <c r="JH171" s="395"/>
      <c r="JI171" s="395"/>
      <c r="JJ171" s="395"/>
      <c r="JK171" s="395"/>
      <c r="JL171" s="395"/>
      <c r="JM171" s="395"/>
      <c r="JN171" s="395"/>
      <c r="JO171" s="395"/>
      <c r="JP171" s="395"/>
      <c r="JQ171" s="395"/>
      <c r="JR171" s="395"/>
      <c r="JS171" s="395"/>
      <c r="JT171" s="395"/>
      <c r="JU171" s="395"/>
      <c r="JV171" s="395"/>
      <c r="JW171" s="395"/>
      <c r="JX171" s="395"/>
      <c r="JY171" s="395"/>
      <c r="JZ171" s="395"/>
      <c r="KA171" s="395"/>
      <c r="KB171" s="395"/>
      <c r="KC171" s="395"/>
      <c r="KD171" s="395"/>
      <c r="KE171" s="395"/>
      <c r="KF171" s="395"/>
      <c r="KG171" s="395"/>
      <c r="KH171" s="395"/>
      <c r="KI171" s="395"/>
      <c r="KJ171" s="395"/>
      <c r="KK171" s="395"/>
      <c r="KL171" s="395"/>
      <c r="KM171" s="395"/>
      <c r="KN171" s="395"/>
      <c r="KO171" s="395"/>
      <c r="KP171" s="395"/>
      <c r="KQ171" s="395"/>
      <c r="KR171" s="395"/>
      <c r="KS171" s="395"/>
      <c r="KT171" s="395"/>
      <c r="KU171" s="395"/>
      <c r="KV171" s="395"/>
      <c r="KW171" s="395"/>
      <c r="KX171" s="395"/>
      <c r="KY171" s="395"/>
      <c r="KZ171" s="395"/>
      <c r="LA171" s="395"/>
      <c r="LB171" s="395"/>
      <c r="LC171" s="395"/>
      <c r="LD171" s="395"/>
      <c r="LE171" s="395"/>
      <c r="LF171" s="395"/>
      <c r="LG171" s="395"/>
      <c r="LH171" s="395"/>
      <c r="LI171" s="395"/>
      <c r="LJ171" s="395"/>
      <c r="LK171" s="395"/>
      <c r="LL171" s="395"/>
      <c r="LM171" s="395"/>
      <c r="LN171" s="395"/>
      <c r="LO171" s="395"/>
      <c r="LP171" s="395"/>
      <c r="LQ171" s="395"/>
      <c r="LR171" s="395"/>
      <c r="LS171" s="395"/>
      <c r="LT171" s="395"/>
      <c r="LU171" s="395"/>
      <c r="LV171" s="395"/>
      <c r="LW171" s="395"/>
      <c r="LX171" s="395"/>
      <c r="LY171" s="395"/>
      <c r="LZ171" s="395"/>
      <c r="MA171" s="395"/>
      <c r="MB171" s="395"/>
      <c r="MC171" s="395"/>
      <c r="MD171" s="395"/>
      <c r="ME171" s="395"/>
      <c r="MF171" s="395"/>
      <c r="MG171" s="395"/>
      <c r="MH171" s="395"/>
      <c r="MI171" s="395"/>
      <c r="MJ171" s="395"/>
      <c r="MK171" s="395"/>
      <c r="ML171" s="395"/>
      <c r="MM171" s="395"/>
      <c r="MN171" s="395"/>
      <c r="MO171" s="395"/>
      <c r="MP171" s="395"/>
      <c r="MQ171" s="395"/>
      <c r="MR171" s="395"/>
      <c r="MS171" s="395"/>
      <c r="MT171" s="395"/>
      <c r="MU171" s="395"/>
      <c r="MV171" s="395"/>
      <c r="MW171" s="395"/>
      <c r="MX171" s="395"/>
      <c r="MY171" s="395"/>
      <c r="MZ171" s="395"/>
      <c r="NA171" s="395"/>
      <c r="NB171" s="395"/>
      <c r="NC171" s="395"/>
      <c r="ND171" s="395"/>
      <c r="NE171" s="395"/>
      <c r="NF171" s="395"/>
      <c r="NG171" s="395"/>
      <c r="NH171" s="395"/>
      <c r="NI171" s="395"/>
      <c r="NJ171" s="395"/>
      <c r="NK171" s="395"/>
      <c r="NL171" s="395"/>
      <c r="NM171" s="395"/>
      <c r="NN171" s="395"/>
      <c r="NO171" s="395"/>
      <c r="NP171" s="395"/>
      <c r="NQ171" s="395"/>
      <c r="NR171" s="395"/>
      <c r="NS171" s="395"/>
      <c r="NT171" s="395"/>
      <c r="NU171" s="395"/>
      <c r="NV171" s="395"/>
      <c r="NW171" s="395"/>
      <c r="NX171" s="395"/>
      <c r="NY171" s="395"/>
      <c r="NZ171" s="395"/>
      <c r="OA171" s="395"/>
      <c r="OB171" s="395"/>
      <c r="OC171" s="395"/>
      <c r="OD171" s="395"/>
      <c r="OE171" s="395"/>
      <c r="OF171" s="395"/>
      <c r="OG171" s="395"/>
      <c r="OH171" s="395"/>
      <c r="OI171" s="395"/>
      <c r="OJ171" s="395"/>
      <c r="OK171" s="395"/>
      <c r="OL171" s="395"/>
      <c r="OM171" s="395"/>
      <c r="ON171" s="395"/>
      <c r="OO171" s="395"/>
      <c r="OP171" s="395"/>
      <c r="OQ171" s="395"/>
      <c r="OR171" s="395"/>
      <c r="OS171" s="395"/>
      <c r="OT171" s="395"/>
      <c r="OU171" s="395"/>
      <c r="OV171" s="395"/>
      <c r="OW171" s="395"/>
      <c r="OX171" s="395"/>
      <c r="OY171" s="395"/>
      <c r="OZ171" s="395"/>
      <c r="PA171" s="395"/>
      <c r="PB171" s="395"/>
      <c r="PC171" s="395"/>
      <c r="PD171" s="395"/>
      <c r="PE171" s="395"/>
      <c r="PF171" s="395"/>
      <c r="PG171" s="395"/>
      <c r="PH171" s="395"/>
      <c r="PI171" s="395"/>
      <c r="PJ171" s="395"/>
      <c r="PK171" s="395"/>
      <c r="PL171" s="395"/>
      <c r="PM171" s="395"/>
      <c r="PN171" s="395"/>
      <c r="PO171" s="395"/>
      <c r="PP171" s="395"/>
      <c r="PQ171" s="395"/>
      <c r="PR171" s="395"/>
      <c r="PS171" s="395"/>
      <c r="PT171" s="395"/>
      <c r="PU171" s="395"/>
      <c r="PV171" s="395"/>
      <c r="PW171" s="395"/>
      <c r="PX171" s="395"/>
      <c r="PY171" s="395"/>
      <c r="PZ171" s="395"/>
      <c r="QA171" s="395"/>
      <c r="QB171" s="395"/>
      <c r="QC171" s="395"/>
      <c r="QD171" s="395"/>
      <c r="QE171" s="395"/>
      <c r="QF171" s="395"/>
      <c r="QG171" s="395"/>
      <c r="QH171" s="395"/>
      <c r="QI171" s="395"/>
      <c r="QJ171" s="395"/>
      <c r="QK171" s="395"/>
      <c r="QL171" s="395"/>
      <c r="QM171" s="395"/>
      <c r="QN171" s="395"/>
      <c r="QO171" s="395"/>
      <c r="QP171" s="395"/>
      <c r="QQ171" s="395"/>
      <c r="QR171" s="395"/>
      <c r="QS171" s="395"/>
      <c r="QT171" s="395"/>
      <c r="QU171" s="395"/>
      <c r="QV171" s="395"/>
      <c r="QW171" s="395"/>
      <c r="QX171" s="395"/>
      <c r="QY171" s="395"/>
      <c r="QZ171" s="395"/>
      <c r="RA171" s="395"/>
      <c r="RB171" s="395"/>
      <c r="RC171" s="395"/>
      <c r="RD171" s="395"/>
      <c r="RE171" s="395"/>
      <c r="RF171" s="395"/>
      <c r="RG171" s="395"/>
      <c r="RH171" s="395"/>
      <c r="RI171" s="395"/>
      <c r="RJ171" s="395"/>
      <c r="RK171" s="395"/>
      <c r="RL171" s="395"/>
      <c r="RM171" s="395"/>
      <c r="RN171" s="395"/>
      <c r="RO171" s="395"/>
      <c r="RP171" s="395"/>
      <c r="RQ171" s="395"/>
      <c r="RR171" s="395"/>
      <c r="RS171" s="395"/>
      <c r="RT171" s="395"/>
      <c r="RU171" s="395"/>
      <c r="RV171" s="395"/>
      <c r="RW171" s="395"/>
      <c r="RX171" s="395"/>
      <c r="RY171" s="395"/>
      <c r="RZ171" s="395"/>
      <c r="SA171" s="395"/>
      <c r="SB171" s="395"/>
      <c r="SC171" s="395"/>
      <c r="SD171" s="395"/>
      <c r="SE171" s="395"/>
      <c r="SF171" s="395"/>
      <c r="SG171" s="395"/>
      <c r="SH171" s="395"/>
      <c r="SI171" s="395"/>
      <c r="SJ171" s="395"/>
      <c r="SK171" s="395"/>
      <c r="SL171" s="395"/>
      <c r="SM171" s="395"/>
      <c r="SN171" s="395"/>
      <c r="SO171" s="395"/>
      <c r="SP171" s="395"/>
      <c r="SQ171" s="395"/>
      <c r="SR171" s="395"/>
      <c r="SS171" s="395"/>
      <c r="ST171" s="395"/>
      <c r="SU171" s="395"/>
      <c r="SV171" s="395"/>
      <c r="SW171" s="395"/>
      <c r="SX171" s="395"/>
      <c r="SY171" s="395"/>
      <c r="SZ171" s="395"/>
      <c r="TA171" s="395"/>
      <c r="TB171" s="395"/>
      <c r="TC171" s="395"/>
      <c r="TD171" s="395"/>
      <c r="TE171" s="395"/>
      <c r="TF171" s="395"/>
      <c r="TG171" s="395"/>
      <c r="TH171" s="395"/>
      <c r="TI171" s="395"/>
      <c r="TJ171" s="395"/>
      <c r="TK171" s="395"/>
      <c r="TL171" s="395"/>
      <c r="TM171" s="395"/>
      <c r="TN171" s="395"/>
      <c r="TO171" s="395"/>
      <c r="TP171" s="395"/>
      <c r="TQ171" s="395"/>
      <c r="TR171" s="395"/>
      <c r="TS171" s="395"/>
      <c r="TT171" s="395"/>
      <c r="TU171" s="395"/>
      <c r="TV171" s="395"/>
      <c r="TW171" s="395"/>
      <c r="TX171" s="395"/>
      <c r="TY171" s="395"/>
      <c r="TZ171" s="395"/>
      <c r="UA171" s="395"/>
      <c r="UB171" s="395"/>
      <c r="UC171" s="395"/>
      <c r="UD171" s="395"/>
      <c r="UE171" s="395"/>
      <c r="UF171" s="395"/>
      <c r="UG171" s="395"/>
      <c r="UH171" s="395"/>
      <c r="UI171" s="395"/>
      <c r="UJ171" s="395"/>
      <c r="UK171" s="395"/>
      <c r="UL171" s="395"/>
      <c r="UM171" s="395"/>
      <c r="UN171" s="395"/>
      <c r="UO171" s="395"/>
      <c r="UP171" s="395"/>
      <c r="UQ171" s="395"/>
      <c r="UR171" s="395"/>
      <c r="US171" s="395"/>
      <c r="UT171" s="395"/>
      <c r="UU171" s="395"/>
      <c r="UV171" s="395"/>
      <c r="UW171" s="395"/>
      <c r="UX171" s="395"/>
      <c r="UY171" s="395"/>
      <c r="UZ171" s="395"/>
      <c r="VA171" s="395"/>
      <c r="VB171" s="395"/>
      <c r="VC171" s="395"/>
      <c r="VD171" s="395"/>
      <c r="VE171" s="395"/>
      <c r="VF171" s="395"/>
      <c r="VG171" s="395"/>
      <c r="VH171" s="395"/>
      <c r="VI171" s="395"/>
      <c r="VJ171" s="395"/>
      <c r="VK171" s="395"/>
      <c r="VL171" s="395"/>
      <c r="VM171" s="395"/>
      <c r="VN171" s="395"/>
      <c r="VO171" s="395"/>
      <c r="VP171" s="395"/>
      <c r="VQ171" s="395"/>
      <c r="VR171" s="395"/>
      <c r="VS171" s="395"/>
      <c r="VT171" s="395"/>
      <c r="VU171" s="395"/>
      <c r="VV171" s="395"/>
      <c r="VW171" s="395"/>
      <c r="VX171" s="395"/>
      <c r="VY171" s="395"/>
      <c r="VZ171" s="395"/>
      <c r="WA171" s="395"/>
      <c r="WB171" s="395"/>
      <c r="WC171" s="395"/>
      <c r="WD171" s="395"/>
      <c r="WE171" s="395"/>
      <c r="WF171" s="395"/>
      <c r="WG171" s="395"/>
      <c r="WH171" s="395"/>
      <c r="WI171" s="395"/>
      <c r="WJ171" s="395"/>
      <c r="WK171" s="395"/>
      <c r="WL171" s="395"/>
      <c r="WM171" s="395"/>
      <c r="WN171" s="395"/>
      <c r="WO171" s="395"/>
      <c r="WP171" s="395"/>
      <c r="WQ171" s="395"/>
      <c r="WR171" s="395"/>
      <c r="WS171" s="395"/>
      <c r="WT171" s="395"/>
      <c r="WU171" s="395"/>
      <c r="WV171" s="395"/>
      <c r="WW171" s="395"/>
      <c r="WX171" s="395"/>
      <c r="WY171" s="395"/>
      <c r="WZ171" s="395"/>
      <c r="XA171" s="395"/>
      <c r="XB171" s="395"/>
      <c r="XC171" s="395"/>
      <c r="XD171" s="395"/>
      <c r="XE171" s="395"/>
      <c r="XF171" s="395"/>
      <c r="XG171" s="395"/>
      <c r="XH171" s="395"/>
      <c r="XI171" s="395"/>
      <c r="XJ171" s="395"/>
      <c r="XK171" s="395"/>
      <c r="XL171" s="395"/>
      <c r="XM171" s="395"/>
      <c r="XN171" s="395"/>
      <c r="XO171" s="395"/>
      <c r="XP171" s="395"/>
      <c r="XQ171" s="395"/>
      <c r="XR171" s="395"/>
      <c r="XS171" s="395"/>
      <c r="XT171" s="395"/>
      <c r="XU171" s="395"/>
      <c r="XV171" s="395"/>
      <c r="XW171" s="395"/>
      <c r="XX171" s="395"/>
      <c r="XY171" s="395"/>
      <c r="XZ171" s="395"/>
      <c r="YA171" s="395"/>
      <c r="YB171" s="395"/>
      <c r="YC171" s="395"/>
      <c r="YD171" s="395"/>
      <c r="YE171" s="395"/>
      <c r="YF171" s="395"/>
      <c r="YG171" s="395"/>
      <c r="YH171" s="395"/>
      <c r="YI171" s="395"/>
      <c r="YJ171" s="395"/>
      <c r="YK171" s="395"/>
      <c r="YL171" s="395"/>
      <c r="YM171" s="395"/>
      <c r="YN171" s="395"/>
      <c r="YO171" s="395"/>
      <c r="YP171" s="395"/>
      <c r="YQ171" s="395"/>
      <c r="YR171" s="395"/>
      <c r="YS171" s="395"/>
      <c r="YT171" s="395"/>
      <c r="YU171" s="395"/>
      <c r="YV171" s="395"/>
      <c r="YW171" s="395"/>
      <c r="YX171" s="395"/>
      <c r="YY171" s="395"/>
      <c r="YZ171" s="395"/>
      <c r="ZA171" s="395"/>
      <c r="ZB171" s="395"/>
      <c r="ZC171" s="395"/>
      <c r="ZD171" s="395"/>
      <c r="ZE171" s="395"/>
      <c r="ZF171" s="395"/>
      <c r="ZG171" s="395"/>
      <c r="ZH171" s="395"/>
      <c r="ZI171" s="395"/>
      <c r="ZJ171" s="395"/>
      <c r="ZK171" s="395"/>
      <c r="ZL171" s="395"/>
      <c r="ZM171" s="395"/>
      <c r="ZN171" s="395"/>
      <c r="ZO171" s="395"/>
      <c r="ZP171" s="395"/>
      <c r="ZQ171" s="395"/>
      <c r="ZR171" s="395"/>
      <c r="ZS171" s="395"/>
      <c r="ZT171" s="395"/>
      <c r="ZU171" s="395"/>
      <c r="ZV171" s="395"/>
      <c r="ZW171" s="395"/>
      <c r="ZX171" s="395"/>
      <c r="ZY171" s="395"/>
      <c r="ZZ171" s="395"/>
      <c r="AAA171" s="395"/>
      <c r="AAB171" s="395"/>
      <c r="AAC171" s="395"/>
      <c r="AAD171" s="395"/>
      <c r="AAE171" s="395"/>
      <c r="AAF171" s="395"/>
      <c r="AAG171" s="395"/>
      <c r="AAH171" s="395"/>
      <c r="AAI171" s="395"/>
      <c r="AAJ171" s="395"/>
      <c r="AAK171" s="395"/>
      <c r="AAL171" s="395"/>
      <c r="AAM171" s="395"/>
      <c r="AAN171" s="395"/>
      <c r="AAO171" s="395"/>
      <c r="AAP171" s="395"/>
      <c r="AAQ171" s="395"/>
      <c r="AAR171" s="395"/>
      <c r="AAS171" s="395"/>
      <c r="AAT171" s="395"/>
      <c r="AAU171" s="395"/>
      <c r="AAV171" s="395"/>
      <c r="AAW171" s="395"/>
      <c r="AAX171" s="395"/>
      <c r="AAY171" s="395"/>
      <c r="AAZ171" s="395"/>
      <c r="ABA171" s="395"/>
      <c r="ABB171" s="395"/>
      <c r="ABC171" s="395"/>
      <c r="ABD171" s="395"/>
      <c r="ABE171" s="395"/>
      <c r="ABF171" s="395"/>
      <c r="ABG171" s="395"/>
      <c r="ABH171" s="395"/>
      <c r="ABI171" s="395"/>
      <c r="ABJ171" s="395"/>
      <c r="ABK171" s="395"/>
      <c r="ABL171" s="395"/>
      <c r="ABM171" s="395"/>
      <c r="ABN171" s="395"/>
      <c r="ABO171" s="395"/>
      <c r="ABP171" s="395"/>
      <c r="ABQ171" s="395"/>
      <c r="ABR171" s="395"/>
      <c r="ABS171" s="395"/>
      <c r="ABT171" s="395"/>
      <c r="ABU171" s="395"/>
      <c r="ABV171" s="395"/>
      <c r="ABW171" s="395"/>
      <c r="ABX171" s="395"/>
      <c r="ABY171" s="395"/>
      <c r="ABZ171" s="395"/>
      <c r="ACA171" s="395"/>
      <c r="ACB171" s="395"/>
      <c r="ACC171" s="395"/>
      <c r="ACD171" s="395"/>
      <c r="ACE171" s="395"/>
      <c r="ACF171" s="395"/>
      <c r="ACG171" s="395"/>
      <c r="ACH171" s="395"/>
      <c r="ACI171" s="395"/>
      <c r="ACJ171" s="395"/>
      <c r="ACK171" s="395"/>
      <c r="ACL171" s="395"/>
      <c r="ACM171" s="395"/>
      <c r="ACN171" s="395"/>
      <c r="ACO171" s="395"/>
      <c r="ACP171" s="395"/>
      <c r="ACQ171" s="395"/>
      <c r="ACR171" s="395"/>
      <c r="ACS171" s="395"/>
      <c r="ACT171" s="395"/>
      <c r="ACU171" s="395"/>
      <c r="ACV171" s="395"/>
      <c r="ACW171" s="395"/>
      <c r="ACX171" s="395"/>
      <c r="ACY171" s="395"/>
      <c r="ACZ171" s="395"/>
      <c r="ADA171" s="395"/>
      <c r="ADB171" s="395"/>
      <c r="ADC171" s="395"/>
      <c r="ADD171" s="395"/>
      <c r="ADE171" s="395"/>
      <c r="ADF171" s="395"/>
      <c r="ADG171" s="395"/>
      <c r="ADH171" s="395"/>
      <c r="ADI171" s="395"/>
      <c r="ADJ171" s="395"/>
      <c r="ADK171" s="395"/>
      <c r="ADL171" s="395"/>
      <c r="ADM171" s="395"/>
      <c r="ADN171" s="395"/>
      <c r="ADO171" s="395"/>
      <c r="ADP171" s="395"/>
      <c r="ADQ171" s="395"/>
      <c r="ADR171" s="395"/>
      <c r="ADS171" s="395"/>
      <c r="ADT171" s="395"/>
      <c r="ADU171" s="395"/>
      <c r="ADV171" s="395"/>
      <c r="ADW171" s="395"/>
      <c r="ADX171" s="395"/>
      <c r="ADY171" s="395"/>
      <c r="ADZ171" s="395"/>
      <c r="AEA171" s="395"/>
      <c r="AEB171" s="395"/>
      <c r="AEC171" s="395"/>
      <c r="AED171" s="395"/>
      <c r="AEE171" s="395"/>
      <c r="AEF171" s="395"/>
      <c r="AEG171" s="395"/>
      <c r="AEH171" s="395"/>
      <c r="AEI171" s="395"/>
      <c r="AEJ171" s="395"/>
      <c r="AEK171" s="395"/>
      <c r="AEL171" s="395"/>
      <c r="AEM171" s="395"/>
      <c r="AEN171" s="395"/>
      <c r="AEO171" s="395"/>
      <c r="AEP171" s="395"/>
      <c r="AEQ171" s="395"/>
      <c r="AER171" s="395"/>
      <c r="AES171" s="395"/>
      <c r="AET171" s="395"/>
      <c r="AEU171" s="395"/>
      <c r="AEV171" s="395"/>
      <c r="AEW171" s="395"/>
      <c r="AEX171" s="395"/>
      <c r="AEY171" s="395"/>
      <c r="AEZ171" s="395"/>
      <c r="AFA171" s="395"/>
      <c r="AFB171" s="395"/>
      <c r="AFC171" s="395"/>
      <c r="AFD171" s="395"/>
      <c r="AFE171" s="395"/>
      <c r="AFF171" s="395"/>
      <c r="AFG171" s="395"/>
      <c r="AFH171" s="395"/>
      <c r="AFI171" s="395"/>
      <c r="AFJ171" s="395"/>
      <c r="AFK171" s="395"/>
      <c r="AFL171" s="395"/>
      <c r="AFM171" s="395"/>
      <c r="AFN171" s="395"/>
      <c r="AFO171" s="395"/>
      <c r="AFP171" s="395"/>
      <c r="AFQ171" s="395"/>
      <c r="AFR171" s="395"/>
      <c r="AFS171" s="395"/>
      <c r="AFT171" s="395"/>
      <c r="AFU171" s="395"/>
      <c r="AFV171" s="395"/>
      <c r="AFW171" s="395"/>
      <c r="AFX171" s="395"/>
      <c r="AFY171" s="395"/>
      <c r="AFZ171" s="395"/>
      <c r="AGA171" s="395"/>
      <c r="AGB171" s="395"/>
      <c r="AGC171" s="395"/>
      <c r="AGD171" s="395"/>
      <c r="AGE171" s="395"/>
      <c r="AGF171" s="395"/>
      <c r="AGG171" s="395"/>
      <c r="AGH171" s="395"/>
      <c r="AGI171" s="395"/>
      <c r="AGJ171" s="395"/>
      <c r="AGK171" s="395"/>
      <c r="AGL171" s="395"/>
      <c r="AGM171" s="395"/>
      <c r="AGN171" s="395"/>
      <c r="AGO171" s="395"/>
      <c r="AGP171" s="395"/>
      <c r="AGQ171" s="395"/>
      <c r="AGR171" s="395"/>
      <c r="AGS171" s="395"/>
      <c r="AGT171" s="395"/>
      <c r="AGU171" s="395"/>
      <c r="AGV171" s="395"/>
      <c r="AGW171" s="395"/>
      <c r="AGX171" s="395"/>
      <c r="AGY171" s="395"/>
      <c r="AGZ171" s="395"/>
      <c r="AHA171" s="395"/>
      <c r="AHB171" s="395"/>
      <c r="AHC171" s="395"/>
      <c r="AHD171" s="395"/>
      <c r="AHE171" s="395"/>
      <c r="AHF171" s="395"/>
      <c r="AHG171" s="395"/>
      <c r="AHH171" s="395"/>
      <c r="AHI171" s="395"/>
      <c r="AHJ171" s="395"/>
      <c r="AHK171" s="395"/>
      <c r="AHL171" s="395"/>
      <c r="AHM171" s="395"/>
      <c r="AHN171" s="395"/>
      <c r="AHO171" s="395"/>
      <c r="AHP171" s="395"/>
      <c r="AHQ171" s="395"/>
      <c r="AHR171" s="395"/>
      <c r="AHS171" s="395"/>
      <c r="AHT171" s="395"/>
      <c r="AHU171" s="395"/>
      <c r="AHV171" s="395"/>
      <c r="AHW171" s="395"/>
      <c r="AHX171" s="395"/>
      <c r="AHY171" s="395"/>
      <c r="AHZ171" s="395"/>
      <c r="AIA171" s="395"/>
      <c r="AIB171" s="395"/>
      <c r="AIC171" s="395"/>
      <c r="AID171" s="395"/>
      <c r="AIE171" s="395"/>
      <c r="AIF171" s="395"/>
      <c r="AIG171" s="395"/>
      <c r="AIH171" s="395"/>
      <c r="AII171" s="395"/>
      <c r="AIJ171" s="395"/>
      <c r="AIK171" s="395"/>
      <c r="AIL171" s="395"/>
      <c r="AIM171" s="395"/>
      <c r="AIN171" s="395"/>
      <c r="AIO171" s="395"/>
      <c r="AIP171" s="395"/>
      <c r="AIQ171" s="395"/>
      <c r="AIR171" s="395"/>
      <c r="AIS171" s="395"/>
      <c r="AIT171" s="395"/>
      <c r="AIU171" s="395"/>
      <c r="AIV171" s="395"/>
      <c r="AIW171" s="395"/>
      <c r="AIX171" s="395"/>
      <c r="AIY171" s="395"/>
      <c r="AIZ171" s="395"/>
      <c r="AJA171" s="395"/>
      <c r="AJB171" s="395"/>
      <c r="AJC171" s="395"/>
      <c r="AJD171" s="395"/>
      <c r="AJE171" s="395"/>
      <c r="AJF171" s="395"/>
      <c r="AJG171" s="395"/>
      <c r="AJH171" s="395"/>
      <c r="AJI171" s="395"/>
      <c r="AJJ171" s="395"/>
      <c r="AJK171" s="395"/>
      <c r="AJL171" s="395"/>
      <c r="AJM171" s="395"/>
      <c r="AJN171" s="395"/>
      <c r="AJO171" s="395"/>
      <c r="AJP171" s="395"/>
      <c r="AJQ171" s="395"/>
      <c r="AJR171" s="395"/>
      <c r="AJS171" s="395"/>
      <c r="AJT171" s="395"/>
      <c r="AJU171" s="395"/>
      <c r="AJV171" s="395"/>
      <c r="AJW171" s="395"/>
      <c r="AJX171" s="395"/>
      <c r="AJY171" s="395"/>
      <c r="AJZ171" s="395"/>
      <c r="AKA171" s="395"/>
      <c r="AKB171" s="395"/>
      <c r="AKC171" s="395"/>
      <c r="AKD171" s="395"/>
      <c r="AKE171" s="395"/>
      <c r="AKF171" s="395"/>
      <c r="AKG171" s="395"/>
      <c r="AKH171" s="395"/>
      <c r="AKI171" s="395"/>
      <c r="AKJ171" s="395"/>
      <c r="AKK171" s="395"/>
      <c r="AKL171" s="395"/>
      <c r="AKM171" s="395"/>
      <c r="AKN171" s="395"/>
      <c r="AKO171" s="395"/>
      <c r="AKP171" s="395"/>
      <c r="AKQ171" s="395"/>
      <c r="AKR171" s="395"/>
      <c r="AKS171" s="395"/>
      <c r="AKT171" s="395"/>
      <c r="AKU171" s="395"/>
      <c r="AKV171" s="395"/>
      <c r="AKW171" s="395"/>
      <c r="AKX171" s="395"/>
      <c r="AKY171" s="395"/>
      <c r="AKZ171" s="395"/>
      <c r="ALA171" s="395"/>
      <c r="ALB171" s="395"/>
      <c r="ALC171" s="395"/>
      <c r="ALD171" s="395"/>
      <c r="ALE171" s="395"/>
      <c r="ALF171" s="395"/>
      <c r="ALG171" s="395"/>
      <c r="ALH171" s="395"/>
      <c r="ALI171" s="395"/>
      <c r="ALJ171" s="395"/>
      <c r="ALK171" s="395"/>
      <c r="ALL171" s="395"/>
      <c r="ALM171" s="395"/>
      <c r="ALN171" s="395"/>
      <c r="ALO171" s="395"/>
      <c r="ALP171" s="395"/>
      <c r="ALQ171" s="395"/>
      <c r="ALR171" s="395"/>
      <c r="ALS171" s="395"/>
      <c r="ALT171" s="395"/>
      <c r="ALU171" s="395"/>
      <c r="ALV171" s="395"/>
      <c r="ALW171" s="395"/>
      <c r="ALX171" s="395"/>
      <c r="ALY171" s="395"/>
      <c r="ALZ171" s="395"/>
      <c r="AMA171" s="395"/>
      <c r="AMB171" s="395"/>
      <c r="AMC171" s="395"/>
      <c r="AMD171" s="395"/>
      <c r="AME171" s="395"/>
      <c r="AMF171" s="395"/>
      <c r="AMG171" s="395"/>
      <c r="AMH171" s="395"/>
      <c r="AMI171" s="395"/>
      <c r="AMJ171" s="395"/>
      <c r="AMK171" s="395"/>
      <c r="AML171" s="395"/>
      <c r="AMM171" s="395"/>
      <c r="AMN171" s="395"/>
      <c r="AMO171" s="395"/>
      <c r="AMP171" s="395"/>
      <c r="AMQ171" s="395"/>
      <c r="AMR171" s="395"/>
      <c r="AMS171" s="395"/>
      <c r="AMT171" s="395"/>
      <c r="AMU171" s="395"/>
      <c r="AMV171" s="395"/>
      <c r="AMW171" s="395"/>
      <c r="AMX171" s="395"/>
      <c r="AMY171" s="395"/>
      <c r="AMZ171" s="395"/>
      <c r="ANA171" s="395"/>
      <c r="ANB171" s="395"/>
      <c r="ANC171" s="395"/>
      <c r="AND171" s="395"/>
      <c r="ANE171" s="395"/>
      <c r="ANF171" s="395"/>
      <c r="ANG171" s="395"/>
      <c r="ANH171" s="395"/>
      <c r="ANI171" s="395"/>
      <c r="ANJ171" s="395"/>
      <c r="ANK171" s="395"/>
      <c r="ANL171" s="395"/>
      <c r="ANM171" s="395"/>
      <c r="ANN171" s="395"/>
      <c r="ANO171" s="395"/>
      <c r="ANP171" s="395"/>
      <c r="ANQ171" s="395"/>
      <c r="ANR171" s="395"/>
      <c r="ANS171" s="395"/>
      <c r="ANT171" s="395"/>
      <c r="ANU171" s="395"/>
      <c r="ANV171" s="395"/>
      <c r="ANW171" s="395"/>
      <c r="ANX171" s="395"/>
      <c r="ANY171" s="395"/>
      <c r="ANZ171" s="395"/>
      <c r="AOA171" s="395"/>
      <c r="AOB171" s="395"/>
      <c r="AOC171" s="395"/>
      <c r="AOD171" s="395"/>
      <c r="AOE171" s="395"/>
      <c r="AOF171" s="395"/>
      <c r="AOG171" s="395"/>
      <c r="AOH171" s="395"/>
      <c r="AOI171" s="395"/>
      <c r="AOJ171" s="395"/>
      <c r="AOK171" s="395"/>
      <c r="AOL171" s="395"/>
      <c r="AOM171" s="395"/>
      <c r="AON171" s="395"/>
      <c r="AOO171" s="395"/>
      <c r="AOP171" s="395"/>
      <c r="AOQ171" s="395"/>
      <c r="AOR171" s="395"/>
      <c r="AOS171" s="395"/>
      <c r="AOT171" s="395"/>
      <c r="AOU171" s="395"/>
      <c r="AOV171" s="395"/>
      <c r="AOW171" s="395"/>
      <c r="AOX171" s="395"/>
      <c r="AOY171" s="395"/>
      <c r="AOZ171" s="395"/>
      <c r="APA171" s="395"/>
      <c r="APB171" s="395"/>
      <c r="APC171" s="395"/>
      <c r="APD171" s="395"/>
      <c r="APE171" s="395"/>
      <c r="APF171" s="395"/>
      <c r="APG171" s="395"/>
      <c r="APH171" s="395"/>
      <c r="API171" s="395"/>
      <c r="APJ171" s="395"/>
      <c r="APK171" s="395"/>
      <c r="APL171" s="395"/>
      <c r="APM171" s="395"/>
      <c r="APN171" s="395"/>
      <c r="APO171" s="395"/>
      <c r="APP171" s="395"/>
      <c r="APQ171" s="395"/>
      <c r="APR171" s="395"/>
      <c r="APS171" s="395"/>
      <c r="APT171" s="395"/>
      <c r="APU171" s="395"/>
      <c r="APV171" s="395"/>
      <c r="APW171" s="395"/>
      <c r="APX171" s="395"/>
      <c r="APY171" s="395"/>
      <c r="APZ171" s="395"/>
      <c r="AQA171" s="395"/>
      <c r="AQB171" s="395"/>
      <c r="AQC171" s="395"/>
      <c r="AQD171" s="395"/>
      <c r="AQE171" s="395"/>
      <c r="AQF171" s="395"/>
      <c r="AQG171" s="395"/>
      <c r="AQH171" s="395"/>
      <c r="AQI171" s="395"/>
      <c r="AQJ171" s="395"/>
      <c r="AQK171" s="395"/>
      <c r="AQL171" s="395"/>
      <c r="AQM171" s="395"/>
      <c r="AQN171" s="395"/>
      <c r="AQO171" s="395"/>
      <c r="AQP171" s="395"/>
      <c r="AQQ171" s="395"/>
      <c r="AQR171" s="395"/>
      <c r="AQS171" s="395"/>
      <c r="AQT171" s="395"/>
      <c r="AQU171" s="395"/>
      <c r="AQV171" s="395"/>
      <c r="AQW171" s="395"/>
      <c r="AQX171" s="395"/>
      <c r="AQY171" s="395"/>
      <c r="AQZ171" s="395"/>
      <c r="ARA171" s="395"/>
      <c r="ARB171" s="395"/>
      <c r="ARC171" s="395"/>
      <c r="ARD171" s="395"/>
      <c r="ARE171" s="395"/>
      <c r="ARF171" s="395"/>
      <c r="ARG171" s="395"/>
      <c r="ARH171" s="395"/>
      <c r="ARI171" s="395"/>
      <c r="ARJ171" s="395"/>
      <c r="ARK171" s="395"/>
      <c r="ARL171" s="395"/>
      <c r="ARM171" s="395"/>
      <c r="ARN171" s="395"/>
      <c r="ARO171" s="395"/>
      <c r="ARP171" s="395"/>
      <c r="ARQ171" s="395"/>
      <c r="ARR171" s="395"/>
      <c r="ARS171" s="395"/>
      <c r="ART171" s="395"/>
      <c r="ARU171" s="395"/>
      <c r="ARV171" s="395"/>
      <c r="ARW171" s="395"/>
      <c r="ARX171" s="395"/>
      <c r="ARY171" s="395"/>
      <c r="ARZ171" s="395"/>
      <c r="ASA171" s="395"/>
      <c r="ASB171" s="395"/>
      <c r="ASC171" s="395"/>
      <c r="ASD171" s="395"/>
      <c r="ASE171" s="395"/>
      <c r="ASF171" s="395"/>
      <c r="ASG171" s="395"/>
      <c r="ASH171" s="395"/>
      <c r="ASI171" s="395"/>
      <c r="ASJ171" s="395"/>
      <c r="ASK171" s="395"/>
      <c r="ASL171" s="395"/>
      <c r="ASM171" s="395"/>
      <c r="ASN171" s="395"/>
      <c r="ASO171" s="395"/>
      <c r="ASP171" s="395"/>
      <c r="ASQ171" s="395"/>
      <c r="ASR171" s="395"/>
      <c r="ASS171" s="395"/>
      <c r="AST171" s="395"/>
      <c r="ASU171" s="395"/>
      <c r="ASV171" s="395"/>
      <c r="ASW171" s="395"/>
      <c r="ASX171" s="395"/>
      <c r="ASY171" s="395"/>
      <c r="ASZ171" s="395"/>
      <c r="ATA171" s="395"/>
      <c r="ATB171" s="395"/>
      <c r="ATC171" s="395"/>
      <c r="ATD171" s="395"/>
      <c r="ATE171" s="395"/>
      <c r="ATF171" s="395"/>
      <c r="ATG171" s="395"/>
      <c r="ATH171" s="395"/>
      <c r="ATI171" s="395"/>
      <c r="ATJ171" s="395"/>
      <c r="ATK171" s="395"/>
      <c r="ATL171" s="395"/>
      <c r="ATM171" s="395"/>
      <c r="ATN171" s="395"/>
      <c r="ATO171" s="395"/>
      <c r="ATP171" s="395"/>
      <c r="ATQ171" s="395"/>
      <c r="ATR171" s="395"/>
      <c r="ATS171" s="395"/>
      <c r="ATT171" s="395"/>
      <c r="ATU171" s="395"/>
      <c r="ATV171" s="395"/>
      <c r="ATW171" s="395"/>
      <c r="ATX171" s="395"/>
      <c r="ATY171" s="395"/>
      <c r="ATZ171" s="395"/>
      <c r="AUA171" s="395"/>
      <c r="AUB171" s="395"/>
      <c r="AUC171" s="395"/>
      <c r="AUD171" s="395"/>
      <c r="AUE171" s="395"/>
      <c r="AUF171" s="395"/>
      <c r="AUG171" s="395"/>
      <c r="AUH171" s="395"/>
      <c r="AUI171" s="395"/>
      <c r="AUJ171" s="395"/>
      <c r="AUK171" s="395"/>
      <c r="AUL171" s="395"/>
      <c r="AUM171" s="395"/>
      <c r="AUN171" s="395"/>
      <c r="AUO171" s="395"/>
      <c r="AUP171" s="395"/>
      <c r="AUQ171" s="395"/>
      <c r="AUR171" s="395"/>
      <c r="AUS171" s="395"/>
      <c r="AUT171" s="395"/>
      <c r="AUU171" s="395"/>
      <c r="AUV171" s="395"/>
      <c r="AUW171" s="395"/>
      <c r="AUX171" s="395"/>
      <c r="AUY171" s="395"/>
      <c r="AUZ171" s="395"/>
      <c r="AVA171" s="395"/>
      <c r="AVB171" s="395"/>
      <c r="AVC171" s="395"/>
      <c r="AVD171" s="395"/>
      <c r="AVE171" s="395"/>
      <c r="AVF171" s="395"/>
      <c r="AVG171" s="395"/>
      <c r="AVH171" s="395"/>
      <c r="AVI171" s="395"/>
      <c r="AVJ171" s="395"/>
      <c r="AVK171" s="395"/>
      <c r="AVL171" s="395"/>
      <c r="AVM171" s="395"/>
      <c r="AVN171" s="395"/>
      <c r="AVO171" s="395"/>
      <c r="AVP171" s="395"/>
      <c r="AVQ171" s="395"/>
      <c r="AVR171" s="395"/>
      <c r="AVS171" s="395"/>
      <c r="AVT171" s="395"/>
      <c r="AVU171" s="395"/>
      <c r="AVV171" s="395"/>
      <c r="AVW171" s="395"/>
      <c r="AVX171" s="395"/>
      <c r="AVY171" s="395"/>
      <c r="AVZ171" s="395"/>
      <c r="AWA171" s="395"/>
      <c r="AWB171" s="395"/>
      <c r="AWC171" s="395"/>
      <c r="AWD171" s="395"/>
      <c r="AWE171" s="395"/>
      <c r="AWF171" s="395"/>
      <c r="AWG171" s="395"/>
      <c r="AWH171" s="395"/>
      <c r="AWI171" s="395"/>
      <c r="AWJ171" s="395"/>
      <c r="AWK171" s="395"/>
      <c r="AWL171" s="395"/>
      <c r="AWM171" s="395"/>
      <c r="AWN171" s="395"/>
      <c r="AWO171" s="395"/>
      <c r="AWP171" s="395"/>
      <c r="AWQ171" s="395"/>
      <c r="AWR171" s="395"/>
      <c r="AWS171" s="395"/>
      <c r="AWT171" s="395"/>
      <c r="AWU171" s="395"/>
      <c r="AWV171" s="395"/>
      <c r="AWW171" s="395"/>
      <c r="AWX171" s="395"/>
      <c r="AWY171" s="395"/>
      <c r="AWZ171" s="395"/>
      <c r="AXA171" s="395"/>
      <c r="AXB171" s="395"/>
      <c r="AXC171" s="395"/>
      <c r="AXD171" s="395"/>
      <c r="AXE171" s="395"/>
      <c r="AXF171" s="395"/>
      <c r="AXG171" s="395"/>
      <c r="AXH171" s="395"/>
      <c r="AXI171" s="395"/>
      <c r="AXJ171" s="395"/>
      <c r="AXK171" s="395"/>
      <c r="AXL171" s="395"/>
      <c r="AXM171" s="395"/>
      <c r="AXN171" s="395"/>
      <c r="AXO171" s="395"/>
      <c r="AXP171" s="395"/>
      <c r="AXQ171" s="395"/>
      <c r="AXR171" s="395"/>
      <c r="AXS171" s="395"/>
      <c r="AXT171" s="395"/>
      <c r="AXU171" s="395"/>
      <c r="AXV171" s="395"/>
      <c r="AXW171" s="395"/>
      <c r="AXX171" s="395"/>
      <c r="AXY171" s="395"/>
      <c r="AXZ171" s="395"/>
      <c r="AYA171" s="395"/>
      <c r="AYB171" s="395"/>
      <c r="AYC171" s="395"/>
      <c r="AYD171" s="395"/>
      <c r="AYE171" s="395"/>
      <c r="AYF171" s="395"/>
      <c r="AYG171" s="395"/>
      <c r="AYH171" s="395"/>
      <c r="AYI171" s="395"/>
      <c r="AYJ171" s="395"/>
      <c r="AYK171" s="395"/>
      <c r="AYL171" s="395"/>
      <c r="AYM171" s="395"/>
      <c r="AYN171" s="395"/>
      <c r="AYO171" s="395"/>
      <c r="AYP171" s="395"/>
      <c r="AYQ171" s="395"/>
      <c r="AYR171" s="395"/>
      <c r="AYS171" s="395"/>
      <c r="AYT171" s="395"/>
      <c r="AYU171" s="395"/>
      <c r="AYV171" s="395"/>
      <c r="AYW171" s="395"/>
      <c r="AYX171" s="395"/>
      <c r="AYY171" s="395"/>
      <c r="AYZ171" s="395"/>
      <c r="AZA171" s="395"/>
      <c r="AZB171" s="395"/>
      <c r="AZC171" s="395"/>
      <c r="AZD171" s="395"/>
      <c r="AZE171" s="395"/>
      <c r="AZF171" s="395"/>
      <c r="AZG171" s="395"/>
      <c r="AZH171" s="395"/>
      <c r="AZI171" s="395"/>
      <c r="AZJ171" s="395"/>
      <c r="AZK171" s="395"/>
      <c r="AZL171" s="395"/>
      <c r="AZM171" s="395"/>
      <c r="AZN171" s="395"/>
      <c r="AZO171" s="395"/>
      <c r="AZP171" s="395"/>
      <c r="AZQ171" s="395"/>
      <c r="AZR171" s="395"/>
      <c r="AZS171" s="395"/>
      <c r="AZT171" s="395"/>
      <c r="AZU171" s="395"/>
      <c r="AZV171" s="395"/>
      <c r="AZW171" s="395"/>
      <c r="AZX171" s="395"/>
      <c r="AZY171" s="395"/>
      <c r="AZZ171" s="395"/>
      <c r="BAA171" s="395"/>
      <c r="BAB171" s="395"/>
      <c r="BAC171" s="395"/>
      <c r="BAD171" s="395"/>
      <c r="BAE171" s="395"/>
      <c r="BAF171" s="395"/>
      <c r="BAG171" s="395"/>
      <c r="BAH171" s="395"/>
      <c r="BAI171" s="395"/>
      <c r="BAJ171" s="395"/>
      <c r="BAK171" s="395"/>
      <c r="BAL171" s="395"/>
      <c r="BAM171" s="395"/>
      <c r="BAN171" s="395"/>
      <c r="BAO171" s="395"/>
      <c r="BAP171" s="395"/>
      <c r="BAQ171" s="395"/>
      <c r="BAR171" s="395"/>
      <c r="BAS171" s="395"/>
      <c r="BAT171" s="395"/>
      <c r="BAU171" s="395"/>
      <c r="BAV171" s="395"/>
      <c r="BAW171" s="395"/>
      <c r="BAX171" s="395"/>
      <c r="BAY171" s="395"/>
      <c r="BAZ171" s="395"/>
      <c r="BBA171" s="395"/>
      <c r="BBB171" s="395"/>
      <c r="BBC171" s="395"/>
      <c r="BBD171" s="395"/>
      <c r="BBE171" s="395"/>
      <c r="BBF171" s="395"/>
      <c r="BBG171" s="395"/>
      <c r="BBH171" s="395"/>
      <c r="BBI171" s="395"/>
      <c r="BBJ171" s="395"/>
      <c r="BBK171" s="395"/>
      <c r="BBL171" s="395"/>
      <c r="BBM171" s="395"/>
      <c r="BBN171" s="395"/>
      <c r="BBO171" s="395"/>
      <c r="BBP171" s="395"/>
      <c r="BBQ171" s="395"/>
      <c r="BBR171" s="395"/>
      <c r="BBS171" s="395"/>
      <c r="BBT171" s="395"/>
      <c r="BBU171" s="395"/>
      <c r="BBV171" s="395"/>
      <c r="BBW171" s="395"/>
      <c r="BBX171" s="395"/>
      <c r="BBY171" s="395"/>
      <c r="BBZ171" s="395"/>
      <c r="BCA171" s="395"/>
      <c r="BCB171" s="395"/>
      <c r="BCC171" s="395"/>
      <c r="BCD171" s="395"/>
      <c r="BCE171" s="395"/>
      <c r="BCF171" s="395"/>
      <c r="BCG171" s="395"/>
      <c r="BCH171" s="395"/>
      <c r="BCI171" s="395"/>
      <c r="BCJ171" s="395"/>
      <c r="BCK171" s="395"/>
      <c r="BCL171" s="395"/>
      <c r="BCM171" s="395"/>
      <c r="BCN171" s="395"/>
      <c r="BCO171" s="395"/>
      <c r="BCP171" s="395"/>
      <c r="BCQ171" s="395"/>
      <c r="BCR171" s="395"/>
      <c r="BCS171" s="395"/>
      <c r="BCT171" s="395"/>
      <c r="BCU171" s="395"/>
      <c r="BCV171" s="395"/>
      <c r="BCW171" s="395"/>
      <c r="BCX171" s="395"/>
      <c r="BCY171" s="395"/>
      <c r="BCZ171" s="395"/>
      <c r="BDA171" s="395"/>
      <c r="BDB171" s="395"/>
      <c r="BDC171" s="395"/>
      <c r="BDD171" s="395"/>
      <c r="BDE171" s="395"/>
      <c r="BDF171" s="395"/>
      <c r="BDG171" s="395"/>
      <c r="BDH171" s="395"/>
      <c r="BDI171" s="395"/>
      <c r="BDJ171" s="395"/>
      <c r="BDK171" s="395"/>
      <c r="BDL171" s="395"/>
      <c r="BDM171" s="395"/>
      <c r="BDN171" s="395"/>
      <c r="BDO171" s="395"/>
      <c r="BDP171" s="395"/>
      <c r="BDQ171" s="395"/>
      <c r="BDR171" s="395"/>
      <c r="BDS171" s="395"/>
      <c r="BDT171" s="395"/>
      <c r="BDU171" s="395"/>
      <c r="BDV171" s="395"/>
      <c r="BDW171" s="395"/>
      <c r="BDX171" s="395"/>
      <c r="BDY171" s="395"/>
      <c r="BDZ171" s="395"/>
      <c r="BEA171" s="395"/>
      <c r="BEB171" s="395"/>
      <c r="BEC171" s="395"/>
      <c r="BED171" s="395"/>
      <c r="BEE171" s="395"/>
      <c r="BEF171" s="395"/>
      <c r="BEG171" s="395"/>
      <c r="BEH171" s="395"/>
      <c r="BEI171" s="395"/>
      <c r="BEJ171" s="395"/>
      <c r="BEK171" s="395"/>
      <c r="BEL171" s="395"/>
      <c r="BEM171" s="395"/>
      <c r="BEN171" s="395"/>
      <c r="BEO171" s="395"/>
      <c r="BEP171" s="395"/>
      <c r="BEQ171" s="395"/>
      <c r="BER171" s="395"/>
      <c r="BES171" s="395"/>
      <c r="BET171" s="395"/>
      <c r="BEU171" s="395"/>
      <c r="BEV171" s="395"/>
      <c r="BEW171" s="395"/>
      <c r="BEX171" s="395"/>
      <c r="BEY171" s="395"/>
      <c r="BEZ171" s="395"/>
      <c r="BFA171" s="395"/>
      <c r="BFB171" s="395"/>
      <c r="BFC171" s="395"/>
      <c r="BFD171" s="395"/>
      <c r="BFE171" s="395"/>
      <c r="BFF171" s="395"/>
      <c r="BFG171" s="395"/>
      <c r="BFH171" s="395"/>
      <c r="BFI171" s="395"/>
      <c r="BFJ171" s="395"/>
      <c r="BFK171" s="395"/>
      <c r="BFL171" s="395"/>
      <c r="BFM171" s="395"/>
      <c r="BFN171" s="395"/>
      <c r="BFO171" s="395"/>
      <c r="BFP171" s="395"/>
      <c r="BFQ171" s="395"/>
      <c r="BFR171" s="395"/>
      <c r="BFS171" s="395"/>
      <c r="BFT171" s="395"/>
      <c r="BFU171" s="395"/>
      <c r="BFV171" s="395"/>
      <c r="BFW171" s="395"/>
      <c r="BFX171" s="395"/>
      <c r="BFY171" s="395"/>
      <c r="BFZ171" s="395"/>
      <c r="BGA171" s="395"/>
      <c r="BGB171" s="395"/>
      <c r="BGC171" s="395"/>
      <c r="BGD171" s="395"/>
      <c r="BGE171" s="395"/>
      <c r="BGF171" s="395"/>
      <c r="BGG171" s="395"/>
      <c r="BGH171" s="395"/>
      <c r="BGI171" s="395"/>
      <c r="BGJ171" s="395"/>
      <c r="BGK171" s="395"/>
      <c r="BGL171" s="395"/>
      <c r="BGM171" s="395"/>
      <c r="BGN171" s="395"/>
      <c r="BGO171" s="395"/>
      <c r="BGP171" s="395"/>
      <c r="BGQ171" s="395"/>
      <c r="BGR171" s="395"/>
      <c r="BGS171" s="395"/>
      <c r="BGT171" s="395"/>
      <c r="BGU171" s="395"/>
      <c r="BGV171" s="395"/>
      <c r="BGW171" s="395"/>
      <c r="BGX171" s="395"/>
      <c r="BGY171" s="395"/>
      <c r="BGZ171" s="395"/>
      <c r="BHA171" s="395"/>
      <c r="BHB171" s="395"/>
      <c r="BHC171" s="395"/>
      <c r="BHD171" s="395"/>
      <c r="BHE171" s="395"/>
      <c r="BHF171" s="395"/>
      <c r="BHG171" s="395"/>
      <c r="BHH171" s="395"/>
      <c r="BHI171" s="395"/>
      <c r="BHJ171" s="395"/>
      <c r="BHK171" s="395"/>
      <c r="BHL171" s="395"/>
      <c r="BHM171" s="395"/>
      <c r="BHN171" s="395"/>
      <c r="BHO171" s="395"/>
      <c r="BHP171" s="395"/>
      <c r="BHQ171" s="395"/>
      <c r="BHR171" s="395"/>
      <c r="BHS171" s="395"/>
      <c r="BHT171" s="395"/>
      <c r="BHU171" s="395"/>
      <c r="BHV171" s="395"/>
      <c r="BHW171" s="395"/>
      <c r="BHX171" s="395"/>
      <c r="BHY171" s="395"/>
      <c r="BHZ171" s="395"/>
      <c r="BIA171" s="395"/>
      <c r="BIB171" s="395"/>
      <c r="BIC171" s="395"/>
      <c r="BID171" s="395"/>
      <c r="BIE171" s="395"/>
      <c r="BIF171" s="395"/>
      <c r="BIG171" s="395"/>
      <c r="BIH171" s="395"/>
      <c r="BII171" s="395"/>
      <c r="BIJ171" s="395"/>
      <c r="BIK171" s="395"/>
      <c r="BIL171" s="395"/>
      <c r="BIM171" s="395"/>
      <c r="BIN171" s="395"/>
      <c r="BIO171" s="395"/>
      <c r="BIP171" s="395"/>
      <c r="BIQ171" s="395"/>
      <c r="BIR171" s="395"/>
      <c r="BIS171" s="395"/>
      <c r="BIT171" s="395"/>
      <c r="BIU171" s="395"/>
      <c r="BIV171" s="395"/>
      <c r="BIW171" s="395"/>
      <c r="BIX171" s="395"/>
      <c r="BIY171" s="395"/>
      <c r="BIZ171" s="395"/>
      <c r="BJA171" s="395"/>
      <c r="BJB171" s="395"/>
      <c r="BJC171" s="395"/>
      <c r="BJD171" s="395"/>
      <c r="BJE171" s="395"/>
      <c r="BJF171" s="395"/>
      <c r="BJG171" s="395"/>
      <c r="BJH171" s="395"/>
      <c r="BJI171" s="395"/>
      <c r="BJJ171" s="395"/>
      <c r="BJK171" s="395"/>
      <c r="BJL171" s="395"/>
      <c r="BJM171" s="395"/>
      <c r="BJN171" s="395"/>
      <c r="BJO171" s="395"/>
      <c r="BJP171" s="395"/>
      <c r="BJQ171" s="395"/>
      <c r="BJR171" s="395"/>
      <c r="BJS171" s="395"/>
      <c r="BJT171" s="395"/>
      <c r="BJU171" s="395"/>
      <c r="BJV171" s="395"/>
      <c r="BJW171" s="395"/>
      <c r="BJX171" s="395"/>
      <c r="BJY171" s="395"/>
      <c r="BJZ171" s="395"/>
      <c r="BKA171" s="395"/>
      <c r="BKB171" s="395"/>
      <c r="BKC171" s="395"/>
      <c r="BKD171" s="395"/>
      <c r="BKE171" s="395"/>
      <c r="BKF171" s="395"/>
      <c r="BKG171" s="395"/>
      <c r="BKH171" s="395"/>
      <c r="BKI171" s="395"/>
      <c r="BKJ171" s="395"/>
      <c r="BKK171" s="395"/>
      <c r="BKL171" s="395"/>
      <c r="BKM171" s="395"/>
      <c r="BKN171" s="395"/>
      <c r="BKO171" s="395"/>
      <c r="BKP171" s="395"/>
      <c r="BKQ171" s="395"/>
      <c r="BKR171" s="395"/>
      <c r="BKS171" s="395"/>
      <c r="BKT171" s="395"/>
      <c r="BKU171" s="395"/>
      <c r="BKV171" s="395"/>
      <c r="BKW171" s="395"/>
      <c r="BKX171" s="395"/>
      <c r="BKY171" s="395"/>
      <c r="BKZ171" s="395"/>
      <c r="BLA171" s="395"/>
      <c r="BLB171" s="395"/>
      <c r="BLC171" s="395"/>
      <c r="BLD171" s="395"/>
      <c r="BLE171" s="395"/>
      <c r="BLF171" s="395"/>
      <c r="BLG171" s="395"/>
      <c r="BLH171" s="395"/>
      <c r="BLI171" s="395"/>
      <c r="BLJ171" s="395"/>
      <c r="BLK171" s="395"/>
      <c r="BLL171" s="395"/>
      <c r="BLM171" s="395"/>
      <c r="BLN171" s="395"/>
      <c r="BLO171" s="395"/>
      <c r="BLP171" s="395"/>
      <c r="BLQ171" s="395"/>
      <c r="BLR171" s="395"/>
      <c r="BLS171" s="395"/>
      <c r="BLT171" s="395"/>
      <c r="BLU171" s="395"/>
      <c r="BLV171" s="395"/>
      <c r="BLW171" s="395"/>
      <c r="BLX171" s="395"/>
      <c r="BLY171" s="395"/>
      <c r="BLZ171" s="395"/>
      <c r="BMA171" s="395"/>
      <c r="BMB171" s="395"/>
      <c r="BMC171" s="395"/>
      <c r="BMD171" s="395"/>
      <c r="BME171" s="395"/>
      <c r="BMF171" s="395"/>
      <c r="BMG171" s="395"/>
      <c r="BMH171" s="395"/>
      <c r="BMI171" s="395"/>
      <c r="BMJ171" s="395"/>
      <c r="BMK171" s="395"/>
      <c r="BML171" s="395"/>
      <c r="BMM171" s="395"/>
      <c r="BMN171" s="395"/>
      <c r="BMO171" s="395"/>
      <c r="BMP171" s="395"/>
      <c r="BMQ171" s="395"/>
      <c r="BMR171" s="395"/>
      <c r="BMS171" s="395"/>
      <c r="BMT171" s="395"/>
      <c r="BMU171" s="395"/>
      <c r="BMV171" s="395"/>
      <c r="BMW171" s="395"/>
      <c r="BMX171" s="395"/>
      <c r="BMY171" s="395"/>
      <c r="BMZ171" s="395"/>
      <c r="BNA171" s="395"/>
      <c r="BNB171" s="395"/>
      <c r="BNC171" s="395"/>
      <c r="BND171" s="395"/>
      <c r="BNE171" s="395"/>
      <c r="BNF171" s="395"/>
      <c r="BNG171" s="395"/>
      <c r="BNH171" s="395"/>
      <c r="BNI171" s="395"/>
      <c r="BNJ171" s="395"/>
      <c r="BNK171" s="395"/>
      <c r="BNL171" s="395"/>
      <c r="BNM171" s="395"/>
      <c r="BNN171" s="395"/>
      <c r="BNO171" s="395"/>
      <c r="BNP171" s="395"/>
      <c r="BNQ171" s="395"/>
      <c r="BNR171" s="395"/>
      <c r="BNS171" s="395"/>
      <c r="BNT171" s="395"/>
      <c r="BNU171" s="395"/>
      <c r="BNV171" s="395"/>
      <c r="BNW171" s="395"/>
      <c r="BNX171" s="395"/>
      <c r="BNY171" s="395"/>
      <c r="BNZ171" s="395"/>
      <c r="BOA171" s="395"/>
      <c r="BOB171" s="395"/>
      <c r="BOC171" s="395"/>
      <c r="BOD171" s="395"/>
      <c r="BOE171" s="395"/>
      <c r="BOF171" s="395"/>
      <c r="BOG171" s="395"/>
      <c r="BOH171" s="395"/>
      <c r="BOI171" s="395"/>
      <c r="BOJ171" s="395"/>
      <c r="BOK171" s="395"/>
      <c r="BOL171" s="395"/>
      <c r="BOM171" s="395"/>
      <c r="BON171" s="395"/>
      <c r="BOO171" s="395"/>
      <c r="BOP171" s="395"/>
      <c r="BOQ171" s="395"/>
      <c r="BOR171" s="395"/>
      <c r="BOS171" s="395"/>
      <c r="BOT171" s="395"/>
      <c r="BOU171" s="395"/>
      <c r="BOV171" s="395"/>
      <c r="BOW171" s="395"/>
      <c r="BOX171" s="395"/>
      <c r="BOY171" s="395"/>
      <c r="BOZ171" s="395"/>
      <c r="BPA171" s="395"/>
      <c r="BPB171" s="395"/>
      <c r="BPC171" s="395"/>
      <c r="BPD171" s="395"/>
      <c r="BPE171" s="395"/>
      <c r="BPF171" s="395"/>
      <c r="BPG171" s="395"/>
      <c r="BPH171" s="395"/>
      <c r="BPI171" s="395"/>
      <c r="BPJ171" s="395"/>
      <c r="BPK171" s="395"/>
      <c r="BPL171" s="395"/>
      <c r="BPM171" s="395"/>
      <c r="BPN171" s="395"/>
      <c r="BPO171" s="395"/>
      <c r="BPP171" s="395"/>
      <c r="BPQ171" s="395"/>
      <c r="BPR171" s="395"/>
      <c r="BPS171" s="395"/>
      <c r="BPT171" s="395"/>
      <c r="BPU171" s="395"/>
      <c r="BPV171" s="395"/>
      <c r="BPW171" s="395"/>
      <c r="BPX171" s="395"/>
      <c r="BPY171" s="395"/>
      <c r="BPZ171" s="395"/>
      <c r="BQA171" s="395"/>
      <c r="BQB171" s="395"/>
      <c r="BQC171" s="395"/>
      <c r="BQD171" s="395"/>
      <c r="BQE171" s="395"/>
      <c r="BQF171" s="395"/>
      <c r="BQG171" s="395"/>
      <c r="BQH171" s="395"/>
      <c r="BQI171" s="395"/>
      <c r="BQJ171" s="395"/>
      <c r="BQK171" s="395"/>
      <c r="BQL171" s="395"/>
      <c r="BQM171" s="395"/>
      <c r="BQN171" s="395"/>
      <c r="BQO171" s="395"/>
      <c r="BQP171" s="395"/>
      <c r="BQQ171" s="395"/>
      <c r="BQR171" s="395"/>
      <c r="BQS171" s="395"/>
      <c r="BQT171" s="395"/>
      <c r="BQU171" s="395"/>
      <c r="BQV171" s="395"/>
      <c r="BQW171" s="395"/>
      <c r="BQX171" s="395"/>
      <c r="BQY171" s="395"/>
      <c r="BQZ171" s="395"/>
      <c r="BRA171" s="395"/>
      <c r="BRB171" s="395"/>
      <c r="BRC171" s="395"/>
      <c r="BRD171" s="395"/>
      <c r="BRE171" s="395"/>
      <c r="BRF171" s="395"/>
      <c r="BRG171" s="395"/>
      <c r="BRH171" s="395"/>
      <c r="BRI171" s="395"/>
      <c r="BRJ171" s="395"/>
      <c r="BRK171" s="395"/>
      <c r="BRL171" s="395"/>
      <c r="BRM171" s="395"/>
      <c r="BRN171" s="395"/>
      <c r="BRO171" s="395"/>
      <c r="BRP171" s="395"/>
      <c r="BRQ171" s="395"/>
      <c r="BRR171" s="395"/>
      <c r="BRS171" s="395"/>
      <c r="BRT171" s="395"/>
      <c r="BRU171" s="395"/>
      <c r="BRV171" s="395"/>
      <c r="BRW171" s="395"/>
      <c r="BRX171" s="395"/>
      <c r="BRY171" s="395"/>
      <c r="BRZ171" s="395"/>
      <c r="BSA171" s="395"/>
      <c r="BSB171" s="395"/>
      <c r="BSC171" s="395"/>
      <c r="BSD171" s="395"/>
      <c r="BSE171" s="395"/>
      <c r="BSF171" s="395"/>
      <c r="BSG171" s="395"/>
      <c r="BSH171" s="395"/>
      <c r="BSI171" s="395"/>
      <c r="BSJ171" s="395"/>
      <c r="BSK171" s="395"/>
      <c r="BSL171" s="395"/>
      <c r="BSM171" s="395"/>
      <c r="BSN171" s="395"/>
      <c r="BSO171" s="395"/>
      <c r="BSP171" s="395"/>
      <c r="BSQ171" s="395"/>
      <c r="BSR171" s="395"/>
      <c r="BSS171" s="395"/>
      <c r="BST171" s="395"/>
      <c r="BSU171" s="395"/>
      <c r="BSV171" s="395"/>
      <c r="BSW171" s="395"/>
      <c r="BSX171" s="395"/>
      <c r="BSY171" s="395"/>
      <c r="BSZ171" s="395"/>
      <c r="BTA171" s="395"/>
      <c r="BTB171" s="395"/>
      <c r="BTC171" s="395"/>
      <c r="BTD171" s="395"/>
      <c r="BTE171" s="395"/>
      <c r="BTF171" s="395"/>
      <c r="BTG171" s="395"/>
      <c r="BTH171" s="395"/>
      <c r="BTI171" s="395"/>
      <c r="BTJ171" s="395"/>
      <c r="BTK171" s="395"/>
      <c r="BTL171" s="395"/>
      <c r="BTM171" s="395"/>
      <c r="BTN171" s="395"/>
      <c r="BTO171" s="395"/>
      <c r="BTP171" s="395"/>
      <c r="BTQ171" s="395"/>
      <c r="BTR171" s="395"/>
      <c r="BTS171" s="395"/>
      <c r="BTT171" s="395"/>
      <c r="BTU171" s="395"/>
      <c r="BTV171" s="395"/>
      <c r="BTW171" s="395"/>
      <c r="BTX171" s="395"/>
      <c r="BTY171" s="395"/>
      <c r="BTZ171" s="395"/>
      <c r="BUA171" s="395"/>
      <c r="BUB171" s="395"/>
      <c r="BUC171" s="395"/>
      <c r="BUD171" s="395"/>
      <c r="BUE171" s="395"/>
      <c r="BUF171" s="395"/>
      <c r="BUG171" s="395"/>
      <c r="BUH171" s="395"/>
      <c r="BUI171" s="395"/>
      <c r="BUJ171" s="395"/>
      <c r="BUK171" s="395"/>
      <c r="BUL171" s="395"/>
      <c r="BUM171" s="395"/>
      <c r="BUN171" s="395"/>
      <c r="BUO171" s="395"/>
      <c r="BUP171" s="395"/>
      <c r="BUQ171" s="395"/>
      <c r="BUR171" s="395"/>
      <c r="BUS171" s="395"/>
      <c r="BUT171" s="395"/>
      <c r="BUU171" s="395"/>
      <c r="BUV171" s="395"/>
      <c r="BUW171" s="395"/>
      <c r="BUX171" s="395"/>
      <c r="BUY171" s="395"/>
      <c r="BUZ171" s="395"/>
      <c r="BVA171" s="395"/>
      <c r="BVB171" s="395"/>
      <c r="BVC171" s="395"/>
      <c r="BVD171" s="395"/>
      <c r="BVE171" s="395"/>
      <c r="BVF171" s="395"/>
      <c r="BVG171" s="395"/>
      <c r="BVH171" s="395"/>
      <c r="BVI171" s="395"/>
      <c r="BVJ171" s="395"/>
      <c r="BVK171" s="395"/>
      <c r="BVL171" s="395"/>
      <c r="BVM171" s="395"/>
      <c r="BVN171" s="395"/>
      <c r="BVO171" s="395"/>
      <c r="BVP171" s="395"/>
      <c r="BVQ171" s="395"/>
      <c r="BVR171" s="395"/>
      <c r="BVS171" s="395"/>
      <c r="BVT171" s="395"/>
      <c r="BVU171" s="395"/>
      <c r="BVV171" s="395"/>
      <c r="BVW171" s="395"/>
      <c r="BVX171" s="395"/>
      <c r="BVY171" s="395"/>
      <c r="BVZ171" s="395"/>
      <c r="BWA171" s="395"/>
      <c r="BWB171" s="395"/>
      <c r="BWC171" s="395"/>
      <c r="BWD171" s="395"/>
      <c r="BWE171" s="395"/>
      <c r="BWF171" s="395"/>
      <c r="BWG171" s="395"/>
      <c r="BWH171" s="395"/>
      <c r="BWI171" s="395"/>
      <c r="BWJ171" s="395"/>
      <c r="BWK171" s="395"/>
      <c r="BWL171" s="395"/>
      <c r="BWM171" s="395"/>
      <c r="BWN171" s="395"/>
      <c r="BWO171" s="395"/>
      <c r="BWP171" s="395"/>
      <c r="BWQ171" s="395"/>
      <c r="BWR171" s="395"/>
      <c r="BWS171" s="395"/>
      <c r="BWT171" s="395"/>
      <c r="BWU171" s="395"/>
      <c r="BWV171" s="395"/>
      <c r="BWW171" s="395"/>
      <c r="BWX171" s="395"/>
      <c r="BWY171" s="395"/>
      <c r="BWZ171" s="395"/>
      <c r="BXA171" s="395"/>
      <c r="BXB171" s="395"/>
      <c r="BXC171" s="395"/>
      <c r="BXD171" s="395"/>
      <c r="BXE171" s="395"/>
      <c r="BXF171" s="395"/>
      <c r="BXG171" s="395"/>
      <c r="BXH171" s="395"/>
      <c r="BXI171" s="395"/>
      <c r="BXJ171" s="395"/>
      <c r="BXK171" s="395"/>
      <c r="BXL171" s="395"/>
      <c r="BXM171" s="395"/>
      <c r="BXN171" s="395"/>
      <c r="BXO171" s="395"/>
      <c r="BXP171" s="395"/>
      <c r="BXQ171" s="395"/>
      <c r="BXR171" s="395"/>
      <c r="BXS171" s="395"/>
      <c r="BXT171" s="395"/>
      <c r="BXU171" s="395"/>
      <c r="BXV171" s="395"/>
      <c r="BXW171" s="395"/>
      <c r="BXX171" s="395"/>
      <c r="BXY171" s="395"/>
      <c r="BXZ171" s="395"/>
      <c r="BYA171" s="395"/>
      <c r="BYB171" s="395"/>
      <c r="BYC171" s="395"/>
      <c r="BYD171" s="395"/>
      <c r="BYE171" s="395"/>
      <c r="BYF171" s="395"/>
      <c r="BYG171" s="395"/>
      <c r="BYH171" s="395"/>
      <c r="BYI171" s="395"/>
      <c r="BYJ171" s="395"/>
      <c r="BYK171" s="395"/>
      <c r="BYL171" s="395"/>
      <c r="BYM171" s="395"/>
      <c r="BYN171" s="395"/>
      <c r="BYO171" s="395"/>
      <c r="BYP171" s="395"/>
      <c r="BYQ171" s="395"/>
      <c r="BYR171" s="395"/>
      <c r="BYS171" s="395"/>
      <c r="BYT171" s="395"/>
      <c r="BYU171" s="395"/>
      <c r="BYV171" s="395"/>
      <c r="BYW171" s="395"/>
      <c r="BYX171" s="395"/>
      <c r="BYY171" s="395"/>
      <c r="BYZ171" s="395"/>
      <c r="BZA171" s="395"/>
      <c r="BZB171" s="395"/>
      <c r="BZC171" s="395"/>
      <c r="BZD171" s="395"/>
      <c r="BZE171" s="395"/>
      <c r="BZF171" s="395"/>
      <c r="BZG171" s="395"/>
      <c r="BZH171" s="395"/>
      <c r="BZI171" s="395"/>
      <c r="BZJ171" s="395"/>
      <c r="BZK171" s="395"/>
      <c r="BZL171" s="395"/>
      <c r="BZM171" s="395"/>
      <c r="BZN171" s="395"/>
      <c r="BZO171" s="395"/>
      <c r="BZP171" s="395"/>
      <c r="BZQ171" s="395"/>
      <c r="BZR171" s="395"/>
      <c r="BZS171" s="395"/>
      <c r="BZT171" s="395"/>
      <c r="BZU171" s="395"/>
      <c r="BZV171" s="395"/>
      <c r="BZW171" s="395"/>
      <c r="BZX171" s="395"/>
      <c r="BZY171" s="395"/>
      <c r="BZZ171" s="395"/>
      <c r="CAA171" s="395"/>
      <c r="CAB171" s="395"/>
      <c r="CAC171" s="395"/>
      <c r="CAD171" s="395"/>
      <c r="CAE171" s="395"/>
      <c r="CAF171" s="395"/>
      <c r="CAG171" s="395"/>
      <c r="CAH171" s="395"/>
      <c r="CAI171" s="395"/>
      <c r="CAJ171" s="395"/>
      <c r="CAK171" s="395"/>
      <c r="CAL171" s="395"/>
      <c r="CAM171" s="395"/>
      <c r="CAN171" s="395"/>
      <c r="CAO171" s="395"/>
      <c r="CAP171" s="395"/>
      <c r="CAQ171" s="395"/>
      <c r="CAR171" s="395"/>
      <c r="CAS171" s="395"/>
      <c r="CAT171" s="395"/>
      <c r="CAU171" s="395"/>
      <c r="CAV171" s="395"/>
      <c r="CAW171" s="395"/>
      <c r="CAX171" s="395"/>
      <c r="CAY171" s="395"/>
      <c r="CAZ171" s="395"/>
      <c r="CBA171" s="395"/>
      <c r="CBB171" s="395"/>
      <c r="CBC171" s="395"/>
      <c r="CBD171" s="395"/>
      <c r="CBE171" s="395"/>
      <c r="CBF171" s="395"/>
      <c r="CBG171" s="395"/>
      <c r="CBH171" s="395"/>
      <c r="CBI171" s="395"/>
      <c r="CBJ171" s="395"/>
      <c r="CBK171" s="395"/>
      <c r="CBL171" s="395"/>
      <c r="CBM171" s="395"/>
      <c r="CBN171" s="395"/>
      <c r="CBO171" s="395"/>
      <c r="CBP171" s="395"/>
      <c r="CBQ171" s="395"/>
      <c r="CBR171" s="395"/>
      <c r="CBS171" s="395"/>
      <c r="CBT171" s="395"/>
      <c r="CBU171" s="395"/>
      <c r="CBV171" s="395"/>
      <c r="CBW171" s="395"/>
      <c r="CBX171" s="395"/>
      <c r="CBY171" s="395"/>
      <c r="CBZ171" s="395"/>
      <c r="CCA171" s="395"/>
      <c r="CCB171" s="395"/>
      <c r="CCC171" s="395"/>
      <c r="CCD171" s="395"/>
      <c r="CCE171" s="395"/>
      <c r="CCF171" s="395"/>
      <c r="CCG171" s="395"/>
      <c r="CCH171" s="395"/>
      <c r="CCI171" s="395"/>
      <c r="CCJ171" s="395"/>
      <c r="CCK171" s="395"/>
      <c r="CCL171" s="395"/>
      <c r="CCM171" s="395"/>
      <c r="CCN171" s="395"/>
      <c r="CCO171" s="395"/>
      <c r="CCP171" s="395"/>
      <c r="CCQ171" s="395"/>
      <c r="CCR171" s="395"/>
      <c r="CCS171" s="395"/>
      <c r="CCT171" s="395"/>
      <c r="CCU171" s="395"/>
      <c r="CCV171" s="395"/>
      <c r="CCW171" s="395"/>
      <c r="CCX171" s="395"/>
      <c r="CCY171" s="395"/>
      <c r="CCZ171" s="395"/>
      <c r="CDA171" s="395"/>
      <c r="CDB171" s="395"/>
      <c r="CDC171" s="395"/>
      <c r="CDD171" s="395"/>
      <c r="CDE171" s="395"/>
      <c r="CDF171" s="395"/>
      <c r="CDG171" s="395"/>
      <c r="CDH171" s="395"/>
      <c r="CDI171" s="395"/>
      <c r="CDJ171" s="395"/>
      <c r="CDK171" s="395"/>
      <c r="CDL171" s="395"/>
      <c r="CDM171" s="395"/>
      <c r="CDN171" s="395"/>
      <c r="CDO171" s="395"/>
      <c r="CDP171" s="395"/>
      <c r="CDQ171" s="395"/>
      <c r="CDR171" s="395"/>
      <c r="CDS171" s="395"/>
      <c r="CDT171" s="395"/>
      <c r="CDU171" s="395"/>
      <c r="CDV171" s="395"/>
      <c r="CDW171" s="395"/>
      <c r="CDX171" s="395"/>
      <c r="CDY171" s="395"/>
      <c r="CDZ171" s="395"/>
      <c r="CEA171" s="395"/>
      <c r="CEB171" s="395"/>
      <c r="CEC171" s="395"/>
      <c r="CED171" s="395"/>
      <c r="CEE171" s="395"/>
      <c r="CEF171" s="395"/>
      <c r="CEG171" s="395"/>
      <c r="CEH171" s="395"/>
      <c r="CEI171" s="395"/>
      <c r="CEJ171" s="395"/>
      <c r="CEK171" s="395"/>
      <c r="CEL171" s="395"/>
      <c r="CEM171" s="395"/>
      <c r="CEN171" s="395"/>
      <c r="CEO171" s="395"/>
      <c r="CEP171" s="395"/>
      <c r="CEQ171" s="395"/>
      <c r="CER171" s="395"/>
      <c r="CES171" s="395"/>
      <c r="CET171" s="395"/>
      <c r="CEU171" s="395"/>
      <c r="CEV171" s="395"/>
      <c r="CEW171" s="395"/>
      <c r="CEX171" s="395"/>
      <c r="CEY171" s="395"/>
      <c r="CEZ171" s="395"/>
      <c r="CFA171" s="395"/>
      <c r="CFB171" s="395"/>
      <c r="CFC171" s="395"/>
      <c r="CFD171" s="395"/>
      <c r="CFE171" s="395"/>
      <c r="CFF171" s="395"/>
      <c r="CFG171" s="395"/>
      <c r="CFH171" s="395"/>
      <c r="CFI171" s="395"/>
      <c r="CFJ171" s="395"/>
      <c r="CFK171" s="395"/>
      <c r="CFL171" s="395"/>
      <c r="CFM171" s="395"/>
      <c r="CFN171" s="395"/>
      <c r="CFO171" s="395"/>
      <c r="CFP171" s="395"/>
      <c r="CFQ171" s="395"/>
      <c r="CFR171" s="395"/>
      <c r="CFS171" s="395"/>
      <c r="CFT171" s="395"/>
      <c r="CFU171" s="395"/>
      <c r="CFV171" s="395"/>
      <c r="CFW171" s="395"/>
      <c r="CFX171" s="395"/>
      <c r="CFY171" s="395"/>
      <c r="CFZ171" s="395"/>
      <c r="CGA171" s="395"/>
      <c r="CGB171" s="395"/>
      <c r="CGC171" s="395"/>
      <c r="CGD171" s="395"/>
      <c r="CGE171" s="395"/>
      <c r="CGF171" s="395"/>
      <c r="CGG171" s="395"/>
      <c r="CGH171" s="395"/>
      <c r="CGI171" s="395"/>
      <c r="CGJ171" s="395"/>
      <c r="CGK171" s="395"/>
      <c r="CGL171" s="395"/>
      <c r="CGM171" s="395"/>
      <c r="CGN171" s="395"/>
      <c r="CGO171" s="395"/>
      <c r="CGP171" s="395"/>
      <c r="CGQ171" s="395"/>
      <c r="CGR171" s="395"/>
      <c r="CGS171" s="395"/>
      <c r="CGT171" s="395"/>
      <c r="CGU171" s="395"/>
      <c r="CGV171" s="395"/>
      <c r="CGW171" s="395"/>
      <c r="CGX171" s="395"/>
      <c r="CGY171" s="395"/>
      <c r="CGZ171" s="395"/>
      <c r="CHA171" s="395"/>
      <c r="CHB171" s="395"/>
      <c r="CHC171" s="395"/>
      <c r="CHD171" s="395"/>
      <c r="CHE171" s="395"/>
      <c r="CHF171" s="395"/>
      <c r="CHG171" s="395"/>
      <c r="CHH171" s="395"/>
      <c r="CHI171" s="395"/>
      <c r="CHJ171" s="395"/>
      <c r="CHK171" s="395"/>
      <c r="CHL171" s="395"/>
      <c r="CHM171" s="395"/>
      <c r="CHN171" s="395"/>
      <c r="CHO171" s="395"/>
      <c r="CHP171" s="395"/>
      <c r="CHQ171" s="395"/>
      <c r="CHR171" s="395"/>
      <c r="CHS171" s="395"/>
      <c r="CHT171" s="395"/>
      <c r="CHU171" s="395"/>
      <c r="CHV171" s="395"/>
      <c r="CHW171" s="395"/>
      <c r="CHX171" s="395"/>
      <c r="CHY171" s="395"/>
      <c r="CHZ171" s="395"/>
      <c r="CIA171" s="395"/>
      <c r="CIB171" s="395"/>
      <c r="CIC171" s="395"/>
      <c r="CID171" s="395"/>
      <c r="CIE171" s="395"/>
      <c r="CIF171" s="395"/>
      <c r="CIG171" s="395"/>
      <c r="CIH171" s="395"/>
      <c r="CII171" s="395"/>
      <c r="CIJ171" s="395"/>
      <c r="CIK171" s="395"/>
      <c r="CIL171" s="395"/>
      <c r="CIM171" s="395"/>
      <c r="CIN171" s="395"/>
      <c r="CIO171" s="395"/>
      <c r="CIP171" s="395"/>
      <c r="CIQ171" s="395"/>
      <c r="CIR171" s="395"/>
      <c r="CIS171" s="395"/>
      <c r="CIT171" s="395"/>
      <c r="CIU171" s="395"/>
      <c r="CIV171" s="395"/>
      <c r="CIW171" s="395"/>
      <c r="CIX171" s="395"/>
      <c r="CIY171" s="395"/>
      <c r="CIZ171" s="395"/>
      <c r="CJA171" s="395"/>
      <c r="CJB171" s="395"/>
      <c r="CJC171" s="395"/>
      <c r="CJD171" s="395"/>
      <c r="CJE171" s="395"/>
      <c r="CJF171" s="395"/>
      <c r="CJG171" s="395"/>
      <c r="CJH171" s="395"/>
      <c r="CJI171" s="395"/>
      <c r="CJJ171" s="395"/>
      <c r="CJK171" s="395"/>
      <c r="CJL171" s="395"/>
      <c r="CJM171" s="395"/>
      <c r="CJN171" s="395"/>
      <c r="CJO171" s="395"/>
      <c r="CJP171" s="395"/>
      <c r="CJQ171" s="395"/>
      <c r="CJR171" s="395"/>
      <c r="CJS171" s="395"/>
      <c r="CJT171" s="395"/>
      <c r="CJU171" s="395"/>
      <c r="CJV171" s="395"/>
      <c r="CJW171" s="395"/>
      <c r="CJX171" s="395"/>
      <c r="CJY171" s="395"/>
      <c r="CJZ171" s="395"/>
      <c r="CKA171" s="395"/>
      <c r="CKB171" s="395"/>
      <c r="CKC171" s="395"/>
      <c r="CKD171" s="395"/>
      <c r="CKE171" s="395"/>
      <c r="CKF171" s="395"/>
      <c r="CKG171" s="395"/>
      <c r="CKH171" s="395"/>
      <c r="CKI171" s="395"/>
      <c r="CKJ171" s="395"/>
      <c r="CKK171" s="395"/>
      <c r="CKL171" s="395"/>
      <c r="CKM171" s="395"/>
      <c r="CKN171" s="395"/>
      <c r="CKO171" s="395"/>
      <c r="CKP171" s="395"/>
      <c r="CKQ171" s="395"/>
      <c r="CKR171" s="395"/>
      <c r="CKS171" s="395"/>
      <c r="CKT171" s="395"/>
      <c r="CKU171" s="395"/>
      <c r="CKV171" s="395"/>
      <c r="CKW171" s="395"/>
      <c r="CKX171" s="395"/>
      <c r="CKY171" s="395"/>
      <c r="CKZ171" s="395"/>
      <c r="CLA171" s="395"/>
      <c r="CLB171" s="395"/>
      <c r="CLC171" s="395"/>
      <c r="CLD171" s="395"/>
      <c r="CLE171" s="395"/>
      <c r="CLF171" s="395"/>
      <c r="CLG171" s="395"/>
      <c r="CLH171" s="395"/>
      <c r="CLI171" s="395"/>
      <c r="CLJ171" s="395"/>
      <c r="CLK171" s="395"/>
      <c r="CLL171" s="395"/>
      <c r="CLM171" s="395"/>
      <c r="CLN171" s="395"/>
      <c r="CLO171" s="395"/>
      <c r="CLP171" s="395"/>
      <c r="CLQ171" s="395"/>
      <c r="CLR171" s="395"/>
      <c r="CLS171" s="395"/>
      <c r="CLT171" s="395"/>
      <c r="CLU171" s="395"/>
      <c r="CLV171" s="395"/>
      <c r="CLW171" s="395"/>
      <c r="CLX171" s="395"/>
      <c r="CLY171" s="395"/>
      <c r="CLZ171" s="395"/>
      <c r="CMA171" s="395"/>
      <c r="CMB171" s="395"/>
      <c r="CMC171" s="395"/>
      <c r="CMD171" s="395"/>
      <c r="CME171" s="395"/>
      <c r="CMF171" s="395"/>
      <c r="CMG171" s="395"/>
      <c r="CMH171" s="395"/>
      <c r="CMI171" s="395"/>
      <c r="CMJ171" s="395"/>
      <c r="CMK171" s="395"/>
      <c r="CML171" s="395"/>
      <c r="CMM171" s="395"/>
      <c r="CMN171" s="395"/>
      <c r="CMO171" s="395"/>
      <c r="CMP171" s="395"/>
      <c r="CMQ171" s="395"/>
      <c r="CMR171" s="395"/>
      <c r="CMS171" s="395"/>
      <c r="CMT171" s="395"/>
      <c r="CMU171" s="395"/>
      <c r="CMV171" s="395"/>
      <c r="CMW171" s="395"/>
      <c r="CMX171" s="395"/>
      <c r="CMY171" s="395"/>
      <c r="CMZ171" s="395"/>
      <c r="CNA171" s="395"/>
      <c r="CNB171" s="395"/>
      <c r="CNC171" s="395"/>
      <c r="CND171" s="395"/>
      <c r="CNE171" s="395"/>
      <c r="CNF171" s="395"/>
      <c r="CNG171" s="395"/>
      <c r="CNH171" s="395"/>
      <c r="CNI171" s="395"/>
      <c r="CNJ171" s="395"/>
      <c r="CNK171" s="395"/>
      <c r="CNL171" s="395"/>
      <c r="CNM171" s="395"/>
      <c r="CNN171" s="395"/>
      <c r="CNO171" s="395"/>
      <c r="CNP171" s="395"/>
      <c r="CNQ171" s="395"/>
      <c r="CNR171" s="395"/>
      <c r="CNS171" s="395"/>
      <c r="CNT171" s="395"/>
      <c r="CNU171" s="395"/>
      <c r="CNV171" s="395"/>
      <c r="CNW171" s="395"/>
      <c r="CNX171" s="395"/>
      <c r="CNY171" s="395"/>
      <c r="CNZ171" s="395"/>
      <c r="COA171" s="395"/>
      <c r="COB171" s="395"/>
      <c r="COC171" s="395"/>
      <c r="COD171" s="395"/>
      <c r="COE171" s="395"/>
      <c r="COF171" s="395"/>
      <c r="COG171" s="395"/>
      <c r="COH171" s="395"/>
      <c r="COI171" s="395"/>
      <c r="COJ171" s="395"/>
      <c r="COK171" s="395"/>
      <c r="COL171" s="395"/>
      <c r="COM171" s="395"/>
      <c r="CON171" s="395"/>
      <c r="COO171" s="395"/>
      <c r="COP171" s="395"/>
      <c r="COQ171" s="395"/>
      <c r="COR171" s="395"/>
      <c r="COS171" s="395"/>
      <c r="COT171" s="395"/>
      <c r="COU171" s="395"/>
      <c r="COV171" s="395"/>
      <c r="COW171" s="395"/>
      <c r="COX171" s="395"/>
      <c r="COY171" s="395"/>
      <c r="COZ171" s="395"/>
      <c r="CPA171" s="395"/>
      <c r="CPB171" s="395"/>
      <c r="CPC171" s="395"/>
      <c r="CPD171" s="395"/>
      <c r="CPE171" s="395"/>
      <c r="CPF171" s="395"/>
      <c r="CPG171" s="395"/>
      <c r="CPH171" s="395"/>
      <c r="CPI171" s="395"/>
      <c r="CPJ171" s="395"/>
      <c r="CPK171" s="395"/>
      <c r="CPL171" s="395"/>
      <c r="CPM171" s="395"/>
      <c r="CPN171" s="395"/>
      <c r="CPO171" s="395"/>
      <c r="CPP171" s="395"/>
      <c r="CPQ171" s="395"/>
      <c r="CPR171" s="395"/>
      <c r="CPS171" s="395"/>
      <c r="CPT171" s="395"/>
      <c r="CPU171" s="395"/>
      <c r="CPV171" s="395"/>
      <c r="CPW171" s="395"/>
      <c r="CPX171" s="395"/>
      <c r="CPY171" s="395"/>
      <c r="CPZ171" s="395"/>
      <c r="CQA171" s="395"/>
      <c r="CQB171" s="395"/>
      <c r="CQC171" s="395"/>
      <c r="CQD171" s="395"/>
      <c r="CQE171" s="395"/>
      <c r="CQF171" s="395"/>
      <c r="CQG171" s="395"/>
      <c r="CQH171" s="395"/>
      <c r="CQI171" s="395"/>
      <c r="CQJ171" s="395"/>
      <c r="CQK171" s="395"/>
      <c r="CQL171" s="395"/>
      <c r="CQM171" s="395"/>
      <c r="CQN171" s="395"/>
      <c r="CQO171" s="395"/>
      <c r="CQP171" s="395"/>
      <c r="CQQ171" s="395"/>
      <c r="CQR171" s="395"/>
      <c r="CQS171" s="395"/>
      <c r="CQT171" s="395"/>
      <c r="CQU171" s="395"/>
      <c r="CQV171" s="395"/>
      <c r="CQW171" s="395"/>
      <c r="CQX171" s="395"/>
      <c r="CQY171" s="395"/>
      <c r="CQZ171" s="395"/>
      <c r="CRA171" s="395"/>
      <c r="CRB171" s="395"/>
      <c r="CRC171" s="395"/>
      <c r="CRD171" s="395"/>
      <c r="CRE171" s="395"/>
      <c r="CRF171" s="395"/>
      <c r="CRG171" s="395"/>
      <c r="CRH171" s="395"/>
      <c r="CRI171" s="395"/>
      <c r="CRJ171" s="395"/>
      <c r="CRK171" s="395"/>
      <c r="CRL171" s="395"/>
      <c r="CRM171" s="395"/>
      <c r="CRN171" s="395"/>
      <c r="CRO171" s="395"/>
      <c r="CRP171" s="395"/>
      <c r="CRQ171" s="395"/>
      <c r="CRR171" s="395"/>
      <c r="CRS171" s="395"/>
      <c r="CRT171" s="395"/>
      <c r="CRU171" s="395"/>
      <c r="CRV171" s="395"/>
      <c r="CRW171" s="395"/>
      <c r="CRX171" s="395"/>
      <c r="CRY171" s="395"/>
      <c r="CRZ171" s="395"/>
      <c r="CSA171" s="395"/>
      <c r="CSB171" s="395"/>
      <c r="CSC171" s="395"/>
      <c r="CSD171" s="395"/>
      <c r="CSE171" s="395"/>
      <c r="CSF171" s="395"/>
      <c r="CSG171" s="395"/>
      <c r="CSH171" s="395"/>
      <c r="CSI171" s="395"/>
      <c r="CSJ171" s="395"/>
      <c r="CSK171" s="395"/>
      <c r="CSL171" s="395"/>
      <c r="CSM171" s="395"/>
      <c r="CSN171" s="395"/>
      <c r="CSO171" s="395"/>
      <c r="CSP171" s="395"/>
      <c r="CSQ171" s="395"/>
      <c r="CSR171" s="395"/>
      <c r="CSS171" s="395"/>
      <c r="CST171" s="395"/>
      <c r="CSU171" s="395"/>
      <c r="CSV171" s="395"/>
      <c r="CSW171" s="395"/>
      <c r="CSX171" s="395"/>
      <c r="CSY171" s="395"/>
      <c r="CSZ171" s="395"/>
      <c r="CTA171" s="395"/>
      <c r="CTB171" s="395"/>
      <c r="CTC171" s="395"/>
      <c r="CTD171" s="395"/>
      <c r="CTE171" s="395"/>
      <c r="CTF171" s="395"/>
      <c r="CTG171" s="395"/>
      <c r="CTH171" s="395"/>
      <c r="CTI171" s="395"/>
      <c r="CTJ171" s="395"/>
      <c r="CTK171" s="395"/>
      <c r="CTL171" s="395"/>
      <c r="CTM171" s="395"/>
      <c r="CTN171" s="395"/>
      <c r="CTO171" s="395"/>
      <c r="CTP171" s="395"/>
      <c r="CTQ171" s="395"/>
      <c r="CTR171" s="395"/>
      <c r="CTS171" s="395"/>
      <c r="CTT171" s="395"/>
      <c r="CTU171" s="395"/>
      <c r="CTV171" s="395"/>
      <c r="CTW171" s="395"/>
      <c r="CTX171" s="395"/>
      <c r="CTY171" s="395"/>
      <c r="CTZ171" s="395"/>
      <c r="CUA171" s="395"/>
      <c r="CUB171" s="395"/>
      <c r="CUC171" s="395"/>
      <c r="CUD171" s="395"/>
      <c r="CUE171" s="395"/>
      <c r="CUF171" s="395"/>
      <c r="CUG171" s="395"/>
      <c r="CUH171" s="395"/>
      <c r="CUI171" s="395"/>
      <c r="CUJ171" s="395"/>
      <c r="CUK171" s="395"/>
      <c r="CUL171" s="395"/>
      <c r="CUM171" s="395"/>
      <c r="CUN171" s="395"/>
      <c r="CUO171" s="395"/>
      <c r="CUP171" s="395"/>
      <c r="CUQ171" s="395"/>
      <c r="CUR171" s="395"/>
      <c r="CUS171" s="395"/>
      <c r="CUT171" s="395"/>
      <c r="CUU171" s="395"/>
      <c r="CUV171" s="395"/>
      <c r="CUW171" s="395"/>
      <c r="CUX171" s="395"/>
      <c r="CUY171" s="395"/>
      <c r="CUZ171" s="395"/>
      <c r="CVA171" s="395"/>
      <c r="CVB171" s="395"/>
      <c r="CVC171" s="395"/>
      <c r="CVD171" s="395"/>
      <c r="CVE171" s="395"/>
      <c r="CVF171" s="395"/>
      <c r="CVG171" s="395"/>
      <c r="CVH171" s="395"/>
      <c r="CVI171" s="395"/>
      <c r="CVJ171" s="395"/>
      <c r="CVK171" s="395"/>
      <c r="CVL171" s="395"/>
      <c r="CVM171" s="395"/>
      <c r="CVN171" s="395"/>
      <c r="CVO171" s="395"/>
      <c r="CVP171" s="395"/>
      <c r="CVQ171" s="395"/>
      <c r="CVR171" s="395"/>
      <c r="CVS171" s="395"/>
      <c r="CVT171" s="395"/>
      <c r="CVU171" s="395"/>
      <c r="CVV171" s="395"/>
      <c r="CVW171" s="395"/>
      <c r="CVX171" s="395"/>
      <c r="CVY171" s="395"/>
      <c r="CVZ171" s="395"/>
      <c r="CWA171" s="395"/>
      <c r="CWB171" s="395"/>
      <c r="CWC171" s="395"/>
      <c r="CWD171" s="395"/>
      <c r="CWE171" s="395"/>
      <c r="CWF171" s="395"/>
      <c r="CWG171" s="395"/>
      <c r="CWH171" s="395"/>
      <c r="CWI171" s="395"/>
      <c r="CWJ171" s="395"/>
      <c r="CWK171" s="395"/>
      <c r="CWL171" s="395"/>
      <c r="CWM171" s="395"/>
      <c r="CWN171" s="395"/>
      <c r="CWO171" s="395"/>
      <c r="CWP171" s="395"/>
      <c r="CWQ171" s="395"/>
      <c r="CWR171" s="395"/>
      <c r="CWS171" s="395"/>
      <c r="CWT171" s="395"/>
      <c r="CWU171" s="395"/>
      <c r="CWV171" s="395"/>
      <c r="CWW171" s="395"/>
      <c r="CWX171" s="395"/>
      <c r="CWY171" s="395"/>
      <c r="CWZ171" s="395"/>
      <c r="CXA171" s="395"/>
      <c r="CXB171" s="395"/>
      <c r="CXC171" s="395"/>
      <c r="CXD171" s="395"/>
      <c r="CXE171" s="395"/>
      <c r="CXF171" s="395"/>
      <c r="CXG171" s="395"/>
      <c r="CXH171" s="395"/>
      <c r="CXI171" s="395"/>
      <c r="CXJ171" s="395"/>
      <c r="CXK171" s="395"/>
      <c r="CXL171" s="395"/>
      <c r="CXM171" s="395"/>
      <c r="CXN171" s="395"/>
      <c r="CXO171" s="395"/>
      <c r="CXP171" s="395"/>
      <c r="CXQ171" s="395"/>
      <c r="CXR171" s="395"/>
      <c r="CXS171" s="395"/>
      <c r="CXT171" s="395"/>
      <c r="CXU171" s="395"/>
      <c r="CXV171" s="395"/>
      <c r="CXW171" s="395"/>
      <c r="CXX171" s="395"/>
      <c r="CXY171" s="395"/>
      <c r="CXZ171" s="395"/>
      <c r="CYA171" s="395"/>
      <c r="CYB171" s="395"/>
      <c r="CYC171" s="395"/>
      <c r="CYD171" s="395"/>
      <c r="CYE171" s="395"/>
      <c r="CYF171" s="395"/>
      <c r="CYG171" s="395"/>
      <c r="CYH171" s="395"/>
      <c r="CYI171" s="395"/>
      <c r="CYJ171" s="395"/>
      <c r="CYK171" s="395"/>
      <c r="CYL171" s="395"/>
      <c r="CYM171" s="395"/>
      <c r="CYN171" s="395"/>
      <c r="CYO171" s="395"/>
      <c r="CYP171" s="395"/>
      <c r="CYQ171" s="395"/>
      <c r="CYR171" s="395"/>
      <c r="CYS171" s="395"/>
      <c r="CYT171" s="395"/>
      <c r="CYU171" s="395"/>
      <c r="CYV171" s="395"/>
      <c r="CYW171" s="395"/>
      <c r="CYX171" s="395"/>
      <c r="CYY171" s="395"/>
      <c r="CYZ171" s="395"/>
      <c r="CZA171" s="395"/>
      <c r="CZB171" s="395"/>
      <c r="CZC171" s="395"/>
      <c r="CZD171" s="395"/>
      <c r="CZE171" s="395"/>
      <c r="CZF171" s="395"/>
      <c r="CZG171" s="395"/>
      <c r="CZH171" s="395"/>
      <c r="CZI171" s="395"/>
      <c r="CZJ171" s="395"/>
      <c r="CZK171" s="395"/>
      <c r="CZL171" s="395"/>
      <c r="CZM171" s="395"/>
      <c r="CZN171" s="395"/>
      <c r="CZO171" s="395"/>
      <c r="CZP171" s="395"/>
      <c r="CZQ171" s="395"/>
      <c r="CZR171" s="395"/>
      <c r="CZS171" s="395"/>
      <c r="CZT171" s="395"/>
      <c r="CZU171" s="395"/>
      <c r="CZV171" s="395"/>
      <c r="CZW171" s="395"/>
      <c r="CZX171" s="395"/>
      <c r="CZY171" s="395"/>
      <c r="CZZ171" s="395"/>
      <c r="DAA171" s="395"/>
      <c r="DAB171" s="395"/>
      <c r="DAC171" s="395"/>
      <c r="DAD171" s="395"/>
      <c r="DAE171" s="395"/>
      <c r="DAF171" s="395"/>
      <c r="DAG171" s="395"/>
      <c r="DAH171" s="395"/>
      <c r="DAI171" s="395"/>
      <c r="DAJ171" s="395"/>
      <c r="DAK171" s="395"/>
      <c r="DAL171" s="395"/>
      <c r="DAM171" s="395"/>
      <c r="DAN171" s="395"/>
      <c r="DAO171" s="395"/>
      <c r="DAP171" s="395"/>
      <c r="DAQ171" s="395"/>
      <c r="DAR171" s="395"/>
      <c r="DAS171" s="395"/>
      <c r="DAT171" s="395"/>
      <c r="DAU171" s="395"/>
      <c r="DAV171" s="395"/>
      <c r="DAW171" s="395"/>
      <c r="DAX171" s="395"/>
      <c r="DAY171" s="395"/>
      <c r="DAZ171" s="395"/>
      <c r="DBA171" s="395"/>
      <c r="DBB171" s="395"/>
      <c r="DBC171" s="395"/>
      <c r="DBD171" s="395"/>
      <c r="DBE171" s="395"/>
      <c r="DBF171" s="395"/>
      <c r="DBG171" s="395"/>
      <c r="DBH171" s="395"/>
      <c r="DBI171" s="395"/>
      <c r="DBJ171" s="395"/>
      <c r="DBK171" s="395"/>
      <c r="DBL171" s="395"/>
      <c r="DBM171" s="395"/>
      <c r="DBN171" s="395"/>
      <c r="DBO171" s="395"/>
      <c r="DBP171" s="395"/>
      <c r="DBQ171" s="395"/>
      <c r="DBR171" s="395"/>
      <c r="DBS171" s="395"/>
      <c r="DBT171" s="395"/>
      <c r="DBU171" s="395"/>
      <c r="DBV171" s="395"/>
      <c r="DBW171" s="395"/>
      <c r="DBX171" s="395"/>
      <c r="DBY171" s="395"/>
      <c r="DBZ171" s="395"/>
      <c r="DCA171" s="395"/>
      <c r="DCB171" s="395"/>
      <c r="DCC171" s="395"/>
      <c r="DCD171" s="395"/>
      <c r="DCE171" s="395"/>
      <c r="DCF171" s="395"/>
      <c r="DCG171" s="395"/>
      <c r="DCH171" s="395"/>
      <c r="DCI171" s="395"/>
      <c r="DCJ171" s="395"/>
      <c r="DCK171" s="395"/>
      <c r="DCL171" s="395"/>
      <c r="DCM171" s="395"/>
      <c r="DCN171" s="395"/>
      <c r="DCO171" s="395"/>
      <c r="DCP171" s="395"/>
      <c r="DCQ171" s="395"/>
      <c r="DCR171" s="395"/>
      <c r="DCS171" s="395"/>
      <c r="DCT171" s="395"/>
      <c r="DCU171" s="395"/>
      <c r="DCV171" s="395"/>
      <c r="DCW171" s="395"/>
      <c r="DCX171" s="395"/>
      <c r="DCY171" s="395"/>
      <c r="DCZ171" s="395"/>
      <c r="DDA171" s="395"/>
      <c r="DDB171" s="395"/>
      <c r="DDC171" s="395"/>
      <c r="DDD171" s="395"/>
      <c r="DDE171" s="395"/>
      <c r="DDF171" s="395"/>
      <c r="DDG171" s="395"/>
      <c r="DDH171" s="395"/>
      <c r="DDI171" s="395"/>
      <c r="DDJ171" s="395"/>
      <c r="DDK171" s="395"/>
      <c r="DDL171" s="395"/>
      <c r="DDM171" s="395"/>
      <c r="DDN171" s="395"/>
      <c r="DDO171" s="395"/>
      <c r="DDP171" s="395"/>
      <c r="DDQ171" s="395"/>
      <c r="DDR171" s="395"/>
      <c r="DDS171" s="395"/>
      <c r="DDT171" s="395"/>
      <c r="DDU171" s="395"/>
      <c r="DDV171" s="395"/>
      <c r="DDW171" s="395"/>
      <c r="DDX171" s="395"/>
      <c r="DDY171" s="395"/>
      <c r="DDZ171" s="395"/>
      <c r="DEA171" s="395"/>
      <c r="DEB171" s="395"/>
      <c r="DEC171" s="395"/>
      <c r="DED171" s="395"/>
      <c r="DEE171" s="395"/>
      <c r="DEF171" s="395"/>
      <c r="DEG171" s="395"/>
      <c r="DEH171" s="395"/>
      <c r="DEI171" s="395"/>
      <c r="DEJ171" s="395"/>
      <c r="DEK171" s="395"/>
      <c r="DEL171" s="395"/>
      <c r="DEM171" s="395"/>
      <c r="DEN171" s="395"/>
      <c r="DEO171" s="395"/>
      <c r="DEP171" s="395"/>
      <c r="DEQ171" s="395"/>
      <c r="DER171" s="395"/>
      <c r="DES171" s="395"/>
      <c r="DET171" s="395"/>
      <c r="DEU171" s="395"/>
      <c r="DEV171" s="395"/>
      <c r="DEW171" s="395"/>
      <c r="DEX171" s="395"/>
      <c r="DEY171" s="395"/>
      <c r="DEZ171" s="395"/>
      <c r="DFA171" s="395"/>
      <c r="DFB171" s="395"/>
      <c r="DFC171" s="395"/>
      <c r="DFD171" s="395"/>
      <c r="DFE171" s="395"/>
      <c r="DFF171" s="395"/>
      <c r="DFG171" s="395"/>
      <c r="DFH171" s="395"/>
      <c r="DFI171" s="395"/>
      <c r="DFJ171" s="395"/>
      <c r="DFK171" s="395"/>
      <c r="DFL171" s="395"/>
      <c r="DFM171" s="395"/>
      <c r="DFN171" s="395"/>
      <c r="DFO171" s="395"/>
      <c r="DFP171" s="395"/>
      <c r="DFQ171" s="395"/>
      <c r="DFR171" s="395"/>
      <c r="DFS171" s="395"/>
      <c r="DFT171" s="395"/>
      <c r="DFU171" s="395"/>
      <c r="DFV171" s="395"/>
      <c r="DFW171" s="395"/>
      <c r="DFX171" s="395"/>
      <c r="DFY171" s="395"/>
      <c r="DFZ171" s="395"/>
      <c r="DGA171" s="395"/>
      <c r="DGB171" s="395"/>
      <c r="DGC171" s="395"/>
      <c r="DGD171" s="395"/>
      <c r="DGE171" s="395"/>
      <c r="DGF171" s="395"/>
      <c r="DGG171" s="395"/>
      <c r="DGH171" s="395"/>
      <c r="DGI171" s="395"/>
      <c r="DGJ171" s="395"/>
      <c r="DGK171" s="395"/>
      <c r="DGL171" s="395"/>
      <c r="DGM171" s="395"/>
      <c r="DGN171" s="395"/>
      <c r="DGO171" s="395"/>
      <c r="DGP171" s="395"/>
      <c r="DGQ171" s="395"/>
      <c r="DGR171" s="395"/>
      <c r="DGS171" s="395"/>
      <c r="DGT171" s="395"/>
      <c r="DGU171" s="395"/>
      <c r="DGV171" s="395"/>
      <c r="DGW171" s="395"/>
      <c r="DGX171" s="395"/>
      <c r="DGY171" s="395"/>
      <c r="DGZ171" s="395"/>
      <c r="DHA171" s="395"/>
      <c r="DHB171" s="395"/>
      <c r="DHC171" s="395"/>
      <c r="DHD171" s="395"/>
      <c r="DHE171" s="395"/>
      <c r="DHF171" s="395"/>
      <c r="DHG171" s="395"/>
      <c r="DHH171" s="395"/>
      <c r="DHI171" s="395"/>
      <c r="DHJ171" s="395"/>
      <c r="DHK171" s="395"/>
      <c r="DHL171" s="395"/>
      <c r="DHM171" s="395"/>
      <c r="DHN171" s="395"/>
      <c r="DHO171" s="395"/>
      <c r="DHP171" s="395"/>
      <c r="DHQ171" s="395"/>
      <c r="DHR171" s="395"/>
      <c r="DHS171" s="395"/>
      <c r="DHT171" s="395"/>
      <c r="DHU171" s="395"/>
      <c r="DHV171" s="395"/>
      <c r="DHW171" s="395"/>
      <c r="DHX171" s="395"/>
      <c r="DHY171" s="395"/>
      <c r="DHZ171" s="395"/>
      <c r="DIA171" s="395"/>
      <c r="DIB171" s="395"/>
      <c r="DIC171" s="395"/>
      <c r="DID171" s="395"/>
      <c r="DIE171" s="395"/>
      <c r="DIF171" s="395"/>
      <c r="DIG171" s="395"/>
      <c r="DIH171" s="395"/>
      <c r="DII171" s="395"/>
      <c r="DIJ171" s="395"/>
      <c r="DIK171" s="395"/>
      <c r="DIL171" s="395"/>
      <c r="DIM171" s="395"/>
      <c r="DIN171" s="395"/>
      <c r="DIO171" s="395"/>
      <c r="DIP171" s="395"/>
      <c r="DIQ171" s="395"/>
      <c r="DIR171" s="395"/>
      <c r="DIS171" s="395"/>
      <c r="DIT171" s="395"/>
      <c r="DIU171" s="395"/>
      <c r="DIV171" s="395"/>
      <c r="DIW171" s="395"/>
      <c r="DIX171" s="395"/>
      <c r="DIY171" s="395"/>
      <c r="DIZ171" s="395"/>
      <c r="DJA171" s="395"/>
      <c r="DJB171" s="395"/>
      <c r="DJC171" s="395"/>
      <c r="DJD171" s="395"/>
      <c r="DJE171" s="395"/>
      <c r="DJF171" s="395"/>
      <c r="DJG171" s="395"/>
      <c r="DJH171" s="395"/>
      <c r="DJI171" s="395"/>
      <c r="DJJ171" s="395"/>
      <c r="DJK171" s="395"/>
      <c r="DJL171" s="395"/>
      <c r="DJM171" s="395"/>
      <c r="DJN171" s="395"/>
      <c r="DJO171" s="395"/>
      <c r="DJP171" s="395"/>
      <c r="DJQ171" s="395"/>
      <c r="DJR171" s="395"/>
      <c r="DJS171" s="395"/>
      <c r="DJT171" s="395"/>
      <c r="DJU171" s="395"/>
      <c r="DJV171" s="395"/>
      <c r="DJW171" s="395"/>
      <c r="DJX171" s="395"/>
      <c r="DJY171" s="395"/>
      <c r="DJZ171" s="395"/>
      <c r="DKA171" s="395"/>
      <c r="DKB171" s="395"/>
      <c r="DKC171" s="395"/>
      <c r="DKD171" s="395"/>
      <c r="DKE171" s="395"/>
      <c r="DKF171" s="395"/>
      <c r="DKG171" s="395"/>
      <c r="DKH171" s="395"/>
      <c r="DKI171" s="395"/>
      <c r="DKJ171" s="395"/>
      <c r="DKK171" s="395"/>
      <c r="DKL171" s="395"/>
      <c r="DKM171" s="395"/>
      <c r="DKN171" s="395"/>
      <c r="DKO171" s="395"/>
      <c r="DKP171" s="395"/>
      <c r="DKQ171" s="395"/>
      <c r="DKR171" s="395"/>
      <c r="DKS171" s="395"/>
      <c r="DKT171" s="395"/>
      <c r="DKU171" s="395"/>
      <c r="DKV171" s="395"/>
      <c r="DKW171" s="395"/>
      <c r="DKX171" s="395"/>
      <c r="DKY171" s="395"/>
      <c r="DKZ171" s="395"/>
      <c r="DLA171" s="395"/>
      <c r="DLB171" s="395"/>
      <c r="DLC171" s="395"/>
      <c r="DLD171" s="395"/>
      <c r="DLE171" s="395"/>
      <c r="DLF171" s="395"/>
      <c r="DLG171" s="395"/>
      <c r="DLH171" s="395"/>
      <c r="DLI171" s="395"/>
      <c r="DLJ171" s="395"/>
      <c r="DLK171" s="395"/>
      <c r="DLL171" s="395"/>
      <c r="DLM171" s="395"/>
      <c r="DLN171" s="395"/>
      <c r="DLO171" s="395"/>
      <c r="DLP171" s="395"/>
      <c r="DLQ171" s="395"/>
      <c r="DLR171" s="395"/>
      <c r="DLS171" s="395"/>
      <c r="DLT171" s="395"/>
      <c r="DLU171" s="395"/>
      <c r="DLV171" s="395"/>
      <c r="DLW171" s="395"/>
      <c r="DLX171" s="395"/>
      <c r="DLY171" s="395"/>
      <c r="DLZ171" s="395"/>
      <c r="DMA171" s="395"/>
      <c r="DMB171" s="395"/>
      <c r="DMC171" s="395"/>
      <c r="DMD171" s="395"/>
      <c r="DME171" s="395"/>
      <c r="DMF171" s="395"/>
      <c r="DMG171" s="395"/>
      <c r="DMH171" s="395"/>
      <c r="DMI171" s="395"/>
      <c r="DMJ171" s="395"/>
      <c r="DMK171" s="395"/>
      <c r="DML171" s="395"/>
      <c r="DMM171" s="395"/>
      <c r="DMN171" s="395"/>
      <c r="DMO171" s="395"/>
      <c r="DMP171" s="395"/>
      <c r="DMQ171" s="395"/>
      <c r="DMR171" s="395"/>
      <c r="DMS171" s="395"/>
      <c r="DMT171" s="395"/>
      <c r="DMU171" s="395"/>
      <c r="DMV171" s="395"/>
      <c r="DMW171" s="395"/>
      <c r="DMX171" s="395"/>
      <c r="DMY171" s="395"/>
      <c r="DMZ171" s="395"/>
      <c r="DNA171" s="395"/>
      <c r="DNB171" s="395"/>
      <c r="DNC171" s="395"/>
      <c r="DND171" s="395"/>
      <c r="DNE171" s="395"/>
      <c r="DNF171" s="395"/>
      <c r="DNG171" s="395"/>
      <c r="DNH171" s="395"/>
      <c r="DNI171" s="395"/>
      <c r="DNJ171" s="395"/>
      <c r="DNK171" s="395"/>
      <c r="DNL171" s="395"/>
      <c r="DNM171" s="395"/>
      <c r="DNN171" s="395"/>
      <c r="DNO171" s="395"/>
      <c r="DNP171" s="395"/>
      <c r="DNQ171" s="395"/>
      <c r="DNR171" s="395"/>
      <c r="DNS171" s="395"/>
      <c r="DNT171" s="395"/>
      <c r="DNU171" s="395"/>
      <c r="DNV171" s="395"/>
      <c r="DNW171" s="395"/>
      <c r="DNX171" s="395"/>
      <c r="DNY171" s="395"/>
      <c r="DNZ171" s="395"/>
      <c r="DOA171" s="395"/>
      <c r="DOB171" s="395"/>
      <c r="DOC171" s="395"/>
      <c r="DOD171" s="395"/>
      <c r="DOE171" s="395"/>
      <c r="DOF171" s="395"/>
      <c r="DOG171" s="395"/>
      <c r="DOH171" s="395"/>
      <c r="DOI171" s="395"/>
      <c r="DOJ171" s="395"/>
      <c r="DOK171" s="395"/>
      <c r="DOL171" s="395"/>
      <c r="DOM171" s="395"/>
      <c r="DON171" s="395"/>
      <c r="DOO171" s="395"/>
      <c r="DOP171" s="395"/>
      <c r="DOQ171" s="395"/>
      <c r="DOR171" s="395"/>
      <c r="DOS171" s="395"/>
      <c r="DOT171" s="395"/>
      <c r="DOU171" s="395"/>
      <c r="DOV171" s="395"/>
      <c r="DOW171" s="395"/>
      <c r="DOX171" s="395"/>
      <c r="DOY171" s="395"/>
      <c r="DOZ171" s="395"/>
      <c r="DPA171" s="395"/>
      <c r="DPB171" s="395"/>
      <c r="DPC171" s="395"/>
      <c r="DPD171" s="395"/>
      <c r="DPE171" s="395"/>
      <c r="DPF171" s="395"/>
      <c r="DPG171" s="395"/>
      <c r="DPH171" s="395"/>
      <c r="DPI171" s="395"/>
      <c r="DPJ171" s="395"/>
      <c r="DPK171" s="395"/>
      <c r="DPL171" s="395"/>
      <c r="DPM171" s="395"/>
      <c r="DPN171" s="395"/>
      <c r="DPO171" s="395"/>
      <c r="DPP171" s="395"/>
      <c r="DPQ171" s="395"/>
      <c r="DPR171" s="395"/>
      <c r="DPS171" s="395"/>
      <c r="DPT171" s="395"/>
      <c r="DPU171" s="395"/>
      <c r="DPV171" s="395"/>
      <c r="DPW171" s="395"/>
      <c r="DPX171" s="395"/>
      <c r="DPY171" s="395"/>
      <c r="DPZ171" s="395"/>
      <c r="DQA171" s="395"/>
      <c r="DQB171" s="395"/>
      <c r="DQC171" s="395"/>
      <c r="DQD171" s="395"/>
      <c r="DQE171" s="395"/>
      <c r="DQF171" s="395"/>
      <c r="DQG171" s="395"/>
      <c r="DQH171" s="395"/>
      <c r="DQI171" s="395"/>
      <c r="DQJ171" s="395"/>
      <c r="DQK171" s="395"/>
      <c r="DQL171" s="395"/>
      <c r="DQM171" s="395"/>
      <c r="DQN171" s="395"/>
      <c r="DQO171" s="395"/>
      <c r="DQP171" s="395"/>
      <c r="DQQ171" s="395"/>
      <c r="DQR171" s="395"/>
      <c r="DQS171" s="395"/>
      <c r="DQT171" s="395"/>
      <c r="DQU171" s="395"/>
      <c r="DQV171" s="395"/>
      <c r="DQW171" s="395"/>
      <c r="DQX171" s="395"/>
      <c r="DQY171" s="395"/>
      <c r="DQZ171" s="395"/>
      <c r="DRA171" s="395"/>
      <c r="DRB171" s="395"/>
      <c r="DRC171" s="395"/>
      <c r="DRD171" s="395"/>
      <c r="DRE171" s="395"/>
      <c r="DRF171" s="395"/>
      <c r="DRG171" s="395"/>
      <c r="DRH171" s="395"/>
      <c r="DRI171" s="395"/>
      <c r="DRJ171" s="395"/>
      <c r="DRK171" s="395"/>
      <c r="DRL171" s="395"/>
      <c r="DRM171" s="395"/>
      <c r="DRN171" s="395"/>
      <c r="DRO171" s="395"/>
      <c r="DRP171" s="395"/>
      <c r="DRQ171" s="395"/>
      <c r="DRR171" s="395"/>
      <c r="DRS171" s="395"/>
      <c r="DRT171" s="395"/>
      <c r="DRU171" s="395"/>
      <c r="DRV171" s="395"/>
      <c r="DRW171" s="395"/>
      <c r="DRX171" s="395"/>
      <c r="DRY171" s="395"/>
      <c r="DRZ171" s="395"/>
      <c r="DSA171" s="395"/>
      <c r="DSB171" s="395"/>
      <c r="DSC171" s="395"/>
      <c r="DSD171" s="395"/>
      <c r="DSE171" s="395"/>
      <c r="DSF171" s="395"/>
      <c r="DSG171" s="395"/>
      <c r="DSH171" s="395"/>
      <c r="DSI171" s="395"/>
      <c r="DSJ171" s="395"/>
      <c r="DSK171" s="395"/>
      <c r="DSL171" s="395"/>
      <c r="DSM171" s="395"/>
      <c r="DSN171" s="395"/>
      <c r="DSO171" s="395"/>
      <c r="DSP171" s="395"/>
      <c r="DSQ171" s="395"/>
      <c r="DSR171" s="395"/>
      <c r="DSS171" s="395"/>
      <c r="DST171" s="395"/>
      <c r="DSU171" s="395"/>
      <c r="DSV171" s="395"/>
      <c r="DSW171" s="395"/>
      <c r="DSX171" s="395"/>
      <c r="DSY171" s="395"/>
      <c r="DSZ171" s="395"/>
      <c r="DTA171" s="395"/>
      <c r="DTB171" s="395"/>
      <c r="DTC171" s="395"/>
      <c r="DTD171" s="395"/>
      <c r="DTE171" s="395"/>
      <c r="DTF171" s="395"/>
      <c r="DTG171" s="395"/>
      <c r="DTH171" s="395"/>
      <c r="DTI171" s="395"/>
      <c r="DTJ171" s="395"/>
      <c r="DTK171" s="395"/>
      <c r="DTL171" s="395"/>
      <c r="DTM171" s="395"/>
      <c r="DTN171" s="395"/>
      <c r="DTO171" s="395"/>
      <c r="DTP171" s="395"/>
      <c r="DTQ171" s="395"/>
      <c r="DTR171" s="395"/>
      <c r="DTS171" s="395"/>
      <c r="DTT171" s="395"/>
      <c r="DTU171" s="395"/>
      <c r="DTV171" s="395"/>
      <c r="DTW171" s="395"/>
      <c r="DTX171" s="395"/>
      <c r="DTY171" s="395"/>
      <c r="DTZ171" s="395"/>
      <c r="DUA171" s="395"/>
      <c r="DUB171" s="395"/>
      <c r="DUC171" s="395"/>
      <c r="DUD171" s="395"/>
      <c r="DUE171" s="395"/>
      <c r="DUF171" s="395"/>
      <c r="DUG171" s="395"/>
      <c r="DUH171" s="395"/>
      <c r="DUI171" s="395"/>
      <c r="DUJ171" s="395"/>
      <c r="DUK171" s="395"/>
      <c r="DUL171" s="395"/>
      <c r="DUM171" s="395"/>
      <c r="DUN171" s="395"/>
      <c r="DUO171" s="395"/>
      <c r="DUP171" s="395"/>
      <c r="DUQ171" s="395"/>
      <c r="DUR171" s="395"/>
      <c r="DUS171" s="395"/>
      <c r="DUT171" s="395"/>
      <c r="DUU171" s="395"/>
      <c r="DUV171" s="395"/>
      <c r="DUW171" s="395"/>
      <c r="DUX171" s="395"/>
      <c r="DUY171" s="395"/>
      <c r="DUZ171" s="395"/>
      <c r="DVA171" s="395"/>
      <c r="DVB171" s="395"/>
      <c r="DVC171" s="395"/>
      <c r="DVD171" s="395"/>
      <c r="DVE171" s="395"/>
      <c r="DVF171" s="395"/>
      <c r="DVG171" s="395"/>
      <c r="DVH171" s="395"/>
      <c r="DVI171" s="395"/>
      <c r="DVJ171" s="395"/>
      <c r="DVK171" s="395"/>
      <c r="DVL171" s="395"/>
      <c r="DVM171" s="395"/>
      <c r="DVN171" s="395"/>
      <c r="DVO171" s="395"/>
      <c r="DVP171" s="395"/>
      <c r="DVQ171" s="395"/>
      <c r="DVR171" s="395"/>
      <c r="DVS171" s="395"/>
      <c r="DVT171" s="395"/>
      <c r="DVU171" s="395"/>
      <c r="DVV171" s="395"/>
      <c r="DVW171" s="395"/>
      <c r="DVX171" s="395"/>
      <c r="DVY171" s="395"/>
      <c r="DVZ171" s="395"/>
      <c r="DWA171" s="395"/>
      <c r="DWB171" s="395"/>
      <c r="DWC171" s="395"/>
      <c r="DWD171" s="395"/>
      <c r="DWE171" s="395"/>
      <c r="DWF171" s="395"/>
      <c r="DWG171" s="395"/>
      <c r="DWH171" s="395"/>
      <c r="DWI171" s="395"/>
      <c r="DWJ171" s="395"/>
      <c r="DWK171" s="395"/>
      <c r="DWL171" s="395"/>
      <c r="DWM171" s="395"/>
      <c r="DWN171" s="395"/>
      <c r="DWO171" s="395"/>
      <c r="DWP171" s="395"/>
      <c r="DWQ171" s="395"/>
      <c r="DWR171" s="395"/>
      <c r="DWS171" s="395"/>
      <c r="DWT171" s="395"/>
      <c r="DWU171" s="395"/>
      <c r="DWV171" s="395"/>
      <c r="DWW171" s="395"/>
      <c r="DWX171" s="395"/>
      <c r="DWY171" s="395"/>
      <c r="DWZ171" s="395"/>
      <c r="DXA171" s="395"/>
      <c r="DXB171" s="395"/>
      <c r="DXC171" s="395"/>
      <c r="DXD171" s="395"/>
      <c r="DXE171" s="395"/>
      <c r="DXF171" s="395"/>
      <c r="DXG171" s="395"/>
      <c r="DXH171" s="395"/>
      <c r="DXI171" s="395"/>
      <c r="DXJ171" s="395"/>
      <c r="DXK171" s="395"/>
      <c r="DXL171" s="395"/>
      <c r="DXM171" s="395"/>
      <c r="DXN171" s="395"/>
      <c r="DXO171" s="395"/>
      <c r="DXP171" s="395"/>
      <c r="DXQ171" s="395"/>
      <c r="DXR171" s="395"/>
      <c r="DXS171" s="395"/>
      <c r="DXT171" s="395"/>
      <c r="DXU171" s="395"/>
      <c r="DXV171" s="395"/>
      <c r="DXW171" s="395"/>
      <c r="DXX171" s="395"/>
      <c r="DXY171" s="395"/>
      <c r="DXZ171" s="395"/>
      <c r="DYA171" s="395"/>
      <c r="DYB171" s="395"/>
      <c r="DYC171" s="395"/>
      <c r="DYD171" s="395"/>
      <c r="DYE171" s="395"/>
      <c r="DYF171" s="395"/>
      <c r="DYG171" s="395"/>
      <c r="DYH171" s="395"/>
      <c r="DYI171" s="395"/>
      <c r="DYJ171" s="395"/>
      <c r="DYK171" s="395"/>
      <c r="DYL171" s="395"/>
      <c r="DYM171" s="395"/>
      <c r="DYN171" s="395"/>
      <c r="DYO171" s="395"/>
      <c r="DYP171" s="395"/>
      <c r="DYQ171" s="395"/>
      <c r="DYR171" s="395"/>
      <c r="DYS171" s="395"/>
      <c r="DYT171" s="395"/>
      <c r="DYU171" s="395"/>
      <c r="DYV171" s="395"/>
      <c r="DYW171" s="395"/>
      <c r="DYX171" s="395"/>
      <c r="DYY171" s="395"/>
      <c r="DYZ171" s="395"/>
      <c r="DZA171" s="395"/>
      <c r="DZB171" s="395"/>
      <c r="DZC171" s="395"/>
      <c r="DZD171" s="395"/>
      <c r="DZE171" s="395"/>
      <c r="DZF171" s="395"/>
      <c r="DZG171" s="395"/>
      <c r="DZH171" s="395"/>
      <c r="DZI171" s="395"/>
      <c r="DZJ171" s="395"/>
      <c r="DZK171" s="395"/>
      <c r="DZL171" s="395"/>
      <c r="DZM171" s="395"/>
      <c r="DZN171" s="395"/>
      <c r="DZO171" s="395"/>
      <c r="DZP171" s="395"/>
      <c r="DZQ171" s="395"/>
      <c r="DZR171" s="395"/>
      <c r="DZS171" s="395"/>
      <c r="DZT171" s="395"/>
      <c r="DZU171" s="395"/>
      <c r="DZV171" s="395"/>
      <c r="DZW171" s="395"/>
      <c r="DZX171" s="395"/>
      <c r="DZY171" s="395"/>
      <c r="DZZ171" s="395"/>
      <c r="EAA171" s="395"/>
      <c r="EAB171" s="395"/>
      <c r="EAC171" s="395"/>
      <c r="EAD171" s="395"/>
      <c r="EAE171" s="395"/>
      <c r="EAF171" s="395"/>
      <c r="EAG171" s="395"/>
      <c r="EAH171" s="395"/>
      <c r="EAI171" s="395"/>
      <c r="EAJ171" s="395"/>
      <c r="EAK171" s="395"/>
      <c r="EAL171" s="395"/>
      <c r="EAM171" s="395"/>
      <c r="EAN171" s="395"/>
      <c r="EAO171" s="395"/>
      <c r="EAP171" s="395"/>
      <c r="EAQ171" s="395"/>
      <c r="EAR171" s="395"/>
      <c r="EAS171" s="395"/>
      <c r="EAT171" s="395"/>
      <c r="EAU171" s="395"/>
      <c r="EAV171" s="395"/>
      <c r="EAW171" s="395"/>
      <c r="EAX171" s="395"/>
      <c r="EAY171" s="395"/>
      <c r="EAZ171" s="395"/>
      <c r="EBA171" s="395"/>
      <c r="EBB171" s="395"/>
      <c r="EBC171" s="395"/>
      <c r="EBD171" s="395"/>
      <c r="EBE171" s="395"/>
      <c r="EBF171" s="395"/>
      <c r="EBG171" s="395"/>
      <c r="EBH171" s="395"/>
      <c r="EBI171" s="395"/>
      <c r="EBJ171" s="395"/>
      <c r="EBK171" s="395"/>
      <c r="EBL171" s="395"/>
      <c r="EBM171" s="395"/>
      <c r="EBN171" s="395"/>
      <c r="EBO171" s="395"/>
      <c r="EBP171" s="395"/>
      <c r="EBQ171" s="395"/>
      <c r="EBR171" s="395"/>
      <c r="EBS171" s="395"/>
      <c r="EBT171" s="395"/>
      <c r="EBU171" s="395"/>
      <c r="EBV171" s="395"/>
      <c r="EBW171" s="395"/>
      <c r="EBX171" s="395"/>
      <c r="EBY171" s="395"/>
      <c r="EBZ171" s="395"/>
      <c r="ECA171" s="395"/>
      <c r="ECB171" s="395"/>
      <c r="ECC171" s="395"/>
      <c r="ECD171" s="395"/>
      <c r="ECE171" s="395"/>
      <c r="ECF171" s="395"/>
      <c r="ECG171" s="395"/>
      <c r="ECH171" s="395"/>
      <c r="ECI171" s="395"/>
      <c r="ECJ171" s="395"/>
      <c r="ECK171" s="395"/>
      <c r="ECL171" s="395"/>
      <c r="ECM171" s="395"/>
      <c r="ECN171" s="395"/>
      <c r="ECO171" s="395"/>
      <c r="ECP171" s="395"/>
      <c r="ECQ171" s="395"/>
      <c r="ECR171" s="395"/>
      <c r="ECS171" s="395"/>
      <c r="ECT171" s="395"/>
      <c r="ECU171" s="395"/>
      <c r="ECV171" s="395"/>
      <c r="ECW171" s="395"/>
      <c r="ECX171" s="395"/>
      <c r="ECY171" s="395"/>
      <c r="ECZ171" s="395"/>
      <c r="EDA171" s="395"/>
      <c r="EDB171" s="395"/>
      <c r="EDC171" s="395"/>
      <c r="EDD171" s="395"/>
      <c r="EDE171" s="395"/>
      <c r="EDF171" s="395"/>
      <c r="EDG171" s="395"/>
      <c r="EDH171" s="395"/>
      <c r="EDI171" s="395"/>
      <c r="EDJ171" s="395"/>
      <c r="EDK171" s="395"/>
      <c r="EDL171" s="395"/>
      <c r="EDM171" s="395"/>
      <c r="EDN171" s="395"/>
      <c r="EDO171" s="395"/>
      <c r="EDP171" s="395"/>
      <c r="EDQ171" s="395"/>
      <c r="EDR171" s="395"/>
      <c r="EDS171" s="395"/>
      <c r="EDT171" s="395"/>
      <c r="EDU171" s="395"/>
      <c r="EDV171" s="395"/>
      <c r="EDW171" s="395"/>
      <c r="EDX171" s="395"/>
      <c r="EDY171" s="395"/>
      <c r="EDZ171" s="395"/>
      <c r="EEA171" s="395"/>
      <c r="EEB171" s="395"/>
      <c r="EEC171" s="395"/>
      <c r="EED171" s="395"/>
      <c r="EEE171" s="395"/>
      <c r="EEF171" s="395"/>
      <c r="EEG171" s="395"/>
      <c r="EEH171" s="395"/>
      <c r="EEI171" s="395"/>
      <c r="EEJ171" s="395"/>
      <c r="EEK171" s="395"/>
      <c r="EEL171" s="395"/>
      <c r="EEM171" s="395"/>
      <c r="EEN171" s="395"/>
      <c r="EEO171" s="395"/>
      <c r="EEP171" s="395"/>
      <c r="EEQ171" s="395"/>
      <c r="EER171" s="395"/>
      <c r="EES171" s="395"/>
      <c r="EET171" s="395"/>
      <c r="EEU171" s="395"/>
      <c r="EEV171" s="395"/>
      <c r="EEW171" s="395"/>
      <c r="EEX171" s="395"/>
      <c r="EEY171" s="395"/>
      <c r="EEZ171" s="395"/>
      <c r="EFA171" s="395"/>
      <c r="EFB171" s="395"/>
      <c r="EFC171" s="395"/>
      <c r="EFD171" s="395"/>
      <c r="EFE171" s="395"/>
      <c r="EFF171" s="395"/>
      <c r="EFG171" s="395"/>
      <c r="EFH171" s="395"/>
      <c r="EFI171" s="395"/>
      <c r="EFJ171" s="395"/>
      <c r="EFK171" s="395"/>
      <c r="EFL171" s="395"/>
      <c r="EFM171" s="395"/>
      <c r="EFN171" s="395"/>
      <c r="EFO171" s="395"/>
      <c r="EFP171" s="395"/>
      <c r="EFQ171" s="395"/>
      <c r="EFR171" s="395"/>
      <c r="EFS171" s="395"/>
      <c r="EFT171" s="395"/>
      <c r="EFU171" s="395"/>
      <c r="EFV171" s="395"/>
      <c r="EFW171" s="395"/>
      <c r="EFX171" s="395"/>
      <c r="EFY171" s="395"/>
      <c r="EFZ171" s="395"/>
      <c r="EGA171" s="395"/>
      <c r="EGB171" s="395"/>
      <c r="EGC171" s="395"/>
      <c r="EGD171" s="395"/>
      <c r="EGE171" s="395"/>
      <c r="EGF171" s="395"/>
      <c r="EGG171" s="395"/>
      <c r="EGH171" s="395"/>
      <c r="EGI171" s="395"/>
      <c r="EGJ171" s="395"/>
      <c r="EGK171" s="395"/>
      <c r="EGL171" s="395"/>
      <c r="EGM171" s="395"/>
      <c r="EGN171" s="395"/>
      <c r="EGO171" s="395"/>
      <c r="EGP171" s="395"/>
      <c r="EGQ171" s="395"/>
      <c r="EGR171" s="395"/>
      <c r="EGS171" s="395"/>
      <c r="EGT171" s="395"/>
      <c r="EGU171" s="395"/>
      <c r="EGV171" s="395"/>
      <c r="EGW171" s="395"/>
      <c r="EGX171" s="395"/>
      <c r="EGY171" s="395"/>
      <c r="EGZ171" s="395"/>
      <c r="EHA171" s="395"/>
      <c r="EHB171" s="395"/>
      <c r="EHC171" s="395"/>
      <c r="EHD171" s="395"/>
      <c r="EHE171" s="395"/>
      <c r="EHF171" s="395"/>
      <c r="EHG171" s="395"/>
      <c r="EHH171" s="395"/>
      <c r="EHI171" s="395"/>
      <c r="EHJ171" s="395"/>
      <c r="EHK171" s="395"/>
      <c r="EHL171" s="395"/>
      <c r="EHM171" s="395"/>
      <c r="EHN171" s="395"/>
      <c r="EHO171" s="395"/>
      <c r="EHP171" s="395"/>
      <c r="EHQ171" s="395"/>
      <c r="EHR171" s="395"/>
      <c r="EHS171" s="395"/>
      <c r="EHT171" s="395"/>
      <c r="EHU171" s="395"/>
      <c r="EHV171" s="395"/>
      <c r="EHW171" s="395"/>
      <c r="EHX171" s="395"/>
      <c r="EHY171" s="395"/>
      <c r="EHZ171" s="395"/>
      <c r="EIA171" s="395"/>
      <c r="EIB171" s="395"/>
      <c r="EIC171" s="395"/>
      <c r="EID171" s="395"/>
      <c r="EIE171" s="395"/>
      <c r="EIF171" s="395"/>
      <c r="EIG171" s="395"/>
      <c r="EIH171" s="395"/>
      <c r="EII171" s="395"/>
      <c r="EIJ171" s="395"/>
      <c r="EIK171" s="395"/>
      <c r="EIL171" s="395"/>
      <c r="EIM171" s="395"/>
      <c r="EIN171" s="395"/>
      <c r="EIO171" s="395"/>
      <c r="EIP171" s="395"/>
      <c r="EIQ171" s="395"/>
      <c r="EIR171" s="395"/>
      <c r="EIS171" s="395"/>
      <c r="EIT171" s="395"/>
      <c r="EIU171" s="395"/>
      <c r="EIV171" s="395"/>
      <c r="EIW171" s="395"/>
      <c r="EIX171" s="395"/>
      <c r="EIY171" s="395"/>
      <c r="EIZ171" s="395"/>
      <c r="EJA171" s="395"/>
      <c r="EJB171" s="395"/>
      <c r="EJC171" s="395"/>
      <c r="EJD171" s="395"/>
      <c r="EJE171" s="395"/>
      <c r="EJF171" s="395"/>
      <c r="EJG171" s="395"/>
      <c r="EJH171" s="395"/>
      <c r="EJI171" s="395"/>
      <c r="EJJ171" s="395"/>
      <c r="EJK171" s="395"/>
      <c r="EJL171" s="395"/>
      <c r="EJM171" s="395"/>
      <c r="EJN171" s="395"/>
      <c r="EJO171" s="395"/>
      <c r="EJP171" s="395"/>
      <c r="EJQ171" s="395"/>
      <c r="EJR171" s="395"/>
      <c r="EJS171" s="395"/>
      <c r="EJT171" s="395"/>
      <c r="EJU171" s="395"/>
      <c r="EJV171" s="395"/>
      <c r="EJW171" s="395"/>
      <c r="EJX171" s="395"/>
      <c r="EJY171" s="395"/>
      <c r="EJZ171" s="395"/>
      <c r="EKA171" s="395"/>
      <c r="EKB171" s="395"/>
      <c r="EKC171" s="395"/>
      <c r="EKD171" s="395"/>
      <c r="EKE171" s="395"/>
      <c r="EKF171" s="395"/>
      <c r="EKG171" s="395"/>
      <c r="EKH171" s="395"/>
      <c r="EKI171" s="395"/>
      <c r="EKJ171" s="395"/>
      <c r="EKK171" s="395"/>
      <c r="EKL171" s="395"/>
      <c r="EKM171" s="395"/>
      <c r="EKN171" s="395"/>
      <c r="EKO171" s="395"/>
      <c r="EKP171" s="395"/>
      <c r="EKQ171" s="395"/>
      <c r="EKR171" s="395"/>
      <c r="EKS171" s="395"/>
      <c r="EKT171" s="395"/>
      <c r="EKU171" s="395"/>
      <c r="EKV171" s="395"/>
      <c r="EKW171" s="395"/>
      <c r="EKX171" s="395"/>
      <c r="EKY171" s="395"/>
      <c r="EKZ171" s="395"/>
      <c r="ELA171" s="395"/>
      <c r="ELB171" s="395"/>
      <c r="ELC171" s="395"/>
      <c r="ELD171" s="395"/>
      <c r="ELE171" s="395"/>
      <c r="ELF171" s="395"/>
      <c r="ELG171" s="395"/>
      <c r="ELH171" s="395"/>
      <c r="ELI171" s="395"/>
      <c r="ELJ171" s="395"/>
      <c r="ELK171" s="395"/>
      <c r="ELL171" s="395"/>
      <c r="ELM171" s="395"/>
      <c r="ELN171" s="395"/>
      <c r="ELO171" s="395"/>
      <c r="ELP171" s="395"/>
      <c r="ELQ171" s="395"/>
      <c r="ELR171" s="395"/>
      <c r="ELS171" s="395"/>
      <c r="ELT171" s="395"/>
      <c r="ELU171" s="395"/>
      <c r="ELV171" s="395"/>
      <c r="ELW171" s="395"/>
      <c r="ELX171" s="395"/>
      <c r="ELY171" s="395"/>
      <c r="ELZ171" s="395"/>
      <c r="EMA171" s="395"/>
      <c r="EMB171" s="395"/>
      <c r="EMC171" s="395"/>
      <c r="EMD171" s="395"/>
      <c r="EME171" s="395"/>
      <c r="EMF171" s="395"/>
      <c r="EMG171" s="395"/>
      <c r="EMH171" s="395"/>
      <c r="EMI171" s="395"/>
      <c r="EMJ171" s="395"/>
      <c r="EMK171" s="395"/>
      <c r="EML171" s="395"/>
      <c r="EMM171" s="395"/>
      <c r="EMN171" s="395"/>
      <c r="EMO171" s="395"/>
      <c r="EMP171" s="395"/>
      <c r="EMQ171" s="395"/>
      <c r="EMR171" s="395"/>
      <c r="EMS171" s="395"/>
      <c r="EMT171" s="395"/>
      <c r="EMU171" s="395"/>
      <c r="EMV171" s="395"/>
      <c r="EMW171" s="395"/>
      <c r="EMX171" s="395"/>
      <c r="EMY171" s="395"/>
      <c r="EMZ171" s="395"/>
      <c r="ENA171" s="395"/>
      <c r="ENB171" s="395"/>
      <c r="ENC171" s="395"/>
      <c r="END171" s="395"/>
      <c r="ENE171" s="395"/>
      <c r="ENF171" s="395"/>
      <c r="ENG171" s="395"/>
      <c r="ENH171" s="395"/>
      <c r="ENI171" s="395"/>
      <c r="ENJ171" s="395"/>
      <c r="ENK171" s="395"/>
      <c r="ENL171" s="395"/>
      <c r="ENM171" s="395"/>
      <c r="ENN171" s="395"/>
      <c r="ENO171" s="395"/>
      <c r="ENP171" s="395"/>
      <c r="ENQ171" s="395"/>
      <c r="ENR171" s="395"/>
      <c r="ENS171" s="395"/>
      <c r="ENT171" s="395"/>
      <c r="ENU171" s="395"/>
      <c r="ENV171" s="395"/>
      <c r="ENW171" s="395"/>
      <c r="ENX171" s="395"/>
      <c r="ENY171" s="395"/>
      <c r="ENZ171" s="395"/>
      <c r="EOA171" s="395"/>
      <c r="EOB171" s="395"/>
      <c r="EOC171" s="395"/>
      <c r="EOD171" s="395"/>
      <c r="EOE171" s="395"/>
      <c r="EOF171" s="395"/>
      <c r="EOG171" s="395"/>
      <c r="EOH171" s="395"/>
      <c r="EOI171" s="395"/>
      <c r="EOJ171" s="395"/>
      <c r="EOK171" s="395"/>
      <c r="EOL171" s="395"/>
      <c r="EOM171" s="395"/>
      <c r="EON171" s="395"/>
      <c r="EOO171" s="395"/>
      <c r="EOP171" s="395"/>
      <c r="EOQ171" s="395"/>
      <c r="EOR171" s="395"/>
      <c r="EOS171" s="395"/>
      <c r="EOT171" s="395"/>
      <c r="EOU171" s="395"/>
      <c r="EOV171" s="395"/>
      <c r="EOW171" s="395"/>
      <c r="EOX171" s="395"/>
      <c r="EOY171" s="395"/>
      <c r="EOZ171" s="395"/>
      <c r="EPA171" s="395"/>
      <c r="EPB171" s="395"/>
      <c r="EPC171" s="395"/>
      <c r="EPD171" s="395"/>
      <c r="EPE171" s="395"/>
      <c r="EPF171" s="395"/>
      <c r="EPG171" s="395"/>
      <c r="EPH171" s="395"/>
      <c r="EPI171" s="395"/>
      <c r="EPJ171" s="395"/>
      <c r="EPK171" s="395"/>
      <c r="EPL171" s="395"/>
      <c r="EPM171" s="395"/>
      <c r="EPN171" s="395"/>
      <c r="EPO171" s="395"/>
      <c r="EPP171" s="395"/>
      <c r="EPQ171" s="395"/>
      <c r="EPR171" s="395"/>
      <c r="EPS171" s="395"/>
      <c r="EPT171" s="395"/>
      <c r="EPU171" s="395"/>
      <c r="EPV171" s="395"/>
      <c r="EPW171" s="395"/>
      <c r="EPX171" s="395"/>
      <c r="EPY171" s="395"/>
      <c r="EPZ171" s="395"/>
      <c r="EQA171" s="395"/>
      <c r="EQB171" s="395"/>
      <c r="EQC171" s="395"/>
      <c r="EQD171" s="395"/>
      <c r="EQE171" s="395"/>
      <c r="EQF171" s="395"/>
      <c r="EQG171" s="395"/>
      <c r="EQH171" s="395"/>
      <c r="EQI171" s="395"/>
      <c r="EQJ171" s="395"/>
      <c r="EQK171" s="395"/>
      <c r="EQL171" s="395"/>
      <c r="EQM171" s="395"/>
      <c r="EQN171" s="395"/>
      <c r="EQO171" s="395"/>
      <c r="EQP171" s="395"/>
      <c r="EQQ171" s="395"/>
      <c r="EQR171" s="395"/>
      <c r="EQS171" s="395"/>
      <c r="EQT171" s="395"/>
      <c r="EQU171" s="395"/>
      <c r="EQV171" s="395"/>
      <c r="EQW171" s="395"/>
      <c r="EQX171" s="395"/>
      <c r="EQY171" s="395"/>
      <c r="EQZ171" s="395"/>
      <c r="ERA171" s="395"/>
      <c r="ERB171" s="395"/>
      <c r="ERC171" s="395"/>
      <c r="ERD171" s="395"/>
      <c r="ERE171" s="395"/>
      <c r="ERF171" s="395"/>
      <c r="ERG171" s="395"/>
      <c r="ERH171" s="395"/>
      <c r="ERI171" s="395"/>
      <c r="ERJ171" s="395"/>
      <c r="ERK171" s="395"/>
      <c r="ERL171" s="395"/>
      <c r="ERM171" s="395"/>
      <c r="ERN171" s="395"/>
      <c r="ERO171" s="395"/>
      <c r="ERP171" s="395"/>
      <c r="ERQ171" s="395"/>
      <c r="ERR171" s="395"/>
      <c r="ERS171" s="395"/>
      <c r="ERT171" s="395"/>
      <c r="ERU171" s="395"/>
      <c r="ERV171" s="395"/>
      <c r="ERW171" s="395"/>
      <c r="ERX171" s="395"/>
      <c r="ERY171" s="395"/>
      <c r="ERZ171" s="395"/>
      <c r="ESA171" s="395"/>
      <c r="ESB171" s="395"/>
      <c r="ESC171" s="395"/>
      <c r="ESD171" s="395"/>
      <c r="ESE171" s="395"/>
      <c r="ESF171" s="395"/>
      <c r="ESG171" s="395"/>
      <c r="ESH171" s="395"/>
      <c r="ESI171" s="395"/>
      <c r="ESJ171" s="395"/>
      <c r="ESK171" s="395"/>
      <c r="ESL171" s="395"/>
      <c r="ESM171" s="395"/>
      <c r="ESN171" s="395"/>
      <c r="ESO171" s="395"/>
      <c r="ESP171" s="395"/>
      <c r="ESQ171" s="395"/>
      <c r="ESR171" s="395"/>
      <c r="ESS171" s="395"/>
      <c r="EST171" s="395"/>
      <c r="ESU171" s="395"/>
      <c r="ESV171" s="395"/>
      <c r="ESW171" s="395"/>
      <c r="ESX171" s="395"/>
      <c r="ESY171" s="395"/>
      <c r="ESZ171" s="395"/>
      <c r="ETA171" s="395"/>
      <c r="ETB171" s="395"/>
      <c r="ETC171" s="395"/>
      <c r="ETD171" s="395"/>
      <c r="ETE171" s="395"/>
      <c r="ETF171" s="395"/>
      <c r="ETG171" s="395"/>
      <c r="ETH171" s="395"/>
      <c r="ETI171" s="395"/>
      <c r="ETJ171" s="395"/>
      <c r="ETK171" s="395"/>
      <c r="ETL171" s="395"/>
      <c r="ETM171" s="395"/>
      <c r="ETN171" s="395"/>
      <c r="ETO171" s="395"/>
      <c r="ETP171" s="395"/>
      <c r="ETQ171" s="395"/>
      <c r="ETR171" s="395"/>
      <c r="ETS171" s="395"/>
      <c r="ETT171" s="395"/>
      <c r="ETU171" s="395"/>
      <c r="ETV171" s="395"/>
      <c r="ETW171" s="395"/>
      <c r="ETX171" s="395"/>
      <c r="ETY171" s="395"/>
      <c r="ETZ171" s="395"/>
      <c r="EUA171" s="395"/>
      <c r="EUB171" s="395"/>
      <c r="EUC171" s="395"/>
      <c r="EUD171" s="395"/>
      <c r="EUE171" s="395"/>
      <c r="EUF171" s="395"/>
      <c r="EUG171" s="395"/>
      <c r="EUH171" s="395"/>
      <c r="EUI171" s="395"/>
      <c r="EUJ171" s="395"/>
      <c r="EUK171" s="395"/>
      <c r="EUL171" s="395"/>
      <c r="EUM171" s="395"/>
      <c r="EUN171" s="395"/>
      <c r="EUO171" s="395"/>
      <c r="EUP171" s="395"/>
      <c r="EUQ171" s="395"/>
      <c r="EUR171" s="395"/>
      <c r="EUS171" s="395"/>
      <c r="EUT171" s="395"/>
      <c r="EUU171" s="395"/>
      <c r="EUV171" s="395"/>
      <c r="EUW171" s="395"/>
      <c r="EUX171" s="395"/>
      <c r="EUY171" s="395"/>
      <c r="EUZ171" s="395"/>
      <c r="EVA171" s="395"/>
      <c r="EVB171" s="395"/>
      <c r="EVC171" s="395"/>
      <c r="EVD171" s="395"/>
      <c r="EVE171" s="395"/>
      <c r="EVF171" s="395"/>
      <c r="EVG171" s="395"/>
      <c r="EVH171" s="395"/>
      <c r="EVI171" s="395"/>
      <c r="EVJ171" s="395"/>
      <c r="EVK171" s="395"/>
      <c r="EVL171" s="395"/>
      <c r="EVM171" s="395"/>
      <c r="EVN171" s="395"/>
      <c r="EVO171" s="395"/>
      <c r="EVP171" s="395"/>
      <c r="EVQ171" s="395"/>
      <c r="EVR171" s="395"/>
      <c r="EVS171" s="395"/>
      <c r="EVT171" s="395"/>
      <c r="EVU171" s="395"/>
      <c r="EVV171" s="395"/>
      <c r="EVW171" s="395"/>
      <c r="EVX171" s="395"/>
      <c r="EVY171" s="395"/>
      <c r="EVZ171" s="395"/>
      <c r="EWA171" s="395"/>
      <c r="EWB171" s="395"/>
      <c r="EWC171" s="395"/>
      <c r="EWD171" s="395"/>
      <c r="EWE171" s="395"/>
      <c r="EWF171" s="395"/>
      <c r="EWG171" s="395"/>
      <c r="EWH171" s="395"/>
      <c r="EWI171" s="395"/>
      <c r="EWJ171" s="395"/>
      <c r="EWK171" s="395"/>
      <c r="EWL171" s="395"/>
      <c r="EWM171" s="395"/>
      <c r="EWN171" s="395"/>
      <c r="EWO171" s="395"/>
      <c r="EWP171" s="395"/>
      <c r="EWQ171" s="395"/>
      <c r="EWR171" s="395"/>
      <c r="EWS171" s="395"/>
      <c r="EWT171" s="395"/>
      <c r="EWU171" s="395"/>
      <c r="EWV171" s="395"/>
      <c r="EWW171" s="395"/>
      <c r="EWX171" s="395"/>
      <c r="EWY171" s="395"/>
      <c r="EWZ171" s="395"/>
      <c r="EXA171" s="395"/>
      <c r="EXB171" s="395"/>
      <c r="EXC171" s="395"/>
      <c r="EXD171" s="395"/>
      <c r="EXE171" s="395"/>
      <c r="EXF171" s="395"/>
      <c r="EXG171" s="395"/>
      <c r="EXH171" s="395"/>
      <c r="EXI171" s="395"/>
      <c r="EXJ171" s="395"/>
      <c r="EXK171" s="395"/>
      <c r="EXL171" s="395"/>
      <c r="EXM171" s="395"/>
      <c r="EXN171" s="395"/>
      <c r="EXO171" s="395"/>
      <c r="EXP171" s="395"/>
      <c r="EXQ171" s="395"/>
      <c r="EXR171" s="395"/>
      <c r="EXS171" s="395"/>
      <c r="EXT171" s="395"/>
      <c r="EXU171" s="395"/>
      <c r="EXV171" s="395"/>
      <c r="EXW171" s="395"/>
      <c r="EXX171" s="395"/>
      <c r="EXY171" s="395"/>
      <c r="EXZ171" s="395"/>
      <c r="EYA171" s="395"/>
      <c r="EYB171" s="395"/>
      <c r="EYC171" s="395"/>
      <c r="EYD171" s="395"/>
      <c r="EYE171" s="395"/>
      <c r="EYF171" s="395"/>
      <c r="EYG171" s="395"/>
      <c r="EYH171" s="395"/>
      <c r="EYI171" s="395"/>
      <c r="EYJ171" s="395"/>
      <c r="EYK171" s="395"/>
      <c r="EYL171" s="395"/>
      <c r="EYM171" s="395"/>
      <c r="EYN171" s="395"/>
      <c r="EYO171" s="395"/>
      <c r="EYP171" s="395"/>
      <c r="EYQ171" s="395"/>
      <c r="EYR171" s="395"/>
      <c r="EYS171" s="395"/>
      <c r="EYT171" s="395"/>
      <c r="EYU171" s="395"/>
      <c r="EYV171" s="395"/>
      <c r="EYW171" s="395"/>
      <c r="EYX171" s="395"/>
      <c r="EYY171" s="395"/>
      <c r="EYZ171" s="395"/>
      <c r="EZA171" s="395"/>
      <c r="EZB171" s="395"/>
      <c r="EZC171" s="395"/>
      <c r="EZD171" s="395"/>
      <c r="EZE171" s="395"/>
      <c r="EZF171" s="395"/>
      <c r="EZG171" s="395"/>
      <c r="EZH171" s="395"/>
      <c r="EZI171" s="395"/>
      <c r="EZJ171" s="395"/>
      <c r="EZK171" s="395"/>
      <c r="EZL171" s="395"/>
      <c r="EZM171" s="395"/>
      <c r="EZN171" s="395"/>
      <c r="EZO171" s="395"/>
      <c r="EZP171" s="395"/>
      <c r="EZQ171" s="395"/>
      <c r="EZR171" s="395"/>
      <c r="EZS171" s="395"/>
      <c r="EZT171" s="395"/>
      <c r="EZU171" s="395"/>
      <c r="EZV171" s="395"/>
      <c r="EZW171" s="395"/>
      <c r="EZX171" s="395"/>
      <c r="EZY171" s="395"/>
      <c r="EZZ171" s="395"/>
      <c r="FAA171" s="395"/>
      <c r="FAB171" s="395"/>
      <c r="FAC171" s="395"/>
      <c r="FAD171" s="395"/>
      <c r="FAE171" s="395"/>
      <c r="FAF171" s="395"/>
      <c r="FAG171" s="395"/>
      <c r="FAH171" s="395"/>
      <c r="FAI171" s="395"/>
      <c r="FAJ171" s="395"/>
      <c r="FAK171" s="395"/>
      <c r="FAL171" s="395"/>
      <c r="FAM171" s="395"/>
      <c r="FAN171" s="395"/>
      <c r="FAO171" s="395"/>
      <c r="FAP171" s="395"/>
      <c r="FAQ171" s="395"/>
      <c r="FAR171" s="395"/>
      <c r="FAS171" s="395"/>
      <c r="FAT171" s="395"/>
      <c r="FAU171" s="395"/>
      <c r="FAV171" s="395"/>
      <c r="FAW171" s="395"/>
      <c r="FAX171" s="395"/>
      <c r="FAY171" s="395"/>
      <c r="FAZ171" s="395"/>
      <c r="FBA171" s="395"/>
      <c r="FBB171" s="395"/>
      <c r="FBC171" s="395"/>
      <c r="FBD171" s="395"/>
      <c r="FBE171" s="395"/>
      <c r="FBF171" s="395"/>
      <c r="FBG171" s="395"/>
      <c r="FBH171" s="395"/>
      <c r="FBI171" s="395"/>
      <c r="FBJ171" s="395"/>
      <c r="FBK171" s="395"/>
      <c r="FBL171" s="395"/>
      <c r="FBM171" s="395"/>
      <c r="FBN171" s="395"/>
      <c r="FBO171" s="395"/>
      <c r="FBP171" s="395"/>
      <c r="FBQ171" s="395"/>
      <c r="FBR171" s="395"/>
      <c r="FBS171" s="395"/>
      <c r="FBT171" s="395"/>
      <c r="FBU171" s="395"/>
      <c r="FBV171" s="395"/>
      <c r="FBW171" s="395"/>
      <c r="FBX171" s="395"/>
      <c r="FBY171" s="395"/>
      <c r="FBZ171" s="395"/>
      <c r="FCA171" s="395"/>
      <c r="FCB171" s="395"/>
      <c r="FCC171" s="395"/>
      <c r="FCD171" s="395"/>
      <c r="FCE171" s="395"/>
      <c r="FCF171" s="395"/>
      <c r="FCG171" s="395"/>
      <c r="FCH171" s="395"/>
      <c r="FCI171" s="395"/>
      <c r="FCJ171" s="395"/>
      <c r="FCK171" s="395"/>
      <c r="FCL171" s="395"/>
      <c r="FCM171" s="395"/>
      <c r="FCN171" s="395"/>
      <c r="FCO171" s="395"/>
      <c r="FCP171" s="395"/>
      <c r="FCQ171" s="395"/>
      <c r="FCR171" s="395"/>
      <c r="FCS171" s="395"/>
      <c r="FCT171" s="395"/>
      <c r="FCU171" s="395"/>
      <c r="FCV171" s="395"/>
      <c r="FCW171" s="395"/>
      <c r="FCX171" s="395"/>
      <c r="FCY171" s="395"/>
      <c r="FCZ171" s="395"/>
      <c r="FDA171" s="395"/>
      <c r="FDB171" s="395"/>
      <c r="FDC171" s="395"/>
      <c r="FDD171" s="395"/>
      <c r="FDE171" s="395"/>
      <c r="FDF171" s="395"/>
      <c r="FDG171" s="395"/>
      <c r="FDH171" s="395"/>
      <c r="FDI171" s="395"/>
      <c r="FDJ171" s="395"/>
      <c r="FDK171" s="395"/>
      <c r="FDL171" s="395"/>
      <c r="FDM171" s="395"/>
      <c r="FDN171" s="395"/>
      <c r="FDO171" s="395"/>
      <c r="FDP171" s="395"/>
      <c r="FDQ171" s="395"/>
      <c r="FDR171" s="395"/>
      <c r="FDS171" s="395"/>
      <c r="FDT171" s="395"/>
      <c r="FDU171" s="395"/>
      <c r="FDV171" s="395"/>
      <c r="FDW171" s="395"/>
      <c r="FDX171" s="395"/>
      <c r="FDY171" s="395"/>
      <c r="FDZ171" s="395"/>
      <c r="FEA171" s="395"/>
      <c r="FEB171" s="395"/>
      <c r="FEC171" s="395"/>
      <c r="FED171" s="395"/>
      <c r="FEE171" s="395"/>
      <c r="FEF171" s="395"/>
      <c r="FEG171" s="395"/>
      <c r="FEH171" s="395"/>
      <c r="FEI171" s="395"/>
      <c r="FEJ171" s="395"/>
      <c r="FEK171" s="395"/>
      <c r="FEL171" s="395"/>
      <c r="FEM171" s="395"/>
      <c r="FEN171" s="395"/>
      <c r="FEO171" s="395"/>
      <c r="FEP171" s="395"/>
      <c r="FEQ171" s="395"/>
      <c r="FER171" s="395"/>
      <c r="FES171" s="395"/>
      <c r="FET171" s="395"/>
      <c r="FEU171" s="395"/>
      <c r="FEV171" s="395"/>
      <c r="FEW171" s="395"/>
      <c r="FEX171" s="395"/>
      <c r="FEY171" s="395"/>
      <c r="FEZ171" s="395"/>
      <c r="FFA171" s="395"/>
      <c r="FFB171" s="395"/>
      <c r="FFC171" s="395"/>
      <c r="FFD171" s="395"/>
      <c r="FFE171" s="395"/>
      <c r="FFF171" s="395"/>
      <c r="FFG171" s="395"/>
      <c r="FFH171" s="395"/>
      <c r="FFI171" s="395"/>
      <c r="FFJ171" s="395"/>
      <c r="FFK171" s="395"/>
      <c r="FFL171" s="395"/>
      <c r="FFM171" s="395"/>
      <c r="FFN171" s="395"/>
      <c r="FFO171" s="395"/>
      <c r="FFP171" s="395"/>
      <c r="FFQ171" s="395"/>
      <c r="FFR171" s="395"/>
      <c r="FFS171" s="395"/>
      <c r="FFT171" s="395"/>
      <c r="FFU171" s="395"/>
      <c r="FFV171" s="395"/>
      <c r="FFW171" s="395"/>
      <c r="FFX171" s="395"/>
      <c r="FFY171" s="395"/>
      <c r="FFZ171" s="395"/>
      <c r="FGA171" s="395"/>
      <c r="FGB171" s="395"/>
      <c r="FGC171" s="395"/>
      <c r="FGD171" s="395"/>
      <c r="FGE171" s="395"/>
      <c r="FGF171" s="395"/>
      <c r="FGG171" s="395"/>
      <c r="FGH171" s="395"/>
      <c r="FGI171" s="395"/>
      <c r="FGJ171" s="395"/>
      <c r="FGK171" s="395"/>
      <c r="FGL171" s="395"/>
      <c r="FGM171" s="395"/>
      <c r="FGN171" s="395"/>
      <c r="FGO171" s="395"/>
      <c r="FGP171" s="395"/>
      <c r="FGQ171" s="395"/>
      <c r="FGR171" s="395"/>
      <c r="FGS171" s="395"/>
      <c r="FGT171" s="395"/>
      <c r="FGU171" s="395"/>
      <c r="FGV171" s="395"/>
      <c r="FGW171" s="395"/>
      <c r="FGX171" s="395"/>
      <c r="FGY171" s="395"/>
      <c r="FGZ171" s="395"/>
      <c r="FHA171" s="395"/>
      <c r="FHB171" s="395"/>
      <c r="FHC171" s="395"/>
      <c r="FHD171" s="395"/>
      <c r="FHE171" s="395"/>
      <c r="FHF171" s="395"/>
      <c r="FHG171" s="395"/>
      <c r="FHH171" s="395"/>
      <c r="FHI171" s="395"/>
      <c r="FHJ171" s="395"/>
      <c r="FHK171" s="395"/>
      <c r="FHL171" s="395"/>
      <c r="FHM171" s="395"/>
      <c r="FHN171" s="395"/>
      <c r="FHO171" s="395"/>
      <c r="FHP171" s="395"/>
      <c r="FHQ171" s="395"/>
      <c r="FHR171" s="395"/>
      <c r="FHS171" s="395"/>
      <c r="FHT171" s="395"/>
      <c r="FHU171" s="395"/>
      <c r="FHV171" s="395"/>
      <c r="FHW171" s="395"/>
      <c r="FHX171" s="395"/>
      <c r="FHY171" s="395"/>
      <c r="FHZ171" s="395"/>
      <c r="FIA171" s="395"/>
      <c r="FIB171" s="395"/>
      <c r="FIC171" s="395"/>
      <c r="FID171" s="395"/>
      <c r="FIE171" s="395"/>
      <c r="FIF171" s="395"/>
      <c r="FIG171" s="395"/>
      <c r="FIH171" s="395"/>
      <c r="FII171" s="395"/>
      <c r="FIJ171" s="395"/>
      <c r="FIK171" s="395"/>
      <c r="FIL171" s="395"/>
      <c r="FIM171" s="395"/>
      <c r="FIN171" s="395"/>
      <c r="FIO171" s="395"/>
      <c r="FIP171" s="395"/>
      <c r="FIQ171" s="395"/>
      <c r="FIR171" s="395"/>
      <c r="FIS171" s="395"/>
      <c r="FIT171" s="395"/>
      <c r="FIU171" s="395"/>
      <c r="FIV171" s="395"/>
      <c r="FIW171" s="395"/>
      <c r="FIX171" s="395"/>
      <c r="FIY171" s="395"/>
      <c r="FIZ171" s="395"/>
      <c r="FJA171" s="395"/>
      <c r="FJB171" s="395"/>
      <c r="FJC171" s="395"/>
      <c r="FJD171" s="395"/>
      <c r="FJE171" s="395"/>
      <c r="FJF171" s="395"/>
      <c r="FJG171" s="395"/>
      <c r="FJH171" s="395"/>
      <c r="FJI171" s="395"/>
      <c r="FJJ171" s="395"/>
      <c r="FJK171" s="395"/>
      <c r="FJL171" s="395"/>
      <c r="FJM171" s="395"/>
      <c r="FJN171" s="395"/>
      <c r="FJO171" s="395"/>
      <c r="FJP171" s="395"/>
      <c r="FJQ171" s="395"/>
      <c r="FJR171" s="395"/>
      <c r="FJS171" s="395"/>
      <c r="FJT171" s="395"/>
      <c r="FJU171" s="395"/>
      <c r="FJV171" s="395"/>
      <c r="FJW171" s="395"/>
      <c r="FJX171" s="395"/>
      <c r="FJY171" s="395"/>
      <c r="FJZ171" s="395"/>
      <c r="FKA171" s="395"/>
      <c r="FKB171" s="395"/>
      <c r="FKC171" s="395"/>
      <c r="FKD171" s="395"/>
      <c r="FKE171" s="395"/>
      <c r="FKF171" s="395"/>
      <c r="FKG171" s="395"/>
      <c r="FKH171" s="395"/>
      <c r="FKI171" s="395"/>
      <c r="FKJ171" s="395"/>
      <c r="FKK171" s="395"/>
      <c r="FKL171" s="395"/>
      <c r="FKM171" s="395"/>
      <c r="FKN171" s="395"/>
      <c r="FKO171" s="395"/>
      <c r="FKP171" s="395"/>
      <c r="FKQ171" s="395"/>
      <c r="FKR171" s="395"/>
      <c r="FKS171" s="395"/>
      <c r="FKT171" s="395"/>
      <c r="FKU171" s="395"/>
      <c r="FKV171" s="395"/>
      <c r="FKW171" s="395"/>
      <c r="FKX171" s="395"/>
      <c r="FKY171" s="395"/>
      <c r="FKZ171" s="395"/>
      <c r="FLA171" s="395"/>
      <c r="FLB171" s="395"/>
      <c r="FLC171" s="395"/>
      <c r="FLD171" s="395"/>
      <c r="FLE171" s="395"/>
      <c r="FLF171" s="395"/>
      <c r="FLG171" s="395"/>
      <c r="FLH171" s="395"/>
      <c r="FLI171" s="395"/>
      <c r="FLJ171" s="395"/>
      <c r="FLK171" s="395"/>
      <c r="FLL171" s="395"/>
      <c r="FLM171" s="395"/>
      <c r="FLN171" s="395"/>
      <c r="FLO171" s="395"/>
      <c r="FLP171" s="395"/>
      <c r="FLQ171" s="395"/>
      <c r="FLR171" s="395"/>
      <c r="FLS171" s="395"/>
      <c r="FLT171" s="395"/>
      <c r="FLU171" s="395"/>
      <c r="FLV171" s="395"/>
      <c r="FLW171" s="395"/>
      <c r="FLX171" s="395"/>
      <c r="FLY171" s="395"/>
      <c r="FLZ171" s="395"/>
      <c r="FMA171" s="395"/>
      <c r="FMB171" s="395"/>
      <c r="FMC171" s="395"/>
      <c r="FMD171" s="395"/>
      <c r="FME171" s="395"/>
      <c r="FMF171" s="395"/>
      <c r="FMG171" s="395"/>
      <c r="FMH171" s="395"/>
      <c r="FMI171" s="395"/>
      <c r="FMJ171" s="395"/>
      <c r="FMK171" s="395"/>
      <c r="FML171" s="395"/>
      <c r="FMM171" s="395"/>
      <c r="FMN171" s="395"/>
      <c r="FMO171" s="395"/>
      <c r="FMP171" s="395"/>
      <c r="FMQ171" s="395"/>
      <c r="FMR171" s="395"/>
      <c r="FMS171" s="395"/>
      <c r="FMT171" s="395"/>
      <c r="FMU171" s="395"/>
      <c r="FMV171" s="395"/>
      <c r="FMW171" s="395"/>
      <c r="FMX171" s="395"/>
      <c r="FMY171" s="395"/>
      <c r="FMZ171" s="395"/>
      <c r="FNA171" s="395"/>
      <c r="FNB171" s="395"/>
      <c r="FNC171" s="395"/>
      <c r="FND171" s="395"/>
      <c r="FNE171" s="395"/>
      <c r="FNF171" s="395"/>
      <c r="FNG171" s="395"/>
      <c r="FNH171" s="395"/>
      <c r="FNI171" s="395"/>
      <c r="FNJ171" s="395"/>
      <c r="FNK171" s="395"/>
      <c r="FNL171" s="395"/>
      <c r="FNM171" s="395"/>
      <c r="FNN171" s="395"/>
      <c r="FNO171" s="395"/>
      <c r="FNP171" s="395"/>
      <c r="FNQ171" s="395"/>
      <c r="FNR171" s="395"/>
      <c r="FNS171" s="395"/>
      <c r="FNT171" s="395"/>
      <c r="FNU171" s="395"/>
      <c r="FNV171" s="395"/>
      <c r="FNW171" s="395"/>
      <c r="FNX171" s="395"/>
      <c r="FNY171" s="395"/>
      <c r="FNZ171" s="395"/>
      <c r="FOA171" s="395"/>
      <c r="FOB171" s="395"/>
      <c r="FOC171" s="395"/>
      <c r="FOD171" s="395"/>
      <c r="FOE171" s="395"/>
      <c r="FOF171" s="395"/>
      <c r="FOG171" s="395"/>
      <c r="FOH171" s="395"/>
      <c r="FOI171" s="395"/>
      <c r="FOJ171" s="395"/>
      <c r="FOK171" s="395"/>
      <c r="FOL171" s="395"/>
      <c r="FOM171" s="395"/>
      <c r="FON171" s="395"/>
      <c r="FOO171" s="395"/>
      <c r="FOP171" s="395"/>
      <c r="FOQ171" s="395"/>
      <c r="FOR171" s="395"/>
      <c r="FOS171" s="395"/>
      <c r="FOT171" s="395"/>
      <c r="FOU171" s="395"/>
      <c r="FOV171" s="395"/>
      <c r="FOW171" s="395"/>
      <c r="FOX171" s="395"/>
      <c r="FOY171" s="395"/>
      <c r="FOZ171" s="395"/>
      <c r="FPA171" s="395"/>
      <c r="FPB171" s="395"/>
      <c r="FPC171" s="395"/>
      <c r="FPD171" s="395"/>
      <c r="FPE171" s="395"/>
      <c r="FPF171" s="395"/>
      <c r="FPG171" s="395"/>
      <c r="FPH171" s="395"/>
      <c r="FPI171" s="395"/>
      <c r="FPJ171" s="395"/>
      <c r="FPK171" s="395"/>
      <c r="FPL171" s="395"/>
      <c r="FPM171" s="395"/>
      <c r="FPN171" s="395"/>
      <c r="FPO171" s="395"/>
      <c r="FPP171" s="395"/>
      <c r="FPQ171" s="395"/>
      <c r="FPR171" s="395"/>
      <c r="FPS171" s="395"/>
      <c r="FPT171" s="395"/>
      <c r="FPU171" s="395"/>
      <c r="FPV171" s="395"/>
      <c r="FPW171" s="395"/>
      <c r="FPX171" s="395"/>
      <c r="FPY171" s="395"/>
      <c r="FPZ171" s="395"/>
      <c r="FQA171" s="395"/>
      <c r="FQB171" s="395"/>
      <c r="FQC171" s="395"/>
      <c r="FQD171" s="395"/>
      <c r="FQE171" s="395"/>
      <c r="FQF171" s="395"/>
      <c r="FQG171" s="395"/>
      <c r="FQH171" s="395"/>
      <c r="FQI171" s="395"/>
      <c r="FQJ171" s="395"/>
      <c r="FQK171" s="395"/>
      <c r="FQL171" s="395"/>
      <c r="FQM171" s="395"/>
      <c r="FQN171" s="395"/>
      <c r="FQO171" s="395"/>
      <c r="FQP171" s="395"/>
      <c r="FQQ171" s="395"/>
      <c r="FQR171" s="395"/>
      <c r="FQS171" s="395"/>
      <c r="FQT171" s="395"/>
      <c r="FQU171" s="395"/>
      <c r="FQV171" s="395"/>
      <c r="FQW171" s="395"/>
      <c r="FQX171" s="395"/>
      <c r="FQY171" s="395"/>
      <c r="FQZ171" s="395"/>
      <c r="FRA171" s="395"/>
      <c r="FRB171" s="395"/>
      <c r="FRC171" s="395"/>
      <c r="FRD171" s="395"/>
      <c r="FRE171" s="395"/>
      <c r="FRF171" s="395"/>
      <c r="FRG171" s="395"/>
      <c r="FRH171" s="395"/>
      <c r="FRI171" s="395"/>
      <c r="FRJ171" s="395"/>
      <c r="FRK171" s="395"/>
      <c r="FRL171" s="395"/>
      <c r="FRM171" s="395"/>
      <c r="FRN171" s="395"/>
      <c r="FRO171" s="395"/>
      <c r="FRP171" s="395"/>
      <c r="FRQ171" s="395"/>
      <c r="FRR171" s="395"/>
      <c r="FRS171" s="395"/>
      <c r="FRT171" s="395"/>
      <c r="FRU171" s="395"/>
      <c r="FRV171" s="395"/>
      <c r="FRW171" s="395"/>
      <c r="FRX171" s="395"/>
      <c r="FRY171" s="395"/>
      <c r="FRZ171" s="395"/>
      <c r="FSA171" s="395"/>
      <c r="FSB171" s="395"/>
      <c r="FSC171" s="395"/>
      <c r="FSD171" s="395"/>
      <c r="FSE171" s="395"/>
      <c r="FSF171" s="395"/>
      <c r="FSG171" s="395"/>
      <c r="FSH171" s="395"/>
      <c r="FSI171" s="395"/>
      <c r="FSJ171" s="395"/>
      <c r="FSK171" s="395"/>
      <c r="FSL171" s="395"/>
      <c r="FSM171" s="395"/>
      <c r="FSN171" s="395"/>
      <c r="FSO171" s="395"/>
      <c r="FSP171" s="395"/>
      <c r="FSQ171" s="395"/>
      <c r="FSR171" s="395"/>
      <c r="FSS171" s="395"/>
      <c r="FST171" s="395"/>
      <c r="FSU171" s="395"/>
      <c r="FSV171" s="395"/>
      <c r="FSW171" s="395"/>
      <c r="FSX171" s="395"/>
      <c r="FSY171" s="395"/>
      <c r="FSZ171" s="395"/>
      <c r="FTA171" s="395"/>
      <c r="FTB171" s="395"/>
      <c r="FTC171" s="395"/>
      <c r="FTD171" s="395"/>
      <c r="FTE171" s="395"/>
      <c r="FTF171" s="395"/>
      <c r="FTG171" s="395"/>
      <c r="FTH171" s="395"/>
      <c r="FTI171" s="395"/>
      <c r="FTJ171" s="395"/>
      <c r="FTK171" s="395"/>
      <c r="FTL171" s="395"/>
      <c r="FTM171" s="395"/>
      <c r="FTN171" s="395"/>
      <c r="FTO171" s="395"/>
      <c r="FTP171" s="395"/>
      <c r="FTQ171" s="395"/>
      <c r="FTR171" s="395"/>
      <c r="FTS171" s="395"/>
      <c r="FTT171" s="395"/>
      <c r="FTU171" s="395"/>
      <c r="FTV171" s="395"/>
      <c r="FTW171" s="395"/>
      <c r="FTX171" s="395"/>
      <c r="FTY171" s="395"/>
      <c r="FTZ171" s="395"/>
      <c r="FUA171" s="395"/>
      <c r="FUB171" s="395"/>
      <c r="FUC171" s="395"/>
      <c r="FUD171" s="395"/>
      <c r="FUE171" s="395"/>
      <c r="FUF171" s="395"/>
      <c r="FUG171" s="395"/>
      <c r="FUH171" s="395"/>
      <c r="FUI171" s="395"/>
      <c r="FUJ171" s="395"/>
      <c r="FUK171" s="395"/>
      <c r="FUL171" s="395"/>
      <c r="FUM171" s="395"/>
      <c r="FUN171" s="395"/>
      <c r="FUO171" s="395"/>
      <c r="FUP171" s="395"/>
      <c r="FUQ171" s="395"/>
      <c r="FUR171" s="395"/>
      <c r="FUS171" s="395"/>
      <c r="FUT171" s="395"/>
      <c r="FUU171" s="395"/>
      <c r="FUV171" s="395"/>
      <c r="FUW171" s="395"/>
      <c r="FUX171" s="395"/>
      <c r="FUY171" s="395"/>
      <c r="FUZ171" s="395"/>
      <c r="FVA171" s="395"/>
      <c r="FVB171" s="395"/>
      <c r="FVC171" s="395"/>
      <c r="FVD171" s="395"/>
      <c r="FVE171" s="395"/>
      <c r="FVF171" s="395"/>
      <c r="FVG171" s="395"/>
      <c r="FVH171" s="395"/>
      <c r="FVI171" s="395"/>
      <c r="FVJ171" s="395"/>
      <c r="FVK171" s="395"/>
      <c r="FVL171" s="395"/>
      <c r="FVM171" s="395"/>
      <c r="FVN171" s="395"/>
      <c r="FVO171" s="395"/>
      <c r="FVP171" s="395"/>
      <c r="FVQ171" s="395"/>
      <c r="FVR171" s="395"/>
      <c r="FVS171" s="395"/>
      <c r="FVT171" s="395"/>
      <c r="FVU171" s="395"/>
      <c r="FVV171" s="395"/>
      <c r="FVW171" s="395"/>
      <c r="FVX171" s="395"/>
      <c r="FVY171" s="395"/>
      <c r="FVZ171" s="395"/>
      <c r="FWA171" s="395"/>
      <c r="FWB171" s="395"/>
      <c r="FWC171" s="395"/>
      <c r="FWD171" s="395"/>
      <c r="FWE171" s="395"/>
      <c r="FWF171" s="395"/>
      <c r="FWG171" s="395"/>
      <c r="FWH171" s="395"/>
      <c r="FWI171" s="395"/>
      <c r="FWJ171" s="395"/>
      <c r="FWK171" s="395"/>
      <c r="FWL171" s="395"/>
      <c r="FWM171" s="395"/>
      <c r="FWN171" s="395"/>
      <c r="FWO171" s="395"/>
      <c r="FWP171" s="395"/>
      <c r="FWQ171" s="395"/>
      <c r="FWR171" s="395"/>
      <c r="FWS171" s="395"/>
      <c r="FWT171" s="395"/>
      <c r="FWU171" s="395"/>
      <c r="FWV171" s="395"/>
      <c r="FWW171" s="395"/>
      <c r="FWX171" s="395"/>
      <c r="FWY171" s="395"/>
      <c r="FWZ171" s="395"/>
      <c r="FXA171" s="395"/>
      <c r="FXB171" s="395"/>
      <c r="FXC171" s="395"/>
      <c r="FXD171" s="395"/>
      <c r="FXE171" s="395"/>
      <c r="FXF171" s="395"/>
      <c r="FXG171" s="395"/>
      <c r="FXH171" s="395"/>
      <c r="FXI171" s="395"/>
      <c r="FXJ171" s="395"/>
      <c r="FXK171" s="395"/>
      <c r="FXL171" s="395"/>
      <c r="FXM171" s="395"/>
      <c r="FXN171" s="395"/>
      <c r="FXO171" s="395"/>
      <c r="FXP171" s="395"/>
      <c r="FXQ171" s="395"/>
      <c r="FXR171" s="395"/>
      <c r="FXS171" s="395"/>
      <c r="FXT171" s="395"/>
      <c r="FXU171" s="395"/>
      <c r="FXV171" s="395"/>
      <c r="FXW171" s="395"/>
      <c r="FXX171" s="395"/>
      <c r="FXY171" s="395"/>
      <c r="FXZ171" s="395"/>
      <c r="FYA171" s="395"/>
      <c r="FYB171" s="395"/>
      <c r="FYC171" s="395"/>
      <c r="FYD171" s="395"/>
      <c r="FYE171" s="395"/>
      <c r="FYF171" s="395"/>
      <c r="FYG171" s="395"/>
      <c r="FYH171" s="395"/>
      <c r="FYI171" s="395"/>
      <c r="FYJ171" s="395"/>
      <c r="FYK171" s="395"/>
      <c r="FYL171" s="395"/>
      <c r="FYM171" s="395"/>
      <c r="FYN171" s="395"/>
      <c r="FYO171" s="395"/>
      <c r="FYP171" s="395"/>
      <c r="FYQ171" s="395"/>
      <c r="FYR171" s="395"/>
      <c r="FYS171" s="395"/>
      <c r="FYT171" s="395"/>
      <c r="FYU171" s="395"/>
      <c r="FYV171" s="395"/>
      <c r="FYW171" s="395"/>
      <c r="FYX171" s="395"/>
      <c r="FYY171" s="395"/>
      <c r="FYZ171" s="395"/>
      <c r="FZA171" s="395"/>
      <c r="FZB171" s="395"/>
      <c r="FZC171" s="395"/>
      <c r="FZD171" s="395"/>
      <c r="FZE171" s="395"/>
      <c r="FZF171" s="395"/>
      <c r="FZG171" s="395"/>
      <c r="FZH171" s="395"/>
      <c r="FZI171" s="395"/>
      <c r="FZJ171" s="395"/>
      <c r="FZK171" s="395"/>
      <c r="FZL171" s="395"/>
      <c r="FZM171" s="395"/>
      <c r="FZN171" s="395"/>
      <c r="FZO171" s="395"/>
      <c r="FZP171" s="395"/>
      <c r="FZQ171" s="395"/>
      <c r="FZR171" s="395"/>
      <c r="FZS171" s="395"/>
      <c r="FZT171" s="395"/>
      <c r="FZU171" s="395"/>
      <c r="FZV171" s="395"/>
      <c r="FZW171" s="395"/>
      <c r="FZX171" s="395"/>
      <c r="FZY171" s="395"/>
      <c r="FZZ171" s="395"/>
      <c r="GAA171" s="395"/>
      <c r="GAB171" s="395"/>
      <c r="GAC171" s="395"/>
      <c r="GAD171" s="395"/>
      <c r="GAE171" s="395"/>
      <c r="GAF171" s="395"/>
      <c r="GAG171" s="395"/>
      <c r="GAH171" s="395"/>
      <c r="GAI171" s="395"/>
      <c r="GAJ171" s="395"/>
      <c r="GAK171" s="395"/>
      <c r="GAL171" s="395"/>
      <c r="GAM171" s="395"/>
      <c r="GAN171" s="395"/>
      <c r="GAO171" s="395"/>
      <c r="GAP171" s="395"/>
      <c r="GAQ171" s="395"/>
      <c r="GAR171" s="395"/>
      <c r="GAS171" s="395"/>
      <c r="GAT171" s="395"/>
      <c r="GAU171" s="395"/>
      <c r="GAV171" s="395"/>
      <c r="GAW171" s="395"/>
      <c r="GAX171" s="395"/>
      <c r="GAY171" s="395"/>
      <c r="GAZ171" s="395"/>
      <c r="GBA171" s="395"/>
      <c r="GBB171" s="395"/>
      <c r="GBC171" s="395"/>
      <c r="GBD171" s="395"/>
      <c r="GBE171" s="395"/>
      <c r="GBF171" s="395"/>
      <c r="GBG171" s="395"/>
      <c r="GBH171" s="395"/>
      <c r="GBI171" s="395"/>
      <c r="GBJ171" s="395"/>
      <c r="GBK171" s="395"/>
      <c r="GBL171" s="395"/>
      <c r="GBM171" s="395"/>
      <c r="GBN171" s="395"/>
      <c r="GBO171" s="395"/>
      <c r="GBP171" s="395"/>
      <c r="GBQ171" s="395"/>
      <c r="GBR171" s="395"/>
      <c r="GBS171" s="395"/>
      <c r="GBT171" s="395"/>
      <c r="GBU171" s="395"/>
      <c r="GBV171" s="395"/>
      <c r="GBW171" s="395"/>
      <c r="GBX171" s="395"/>
      <c r="GBY171" s="395"/>
      <c r="GBZ171" s="395"/>
      <c r="GCA171" s="395"/>
      <c r="GCB171" s="395"/>
      <c r="GCC171" s="395"/>
      <c r="GCD171" s="395"/>
      <c r="GCE171" s="395"/>
      <c r="GCF171" s="395"/>
      <c r="GCG171" s="395"/>
      <c r="GCH171" s="395"/>
      <c r="GCI171" s="395"/>
      <c r="GCJ171" s="395"/>
      <c r="GCK171" s="395"/>
      <c r="GCL171" s="395"/>
      <c r="GCM171" s="395"/>
      <c r="GCN171" s="395"/>
      <c r="GCO171" s="395"/>
      <c r="GCP171" s="395"/>
      <c r="GCQ171" s="395"/>
      <c r="GCR171" s="395"/>
      <c r="GCS171" s="395"/>
      <c r="GCT171" s="395"/>
      <c r="GCU171" s="395"/>
      <c r="GCV171" s="395"/>
      <c r="GCW171" s="395"/>
      <c r="GCX171" s="395"/>
      <c r="GCY171" s="395"/>
      <c r="GCZ171" s="395"/>
      <c r="GDA171" s="395"/>
      <c r="GDB171" s="395"/>
      <c r="GDC171" s="395"/>
      <c r="GDD171" s="395"/>
      <c r="GDE171" s="395"/>
      <c r="GDF171" s="395"/>
      <c r="GDG171" s="395"/>
      <c r="GDH171" s="395"/>
      <c r="GDI171" s="395"/>
      <c r="GDJ171" s="395"/>
      <c r="GDK171" s="395"/>
      <c r="GDL171" s="395"/>
      <c r="GDM171" s="395"/>
      <c r="GDN171" s="395"/>
      <c r="GDO171" s="395"/>
      <c r="GDP171" s="395"/>
      <c r="GDQ171" s="395"/>
      <c r="GDR171" s="395"/>
      <c r="GDS171" s="395"/>
      <c r="GDT171" s="395"/>
      <c r="GDU171" s="395"/>
      <c r="GDV171" s="395"/>
      <c r="GDW171" s="395"/>
      <c r="GDX171" s="395"/>
      <c r="GDY171" s="395"/>
      <c r="GDZ171" s="395"/>
      <c r="GEA171" s="395"/>
      <c r="GEB171" s="395"/>
      <c r="GEC171" s="395"/>
      <c r="GED171" s="395"/>
      <c r="GEE171" s="395"/>
      <c r="GEF171" s="395"/>
      <c r="GEG171" s="395"/>
      <c r="GEH171" s="395"/>
      <c r="GEI171" s="395"/>
      <c r="GEJ171" s="395"/>
      <c r="GEK171" s="395"/>
      <c r="GEL171" s="395"/>
      <c r="GEM171" s="395"/>
      <c r="GEN171" s="395"/>
      <c r="GEO171" s="395"/>
      <c r="GEP171" s="395"/>
      <c r="GEQ171" s="395"/>
      <c r="GER171" s="395"/>
      <c r="GES171" s="395"/>
      <c r="GET171" s="395"/>
      <c r="GEU171" s="395"/>
      <c r="GEV171" s="395"/>
      <c r="GEW171" s="395"/>
      <c r="GEX171" s="395"/>
      <c r="GEY171" s="395"/>
      <c r="GEZ171" s="395"/>
      <c r="GFA171" s="395"/>
      <c r="GFB171" s="395"/>
      <c r="GFC171" s="395"/>
      <c r="GFD171" s="395"/>
      <c r="GFE171" s="395"/>
      <c r="GFF171" s="395"/>
      <c r="GFG171" s="395"/>
      <c r="GFH171" s="395"/>
      <c r="GFI171" s="395"/>
      <c r="GFJ171" s="395"/>
      <c r="GFK171" s="395"/>
      <c r="GFL171" s="395"/>
      <c r="GFM171" s="395"/>
      <c r="GFN171" s="395"/>
      <c r="GFO171" s="395"/>
      <c r="GFP171" s="395"/>
      <c r="GFQ171" s="395"/>
      <c r="GFR171" s="395"/>
      <c r="GFS171" s="395"/>
      <c r="GFT171" s="395"/>
      <c r="GFU171" s="395"/>
      <c r="GFV171" s="395"/>
      <c r="GFW171" s="395"/>
      <c r="GFX171" s="395"/>
      <c r="GFY171" s="395"/>
      <c r="GFZ171" s="395"/>
      <c r="GGA171" s="395"/>
      <c r="GGB171" s="395"/>
      <c r="GGC171" s="395"/>
      <c r="GGD171" s="395"/>
      <c r="GGE171" s="395"/>
      <c r="GGF171" s="395"/>
      <c r="GGG171" s="395"/>
      <c r="GGH171" s="395"/>
      <c r="GGI171" s="395"/>
      <c r="GGJ171" s="395"/>
      <c r="GGK171" s="395"/>
      <c r="GGL171" s="395"/>
      <c r="GGM171" s="395"/>
      <c r="GGN171" s="395"/>
      <c r="GGO171" s="395"/>
      <c r="GGP171" s="395"/>
      <c r="GGQ171" s="395"/>
      <c r="GGR171" s="395"/>
      <c r="GGS171" s="395"/>
      <c r="GGT171" s="395"/>
      <c r="GGU171" s="395"/>
      <c r="GGV171" s="395"/>
      <c r="GGW171" s="395"/>
      <c r="GGX171" s="395"/>
      <c r="GGY171" s="395"/>
      <c r="GGZ171" s="395"/>
      <c r="GHA171" s="395"/>
      <c r="GHB171" s="395"/>
      <c r="GHC171" s="395"/>
      <c r="GHD171" s="395"/>
      <c r="GHE171" s="395"/>
      <c r="GHF171" s="395"/>
      <c r="GHG171" s="395"/>
      <c r="GHH171" s="395"/>
      <c r="GHI171" s="395"/>
      <c r="GHJ171" s="395"/>
      <c r="GHK171" s="395"/>
      <c r="GHL171" s="395"/>
      <c r="GHM171" s="395"/>
      <c r="GHN171" s="395"/>
      <c r="GHO171" s="395"/>
      <c r="GHP171" s="395"/>
      <c r="GHQ171" s="395"/>
      <c r="GHR171" s="395"/>
      <c r="GHS171" s="395"/>
      <c r="GHT171" s="395"/>
      <c r="GHU171" s="395"/>
      <c r="GHV171" s="395"/>
      <c r="GHW171" s="395"/>
      <c r="GHX171" s="395"/>
      <c r="GHY171" s="395"/>
      <c r="GHZ171" s="395"/>
      <c r="GIA171" s="395"/>
      <c r="GIB171" s="395"/>
      <c r="GIC171" s="395"/>
      <c r="GID171" s="395"/>
      <c r="GIE171" s="395"/>
      <c r="GIF171" s="395"/>
      <c r="GIG171" s="395"/>
      <c r="GIH171" s="395"/>
      <c r="GII171" s="395"/>
      <c r="GIJ171" s="395"/>
      <c r="GIK171" s="395"/>
      <c r="GIL171" s="395"/>
      <c r="GIM171" s="395"/>
      <c r="GIN171" s="395"/>
      <c r="GIO171" s="395"/>
      <c r="GIP171" s="395"/>
      <c r="GIQ171" s="395"/>
      <c r="GIR171" s="395"/>
      <c r="GIS171" s="395"/>
      <c r="GIT171" s="395"/>
      <c r="GIU171" s="395"/>
      <c r="GIV171" s="395"/>
      <c r="GIW171" s="395"/>
      <c r="GIX171" s="395"/>
      <c r="GIY171" s="395"/>
      <c r="GIZ171" s="395"/>
      <c r="GJA171" s="395"/>
      <c r="GJB171" s="395"/>
      <c r="GJC171" s="395"/>
      <c r="GJD171" s="395"/>
      <c r="GJE171" s="395"/>
      <c r="GJF171" s="395"/>
      <c r="GJG171" s="395"/>
      <c r="GJH171" s="395"/>
      <c r="GJI171" s="395"/>
      <c r="GJJ171" s="395"/>
      <c r="GJK171" s="395"/>
      <c r="GJL171" s="395"/>
      <c r="GJM171" s="395"/>
      <c r="GJN171" s="395"/>
      <c r="GJO171" s="395"/>
      <c r="GJP171" s="395"/>
      <c r="GJQ171" s="395"/>
      <c r="GJR171" s="395"/>
      <c r="GJS171" s="395"/>
      <c r="GJT171" s="395"/>
      <c r="GJU171" s="395"/>
      <c r="GJV171" s="395"/>
      <c r="GJW171" s="395"/>
      <c r="GJX171" s="395"/>
      <c r="GJY171" s="395"/>
      <c r="GJZ171" s="395"/>
      <c r="GKA171" s="395"/>
      <c r="GKB171" s="395"/>
      <c r="GKC171" s="395"/>
      <c r="GKD171" s="395"/>
      <c r="GKE171" s="395"/>
      <c r="GKF171" s="395"/>
      <c r="GKG171" s="395"/>
      <c r="GKH171" s="395"/>
      <c r="GKI171" s="395"/>
      <c r="GKJ171" s="395"/>
      <c r="GKK171" s="395"/>
      <c r="GKL171" s="395"/>
      <c r="GKM171" s="395"/>
      <c r="GKN171" s="395"/>
      <c r="GKO171" s="395"/>
      <c r="GKP171" s="395"/>
      <c r="GKQ171" s="395"/>
      <c r="GKR171" s="395"/>
      <c r="GKS171" s="395"/>
      <c r="GKT171" s="395"/>
      <c r="GKU171" s="395"/>
      <c r="GKV171" s="395"/>
      <c r="GKW171" s="395"/>
      <c r="GKX171" s="395"/>
      <c r="GKY171" s="395"/>
      <c r="GKZ171" s="395"/>
      <c r="GLA171" s="395"/>
      <c r="GLB171" s="395"/>
      <c r="GLC171" s="395"/>
      <c r="GLD171" s="395"/>
      <c r="GLE171" s="395"/>
      <c r="GLF171" s="395"/>
      <c r="GLG171" s="395"/>
      <c r="GLH171" s="395"/>
      <c r="GLI171" s="395"/>
      <c r="GLJ171" s="395"/>
      <c r="GLK171" s="395"/>
      <c r="GLL171" s="395"/>
      <c r="GLM171" s="395"/>
      <c r="GLN171" s="395"/>
      <c r="GLO171" s="395"/>
      <c r="GLP171" s="395"/>
      <c r="GLQ171" s="395"/>
      <c r="GLR171" s="395"/>
      <c r="GLS171" s="395"/>
      <c r="GLT171" s="395"/>
      <c r="GLU171" s="395"/>
      <c r="GLV171" s="395"/>
      <c r="GLW171" s="395"/>
      <c r="GLX171" s="395"/>
      <c r="GLY171" s="395"/>
      <c r="GLZ171" s="395"/>
      <c r="GMA171" s="395"/>
      <c r="GMB171" s="395"/>
      <c r="GMC171" s="395"/>
      <c r="GMD171" s="395"/>
      <c r="GME171" s="395"/>
      <c r="GMF171" s="395"/>
      <c r="GMG171" s="395"/>
      <c r="GMH171" s="395"/>
      <c r="GMI171" s="395"/>
      <c r="GMJ171" s="395"/>
      <c r="GMK171" s="395"/>
      <c r="GML171" s="395"/>
      <c r="GMM171" s="395"/>
      <c r="GMN171" s="395"/>
      <c r="GMO171" s="395"/>
      <c r="GMP171" s="395"/>
      <c r="GMQ171" s="395"/>
      <c r="GMR171" s="395"/>
      <c r="GMS171" s="395"/>
      <c r="GMT171" s="395"/>
      <c r="GMU171" s="395"/>
      <c r="GMV171" s="395"/>
      <c r="GMW171" s="395"/>
      <c r="GMX171" s="395"/>
      <c r="GMY171" s="395"/>
      <c r="GMZ171" s="395"/>
      <c r="GNA171" s="395"/>
      <c r="GNB171" s="395"/>
      <c r="GNC171" s="395"/>
      <c r="GND171" s="395"/>
      <c r="GNE171" s="395"/>
      <c r="GNF171" s="395"/>
      <c r="GNG171" s="395"/>
      <c r="GNH171" s="395"/>
      <c r="GNI171" s="395"/>
      <c r="GNJ171" s="395"/>
      <c r="GNK171" s="395"/>
      <c r="GNL171" s="395"/>
      <c r="GNM171" s="395"/>
      <c r="GNN171" s="395"/>
      <c r="GNO171" s="395"/>
      <c r="GNP171" s="395"/>
      <c r="GNQ171" s="395"/>
      <c r="GNR171" s="395"/>
      <c r="GNS171" s="395"/>
      <c r="GNT171" s="395"/>
      <c r="GNU171" s="395"/>
      <c r="GNV171" s="395"/>
      <c r="GNW171" s="395"/>
      <c r="GNX171" s="395"/>
      <c r="GNY171" s="395"/>
      <c r="GNZ171" s="395"/>
      <c r="GOA171" s="395"/>
      <c r="GOB171" s="395"/>
      <c r="GOC171" s="395"/>
      <c r="GOD171" s="395"/>
      <c r="GOE171" s="395"/>
      <c r="GOF171" s="395"/>
      <c r="GOG171" s="395"/>
      <c r="GOH171" s="395"/>
      <c r="GOI171" s="395"/>
      <c r="GOJ171" s="395"/>
      <c r="GOK171" s="395"/>
      <c r="GOL171" s="395"/>
      <c r="GOM171" s="395"/>
      <c r="GON171" s="395"/>
      <c r="GOO171" s="395"/>
      <c r="GOP171" s="395"/>
      <c r="GOQ171" s="395"/>
      <c r="GOR171" s="395"/>
      <c r="GOS171" s="395"/>
      <c r="GOT171" s="395"/>
      <c r="GOU171" s="395"/>
      <c r="GOV171" s="395"/>
      <c r="GOW171" s="395"/>
      <c r="GOX171" s="395"/>
      <c r="GOY171" s="395"/>
      <c r="GOZ171" s="395"/>
      <c r="GPA171" s="395"/>
      <c r="GPB171" s="395"/>
      <c r="GPC171" s="395"/>
      <c r="GPD171" s="395"/>
      <c r="GPE171" s="395"/>
      <c r="GPF171" s="395"/>
      <c r="GPG171" s="395"/>
      <c r="GPH171" s="395"/>
      <c r="GPI171" s="395"/>
      <c r="GPJ171" s="395"/>
      <c r="GPK171" s="395"/>
      <c r="GPL171" s="395"/>
      <c r="GPM171" s="395"/>
      <c r="GPN171" s="395"/>
      <c r="GPO171" s="395"/>
      <c r="GPP171" s="395"/>
      <c r="GPQ171" s="395"/>
      <c r="GPR171" s="395"/>
      <c r="GPS171" s="395"/>
      <c r="GPT171" s="395"/>
      <c r="GPU171" s="395"/>
      <c r="GPV171" s="395"/>
      <c r="GPW171" s="395"/>
      <c r="GPX171" s="395"/>
      <c r="GPY171" s="395"/>
      <c r="GPZ171" s="395"/>
      <c r="GQA171" s="395"/>
      <c r="GQB171" s="395"/>
      <c r="GQC171" s="395"/>
      <c r="GQD171" s="395"/>
      <c r="GQE171" s="395"/>
      <c r="GQF171" s="395"/>
      <c r="GQG171" s="395"/>
      <c r="GQH171" s="395"/>
      <c r="GQI171" s="395"/>
      <c r="GQJ171" s="395"/>
      <c r="GQK171" s="395"/>
      <c r="GQL171" s="395"/>
      <c r="GQM171" s="395"/>
      <c r="GQN171" s="395"/>
      <c r="GQO171" s="395"/>
      <c r="GQP171" s="395"/>
      <c r="GQQ171" s="395"/>
      <c r="GQR171" s="395"/>
      <c r="GQS171" s="395"/>
      <c r="GQT171" s="395"/>
      <c r="GQU171" s="395"/>
      <c r="GQV171" s="395"/>
      <c r="GQW171" s="395"/>
      <c r="GQX171" s="395"/>
      <c r="GQY171" s="395"/>
      <c r="GQZ171" s="395"/>
      <c r="GRA171" s="395"/>
      <c r="GRB171" s="395"/>
      <c r="GRC171" s="395"/>
      <c r="GRD171" s="395"/>
      <c r="GRE171" s="395"/>
      <c r="GRF171" s="395"/>
      <c r="GRG171" s="395"/>
      <c r="GRH171" s="395"/>
      <c r="GRI171" s="395"/>
      <c r="GRJ171" s="395"/>
      <c r="GRK171" s="395"/>
      <c r="GRL171" s="395"/>
      <c r="GRM171" s="395"/>
      <c r="GRN171" s="395"/>
      <c r="GRO171" s="395"/>
      <c r="GRP171" s="395"/>
      <c r="GRQ171" s="395"/>
      <c r="GRR171" s="395"/>
      <c r="GRS171" s="395"/>
      <c r="GRT171" s="395"/>
      <c r="GRU171" s="395"/>
      <c r="GRV171" s="395"/>
      <c r="GRW171" s="395"/>
      <c r="GRX171" s="395"/>
      <c r="GRY171" s="395"/>
      <c r="GRZ171" s="395"/>
      <c r="GSA171" s="395"/>
      <c r="GSB171" s="395"/>
      <c r="GSC171" s="395"/>
      <c r="GSD171" s="395"/>
      <c r="GSE171" s="395"/>
      <c r="GSF171" s="395"/>
      <c r="GSG171" s="395"/>
      <c r="GSH171" s="395"/>
      <c r="GSI171" s="395"/>
      <c r="GSJ171" s="395"/>
      <c r="GSK171" s="395"/>
      <c r="GSL171" s="395"/>
      <c r="GSM171" s="395"/>
      <c r="GSN171" s="395"/>
      <c r="GSO171" s="395"/>
      <c r="GSP171" s="395"/>
      <c r="GSQ171" s="395"/>
      <c r="GSR171" s="395"/>
      <c r="GSS171" s="395"/>
      <c r="GST171" s="395"/>
      <c r="GSU171" s="395"/>
      <c r="GSV171" s="395"/>
      <c r="GSW171" s="395"/>
      <c r="GSX171" s="395"/>
      <c r="GSY171" s="395"/>
      <c r="GSZ171" s="395"/>
      <c r="GTA171" s="395"/>
      <c r="GTB171" s="395"/>
      <c r="GTC171" s="395"/>
      <c r="GTD171" s="395"/>
      <c r="GTE171" s="395"/>
      <c r="GTF171" s="395"/>
      <c r="GTG171" s="395"/>
      <c r="GTH171" s="395"/>
      <c r="GTI171" s="395"/>
      <c r="GTJ171" s="395"/>
      <c r="GTK171" s="395"/>
      <c r="GTL171" s="395"/>
      <c r="GTM171" s="395"/>
      <c r="GTN171" s="395"/>
      <c r="GTO171" s="395"/>
      <c r="GTP171" s="395"/>
      <c r="GTQ171" s="395"/>
      <c r="GTR171" s="395"/>
      <c r="GTS171" s="395"/>
      <c r="GTT171" s="395"/>
      <c r="GTU171" s="395"/>
      <c r="GTV171" s="395"/>
      <c r="GTW171" s="395"/>
      <c r="GTX171" s="395"/>
      <c r="GTY171" s="395"/>
      <c r="GTZ171" s="395"/>
      <c r="GUA171" s="395"/>
      <c r="GUB171" s="395"/>
      <c r="GUC171" s="395"/>
      <c r="GUD171" s="395"/>
      <c r="GUE171" s="395"/>
      <c r="GUF171" s="395"/>
      <c r="GUG171" s="395"/>
      <c r="GUH171" s="395"/>
      <c r="GUI171" s="395"/>
      <c r="GUJ171" s="395"/>
      <c r="GUK171" s="395"/>
      <c r="GUL171" s="395"/>
      <c r="GUM171" s="395"/>
      <c r="GUN171" s="395"/>
      <c r="GUO171" s="395"/>
      <c r="GUP171" s="395"/>
      <c r="GUQ171" s="395"/>
      <c r="GUR171" s="395"/>
      <c r="GUS171" s="395"/>
      <c r="GUT171" s="395"/>
      <c r="GUU171" s="395"/>
      <c r="GUV171" s="395"/>
      <c r="GUW171" s="395"/>
      <c r="GUX171" s="395"/>
      <c r="GUY171" s="395"/>
      <c r="GUZ171" s="395"/>
      <c r="GVA171" s="395"/>
      <c r="GVB171" s="395"/>
      <c r="GVC171" s="395"/>
      <c r="GVD171" s="395"/>
      <c r="GVE171" s="395"/>
      <c r="GVF171" s="395"/>
      <c r="GVG171" s="395"/>
      <c r="GVH171" s="395"/>
      <c r="GVI171" s="395"/>
      <c r="GVJ171" s="395"/>
      <c r="GVK171" s="395"/>
      <c r="GVL171" s="395"/>
      <c r="GVM171" s="395"/>
      <c r="GVN171" s="395"/>
      <c r="GVO171" s="395"/>
      <c r="GVP171" s="395"/>
      <c r="GVQ171" s="395"/>
      <c r="GVR171" s="395"/>
      <c r="GVS171" s="395"/>
      <c r="GVT171" s="395"/>
      <c r="GVU171" s="395"/>
      <c r="GVV171" s="395"/>
      <c r="GVW171" s="395"/>
      <c r="GVX171" s="395"/>
      <c r="GVY171" s="395"/>
      <c r="GVZ171" s="395"/>
      <c r="GWA171" s="395"/>
      <c r="GWB171" s="395"/>
      <c r="GWC171" s="395"/>
      <c r="GWD171" s="395"/>
      <c r="GWE171" s="395"/>
      <c r="GWF171" s="395"/>
      <c r="GWG171" s="395"/>
      <c r="GWH171" s="395"/>
      <c r="GWI171" s="395"/>
      <c r="GWJ171" s="395"/>
      <c r="GWK171" s="395"/>
      <c r="GWL171" s="395"/>
      <c r="GWM171" s="395"/>
      <c r="GWN171" s="395"/>
      <c r="GWO171" s="395"/>
      <c r="GWP171" s="395"/>
      <c r="GWQ171" s="395"/>
      <c r="GWR171" s="395"/>
      <c r="GWS171" s="395"/>
      <c r="GWT171" s="395"/>
      <c r="GWU171" s="395"/>
      <c r="GWV171" s="395"/>
      <c r="GWW171" s="395"/>
      <c r="GWX171" s="395"/>
      <c r="GWY171" s="395"/>
      <c r="GWZ171" s="395"/>
      <c r="GXA171" s="395"/>
      <c r="GXB171" s="395"/>
      <c r="GXC171" s="395"/>
      <c r="GXD171" s="395"/>
      <c r="GXE171" s="395"/>
      <c r="GXF171" s="395"/>
      <c r="GXG171" s="395"/>
      <c r="GXH171" s="395"/>
      <c r="GXI171" s="395"/>
      <c r="GXJ171" s="395"/>
      <c r="GXK171" s="395"/>
      <c r="GXL171" s="395"/>
      <c r="GXM171" s="395"/>
      <c r="GXN171" s="395"/>
      <c r="GXO171" s="395"/>
      <c r="GXP171" s="395"/>
      <c r="GXQ171" s="395"/>
      <c r="GXR171" s="395"/>
      <c r="GXS171" s="395"/>
      <c r="GXT171" s="395"/>
      <c r="GXU171" s="395"/>
      <c r="GXV171" s="395"/>
      <c r="GXW171" s="395"/>
      <c r="GXX171" s="395"/>
      <c r="GXY171" s="395"/>
      <c r="GXZ171" s="395"/>
      <c r="GYA171" s="395"/>
      <c r="GYB171" s="395"/>
      <c r="GYC171" s="395"/>
      <c r="GYD171" s="395"/>
      <c r="GYE171" s="395"/>
      <c r="GYF171" s="395"/>
      <c r="GYG171" s="395"/>
      <c r="GYH171" s="395"/>
      <c r="GYI171" s="395"/>
      <c r="GYJ171" s="395"/>
      <c r="GYK171" s="395"/>
      <c r="GYL171" s="395"/>
      <c r="GYM171" s="395"/>
      <c r="GYN171" s="395"/>
      <c r="GYO171" s="395"/>
      <c r="GYP171" s="395"/>
      <c r="GYQ171" s="395"/>
      <c r="GYR171" s="395"/>
      <c r="GYS171" s="395"/>
      <c r="GYT171" s="395"/>
      <c r="GYU171" s="395"/>
      <c r="GYV171" s="395"/>
      <c r="GYW171" s="395"/>
      <c r="GYX171" s="395"/>
      <c r="GYY171" s="395"/>
      <c r="GYZ171" s="395"/>
      <c r="GZA171" s="395"/>
      <c r="GZB171" s="395"/>
      <c r="GZC171" s="395"/>
      <c r="GZD171" s="395"/>
      <c r="GZE171" s="395"/>
      <c r="GZF171" s="395"/>
      <c r="GZG171" s="395"/>
      <c r="GZH171" s="395"/>
      <c r="GZI171" s="395"/>
      <c r="GZJ171" s="395"/>
      <c r="GZK171" s="395"/>
      <c r="GZL171" s="395"/>
      <c r="GZM171" s="395"/>
      <c r="GZN171" s="395"/>
      <c r="GZO171" s="395"/>
      <c r="GZP171" s="395"/>
      <c r="GZQ171" s="395"/>
      <c r="GZR171" s="395"/>
      <c r="GZS171" s="395"/>
      <c r="GZT171" s="395"/>
      <c r="GZU171" s="395"/>
      <c r="GZV171" s="395"/>
      <c r="GZW171" s="395"/>
      <c r="GZX171" s="395"/>
      <c r="GZY171" s="395"/>
      <c r="GZZ171" s="395"/>
      <c r="HAA171" s="395"/>
      <c r="HAB171" s="395"/>
      <c r="HAC171" s="395"/>
      <c r="HAD171" s="395"/>
      <c r="HAE171" s="395"/>
      <c r="HAF171" s="395"/>
      <c r="HAG171" s="395"/>
      <c r="HAH171" s="395"/>
      <c r="HAI171" s="395"/>
      <c r="HAJ171" s="395"/>
      <c r="HAK171" s="395"/>
      <c r="HAL171" s="395"/>
      <c r="HAM171" s="395"/>
      <c r="HAN171" s="395"/>
      <c r="HAO171" s="395"/>
      <c r="HAP171" s="395"/>
      <c r="HAQ171" s="395"/>
      <c r="HAR171" s="395"/>
      <c r="HAS171" s="395"/>
      <c r="HAT171" s="395"/>
      <c r="HAU171" s="395"/>
      <c r="HAV171" s="395"/>
      <c r="HAW171" s="395"/>
      <c r="HAX171" s="395"/>
      <c r="HAY171" s="395"/>
      <c r="HAZ171" s="395"/>
      <c r="HBA171" s="395"/>
      <c r="HBB171" s="395"/>
      <c r="HBC171" s="395"/>
      <c r="HBD171" s="395"/>
      <c r="HBE171" s="395"/>
      <c r="HBF171" s="395"/>
      <c r="HBG171" s="395"/>
      <c r="HBH171" s="395"/>
      <c r="HBI171" s="395"/>
      <c r="HBJ171" s="395"/>
      <c r="HBK171" s="395"/>
      <c r="HBL171" s="395"/>
      <c r="HBM171" s="395"/>
      <c r="HBN171" s="395"/>
      <c r="HBO171" s="395"/>
      <c r="HBP171" s="395"/>
      <c r="HBQ171" s="395"/>
      <c r="HBR171" s="395"/>
      <c r="HBS171" s="395"/>
      <c r="HBT171" s="395"/>
      <c r="HBU171" s="395"/>
      <c r="HBV171" s="395"/>
      <c r="HBW171" s="395"/>
      <c r="HBX171" s="395"/>
      <c r="HBY171" s="395"/>
      <c r="HBZ171" s="395"/>
      <c r="HCA171" s="395"/>
      <c r="HCB171" s="395"/>
      <c r="HCC171" s="395"/>
      <c r="HCD171" s="395"/>
      <c r="HCE171" s="395"/>
      <c r="HCF171" s="395"/>
      <c r="HCG171" s="395"/>
      <c r="HCH171" s="395"/>
      <c r="HCI171" s="395"/>
      <c r="HCJ171" s="395"/>
      <c r="HCK171" s="395"/>
      <c r="HCL171" s="395"/>
      <c r="HCM171" s="395"/>
      <c r="HCN171" s="395"/>
      <c r="HCO171" s="395"/>
      <c r="HCP171" s="395"/>
      <c r="HCQ171" s="395"/>
      <c r="HCR171" s="395"/>
      <c r="HCS171" s="395"/>
      <c r="HCT171" s="395"/>
      <c r="HCU171" s="395"/>
      <c r="HCV171" s="395"/>
      <c r="HCW171" s="395"/>
      <c r="HCX171" s="395"/>
      <c r="HCY171" s="395"/>
      <c r="HCZ171" s="395"/>
      <c r="HDA171" s="395"/>
      <c r="HDB171" s="395"/>
      <c r="HDC171" s="395"/>
      <c r="HDD171" s="395"/>
      <c r="HDE171" s="395"/>
      <c r="HDF171" s="395"/>
      <c r="HDG171" s="395"/>
      <c r="HDH171" s="395"/>
      <c r="HDI171" s="395"/>
      <c r="HDJ171" s="395"/>
      <c r="HDK171" s="395"/>
      <c r="HDL171" s="395"/>
      <c r="HDM171" s="395"/>
      <c r="HDN171" s="395"/>
      <c r="HDO171" s="395"/>
      <c r="HDP171" s="395"/>
      <c r="HDQ171" s="395"/>
      <c r="HDR171" s="395"/>
      <c r="HDS171" s="395"/>
      <c r="HDT171" s="395"/>
      <c r="HDU171" s="395"/>
      <c r="HDV171" s="395"/>
      <c r="HDW171" s="395"/>
      <c r="HDX171" s="395"/>
      <c r="HDY171" s="395"/>
      <c r="HDZ171" s="395"/>
      <c r="HEA171" s="395"/>
      <c r="HEB171" s="395"/>
      <c r="HEC171" s="395"/>
      <c r="HED171" s="395"/>
      <c r="HEE171" s="395"/>
      <c r="HEF171" s="395"/>
      <c r="HEG171" s="395"/>
      <c r="HEH171" s="395"/>
      <c r="HEI171" s="395"/>
      <c r="HEJ171" s="395"/>
      <c r="HEK171" s="395"/>
      <c r="HEL171" s="395"/>
      <c r="HEM171" s="395"/>
      <c r="HEN171" s="395"/>
      <c r="HEO171" s="395"/>
      <c r="HEP171" s="395"/>
      <c r="HEQ171" s="395"/>
      <c r="HER171" s="395"/>
      <c r="HES171" s="395"/>
      <c r="HET171" s="395"/>
      <c r="HEU171" s="395"/>
      <c r="HEV171" s="395"/>
      <c r="HEW171" s="395"/>
      <c r="HEX171" s="395"/>
      <c r="HEY171" s="395"/>
      <c r="HEZ171" s="395"/>
      <c r="HFA171" s="395"/>
      <c r="HFB171" s="395"/>
      <c r="HFC171" s="395"/>
      <c r="HFD171" s="395"/>
      <c r="HFE171" s="395"/>
      <c r="HFF171" s="395"/>
      <c r="HFG171" s="395"/>
      <c r="HFH171" s="395"/>
      <c r="HFI171" s="395"/>
      <c r="HFJ171" s="395"/>
      <c r="HFK171" s="395"/>
      <c r="HFL171" s="395"/>
      <c r="HFM171" s="395"/>
      <c r="HFN171" s="395"/>
      <c r="HFO171" s="395"/>
      <c r="HFP171" s="395"/>
      <c r="HFQ171" s="395"/>
      <c r="HFR171" s="395"/>
      <c r="HFS171" s="395"/>
      <c r="HFT171" s="395"/>
      <c r="HFU171" s="395"/>
      <c r="HFV171" s="395"/>
      <c r="HFW171" s="395"/>
      <c r="HFX171" s="395"/>
      <c r="HFY171" s="395"/>
      <c r="HFZ171" s="395"/>
      <c r="HGA171" s="395"/>
      <c r="HGB171" s="395"/>
      <c r="HGC171" s="395"/>
      <c r="HGD171" s="395"/>
      <c r="HGE171" s="395"/>
      <c r="HGF171" s="395"/>
      <c r="HGG171" s="395"/>
      <c r="HGH171" s="395"/>
      <c r="HGI171" s="395"/>
      <c r="HGJ171" s="395"/>
      <c r="HGK171" s="395"/>
      <c r="HGL171" s="395"/>
      <c r="HGM171" s="395"/>
      <c r="HGN171" s="395"/>
      <c r="HGO171" s="395"/>
      <c r="HGP171" s="395"/>
      <c r="HGQ171" s="395"/>
      <c r="HGR171" s="395"/>
      <c r="HGS171" s="395"/>
      <c r="HGT171" s="395"/>
      <c r="HGU171" s="395"/>
      <c r="HGV171" s="395"/>
      <c r="HGW171" s="395"/>
      <c r="HGX171" s="395"/>
      <c r="HGY171" s="395"/>
      <c r="HGZ171" s="395"/>
      <c r="HHA171" s="395"/>
      <c r="HHB171" s="395"/>
      <c r="HHC171" s="395"/>
      <c r="HHD171" s="395"/>
      <c r="HHE171" s="395"/>
      <c r="HHF171" s="395"/>
      <c r="HHG171" s="395"/>
      <c r="HHH171" s="395"/>
      <c r="HHI171" s="395"/>
      <c r="HHJ171" s="395"/>
      <c r="HHK171" s="395"/>
      <c r="HHL171" s="395"/>
      <c r="HHM171" s="395"/>
      <c r="HHN171" s="395"/>
      <c r="HHO171" s="395"/>
      <c r="HHP171" s="395"/>
      <c r="HHQ171" s="395"/>
      <c r="HHR171" s="395"/>
      <c r="HHS171" s="395"/>
      <c r="HHT171" s="395"/>
      <c r="HHU171" s="395"/>
      <c r="HHV171" s="395"/>
      <c r="HHW171" s="395"/>
      <c r="HHX171" s="395"/>
      <c r="HHY171" s="395"/>
      <c r="HHZ171" s="395"/>
      <c r="HIA171" s="395"/>
      <c r="HIB171" s="395"/>
      <c r="HIC171" s="395"/>
      <c r="HID171" s="395"/>
      <c r="HIE171" s="395"/>
      <c r="HIF171" s="395"/>
      <c r="HIG171" s="395"/>
      <c r="HIH171" s="395"/>
      <c r="HII171" s="395"/>
      <c r="HIJ171" s="395"/>
      <c r="HIK171" s="395"/>
      <c r="HIL171" s="395"/>
      <c r="HIM171" s="395"/>
      <c r="HIN171" s="395"/>
      <c r="HIO171" s="395"/>
      <c r="HIP171" s="395"/>
      <c r="HIQ171" s="395"/>
      <c r="HIR171" s="395"/>
      <c r="HIS171" s="395"/>
      <c r="HIT171" s="395"/>
      <c r="HIU171" s="395"/>
      <c r="HIV171" s="395"/>
      <c r="HIW171" s="395"/>
      <c r="HIX171" s="395"/>
      <c r="HIY171" s="395"/>
      <c r="HIZ171" s="395"/>
      <c r="HJA171" s="395"/>
      <c r="HJB171" s="395"/>
      <c r="HJC171" s="395"/>
      <c r="HJD171" s="395"/>
      <c r="HJE171" s="395"/>
      <c r="HJF171" s="395"/>
      <c r="HJG171" s="395"/>
      <c r="HJH171" s="395"/>
      <c r="HJI171" s="395"/>
      <c r="HJJ171" s="395"/>
      <c r="HJK171" s="395"/>
      <c r="HJL171" s="395"/>
      <c r="HJM171" s="395"/>
      <c r="HJN171" s="395"/>
      <c r="HJO171" s="395"/>
      <c r="HJP171" s="395"/>
      <c r="HJQ171" s="395"/>
      <c r="HJR171" s="395"/>
      <c r="HJS171" s="395"/>
      <c r="HJT171" s="395"/>
      <c r="HJU171" s="395"/>
      <c r="HJV171" s="395"/>
      <c r="HJW171" s="395"/>
      <c r="HJX171" s="395"/>
      <c r="HJY171" s="395"/>
      <c r="HJZ171" s="395"/>
      <c r="HKA171" s="395"/>
      <c r="HKB171" s="395"/>
      <c r="HKC171" s="395"/>
      <c r="HKD171" s="395"/>
      <c r="HKE171" s="395"/>
      <c r="HKF171" s="395"/>
      <c r="HKG171" s="395"/>
      <c r="HKH171" s="395"/>
      <c r="HKI171" s="395"/>
      <c r="HKJ171" s="395"/>
      <c r="HKK171" s="395"/>
      <c r="HKL171" s="395"/>
      <c r="HKM171" s="395"/>
      <c r="HKN171" s="395"/>
      <c r="HKO171" s="395"/>
      <c r="HKP171" s="395"/>
      <c r="HKQ171" s="395"/>
      <c r="HKR171" s="395"/>
      <c r="HKS171" s="395"/>
      <c r="HKT171" s="395"/>
      <c r="HKU171" s="395"/>
      <c r="HKV171" s="395"/>
      <c r="HKW171" s="395"/>
      <c r="HKX171" s="395"/>
      <c r="HKY171" s="395"/>
      <c r="HKZ171" s="395"/>
      <c r="HLA171" s="395"/>
      <c r="HLB171" s="395"/>
      <c r="HLC171" s="395"/>
      <c r="HLD171" s="395"/>
      <c r="HLE171" s="395"/>
      <c r="HLF171" s="395"/>
      <c r="HLG171" s="395"/>
      <c r="HLH171" s="395"/>
      <c r="HLI171" s="395"/>
      <c r="HLJ171" s="395"/>
      <c r="HLK171" s="395"/>
      <c r="HLL171" s="395"/>
      <c r="HLM171" s="395"/>
      <c r="HLN171" s="395"/>
      <c r="HLO171" s="395"/>
      <c r="HLP171" s="395"/>
      <c r="HLQ171" s="395"/>
      <c r="HLR171" s="395"/>
      <c r="HLS171" s="395"/>
      <c r="HLT171" s="395"/>
      <c r="HLU171" s="395"/>
      <c r="HLV171" s="395"/>
      <c r="HLW171" s="395"/>
      <c r="HLX171" s="395"/>
      <c r="HLY171" s="395"/>
      <c r="HLZ171" s="395"/>
      <c r="HMA171" s="395"/>
      <c r="HMB171" s="395"/>
      <c r="HMC171" s="395"/>
      <c r="HMD171" s="395"/>
      <c r="HME171" s="395"/>
      <c r="HMF171" s="395"/>
      <c r="HMG171" s="395"/>
      <c r="HMH171" s="395"/>
      <c r="HMI171" s="395"/>
      <c r="HMJ171" s="395"/>
      <c r="HMK171" s="395"/>
      <c r="HML171" s="395"/>
      <c r="HMM171" s="395"/>
      <c r="HMN171" s="395"/>
      <c r="HMO171" s="395"/>
      <c r="HMP171" s="395"/>
      <c r="HMQ171" s="395"/>
      <c r="HMR171" s="395"/>
      <c r="HMS171" s="395"/>
      <c r="HMT171" s="395"/>
      <c r="HMU171" s="395"/>
      <c r="HMV171" s="395"/>
      <c r="HMW171" s="395"/>
      <c r="HMX171" s="395"/>
      <c r="HMY171" s="395"/>
      <c r="HMZ171" s="395"/>
      <c r="HNA171" s="395"/>
      <c r="HNB171" s="395"/>
      <c r="HNC171" s="395"/>
      <c r="HND171" s="395"/>
      <c r="HNE171" s="395"/>
      <c r="HNF171" s="395"/>
      <c r="HNG171" s="395"/>
      <c r="HNH171" s="395"/>
      <c r="HNI171" s="395"/>
      <c r="HNJ171" s="395"/>
      <c r="HNK171" s="395"/>
      <c r="HNL171" s="395"/>
      <c r="HNM171" s="395"/>
      <c r="HNN171" s="395"/>
      <c r="HNO171" s="395"/>
      <c r="HNP171" s="395"/>
      <c r="HNQ171" s="395"/>
      <c r="HNR171" s="395"/>
      <c r="HNS171" s="395"/>
      <c r="HNT171" s="395"/>
      <c r="HNU171" s="395"/>
      <c r="HNV171" s="395"/>
      <c r="HNW171" s="395"/>
      <c r="HNX171" s="395"/>
      <c r="HNY171" s="395"/>
      <c r="HNZ171" s="395"/>
      <c r="HOA171" s="395"/>
      <c r="HOB171" s="395"/>
      <c r="HOC171" s="395"/>
      <c r="HOD171" s="395"/>
      <c r="HOE171" s="395"/>
      <c r="HOF171" s="395"/>
      <c r="HOG171" s="395"/>
      <c r="HOH171" s="395"/>
      <c r="HOI171" s="395"/>
      <c r="HOJ171" s="395"/>
      <c r="HOK171" s="395"/>
      <c r="HOL171" s="395"/>
      <c r="HOM171" s="395"/>
      <c r="HON171" s="395"/>
      <c r="HOO171" s="395"/>
      <c r="HOP171" s="395"/>
      <c r="HOQ171" s="395"/>
      <c r="HOR171" s="395"/>
      <c r="HOS171" s="395"/>
      <c r="HOT171" s="395"/>
      <c r="HOU171" s="395"/>
      <c r="HOV171" s="395"/>
      <c r="HOW171" s="395"/>
      <c r="HOX171" s="395"/>
      <c r="HOY171" s="395"/>
      <c r="HOZ171" s="395"/>
      <c r="HPA171" s="395"/>
      <c r="HPB171" s="395"/>
      <c r="HPC171" s="395"/>
      <c r="HPD171" s="395"/>
      <c r="HPE171" s="395"/>
      <c r="HPF171" s="395"/>
      <c r="HPG171" s="395"/>
      <c r="HPH171" s="395"/>
      <c r="HPI171" s="395"/>
      <c r="HPJ171" s="395"/>
      <c r="HPK171" s="395"/>
      <c r="HPL171" s="395"/>
      <c r="HPM171" s="395"/>
      <c r="HPN171" s="395"/>
      <c r="HPO171" s="395"/>
      <c r="HPP171" s="395"/>
      <c r="HPQ171" s="395"/>
      <c r="HPR171" s="395"/>
      <c r="HPS171" s="395"/>
      <c r="HPT171" s="395"/>
      <c r="HPU171" s="395"/>
      <c r="HPV171" s="395"/>
      <c r="HPW171" s="395"/>
      <c r="HPX171" s="395"/>
      <c r="HPY171" s="395"/>
      <c r="HPZ171" s="395"/>
      <c r="HQA171" s="395"/>
      <c r="HQB171" s="395"/>
      <c r="HQC171" s="395"/>
      <c r="HQD171" s="395"/>
      <c r="HQE171" s="395"/>
      <c r="HQF171" s="395"/>
      <c r="HQG171" s="395"/>
      <c r="HQH171" s="395"/>
      <c r="HQI171" s="395"/>
      <c r="HQJ171" s="395"/>
      <c r="HQK171" s="395"/>
      <c r="HQL171" s="395"/>
      <c r="HQM171" s="395"/>
      <c r="HQN171" s="395"/>
      <c r="HQO171" s="395"/>
      <c r="HQP171" s="395"/>
      <c r="HQQ171" s="395"/>
      <c r="HQR171" s="395"/>
      <c r="HQS171" s="395"/>
      <c r="HQT171" s="395"/>
      <c r="HQU171" s="395"/>
      <c r="HQV171" s="395"/>
      <c r="HQW171" s="395"/>
      <c r="HQX171" s="395"/>
      <c r="HQY171" s="395"/>
      <c r="HQZ171" s="395"/>
      <c r="HRA171" s="395"/>
      <c r="HRB171" s="395"/>
      <c r="HRC171" s="395"/>
      <c r="HRD171" s="395"/>
      <c r="HRE171" s="395"/>
      <c r="HRF171" s="395"/>
      <c r="HRG171" s="395"/>
      <c r="HRH171" s="395"/>
      <c r="HRI171" s="395"/>
      <c r="HRJ171" s="395"/>
      <c r="HRK171" s="395"/>
      <c r="HRL171" s="395"/>
      <c r="HRM171" s="395"/>
      <c r="HRN171" s="395"/>
      <c r="HRO171" s="395"/>
      <c r="HRP171" s="395"/>
      <c r="HRQ171" s="395"/>
      <c r="HRR171" s="395"/>
      <c r="HRS171" s="395"/>
      <c r="HRT171" s="395"/>
      <c r="HRU171" s="395"/>
      <c r="HRV171" s="395"/>
      <c r="HRW171" s="395"/>
      <c r="HRX171" s="395"/>
      <c r="HRY171" s="395"/>
      <c r="HRZ171" s="395"/>
      <c r="HSA171" s="395"/>
      <c r="HSB171" s="395"/>
      <c r="HSC171" s="395"/>
      <c r="HSD171" s="395"/>
      <c r="HSE171" s="395"/>
      <c r="HSF171" s="395"/>
      <c r="HSG171" s="395"/>
      <c r="HSH171" s="395"/>
      <c r="HSI171" s="395"/>
      <c r="HSJ171" s="395"/>
      <c r="HSK171" s="395"/>
      <c r="HSL171" s="395"/>
      <c r="HSM171" s="395"/>
      <c r="HSN171" s="395"/>
      <c r="HSO171" s="395"/>
      <c r="HSP171" s="395"/>
      <c r="HSQ171" s="395"/>
      <c r="HSR171" s="395"/>
      <c r="HSS171" s="395"/>
      <c r="HST171" s="395"/>
      <c r="HSU171" s="395"/>
      <c r="HSV171" s="395"/>
      <c r="HSW171" s="395"/>
      <c r="HSX171" s="395"/>
      <c r="HSY171" s="395"/>
      <c r="HSZ171" s="395"/>
      <c r="HTA171" s="395"/>
      <c r="HTB171" s="395"/>
      <c r="HTC171" s="395"/>
      <c r="HTD171" s="395"/>
      <c r="HTE171" s="395"/>
      <c r="HTF171" s="395"/>
      <c r="HTG171" s="395"/>
      <c r="HTH171" s="395"/>
      <c r="HTI171" s="395"/>
      <c r="HTJ171" s="395"/>
      <c r="HTK171" s="395"/>
      <c r="HTL171" s="395"/>
      <c r="HTM171" s="395"/>
      <c r="HTN171" s="395"/>
      <c r="HTO171" s="395"/>
      <c r="HTP171" s="395"/>
      <c r="HTQ171" s="395"/>
      <c r="HTR171" s="395"/>
      <c r="HTS171" s="395"/>
      <c r="HTT171" s="395"/>
      <c r="HTU171" s="395"/>
      <c r="HTV171" s="395"/>
      <c r="HTW171" s="395"/>
      <c r="HTX171" s="395"/>
      <c r="HTY171" s="395"/>
      <c r="HTZ171" s="395"/>
      <c r="HUA171" s="395"/>
      <c r="HUB171" s="395"/>
      <c r="HUC171" s="395"/>
      <c r="HUD171" s="395"/>
      <c r="HUE171" s="395"/>
      <c r="HUF171" s="395"/>
      <c r="HUG171" s="395"/>
      <c r="HUH171" s="395"/>
      <c r="HUI171" s="395"/>
      <c r="HUJ171" s="395"/>
      <c r="HUK171" s="395"/>
      <c r="HUL171" s="395"/>
      <c r="HUM171" s="395"/>
      <c r="HUN171" s="395"/>
      <c r="HUO171" s="395"/>
      <c r="HUP171" s="395"/>
      <c r="HUQ171" s="395"/>
      <c r="HUR171" s="395"/>
      <c r="HUS171" s="395"/>
      <c r="HUT171" s="395"/>
      <c r="HUU171" s="395"/>
      <c r="HUV171" s="395"/>
      <c r="HUW171" s="395"/>
      <c r="HUX171" s="395"/>
      <c r="HUY171" s="395"/>
      <c r="HUZ171" s="395"/>
      <c r="HVA171" s="395"/>
      <c r="HVB171" s="395"/>
      <c r="HVC171" s="395"/>
      <c r="HVD171" s="395"/>
      <c r="HVE171" s="395"/>
      <c r="HVF171" s="395"/>
      <c r="HVG171" s="395"/>
      <c r="HVH171" s="395"/>
      <c r="HVI171" s="395"/>
      <c r="HVJ171" s="395"/>
      <c r="HVK171" s="395"/>
      <c r="HVL171" s="395"/>
      <c r="HVM171" s="395"/>
      <c r="HVN171" s="395"/>
      <c r="HVO171" s="395"/>
      <c r="HVP171" s="395"/>
      <c r="HVQ171" s="395"/>
      <c r="HVR171" s="395"/>
      <c r="HVS171" s="395"/>
      <c r="HVT171" s="395"/>
      <c r="HVU171" s="395"/>
      <c r="HVV171" s="395"/>
      <c r="HVW171" s="395"/>
      <c r="HVX171" s="395"/>
      <c r="HVY171" s="395"/>
      <c r="HVZ171" s="395"/>
      <c r="HWA171" s="395"/>
      <c r="HWB171" s="395"/>
      <c r="HWC171" s="395"/>
      <c r="HWD171" s="395"/>
      <c r="HWE171" s="395"/>
      <c r="HWF171" s="395"/>
      <c r="HWG171" s="395"/>
      <c r="HWH171" s="395"/>
      <c r="HWI171" s="395"/>
      <c r="HWJ171" s="395"/>
      <c r="HWK171" s="395"/>
      <c r="HWL171" s="395"/>
      <c r="HWM171" s="395"/>
      <c r="HWN171" s="395"/>
      <c r="HWO171" s="395"/>
      <c r="HWP171" s="395"/>
      <c r="HWQ171" s="395"/>
      <c r="HWR171" s="395"/>
      <c r="HWS171" s="395"/>
      <c r="HWT171" s="395"/>
      <c r="HWU171" s="395"/>
      <c r="HWV171" s="395"/>
      <c r="HWW171" s="395"/>
      <c r="HWX171" s="395"/>
      <c r="HWY171" s="395"/>
      <c r="HWZ171" s="395"/>
      <c r="HXA171" s="395"/>
      <c r="HXB171" s="395"/>
      <c r="HXC171" s="395"/>
      <c r="HXD171" s="395"/>
      <c r="HXE171" s="395"/>
      <c r="HXF171" s="395"/>
      <c r="HXG171" s="395"/>
      <c r="HXH171" s="395"/>
      <c r="HXI171" s="395"/>
      <c r="HXJ171" s="395"/>
      <c r="HXK171" s="395"/>
      <c r="HXL171" s="395"/>
      <c r="HXM171" s="395"/>
      <c r="HXN171" s="395"/>
      <c r="HXO171" s="395"/>
      <c r="HXP171" s="395"/>
      <c r="HXQ171" s="395"/>
      <c r="HXR171" s="395"/>
      <c r="HXS171" s="395"/>
      <c r="HXT171" s="395"/>
      <c r="HXU171" s="395"/>
      <c r="HXV171" s="395"/>
      <c r="HXW171" s="395"/>
      <c r="HXX171" s="395"/>
      <c r="HXY171" s="395"/>
      <c r="HXZ171" s="395"/>
      <c r="HYA171" s="395"/>
      <c r="HYB171" s="395"/>
      <c r="HYC171" s="395"/>
      <c r="HYD171" s="395"/>
      <c r="HYE171" s="395"/>
      <c r="HYF171" s="395"/>
      <c r="HYG171" s="395"/>
      <c r="HYH171" s="395"/>
      <c r="HYI171" s="395"/>
      <c r="HYJ171" s="395"/>
      <c r="HYK171" s="395"/>
      <c r="HYL171" s="395"/>
      <c r="HYM171" s="395"/>
      <c r="HYN171" s="395"/>
      <c r="HYO171" s="395"/>
      <c r="HYP171" s="395"/>
      <c r="HYQ171" s="395"/>
      <c r="HYR171" s="395"/>
      <c r="HYS171" s="395"/>
      <c r="HYT171" s="395"/>
      <c r="HYU171" s="395"/>
      <c r="HYV171" s="395"/>
      <c r="HYW171" s="395"/>
      <c r="HYX171" s="395"/>
      <c r="HYY171" s="395"/>
      <c r="HYZ171" s="395"/>
      <c r="HZA171" s="395"/>
      <c r="HZB171" s="395"/>
      <c r="HZC171" s="395"/>
      <c r="HZD171" s="395"/>
      <c r="HZE171" s="395"/>
      <c r="HZF171" s="395"/>
      <c r="HZG171" s="395"/>
      <c r="HZH171" s="395"/>
      <c r="HZI171" s="395"/>
      <c r="HZJ171" s="395"/>
      <c r="HZK171" s="395"/>
      <c r="HZL171" s="395"/>
      <c r="HZM171" s="395"/>
      <c r="HZN171" s="395"/>
      <c r="HZO171" s="395"/>
      <c r="HZP171" s="395"/>
      <c r="HZQ171" s="395"/>
      <c r="HZR171" s="395"/>
      <c r="HZS171" s="395"/>
      <c r="HZT171" s="395"/>
      <c r="HZU171" s="395"/>
      <c r="HZV171" s="395"/>
      <c r="HZW171" s="395"/>
      <c r="HZX171" s="395"/>
      <c r="HZY171" s="395"/>
      <c r="HZZ171" s="395"/>
      <c r="IAA171" s="395"/>
      <c r="IAB171" s="395"/>
      <c r="IAC171" s="395"/>
      <c r="IAD171" s="395"/>
      <c r="IAE171" s="395"/>
      <c r="IAF171" s="395"/>
      <c r="IAG171" s="395"/>
      <c r="IAH171" s="395"/>
      <c r="IAI171" s="395"/>
      <c r="IAJ171" s="395"/>
      <c r="IAK171" s="395"/>
      <c r="IAL171" s="395"/>
      <c r="IAM171" s="395"/>
      <c r="IAN171" s="395"/>
      <c r="IAO171" s="395"/>
      <c r="IAP171" s="395"/>
      <c r="IAQ171" s="395"/>
      <c r="IAR171" s="395"/>
      <c r="IAS171" s="395"/>
      <c r="IAT171" s="395"/>
      <c r="IAU171" s="395"/>
      <c r="IAV171" s="395"/>
      <c r="IAW171" s="395"/>
      <c r="IAX171" s="395"/>
      <c r="IAY171" s="395"/>
      <c r="IAZ171" s="395"/>
      <c r="IBA171" s="395"/>
      <c r="IBB171" s="395"/>
      <c r="IBC171" s="395"/>
      <c r="IBD171" s="395"/>
      <c r="IBE171" s="395"/>
      <c r="IBF171" s="395"/>
      <c r="IBG171" s="395"/>
      <c r="IBH171" s="395"/>
      <c r="IBI171" s="395"/>
      <c r="IBJ171" s="395"/>
      <c r="IBK171" s="395"/>
      <c r="IBL171" s="395"/>
      <c r="IBM171" s="395"/>
      <c r="IBN171" s="395"/>
      <c r="IBO171" s="395"/>
      <c r="IBP171" s="395"/>
      <c r="IBQ171" s="395"/>
      <c r="IBR171" s="395"/>
      <c r="IBS171" s="395"/>
      <c r="IBT171" s="395"/>
      <c r="IBU171" s="395"/>
      <c r="IBV171" s="395"/>
      <c r="IBW171" s="395"/>
      <c r="IBX171" s="395"/>
      <c r="IBY171" s="395"/>
      <c r="IBZ171" s="395"/>
      <c r="ICA171" s="395"/>
      <c r="ICB171" s="395"/>
      <c r="ICC171" s="395"/>
      <c r="ICD171" s="395"/>
      <c r="ICE171" s="395"/>
      <c r="ICF171" s="395"/>
      <c r="ICG171" s="395"/>
      <c r="ICH171" s="395"/>
      <c r="ICI171" s="395"/>
      <c r="ICJ171" s="395"/>
      <c r="ICK171" s="395"/>
      <c r="ICL171" s="395"/>
      <c r="ICM171" s="395"/>
      <c r="ICN171" s="395"/>
      <c r="ICO171" s="395"/>
      <c r="ICP171" s="395"/>
      <c r="ICQ171" s="395"/>
      <c r="ICR171" s="395"/>
      <c r="ICS171" s="395"/>
      <c r="ICT171" s="395"/>
      <c r="ICU171" s="395"/>
      <c r="ICV171" s="395"/>
      <c r="ICW171" s="395"/>
      <c r="ICX171" s="395"/>
      <c r="ICY171" s="395"/>
      <c r="ICZ171" s="395"/>
      <c r="IDA171" s="395"/>
      <c r="IDB171" s="395"/>
      <c r="IDC171" s="395"/>
      <c r="IDD171" s="395"/>
      <c r="IDE171" s="395"/>
      <c r="IDF171" s="395"/>
      <c r="IDG171" s="395"/>
      <c r="IDH171" s="395"/>
      <c r="IDI171" s="395"/>
      <c r="IDJ171" s="395"/>
      <c r="IDK171" s="395"/>
      <c r="IDL171" s="395"/>
      <c r="IDM171" s="395"/>
      <c r="IDN171" s="395"/>
      <c r="IDO171" s="395"/>
      <c r="IDP171" s="395"/>
      <c r="IDQ171" s="395"/>
      <c r="IDR171" s="395"/>
      <c r="IDS171" s="395"/>
      <c r="IDT171" s="395"/>
      <c r="IDU171" s="395"/>
      <c r="IDV171" s="395"/>
      <c r="IDW171" s="395"/>
      <c r="IDX171" s="395"/>
      <c r="IDY171" s="395"/>
      <c r="IDZ171" s="395"/>
      <c r="IEA171" s="395"/>
      <c r="IEB171" s="395"/>
      <c r="IEC171" s="395"/>
      <c r="IED171" s="395"/>
      <c r="IEE171" s="395"/>
      <c r="IEF171" s="395"/>
      <c r="IEG171" s="395"/>
      <c r="IEH171" s="395"/>
      <c r="IEI171" s="395"/>
      <c r="IEJ171" s="395"/>
      <c r="IEK171" s="395"/>
      <c r="IEL171" s="395"/>
      <c r="IEM171" s="395"/>
      <c r="IEN171" s="395"/>
      <c r="IEO171" s="395"/>
      <c r="IEP171" s="395"/>
      <c r="IEQ171" s="395"/>
      <c r="IER171" s="395"/>
      <c r="IES171" s="395"/>
      <c r="IET171" s="395"/>
      <c r="IEU171" s="395"/>
      <c r="IEV171" s="395"/>
      <c r="IEW171" s="395"/>
      <c r="IEX171" s="395"/>
      <c r="IEY171" s="395"/>
      <c r="IEZ171" s="395"/>
      <c r="IFA171" s="395"/>
      <c r="IFB171" s="395"/>
      <c r="IFC171" s="395"/>
      <c r="IFD171" s="395"/>
      <c r="IFE171" s="395"/>
      <c r="IFF171" s="395"/>
      <c r="IFG171" s="395"/>
      <c r="IFH171" s="395"/>
      <c r="IFI171" s="395"/>
      <c r="IFJ171" s="395"/>
      <c r="IFK171" s="395"/>
      <c r="IFL171" s="395"/>
      <c r="IFM171" s="395"/>
      <c r="IFN171" s="395"/>
      <c r="IFO171" s="395"/>
      <c r="IFP171" s="395"/>
      <c r="IFQ171" s="395"/>
      <c r="IFR171" s="395"/>
      <c r="IFS171" s="395"/>
      <c r="IFT171" s="395"/>
      <c r="IFU171" s="395"/>
      <c r="IFV171" s="395"/>
      <c r="IFW171" s="395"/>
      <c r="IFX171" s="395"/>
      <c r="IFY171" s="395"/>
      <c r="IFZ171" s="395"/>
      <c r="IGA171" s="395"/>
      <c r="IGB171" s="395"/>
      <c r="IGC171" s="395"/>
      <c r="IGD171" s="395"/>
      <c r="IGE171" s="395"/>
      <c r="IGF171" s="395"/>
      <c r="IGG171" s="395"/>
      <c r="IGH171" s="395"/>
      <c r="IGI171" s="395"/>
      <c r="IGJ171" s="395"/>
      <c r="IGK171" s="395"/>
      <c r="IGL171" s="395"/>
      <c r="IGM171" s="395"/>
      <c r="IGN171" s="395"/>
      <c r="IGO171" s="395"/>
      <c r="IGP171" s="395"/>
      <c r="IGQ171" s="395"/>
      <c r="IGR171" s="395"/>
      <c r="IGS171" s="395"/>
      <c r="IGT171" s="395"/>
      <c r="IGU171" s="395"/>
      <c r="IGV171" s="395"/>
      <c r="IGW171" s="395"/>
      <c r="IGX171" s="395"/>
      <c r="IGY171" s="395"/>
      <c r="IGZ171" s="395"/>
      <c r="IHA171" s="395"/>
      <c r="IHB171" s="395"/>
      <c r="IHC171" s="395"/>
      <c r="IHD171" s="395"/>
      <c r="IHE171" s="395"/>
      <c r="IHF171" s="395"/>
      <c r="IHG171" s="395"/>
      <c r="IHH171" s="395"/>
      <c r="IHI171" s="395"/>
      <c r="IHJ171" s="395"/>
      <c r="IHK171" s="395"/>
      <c r="IHL171" s="395"/>
      <c r="IHM171" s="395"/>
      <c r="IHN171" s="395"/>
      <c r="IHO171" s="395"/>
      <c r="IHP171" s="395"/>
      <c r="IHQ171" s="395"/>
      <c r="IHR171" s="395"/>
      <c r="IHS171" s="395"/>
      <c r="IHT171" s="395"/>
      <c r="IHU171" s="395"/>
      <c r="IHV171" s="395"/>
      <c r="IHW171" s="395"/>
      <c r="IHX171" s="395"/>
      <c r="IHY171" s="395"/>
      <c r="IHZ171" s="395"/>
      <c r="IIA171" s="395"/>
      <c r="IIB171" s="395"/>
      <c r="IIC171" s="395"/>
      <c r="IID171" s="395"/>
      <c r="IIE171" s="395"/>
      <c r="IIF171" s="395"/>
      <c r="IIG171" s="395"/>
      <c r="IIH171" s="395"/>
      <c r="III171" s="395"/>
      <c r="IIJ171" s="395"/>
      <c r="IIK171" s="395"/>
      <c r="IIL171" s="395"/>
      <c r="IIM171" s="395"/>
      <c r="IIN171" s="395"/>
      <c r="IIO171" s="395"/>
      <c r="IIP171" s="395"/>
      <c r="IIQ171" s="395"/>
      <c r="IIR171" s="395"/>
      <c r="IIS171" s="395"/>
      <c r="IIT171" s="395"/>
      <c r="IIU171" s="395"/>
      <c r="IIV171" s="395"/>
      <c r="IIW171" s="395"/>
      <c r="IIX171" s="395"/>
      <c r="IIY171" s="395"/>
      <c r="IIZ171" s="395"/>
      <c r="IJA171" s="395"/>
      <c r="IJB171" s="395"/>
      <c r="IJC171" s="395"/>
      <c r="IJD171" s="395"/>
      <c r="IJE171" s="395"/>
      <c r="IJF171" s="395"/>
      <c r="IJG171" s="395"/>
      <c r="IJH171" s="395"/>
      <c r="IJI171" s="395"/>
      <c r="IJJ171" s="395"/>
      <c r="IJK171" s="395"/>
      <c r="IJL171" s="395"/>
      <c r="IJM171" s="395"/>
      <c r="IJN171" s="395"/>
      <c r="IJO171" s="395"/>
      <c r="IJP171" s="395"/>
      <c r="IJQ171" s="395"/>
      <c r="IJR171" s="395"/>
      <c r="IJS171" s="395"/>
      <c r="IJT171" s="395"/>
      <c r="IJU171" s="395"/>
      <c r="IJV171" s="395"/>
      <c r="IJW171" s="395"/>
      <c r="IJX171" s="395"/>
      <c r="IJY171" s="395"/>
      <c r="IJZ171" s="395"/>
      <c r="IKA171" s="395"/>
      <c r="IKB171" s="395"/>
      <c r="IKC171" s="395"/>
      <c r="IKD171" s="395"/>
      <c r="IKE171" s="395"/>
      <c r="IKF171" s="395"/>
      <c r="IKG171" s="395"/>
      <c r="IKH171" s="395"/>
      <c r="IKI171" s="395"/>
      <c r="IKJ171" s="395"/>
      <c r="IKK171" s="395"/>
      <c r="IKL171" s="395"/>
      <c r="IKM171" s="395"/>
      <c r="IKN171" s="395"/>
      <c r="IKO171" s="395"/>
      <c r="IKP171" s="395"/>
      <c r="IKQ171" s="395"/>
      <c r="IKR171" s="395"/>
      <c r="IKS171" s="395"/>
      <c r="IKT171" s="395"/>
      <c r="IKU171" s="395"/>
      <c r="IKV171" s="395"/>
      <c r="IKW171" s="395"/>
      <c r="IKX171" s="395"/>
      <c r="IKY171" s="395"/>
      <c r="IKZ171" s="395"/>
      <c r="ILA171" s="395"/>
      <c r="ILB171" s="395"/>
      <c r="ILC171" s="395"/>
      <c r="ILD171" s="395"/>
      <c r="ILE171" s="395"/>
      <c r="ILF171" s="395"/>
      <c r="ILG171" s="395"/>
      <c r="ILH171" s="395"/>
      <c r="ILI171" s="395"/>
      <c r="ILJ171" s="395"/>
      <c r="ILK171" s="395"/>
      <c r="ILL171" s="395"/>
      <c r="ILM171" s="395"/>
      <c r="ILN171" s="395"/>
      <c r="ILO171" s="395"/>
      <c r="ILP171" s="395"/>
      <c r="ILQ171" s="395"/>
      <c r="ILR171" s="395"/>
      <c r="ILS171" s="395"/>
      <c r="ILT171" s="395"/>
      <c r="ILU171" s="395"/>
      <c r="ILV171" s="395"/>
      <c r="ILW171" s="395"/>
      <c r="ILX171" s="395"/>
      <c r="ILY171" s="395"/>
      <c r="ILZ171" s="395"/>
      <c r="IMA171" s="395"/>
      <c r="IMB171" s="395"/>
      <c r="IMC171" s="395"/>
      <c r="IMD171" s="395"/>
      <c r="IME171" s="395"/>
      <c r="IMF171" s="395"/>
      <c r="IMG171" s="395"/>
      <c r="IMH171" s="395"/>
      <c r="IMI171" s="395"/>
      <c r="IMJ171" s="395"/>
      <c r="IMK171" s="395"/>
      <c r="IML171" s="395"/>
      <c r="IMM171" s="395"/>
      <c r="IMN171" s="395"/>
      <c r="IMO171" s="395"/>
      <c r="IMP171" s="395"/>
      <c r="IMQ171" s="395"/>
      <c r="IMR171" s="395"/>
      <c r="IMS171" s="395"/>
      <c r="IMT171" s="395"/>
      <c r="IMU171" s="395"/>
      <c r="IMV171" s="395"/>
      <c r="IMW171" s="395"/>
      <c r="IMX171" s="395"/>
      <c r="IMY171" s="395"/>
      <c r="IMZ171" s="395"/>
      <c r="INA171" s="395"/>
      <c r="INB171" s="395"/>
      <c r="INC171" s="395"/>
      <c r="IND171" s="395"/>
      <c r="INE171" s="395"/>
      <c r="INF171" s="395"/>
      <c r="ING171" s="395"/>
      <c r="INH171" s="395"/>
      <c r="INI171" s="395"/>
      <c r="INJ171" s="395"/>
      <c r="INK171" s="395"/>
      <c r="INL171" s="395"/>
      <c r="INM171" s="395"/>
      <c r="INN171" s="395"/>
      <c r="INO171" s="395"/>
      <c r="INP171" s="395"/>
      <c r="INQ171" s="395"/>
      <c r="INR171" s="395"/>
      <c r="INS171" s="395"/>
      <c r="INT171" s="395"/>
      <c r="INU171" s="395"/>
      <c r="INV171" s="395"/>
      <c r="INW171" s="395"/>
      <c r="INX171" s="395"/>
      <c r="INY171" s="395"/>
      <c r="INZ171" s="395"/>
      <c r="IOA171" s="395"/>
      <c r="IOB171" s="395"/>
      <c r="IOC171" s="395"/>
      <c r="IOD171" s="395"/>
      <c r="IOE171" s="395"/>
      <c r="IOF171" s="395"/>
      <c r="IOG171" s="395"/>
      <c r="IOH171" s="395"/>
      <c r="IOI171" s="395"/>
      <c r="IOJ171" s="395"/>
      <c r="IOK171" s="395"/>
      <c r="IOL171" s="395"/>
      <c r="IOM171" s="395"/>
      <c r="ION171" s="395"/>
      <c r="IOO171" s="395"/>
      <c r="IOP171" s="395"/>
      <c r="IOQ171" s="395"/>
      <c r="IOR171" s="395"/>
      <c r="IOS171" s="395"/>
      <c r="IOT171" s="395"/>
      <c r="IOU171" s="395"/>
      <c r="IOV171" s="395"/>
      <c r="IOW171" s="395"/>
      <c r="IOX171" s="395"/>
      <c r="IOY171" s="395"/>
      <c r="IOZ171" s="395"/>
      <c r="IPA171" s="395"/>
      <c r="IPB171" s="395"/>
      <c r="IPC171" s="395"/>
      <c r="IPD171" s="395"/>
      <c r="IPE171" s="395"/>
      <c r="IPF171" s="395"/>
      <c r="IPG171" s="395"/>
      <c r="IPH171" s="395"/>
      <c r="IPI171" s="395"/>
      <c r="IPJ171" s="395"/>
      <c r="IPK171" s="395"/>
      <c r="IPL171" s="395"/>
      <c r="IPM171" s="395"/>
      <c r="IPN171" s="395"/>
      <c r="IPO171" s="395"/>
      <c r="IPP171" s="395"/>
      <c r="IPQ171" s="395"/>
      <c r="IPR171" s="395"/>
      <c r="IPS171" s="395"/>
      <c r="IPT171" s="395"/>
      <c r="IPU171" s="395"/>
      <c r="IPV171" s="395"/>
      <c r="IPW171" s="395"/>
      <c r="IPX171" s="395"/>
      <c r="IPY171" s="395"/>
      <c r="IPZ171" s="395"/>
      <c r="IQA171" s="395"/>
      <c r="IQB171" s="395"/>
      <c r="IQC171" s="395"/>
      <c r="IQD171" s="395"/>
      <c r="IQE171" s="395"/>
      <c r="IQF171" s="395"/>
      <c r="IQG171" s="395"/>
      <c r="IQH171" s="395"/>
      <c r="IQI171" s="395"/>
      <c r="IQJ171" s="395"/>
      <c r="IQK171" s="395"/>
      <c r="IQL171" s="395"/>
      <c r="IQM171" s="395"/>
      <c r="IQN171" s="395"/>
      <c r="IQO171" s="395"/>
      <c r="IQP171" s="395"/>
      <c r="IQQ171" s="395"/>
      <c r="IQR171" s="395"/>
      <c r="IQS171" s="395"/>
      <c r="IQT171" s="395"/>
      <c r="IQU171" s="395"/>
      <c r="IQV171" s="395"/>
      <c r="IQW171" s="395"/>
      <c r="IQX171" s="395"/>
      <c r="IQY171" s="395"/>
      <c r="IQZ171" s="395"/>
      <c r="IRA171" s="395"/>
      <c r="IRB171" s="395"/>
      <c r="IRC171" s="395"/>
      <c r="IRD171" s="395"/>
      <c r="IRE171" s="395"/>
      <c r="IRF171" s="395"/>
      <c r="IRG171" s="395"/>
      <c r="IRH171" s="395"/>
      <c r="IRI171" s="395"/>
      <c r="IRJ171" s="395"/>
      <c r="IRK171" s="395"/>
      <c r="IRL171" s="395"/>
      <c r="IRM171" s="395"/>
      <c r="IRN171" s="395"/>
      <c r="IRO171" s="395"/>
      <c r="IRP171" s="395"/>
      <c r="IRQ171" s="395"/>
      <c r="IRR171" s="395"/>
      <c r="IRS171" s="395"/>
      <c r="IRT171" s="395"/>
      <c r="IRU171" s="395"/>
      <c r="IRV171" s="395"/>
      <c r="IRW171" s="395"/>
      <c r="IRX171" s="395"/>
      <c r="IRY171" s="395"/>
      <c r="IRZ171" s="395"/>
      <c r="ISA171" s="395"/>
      <c r="ISB171" s="395"/>
      <c r="ISC171" s="395"/>
      <c r="ISD171" s="395"/>
      <c r="ISE171" s="395"/>
      <c r="ISF171" s="395"/>
      <c r="ISG171" s="395"/>
      <c r="ISH171" s="395"/>
      <c r="ISI171" s="395"/>
      <c r="ISJ171" s="395"/>
      <c r="ISK171" s="395"/>
      <c r="ISL171" s="395"/>
      <c r="ISM171" s="395"/>
      <c r="ISN171" s="395"/>
      <c r="ISO171" s="395"/>
      <c r="ISP171" s="395"/>
      <c r="ISQ171" s="395"/>
      <c r="ISR171" s="395"/>
      <c r="ISS171" s="395"/>
      <c r="IST171" s="395"/>
      <c r="ISU171" s="395"/>
      <c r="ISV171" s="395"/>
      <c r="ISW171" s="395"/>
      <c r="ISX171" s="395"/>
      <c r="ISY171" s="395"/>
      <c r="ISZ171" s="395"/>
      <c r="ITA171" s="395"/>
      <c r="ITB171" s="395"/>
      <c r="ITC171" s="395"/>
      <c r="ITD171" s="395"/>
      <c r="ITE171" s="395"/>
      <c r="ITF171" s="395"/>
      <c r="ITG171" s="395"/>
      <c r="ITH171" s="395"/>
      <c r="ITI171" s="395"/>
      <c r="ITJ171" s="395"/>
      <c r="ITK171" s="395"/>
      <c r="ITL171" s="395"/>
      <c r="ITM171" s="395"/>
      <c r="ITN171" s="395"/>
      <c r="ITO171" s="395"/>
      <c r="ITP171" s="395"/>
      <c r="ITQ171" s="395"/>
      <c r="ITR171" s="395"/>
      <c r="ITS171" s="395"/>
      <c r="ITT171" s="395"/>
      <c r="ITU171" s="395"/>
      <c r="ITV171" s="395"/>
      <c r="ITW171" s="395"/>
      <c r="ITX171" s="395"/>
      <c r="ITY171" s="395"/>
      <c r="ITZ171" s="395"/>
      <c r="IUA171" s="395"/>
      <c r="IUB171" s="395"/>
      <c r="IUC171" s="395"/>
      <c r="IUD171" s="395"/>
      <c r="IUE171" s="395"/>
      <c r="IUF171" s="395"/>
      <c r="IUG171" s="395"/>
      <c r="IUH171" s="395"/>
      <c r="IUI171" s="395"/>
      <c r="IUJ171" s="395"/>
      <c r="IUK171" s="395"/>
      <c r="IUL171" s="395"/>
      <c r="IUM171" s="395"/>
      <c r="IUN171" s="395"/>
      <c r="IUO171" s="395"/>
      <c r="IUP171" s="395"/>
      <c r="IUQ171" s="395"/>
      <c r="IUR171" s="395"/>
      <c r="IUS171" s="395"/>
      <c r="IUT171" s="395"/>
      <c r="IUU171" s="395"/>
      <c r="IUV171" s="395"/>
      <c r="IUW171" s="395"/>
      <c r="IUX171" s="395"/>
      <c r="IUY171" s="395"/>
      <c r="IUZ171" s="395"/>
      <c r="IVA171" s="395"/>
      <c r="IVB171" s="395"/>
      <c r="IVC171" s="395"/>
      <c r="IVD171" s="395"/>
      <c r="IVE171" s="395"/>
      <c r="IVF171" s="395"/>
      <c r="IVG171" s="395"/>
      <c r="IVH171" s="395"/>
      <c r="IVI171" s="395"/>
      <c r="IVJ171" s="395"/>
      <c r="IVK171" s="395"/>
      <c r="IVL171" s="395"/>
      <c r="IVM171" s="395"/>
      <c r="IVN171" s="395"/>
      <c r="IVO171" s="395"/>
      <c r="IVP171" s="395"/>
      <c r="IVQ171" s="395"/>
      <c r="IVR171" s="395"/>
      <c r="IVS171" s="395"/>
      <c r="IVT171" s="395"/>
      <c r="IVU171" s="395"/>
      <c r="IVV171" s="395"/>
      <c r="IVW171" s="395"/>
      <c r="IVX171" s="395"/>
      <c r="IVY171" s="395"/>
      <c r="IVZ171" s="395"/>
      <c r="IWA171" s="395"/>
      <c r="IWB171" s="395"/>
      <c r="IWC171" s="395"/>
      <c r="IWD171" s="395"/>
      <c r="IWE171" s="395"/>
      <c r="IWF171" s="395"/>
      <c r="IWG171" s="395"/>
      <c r="IWH171" s="395"/>
      <c r="IWI171" s="395"/>
      <c r="IWJ171" s="395"/>
      <c r="IWK171" s="395"/>
      <c r="IWL171" s="395"/>
      <c r="IWM171" s="395"/>
      <c r="IWN171" s="395"/>
      <c r="IWO171" s="395"/>
      <c r="IWP171" s="395"/>
      <c r="IWQ171" s="395"/>
      <c r="IWR171" s="395"/>
      <c r="IWS171" s="395"/>
      <c r="IWT171" s="395"/>
      <c r="IWU171" s="395"/>
      <c r="IWV171" s="395"/>
      <c r="IWW171" s="395"/>
      <c r="IWX171" s="395"/>
      <c r="IWY171" s="395"/>
      <c r="IWZ171" s="395"/>
      <c r="IXA171" s="395"/>
      <c r="IXB171" s="395"/>
      <c r="IXC171" s="395"/>
      <c r="IXD171" s="395"/>
      <c r="IXE171" s="395"/>
      <c r="IXF171" s="395"/>
      <c r="IXG171" s="395"/>
      <c r="IXH171" s="395"/>
      <c r="IXI171" s="395"/>
      <c r="IXJ171" s="395"/>
      <c r="IXK171" s="395"/>
      <c r="IXL171" s="395"/>
      <c r="IXM171" s="395"/>
      <c r="IXN171" s="395"/>
      <c r="IXO171" s="395"/>
      <c r="IXP171" s="395"/>
      <c r="IXQ171" s="395"/>
      <c r="IXR171" s="395"/>
      <c r="IXS171" s="395"/>
      <c r="IXT171" s="395"/>
      <c r="IXU171" s="395"/>
      <c r="IXV171" s="395"/>
      <c r="IXW171" s="395"/>
      <c r="IXX171" s="395"/>
      <c r="IXY171" s="395"/>
      <c r="IXZ171" s="395"/>
      <c r="IYA171" s="395"/>
      <c r="IYB171" s="395"/>
      <c r="IYC171" s="395"/>
      <c r="IYD171" s="395"/>
      <c r="IYE171" s="395"/>
      <c r="IYF171" s="395"/>
      <c r="IYG171" s="395"/>
      <c r="IYH171" s="395"/>
      <c r="IYI171" s="395"/>
      <c r="IYJ171" s="395"/>
      <c r="IYK171" s="395"/>
      <c r="IYL171" s="395"/>
      <c r="IYM171" s="395"/>
      <c r="IYN171" s="395"/>
      <c r="IYO171" s="395"/>
      <c r="IYP171" s="395"/>
      <c r="IYQ171" s="395"/>
      <c r="IYR171" s="395"/>
      <c r="IYS171" s="395"/>
      <c r="IYT171" s="395"/>
      <c r="IYU171" s="395"/>
      <c r="IYV171" s="395"/>
      <c r="IYW171" s="395"/>
      <c r="IYX171" s="395"/>
      <c r="IYY171" s="395"/>
      <c r="IYZ171" s="395"/>
      <c r="IZA171" s="395"/>
      <c r="IZB171" s="395"/>
      <c r="IZC171" s="395"/>
      <c r="IZD171" s="395"/>
      <c r="IZE171" s="395"/>
      <c r="IZF171" s="395"/>
      <c r="IZG171" s="395"/>
      <c r="IZH171" s="395"/>
      <c r="IZI171" s="395"/>
      <c r="IZJ171" s="395"/>
      <c r="IZK171" s="395"/>
      <c r="IZL171" s="395"/>
      <c r="IZM171" s="395"/>
      <c r="IZN171" s="395"/>
      <c r="IZO171" s="395"/>
      <c r="IZP171" s="395"/>
      <c r="IZQ171" s="395"/>
      <c r="IZR171" s="395"/>
      <c r="IZS171" s="395"/>
      <c r="IZT171" s="395"/>
      <c r="IZU171" s="395"/>
      <c r="IZV171" s="395"/>
      <c r="IZW171" s="395"/>
      <c r="IZX171" s="395"/>
      <c r="IZY171" s="395"/>
      <c r="IZZ171" s="395"/>
      <c r="JAA171" s="395"/>
      <c r="JAB171" s="395"/>
      <c r="JAC171" s="395"/>
      <c r="JAD171" s="395"/>
      <c r="JAE171" s="395"/>
      <c r="JAF171" s="395"/>
      <c r="JAG171" s="395"/>
      <c r="JAH171" s="395"/>
      <c r="JAI171" s="395"/>
      <c r="JAJ171" s="395"/>
      <c r="JAK171" s="395"/>
      <c r="JAL171" s="395"/>
      <c r="JAM171" s="395"/>
      <c r="JAN171" s="395"/>
      <c r="JAO171" s="395"/>
      <c r="JAP171" s="395"/>
      <c r="JAQ171" s="395"/>
      <c r="JAR171" s="395"/>
      <c r="JAS171" s="395"/>
      <c r="JAT171" s="395"/>
      <c r="JAU171" s="395"/>
      <c r="JAV171" s="395"/>
      <c r="JAW171" s="395"/>
      <c r="JAX171" s="395"/>
      <c r="JAY171" s="395"/>
      <c r="JAZ171" s="395"/>
      <c r="JBA171" s="395"/>
      <c r="JBB171" s="395"/>
      <c r="JBC171" s="395"/>
      <c r="JBD171" s="395"/>
      <c r="JBE171" s="395"/>
      <c r="JBF171" s="395"/>
      <c r="JBG171" s="395"/>
      <c r="JBH171" s="395"/>
      <c r="JBI171" s="395"/>
      <c r="JBJ171" s="395"/>
      <c r="JBK171" s="395"/>
      <c r="JBL171" s="395"/>
      <c r="JBM171" s="395"/>
      <c r="JBN171" s="395"/>
      <c r="JBO171" s="395"/>
      <c r="JBP171" s="395"/>
      <c r="JBQ171" s="395"/>
      <c r="JBR171" s="395"/>
      <c r="JBS171" s="395"/>
      <c r="JBT171" s="395"/>
      <c r="JBU171" s="395"/>
      <c r="JBV171" s="395"/>
      <c r="JBW171" s="395"/>
      <c r="JBX171" s="395"/>
      <c r="JBY171" s="395"/>
      <c r="JBZ171" s="395"/>
      <c r="JCA171" s="395"/>
      <c r="JCB171" s="395"/>
      <c r="JCC171" s="395"/>
      <c r="JCD171" s="395"/>
      <c r="JCE171" s="395"/>
      <c r="JCF171" s="395"/>
      <c r="JCG171" s="395"/>
      <c r="JCH171" s="395"/>
      <c r="JCI171" s="395"/>
      <c r="JCJ171" s="395"/>
      <c r="JCK171" s="395"/>
      <c r="JCL171" s="395"/>
      <c r="JCM171" s="395"/>
      <c r="JCN171" s="395"/>
      <c r="JCO171" s="395"/>
      <c r="JCP171" s="395"/>
      <c r="JCQ171" s="395"/>
      <c r="JCR171" s="395"/>
      <c r="JCS171" s="395"/>
      <c r="JCT171" s="395"/>
      <c r="JCU171" s="395"/>
      <c r="JCV171" s="395"/>
      <c r="JCW171" s="395"/>
      <c r="JCX171" s="395"/>
      <c r="JCY171" s="395"/>
      <c r="JCZ171" s="395"/>
      <c r="JDA171" s="395"/>
      <c r="JDB171" s="395"/>
      <c r="JDC171" s="395"/>
      <c r="JDD171" s="395"/>
      <c r="JDE171" s="395"/>
      <c r="JDF171" s="395"/>
      <c r="JDG171" s="395"/>
      <c r="JDH171" s="395"/>
      <c r="JDI171" s="395"/>
      <c r="JDJ171" s="395"/>
      <c r="JDK171" s="395"/>
      <c r="JDL171" s="395"/>
      <c r="JDM171" s="395"/>
      <c r="JDN171" s="395"/>
      <c r="JDO171" s="395"/>
      <c r="JDP171" s="395"/>
      <c r="JDQ171" s="395"/>
      <c r="JDR171" s="395"/>
      <c r="JDS171" s="395"/>
      <c r="JDT171" s="395"/>
      <c r="JDU171" s="395"/>
      <c r="JDV171" s="395"/>
      <c r="JDW171" s="395"/>
      <c r="JDX171" s="395"/>
      <c r="JDY171" s="395"/>
      <c r="JDZ171" s="395"/>
      <c r="JEA171" s="395"/>
      <c r="JEB171" s="395"/>
      <c r="JEC171" s="395"/>
      <c r="JED171" s="395"/>
      <c r="JEE171" s="395"/>
      <c r="JEF171" s="395"/>
      <c r="JEG171" s="395"/>
      <c r="JEH171" s="395"/>
      <c r="JEI171" s="395"/>
      <c r="JEJ171" s="395"/>
      <c r="JEK171" s="395"/>
      <c r="JEL171" s="395"/>
      <c r="JEM171" s="395"/>
      <c r="JEN171" s="395"/>
      <c r="JEO171" s="395"/>
      <c r="JEP171" s="395"/>
      <c r="JEQ171" s="395"/>
      <c r="JER171" s="395"/>
      <c r="JES171" s="395"/>
      <c r="JET171" s="395"/>
      <c r="JEU171" s="395"/>
      <c r="JEV171" s="395"/>
      <c r="JEW171" s="395"/>
      <c r="JEX171" s="395"/>
      <c r="JEY171" s="395"/>
      <c r="JEZ171" s="395"/>
      <c r="JFA171" s="395"/>
      <c r="JFB171" s="395"/>
      <c r="JFC171" s="395"/>
      <c r="JFD171" s="395"/>
      <c r="JFE171" s="395"/>
      <c r="JFF171" s="395"/>
      <c r="JFG171" s="395"/>
      <c r="JFH171" s="395"/>
      <c r="JFI171" s="395"/>
      <c r="JFJ171" s="395"/>
      <c r="JFK171" s="395"/>
      <c r="JFL171" s="395"/>
      <c r="JFM171" s="395"/>
      <c r="JFN171" s="395"/>
      <c r="JFO171" s="395"/>
      <c r="JFP171" s="395"/>
      <c r="JFQ171" s="395"/>
      <c r="JFR171" s="395"/>
      <c r="JFS171" s="395"/>
      <c r="JFT171" s="395"/>
      <c r="JFU171" s="395"/>
      <c r="JFV171" s="395"/>
      <c r="JFW171" s="395"/>
      <c r="JFX171" s="395"/>
      <c r="JFY171" s="395"/>
      <c r="JFZ171" s="395"/>
      <c r="JGA171" s="395"/>
      <c r="JGB171" s="395"/>
      <c r="JGC171" s="395"/>
      <c r="JGD171" s="395"/>
      <c r="JGE171" s="395"/>
      <c r="JGF171" s="395"/>
      <c r="JGG171" s="395"/>
      <c r="JGH171" s="395"/>
      <c r="JGI171" s="395"/>
      <c r="JGJ171" s="395"/>
      <c r="JGK171" s="395"/>
      <c r="JGL171" s="395"/>
      <c r="JGM171" s="395"/>
      <c r="JGN171" s="395"/>
      <c r="JGO171" s="395"/>
      <c r="JGP171" s="395"/>
      <c r="JGQ171" s="395"/>
      <c r="JGR171" s="395"/>
      <c r="JGS171" s="395"/>
      <c r="JGT171" s="395"/>
      <c r="JGU171" s="395"/>
      <c r="JGV171" s="395"/>
      <c r="JGW171" s="395"/>
      <c r="JGX171" s="395"/>
      <c r="JGY171" s="395"/>
      <c r="JGZ171" s="395"/>
      <c r="JHA171" s="395"/>
      <c r="JHB171" s="395"/>
      <c r="JHC171" s="395"/>
      <c r="JHD171" s="395"/>
      <c r="JHE171" s="395"/>
      <c r="JHF171" s="395"/>
      <c r="JHG171" s="395"/>
      <c r="JHH171" s="395"/>
      <c r="JHI171" s="395"/>
      <c r="JHJ171" s="395"/>
      <c r="JHK171" s="395"/>
      <c r="JHL171" s="395"/>
      <c r="JHM171" s="395"/>
      <c r="JHN171" s="395"/>
      <c r="JHO171" s="395"/>
      <c r="JHP171" s="395"/>
      <c r="JHQ171" s="395"/>
      <c r="JHR171" s="395"/>
      <c r="JHS171" s="395"/>
      <c r="JHT171" s="395"/>
      <c r="JHU171" s="395"/>
      <c r="JHV171" s="395"/>
      <c r="JHW171" s="395"/>
      <c r="JHX171" s="395"/>
      <c r="JHY171" s="395"/>
      <c r="JHZ171" s="395"/>
      <c r="JIA171" s="395"/>
      <c r="JIB171" s="395"/>
      <c r="JIC171" s="395"/>
      <c r="JID171" s="395"/>
      <c r="JIE171" s="395"/>
      <c r="JIF171" s="395"/>
      <c r="JIG171" s="395"/>
      <c r="JIH171" s="395"/>
      <c r="JII171" s="395"/>
      <c r="JIJ171" s="395"/>
      <c r="JIK171" s="395"/>
      <c r="JIL171" s="395"/>
      <c r="JIM171" s="395"/>
      <c r="JIN171" s="395"/>
      <c r="JIO171" s="395"/>
      <c r="JIP171" s="395"/>
      <c r="JIQ171" s="395"/>
      <c r="JIR171" s="395"/>
      <c r="JIS171" s="395"/>
      <c r="JIT171" s="395"/>
      <c r="JIU171" s="395"/>
      <c r="JIV171" s="395"/>
      <c r="JIW171" s="395"/>
      <c r="JIX171" s="395"/>
      <c r="JIY171" s="395"/>
      <c r="JIZ171" s="395"/>
      <c r="JJA171" s="395"/>
      <c r="JJB171" s="395"/>
      <c r="JJC171" s="395"/>
      <c r="JJD171" s="395"/>
      <c r="JJE171" s="395"/>
      <c r="JJF171" s="395"/>
      <c r="JJG171" s="395"/>
      <c r="JJH171" s="395"/>
      <c r="JJI171" s="395"/>
      <c r="JJJ171" s="395"/>
      <c r="JJK171" s="395"/>
      <c r="JJL171" s="395"/>
      <c r="JJM171" s="395"/>
      <c r="JJN171" s="395"/>
      <c r="JJO171" s="395"/>
      <c r="JJP171" s="395"/>
      <c r="JJQ171" s="395"/>
      <c r="JJR171" s="395"/>
      <c r="JJS171" s="395"/>
      <c r="JJT171" s="395"/>
      <c r="JJU171" s="395"/>
      <c r="JJV171" s="395"/>
      <c r="JJW171" s="395"/>
      <c r="JJX171" s="395"/>
      <c r="JJY171" s="395"/>
      <c r="JJZ171" s="395"/>
      <c r="JKA171" s="395"/>
      <c r="JKB171" s="395"/>
      <c r="JKC171" s="395"/>
      <c r="JKD171" s="395"/>
      <c r="JKE171" s="395"/>
      <c r="JKF171" s="395"/>
      <c r="JKG171" s="395"/>
      <c r="JKH171" s="395"/>
      <c r="JKI171" s="395"/>
      <c r="JKJ171" s="395"/>
      <c r="JKK171" s="395"/>
      <c r="JKL171" s="395"/>
      <c r="JKM171" s="395"/>
      <c r="JKN171" s="395"/>
      <c r="JKO171" s="395"/>
      <c r="JKP171" s="395"/>
      <c r="JKQ171" s="395"/>
      <c r="JKR171" s="395"/>
      <c r="JKS171" s="395"/>
      <c r="JKT171" s="395"/>
      <c r="JKU171" s="395"/>
      <c r="JKV171" s="395"/>
      <c r="JKW171" s="395"/>
      <c r="JKX171" s="395"/>
      <c r="JKY171" s="395"/>
      <c r="JKZ171" s="395"/>
      <c r="JLA171" s="395"/>
      <c r="JLB171" s="395"/>
      <c r="JLC171" s="395"/>
      <c r="JLD171" s="395"/>
      <c r="JLE171" s="395"/>
      <c r="JLF171" s="395"/>
      <c r="JLG171" s="395"/>
      <c r="JLH171" s="395"/>
      <c r="JLI171" s="395"/>
      <c r="JLJ171" s="395"/>
      <c r="JLK171" s="395"/>
      <c r="JLL171" s="395"/>
      <c r="JLM171" s="395"/>
      <c r="JLN171" s="395"/>
      <c r="JLO171" s="395"/>
      <c r="JLP171" s="395"/>
      <c r="JLQ171" s="395"/>
      <c r="JLR171" s="395"/>
      <c r="JLS171" s="395"/>
      <c r="JLT171" s="395"/>
      <c r="JLU171" s="395"/>
      <c r="JLV171" s="395"/>
      <c r="JLW171" s="395"/>
      <c r="JLX171" s="395"/>
      <c r="JLY171" s="395"/>
      <c r="JLZ171" s="395"/>
      <c r="JMA171" s="395"/>
      <c r="JMB171" s="395"/>
      <c r="JMC171" s="395"/>
      <c r="JMD171" s="395"/>
      <c r="JME171" s="395"/>
      <c r="JMF171" s="395"/>
      <c r="JMG171" s="395"/>
      <c r="JMH171" s="395"/>
      <c r="JMI171" s="395"/>
      <c r="JMJ171" s="395"/>
      <c r="JMK171" s="395"/>
      <c r="JML171" s="395"/>
      <c r="JMM171" s="395"/>
      <c r="JMN171" s="395"/>
      <c r="JMO171" s="395"/>
      <c r="JMP171" s="395"/>
      <c r="JMQ171" s="395"/>
      <c r="JMR171" s="395"/>
      <c r="JMS171" s="395"/>
      <c r="JMT171" s="395"/>
      <c r="JMU171" s="395"/>
      <c r="JMV171" s="395"/>
      <c r="JMW171" s="395"/>
      <c r="JMX171" s="395"/>
      <c r="JMY171" s="395"/>
      <c r="JMZ171" s="395"/>
      <c r="JNA171" s="395"/>
      <c r="JNB171" s="395"/>
      <c r="JNC171" s="395"/>
      <c r="JND171" s="395"/>
      <c r="JNE171" s="395"/>
      <c r="JNF171" s="395"/>
      <c r="JNG171" s="395"/>
      <c r="JNH171" s="395"/>
      <c r="JNI171" s="395"/>
      <c r="JNJ171" s="395"/>
      <c r="JNK171" s="395"/>
      <c r="JNL171" s="395"/>
      <c r="JNM171" s="395"/>
      <c r="JNN171" s="395"/>
      <c r="JNO171" s="395"/>
      <c r="JNP171" s="395"/>
      <c r="JNQ171" s="395"/>
      <c r="JNR171" s="395"/>
      <c r="JNS171" s="395"/>
      <c r="JNT171" s="395"/>
      <c r="JNU171" s="395"/>
      <c r="JNV171" s="395"/>
      <c r="JNW171" s="395"/>
      <c r="JNX171" s="395"/>
      <c r="JNY171" s="395"/>
      <c r="JNZ171" s="395"/>
      <c r="JOA171" s="395"/>
      <c r="JOB171" s="395"/>
      <c r="JOC171" s="395"/>
      <c r="JOD171" s="395"/>
      <c r="JOE171" s="395"/>
      <c r="JOF171" s="395"/>
      <c r="JOG171" s="395"/>
      <c r="JOH171" s="395"/>
      <c r="JOI171" s="395"/>
      <c r="JOJ171" s="395"/>
      <c r="JOK171" s="395"/>
      <c r="JOL171" s="395"/>
      <c r="JOM171" s="395"/>
      <c r="JON171" s="395"/>
      <c r="JOO171" s="395"/>
      <c r="JOP171" s="395"/>
      <c r="JOQ171" s="395"/>
      <c r="JOR171" s="395"/>
      <c r="JOS171" s="395"/>
      <c r="JOT171" s="395"/>
      <c r="JOU171" s="395"/>
      <c r="JOV171" s="395"/>
      <c r="JOW171" s="395"/>
      <c r="JOX171" s="395"/>
      <c r="JOY171" s="395"/>
      <c r="JOZ171" s="395"/>
      <c r="JPA171" s="395"/>
      <c r="JPB171" s="395"/>
      <c r="JPC171" s="395"/>
      <c r="JPD171" s="395"/>
      <c r="JPE171" s="395"/>
      <c r="JPF171" s="395"/>
      <c r="JPG171" s="395"/>
      <c r="JPH171" s="395"/>
      <c r="JPI171" s="395"/>
      <c r="JPJ171" s="395"/>
      <c r="JPK171" s="395"/>
      <c r="JPL171" s="395"/>
      <c r="JPM171" s="395"/>
      <c r="JPN171" s="395"/>
      <c r="JPO171" s="395"/>
      <c r="JPP171" s="395"/>
      <c r="JPQ171" s="395"/>
      <c r="JPR171" s="395"/>
      <c r="JPS171" s="395"/>
      <c r="JPT171" s="395"/>
      <c r="JPU171" s="395"/>
      <c r="JPV171" s="395"/>
      <c r="JPW171" s="395"/>
      <c r="JPX171" s="395"/>
      <c r="JPY171" s="395"/>
      <c r="JPZ171" s="395"/>
      <c r="JQA171" s="395"/>
      <c r="JQB171" s="395"/>
      <c r="JQC171" s="395"/>
      <c r="JQD171" s="395"/>
      <c r="JQE171" s="395"/>
      <c r="JQF171" s="395"/>
      <c r="JQG171" s="395"/>
      <c r="JQH171" s="395"/>
      <c r="JQI171" s="395"/>
      <c r="JQJ171" s="395"/>
      <c r="JQK171" s="395"/>
      <c r="JQL171" s="395"/>
      <c r="JQM171" s="395"/>
      <c r="JQN171" s="395"/>
      <c r="JQO171" s="395"/>
      <c r="JQP171" s="395"/>
      <c r="JQQ171" s="395"/>
      <c r="JQR171" s="395"/>
      <c r="JQS171" s="395"/>
      <c r="JQT171" s="395"/>
      <c r="JQU171" s="395"/>
      <c r="JQV171" s="395"/>
      <c r="JQW171" s="395"/>
      <c r="JQX171" s="395"/>
      <c r="JQY171" s="395"/>
      <c r="JQZ171" s="395"/>
      <c r="JRA171" s="395"/>
      <c r="JRB171" s="395"/>
      <c r="JRC171" s="395"/>
      <c r="JRD171" s="395"/>
      <c r="JRE171" s="395"/>
      <c r="JRF171" s="395"/>
      <c r="JRG171" s="395"/>
      <c r="JRH171" s="395"/>
      <c r="JRI171" s="395"/>
      <c r="JRJ171" s="395"/>
      <c r="JRK171" s="395"/>
      <c r="JRL171" s="395"/>
      <c r="JRM171" s="395"/>
      <c r="JRN171" s="395"/>
      <c r="JRO171" s="395"/>
      <c r="JRP171" s="395"/>
      <c r="JRQ171" s="395"/>
      <c r="JRR171" s="395"/>
      <c r="JRS171" s="395"/>
      <c r="JRT171" s="395"/>
      <c r="JRU171" s="395"/>
      <c r="JRV171" s="395"/>
      <c r="JRW171" s="395"/>
      <c r="JRX171" s="395"/>
      <c r="JRY171" s="395"/>
      <c r="JRZ171" s="395"/>
      <c r="JSA171" s="395"/>
      <c r="JSB171" s="395"/>
      <c r="JSC171" s="395"/>
      <c r="JSD171" s="395"/>
      <c r="JSE171" s="395"/>
      <c r="JSF171" s="395"/>
      <c r="JSG171" s="395"/>
      <c r="JSH171" s="395"/>
      <c r="JSI171" s="395"/>
      <c r="JSJ171" s="395"/>
      <c r="JSK171" s="395"/>
      <c r="JSL171" s="395"/>
      <c r="JSM171" s="395"/>
      <c r="JSN171" s="395"/>
      <c r="JSO171" s="395"/>
      <c r="JSP171" s="395"/>
      <c r="JSQ171" s="395"/>
      <c r="JSR171" s="395"/>
      <c r="JSS171" s="395"/>
      <c r="JST171" s="395"/>
      <c r="JSU171" s="395"/>
      <c r="JSV171" s="395"/>
      <c r="JSW171" s="395"/>
      <c r="JSX171" s="395"/>
      <c r="JSY171" s="395"/>
      <c r="JSZ171" s="395"/>
      <c r="JTA171" s="395"/>
      <c r="JTB171" s="395"/>
      <c r="JTC171" s="395"/>
      <c r="JTD171" s="395"/>
      <c r="JTE171" s="395"/>
      <c r="JTF171" s="395"/>
      <c r="JTG171" s="395"/>
      <c r="JTH171" s="395"/>
      <c r="JTI171" s="395"/>
      <c r="JTJ171" s="395"/>
      <c r="JTK171" s="395"/>
      <c r="JTL171" s="395"/>
      <c r="JTM171" s="395"/>
      <c r="JTN171" s="395"/>
      <c r="JTO171" s="395"/>
      <c r="JTP171" s="395"/>
      <c r="JTQ171" s="395"/>
      <c r="JTR171" s="395"/>
      <c r="JTS171" s="395"/>
      <c r="JTT171" s="395"/>
      <c r="JTU171" s="395"/>
      <c r="JTV171" s="395"/>
      <c r="JTW171" s="395"/>
      <c r="JTX171" s="395"/>
      <c r="JTY171" s="395"/>
      <c r="JTZ171" s="395"/>
      <c r="JUA171" s="395"/>
      <c r="JUB171" s="395"/>
      <c r="JUC171" s="395"/>
      <c r="JUD171" s="395"/>
      <c r="JUE171" s="395"/>
      <c r="JUF171" s="395"/>
      <c r="JUG171" s="395"/>
      <c r="JUH171" s="395"/>
      <c r="JUI171" s="395"/>
      <c r="JUJ171" s="395"/>
      <c r="JUK171" s="395"/>
      <c r="JUL171" s="395"/>
      <c r="JUM171" s="395"/>
      <c r="JUN171" s="395"/>
      <c r="JUO171" s="395"/>
      <c r="JUP171" s="395"/>
      <c r="JUQ171" s="395"/>
      <c r="JUR171" s="395"/>
      <c r="JUS171" s="395"/>
      <c r="JUT171" s="395"/>
      <c r="JUU171" s="395"/>
      <c r="JUV171" s="395"/>
      <c r="JUW171" s="395"/>
      <c r="JUX171" s="395"/>
      <c r="JUY171" s="395"/>
      <c r="JUZ171" s="395"/>
      <c r="JVA171" s="395"/>
      <c r="JVB171" s="395"/>
      <c r="JVC171" s="395"/>
      <c r="JVD171" s="395"/>
      <c r="JVE171" s="395"/>
      <c r="JVF171" s="395"/>
      <c r="JVG171" s="395"/>
      <c r="JVH171" s="395"/>
      <c r="JVI171" s="395"/>
      <c r="JVJ171" s="395"/>
      <c r="JVK171" s="395"/>
      <c r="JVL171" s="395"/>
      <c r="JVM171" s="395"/>
      <c r="JVN171" s="395"/>
      <c r="JVO171" s="395"/>
      <c r="JVP171" s="395"/>
      <c r="JVQ171" s="395"/>
      <c r="JVR171" s="395"/>
      <c r="JVS171" s="395"/>
      <c r="JVT171" s="395"/>
      <c r="JVU171" s="395"/>
      <c r="JVV171" s="395"/>
      <c r="JVW171" s="395"/>
      <c r="JVX171" s="395"/>
      <c r="JVY171" s="395"/>
      <c r="JVZ171" s="395"/>
      <c r="JWA171" s="395"/>
      <c r="JWB171" s="395"/>
      <c r="JWC171" s="395"/>
      <c r="JWD171" s="395"/>
      <c r="JWE171" s="395"/>
      <c r="JWF171" s="395"/>
      <c r="JWG171" s="395"/>
      <c r="JWH171" s="395"/>
      <c r="JWI171" s="395"/>
      <c r="JWJ171" s="395"/>
      <c r="JWK171" s="395"/>
      <c r="JWL171" s="395"/>
      <c r="JWM171" s="395"/>
      <c r="JWN171" s="395"/>
      <c r="JWO171" s="395"/>
      <c r="JWP171" s="395"/>
      <c r="JWQ171" s="395"/>
      <c r="JWR171" s="395"/>
      <c r="JWS171" s="395"/>
      <c r="JWT171" s="395"/>
      <c r="JWU171" s="395"/>
      <c r="JWV171" s="395"/>
      <c r="JWW171" s="395"/>
      <c r="JWX171" s="395"/>
      <c r="JWY171" s="395"/>
      <c r="JWZ171" s="395"/>
      <c r="JXA171" s="395"/>
      <c r="JXB171" s="395"/>
      <c r="JXC171" s="395"/>
      <c r="JXD171" s="395"/>
      <c r="JXE171" s="395"/>
      <c r="JXF171" s="395"/>
      <c r="JXG171" s="395"/>
      <c r="JXH171" s="395"/>
      <c r="JXI171" s="395"/>
      <c r="JXJ171" s="395"/>
      <c r="JXK171" s="395"/>
      <c r="JXL171" s="395"/>
      <c r="JXM171" s="395"/>
      <c r="JXN171" s="395"/>
      <c r="JXO171" s="395"/>
      <c r="JXP171" s="395"/>
      <c r="JXQ171" s="395"/>
      <c r="JXR171" s="395"/>
      <c r="JXS171" s="395"/>
      <c r="JXT171" s="395"/>
      <c r="JXU171" s="395"/>
      <c r="JXV171" s="395"/>
      <c r="JXW171" s="395"/>
      <c r="JXX171" s="395"/>
      <c r="JXY171" s="395"/>
      <c r="JXZ171" s="395"/>
      <c r="JYA171" s="395"/>
      <c r="JYB171" s="395"/>
      <c r="JYC171" s="395"/>
      <c r="JYD171" s="395"/>
      <c r="JYE171" s="395"/>
      <c r="JYF171" s="395"/>
      <c r="JYG171" s="395"/>
      <c r="JYH171" s="395"/>
      <c r="JYI171" s="395"/>
      <c r="JYJ171" s="395"/>
      <c r="JYK171" s="395"/>
      <c r="JYL171" s="395"/>
      <c r="JYM171" s="395"/>
      <c r="JYN171" s="395"/>
      <c r="JYO171" s="395"/>
      <c r="JYP171" s="395"/>
      <c r="JYQ171" s="395"/>
      <c r="JYR171" s="395"/>
      <c r="JYS171" s="395"/>
      <c r="JYT171" s="395"/>
      <c r="JYU171" s="395"/>
      <c r="JYV171" s="395"/>
      <c r="JYW171" s="395"/>
      <c r="JYX171" s="395"/>
      <c r="JYY171" s="395"/>
      <c r="JYZ171" s="395"/>
      <c r="JZA171" s="395"/>
      <c r="JZB171" s="395"/>
      <c r="JZC171" s="395"/>
      <c r="JZD171" s="395"/>
      <c r="JZE171" s="395"/>
      <c r="JZF171" s="395"/>
      <c r="JZG171" s="395"/>
      <c r="JZH171" s="395"/>
      <c r="JZI171" s="395"/>
      <c r="JZJ171" s="395"/>
      <c r="JZK171" s="395"/>
      <c r="JZL171" s="395"/>
      <c r="JZM171" s="395"/>
      <c r="JZN171" s="395"/>
      <c r="JZO171" s="395"/>
      <c r="JZP171" s="395"/>
      <c r="JZQ171" s="395"/>
      <c r="JZR171" s="395"/>
      <c r="JZS171" s="395"/>
      <c r="JZT171" s="395"/>
      <c r="JZU171" s="395"/>
      <c r="JZV171" s="395"/>
      <c r="JZW171" s="395"/>
      <c r="JZX171" s="395"/>
      <c r="JZY171" s="395"/>
      <c r="JZZ171" s="395"/>
      <c r="KAA171" s="395"/>
      <c r="KAB171" s="395"/>
      <c r="KAC171" s="395"/>
      <c r="KAD171" s="395"/>
      <c r="KAE171" s="395"/>
      <c r="KAF171" s="395"/>
      <c r="KAG171" s="395"/>
      <c r="KAH171" s="395"/>
      <c r="KAI171" s="395"/>
      <c r="KAJ171" s="395"/>
      <c r="KAK171" s="395"/>
      <c r="KAL171" s="395"/>
      <c r="KAM171" s="395"/>
      <c r="KAN171" s="395"/>
      <c r="KAO171" s="395"/>
      <c r="KAP171" s="395"/>
      <c r="KAQ171" s="395"/>
      <c r="KAR171" s="395"/>
      <c r="KAS171" s="395"/>
      <c r="KAT171" s="395"/>
      <c r="KAU171" s="395"/>
      <c r="KAV171" s="395"/>
      <c r="KAW171" s="395"/>
      <c r="KAX171" s="395"/>
      <c r="KAY171" s="395"/>
      <c r="KAZ171" s="395"/>
      <c r="KBA171" s="395"/>
      <c r="KBB171" s="395"/>
      <c r="KBC171" s="395"/>
      <c r="KBD171" s="395"/>
      <c r="KBE171" s="395"/>
      <c r="KBF171" s="395"/>
      <c r="KBG171" s="395"/>
      <c r="KBH171" s="395"/>
      <c r="KBI171" s="395"/>
      <c r="KBJ171" s="395"/>
      <c r="KBK171" s="395"/>
      <c r="KBL171" s="395"/>
      <c r="KBM171" s="395"/>
      <c r="KBN171" s="395"/>
      <c r="KBO171" s="395"/>
      <c r="KBP171" s="395"/>
      <c r="KBQ171" s="395"/>
      <c r="KBR171" s="395"/>
      <c r="KBS171" s="395"/>
      <c r="KBT171" s="395"/>
      <c r="KBU171" s="395"/>
      <c r="KBV171" s="395"/>
      <c r="KBW171" s="395"/>
      <c r="KBX171" s="395"/>
      <c r="KBY171" s="395"/>
      <c r="KBZ171" s="395"/>
      <c r="KCA171" s="395"/>
      <c r="KCB171" s="395"/>
      <c r="KCC171" s="395"/>
      <c r="KCD171" s="395"/>
      <c r="KCE171" s="395"/>
      <c r="KCF171" s="395"/>
      <c r="KCG171" s="395"/>
      <c r="KCH171" s="395"/>
      <c r="KCI171" s="395"/>
      <c r="KCJ171" s="395"/>
      <c r="KCK171" s="395"/>
      <c r="KCL171" s="395"/>
      <c r="KCM171" s="395"/>
      <c r="KCN171" s="395"/>
      <c r="KCO171" s="395"/>
      <c r="KCP171" s="395"/>
      <c r="KCQ171" s="395"/>
      <c r="KCR171" s="395"/>
      <c r="KCS171" s="395"/>
      <c r="KCT171" s="395"/>
      <c r="KCU171" s="395"/>
      <c r="KCV171" s="395"/>
      <c r="KCW171" s="395"/>
      <c r="KCX171" s="395"/>
      <c r="KCY171" s="395"/>
      <c r="KCZ171" s="395"/>
      <c r="KDA171" s="395"/>
      <c r="KDB171" s="395"/>
      <c r="KDC171" s="395"/>
      <c r="KDD171" s="395"/>
      <c r="KDE171" s="395"/>
      <c r="KDF171" s="395"/>
      <c r="KDG171" s="395"/>
      <c r="KDH171" s="395"/>
      <c r="KDI171" s="395"/>
      <c r="KDJ171" s="395"/>
      <c r="KDK171" s="395"/>
      <c r="KDL171" s="395"/>
      <c r="KDM171" s="395"/>
      <c r="KDN171" s="395"/>
      <c r="KDO171" s="395"/>
      <c r="KDP171" s="395"/>
      <c r="KDQ171" s="395"/>
      <c r="KDR171" s="395"/>
      <c r="KDS171" s="395"/>
      <c r="KDT171" s="395"/>
      <c r="KDU171" s="395"/>
      <c r="KDV171" s="395"/>
      <c r="KDW171" s="395"/>
      <c r="KDX171" s="395"/>
      <c r="KDY171" s="395"/>
      <c r="KDZ171" s="395"/>
      <c r="KEA171" s="395"/>
      <c r="KEB171" s="395"/>
      <c r="KEC171" s="395"/>
      <c r="KED171" s="395"/>
      <c r="KEE171" s="395"/>
      <c r="KEF171" s="395"/>
      <c r="KEG171" s="395"/>
      <c r="KEH171" s="395"/>
      <c r="KEI171" s="395"/>
      <c r="KEJ171" s="395"/>
      <c r="KEK171" s="395"/>
      <c r="KEL171" s="395"/>
      <c r="KEM171" s="395"/>
      <c r="KEN171" s="395"/>
      <c r="KEO171" s="395"/>
      <c r="KEP171" s="395"/>
      <c r="KEQ171" s="395"/>
      <c r="KER171" s="395"/>
      <c r="KES171" s="395"/>
      <c r="KET171" s="395"/>
      <c r="KEU171" s="395"/>
      <c r="KEV171" s="395"/>
      <c r="KEW171" s="395"/>
      <c r="KEX171" s="395"/>
      <c r="KEY171" s="395"/>
      <c r="KEZ171" s="395"/>
      <c r="KFA171" s="395"/>
      <c r="KFB171" s="395"/>
      <c r="KFC171" s="395"/>
      <c r="KFD171" s="395"/>
      <c r="KFE171" s="395"/>
      <c r="KFF171" s="395"/>
      <c r="KFG171" s="395"/>
      <c r="KFH171" s="395"/>
      <c r="KFI171" s="395"/>
      <c r="KFJ171" s="395"/>
      <c r="KFK171" s="395"/>
      <c r="KFL171" s="395"/>
      <c r="KFM171" s="395"/>
      <c r="KFN171" s="395"/>
      <c r="KFO171" s="395"/>
      <c r="KFP171" s="395"/>
      <c r="KFQ171" s="395"/>
      <c r="KFR171" s="395"/>
      <c r="KFS171" s="395"/>
      <c r="KFT171" s="395"/>
      <c r="KFU171" s="395"/>
      <c r="KFV171" s="395"/>
      <c r="KFW171" s="395"/>
      <c r="KFX171" s="395"/>
      <c r="KFY171" s="395"/>
      <c r="KFZ171" s="395"/>
      <c r="KGA171" s="395"/>
      <c r="KGB171" s="395"/>
      <c r="KGC171" s="395"/>
      <c r="KGD171" s="395"/>
      <c r="KGE171" s="395"/>
      <c r="KGF171" s="395"/>
      <c r="KGG171" s="395"/>
      <c r="KGH171" s="395"/>
      <c r="KGI171" s="395"/>
      <c r="KGJ171" s="395"/>
      <c r="KGK171" s="395"/>
      <c r="KGL171" s="395"/>
      <c r="KGM171" s="395"/>
      <c r="KGN171" s="395"/>
      <c r="KGO171" s="395"/>
      <c r="KGP171" s="395"/>
      <c r="KGQ171" s="395"/>
      <c r="KGR171" s="395"/>
      <c r="KGS171" s="395"/>
      <c r="KGT171" s="395"/>
      <c r="KGU171" s="395"/>
      <c r="KGV171" s="395"/>
      <c r="KGW171" s="395"/>
      <c r="KGX171" s="395"/>
      <c r="KGY171" s="395"/>
      <c r="KGZ171" s="395"/>
      <c r="KHA171" s="395"/>
      <c r="KHB171" s="395"/>
      <c r="KHC171" s="395"/>
      <c r="KHD171" s="395"/>
      <c r="KHE171" s="395"/>
      <c r="KHF171" s="395"/>
      <c r="KHG171" s="395"/>
      <c r="KHH171" s="395"/>
      <c r="KHI171" s="395"/>
      <c r="KHJ171" s="395"/>
      <c r="KHK171" s="395"/>
      <c r="KHL171" s="395"/>
      <c r="KHM171" s="395"/>
      <c r="KHN171" s="395"/>
      <c r="KHO171" s="395"/>
      <c r="KHP171" s="395"/>
      <c r="KHQ171" s="395"/>
      <c r="KHR171" s="395"/>
      <c r="KHS171" s="395"/>
      <c r="KHT171" s="395"/>
      <c r="KHU171" s="395"/>
      <c r="KHV171" s="395"/>
      <c r="KHW171" s="395"/>
      <c r="KHX171" s="395"/>
      <c r="KHY171" s="395"/>
      <c r="KHZ171" s="395"/>
      <c r="KIA171" s="395"/>
      <c r="KIB171" s="395"/>
      <c r="KIC171" s="395"/>
      <c r="KID171" s="395"/>
      <c r="KIE171" s="395"/>
      <c r="KIF171" s="395"/>
      <c r="KIG171" s="395"/>
      <c r="KIH171" s="395"/>
      <c r="KII171" s="395"/>
      <c r="KIJ171" s="395"/>
      <c r="KIK171" s="395"/>
      <c r="KIL171" s="395"/>
      <c r="KIM171" s="395"/>
      <c r="KIN171" s="395"/>
      <c r="KIO171" s="395"/>
      <c r="KIP171" s="395"/>
      <c r="KIQ171" s="395"/>
      <c r="KIR171" s="395"/>
      <c r="KIS171" s="395"/>
      <c r="KIT171" s="395"/>
      <c r="KIU171" s="395"/>
      <c r="KIV171" s="395"/>
      <c r="KIW171" s="395"/>
      <c r="KIX171" s="395"/>
      <c r="KIY171" s="395"/>
      <c r="KIZ171" s="395"/>
      <c r="KJA171" s="395"/>
      <c r="KJB171" s="395"/>
      <c r="KJC171" s="395"/>
      <c r="KJD171" s="395"/>
      <c r="KJE171" s="395"/>
      <c r="KJF171" s="395"/>
      <c r="KJG171" s="395"/>
      <c r="KJH171" s="395"/>
      <c r="KJI171" s="395"/>
      <c r="KJJ171" s="395"/>
      <c r="KJK171" s="395"/>
      <c r="KJL171" s="395"/>
      <c r="KJM171" s="395"/>
      <c r="KJN171" s="395"/>
      <c r="KJO171" s="395"/>
      <c r="KJP171" s="395"/>
      <c r="KJQ171" s="395"/>
      <c r="KJR171" s="395"/>
      <c r="KJS171" s="395"/>
      <c r="KJT171" s="395"/>
      <c r="KJU171" s="395"/>
      <c r="KJV171" s="395"/>
      <c r="KJW171" s="395"/>
      <c r="KJX171" s="395"/>
      <c r="KJY171" s="395"/>
      <c r="KJZ171" s="395"/>
      <c r="KKA171" s="395"/>
      <c r="KKB171" s="395"/>
      <c r="KKC171" s="395"/>
      <c r="KKD171" s="395"/>
      <c r="KKE171" s="395"/>
      <c r="KKF171" s="395"/>
      <c r="KKG171" s="395"/>
      <c r="KKH171" s="395"/>
      <c r="KKI171" s="395"/>
      <c r="KKJ171" s="395"/>
      <c r="KKK171" s="395"/>
      <c r="KKL171" s="395"/>
      <c r="KKM171" s="395"/>
      <c r="KKN171" s="395"/>
      <c r="KKO171" s="395"/>
      <c r="KKP171" s="395"/>
      <c r="KKQ171" s="395"/>
      <c r="KKR171" s="395"/>
      <c r="KKS171" s="395"/>
      <c r="KKT171" s="395"/>
      <c r="KKU171" s="395"/>
      <c r="KKV171" s="395"/>
      <c r="KKW171" s="395"/>
      <c r="KKX171" s="395"/>
      <c r="KKY171" s="395"/>
      <c r="KKZ171" s="395"/>
      <c r="KLA171" s="395"/>
      <c r="KLB171" s="395"/>
      <c r="KLC171" s="395"/>
      <c r="KLD171" s="395"/>
      <c r="KLE171" s="395"/>
      <c r="KLF171" s="395"/>
      <c r="KLG171" s="395"/>
      <c r="KLH171" s="395"/>
      <c r="KLI171" s="395"/>
      <c r="KLJ171" s="395"/>
      <c r="KLK171" s="395"/>
      <c r="KLL171" s="395"/>
      <c r="KLM171" s="395"/>
      <c r="KLN171" s="395"/>
      <c r="KLO171" s="395"/>
      <c r="KLP171" s="395"/>
      <c r="KLQ171" s="395"/>
      <c r="KLR171" s="395"/>
      <c r="KLS171" s="395"/>
      <c r="KLT171" s="395"/>
      <c r="KLU171" s="395"/>
      <c r="KLV171" s="395"/>
      <c r="KLW171" s="395"/>
      <c r="KLX171" s="395"/>
      <c r="KLY171" s="395"/>
      <c r="KLZ171" s="395"/>
      <c r="KMA171" s="395"/>
      <c r="KMB171" s="395"/>
      <c r="KMC171" s="395"/>
      <c r="KMD171" s="395"/>
      <c r="KME171" s="395"/>
      <c r="KMF171" s="395"/>
      <c r="KMG171" s="395"/>
      <c r="KMH171" s="395"/>
      <c r="KMI171" s="395"/>
      <c r="KMJ171" s="395"/>
      <c r="KMK171" s="395"/>
      <c r="KML171" s="395"/>
      <c r="KMM171" s="395"/>
      <c r="KMN171" s="395"/>
      <c r="KMO171" s="395"/>
      <c r="KMP171" s="395"/>
      <c r="KMQ171" s="395"/>
      <c r="KMR171" s="395"/>
      <c r="KMS171" s="395"/>
      <c r="KMT171" s="395"/>
      <c r="KMU171" s="395"/>
      <c r="KMV171" s="395"/>
      <c r="KMW171" s="395"/>
      <c r="KMX171" s="395"/>
      <c r="KMY171" s="395"/>
      <c r="KMZ171" s="395"/>
      <c r="KNA171" s="395"/>
      <c r="KNB171" s="395"/>
      <c r="KNC171" s="395"/>
      <c r="KND171" s="395"/>
      <c r="KNE171" s="395"/>
      <c r="KNF171" s="395"/>
      <c r="KNG171" s="395"/>
      <c r="KNH171" s="395"/>
      <c r="KNI171" s="395"/>
      <c r="KNJ171" s="395"/>
      <c r="KNK171" s="395"/>
      <c r="KNL171" s="395"/>
      <c r="KNM171" s="395"/>
      <c r="KNN171" s="395"/>
      <c r="KNO171" s="395"/>
      <c r="KNP171" s="395"/>
      <c r="KNQ171" s="395"/>
      <c r="KNR171" s="395"/>
      <c r="KNS171" s="395"/>
      <c r="KNT171" s="395"/>
      <c r="KNU171" s="395"/>
      <c r="KNV171" s="395"/>
      <c r="KNW171" s="395"/>
      <c r="KNX171" s="395"/>
      <c r="KNY171" s="395"/>
      <c r="KNZ171" s="395"/>
      <c r="KOA171" s="395"/>
      <c r="KOB171" s="395"/>
      <c r="KOC171" s="395"/>
      <c r="KOD171" s="395"/>
      <c r="KOE171" s="395"/>
      <c r="KOF171" s="395"/>
      <c r="KOG171" s="395"/>
      <c r="KOH171" s="395"/>
      <c r="KOI171" s="395"/>
      <c r="KOJ171" s="395"/>
      <c r="KOK171" s="395"/>
      <c r="KOL171" s="395"/>
      <c r="KOM171" s="395"/>
      <c r="KON171" s="395"/>
      <c r="KOO171" s="395"/>
      <c r="KOP171" s="395"/>
      <c r="KOQ171" s="395"/>
      <c r="KOR171" s="395"/>
      <c r="KOS171" s="395"/>
      <c r="KOT171" s="395"/>
      <c r="KOU171" s="395"/>
      <c r="KOV171" s="395"/>
      <c r="KOW171" s="395"/>
      <c r="KOX171" s="395"/>
      <c r="KOY171" s="395"/>
      <c r="KOZ171" s="395"/>
      <c r="KPA171" s="395"/>
      <c r="KPB171" s="395"/>
      <c r="KPC171" s="395"/>
      <c r="KPD171" s="395"/>
      <c r="KPE171" s="395"/>
      <c r="KPF171" s="395"/>
      <c r="KPG171" s="395"/>
      <c r="KPH171" s="395"/>
      <c r="KPI171" s="395"/>
      <c r="KPJ171" s="395"/>
      <c r="KPK171" s="395"/>
      <c r="KPL171" s="395"/>
      <c r="KPM171" s="395"/>
      <c r="KPN171" s="395"/>
      <c r="KPO171" s="395"/>
      <c r="KPP171" s="395"/>
      <c r="KPQ171" s="395"/>
      <c r="KPR171" s="395"/>
      <c r="KPS171" s="395"/>
      <c r="KPT171" s="395"/>
      <c r="KPU171" s="395"/>
      <c r="KPV171" s="395"/>
      <c r="KPW171" s="395"/>
      <c r="KPX171" s="395"/>
      <c r="KPY171" s="395"/>
      <c r="KPZ171" s="395"/>
      <c r="KQA171" s="395"/>
      <c r="KQB171" s="395"/>
      <c r="KQC171" s="395"/>
      <c r="KQD171" s="395"/>
      <c r="KQE171" s="395"/>
      <c r="KQF171" s="395"/>
      <c r="KQG171" s="395"/>
      <c r="KQH171" s="395"/>
      <c r="KQI171" s="395"/>
      <c r="KQJ171" s="395"/>
      <c r="KQK171" s="395"/>
      <c r="KQL171" s="395"/>
      <c r="KQM171" s="395"/>
      <c r="KQN171" s="395"/>
      <c r="KQO171" s="395"/>
      <c r="KQP171" s="395"/>
      <c r="KQQ171" s="395"/>
      <c r="KQR171" s="395"/>
      <c r="KQS171" s="395"/>
      <c r="KQT171" s="395"/>
      <c r="KQU171" s="395"/>
      <c r="KQV171" s="395"/>
      <c r="KQW171" s="395"/>
      <c r="KQX171" s="395"/>
      <c r="KQY171" s="395"/>
      <c r="KQZ171" s="395"/>
      <c r="KRA171" s="395"/>
      <c r="KRB171" s="395"/>
      <c r="KRC171" s="395"/>
      <c r="KRD171" s="395"/>
      <c r="KRE171" s="395"/>
      <c r="KRF171" s="395"/>
      <c r="KRG171" s="395"/>
      <c r="KRH171" s="395"/>
      <c r="KRI171" s="395"/>
      <c r="KRJ171" s="395"/>
      <c r="KRK171" s="395"/>
      <c r="KRL171" s="395"/>
      <c r="KRM171" s="395"/>
      <c r="KRN171" s="395"/>
      <c r="KRO171" s="395"/>
      <c r="KRP171" s="395"/>
      <c r="KRQ171" s="395"/>
      <c r="KRR171" s="395"/>
      <c r="KRS171" s="395"/>
      <c r="KRT171" s="395"/>
      <c r="KRU171" s="395"/>
      <c r="KRV171" s="395"/>
      <c r="KRW171" s="395"/>
      <c r="KRX171" s="395"/>
      <c r="KRY171" s="395"/>
      <c r="KRZ171" s="395"/>
      <c r="KSA171" s="395"/>
      <c r="KSB171" s="395"/>
      <c r="KSC171" s="395"/>
      <c r="KSD171" s="395"/>
      <c r="KSE171" s="395"/>
      <c r="KSF171" s="395"/>
      <c r="KSG171" s="395"/>
      <c r="KSH171" s="395"/>
      <c r="KSI171" s="395"/>
      <c r="KSJ171" s="395"/>
      <c r="KSK171" s="395"/>
      <c r="KSL171" s="395"/>
      <c r="KSM171" s="395"/>
      <c r="KSN171" s="395"/>
      <c r="KSO171" s="395"/>
      <c r="KSP171" s="395"/>
      <c r="KSQ171" s="395"/>
      <c r="KSR171" s="395"/>
      <c r="KSS171" s="395"/>
      <c r="KST171" s="395"/>
      <c r="KSU171" s="395"/>
      <c r="KSV171" s="395"/>
      <c r="KSW171" s="395"/>
      <c r="KSX171" s="395"/>
      <c r="KSY171" s="395"/>
      <c r="KSZ171" s="395"/>
      <c r="KTA171" s="395"/>
      <c r="KTB171" s="395"/>
      <c r="KTC171" s="395"/>
      <c r="KTD171" s="395"/>
      <c r="KTE171" s="395"/>
      <c r="KTF171" s="395"/>
      <c r="KTG171" s="395"/>
      <c r="KTH171" s="395"/>
      <c r="KTI171" s="395"/>
      <c r="KTJ171" s="395"/>
      <c r="KTK171" s="395"/>
      <c r="KTL171" s="395"/>
      <c r="KTM171" s="395"/>
      <c r="KTN171" s="395"/>
      <c r="KTO171" s="395"/>
      <c r="KTP171" s="395"/>
      <c r="KTQ171" s="395"/>
      <c r="KTR171" s="395"/>
      <c r="KTS171" s="395"/>
      <c r="KTT171" s="395"/>
      <c r="KTU171" s="395"/>
      <c r="KTV171" s="395"/>
      <c r="KTW171" s="395"/>
      <c r="KTX171" s="395"/>
      <c r="KTY171" s="395"/>
      <c r="KTZ171" s="395"/>
      <c r="KUA171" s="395"/>
      <c r="KUB171" s="395"/>
      <c r="KUC171" s="395"/>
      <c r="KUD171" s="395"/>
      <c r="KUE171" s="395"/>
      <c r="KUF171" s="395"/>
      <c r="KUG171" s="395"/>
      <c r="KUH171" s="395"/>
      <c r="KUI171" s="395"/>
      <c r="KUJ171" s="395"/>
      <c r="KUK171" s="395"/>
      <c r="KUL171" s="395"/>
      <c r="KUM171" s="395"/>
      <c r="KUN171" s="395"/>
      <c r="KUO171" s="395"/>
      <c r="KUP171" s="395"/>
      <c r="KUQ171" s="395"/>
      <c r="KUR171" s="395"/>
      <c r="KUS171" s="395"/>
      <c r="KUT171" s="395"/>
      <c r="KUU171" s="395"/>
      <c r="KUV171" s="395"/>
      <c r="KUW171" s="395"/>
      <c r="KUX171" s="395"/>
      <c r="KUY171" s="395"/>
      <c r="KUZ171" s="395"/>
      <c r="KVA171" s="395"/>
      <c r="KVB171" s="395"/>
      <c r="KVC171" s="395"/>
      <c r="KVD171" s="395"/>
      <c r="KVE171" s="395"/>
      <c r="KVF171" s="395"/>
      <c r="KVG171" s="395"/>
      <c r="KVH171" s="395"/>
      <c r="KVI171" s="395"/>
      <c r="KVJ171" s="395"/>
      <c r="KVK171" s="395"/>
      <c r="KVL171" s="395"/>
      <c r="KVM171" s="395"/>
      <c r="KVN171" s="395"/>
      <c r="KVO171" s="395"/>
      <c r="KVP171" s="395"/>
      <c r="KVQ171" s="395"/>
      <c r="KVR171" s="395"/>
      <c r="KVS171" s="395"/>
      <c r="KVT171" s="395"/>
      <c r="KVU171" s="395"/>
      <c r="KVV171" s="395"/>
      <c r="KVW171" s="395"/>
      <c r="KVX171" s="395"/>
      <c r="KVY171" s="395"/>
      <c r="KVZ171" s="395"/>
      <c r="KWA171" s="395"/>
      <c r="KWB171" s="395"/>
      <c r="KWC171" s="395"/>
      <c r="KWD171" s="395"/>
      <c r="KWE171" s="395"/>
      <c r="KWF171" s="395"/>
      <c r="KWG171" s="395"/>
      <c r="KWH171" s="395"/>
      <c r="KWI171" s="395"/>
      <c r="KWJ171" s="395"/>
      <c r="KWK171" s="395"/>
      <c r="KWL171" s="395"/>
      <c r="KWM171" s="395"/>
      <c r="KWN171" s="395"/>
      <c r="KWO171" s="395"/>
      <c r="KWP171" s="395"/>
      <c r="KWQ171" s="395"/>
      <c r="KWR171" s="395"/>
      <c r="KWS171" s="395"/>
      <c r="KWT171" s="395"/>
      <c r="KWU171" s="395"/>
      <c r="KWV171" s="395"/>
      <c r="KWW171" s="395"/>
      <c r="KWX171" s="395"/>
      <c r="KWY171" s="395"/>
      <c r="KWZ171" s="395"/>
      <c r="KXA171" s="395"/>
      <c r="KXB171" s="395"/>
      <c r="KXC171" s="395"/>
      <c r="KXD171" s="395"/>
      <c r="KXE171" s="395"/>
      <c r="KXF171" s="395"/>
      <c r="KXG171" s="395"/>
      <c r="KXH171" s="395"/>
      <c r="KXI171" s="395"/>
      <c r="KXJ171" s="395"/>
      <c r="KXK171" s="395"/>
      <c r="KXL171" s="395"/>
      <c r="KXM171" s="395"/>
      <c r="KXN171" s="395"/>
      <c r="KXO171" s="395"/>
      <c r="KXP171" s="395"/>
      <c r="KXQ171" s="395"/>
      <c r="KXR171" s="395"/>
      <c r="KXS171" s="395"/>
      <c r="KXT171" s="395"/>
      <c r="KXU171" s="395"/>
      <c r="KXV171" s="395"/>
      <c r="KXW171" s="395"/>
      <c r="KXX171" s="395"/>
      <c r="KXY171" s="395"/>
      <c r="KXZ171" s="395"/>
      <c r="KYA171" s="395"/>
      <c r="KYB171" s="395"/>
      <c r="KYC171" s="395"/>
      <c r="KYD171" s="395"/>
      <c r="KYE171" s="395"/>
      <c r="KYF171" s="395"/>
      <c r="KYG171" s="395"/>
      <c r="KYH171" s="395"/>
      <c r="KYI171" s="395"/>
      <c r="KYJ171" s="395"/>
      <c r="KYK171" s="395"/>
      <c r="KYL171" s="395"/>
      <c r="KYM171" s="395"/>
      <c r="KYN171" s="395"/>
      <c r="KYO171" s="395"/>
      <c r="KYP171" s="395"/>
      <c r="KYQ171" s="395"/>
      <c r="KYR171" s="395"/>
      <c r="KYS171" s="395"/>
      <c r="KYT171" s="395"/>
      <c r="KYU171" s="395"/>
      <c r="KYV171" s="395"/>
      <c r="KYW171" s="395"/>
      <c r="KYX171" s="395"/>
      <c r="KYY171" s="395"/>
      <c r="KYZ171" s="395"/>
      <c r="KZA171" s="395"/>
      <c r="KZB171" s="395"/>
      <c r="KZC171" s="395"/>
      <c r="KZD171" s="395"/>
      <c r="KZE171" s="395"/>
      <c r="KZF171" s="395"/>
      <c r="KZG171" s="395"/>
      <c r="KZH171" s="395"/>
      <c r="KZI171" s="395"/>
      <c r="KZJ171" s="395"/>
      <c r="KZK171" s="395"/>
      <c r="KZL171" s="395"/>
      <c r="KZM171" s="395"/>
      <c r="KZN171" s="395"/>
      <c r="KZO171" s="395"/>
      <c r="KZP171" s="395"/>
      <c r="KZQ171" s="395"/>
      <c r="KZR171" s="395"/>
      <c r="KZS171" s="395"/>
      <c r="KZT171" s="395"/>
      <c r="KZU171" s="395"/>
      <c r="KZV171" s="395"/>
      <c r="KZW171" s="395"/>
      <c r="KZX171" s="395"/>
      <c r="KZY171" s="395"/>
      <c r="KZZ171" s="395"/>
      <c r="LAA171" s="395"/>
      <c r="LAB171" s="395"/>
      <c r="LAC171" s="395"/>
      <c r="LAD171" s="395"/>
      <c r="LAE171" s="395"/>
      <c r="LAF171" s="395"/>
      <c r="LAG171" s="395"/>
      <c r="LAH171" s="395"/>
      <c r="LAI171" s="395"/>
      <c r="LAJ171" s="395"/>
      <c r="LAK171" s="395"/>
      <c r="LAL171" s="395"/>
      <c r="LAM171" s="395"/>
      <c r="LAN171" s="395"/>
      <c r="LAO171" s="395"/>
      <c r="LAP171" s="395"/>
      <c r="LAQ171" s="395"/>
      <c r="LAR171" s="395"/>
      <c r="LAS171" s="395"/>
      <c r="LAT171" s="395"/>
      <c r="LAU171" s="395"/>
      <c r="LAV171" s="395"/>
      <c r="LAW171" s="395"/>
      <c r="LAX171" s="395"/>
      <c r="LAY171" s="395"/>
      <c r="LAZ171" s="395"/>
      <c r="LBA171" s="395"/>
      <c r="LBB171" s="395"/>
      <c r="LBC171" s="395"/>
      <c r="LBD171" s="395"/>
      <c r="LBE171" s="395"/>
      <c r="LBF171" s="395"/>
      <c r="LBG171" s="395"/>
      <c r="LBH171" s="395"/>
      <c r="LBI171" s="395"/>
      <c r="LBJ171" s="395"/>
      <c r="LBK171" s="395"/>
      <c r="LBL171" s="395"/>
      <c r="LBM171" s="395"/>
      <c r="LBN171" s="395"/>
      <c r="LBO171" s="395"/>
      <c r="LBP171" s="395"/>
      <c r="LBQ171" s="395"/>
      <c r="LBR171" s="395"/>
      <c r="LBS171" s="395"/>
      <c r="LBT171" s="395"/>
      <c r="LBU171" s="395"/>
      <c r="LBV171" s="395"/>
      <c r="LBW171" s="395"/>
      <c r="LBX171" s="395"/>
      <c r="LBY171" s="395"/>
      <c r="LBZ171" s="395"/>
      <c r="LCA171" s="395"/>
      <c r="LCB171" s="395"/>
      <c r="LCC171" s="395"/>
      <c r="LCD171" s="395"/>
      <c r="LCE171" s="395"/>
      <c r="LCF171" s="395"/>
      <c r="LCG171" s="395"/>
      <c r="LCH171" s="395"/>
      <c r="LCI171" s="395"/>
      <c r="LCJ171" s="395"/>
      <c r="LCK171" s="395"/>
      <c r="LCL171" s="395"/>
      <c r="LCM171" s="395"/>
      <c r="LCN171" s="395"/>
      <c r="LCO171" s="395"/>
      <c r="LCP171" s="395"/>
      <c r="LCQ171" s="395"/>
      <c r="LCR171" s="395"/>
      <c r="LCS171" s="395"/>
      <c r="LCT171" s="395"/>
      <c r="LCU171" s="395"/>
      <c r="LCV171" s="395"/>
      <c r="LCW171" s="395"/>
      <c r="LCX171" s="395"/>
      <c r="LCY171" s="395"/>
      <c r="LCZ171" s="395"/>
      <c r="LDA171" s="395"/>
      <c r="LDB171" s="395"/>
      <c r="LDC171" s="395"/>
      <c r="LDD171" s="395"/>
      <c r="LDE171" s="395"/>
      <c r="LDF171" s="395"/>
      <c r="LDG171" s="395"/>
      <c r="LDH171" s="395"/>
      <c r="LDI171" s="395"/>
      <c r="LDJ171" s="395"/>
      <c r="LDK171" s="395"/>
      <c r="LDL171" s="395"/>
      <c r="LDM171" s="395"/>
      <c r="LDN171" s="395"/>
      <c r="LDO171" s="395"/>
      <c r="LDP171" s="395"/>
      <c r="LDQ171" s="395"/>
      <c r="LDR171" s="395"/>
      <c r="LDS171" s="395"/>
      <c r="LDT171" s="395"/>
      <c r="LDU171" s="395"/>
      <c r="LDV171" s="395"/>
      <c r="LDW171" s="395"/>
      <c r="LDX171" s="395"/>
      <c r="LDY171" s="395"/>
      <c r="LDZ171" s="395"/>
      <c r="LEA171" s="395"/>
      <c r="LEB171" s="395"/>
      <c r="LEC171" s="395"/>
      <c r="LED171" s="395"/>
      <c r="LEE171" s="395"/>
      <c r="LEF171" s="395"/>
      <c r="LEG171" s="395"/>
      <c r="LEH171" s="395"/>
      <c r="LEI171" s="395"/>
      <c r="LEJ171" s="395"/>
      <c r="LEK171" s="395"/>
      <c r="LEL171" s="395"/>
      <c r="LEM171" s="395"/>
      <c r="LEN171" s="395"/>
      <c r="LEO171" s="395"/>
      <c r="LEP171" s="395"/>
      <c r="LEQ171" s="395"/>
      <c r="LER171" s="395"/>
      <c r="LES171" s="395"/>
      <c r="LET171" s="395"/>
      <c r="LEU171" s="395"/>
      <c r="LEV171" s="395"/>
      <c r="LEW171" s="395"/>
      <c r="LEX171" s="395"/>
      <c r="LEY171" s="395"/>
      <c r="LEZ171" s="395"/>
      <c r="LFA171" s="395"/>
      <c r="LFB171" s="395"/>
      <c r="LFC171" s="395"/>
      <c r="LFD171" s="395"/>
      <c r="LFE171" s="395"/>
      <c r="LFF171" s="395"/>
      <c r="LFG171" s="395"/>
      <c r="LFH171" s="395"/>
      <c r="LFI171" s="395"/>
      <c r="LFJ171" s="395"/>
      <c r="LFK171" s="395"/>
      <c r="LFL171" s="395"/>
      <c r="LFM171" s="395"/>
      <c r="LFN171" s="395"/>
      <c r="LFO171" s="395"/>
      <c r="LFP171" s="395"/>
      <c r="LFQ171" s="395"/>
      <c r="LFR171" s="395"/>
      <c r="LFS171" s="395"/>
      <c r="LFT171" s="395"/>
      <c r="LFU171" s="395"/>
      <c r="LFV171" s="395"/>
      <c r="LFW171" s="395"/>
      <c r="LFX171" s="395"/>
      <c r="LFY171" s="395"/>
      <c r="LFZ171" s="395"/>
      <c r="LGA171" s="395"/>
      <c r="LGB171" s="395"/>
      <c r="LGC171" s="395"/>
      <c r="LGD171" s="395"/>
      <c r="LGE171" s="395"/>
      <c r="LGF171" s="395"/>
      <c r="LGG171" s="395"/>
      <c r="LGH171" s="395"/>
      <c r="LGI171" s="395"/>
      <c r="LGJ171" s="395"/>
      <c r="LGK171" s="395"/>
      <c r="LGL171" s="395"/>
      <c r="LGM171" s="395"/>
      <c r="LGN171" s="395"/>
      <c r="LGO171" s="395"/>
      <c r="LGP171" s="395"/>
      <c r="LGQ171" s="395"/>
      <c r="LGR171" s="395"/>
      <c r="LGS171" s="395"/>
      <c r="LGT171" s="395"/>
      <c r="LGU171" s="395"/>
      <c r="LGV171" s="395"/>
      <c r="LGW171" s="395"/>
      <c r="LGX171" s="395"/>
      <c r="LGY171" s="395"/>
      <c r="LGZ171" s="395"/>
      <c r="LHA171" s="395"/>
      <c r="LHB171" s="395"/>
      <c r="LHC171" s="395"/>
      <c r="LHD171" s="395"/>
      <c r="LHE171" s="395"/>
      <c r="LHF171" s="395"/>
      <c r="LHG171" s="395"/>
      <c r="LHH171" s="395"/>
      <c r="LHI171" s="395"/>
      <c r="LHJ171" s="395"/>
      <c r="LHK171" s="395"/>
      <c r="LHL171" s="395"/>
      <c r="LHM171" s="395"/>
      <c r="LHN171" s="395"/>
      <c r="LHO171" s="395"/>
      <c r="LHP171" s="395"/>
      <c r="LHQ171" s="395"/>
      <c r="LHR171" s="395"/>
      <c r="LHS171" s="395"/>
      <c r="LHT171" s="395"/>
      <c r="LHU171" s="395"/>
      <c r="LHV171" s="395"/>
      <c r="LHW171" s="395"/>
      <c r="LHX171" s="395"/>
      <c r="LHY171" s="395"/>
      <c r="LHZ171" s="395"/>
      <c r="LIA171" s="395"/>
      <c r="LIB171" s="395"/>
      <c r="LIC171" s="395"/>
      <c r="LID171" s="395"/>
      <c r="LIE171" s="395"/>
      <c r="LIF171" s="395"/>
      <c r="LIG171" s="395"/>
      <c r="LIH171" s="395"/>
      <c r="LII171" s="395"/>
      <c r="LIJ171" s="395"/>
      <c r="LIK171" s="395"/>
      <c r="LIL171" s="395"/>
      <c r="LIM171" s="395"/>
      <c r="LIN171" s="395"/>
      <c r="LIO171" s="395"/>
      <c r="LIP171" s="395"/>
      <c r="LIQ171" s="395"/>
      <c r="LIR171" s="395"/>
      <c r="LIS171" s="395"/>
      <c r="LIT171" s="395"/>
      <c r="LIU171" s="395"/>
      <c r="LIV171" s="395"/>
      <c r="LIW171" s="395"/>
      <c r="LIX171" s="395"/>
      <c r="LIY171" s="395"/>
      <c r="LIZ171" s="395"/>
      <c r="LJA171" s="395"/>
      <c r="LJB171" s="395"/>
      <c r="LJC171" s="395"/>
      <c r="LJD171" s="395"/>
      <c r="LJE171" s="395"/>
      <c r="LJF171" s="395"/>
      <c r="LJG171" s="395"/>
      <c r="LJH171" s="395"/>
      <c r="LJI171" s="395"/>
      <c r="LJJ171" s="395"/>
      <c r="LJK171" s="395"/>
      <c r="LJL171" s="395"/>
      <c r="LJM171" s="395"/>
      <c r="LJN171" s="395"/>
      <c r="LJO171" s="395"/>
      <c r="LJP171" s="395"/>
      <c r="LJQ171" s="395"/>
      <c r="LJR171" s="395"/>
      <c r="LJS171" s="395"/>
      <c r="LJT171" s="395"/>
      <c r="LJU171" s="395"/>
      <c r="LJV171" s="395"/>
      <c r="LJW171" s="395"/>
      <c r="LJX171" s="395"/>
      <c r="LJY171" s="395"/>
      <c r="LJZ171" s="395"/>
      <c r="LKA171" s="395"/>
      <c r="LKB171" s="395"/>
      <c r="LKC171" s="395"/>
      <c r="LKD171" s="395"/>
      <c r="LKE171" s="395"/>
      <c r="LKF171" s="395"/>
      <c r="LKG171" s="395"/>
      <c r="LKH171" s="395"/>
      <c r="LKI171" s="395"/>
      <c r="LKJ171" s="395"/>
      <c r="LKK171" s="395"/>
      <c r="LKL171" s="395"/>
      <c r="LKM171" s="395"/>
      <c r="LKN171" s="395"/>
      <c r="LKO171" s="395"/>
      <c r="LKP171" s="395"/>
      <c r="LKQ171" s="395"/>
      <c r="LKR171" s="395"/>
      <c r="LKS171" s="395"/>
      <c r="LKT171" s="395"/>
      <c r="LKU171" s="395"/>
      <c r="LKV171" s="395"/>
      <c r="LKW171" s="395"/>
      <c r="LKX171" s="395"/>
      <c r="LKY171" s="395"/>
      <c r="LKZ171" s="395"/>
      <c r="LLA171" s="395"/>
      <c r="LLB171" s="395"/>
      <c r="LLC171" s="395"/>
      <c r="LLD171" s="395"/>
      <c r="LLE171" s="395"/>
      <c r="LLF171" s="395"/>
      <c r="LLG171" s="395"/>
      <c r="LLH171" s="395"/>
      <c r="LLI171" s="395"/>
      <c r="LLJ171" s="395"/>
      <c r="LLK171" s="395"/>
      <c r="LLL171" s="395"/>
      <c r="LLM171" s="395"/>
      <c r="LLN171" s="395"/>
      <c r="LLO171" s="395"/>
      <c r="LLP171" s="395"/>
      <c r="LLQ171" s="395"/>
      <c r="LLR171" s="395"/>
      <c r="LLS171" s="395"/>
      <c r="LLT171" s="395"/>
      <c r="LLU171" s="395"/>
      <c r="LLV171" s="395"/>
      <c r="LLW171" s="395"/>
      <c r="LLX171" s="395"/>
      <c r="LLY171" s="395"/>
      <c r="LLZ171" s="395"/>
      <c r="LMA171" s="395"/>
      <c r="LMB171" s="395"/>
      <c r="LMC171" s="395"/>
      <c r="LMD171" s="395"/>
      <c r="LME171" s="395"/>
      <c r="LMF171" s="395"/>
      <c r="LMG171" s="395"/>
      <c r="LMH171" s="395"/>
      <c r="LMI171" s="395"/>
      <c r="LMJ171" s="395"/>
      <c r="LMK171" s="395"/>
      <c r="LML171" s="395"/>
      <c r="LMM171" s="395"/>
      <c r="LMN171" s="395"/>
      <c r="LMO171" s="395"/>
      <c r="LMP171" s="395"/>
      <c r="LMQ171" s="395"/>
      <c r="LMR171" s="395"/>
      <c r="LMS171" s="395"/>
      <c r="LMT171" s="395"/>
      <c r="LMU171" s="395"/>
      <c r="LMV171" s="395"/>
      <c r="LMW171" s="395"/>
      <c r="LMX171" s="395"/>
      <c r="LMY171" s="395"/>
      <c r="LMZ171" s="395"/>
      <c r="LNA171" s="395"/>
      <c r="LNB171" s="395"/>
      <c r="LNC171" s="395"/>
      <c r="LND171" s="395"/>
      <c r="LNE171" s="395"/>
      <c r="LNF171" s="395"/>
      <c r="LNG171" s="395"/>
      <c r="LNH171" s="395"/>
      <c r="LNI171" s="395"/>
      <c r="LNJ171" s="395"/>
      <c r="LNK171" s="395"/>
      <c r="LNL171" s="395"/>
      <c r="LNM171" s="395"/>
      <c r="LNN171" s="395"/>
      <c r="LNO171" s="395"/>
      <c r="LNP171" s="395"/>
      <c r="LNQ171" s="395"/>
      <c r="LNR171" s="395"/>
      <c r="LNS171" s="395"/>
      <c r="LNT171" s="395"/>
      <c r="LNU171" s="395"/>
      <c r="LNV171" s="395"/>
      <c r="LNW171" s="395"/>
      <c r="LNX171" s="395"/>
      <c r="LNY171" s="395"/>
      <c r="LNZ171" s="395"/>
      <c r="LOA171" s="395"/>
      <c r="LOB171" s="395"/>
      <c r="LOC171" s="395"/>
      <c r="LOD171" s="395"/>
      <c r="LOE171" s="395"/>
      <c r="LOF171" s="395"/>
      <c r="LOG171" s="395"/>
      <c r="LOH171" s="395"/>
      <c r="LOI171" s="395"/>
      <c r="LOJ171" s="395"/>
      <c r="LOK171" s="395"/>
      <c r="LOL171" s="395"/>
      <c r="LOM171" s="395"/>
      <c r="LON171" s="395"/>
      <c r="LOO171" s="395"/>
      <c r="LOP171" s="395"/>
      <c r="LOQ171" s="395"/>
      <c r="LOR171" s="395"/>
      <c r="LOS171" s="395"/>
      <c r="LOT171" s="395"/>
      <c r="LOU171" s="395"/>
      <c r="LOV171" s="395"/>
      <c r="LOW171" s="395"/>
      <c r="LOX171" s="395"/>
      <c r="LOY171" s="395"/>
      <c r="LOZ171" s="395"/>
      <c r="LPA171" s="395"/>
      <c r="LPB171" s="395"/>
      <c r="LPC171" s="395"/>
      <c r="LPD171" s="395"/>
      <c r="LPE171" s="395"/>
      <c r="LPF171" s="395"/>
      <c r="LPG171" s="395"/>
      <c r="LPH171" s="395"/>
      <c r="LPI171" s="395"/>
      <c r="LPJ171" s="395"/>
      <c r="LPK171" s="395"/>
      <c r="LPL171" s="395"/>
      <c r="LPM171" s="395"/>
      <c r="LPN171" s="395"/>
      <c r="LPO171" s="395"/>
      <c r="LPP171" s="395"/>
      <c r="LPQ171" s="395"/>
      <c r="LPR171" s="395"/>
      <c r="LPS171" s="395"/>
      <c r="LPT171" s="395"/>
      <c r="LPU171" s="395"/>
      <c r="LPV171" s="395"/>
      <c r="LPW171" s="395"/>
      <c r="LPX171" s="395"/>
      <c r="LPY171" s="395"/>
      <c r="LPZ171" s="395"/>
      <c r="LQA171" s="395"/>
      <c r="LQB171" s="395"/>
      <c r="LQC171" s="395"/>
      <c r="LQD171" s="395"/>
      <c r="LQE171" s="395"/>
      <c r="LQF171" s="395"/>
      <c r="LQG171" s="395"/>
      <c r="LQH171" s="395"/>
      <c r="LQI171" s="395"/>
      <c r="LQJ171" s="395"/>
      <c r="LQK171" s="395"/>
      <c r="LQL171" s="395"/>
      <c r="LQM171" s="395"/>
      <c r="LQN171" s="395"/>
      <c r="LQO171" s="395"/>
      <c r="LQP171" s="395"/>
      <c r="LQQ171" s="395"/>
      <c r="LQR171" s="395"/>
      <c r="LQS171" s="395"/>
      <c r="LQT171" s="395"/>
      <c r="LQU171" s="395"/>
      <c r="LQV171" s="395"/>
      <c r="LQW171" s="395"/>
      <c r="LQX171" s="395"/>
      <c r="LQY171" s="395"/>
      <c r="LQZ171" s="395"/>
      <c r="LRA171" s="395"/>
      <c r="LRB171" s="395"/>
      <c r="LRC171" s="395"/>
      <c r="LRD171" s="395"/>
      <c r="LRE171" s="395"/>
      <c r="LRF171" s="395"/>
      <c r="LRG171" s="395"/>
      <c r="LRH171" s="395"/>
      <c r="LRI171" s="395"/>
      <c r="LRJ171" s="395"/>
      <c r="LRK171" s="395"/>
      <c r="LRL171" s="395"/>
      <c r="LRM171" s="395"/>
      <c r="LRN171" s="395"/>
      <c r="LRO171" s="395"/>
      <c r="LRP171" s="395"/>
      <c r="LRQ171" s="395"/>
      <c r="LRR171" s="395"/>
      <c r="LRS171" s="395"/>
      <c r="LRT171" s="395"/>
      <c r="LRU171" s="395"/>
      <c r="LRV171" s="395"/>
      <c r="LRW171" s="395"/>
      <c r="LRX171" s="395"/>
      <c r="LRY171" s="395"/>
      <c r="LRZ171" s="395"/>
      <c r="LSA171" s="395"/>
      <c r="LSB171" s="395"/>
      <c r="LSC171" s="395"/>
      <c r="LSD171" s="395"/>
      <c r="LSE171" s="395"/>
      <c r="LSF171" s="395"/>
      <c r="LSG171" s="395"/>
      <c r="LSH171" s="395"/>
      <c r="LSI171" s="395"/>
      <c r="LSJ171" s="395"/>
      <c r="LSK171" s="395"/>
      <c r="LSL171" s="395"/>
      <c r="LSM171" s="395"/>
      <c r="LSN171" s="395"/>
      <c r="LSO171" s="395"/>
      <c r="LSP171" s="395"/>
      <c r="LSQ171" s="395"/>
      <c r="LSR171" s="395"/>
      <c r="LSS171" s="395"/>
      <c r="LST171" s="395"/>
      <c r="LSU171" s="395"/>
      <c r="LSV171" s="395"/>
      <c r="LSW171" s="395"/>
      <c r="LSX171" s="395"/>
      <c r="LSY171" s="395"/>
      <c r="LSZ171" s="395"/>
      <c r="LTA171" s="395"/>
      <c r="LTB171" s="395"/>
      <c r="LTC171" s="395"/>
      <c r="LTD171" s="395"/>
      <c r="LTE171" s="395"/>
      <c r="LTF171" s="395"/>
      <c r="LTG171" s="395"/>
      <c r="LTH171" s="395"/>
      <c r="LTI171" s="395"/>
      <c r="LTJ171" s="395"/>
      <c r="LTK171" s="395"/>
      <c r="LTL171" s="395"/>
      <c r="LTM171" s="395"/>
      <c r="LTN171" s="395"/>
      <c r="LTO171" s="395"/>
      <c r="LTP171" s="395"/>
      <c r="LTQ171" s="395"/>
      <c r="LTR171" s="395"/>
      <c r="LTS171" s="395"/>
      <c r="LTT171" s="395"/>
      <c r="LTU171" s="395"/>
      <c r="LTV171" s="395"/>
      <c r="LTW171" s="395"/>
      <c r="LTX171" s="395"/>
      <c r="LTY171" s="395"/>
      <c r="LTZ171" s="395"/>
      <c r="LUA171" s="395"/>
      <c r="LUB171" s="395"/>
      <c r="LUC171" s="395"/>
      <c r="LUD171" s="395"/>
      <c r="LUE171" s="395"/>
      <c r="LUF171" s="395"/>
      <c r="LUG171" s="395"/>
      <c r="LUH171" s="395"/>
      <c r="LUI171" s="395"/>
      <c r="LUJ171" s="395"/>
      <c r="LUK171" s="395"/>
      <c r="LUL171" s="395"/>
      <c r="LUM171" s="395"/>
      <c r="LUN171" s="395"/>
      <c r="LUO171" s="395"/>
      <c r="LUP171" s="395"/>
      <c r="LUQ171" s="395"/>
      <c r="LUR171" s="395"/>
      <c r="LUS171" s="395"/>
      <c r="LUT171" s="395"/>
      <c r="LUU171" s="395"/>
      <c r="LUV171" s="395"/>
      <c r="LUW171" s="395"/>
      <c r="LUX171" s="395"/>
      <c r="LUY171" s="395"/>
      <c r="LUZ171" s="395"/>
      <c r="LVA171" s="395"/>
      <c r="LVB171" s="395"/>
      <c r="LVC171" s="395"/>
      <c r="LVD171" s="395"/>
      <c r="LVE171" s="395"/>
      <c r="LVF171" s="395"/>
      <c r="LVG171" s="395"/>
      <c r="LVH171" s="395"/>
      <c r="LVI171" s="395"/>
      <c r="LVJ171" s="395"/>
      <c r="LVK171" s="395"/>
      <c r="LVL171" s="395"/>
      <c r="LVM171" s="395"/>
      <c r="LVN171" s="395"/>
      <c r="LVO171" s="395"/>
      <c r="LVP171" s="395"/>
      <c r="LVQ171" s="395"/>
      <c r="LVR171" s="395"/>
      <c r="LVS171" s="395"/>
      <c r="LVT171" s="395"/>
      <c r="LVU171" s="395"/>
      <c r="LVV171" s="395"/>
      <c r="LVW171" s="395"/>
      <c r="LVX171" s="395"/>
      <c r="LVY171" s="395"/>
      <c r="LVZ171" s="395"/>
      <c r="LWA171" s="395"/>
      <c r="LWB171" s="395"/>
      <c r="LWC171" s="395"/>
      <c r="LWD171" s="395"/>
      <c r="LWE171" s="395"/>
      <c r="LWF171" s="395"/>
      <c r="LWG171" s="395"/>
      <c r="LWH171" s="395"/>
      <c r="LWI171" s="395"/>
      <c r="LWJ171" s="395"/>
      <c r="LWK171" s="395"/>
      <c r="LWL171" s="395"/>
      <c r="LWM171" s="395"/>
      <c r="LWN171" s="395"/>
      <c r="LWO171" s="395"/>
      <c r="LWP171" s="395"/>
      <c r="LWQ171" s="395"/>
      <c r="LWR171" s="395"/>
      <c r="LWS171" s="395"/>
      <c r="LWT171" s="395"/>
      <c r="LWU171" s="395"/>
      <c r="LWV171" s="395"/>
      <c r="LWW171" s="395"/>
      <c r="LWX171" s="395"/>
      <c r="LWY171" s="395"/>
      <c r="LWZ171" s="395"/>
      <c r="LXA171" s="395"/>
      <c r="LXB171" s="395"/>
      <c r="LXC171" s="395"/>
      <c r="LXD171" s="395"/>
      <c r="LXE171" s="395"/>
      <c r="LXF171" s="395"/>
      <c r="LXG171" s="395"/>
      <c r="LXH171" s="395"/>
      <c r="LXI171" s="395"/>
      <c r="LXJ171" s="395"/>
      <c r="LXK171" s="395"/>
      <c r="LXL171" s="395"/>
      <c r="LXM171" s="395"/>
      <c r="LXN171" s="395"/>
      <c r="LXO171" s="395"/>
      <c r="LXP171" s="395"/>
      <c r="LXQ171" s="395"/>
      <c r="LXR171" s="395"/>
      <c r="LXS171" s="395"/>
      <c r="LXT171" s="395"/>
      <c r="LXU171" s="395"/>
      <c r="LXV171" s="395"/>
      <c r="LXW171" s="395"/>
      <c r="LXX171" s="395"/>
      <c r="LXY171" s="395"/>
      <c r="LXZ171" s="395"/>
      <c r="LYA171" s="395"/>
      <c r="LYB171" s="395"/>
      <c r="LYC171" s="395"/>
      <c r="LYD171" s="395"/>
      <c r="LYE171" s="395"/>
      <c r="LYF171" s="395"/>
      <c r="LYG171" s="395"/>
      <c r="LYH171" s="395"/>
      <c r="LYI171" s="395"/>
      <c r="LYJ171" s="395"/>
      <c r="LYK171" s="395"/>
      <c r="LYL171" s="395"/>
      <c r="LYM171" s="395"/>
      <c r="LYN171" s="395"/>
      <c r="LYO171" s="395"/>
      <c r="LYP171" s="395"/>
      <c r="LYQ171" s="395"/>
      <c r="LYR171" s="395"/>
      <c r="LYS171" s="395"/>
      <c r="LYT171" s="395"/>
      <c r="LYU171" s="395"/>
      <c r="LYV171" s="395"/>
      <c r="LYW171" s="395"/>
      <c r="LYX171" s="395"/>
      <c r="LYY171" s="395"/>
      <c r="LYZ171" s="395"/>
      <c r="LZA171" s="395"/>
      <c r="LZB171" s="395"/>
      <c r="LZC171" s="395"/>
      <c r="LZD171" s="395"/>
      <c r="LZE171" s="395"/>
      <c r="LZF171" s="395"/>
      <c r="LZG171" s="395"/>
      <c r="LZH171" s="395"/>
      <c r="LZI171" s="395"/>
      <c r="LZJ171" s="395"/>
      <c r="LZK171" s="395"/>
      <c r="LZL171" s="395"/>
      <c r="LZM171" s="395"/>
      <c r="LZN171" s="395"/>
      <c r="LZO171" s="395"/>
      <c r="LZP171" s="395"/>
      <c r="LZQ171" s="395"/>
      <c r="LZR171" s="395"/>
      <c r="LZS171" s="395"/>
      <c r="LZT171" s="395"/>
      <c r="LZU171" s="395"/>
      <c r="LZV171" s="395"/>
      <c r="LZW171" s="395"/>
      <c r="LZX171" s="395"/>
      <c r="LZY171" s="395"/>
      <c r="LZZ171" s="395"/>
      <c r="MAA171" s="395"/>
      <c r="MAB171" s="395"/>
      <c r="MAC171" s="395"/>
      <c r="MAD171" s="395"/>
      <c r="MAE171" s="395"/>
      <c r="MAF171" s="395"/>
      <c r="MAG171" s="395"/>
      <c r="MAH171" s="395"/>
      <c r="MAI171" s="395"/>
      <c r="MAJ171" s="395"/>
      <c r="MAK171" s="395"/>
      <c r="MAL171" s="395"/>
      <c r="MAM171" s="395"/>
      <c r="MAN171" s="395"/>
      <c r="MAO171" s="395"/>
      <c r="MAP171" s="395"/>
      <c r="MAQ171" s="395"/>
      <c r="MAR171" s="395"/>
      <c r="MAS171" s="395"/>
      <c r="MAT171" s="395"/>
      <c r="MAU171" s="395"/>
      <c r="MAV171" s="395"/>
      <c r="MAW171" s="395"/>
      <c r="MAX171" s="395"/>
      <c r="MAY171" s="395"/>
      <c r="MAZ171" s="395"/>
      <c r="MBA171" s="395"/>
      <c r="MBB171" s="395"/>
      <c r="MBC171" s="395"/>
      <c r="MBD171" s="395"/>
      <c r="MBE171" s="395"/>
      <c r="MBF171" s="395"/>
      <c r="MBG171" s="395"/>
      <c r="MBH171" s="395"/>
      <c r="MBI171" s="395"/>
      <c r="MBJ171" s="395"/>
      <c r="MBK171" s="395"/>
      <c r="MBL171" s="395"/>
      <c r="MBM171" s="395"/>
      <c r="MBN171" s="395"/>
      <c r="MBO171" s="395"/>
      <c r="MBP171" s="395"/>
      <c r="MBQ171" s="395"/>
      <c r="MBR171" s="395"/>
      <c r="MBS171" s="395"/>
      <c r="MBT171" s="395"/>
      <c r="MBU171" s="395"/>
      <c r="MBV171" s="395"/>
      <c r="MBW171" s="395"/>
      <c r="MBX171" s="395"/>
      <c r="MBY171" s="395"/>
      <c r="MBZ171" s="395"/>
      <c r="MCA171" s="395"/>
      <c r="MCB171" s="395"/>
      <c r="MCC171" s="395"/>
      <c r="MCD171" s="395"/>
      <c r="MCE171" s="395"/>
      <c r="MCF171" s="395"/>
      <c r="MCG171" s="395"/>
      <c r="MCH171" s="395"/>
      <c r="MCI171" s="395"/>
      <c r="MCJ171" s="395"/>
      <c r="MCK171" s="395"/>
      <c r="MCL171" s="395"/>
      <c r="MCM171" s="395"/>
      <c r="MCN171" s="395"/>
      <c r="MCO171" s="395"/>
      <c r="MCP171" s="395"/>
      <c r="MCQ171" s="395"/>
      <c r="MCR171" s="395"/>
      <c r="MCS171" s="395"/>
      <c r="MCT171" s="395"/>
      <c r="MCU171" s="395"/>
      <c r="MCV171" s="395"/>
      <c r="MCW171" s="395"/>
      <c r="MCX171" s="395"/>
      <c r="MCY171" s="395"/>
      <c r="MCZ171" s="395"/>
      <c r="MDA171" s="395"/>
      <c r="MDB171" s="395"/>
      <c r="MDC171" s="395"/>
      <c r="MDD171" s="395"/>
      <c r="MDE171" s="395"/>
      <c r="MDF171" s="395"/>
      <c r="MDG171" s="395"/>
      <c r="MDH171" s="395"/>
      <c r="MDI171" s="395"/>
      <c r="MDJ171" s="395"/>
      <c r="MDK171" s="395"/>
      <c r="MDL171" s="395"/>
      <c r="MDM171" s="395"/>
      <c r="MDN171" s="395"/>
      <c r="MDO171" s="395"/>
      <c r="MDP171" s="395"/>
      <c r="MDQ171" s="395"/>
      <c r="MDR171" s="395"/>
      <c r="MDS171" s="395"/>
      <c r="MDT171" s="395"/>
      <c r="MDU171" s="395"/>
      <c r="MDV171" s="395"/>
      <c r="MDW171" s="395"/>
      <c r="MDX171" s="395"/>
      <c r="MDY171" s="395"/>
      <c r="MDZ171" s="395"/>
      <c r="MEA171" s="395"/>
      <c r="MEB171" s="395"/>
      <c r="MEC171" s="395"/>
      <c r="MED171" s="395"/>
      <c r="MEE171" s="395"/>
      <c r="MEF171" s="395"/>
      <c r="MEG171" s="395"/>
      <c r="MEH171" s="395"/>
      <c r="MEI171" s="395"/>
      <c r="MEJ171" s="395"/>
      <c r="MEK171" s="395"/>
      <c r="MEL171" s="395"/>
      <c r="MEM171" s="395"/>
      <c r="MEN171" s="395"/>
      <c r="MEO171" s="395"/>
      <c r="MEP171" s="395"/>
      <c r="MEQ171" s="395"/>
      <c r="MER171" s="395"/>
      <c r="MES171" s="395"/>
      <c r="MET171" s="395"/>
      <c r="MEU171" s="395"/>
      <c r="MEV171" s="395"/>
      <c r="MEW171" s="395"/>
      <c r="MEX171" s="395"/>
      <c r="MEY171" s="395"/>
      <c r="MEZ171" s="395"/>
      <c r="MFA171" s="395"/>
      <c r="MFB171" s="395"/>
      <c r="MFC171" s="395"/>
      <c r="MFD171" s="395"/>
      <c r="MFE171" s="395"/>
      <c r="MFF171" s="395"/>
      <c r="MFG171" s="395"/>
      <c r="MFH171" s="395"/>
      <c r="MFI171" s="395"/>
      <c r="MFJ171" s="395"/>
      <c r="MFK171" s="395"/>
      <c r="MFL171" s="395"/>
      <c r="MFM171" s="395"/>
      <c r="MFN171" s="395"/>
      <c r="MFO171" s="395"/>
      <c r="MFP171" s="395"/>
      <c r="MFQ171" s="395"/>
      <c r="MFR171" s="395"/>
      <c r="MFS171" s="395"/>
      <c r="MFT171" s="395"/>
      <c r="MFU171" s="395"/>
      <c r="MFV171" s="395"/>
      <c r="MFW171" s="395"/>
      <c r="MFX171" s="395"/>
      <c r="MFY171" s="395"/>
      <c r="MFZ171" s="395"/>
      <c r="MGA171" s="395"/>
      <c r="MGB171" s="395"/>
      <c r="MGC171" s="395"/>
      <c r="MGD171" s="395"/>
      <c r="MGE171" s="395"/>
      <c r="MGF171" s="395"/>
      <c r="MGG171" s="395"/>
      <c r="MGH171" s="395"/>
      <c r="MGI171" s="395"/>
      <c r="MGJ171" s="395"/>
      <c r="MGK171" s="395"/>
      <c r="MGL171" s="395"/>
      <c r="MGM171" s="395"/>
      <c r="MGN171" s="395"/>
      <c r="MGO171" s="395"/>
      <c r="MGP171" s="395"/>
      <c r="MGQ171" s="395"/>
      <c r="MGR171" s="395"/>
      <c r="MGS171" s="395"/>
      <c r="MGT171" s="395"/>
      <c r="MGU171" s="395"/>
      <c r="MGV171" s="395"/>
      <c r="MGW171" s="395"/>
      <c r="MGX171" s="395"/>
      <c r="MGY171" s="395"/>
      <c r="MGZ171" s="395"/>
      <c r="MHA171" s="395"/>
      <c r="MHB171" s="395"/>
      <c r="MHC171" s="395"/>
      <c r="MHD171" s="395"/>
      <c r="MHE171" s="395"/>
      <c r="MHF171" s="395"/>
      <c r="MHG171" s="395"/>
      <c r="MHH171" s="395"/>
      <c r="MHI171" s="395"/>
      <c r="MHJ171" s="395"/>
      <c r="MHK171" s="395"/>
      <c r="MHL171" s="395"/>
      <c r="MHM171" s="395"/>
      <c r="MHN171" s="395"/>
      <c r="MHO171" s="395"/>
      <c r="MHP171" s="395"/>
      <c r="MHQ171" s="395"/>
      <c r="MHR171" s="395"/>
      <c r="MHS171" s="395"/>
      <c r="MHT171" s="395"/>
      <c r="MHU171" s="395"/>
      <c r="MHV171" s="395"/>
      <c r="MHW171" s="395"/>
      <c r="MHX171" s="395"/>
      <c r="MHY171" s="395"/>
      <c r="MHZ171" s="395"/>
      <c r="MIA171" s="395"/>
      <c r="MIB171" s="395"/>
      <c r="MIC171" s="395"/>
      <c r="MID171" s="395"/>
      <c r="MIE171" s="395"/>
      <c r="MIF171" s="395"/>
      <c r="MIG171" s="395"/>
      <c r="MIH171" s="395"/>
      <c r="MII171" s="395"/>
      <c r="MIJ171" s="395"/>
      <c r="MIK171" s="395"/>
      <c r="MIL171" s="395"/>
      <c r="MIM171" s="395"/>
      <c r="MIN171" s="395"/>
      <c r="MIO171" s="395"/>
      <c r="MIP171" s="395"/>
      <c r="MIQ171" s="395"/>
      <c r="MIR171" s="395"/>
      <c r="MIS171" s="395"/>
      <c r="MIT171" s="395"/>
      <c r="MIU171" s="395"/>
      <c r="MIV171" s="395"/>
      <c r="MIW171" s="395"/>
      <c r="MIX171" s="395"/>
      <c r="MIY171" s="395"/>
      <c r="MIZ171" s="395"/>
      <c r="MJA171" s="395"/>
      <c r="MJB171" s="395"/>
      <c r="MJC171" s="395"/>
      <c r="MJD171" s="395"/>
      <c r="MJE171" s="395"/>
      <c r="MJF171" s="395"/>
      <c r="MJG171" s="395"/>
      <c r="MJH171" s="395"/>
      <c r="MJI171" s="395"/>
      <c r="MJJ171" s="395"/>
      <c r="MJK171" s="395"/>
      <c r="MJL171" s="395"/>
      <c r="MJM171" s="395"/>
      <c r="MJN171" s="395"/>
      <c r="MJO171" s="395"/>
      <c r="MJP171" s="395"/>
      <c r="MJQ171" s="395"/>
      <c r="MJR171" s="395"/>
      <c r="MJS171" s="395"/>
      <c r="MJT171" s="395"/>
      <c r="MJU171" s="395"/>
      <c r="MJV171" s="395"/>
      <c r="MJW171" s="395"/>
      <c r="MJX171" s="395"/>
      <c r="MJY171" s="395"/>
      <c r="MJZ171" s="395"/>
      <c r="MKA171" s="395"/>
      <c r="MKB171" s="395"/>
      <c r="MKC171" s="395"/>
      <c r="MKD171" s="395"/>
      <c r="MKE171" s="395"/>
      <c r="MKF171" s="395"/>
      <c r="MKG171" s="395"/>
      <c r="MKH171" s="395"/>
      <c r="MKI171" s="395"/>
      <c r="MKJ171" s="395"/>
      <c r="MKK171" s="395"/>
      <c r="MKL171" s="395"/>
      <c r="MKM171" s="395"/>
      <c r="MKN171" s="395"/>
      <c r="MKO171" s="395"/>
      <c r="MKP171" s="395"/>
      <c r="MKQ171" s="395"/>
      <c r="MKR171" s="395"/>
      <c r="MKS171" s="395"/>
      <c r="MKT171" s="395"/>
      <c r="MKU171" s="395"/>
      <c r="MKV171" s="395"/>
      <c r="MKW171" s="395"/>
      <c r="MKX171" s="395"/>
      <c r="MKY171" s="395"/>
      <c r="MKZ171" s="395"/>
      <c r="MLA171" s="395"/>
      <c r="MLB171" s="395"/>
      <c r="MLC171" s="395"/>
      <c r="MLD171" s="395"/>
      <c r="MLE171" s="395"/>
      <c r="MLF171" s="395"/>
      <c r="MLG171" s="395"/>
      <c r="MLH171" s="395"/>
      <c r="MLI171" s="395"/>
      <c r="MLJ171" s="395"/>
      <c r="MLK171" s="395"/>
      <c r="MLL171" s="395"/>
      <c r="MLM171" s="395"/>
      <c r="MLN171" s="395"/>
      <c r="MLO171" s="395"/>
      <c r="MLP171" s="395"/>
      <c r="MLQ171" s="395"/>
      <c r="MLR171" s="395"/>
      <c r="MLS171" s="395"/>
      <c r="MLT171" s="395"/>
      <c r="MLU171" s="395"/>
      <c r="MLV171" s="395"/>
      <c r="MLW171" s="395"/>
      <c r="MLX171" s="395"/>
      <c r="MLY171" s="395"/>
      <c r="MLZ171" s="395"/>
      <c r="MMA171" s="395"/>
      <c r="MMB171" s="395"/>
      <c r="MMC171" s="395"/>
      <c r="MMD171" s="395"/>
      <c r="MME171" s="395"/>
      <c r="MMF171" s="395"/>
      <c r="MMG171" s="395"/>
      <c r="MMH171" s="395"/>
      <c r="MMI171" s="395"/>
      <c r="MMJ171" s="395"/>
      <c r="MMK171" s="395"/>
      <c r="MML171" s="395"/>
      <c r="MMM171" s="395"/>
      <c r="MMN171" s="395"/>
      <c r="MMO171" s="395"/>
      <c r="MMP171" s="395"/>
      <c r="MMQ171" s="395"/>
      <c r="MMR171" s="395"/>
      <c r="MMS171" s="395"/>
      <c r="MMT171" s="395"/>
      <c r="MMU171" s="395"/>
      <c r="MMV171" s="395"/>
      <c r="MMW171" s="395"/>
      <c r="MMX171" s="395"/>
      <c r="MMY171" s="395"/>
      <c r="MMZ171" s="395"/>
      <c r="MNA171" s="395"/>
      <c r="MNB171" s="395"/>
      <c r="MNC171" s="395"/>
      <c r="MND171" s="395"/>
      <c r="MNE171" s="395"/>
      <c r="MNF171" s="395"/>
      <c r="MNG171" s="395"/>
      <c r="MNH171" s="395"/>
      <c r="MNI171" s="395"/>
      <c r="MNJ171" s="395"/>
      <c r="MNK171" s="395"/>
      <c r="MNL171" s="395"/>
      <c r="MNM171" s="395"/>
      <c r="MNN171" s="395"/>
      <c r="MNO171" s="395"/>
      <c r="MNP171" s="395"/>
      <c r="MNQ171" s="395"/>
      <c r="MNR171" s="395"/>
      <c r="MNS171" s="395"/>
      <c r="MNT171" s="395"/>
      <c r="MNU171" s="395"/>
      <c r="MNV171" s="395"/>
      <c r="MNW171" s="395"/>
      <c r="MNX171" s="395"/>
      <c r="MNY171" s="395"/>
      <c r="MNZ171" s="395"/>
      <c r="MOA171" s="395"/>
      <c r="MOB171" s="395"/>
      <c r="MOC171" s="395"/>
      <c r="MOD171" s="395"/>
      <c r="MOE171" s="395"/>
      <c r="MOF171" s="395"/>
      <c r="MOG171" s="395"/>
      <c r="MOH171" s="395"/>
      <c r="MOI171" s="395"/>
      <c r="MOJ171" s="395"/>
      <c r="MOK171" s="395"/>
      <c r="MOL171" s="395"/>
      <c r="MOM171" s="395"/>
      <c r="MON171" s="395"/>
      <c r="MOO171" s="395"/>
      <c r="MOP171" s="395"/>
      <c r="MOQ171" s="395"/>
      <c r="MOR171" s="395"/>
      <c r="MOS171" s="395"/>
      <c r="MOT171" s="395"/>
      <c r="MOU171" s="395"/>
      <c r="MOV171" s="395"/>
      <c r="MOW171" s="395"/>
      <c r="MOX171" s="395"/>
      <c r="MOY171" s="395"/>
      <c r="MOZ171" s="395"/>
      <c r="MPA171" s="395"/>
      <c r="MPB171" s="395"/>
      <c r="MPC171" s="395"/>
      <c r="MPD171" s="395"/>
      <c r="MPE171" s="395"/>
      <c r="MPF171" s="395"/>
      <c r="MPG171" s="395"/>
      <c r="MPH171" s="395"/>
      <c r="MPI171" s="395"/>
      <c r="MPJ171" s="395"/>
      <c r="MPK171" s="395"/>
      <c r="MPL171" s="395"/>
      <c r="MPM171" s="395"/>
      <c r="MPN171" s="395"/>
      <c r="MPO171" s="395"/>
      <c r="MPP171" s="395"/>
      <c r="MPQ171" s="395"/>
      <c r="MPR171" s="395"/>
      <c r="MPS171" s="395"/>
      <c r="MPT171" s="395"/>
      <c r="MPU171" s="395"/>
      <c r="MPV171" s="395"/>
      <c r="MPW171" s="395"/>
      <c r="MPX171" s="395"/>
      <c r="MPY171" s="395"/>
      <c r="MPZ171" s="395"/>
      <c r="MQA171" s="395"/>
      <c r="MQB171" s="395"/>
      <c r="MQC171" s="395"/>
      <c r="MQD171" s="395"/>
      <c r="MQE171" s="395"/>
      <c r="MQF171" s="395"/>
      <c r="MQG171" s="395"/>
      <c r="MQH171" s="395"/>
      <c r="MQI171" s="395"/>
      <c r="MQJ171" s="395"/>
      <c r="MQK171" s="395"/>
      <c r="MQL171" s="395"/>
      <c r="MQM171" s="395"/>
      <c r="MQN171" s="395"/>
      <c r="MQO171" s="395"/>
      <c r="MQP171" s="395"/>
      <c r="MQQ171" s="395"/>
      <c r="MQR171" s="395"/>
      <c r="MQS171" s="395"/>
      <c r="MQT171" s="395"/>
      <c r="MQU171" s="395"/>
      <c r="MQV171" s="395"/>
      <c r="MQW171" s="395"/>
      <c r="MQX171" s="395"/>
      <c r="MQY171" s="395"/>
      <c r="MQZ171" s="395"/>
      <c r="MRA171" s="395"/>
      <c r="MRB171" s="395"/>
      <c r="MRC171" s="395"/>
      <c r="MRD171" s="395"/>
      <c r="MRE171" s="395"/>
      <c r="MRF171" s="395"/>
      <c r="MRG171" s="395"/>
      <c r="MRH171" s="395"/>
      <c r="MRI171" s="395"/>
      <c r="MRJ171" s="395"/>
      <c r="MRK171" s="395"/>
      <c r="MRL171" s="395"/>
      <c r="MRM171" s="395"/>
      <c r="MRN171" s="395"/>
      <c r="MRO171" s="395"/>
      <c r="MRP171" s="395"/>
      <c r="MRQ171" s="395"/>
      <c r="MRR171" s="395"/>
      <c r="MRS171" s="395"/>
      <c r="MRT171" s="395"/>
      <c r="MRU171" s="395"/>
      <c r="MRV171" s="395"/>
      <c r="MRW171" s="395"/>
      <c r="MRX171" s="395"/>
      <c r="MRY171" s="395"/>
      <c r="MRZ171" s="395"/>
      <c r="MSA171" s="395"/>
      <c r="MSB171" s="395"/>
      <c r="MSC171" s="395"/>
      <c r="MSD171" s="395"/>
      <c r="MSE171" s="395"/>
      <c r="MSF171" s="395"/>
      <c r="MSG171" s="395"/>
      <c r="MSH171" s="395"/>
      <c r="MSI171" s="395"/>
      <c r="MSJ171" s="395"/>
      <c r="MSK171" s="395"/>
      <c r="MSL171" s="395"/>
      <c r="MSM171" s="395"/>
      <c r="MSN171" s="395"/>
      <c r="MSO171" s="395"/>
      <c r="MSP171" s="395"/>
      <c r="MSQ171" s="395"/>
      <c r="MSR171" s="395"/>
      <c r="MSS171" s="395"/>
      <c r="MST171" s="395"/>
      <c r="MSU171" s="395"/>
      <c r="MSV171" s="395"/>
      <c r="MSW171" s="395"/>
      <c r="MSX171" s="395"/>
      <c r="MSY171" s="395"/>
      <c r="MSZ171" s="395"/>
      <c r="MTA171" s="395"/>
      <c r="MTB171" s="395"/>
      <c r="MTC171" s="395"/>
      <c r="MTD171" s="395"/>
      <c r="MTE171" s="395"/>
      <c r="MTF171" s="395"/>
      <c r="MTG171" s="395"/>
      <c r="MTH171" s="395"/>
      <c r="MTI171" s="395"/>
      <c r="MTJ171" s="395"/>
      <c r="MTK171" s="395"/>
      <c r="MTL171" s="395"/>
      <c r="MTM171" s="395"/>
      <c r="MTN171" s="395"/>
      <c r="MTO171" s="395"/>
      <c r="MTP171" s="395"/>
      <c r="MTQ171" s="395"/>
      <c r="MTR171" s="395"/>
      <c r="MTS171" s="395"/>
      <c r="MTT171" s="395"/>
      <c r="MTU171" s="395"/>
      <c r="MTV171" s="395"/>
      <c r="MTW171" s="395"/>
      <c r="MTX171" s="395"/>
      <c r="MTY171" s="395"/>
      <c r="MTZ171" s="395"/>
      <c r="MUA171" s="395"/>
      <c r="MUB171" s="395"/>
      <c r="MUC171" s="395"/>
      <c r="MUD171" s="395"/>
      <c r="MUE171" s="395"/>
      <c r="MUF171" s="395"/>
      <c r="MUG171" s="395"/>
      <c r="MUH171" s="395"/>
      <c r="MUI171" s="395"/>
      <c r="MUJ171" s="395"/>
      <c r="MUK171" s="395"/>
      <c r="MUL171" s="395"/>
      <c r="MUM171" s="395"/>
      <c r="MUN171" s="395"/>
      <c r="MUO171" s="395"/>
      <c r="MUP171" s="395"/>
      <c r="MUQ171" s="395"/>
      <c r="MUR171" s="395"/>
      <c r="MUS171" s="395"/>
      <c r="MUT171" s="395"/>
      <c r="MUU171" s="395"/>
      <c r="MUV171" s="395"/>
      <c r="MUW171" s="395"/>
      <c r="MUX171" s="395"/>
      <c r="MUY171" s="395"/>
      <c r="MUZ171" s="395"/>
      <c r="MVA171" s="395"/>
      <c r="MVB171" s="395"/>
      <c r="MVC171" s="395"/>
      <c r="MVD171" s="395"/>
      <c r="MVE171" s="395"/>
      <c r="MVF171" s="395"/>
      <c r="MVG171" s="395"/>
      <c r="MVH171" s="395"/>
      <c r="MVI171" s="395"/>
      <c r="MVJ171" s="395"/>
      <c r="MVK171" s="395"/>
      <c r="MVL171" s="395"/>
      <c r="MVM171" s="395"/>
      <c r="MVN171" s="395"/>
      <c r="MVO171" s="395"/>
      <c r="MVP171" s="395"/>
      <c r="MVQ171" s="395"/>
      <c r="MVR171" s="395"/>
      <c r="MVS171" s="395"/>
      <c r="MVT171" s="395"/>
      <c r="MVU171" s="395"/>
      <c r="MVV171" s="395"/>
      <c r="MVW171" s="395"/>
      <c r="MVX171" s="395"/>
      <c r="MVY171" s="395"/>
      <c r="MVZ171" s="395"/>
      <c r="MWA171" s="395"/>
      <c r="MWB171" s="395"/>
      <c r="MWC171" s="395"/>
      <c r="MWD171" s="395"/>
      <c r="MWE171" s="395"/>
      <c r="MWF171" s="395"/>
      <c r="MWG171" s="395"/>
      <c r="MWH171" s="395"/>
      <c r="MWI171" s="395"/>
      <c r="MWJ171" s="395"/>
      <c r="MWK171" s="395"/>
      <c r="MWL171" s="395"/>
      <c r="MWM171" s="395"/>
      <c r="MWN171" s="395"/>
      <c r="MWO171" s="395"/>
      <c r="MWP171" s="395"/>
      <c r="MWQ171" s="395"/>
      <c r="MWR171" s="395"/>
      <c r="MWS171" s="395"/>
      <c r="MWT171" s="395"/>
      <c r="MWU171" s="395"/>
      <c r="MWV171" s="395"/>
      <c r="MWW171" s="395"/>
      <c r="MWX171" s="395"/>
      <c r="MWY171" s="395"/>
      <c r="MWZ171" s="395"/>
      <c r="MXA171" s="395"/>
      <c r="MXB171" s="395"/>
      <c r="MXC171" s="395"/>
      <c r="MXD171" s="395"/>
      <c r="MXE171" s="395"/>
      <c r="MXF171" s="395"/>
      <c r="MXG171" s="395"/>
      <c r="MXH171" s="395"/>
      <c r="MXI171" s="395"/>
      <c r="MXJ171" s="395"/>
      <c r="MXK171" s="395"/>
      <c r="MXL171" s="395"/>
      <c r="MXM171" s="395"/>
      <c r="MXN171" s="395"/>
      <c r="MXO171" s="395"/>
      <c r="MXP171" s="395"/>
      <c r="MXQ171" s="395"/>
      <c r="MXR171" s="395"/>
      <c r="MXS171" s="395"/>
      <c r="MXT171" s="395"/>
      <c r="MXU171" s="395"/>
      <c r="MXV171" s="395"/>
      <c r="MXW171" s="395"/>
      <c r="MXX171" s="395"/>
      <c r="MXY171" s="395"/>
      <c r="MXZ171" s="395"/>
      <c r="MYA171" s="395"/>
      <c r="MYB171" s="395"/>
      <c r="MYC171" s="395"/>
      <c r="MYD171" s="395"/>
      <c r="MYE171" s="395"/>
      <c r="MYF171" s="395"/>
      <c r="MYG171" s="395"/>
      <c r="MYH171" s="395"/>
      <c r="MYI171" s="395"/>
      <c r="MYJ171" s="395"/>
      <c r="MYK171" s="395"/>
      <c r="MYL171" s="395"/>
      <c r="MYM171" s="395"/>
      <c r="MYN171" s="395"/>
      <c r="MYO171" s="395"/>
      <c r="MYP171" s="395"/>
      <c r="MYQ171" s="395"/>
      <c r="MYR171" s="395"/>
      <c r="MYS171" s="395"/>
      <c r="MYT171" s="395"/>
      <c r="MYU171" s="395"/>
      <c r="MYV171" s="395"/>
      <c r="MYW171" s="395"/>
      <c r="MYX171" s="395"/>
      <c r="MYY171" s="395"/>
      <c r="MYZ171" s="395"/>
      <c r="MZA171" s="395"/>
      <c r="MZB171" s="395"/>
      <c r="MZC171" s="395"/>
      <c r="MZD171" s="395"/>
      <c r="MZE171" s="395"/>
      <c r="MZF171" s="395"/>
      <c r="MZG171" s="395"/>
      <c r="MZH171" s="395"/>
      <c r="MZI171" s="395"/>
      <c r="MZJ171" s="395"/>
      <c r="MZK171" s="395"/>
      <c r="MZL171" s="395"/>
      <c r="MZM171" s="395"/>
      <c r="MZN171" s="395"/>
      <c r="MZO171" s="395"/>
      <c r="MZP171" s="395"/>
      <c r="MZQ171" s="395"/>
      <c r="MZR171" s="395"/>
      <c r="MZS171" s="395"/>
      <c r="MZT171" s="395"/>
      <c r="MZU171" s="395"/>
      <c r="MZV171" s="395"/>
      <c r="MZW171" s="395"/>
      <c r="MZX171" s="395"/>
      <c r="MZY171" s="395"/>
      <c r="MZZ171" s="395"/>
      <c r="NAA171" s="395"/>
      <c r="NAB171" s="395"/>
      <c r="NAC171" s="395"/>
      <c r="NAD171" s="395"/>
      <c r="NAE171" s="395"/>
      <c r="NAF171" s="395"/>
      <c r="NAG171" s="395"/>
      <c r="NAH171" s="395"/>
      <c r="NAI171" s="395"/>
      <c r="NAJ171" s="395"/>
      <c r="NAK171" s="395"/>
      <c r="NAL171" s="395"/>
      <c r="NAM171" s="395"/>
      <c r="NAN171" s="395"/>
      <c r="NAO171" s="395"/>
      <c r="NAP171" s="395"/>
      <c r="NAQ171" s="395"/>
      <c r="NAR171" s="395"/>
      <c r="NAS171" s="395"/>
      <c r="NAT171" s="395"/>
      <c r="NAU171" s="395"/>
      <c r="NAV171" s="395"/>
      <c r="NAW171" s="395"/>
      <c r="NAX171" s="395"/>
      <c r="NAY171" s="395"/>
      <c r="NAZ171" s="395"/>
      <c r="NBA171" s="395"/>
      <c r="NBB171" s="395"/>
      <c r="NBC171" s="395"/>
      <c r="NBD171" s="395"/>
      <c r="NBE171" s="395"/>
      <c r="NBF171" s="395"/>
      <c r="NBG171" s="395"/>
      <c r="NBH171" s="395"/>
      <c r="NBI171" s="395"/>
      <c r="NBJ171" s="395"/>
      <c r="NBK171" s="395"/>
      <c r="NBL171" s="395"/>
      <c r="NBM171" s="395"/>
      <c r="NBN171" s="395"/>
      <c r="NBO171" s="395"/>
      <c r="NBP171" s="395"/>
      <c r="NBQ171" s="395"/>
      <c r="NBR171" s="395"/>
      <c r="NBS171" s="395"/>
      <c r="NBT171" s="395"/>
      <c r="NBU171" s="395"/>
      <c r="NBV171" s="395"/>
      <c r="NBW171" s="395"/>
      <c r="NBX171" s="395"/>
      <c r="NBY171" s="395"/>
      <c r="NBZ171" s="395"/>
      <c r="NCA171" s="395"/>
      <c r="NCB171" s="395"/>
      <c r="NCC171" s="395"/>
      <c r="NCD171" s="395"/>
      <c r="NCE171" s="395"/>
      <c r="NCF171" s="395"/>
      <c r="NCG171" s="395"/>
      <c r="NCH171" s="395"/>
      <c r="NCI171" s="395"/>
      <c r="NCJ171" s="395"/>
      <c r="NCK171" s="395"/>
      <c r="NCL171" s="395"/>
      <c r="NCM171" s="395"/>
      <c r="NCN171" s="395"/>
      <c r="NCO171" s="395"/>
      <c r="NCP171" s="395"/>
      <c r="NCQ171" s="395"/>
      <c r="NCR171" s="395"/>
      <c r="NCS171" s="395"/>
      <c r="NCT171" s="395"/>
      <c r="NCU171" s="395"/>
      <c r="NCV171" s="395"/>
      <c r="NCW171" s="395"/>
      <c r="NCX171" s="395"/>
      <c r="NCY171" s="395"/>
      <c r="NCZ171" s="395"/>
      <c r="NDA171" s="395"/>
      <c r="NDB171" s="395"/>
      <c r="NDC171" s="395"/>
      <c r="NDD171" s="395"/>
      <c r="NDE171" s="395"/>
      <c r="NDF171" s="395"/>
      <c r="NDG171" s="395"/>
      <c r="NDH171" s="395"/>
      <c r="NDI171" s="395"/>
      <c r="NDJ171" s="395"/>
      <c r="NDK171" s="395"/>
      <c r="NDL171" s="395"/>
      <c r="NDM171" s="395"/>
      <c r="NDN171" s="395"/>
      <c r="NDO171" s="395"/>
      <c r="NDP171" s="395"/>
      <c r="NDQ171" s="395"/>
      <c r="NDR171" s="395"/>
      <c r="NDS171" s="395"/>
      <c r="NDT171" s="395"/>
      <c r="NDU171" s="395"/>
      <c r="NDV171" s="395"/>
      <c r="NDW171" s="395"/>
      <c r="NDX171" s="395"/>
      <c r="NDY171" s="395"/>
      <c r="NDZ171" s="395"/>
      <c r="NEA171" s="395"/>
      <c r="NEB171" s="395"/>
      <c r="NEC171" s="395"/>
      <c r="NED171" s="395"/>
      <c r="NEE171" s="395"/>
      <c r="NEF171" s="395"/>
      <c r="NEG171" s="395"/>
      <c r="NEH171" s="395"/>
      <c r="NEI171" s="395"/>
      <c r="NEJ171" s="395"/>
      <c r="NEK171" s="395"/>
      <c r="NEL171" s="395"/>
      <c r="NEM171" s="395"/>
      <c r="NEN171" s="395"/>
      <c r="NEO171" s="395"/>
      <c r="NEP171" s="395"/>
      <c r="NEQ171" s="395"/>
      <c r="NER171" s="395"/>
      <c r="NES171" s="395"/>
      <c r="NET171" s="395"/>
      <c r="NEU171" s="395"/>
      <c r="NEV171" s="395"/>
      <c r="NEW171" s="395"/>
      <c r="NEX171" s="395"/>
      <c r="NEY171" s="395"/>
      <c r="NEZ171" s="395"/>
      <c r="NFA171" s="395"/>
      <c r="NFB171" s="395"/>
      <c r="NFC171" s="395"/>
      <c r="NFD171" s="395"/>
      <c r="NFE171" s="395"/>
      <c r="NFF171" s="395"/>
      <c r="NFG171" s="395"/>
      <c r="NFH171" s="395"/>
      <c r="NFI171" s="395"/>
      <c r="NFJ171" s="395"/>
      <c r="NFK171" s="395"/>
      <c r="NFL171" s="395"/>
      <c r="NFM171" s="395"/>
      <c r="NFN171" s="395"/>
      <c r="NFO171" s="395"/>
      <c r="NFP171" s="395"/>
      <c r="NFQ171" s="395"/>
      <c r="NFR171" s="395"/>
      <c r="NFS171" s="395"/>
      <c r="NFT171" s="395"/>
      <c r="NFU171" s="395"/>
      <c r="NFV171" s="395"/>
      <c r="NFW171" s="395"/>
      <c r="NFX171" s="395"/>
      <c r="NFY171" s="395"/>
      <c r="NFZ171" s="395"/>
      <c r="NGA171" s="395"/>
      <c r="NGB171" s="395"/>
      <c r="NGC171" s="395"/>
      <c r="NGD171" s="395"/>
      <c r="NGE171" s="395"/>
      <c r="NGF171" s="395"/>
      <c r="NGG171" s="395"/>
      <c r="NGH171" s="395"/>
      <c r="NGI171" s="395"/>
      <c r="NGJ171" s="395"/>
      <c r="NGK171" s="395"/>
      <c r="NGL171" s="395"/>
      <c r="NGM171" s="395"/>
      <c r="NGN171" s="395"/>
      <c r="NGO171" s="395"/>
      <c r="NGP171" s="395"/>
      <c r="NGQ171" s="395"/>
      <c r="NGR171" s="395"/>
      <c r="NGS171" s="395"/>
      <c r="NGT171" s="395"/>
      <c r="NGU171" s="395"/>
      <c r="NGV171" s="395"/>
      <c r="NGW171" s="395"/>
      <c r="NGX171" s="395"/>
      <c r="NGY171" s="395"/>
      <c r="NGZ171" s="395"/>
      <c r="NHA171" s="395"/>
      <c r="NHB171" s="395"/>
      <c r="NHC171" s="395"/>
      <c r="NHD171" s="395"/>
      <c r="NHE171" s="395"/>
      <c r="NHF171" s="395"/>
      <c r="NHG171" s="395"/>
      <c r="NHH171" s="395"/>
      <c r="NHI171" s="395"/>
      <c r="NHJ171" s="395"/>
      <c r="NHK171" s="395"/>
      <c r="NHL171" s="395"/>
      <c r="NHM171" s="395"/>
      <c r="NHN171" s="395"/>
      <c r="NHO171" s="395"/>
      <c r="NHP171" s="395"/>
      <c r="NHQ171" s="395"/>
      <c r="NHR171" s="395"/>
      <c r="NHS171" s="395"/>
      <c r="NHT171" s="395"/>
      <c r="NHU171" s="395"/>
      <c r="NHV171" s="395"/>
      <c r="NHW171" s="395"/>
      <c r="NHX171" s="395"/>
      <c r="NHY171" s="395"/>
      <c r="NHZ171" s="395"/>
      <c r="NIA171" s="395"/>
      <c r="NIB171" s="395"/>
      <c r="NIC171" s="395"/>
      <c r="NID171" s="395"/>
      <c r="NIE171" s="395"/>
      <c r="NIF171" s="395"/>
      <c r="NIG171" s="395"/>
      <c r="NIH171" s="395"/>
      <c r="NII171" s="395"/>
      <c r="NIJ171" s="395"/>
      <c r="NIK171" s="395"/>
      <c r="NIL171" s="395"/>
      <c r="NIM171" s="395"/>
      <c r="NIN171" s="395"/>
      <c r="NIO171" s="395"/>
      <c r="NIP171" s="395"/>
      <c r="NIQ171" s="395"/>
      <c r="NIR171" s="395"/>
      <c r="NIS171" s="395"/>
      <c r="NIT171" s="395"/>
      <c r="NIU171" s="395"/>
      <c r="NIV171" s="395"/>
      <c r="NIW171" s="395"/>
      <c r="NIX171" s="395"/>
      <c r="NIY171" s="395"/>
      <c r="NIZ171" s="395"/>
      <c r="NJA171" s="395"/>
      <c r="NJB171" s="395"/>
      <c r="NJC171" s="395"/>
      <c r="NJD171" s="395"/>
      <c r="NJE171" s="395"/>
      <c r="NJF171" s="395"/>
      <c r="NJG171" s="395"/>
      <c r="NJH171" s="395"/>
      <c r="NJI171" s="395"/>
      <c r="NJJ171" s="395"/>
      <c r="NJK171" s="395"/>
      <c r="NJL171" s="395"/>
      <c r="NJM171" s="395"/>
      <c r="NJN171" s="395"/>
      <c r="NJO171" s="395"/>
      <c r="NJP171" s="395"/>
      <c r="NJQ171" s="395"/>
      <c r="NJR171" s="395"/>
      <c r="NJS171" s="395"/>
      <c r="NJT171" s="395"/>
      <c r="NJU171" s="395"/>
      <c r="NJV171" s="395"/>
      <c r="NJW171" s="395"/>
      <c r="NJX171" s="395"/>
      <c r="NJY171" s="395"/>
      <c r="NJZ171" s="395"/>
      <c r="NKA171" s="395"/>
      <c r="NKB171" s="395"/>
      <c r="NKC171" s="395"/>
      <c r="NKD171" s="395"/>
      <c r="NKE171" s="395"/>
      <c r="NKF171" s="395"/>
      <c r="NKG171" s="395"/>
      <c r="NKH171" s="395"/>
      <c r="NKI171" s="395"/>
      <c r="NKJ171" s="395"/>
      <c r="NKK171" s="395"/>
      <c r="NKL171" s="395"/>
      <c r="NKM171" s="395"/>
      <c r="NKN171" s="395"/>
      <c r="NKO171" s="395"/>
      <c r="NKP171" s="395"/>
      <c r="NKQ171" s="395"/>
      <c r="NKR171" s="395"/>
      <c r="NKS171" s="395"/>
      <c r="NKT171" s="395"/>
      <c r="NKU171" s="395"/>
      <c r="NKV171" s="395"/>
      <c r="NKW171" s="395"/>
      <c r="NKX171" s="395"/>
      <c r="NKY171" s="395"/>
      <c r="NKZ171" s="395"/>
      <c r="NLA171" s="395"/>
      <c r="NLB171" s="395"/>
      <c r="NLC171" s="395"/>
      <c r="NLD171" s="395"/>
      <c r="NLE171" s="395"/>
      <c r="NLF171" s="395"/>
      <c r="NLG171" s="395"/>
      <c r="NLH171" s="395"/>
      <c r="NLI171" s="395"/>
      <c r="NLJ171" s="395"/>
      <c r="NLK171" s="395"/>
      <c r="NLL171" s="395"/>
      <c r="NLM171" s="395"/>
      <c r="NLN171" s="395"/>
      <c r="NLO171" s="395"/>
      <c r="NLP171" s="395"/>
      <c r="NLQ171" s="395"/>
      <c r="NLR171" s="395"/>
      <c r="NLS171" s="395"/>
      <c r="NLT171" s="395"/>
      <c r="NLU171" s="395"/>
      <c r="NLV171" s="395"/>
      <c r="NLW171" s="395"/>
      <c r="NLX171" s="395"/>
      <c r="NLY171" s="395"/>
      <c r="NLZ171" s="395"/>
      <c r="NMA171" s="395"/>
      <c r="NMB171" s="395"/>
      <c r="NMC171" s="395"/>
      <c r="NMD171" s="395"/>
      <c r="NME171" s="395"/>
      <c r="NMF171" s="395"/>
      <c r="NMG171" s="395"/>
      <c r="NMH171" s="395"/>
      <c r="NMI171" s="395"/>
      <c r="NMJ171" s="395"/>
      <c r="NMK171" s="395"/>
      <c r="NML171" s="395"/>
      <c r="NMM171" s="395"/>
      <c r="NMN171" s="395"/>
      <c r="NMO171" s="395"/>
      <c r="NMP171" s="395"/>
      <c r="NMQ171" s="395"/>
      <c r="NMR171" s="395"/>
      <c r="NMS171" s="395"/>
      <c r="NMT171" s="395"/>
      <c r="NMU171" s="395"/>
      <c r="NMV171" s="395"/>
      <c r="NMW171" s="395"/>
      <c r="NMX171" s="395"/>
      <c r="NMY171" s="395"/>
      <c r="NMZ171" s="395"/>
      <c r="NNA171" s="395"/>
      <c r="NNB171" s="395"/>
      <c r="NNC171" s="395"/>
      <c r="NND171" s="395"/>
      <c r="NNE171" s="395"/>
      <c r="NNF171" s="395"/>
      <c r="NNG171" s="395"/>
      <c r="NNH171" s="395"/>
      <c r="NNI171" s="395"/>
      <c r="NNJ171" s="395"/>
      <c r="NNK171" s="395"/>
      <c r="NNL171" s="395"/>
      <c r="NNM171" s="395"/>
      <c r="NNN171" s="395"/>
      <c r="NNO171" s="395"/>
      <c r="NNP171" s="395"/>
      <c r="NNQ171" s="395"/>
      <c r="NNR171" s="395"/>
      <c r="NNS171" s="395"/>
      <c r="NNT171" s="395"/>
      <c r="NNU171" s="395"/>
      <c r="NNV171" s="395"/>
      <c r="NNW171" s="395"/>
      <c r="NNX171" s="395"/>
      <c r="NNY171" s="395"/>
      <c r="NNZ171" s="395"/>
      <c r="NOA171" s="395"/>
      <c r="NOB171" s="395"/>
      <c r="NOC171" s="395"/>
      <c r="NOD171" s="395"/>
      <c r="NOE171" s="395"/>
      <c r="NOF171" s="395"/>
      <c r="NOG171" s="395"/>
      <c r="NOH171" s="395"/>
      <c r="NOI171" s="395"/>
      <c r="NOJ171" s="395"/>
      <c r="NOK171" s="395"/>
      <c r="NOL171" s="395"/>
      <c r="NOM171" s="395"/>
      <c r="NON171" s="395"/>
      <c r="NOO171" s="395"/>
      <c r="NOP171" s="395"/>
      <c r="NOQ171" s="395"/>
      <c r="NOR171" s="395"/>
      <c r="NOS171" s="395"/>
      <c r="NOT171" s="395"/>
      <c r="NOU171" s="395"/>
      <c r="NOV171" s="395"/>
      <c r="NOW171" s="395"/>
      <c r="NOX171" s="395"/>
      <c r="NOY171" s="395"/>
      <c r="NOZ171" s="395"/>
      <c r="NPA171" s="395"/>
      <c r="NPB171" s="395"/>
      <c r="NPC171" s="395"/>
      <c r="NPD171" s="395"/>
      <c r="NPE171" s="395"/>
      <c r="NPF171" s="395"/>
      <c r="NPG171" s="395"/>
      <c r="NPH171" s="395"/>
      <c r="NPI171" s="395"/>
      <c r="NPJ171" s="395"/>
      <c r="NPK171" s="395"/>
      <c r="NPL171" s="395"/>
      <c r="NPM171" s="395"/>
      <c r="NPN171" s="395"/>
      <c r="NPO171" s="395"/>
      <c r="NPP171" s="395"/>
      <c r="NPQ171" s="395"/>
      <c r="NPR171" s="395"/>
      <c r="NPS171" s="395"/>
      <c r="NPT171" s="395"/>
      <c r="NPU171" s="395"/>
      <c r="NPV171" s="395"/>
      <c r="NPW171" s="395"/>
      <c r="NPX171" s="395"/>
      <c r="NPY171" s="395"/>
      <c r="NPZ171" s="395"/>
      <c r="NQA171" s="395"/>
      <c r="NQB171" s="395"/>
      <c r="NQC171" s="395"/>
      <c r="NQD171" s="395"/>
      <c r="NQE171" s="395"/>
      <c r="NQF171" s="395"/>
      <c r="NQG171" s="395"/>
      <c r="NQH171" s="395"/>
      <c r="NQI171" s="395"/>
      <c r="NQJ171" s="395"/>
      <c r="NQK171" s="395"/>
      <c r="NQL171" s="395"/>
      <c r="NQM171" s="395"/>
      <c r="NQN171" s="395"/>
      <c r="NQO171" s="395"/>
      <c r="NQP171" s="395"/>
      <c r="NQQ171" s="395"/>
      <c r="NQR171" s="395"/>
      <c r="NQS171" s="395"/>
      <c r="NQT171" s="395"/>
      <c r="NQU171" s="395"/>
      <c r="NQV171" s="395"/>
      <c r="NQW171" s="395"/>
      <c r="NQX171" s="395"/>
      <c r="NQY171" s="395"/>
      <c r="NQZ171" s="395"/>
      <c r="NRA171" s="395"/>
      <c r="NRB171" s="395"/>
      <c r="NRC171" s="395"/>
      <c r="NRD171" s="395"/>
      <c r="NRE171" s="395"/>
      <c r="NRF171" s="395"/>
      <c r="NRG171" s="395"/>
      <c r="NRH171" s="395"/>
      <c r="NRI171" s="395"/>
      <c r="NRJ171" s="395"/>
      <c r="NRK171" s="395"/>
      <c r="NRL171" s="395"/>
      <c r="NRM171" s="395"/>
      <c r="NRN171" s="395"/>
      <c r="NRO171" s="395"/>
      <c r="NRP171" s="395"/>
      <c r="NRQ171" s="395"/>
      <c r="NRR171" s="395"/>
      <c r="NRS171" s="395"/>
      <c r="NRT171" s="395"/>
      <c r="NRU171" s="395"/>
      <c r="NRV171" s="395"/>
      <c r="NRW171" s="395"/>
      <c r="NRX171" s="395"/>
      <c r="NRY171" s="395"/>
      <c r="NRZ171" s="395"/>
      <c r="NSA171" s="395"/>
      <c r="NSB171" s="395"/>
      <c r="NSC171" s="395"/>
      <c r="NSD171" s="395"/>
      <c r="NSE171" s="395"/>
      <c r="NSF171" s="395"/>
      <c r="NSG171" s="395"/>
      <c r="NSH171" s="395"/>
      <c r="NSI171" s="395"/>
      <c r="NSJ171" s="395"/>
      <c r="NSK171" s="395"/>
      <c r="NSL171" s="395"/>
      <c r="NSM171" s="395"/>
      <c r="NSN171" s="395"/>
      <c r="NSO171" s="395"/>
      <c r="NSP171" s="395"/>
      <c r="NSQ171" s="395"/>
      <c r="NSR171" s="395"/>
      <c r="NSS171" s="395"/>
      <c r="NST171" s="395"/>
      <c r="NSU171" s="395"/>
      <c r="NSV171" s="395"/>
      <c r="NSW171" s="395"/>
      <c r="NSX171" s="395"/>
      <c r="NSY171" s="395"/>
      <c r="NSZ171" s="395"/>
      <c r="NTA171" s="395"/>
      <c r="NTB171" s="395"/>
      <c r="NTC171" s="395"/>
      <c r="NTD171" s="395"/>
      <c r="NTE171" s="395"/>
      <c r="NTF171" s="395"/>
      <c r="NTG171" s="395"/>
      <c r="NTH171" s="395"/>
      <c r="NTI171" s="395"/>
      <c r="NTJ171" s="395"/>
      <c r="NTK171" s="395"/>
      <c r="NTL171" s="395"/>
      <c r="NTM171" s="395"/>
      <c r="NTN171" s="395"/>
      <c r="NTO171" s="395"/>
      <c r="NTP171" s="395"/>
      <c r="NTQ171" s="395"/>
      <c r="NTR171" s="395"/>
      <c r="NTS171" s="395"/>
      <c r="NTT171" s="395"/>
      <c r="NTU171" s="395"/>
      <c r="NTV171" s="395"/>
      <c r="NTW171" s="395"/>
      <c r="NTX171" s="395"/>
      <c r="NTY171" s="395"/>
      <c r="NTZ171" s="395"/>
      <c r="NUA171" s="395"/>
      <c r="NUB171" s="395"/>
      <c r="NUC171" s="395"/>
      <c r="NUD171" s="395"/>
      <c r="NUE171" s="395"/>
      <c r="NUF171" s="395"/>
      <c r="NUG171" s="395"/>
      <c r="NUH171" s="395"/>
      <c r="NUI171" s="395"/>
      <c r="NUJ171" s="395"/>
      <c r="NUK171" s="395"/>
      <c r="NUL171" s="395"/>
      <c r="NUM171" s="395"/>
      <c r="NUN171" s="395"/>
      <c r="NUO171" s="395"/>
      <c r="NUP171" s="395"/>
      <c r="NUQ171" s="395"/>
      <c r="NUR171" s="395"/>
      <c r="NUS171" s="395"/>
      <c r="NUT171" s="395"/>
      <c r="NUU171" s="395"/>
      <c r="NUV171" s="395"/>
      <c r="NUW171" s="395"/>
      <c r="NUX171" s="395"/>
      <c r="NUY171" s="395"/>
      <c r="NUZ171" s="395"/>
      <c r="NVA171" s="395"/>
      <c r="NVB171" s="395"/>
      <c r="NVC171" s="395"/>
      <c r="NVD171" s="395"/>
      <c r="NVE171" s="395"/>
      <c r="NVF171" s="395"/>
      <c r="NVG171" s="395"/>
      <c r="NVH171" s="395"/>
      <c r="NVI171" s="395"/>
      <c r="NVJ171" s="395"/>
      <c r="NVK171" s="395"/>
      <c r="NVL171" s="395"/>
      <c r="NVM171" s="395"/>
      <c r="NVN171" s="395"/>
      <c r="NVO171" s="395"/>
      <c r="NVP171" s="395"/>
      <c r="NVQ171" s="395"/>
      <c r="NVR171" s="395"/>
      <c r="NVS171" s="395"/>
      <c r="NVT171" s="395"/>
      <c r="NVU171" s="395"/>
      <c r="NVV171" s="395"/>
      <c r="NVW171" s="395"/>
      <c r="NVX171" s="395"/>
      <c r="NVY171" s="395"/>
      <c r="NVZ171" s="395"/>
      <c r="NWA171" s="395"/>
      <c r="NWB171" s="395"/>
      <c r="NWC171" s="395"/>
      <c r="NWD171" s="395"/>
      <c r="NWE171" s="395"/>
      <c r="NWF171" s="395"/>
      <c r="NWG171" s="395"/>
      <c r="NWH171" s="395"/>
      <c r="NWI171" s="395"/>
      <c r="NWJ171" s="395"/>
      <c r="NWK171" s="395"/>
      <c r="NWL171" s="395"/>
      <c r="NWM171" s="395"/>
      <c r="NWN171" s="395"/>
      <c r="NWO171" s="395"/>
      <c r="NWP171" s="395"/>
      <c r="NWQ171" s="395"/>
      <c r="NWR171" s="395"/>
      <c r="NWS171" s="395"/>
      <c r="NWT171" s="395"/>
      <c r="NWU171" s="395"/>
      <c r="NWV171" s="395"/>
      <c r="NWW171" s="395"/>
      <c r="NWX171" s="395"/>
      <c r="NWY171" s="395"/>
      <c r="NWZ171" s="395"/>
      <c r="NXA171" s="395"/>
      <c r="NXB171" s="395"/>
      <c r="NXC171" s="395"/>
      <c r="NXD171" s="395"/>
      <c r="NXE171" s="395"/>
      <c r="NXF171" s="395"/>
      <c r="NXG171" s="395"/>
      <c r="NXH171" s="395"/>
      <c r="NXI171" s="395"/>
      <c r="NXJ171" s="395"/>
      <c r="NXK171" s="395"/>
      <c r="NXL171" s="395"/>
      <c r="NXM171" s="395"/>
      <c r="NXN171" s="395"/>
      <c r="NXO171" s="395"/>
      <c r="NXP171" s="395"/>
      <c r="NXQ171" s="395"/>
      <c r="NXR171" s="395"/>
      <c r="NXS171" s="395"/>
      <c r="NXT171" s="395"/>
      <c r="NXU171" s="395"/>
      <c r="NXV171" s="395"/>
      <c r="NXW171" s="395"/>
      <c r="NXX171" s="395"/>
      <c r="NXY171" s="395"/>
      <c r="NXZ171" s="395"/>
      <c r="NYA171" s="395"/>
      <c r="NYB171" s="395"/>
      <c r="NYC171" s="395"/>
      <c r="NYD171" s="395"/>
      <c r="NYE171" s="395"/>
      <c r="NYF171" s="395"/>
      <c r="NYG171" s="395"/>
      <c r="NYH171" s="395"/>
      <c r="NYI171" s="395"/>
      <c r="NYJ171" s="395"/>
      <c r="NYK171" s="395"/>
      <c r="NYL171" s="395"/>
      <c r="NYM171" s="395"/>
      <c r="NYN171" s="395"/>
      <c r="NYO171" s="395"/>
      <c r="NYP171" s="395"/>
      <c r="NYQ171" s="395"/>
      <c r="NYR171" s="395"/>
      <c r="NYS171" s="395"/>
      <c r="NYT171" s="395"/>
      <c r="NYU171" s="395"/>
      <c r="NYV171" s="395"/>
      <c r="NYW171" s="395"/>
      <c r="NYX171" s="395"/>
      <c r="NYY171" s="395"/>
      <c r="NYZ171" s="395"/>
      <c r="NZA171" s="395"/>
      <c r="NZB171" s="395"/>
      <c r="NZC171" s="395"/>
      <c r="NZD171" s="395"/>
      <c r="NZE171" s="395"/>
      <c r="NZF171" s="395"/>
      <c r="NZG171" s="395"/>
      <c r="NZH171" s="395"/>
      <c r="NZI171" s="395"/>
      <c r="NZJ171" s="395"/>
      <c r="NZK171" s="395"/>
      <c r="NZL171" s="395"/>
      <c r="NZM171" s="395"/>
      <c r="NZN171" s="395"/>
      <c r="NZO171" s="395"/>
      <c r="NZP171" s="395"/>
      <c r="NZQ171" s="395"/>
      <c r="NZR171" s="395"/>
      <c r="NZS171" s="395"/>
      <c r="NZT171" s="395"/>
      <c r="NZU171" s="395"/>
      <c r="NZV171" s="395"/>
      <c r="NZW171" s="395"/>
      <c r="NZX171" s="395"/>
      <c r="NZY171" s="395"/>
      <c r="NZZ171" s="395"/>
      <c r="OAA171" s="395"/>
      <c r="OAB171" s="395"/>
      <c r="OAC171" s="395"/>
      <c r="OAD171" s="395"/>
      <c r="OAE171" s="395"/>
      <c r="OAF171" s="395"/>
      <c r="OAG171" s="395"/>
      <c r="OAH171" s="395"/>
      <c r="OAI171" s="395"/>
      <c r="OAJ171" s="395"/>
      <c r="OAK171" s="395"/>
      <c r="OAL171" s="395"/>
      <c r="OAM171" s="395"/>
      <c r="OAN171" s="395"/>
      <c r="OAO171" s="395"/>
      <c r="OAP171" s="395"/>
      <c r="OAQ171" s="395"/>
      <c r="OAR171" s="395"/>
      <c r="OAS171" s="395"/>
      <c r="OAT171" s="395"/>
      <c r="OAU171" s="395"/>
      <c r="OAV171" s="395"/>
      <c r="OAW171" s="395"/>
      <c r="OAX171" s="395"/>
      <c r="OAY171" s="395"/>
      <c r="OAZ171" s="395"/>
      <c r="OBA171" s="395"/>
      <c r="OBB171" s="395"/>
      <c r="OBC171" s="395"/>
      <c r="OBD171" s="395"/>
      <c r="OBE171" s="395"/>
      <c r="OBF171" s="395"/>
      <c r="OBG171" s="395"/>
      <c r="OBH171" s="395"/>
      <c r="OBI171" s="395"/>
      <c r="OBJ171" s="395"/>
      <c r="OBK171" s="395"/>
      <c r="OBL171" s="395"/>
      <c r="OBM171" s="395"/>
      <c r="OBN171" s="395"/>
      <c r="OBO171" s="395"/>
      <c r="OBP171" s="395"/>
      <c r="OBQ171" s="395"/>
      <c r="OBR171" s="395"/>
      <c r="OBS171" s="395"/>
      <c r="OBT171" s="395"/>
      <c r="OBU171" s="395"/>
      <c r="OBV171" s="395"/>
      <c r="OBW171" s="395"/>
      <c r="OBX171" s="395"/>
      <c r="OBY171" s="395"/>
      <c r="OBZ171" s="395"/>
      <c r="OCA171" s="395"/>
      <c r="OCB171" s="395"/>
      <c r="OCC171" s="395"/>
      <c r="OCD171" s="395"/>
      <c r="OCE171" s="395"/>
      <c r="OCF171" s="395"/>
      <c r="OCG171" s="395"/>
      <c r="OCH171" s="395"/>
      <c r="OCI171" s="395"/>
      <c r="OCJ171" s="395"/>
      <c r="OCK171" s="395"/>
      <c r="OCL171" s="395"/>
      <c r="OCM171" s="395"/>
      <c r="OCN171" s="395"/>
      <c r="OCO171" s="395"/>
      <c r="OCP171" s="395"/>
      <c r="OCQ171" s="395"/>
      <c r="OCR171" s="395"/>
      <c r="OCS171" s="395"/>
      <c r="OCT171" s="395"/>
      <c r="OCU171" s="395"/>
      <c r="OCV171" s="395"/>
      <c r="OCW171" s="395"/>
      <c r="OCX171" s="395"/>
      <c r="OCY171" s="395"/>
      <c r="OCZ171" s="395"/>
      <c r="ODA171" s="395"/>
      <c r="ODB171" s="395"/>
      <c r="ODC171" s="395"/>
      <c r="ODD171" s="395"/>
      <c r="ODE171" s="395"/>
      <c r="ODF171" s="395"/>
      <c r="ODG171" s="395"/>
      <c r="ODH171" s="395"/>
      <c r="ODI171" s="395"/>
      <c r="ODJ171" s="395"/>
      <c r="ODK171" s="395"/>
      <c r="ODL171" s="395"/>
      <c r="ODM171" s="395"/>
      <c r="ODN171" s="395"/>
      <c r="ODO171" s="395"/>
      <c r="ODP171" s="395"/>
      <c r="ODQ171" s="395"/>
      <c r="ODR171" s="395"/>
      <c r="ODS171" s="395"/>
      <c r="ODT171" s="395"/>
      <c r="ODU171" s="395"/>
      <c r="ODV171" s="395"/>
      <c r="ODW171" s="395"/>
      <c r="ODX171" s="395"/>
      <c r="ODY171" s="395"/>
      <c r="ODZ171" s="395"/>
      <c r="OEA171" s="395"/>
      <c r="OEB171" s="395"/>
      <c r="OEC171" s="395"/>
      <c r="OED171" s="395"/>
      <c r="OEE171" s="395"/>
      <c r="OEF171" s="395"/>
      <c r="OEG171" s="395"/>
      <c r="OEH171" s="395"/>
      <c r="OEI171" s="395"/>
      <c r="OEJ171" s="395"/>
      <c r="OEK171" s="395"/>
      <c r="OEL171" s="395"/>
      <c r="OEM171" s="395"/>
      <c r="OEN171" s="395"/>
      <c r="OEO171" s="395"/>
      <c r="OEP171" s="395"/>
      <c r="OEQ171" s="395"/>
      <c r="OER171" s="395"/>
      <c r="OES171" s="395"/>
      <c r="OET171" s="395"/>
      <c r="OEU171" s="395"/>
      <c r="OEV171" s="395"/>
      <c r="OEW171" s="395"/>
      <c r="OEX171" s="395"/>
      <c r="OEY171" s="395"/>
      <c r="OEZ171" s="395"/>
      <c r="OFA171" s="395"/>
      <c r="OFB171" s="395"/>
      <c r="OFC171" s="395"/>
      <c r="OFD171" s="395"/>
      <c r="OFE171" s="395"/>
      <c r="OFF171" s="395"/>
      <c r="OFG171" s="395"/>
      <c r="OFH171" s="395"/>
      <c r="OFI171" s="395"/>
      <c r="OFJ171" s="395"/>
      <c r="OFK171" s="395"/>
      <c r="OFL171" s="395"/>
      <c r="OFM171" s="395"/>
      <c r="OFN171" s="395"/>
      <c r="OFO171" s="395"/>
      <c r="OFP171" s="395"/>
      <c r="OFQ171" s="395"/>
      <c r="OFR171" s="395"/>
      <c r="OFS171" s="395"/>
      <c r="OFT171" s="395"/>
      <c r="OFU171" s="395"/>
      <c r="OFV171" s="395"/>
      <c r="OFW171" s="395"/>
      <c r="OFX171" s="395"/>
      <c r="OFY171" s="395"/>
      <c r="OFZ171" s="395"/>
      <c r="OGA171" s="395"/>
      <c r="OGB171" s="395"/>
      <c r="OGC171" s="395"/>
      <c r="OGD171" s="395"/>
      <c r="OGE171" s="395"/>
      <c r="OGF171" s="395"/>
      <c r="OGG171" s="395"/>
      <c r="OGH171" s="395"/>
      <c r="OGI171" s="395"/>
      <c r="OGJ171" s="395"/>
      <c r="OGK171" s="395"/>
      <c r="OGL171" s="395"/>
      <c r="OGM171" s="395"/>
      <c r="OGN171" s="395"/>
      <c r="OGO171" s="395"/>
      <c r="OGP171" s="395"/>
      <c r="OGQ171" s="395"/>
      <c r="OGR171" s="395"/>
      <c r="OGS171" s="395"/>
      <c r="OGT171" s="395"/>
      <c r="OGU171" s="395"/>
      <c r="OGV171" s="395"/>
      <c r="OGW171" s="395"/>
      <c r="OGX171" s="395"/>
      <c r="OGY171" s="395"/>
      <c r="OGZ171" s="395"/>
      <c r="OHA171" s="395"/>
      <c r="OHB171" s="395"/>
      <c r="OHC171" s="395"/>
      <c r="OHD171" s="395"/>
      <c r="OHE171" s="395"/>
      <c r="OHF171" s="395"/>
      <c r="OHG171" s="395"/>
      <c r="OHH171" s="395"/>
      <c r="OHI171" s="395"/>
      <c r="OHJ171" s="395"/>
      <c r="OHK171" s="395"/>
      <c r="OHL171" s="395"/>
      <c r="OHM171" s="395"/>
      <c r="OHN171" s="395"/>
      <c r="OHO171" s="395"/>
      <c r="OHP171" s="395"/>
      <c r="OHQ171" s="395"/>
      <c r="OHR171" s="395"/>
      <c r="OHS171" s="395"/>
      <c r="OHT171" s="395"/>
      <c r="OHU171" s="395"/>
      <c r="OHV171" s="395"/>
      <c r="OHW171" s="395"/>
      <c r="OHX171" s="395"/>
      <c r="OHY171" s="395"/>
      <c r="OHZ171" s="395"/>
      <c r="OIA171" s="395"/>
      <c r="OIB171" s="395"/>
      <c r="OIC171" s="395"/>
      <c r="OID171" s="395"/>
      <c r="OIE171" s="395"/>
      <c r="OIF171" s="395"/>
      <c r="OIG171" s="395"/>
      <c r="OIH171" s="395"/>
      <c r="OII171" s="395"/>
      <c r="OIJ171" s="395"/>
      <c r="OIK171" s="395"/>
      <c r="OIL171" s="395"/>
      <c r="OIM171" s="395"/>
      <c r="OIN171" s="395"/>
      <c r="OIO171" s="395"/>
      <c r="OIP171" s="395"/>
      <c r="OIQ171" s="395"/>
      <c r="OIR171" s="395"/>
      <c r="OIS171" s="395"/>
      <c r="OIT171" s="395"/>
      <c r="OIU171" s="395"/>
      <c r="OIV171" s="395"/>
      <c r="OIW171" s="395"/>
      <c r="OIX171" s="395"/>
      <c r="OIY171" s="395"/>
      <c r="OIZ171" s="395"/>
      <c r="OJA171" s="395"/>
      <c r="OJB171" s="395"/>
      <c r="OJC171" s="395"/>
      <c r="OJD171" s="395"/>
      <c r="OJE171" s="395"/>
      <c r="OJF171" s="395"/>
      <c r="OJG171" s="395"/>
      <c r="OJH171" s="395"/>
      <c r="OJI171" s="395"/>
      <c r="OJJ171" s="395"/>
      <c r="OJK171" s="395"/>
      <c r="OJL171" s="395"/>
      <c r="OJM171" s="395"/>
      <c r="OJN171" s="395"/>
      <c r="OJO171" s="395"/>
      <c r="OJP171" s="395"/>
      <c r="OJQ171" s="395"/>
      <c r="OJR171" s="395"/>
      <c r="OJS171" s="395"/>
      <c r="OJT171" s="395"/>
      <c r="OJU171" s="395"/>
      <c r="OJV171" s="395"/>
      <c r="OJW171" s="395"/>
      <c r="OJX171" s="395"/>
      <c r="OJY171" s="395"/>
      <c r="OJZ171" s="395"/>
      <c r="OKA171" s="395"/>
      <c r="OKB171" s="395"/>
      <c r="OKC171" s="395"/>
      <c r="OKD171" s="395"/>
      <c r="OKE171" s="395"/>
      <c r="OKF171" s="395"/>
      <c r="OKG171" s="395"/>
      <c r="OKH171" s="395"/>
      <c r="OKI171" s="395"/>
      <c r="OKJ171" s="395"/>
      <c r="OKK171" s="395"/>
      <c r="OKL171" s="395"/>
      <c r="OKM171" s="395"/>
      <c r="OKN171" s="395"/>
      <c r="OKO171" s="395"/>
      <c r="OKP171" s="395"/>
      <c r="OKQ171" s="395"/>
      <c r="OKR171" s="395"/>
      <c r="OKS171" s="395"/>
      <c r="OKT171" s="395"/>
      <c r="OKU171" s="395"/>
      <c r="OKV171" s="395"/>
      <c r="OKW171" s="395"/>
      <c r="OKX171" s="395"/>
      <c r="OKY171" s="395"/>
      <c r="OKZ171" s="395"/>
      <c r="OLA171" s="395"/>
      <c r="OLB171" s="395"/>
      <c r="OLC171" s="395"/>
      <c r="OLD171" s="395"/>
      <c r="OLE171" s="395"/>
      <c r="OLF171" s="395"/>
      <c r="OLG171" s="395"/>
      <c r="OLH171" s="395"/>
      <c r="OLI171" s="395"/>
      <c r="OLJ171" s="395"/>
      <c r="OLK171" s="395"/>
      <c r="OLL171" s="395"/>
      <c r="OLM171" s="395"/>
      <c r="OLN171" s="395"/>
      <c r="OLO171" s="395"/>
      <c r="OLP171" s="395"/>
      <c r="OLQ171" s="395"/>
      <c r="OLR171" s="395"/>
      <c r="OLS171" s="395"/>
      <c r="OLT171" s="395"/>
      <c r="OLU171" s="395"/>
      <c r="OLV171" s="395"/>
      <c r="OLW171" s="395"/>
      <c r="OLX171" s="395"/>
      <c r="OLY171" s="395"/>
      <c r="OLZ171" s="395"/>
      <c r="OMA171" s="395"/>
      <c r="OMB171" s="395"/>
      <c r="OMC171" s="395"/>
      <c r="OMD171" s="395"/>
      <c r="OME171" s="395"/>
      <c r="OMF171" s="395"/>
      <c r="OMG171" s="395"/>
      <c r="OMH171" s="395"/>
      <c r="OMI171" s="395"/>
      <c r="OMJ171" s="395"/>
      <c r="OMK171" s="395"/>
      <c r="OML171" s="395"/>
      <c r="OMM171" s="395"/>
      <c r="OMN171" s="395"/>
      <c r="OMO171" s="395"/>
      <c r="OMP171" s="395"/>
      <c r="OMQ171" s="395"/>
      <c r="OMR171" s="395"/>
      <c r="OMS171" s="395"/>
      <c r="OMT171" s="395"/>
      <c r="OMU171" s="395"/>
      <c r="OMV171" s="395"/>
      <c r="OMW171" s="395"/>
      <c r="OMX171" s="395"/>
      <c r="OMY171" s="395"/>
      <c r="OMZ171" s="395"/>
      <c r="ONA171" s="395"/>
      <c r="ONB171" s="395"/>
      <c r="ONC171" s="395"/>
      <c r="OND171" s="395"/>
      <c r="ONE171" s="395"/>
      <c r="ONF171" s="395"/>
      <c r="ONG171" s="395"/>
      <c r="ONH171" s="395"/>
      <c r="ONI171" s="395"/>
      <c r="ONJ171" s="395"/>
      <c r="ONK171" s="395"/>
      <c r="ONL171" s="395"/>
      <c r="ONM171" s="395"/>
      <c r="ONN171" s="395"/>
      <c r="ONO171" s="395"/>
      <c r="ONP171" s="395"/>
      <c r="ONQ171" s="395"/>
      <c r="ONR171" s="395"/>
      <c r="ONS171" s="395"/>
      <c r="ONT171" s="395"/>
      <c r="ONU171" s="395"/>
      <c r="ONV171" s="395"/>
      <c r="ONW171" s="395"/>
      <c r="ONX171" s="395"/>
      <c r="ONY171" s="395"/>
      <c r="ONZ171" s="395"/>
      <c r="OOA171" s="395"/>
      <c r="OOB171" s="395"/>
      <c r="OOC171" s="395"/>
      <c r="OOD171" s="395"/>
      <c r="OOE171" s="395"/>
      <c r="OOF171" s="395"/>
      <c r="OOG171" s="395"/>
      <c r="OOH171" s="395"/>
      <c r="OOI171" s="395"/>
      <c r="OOJ171" s="395"/>
      <c r="OOK171" s="395"/>
      <c r="OOL171" s="395"/>
      <c r="OOM171" s="395"/>
      <c r="OON171" s="395"/>
      <c r="OOO171" s="395"/>
      <c r="OOP171" s="395"/>
      <c r="OOQ171" s="395"/>
      <c r="OOR171" s="395"/>
      <c r="OOS171" s="395"/>
      <c r="OOT171" s="395"/>
      <c r="OOU171" s="395"/>
      <c r="OOV171" s="395"/>
      <c r="OOW171" s="395"/>
      <c r="OOX171" s="395"/>
      <c r="OOY171" s="395"/>
      <c r="OOZ171" s="395"/>
      <c r="OPA171" s="395"/>
      <c r="OPB171" s="395"/>
      <c r="OPC171" s="395"/>
      <c r="OPD171" s="395"/>
      <c r="OPE171" s="395"/>
      <c r="OPF171" s="395"/>
      <c r="OPG171" s="395"/>
      <c r="OPH171" s="395"/>
      <c r="OPI171" s="395"/>
      <c r="OPJ171" s="395"/>
      <c r="OPK171" s="395"/>
      <c r="OPL171" s="395"/>
      <c r="OPM171" s="395"/>
      <c r="OPN171" s="395"/>
      <c r="OPO171" s="395"/>
      <c r="OPP171" s="395"/>
      <c r="OPQ171" s="395"/>
      <c r="OPR171" s="395"/>
      <c r="OPS171" s="395"/>
      <c r="OPT171" s="395"/>
      <c r="OPU171" s="395"/>
      <c r="OPV171" s="395"/>
      <c r="OPW171" s="395"/>
      <c r="OPX171" s="395"/>
      <c r="OPY171" s="395"/>
      <c r="OPZ171" s="395"/>
      <c r="OQA171" s="395"/>
      <c r="OQB171" s="395"/>
      <c r="OQC171" s="395"/>
      <c r="OQD171" s="395"/>
      <c r="OQE171" s="395"/>
      <c r="OQF171" s="395"/>
      <c r="OQG171" s="395"/>
      <c r="OQH171" s="395"/>
      <c r="OQI171" s="395"/>
      <c r="OQJ171" s="395"/>
      <c r="OQK171" s="395"/>
      <c r="OQL171" s="395"/>
      <c r="OQM171" s="395"/>
      <c r="OQN171" s="395"/>
      <c r="OQO171" s="395"/>
      <c r="OQP171" s="395"/>
      <c r="OQQ171" s="395"/>
      <c r="OQR171" s="395"/>
      <c r="OQS171" s="395"/>
      <c r="OQT171" s="395"/>
      <c r="OQU171" s="395"/>
      <c r="OQV171" s="395"/>
      <c r="OQW171" s="395"/>
      <c r="OQX171" s="395"/>
      <c r="OQY171" s="395"/>
      <c r="OQZ171" s="395"/>
      <c r="ORA171" s="395"/>
      <c r="ORB171" s="395"/>
      <c r="ORC171" s="395"/>
      <c r="ORD171" s="395"/>
      <c r="ORE171" s="395"/>
      <c r="ORF171" s="395"/>
      <c r="ORG171" s="395"/>
      <c r="ORH171" s="395"/>
      <c r="ORI171" s="395"/>
      <c r="ORJ171" s="395"/>
      <c r="ORK171" s="395"/>
      <c r="ORL171" s="395"/>
      <c r="ORM171" s="395"/>
      <c r="ORN171" s="395"/>
      <c r="ORO171" s="395"/>
      <c r="ORP171" s="395"/>
      <c r="ORQ171" s="395"/>
      <c r="ORR171" s="395"/>
      <c r="ORS171" s="395"/>
      <c r="ORT171" s="395"/>
      <c r="ORU171" s="395"/>
      <c r="ORV171" s="395"/>
      <c r="ORW171" s="395"/>
      <c r="ORX171" s="395"/>
      <c r="ORY171" s="395"/>
      <c r="ORZ171" s="395"/>
      <c r="OSA171" s="395"/>
      <c r="OSB171" s="395"/>
      <c r="OSC171" s="395"/>
      <c r="OSD171" s="395"/>
      <c r="OSE171" s="395"/>
      <c r="OSF171" s="395"/>
      <c r="OSG171" s="395"/>
      <c r="OSH171" s="395"/>
      <c r="OSI171" s="395"/>
      <c r="OSJ171" s="395"/>
      <c r="OSK171" s="395"/>
      <c r="OSL171" s="395"/>
      <c r="OSM171" s="395"/>
      <c r="OSN171" s="395"/>
      <c r="OSO171" s="395"/>
      <c r="OSP171" s="395"/>
      <c r="OSQ171" s="395"/>
      <c r="OSR171" s="395"/>
      <c r="OSS171" s="395"/>
      <c r="OST171" s="395"/>
      <c r="OSU171" s="395"/>
      <c r="OSV171" s="395"/>
      <c r="OSW171" s="395"/>
      <c r="OSX171" s="395"/>
      <c r="OSY171" s="395"/>
      <c r="OSZ171" s="395"/>
      <c r="OTA171" s="395"/>
      <c r="OTB171" s="395"/>
      <c r="OTC171" s="395"/>
      <c r="OTD171" s="395"/>
      <c r="OTE171" s="395"/>
      <c r="OTF171" s="395"/>
      <c r="OTG171" s="395"/>
      <c r="OTH171" s="395"/>
      <c r="OTI171" s="395"/>
      <c r="OTJ171" s="395"/>
      <c r="OTK171" s="395"/>
      <c r="OTL171" s="395"/>
      <c r="OTM171" s="395"/>
      <c r="OTN171" s="395"/>
      <c r="OTO171" s="395"/>
      <c r="OTP171" s="395"/>
      <c r="OTQ171" s="395"/>
      <c r="OTR171" s="395"/>
      <c r="OTS171" s="395"/>
      <c r="OTT171" s="395"/>
      <c r="OTU171" s="395"/>
      <c r="OTV171" s="395"/>
      <c r="OTW171" s="395"/>
      <c r="OTX171" s="395"/>
      <c r="OTY171" s="395"/>
      <c r="OTZ171" s="395"/>
      <c r="OUA171" s="395"/>
      <c r="OUB171" s="395"/>
      <c r="OUC171" s="395"/>
      <c r="OUD171" s="395"/>
      <c r="OUE171" s="395"/>
      <c r="OUF171" s="395"/>
      <c r="OUG171" s="395"/>
      <c r="OUH171" s="395"/>
      <c r="OUI171" s="395"/>
      <c r="OUJ171" s="395"/>
      <c r="OUK171" s="395"/>
      <c r="OUL171" s="395"/>
      <c r="OUM171" s="395"/>
      <c r="OUN171" s="395"/>
      <c r="OUO171" s="395"/>
      <c r="OUP171" s="395"/>
      <c r="OUQ171" s="395"/>
      <c r="OUR171" s="395"/>
      <c r="OUS171" s="395"/>
      <c r="OUT171" s="395"/>
      <c r="OUU171" s="395"/>
      <c r="OUV171" s="395"/>
      <c r="OUW171" s="395"/>
      <c r="OUX171" s="395"/>
      <c r="OUY171" s="395"/>
      <c r="OUZ171" s="395"/>
      <c r="OVA171" s="395"/>
      <c r="OVB171" s="395"/>
      <c r="OVC171" s="395"/>
      <c r="OVD171" s="395"/>
      <c r="OVE171" s="395"/>
      <c r="OVF171" s="395"/>
      <c r="OVG171" s="395"/>
      <c r="OVH171" s="395"/>
      <c r="OVI171" s="395"/>
      <c r="OVJ171" s="395"/>
      <c r="OVK171" s="395"/>
      <c r="OVL171" s="395"/>
      <c r="OVM171" s="395"/>
      <c r="OVN171" s="395"/>
      <c r="OVO171" s="395"/>
      <c r="OVP171" s="395"/>
      <c r="OVQ171" s="395"/>
      <c r="OVR171" s="395"/>
      <c r="OVS171" s="395"/>
      <c r="OVT171" s="395"/>
      <c r="OVU171" s="395"/>
      <c r="OVV171" s="395"/>
      <c r="OVW171" s="395"/>
      <c r="OVX171" s="395"/>
      <c r="OVY171" s="395"/>
      <c r="OVZ171" s="395"/>
      <c r="OWA171" s="395"/>
      <c r="OWB171" s="395"/>
      <c r="OWC171" s="395"/>
      <c r="OWD171" s="395"/>
      <c r="OWE171" s="395"/>
      <c r="OWF171" s="395"/>
      <c r="OWG171" s="395"/>
      <c r="OWH171" s="395"/>
      <c r="OWI171" s="395"/>
      <c r="OWJ171" s="395"/>
      <c r="OWK171" s="395"/>
      <c r="OWL171" s="395"/>
      <c r="OWM171" s="395"/>
      <c r="OWN171" s="395"/>
      <c r="OWO171" s="395"/>
      <c r="OWP171" s="395"/>
      <c r="OWQ171" s="395"/>
      <c r="OWR171" s="395"/>
      <c r="OWS171" s="395"/>
      <c r="OWT171" s="395"/>
      <c r="OWU171" s="395"/>
      <c r="OWV171" s="395"/>
      <c r="OWW171" s="395"/>
      <c r="OWX171" s="395"/>
      <c r="OWY171" s="395"/>
      <c r="OWZ171" s="395"/>
      <c r="OXA171" s="395"/>
      <c r="OXB171" s="395"/>
      <c r="OXC171" s="395"/>
      <c r="OXD171" s="395"/>
      <c r="OXE171" s="395"/>
      <c r="OXF171" s="395"/>
      <c r="OXG171" s="395"/>
      <c r="OXH171" s="395"/>
      <c r="OXI171" s="395"/>
      <c r="OXJ171" s="395"/>
      <c r="OXK171" s="395"/>
      <c r="OXL171" s="395"/>
      <c r="OXM171" s="395"/>
      <c r="OXN171" s="395"/>
      <c r="OXO171" s="395"/>
      <c r="OXP171" s="395"/>
      <c r="OXQ171" s="395"/>
      <c r="OXR171" s="395"/>
      <c r="OXS171" s="395"/>
      <c r="OXT171" s="395"/>
      <c r="OXU171" s="395"/>
      <c r="OXV171" s="395"/>
      <c r="OXW171" s="395"/>
      <c r="OXX171" s="395"/>
      <c r="OXY171" s="395"/>
      <c r="OXZ171" s="395"/>
      <c r="OYA171" s="395"/>
      <c r="OYB171" s="395"/>
      <c r="OYC171" s="395"/>
      <c r="OYD171" s="395"/>
      <c r="OYE171" s="395"/>
      <c r="OYF171" s="395"/>
      <c r="OYG171" s="395"/>
      <c r="OYH171" s="395"/>
      <c r="OYI171" s="395"/>
      <c r="OYJ171" s="395"/>
      <c r="OYK171" s="395"/>
      <c r="OYL171" s="395"/>
      <c r="OYM171" s="395"/>
      <c r="OYN171" s="395"/>
      <c r="OYO171" s="395"/>
      <c r="OYP171" s="395"/>
      <c r="OYQ171" s="395"/>
      <c r="OYR171" s="395"/>
      <c r="OYS171" s="395"/>
      <c r="OYT171" s="395"/>
      <c r="OYU171" s="395"/>
      <c r="OYV171" s="395"/>
      <c r="OYW171" s="395"/>
      <c r="OYX171" s="395"/>
      <c r="OYY171" s="395"/>
      <c r="OYZ171" s="395"/>
      <c r="OZA171" s="395"/>
      <c r="OZB171" s="395"/>
      <c r="OZC171" s="395"/>
      <c r="OZD171" s="395"/>
      <c r="OZE171" s="395"/>
      <c r="OZF171" s="395"/>
      <c r="OZG171" s="395"/>
      <c r="OZH171" s="395"/>
      <c r="OZI171" s="395"/>
      <c r="OZJ171" s="395"/>
      <c r="OZK171" s="395"/>
      <c r="OZL171" s="395"/>
      <c r="OZM171" s="395"/>
      <c r="OZN171" s="395"/>
      <c r="OZO171" s="395"/>
      <c r="OZP171" s="395"/>
      <c r="OZQ171" s="395"/>
      <c r="OZR171" s="395"/>
      <c r="OZS171" s="395"/>
      <c r="OZT171" s="395"/>
      <c r="OZU171" s="395"/>
      <c r="OZV171" s="395"/>
      <c r="OZW171" s="395"/>
      <c r="OZX171" s="395"/>
      <c r="OZY171" s="395"/>
      <c r="OZZ171" s="395"/>
      <c r="PAA171" s="395"/>
      <c r="PAB171" s="395"/>
      <c r="PAC171" s="395"/>
      <c r="PAD171" s="395"/>
      <c r="PAE171" s="395"/>
      <c r="PAF171" s="395"/>
      <c r="PAG171" s="395"/>
      <c r="PAH171" s="395"/>
      <c r="PAI171" s="395"/>
      <c r="PAJ171" s="395"/>
      <c r="PAK171" s="395"/>
      <c r="PAL171" s="395"/>
      <c r="PAM171" s="395"/>
      <c r="PAN171" s="395"/>
      <c r="PAO171" s="395"/>
      <c r="PAP171" s="395"/>
      <c r="PAQ171" s="395"/>
      <c r="PAR171" s="395"/>
      <c r="PAS171" s="395"/>
      <c r="PAT171" s="395"/>
      <c r="PAU171" s="395"/>
      <c r="PAV171" s="395"/>
      <c r="PAW171" s="395"/>
      <c r="PAX171" s="395"/>
      <c r="PAY171" s="395"/>
      <c r="PAZ171" s="395"/>
      <c r="PBA171" s="395"/>
      <c r="PBB171" s="395"/>
      <c r="PBC171" s="395"/>
      <c r="PBD171" s="395"/>
      <c r="PBE171" s="395"/>
      <c r="PBF171" s="395"/>
      <c r="PBG171" s="395"/>
      <c r="PBH171" s="395"/>
      <c r="PBI171" s="395"/>
      <c r="PBJ171" s="395"/>
      <c r="PBK171" s="395"/>
      <c r="PBL171" s="395"/>
      <c r="PBM171" s="395"/>
      <c r="PBN171" s="395"/>
      <c r="PBO171" s="395"/>
      <c r="PBP171" s="395"/>
      <c r="PBQ171" s="395"/>
      <c r="PBR171" s="395"/>
      <c r="PBS171" s="395"/>
      <c r="PBT171" s="395"/>
      <c r="PBU171" s="395"/>
      <c r="PBV171" s="395"/>
      <c r="PBW171" s="395"/>
      <c r="PBX171" s="395"/>
      <c r="PBY171" s="395"/>
      <c r="PBZ171" s="395"/>
      <c r="PCA171" s="395"/>
      <c r="PCB171" s="395"/>
      <c r="PCC171" s="395"/>
      <c r="PCD171" s="395"/>
      <c r="PCE171" s="395"/>
      <c r="PCF171" s="395"/>
      <c r="PCG171" s="395"/>
      <c r="PCH171" s="395"/>
      <c r="PCI171" s="395"/>
      <c r="PCJ171" s="395"/>
      <c r="PCK171" s="395"/>
      <c r="PCL171" s="395"/>
      <c r="PCM171" s="395"/>
      <c r="PCN171" s="395"/>
      <c r="PCO171" s="395"/>
      <c r="PCP171" s="395"/>
      <c r="PCQ171" s="395"/>
      <c r="PCR171" s="395"/>
      <c r="PCS171" s="395"/>
      <c r="PCT171" s="395"/>
      <c r="PCU171" s="395"/>
      <c r="PCV171" s="395"/>
      <c r="PCW171" s="395"/>
      <c r="PCX171" s="395"/>
      <c r="PCY171" s="395"/>
      <c r="PCZ171" s="395"/>
      <c r="PDA171" s="395"/>
      <c r="PDB171" s="395"/>
      <c r="PDC171" s="395"/>
      <c r="PDD171" s="395"/>
      <c r="PDE171" s="395"/>
      <c r="PDF171" s="395"/>
      <c r="PDG171" s="395"/>
      <c r="PDH171" s="395"/>
      <c r="PDI171" s="395"/>
      <c r="PDJ171" s="395"/>
      <c r="PDK171" s="395"/>
      <c r="PDL171" s="395"/>
      <c r="PDM171" s="395"/>
      <c r="PDN171" s="395"/>
      <c r="PDO171" s="395"/>
      <c r="PDP171" s="395"/>
      <c r="PDQ171" s="395"/>
      <c r="PDR171" s="395"/>
      <c r="PDS171" s="395"/>
      <c r="PDT171" s="395"/>
      <c r="PDU171" s="395"/>
      <c r="PDV171" s="395"/>
      <c r="PDW171" s="395"/>
      <c r="PDX171" s="395"/>
      <c r="PDY171" s="395"/>
      <c r="PDZ171" s="395"/>
      <c r="PEA171" s="395"/>
      <c r="PEB171" s="395"/>
      <c r="PEC171" s="395"/>
      <c r="PED171" s="395"/>
      <c r="PEE171" s="395"/>
      <c r="PEF171" s="395"/>
      <c r="PEG171" s="395"/>
      <c r="PEH171" s="395"/>
      <c r="PEI171" s="395"/>
      <c r="PEJ171" s="395"/>
      <c r="PEK171" s="395"/>
      <c r="PEL171" s="395"/>
      <c r="PEM171" s="395"/>
      <c r="PEN171" s="395"/>
      <c r="PEO171" s="395"/>
      <c r="PEP171" s="395"/>
      <c r="PEQ171" s="395"/>
      <c r="PER171" s="395"/>
      <c r="PES171" s="395"/>
      <c r="PET171" s="395"/>
      <c r="PEU171" s="395"/>
      <c r="PEV171" s="395"/>
      <c r="PEW171" s="395"/>
      <c r="PEX171" s="395"/>
      <c r="PEY171" s="395"/>
      <c r="PEZ171" s="395"/>
      <c r="PFA171" s="395"/>
      <c r="PFB171" s="395"/>
      <c r="PFC171" s="395"/>
      <c r="PFD171" s="395"/>
      <c r="PFE171" s="395"/>
      <c r="PFF171" s="395"/>
      <c r="PFG171" s="395"/>
      <c r="PFH171" s="395"/>
      <c r="PFI171" s="395"/>
      <c r="PFJ171" s="395"/>
      <c r="PFK171" s="395"/>
      <c r="PFL171" s="395"/>
      <c r="PFM171" s="395"/>
      <c r="PFN171" s="395"/>
      <c r="PFO171" s="395"/>
      <c r="PFP171" s="395"/>
      <c r="PFQ171" s="395"/>
      <c r="PFR171" s="395"/>
      <c r="PFS171" s="395"/>
      <c r="PFT171" s="395"/>
      <c r="PFU171" s="395"/>
      <c r="PFV171" s="395"/>
      <c r="PFW171" s="395"/>
      <c r="PFX171" s="395"/>
      <c r="PFY171" s="395"/>
      <c r="PFZ171" s="395"/>
      <c r="PGA171" s="395"/>
      <c r="PGB171" s="395"/>
      <c r="PGC171" s="395"/>
      <c r="PGD171" s="395"/>
      <c r="PGE171" s="395"/>
      <c r="PGF171" s="395"/>
      <c r="PGG171" s="395"/>
      <c r="PGH171" s="395"/>
      <c r="PGI171" s="395"/>
      <c r="PGJ171" s="395"/>
      <c r="PGK171" s="395"/>
      <c r="PGL171" s="395"/>
      <c r="PGM171" s="395"/>
      <c r="PGN171" s="395"/>
      <c r="PGO171" s="395"/>
      <c r="PGP171" s="395"/>
      <c r="PGQ171" s="395"/>
      <c r="PGR171" s="395"/>
      <c r="PGS171" s="395"/>
      <c r="PGT171" s="395"/>
      <c r="PGU171" s="395"/>
      <c r="PGV171" s="395"/>
      <c r="PGW171" s="395"/>
      <c r="PGX171" s="395"/>
      <c r="PGY171" s="395"/>
      <c r="PGZ171" s="395"/>
      <c r="PHA171" s="395"/>
      <c r="PHB171" s="395"/>
      <c r="PHC171" s="395"/>
      <c r="PHD171" s="395"/>
      <c r="PHE171" s="395"/>
      <c r="PHF171" s="395"/>
      <c r="PHG171" s="395"/>
      <c r="PHH171" s="395"/>
      <c r="PHI171" s="395"/>
      <c r="PHJ171" s="395"/>
      <c r="PHK171" s="395"/>
      <c r="PHL171" s="395"/>
      <c r="PHM171" s="395"/>
      <c r="PHN171" s="395"/>
      <c r="PHO171" s="395"/>
      <c r="PHP171" s="395"/>
      <c r="PHQ171" s="395"/>
      <c r="PHR171" s="395"/>
      <c r="PHS171" s="395"/>
      <c r="PHT171" s="395"/>
      <c r="PHU171" s="395"/>
      <c r="PHV171" s="395"/>
      <c r="PHW171" s="395"/>
      <c r="PHX171" s="395"/>
      <c r="PHY171" s="395"/>
      <c r="PHZ171" s="395"/>
      <c r="PIA171" s="395"/>
      <c r="PIB171" s="395"/>
      <c r="PIC171" s="395"/>
      <c r="PID171" s="395"/>
      <c r="PIE171" s="395"/>
      <c r="PIF171" s="395"/>
      <c r="PIG171" s="395"/>
      <c r="PIH171" s="395"/>
      <c r="PII171" s="395"/>
      <c r="PIJ171" s="395"/>
      <c r="PIK171" s="395"/>
      <c r="PIL171" s="395"/>
      <c r="PIM171" s="395"/>
      <c r="PIN171" s="395"/>
      <c r="PIO171" s="395"/>
      <c r="PIP171" s="395"/>
      <c r="PIQ171" s="395"/>
      <c r="PIR171" s="395"/>
      <c r="PIS171" s="395"/>
      <c r="PIT171" s="395"/>
      <c r="PIU171" s="395"/>
      <c r="PIV171" s="395"/>
      <c r="PIW171" s="395"/>
      <c r="PIX171" s="395"/>
      <c r="PIY171" s="395"/>
      <c r="PIZ171" s="395"/>
      <c r="PJA171" s="395"/>
      <c r="PJB171" s="395"/>
      <c r="PJC171" s="395"/>
      <c r="PJD171" s="395"/>
      <c r="PJE171" s="395"/>
      <c r="PJF171" s="395"/>
      <c r="PJG171" s="395"/>
      <c r="PJH171" s="395"/>
      <c r="PJI171" s="395"/>
      <c r="PJJ171" s="395"/>
      <c r="PJK171" s="395"/>
      <c r="PJL171" s="395"/>
      <c r="PJM171" s="395"/>
      <c r="PJN171" s="395"/>
      <c r="PJO171" s="395"/>
      <c r="PJP171" s="395"/>
      <c r="PJQ171" s="395"/>
      <c r="PJR171" s="395"/>
      <c r="PJS171" s="395"/>
      <c r="PJT171" s="395"/>
      <c r="PJU171" s="395"/>
      <c r="PJV171" s="395"/>
      <c r="PJW171" s="395"/>
      <c r="PJX171" s="395"/>
      <c r="PJY171" s="395"/>
      <c r="PJZ171" s="395"/>
      <c r="PKA171" s="395"/>
      <c r="PKB171" s="395"/>
      <c r="PKC171" s="395"/>
      <c r="PKD171" s="395"/>
      <c r="PKE171" s="395"/>
      <c r="PKF171" s="395"/>
      <c r="PKG171" s="395"/>
      <c r="PKH171" s="395"/>
      <c r="PKI171" s="395"/>
      <c r="PKJ171" s="395"/>
      <c r="PKK171" s="395"/>
      <c r="PKL171" s="395"/>
      <c r="PKM171" s="395"/>
      <c r="PKN171" s="395"/>
      <c r="PKO171" s="395"/>
      <c r="PKP171" s="395"/>
      <c r="PKQ171" s="395"/>
      <c r="PKR171" s="395"/>
      <c r="PKS171" s="395"/>
      <c r="PKT171" s="395"/>
      <c r="PKU171" s="395"/>
      <c r="PKV171" s="395"/>
      <c r="PKW171" s="395"/>
      <c r="PKX171" s="395"/>
      <c r="PKY171" s="395"/>
      <c r="PKZ171" s="395"/>
      <c r="PLA171" s="395"/>
      <c r="PLB171" s="395"/>
      <c r="PLC171" s="395"/>
      <c r="PLD171" s="395"/>
      <c r="PLE171" s="395"/>
      <c r="PLF171" s="395"/>
      <c r="PLG171" s="395"/>
      <c r="PLH171" s="395"/>
      <c r="PLI171" s="395"/>
      <c r="PLJ171" s="395"/>
      <c r="PLK171" s="395"/>
      <c r="PLL171" s="395"/>
      <c r="PLM171" s="395"/>
      <c r="PLN171" s="395"/>
      <c r="PLO171" s="395"/>
      <c r="PLP171" s="395"/>
      <c r="PLQ171" s="395"/>
      <c r="PLR171" s="395"/>
      <c r="PLS171" s="395"/>
      <c r="PLT171" s="395"/>
      <c r="PLU171" s="395"/>
      <c r="PLV171" s="395"/>
      <c r="PLW171" s="395"/>
      <c r="PLX171" s="395"/>
      <c r="PLY171" s="395"/>
      <c r="PLZ171" s="395"/>
      <c r="PMA171" s="395"/>
      <c r="PMB171" s="395"/>
      <c r="PMC171" s="395"/>
      <c r="PMD171" s="395"/>
      <c r="PME171" s="395"/>
      <c r="PMF171" s="395"/>
      <c r="PMG171" s="395"/>
      <c r="PMH171" s="395"/>
      <c r="PMI171" s="395"/>
      <c r="PMJ171" s="395"/>
      <c r="PMK171" s="395"/>
      <c r="PML171" s="395"/>
      <c r="PMM171" s="395"/>
      <c r="PMN171" s="395"/>
      <c r="PMO171" s="395"/>
      <c r="PMP171" s="395"/>
      <c r="PMQ171" s="395"/>
      <c r="PMR171" s="395"/>
      <c r="PMS171" s="395"/>
      <c r="PMT171" s="395"/>
      <c r="PMU171" s="395"/>
      <c r="PMV171" s="395"/>
      <c r="PMW171" s="395"/>
      <c r="PMX171" s="395"/>
      <c r="PMY171" s="395"/>
      <c r="PMZ171" s="395"/>
      <c r="PNA171" s="395"/>
      <c r="PNB171" s="395"/>
      <c r="PNC171" s="395"/>
      <c r="PND171" s="395"/>
      <c r="PNE171" s="395"/>
      <c r="PNF171" s="395"/>
      <c r="PNG171" s="395"/>
      <c r="PNH171" s="395"/>
      <c r="PNI171" s="395"/>
      <c r="PNJ171" s="395"/>
      <c r="PNK171" s="395"/>
      <c r="PNL171" s="395"/>
      <c r="PNM171" s="395"/>
      <c r="PNN171" s="395"/>
      <c r="PNO171" s="395"/>
      <c r="PNP171" s="395"/>
      <c r="PNQ171" s="395"/>
      <c r="PNR171" s="395"/>
      <c r="PNS171" s="395"/>
      <c r="PNT171" s="395"/>
      <c r="PNU171" s="395"/>
      <c r="PNV171" s="395"/>
      <c r="PNW171" s="395"/>
      <c r="PNX171" s="395"/>
      <c r="PNY171" s="395"/>
      <c r="PNZ171" s="395"/>
      <c r="POA171" s="395"/>
      <c r="POB171" s="395"/>
      <c r="POC171" s="395"/>
      <c r="POD171" s="395"/>
      <c r="POE171" s="395"/>
      <c r="POF171" s="395"/>
      <c r="POG171" s="395"/>
      <c r="POH171" s="395"/>
      <c r="POI171" s="395"/>
      <c r="POJ171" s="395"/>
      <c r="POK171" s="395"/>
      <c r="POL171" s="395"/>
      <c r="POM171" s="395"/>
      <c r="PON171" s="395"/>
      <c r="POO171" s="395"/>
      <c r="POP171" s="395"/>
      <c r="POQ171" s="395"/>
      <c r="POR171" s="395"/>
      <c r="POS171" s="395"/>
      <c r="POT171" s="395"/>
      <c r="POU171" s="395"/>
      <c r="POV171" s="395"/>
      <c r="POW171" s="395"/>
      <c r="POX171" s="395"/>
      <c r="POY171" s="395"/>
      <c r="POZ171" s="395"/>
      <c r="PPA171" s="395"/>
      <c r="PPB171" s="395"/>
      <c r="PPC171" s="395"/>
      <c r="PPD171" s="395"/>
      <c r="PPE171" s="395"/>
      <c r="PPF171" s="395"/>
      <c r="PPG171" s="395"/>
      <c r="PPH171" s="395"/>
      <c r="PPI171" s="395"/>
      <c r="PPJ171" s="395"/>
      <c r="PPK171" s="395"/>
      <c r="PPL171" s="395"/>
      <c r="PPM171" s="395"/>
      <c r="PPN171" s="395"/>
      <c r="PPO171" s="395"/>
      <c r="PPP171" s="395"/>
      <c r="PPQ171" s="395"/>
      <c r="PPR171" s="395"/>
      <c r="PPS171" s="395"/>
      <c r="PPT171" s="395"/>
      <c r="PPU171" s="395"/>
      <c r="PPV171" s="395"/>
      <c r="PPW171" s="395"/>
      <c r="PPX171" s="395"/>
      <c r="PPY171" s="395"/>
      <c r="PPZ171" s="395"/>
      <c r="PQA171" s="395"/>
      <c r="PQB171" s="395"/>
      <c r="PQC171" s="395"/>
      <c r="PQD171" s="395"/>
      <c r="PQE171" s="395"/>
      <c r="PQF171" s="395"/>
      <c r="PQG171" s="395"/>
      <c r="PQH171" s="395"/>
      <c r="PQI171" s="395"/>
      <c r="PQJ171" s="395"/>
      <c r="PQK171" s="395"/>
      <c r="PQL171" s="395"/>
      <c r="PQM171" s="395"/>
      <c r="PQN171" s="395"/>
      <c r="PQO171" s="395"/>
      <c r="PQP171" s="395"/>
      <c r="PQQ171" s="395"/>
      <c r="PQR171" s="395"/>
      <c r="PQS171" s="395"/>
      <c r="PQT171" s="395"/>
      <c r="PQU171" s="395"/>
      <c r="PQV171" s="395"/>
      <c r="PQW171" s="395"/>
      <c r="PQX171" s="395"/>
      <c r="PQY171" s="395"/>
      <c r="PQZ171" s="395"/>
      <c r="PRA171" s="395"/>
      <c r="PRB171" s="395"/>
      <c r="PRC171" s="395"/>
      <c r="PRD171" s="395"/>
      <c r="PRE171" s="395"/>
      <c r="PRF171" s="395"/>
      <c r="PRG171" s="395"/>
      <c r="PRH171" s="395"/>
      <c r="PRI171" s="395"/>
      <c r="PRJ171" s="395"/>
      <c r="PRK171" s="395"/>
      <c r="PRL171" s="395"/>
      <c r="PRM171" s="395"/>
      <c r="PRN171" s="395"/>
      <c r="PRO171" s="395"/>
      <c r="PRP171" s="395"/>
      <c r="PRQ171" s="395"/>
      <c r="PRR171" s="395"/>
      <c r="PRS171" s="395"/>
      <c r="PRT171" s="395"/>
      <c r="PRU171" s="395"/>
      <c r="PRV171" s="395"/>
      <c r="PRW171" s="395"/>
      <c r="PRX171" s="395"/>
      <c r="PRY171" s="395"/>
      <c r="PRZ171" s="395"/>
      <c r="PSA171" s="395"/>
      <c r="PSB171" s="395"/>
      <c r="PSC171" s="395"/>
      <c r="PSD171" s="395"/>
      <c r="PSE171" s="395"/>
      <c r="PSF171" s="395"/>
      <c r="PSG171" s="395"/>
      <c r="PSH171" s="395"/>
      <c r="PSI171" s="395"/>
      <c r="PSJ171" s="395"/>
      <c r="PSK171" s="395"/>
      <c r="PSL171" s="395"/>
      <c r="PSM171" s="395"/>
      <c r="PSN171" s="395"/>
      <c r="PSO171" s="395"/>
      <c r="PSP171" s="395"/>
      <c r="PSQ171" s="395"/>
      <c r="PSR171" s="395"/>
      <c r="PSS171" s="395"/>
      <c r="PST171" s="395"/>
      <c r="PSU171" s="395"/>
      <c r="PSV171" s="395"/>
      <c r="PSW171" s="395"/>
      <c r="PSX171" s="395"/>
      <c r="PSY171" s="395"/>
      <c r="PSZ171" s="395"/>
      <c r="PTA171" s="395"/>
      <c r="PTB171" s="395"/>
      <c r="PTC171" s="395"/>
      <c r="PTD171" s="395"/>
      <c r="PTE171" s="395"/>
      <c r="PTF171" s="395"/>
      <c r="PTG171" s="395"/>
      <c r="PTH171" s="395"/>
      <c r="PTI171" s="395"/>
      <c r="PTJ171" s="395"/>
      <c r="PTK171" s="395"/>
      <c r="PTL171" s="395"/>
      <c r="PTM171" s="395"/>
      <c r="PTN171" s="395"/>
      <c r="PTO171" s="395"/>
      <c r="PTP171" s="395"/>
      <c r="PTQ171" s="395"/>
      <c r="PTR171" s="395"/>
      <c r="PTS171" s="395"/>
      <c r="PTT171" s="395"/>
      <c r="PTU171" s="395"/>
      <c r="PTV171" s="395"/>
      <c r="PTW171" s="395"/>
      <c r="PTX171" s="395"/>
      <c r="PTY171" s="395"/>
      <c r="PTZ171" s="395"/>
      <c r="PUA171" s="395"/>
      <c r="PUB171" s="395"/>
      <c r="PUC171" s="395"/>
      <c r="PUD171" s="395"/>
      <c r="PUE171" s="395"/>
      <c r="PUF171" s="395"/>
      <c r="PUG171" s="395"/>
      <c r="PUH171" s="395"/>
      <c r="PUI171" s="395"/>
      <c r="PUJ171" s="395"/>
      <c r="PUK171" s="395"/>
      <c r="PUL171" s="395"/>
      <c r="PUM171" s="395"/>
      <c r="PUN171" s="395"/>
      <c r="PUO171" s="395"/>
      <c r="PUP171" s="395"/>
      <c r="PUQ171" s="395"/>
      <c r="PUR171" s="395"/>
      <c r="PUS171" s="395"/>
      <c r="PUT171" s="395"/>
      <c r="PUU171" s="395"/>
      <c r="PUV171" s="395"/>
      <c r="PUW171" s="395"/>
      <c r="PUX171" s="395"/>
      <c r="PUY171" s="395"/>
      <c r="PUZ171" s="395"/>
      <c r="PVA171" s="395"/>
      <c r="PVB171" s="395"/>
      <c r="PVC171" s="395"/>
      <c r="PVD171" s="395"/>
      <c r="PVE171" s="395"/>
      <c r="PVF171" s="395"/>
      <c r="PVG171" s="395"/>
      <c r="PVH171" s="395"/>
      <c r="PVI171" s="395"/>
      <c r="PVJ171" s="395"/>
      <c r="PVK171" s="395"/>
      <c r="PVL171" s="395"/>
      <c r="PVM171" s="395"/>
      <c r="PVN171" s="395"/>
      <c r="PVO171" s="395"/>
      <c r="PVP171" s="395"/>
      <c r="PVQ171" s="395"/>
      <c r="PVR171" s="395"/>
      <c r="PVS171" s="395"/>
      <c r="PVT171" s="395"/>
      <c r="PVU171" s="395"/>
      <c r="PVV171" s="395"/>
      <c r="PVW171" s="395"/>
      <c r="PVX171" s="395"/>
      <c r="PVY171" s="395"/>
      <c r="PVZ171" s="395"/>
      <c r="PWA171" s="395"/>
      <c r="PWB171" s="395"/>
      <c r="PWC171" s="395"/>
      <c r="PWD171" s="395"/>
      <c r="PWE171" s="395"/>
      <c r="PWF171" s="395"/>
      <c r="PWG171" s="395"/>
      <c r="PWH171" s="395"/>
      <c r="PWI171" s="395"/>
      <c r="PWJ171" s="395"/>
      <c r="PWK171" s="395"/>
      <c r="PWL171" s="395"/>
      <c r="PWM171" s="395"/>
      <c r="PWN171" s="395"/>
      <c r="PWO171" s="395"/>
      <c r="PWP171" s="395"/>
      <c r="PWQ171" s="395"/>
      <c r="PWR171" s="395"/>
      <c r="PWS171" s="395"/>
      <c r="PWT171" s="395"/>
      <c r="PWU171" s="395"/>
      <c r="PWV171" s="395"/>
      <c r="PWW171" s="395"/>
      <c r="PWX171" s="395"/>
      <c r="PWY171" s="395"/>
      <c r="PWZ171" s="395"/>
      <c r="PXA171" s="395"/>
      <c r="PXB171" s="395"/>
      <c r="PXC171" s="395"/>
      <c r="PXD171" s="395"/>
      <c r="PXE171" s="395"/>
      <c r="PXF171" s="395"/>
      <c r="PXG171" s="395"/>
      <c r="PXH171" s="395"/>
      <c r="PXI171" s="395"/>
      <c r="PXJ171" s="395"/>
      <c r="PXK171" s="395"/>
      <c r="PXL171" s="395"/>
      <c r="PXM171" s="395"/>
      <c r="PXN171" s="395"/>
      <c r="PXO171" s="395"/>
      <c r="PXP171" s="395"/>
      <c r="PXQ171" s="395"/>
      <c r="PXR171" s="395"/>
      <c r="PXS171" s="395"/>
      <c r="PXT171" s="395"/>
      <c r="PXU171" s="395"/>
      <c r="PXV171" s="395"/>
      <c r="PXW171" s="395"/>
      <c r="PXX171" s="395"/>
      <c r="PXY171" s="395"/>
      <c r="PXZ171" s="395"/>
      <c r="PYA171" s="395"/>
      <c r="PYB171" s="395"/>
      <c r="PYC171" s="395"/>
      <c r="PYD171" s="395"/>
      <c r="PYE171" s="395"/>
      <c r="PYF171" s="395"/>
      <c r="PYG171" s="395"/>
      <c r="PYH171" s="395"/>
      <c r="PYI171" s="395"/>
      <c r="PYJ171" s="395"/>
      <c r="PYK171" s="395"/>
      <c r="PYL171" s="395"/>
      <c r="PYM171" s="395"/>
      <c r="PYN171" s="395"/>
      <c r="PYO171" s="395"/>
      <c r="PYP171" s="395"/>
      <c r="PYQ171" s="395"/>
      <c r="PYR171" s="395"/>
      <c r="PYS171" s="395"/>
      <c r="PYT171" s="395"/>
      <c r="PYU171" s="395"/>
      <c r="PYV171" s="395"/>
      <c r="PYW171" s="395"/>
      <c r="PYX171" s="395"/>
      <c r="PYY171" s="395"/>
      <c r="PYZ171" s="395"/>
      <c r="PZA171" s="395"/>
      <c r="PZB171" s="395"/>
      <c r="PZC171" s="395"/>
      <c r="PZD171" s="395"/>
      <c r="PZE171" s="395"/>
      <c r="PZF171" s="395"/>
      <c r="PZG171" s="395"/>
      <c r="PZH171" s="395"/>
      <c r="PZI171" s="395"/>
      <c r="PZJ171" s="395"/>
      <c r="PZK171" s="395"/>
      <c r="PZL171" s="395"/>
      <c r="PZM171" s="395"/>
      <c r="PZN171" s="395"/>
      <c r="PZO171" s="395"/>
      <c r="PZP171" s="395"/>
      <c r="PZQ171" s="395"/>
      <c r="PZR171" s="395"/>
      <c r="PZS171" s="395"/>
      <c r="PZT171" s="395"/>
      <c r="PZU171" s="395"/>
      <c r="PZV171" s="395"/>
      <c r="PZW171" s="395"/>
      <c r="PZX171" s="395"/>
      <c r="PZY171" s="395"/>
      <c r="PZZ171" s="395"/>
      <c r="QAA171" s="395"/>
      <c r="QAB171" s="395"/>
      <c r="QAC171" s="395"/>
      <c r="QAD171" s="395"/>
      <c r="QAE171" s="395"/>
      <c r="QAF171" s="395"/>
      <c r="QAG171" s="395"/>
      <c r="QAH171" s="395"/>
      <c r="QAI171" s="395"/>
      <c r="QAJ171" s="395"/>
      <c r="QAK171" s="395"/>
      <c r="QAL171" s="395"/>
      <c r="QAM171" s="395"/>
      <c r="QAN171" s="395"/>
      <c r="QAO171" s="395"/>
      <c r="QAP171" s="395"/>
      <c r="QAQ171" s="395"/>
      <c r="QAR171" s="395"/>
      <c r="QAS171" s="395"/>
      <c r="QAT171" s="395"/>
      <c r="QAU171" s="395"/>
      <c r="QAV171" s="395"/>
      <c r="QAW171" s="395"/>
      <c r="QAX171" s="395"/>
      <c r="QAY171" s="395"/>
      <c r="QAZ171" s="395"/>
      <c r="QBA171" s="395"/>
      <c r="QBB171" s="395"/>
      <c r="QBC171" s="395"/>
      <c r="QBD171" s="395"/>
      <c r="QBE171" s="395"/>
      <c r="QBF171" s="395"/>
      <c r="QBG171" s="395"/>
      <c r="QBH171" s="395"/>
      <c r="QBI171" s="395"/>
      <c r="QBJ171" s="395"/>
      <c r="QBK171" s="395"/>
      <c r="QBL171" s="395"/>
      <c r="QBM171" s="395"/>
      <c r="QBN171" s="395"/>
      <c r="QBO171" s="395"/>
      <c r="QBP171" s="395"/>
      <c r="QBQ171" s="395"/>
      <c r="QBR171" s="395"/>
      <c r="QBS171" s="395"/>
      <c r="QBT171" s="395"/>
      <c r="QBU171" s="395"/>
      <c r="QBV171" s="395"/>
      <c r="QBW171" s="395"/>
      <c r="QBX171" s="395"/>
      <c r="QBY171" s="395"/>
      <c r="QBZ171" s="395"/>
      <c r="QCA171" s="395"/>
      <c r="QCB171" s="395"/>
      <c r="QCC171" s="395"/>
      <c r="QCD171" s="395"/>
      <c r="QCE171" s="395"/>
      <c r="QCF171" s="395"/>
      <c r="QCG171" s="395"/>
      <c r="QCH171" s="395"/>
      <c r="QCI171" s="395"/>
      <c r="QCJ171" s="395"/>
      <c r="QCK171" s="395"/>
      <c r="QCL171" s="395"/>
      <c r="QCM171" s="395"/>
      <c r="QCN171" s="395"/>
      <c r="QCO171" s="395"/>
      <c r="QCP171" s="395"/>
      <c r="QCQ171" s="395"/>
      <c r="QCR171" s="395"/>
      <c r="QCS171" s="395"/>
      <c r="QCT171" s="395"/>
      <c r="QCU171" s="395"/>
      <c r="QCV171" s="395"/>
      <c r="QCW171" s="395"/>
      <c r="QCX171" s="395"/>
      <c r="QCY171" s="395"/>
      <c r="QCZ171" s="395"/>
      <c r="QDA171" s="395"/>
      <c r="QDB171" s="395"/>
      <c r="QDC171" s="395"/>
      <c r="QDD171" s="395"/>
      <c r="QDE171" s="395"/>
      <c r="QDF171" s="395"/>
      <c r="QDG171" s="395"/>
      <c r="QDH171" s="395"/>
      <c r="QDI171" s="395"/>
      <c r="QDJ171" s="395"/>
      <c r="QDK171" s="395"/>
      <c r="QDL171" s="395"/>
      <c r="QDM171" s="395"/>
      <c r="QDN171" s="395"/>
      <c r="QDO171" s="395"/>
      <c r="QDP171" s="395"/>
      <c r="QDQ171" s="395"/>
      <c r="QDR171" s="395"/>
      <c r="QDS171" s="395"/>
      <c r="QDT171" s="395"/>
      <c r="QDU171" s="395"/>
      <c r="QDV171" s="395"/>
      <c r="QDW171" s="395"/>
      <c r="QDX171" s="395"/>
      <c r="QDY171" s="395"/>
      <c r="QDZ171" s="395"/>
      <c r="QEA171" s="395"/>
      <c r="QEB171" s="395"/>
      <c r="QEC171" s="395"/>
      <c r="QED171" s="395"/>
      <c r="QEE171" s="395"/>
      <c r="QEF171" s="395"/>
      <c r="QEG171" s="395"/>
      <c r="QEH171" s="395"/>
      <c r="QEI171" s="395"/>
      <c r="QEJ171" s="395"/>
      <c r="QEK171" s="395"/>
      <c r="QEL171" s="395"/>
      <c r="QEM171" s="395"/>
      <c r="QEN171" s="395"/>
      <c r="QEO171" s="395"/>
      <c r="QEP171" s="395"/>
      <c r="QEQ171" s="395"/>
      <c r="QER171" s="395"/>
      <c r="QES171" s="395"/>
      <c r="QET171" s="395"/>
      <c r="QEU171" s="395"/>
      <c r="QEV171" s="395"/>
      <c r="QEW171" s="395"/>
      <c r="QEX171" s="395"/>
      <c r="QEY171" s="395"/>
      <c r="QEZ171" s="395"/>
      <c r="QFA171" s="395"/>
      <c r="QFB171" s="395"/>
      <c r="QFC171" s="395"/>
      <c r="QFD171" s="395"/>
      <c r="QFE171" s="395"/>
      <c r="QFF171" s="395"/>
      <c r="QFG171" s="395"/>
      <c r="QFH171" s="395"/>
      <c r="QFI171" s="395"/>
      <c r="QFJ171" s="395"/>
      <c r="QFK171" s="395"/>
      <c r="QFL171" s="395"/>
      <c r="QFM171" s="395"/>
      <c r="QFN171" s="395"/>
      <c r="QFO171" s="395"/>
      <c r="QFP171" s="395"/>
      <c r="QFQ171" s="395"/>
      <c r="QFR171" s="395"/>
      <c r="QFS171" s="395"/>
      <c r="QFT171" s="395"/>
      <c r="QFU171" s="395"/>
      <c r="QFV171" s="395"/>
      <c r="QFW171" s="395"/>
      <c r="QFX171" s="395"/>
      <c r="QFY171" s="395"/>
      <c r="QFZ171" s="395"/>
      <c r="QGA171" s="395"/>
      <c r="QGB171" s="395"/>
      <c r="QGC171" s="395"/>
      <c r="QGD171" s="395"/>
      <c r="QGE171" s="395"/>
      <c r="QGF171" s="395"/>
      <c r="QGG171" s="395"/>
      <c r="QGH171" s="395"/>
      <c r="QGI171" s="395"/>
      <c r="QGJ171" s="395"/>
      <c r="QGK171" s="395"/>
      <c r="QGL171" s="395"/>
      <c r="QGM171" s="395"/>
      <c r="QGN171" s="395"/>
      <c r="QGO171" s="395"/>
      <c r="QGP171" s="395"/>
      <c r="QGQ171" s="395"/>
      <c r="QGR171" s="395"/>
      <c r="QGS171" s="395"/>
      <c r="QGT171" s="395"/>
      <c r="QGU171" s="395"/>
      <c r="QGV171" s="395"/>
      <c r="QGW171" s="395"/>
      <c r="QGX171" s="395"/>
      <c r="QGY171" s="395"/>
      <c r="QGZ171" s="395"/>
      <c r="QHA171" s="395"/>
      <c r="QHB171" s="395"/>
      <c r="QHC171" s="395"/>
      <c r="QHD171" s="395"/>
      <c r="QHE171" s="395"/>
      <c r="QHF171" s="395"/>
      <c r="QHG171" s="395"/>
      <c r="QHH171" s="395"/>
      <c r="QHI171" s="395"/>
      <c r="QHJ171" s="395"/>
      <c r="QHK171" s="395"/>
      <c r="QHL171" s="395"/>
      <c r="QHM171" s="395"/>
      <c r="QHN171" s="395"/>
      <c r="QHO171" s="395"/>
      <c r="QHP171" s="395"/>
      <c r="QHQ171" s="395"/>
      <c r="QHR171" s="395"/>
      <c r="QHS171" s="395"/>
      <c r="QHT171" s="395"/>
      <c r="QHU171" s="395"/>
      <c r="QHV171" s="395"/>
      <c r="QHW171" s="395"/>
      <c r="QHX171" s="395"/>
      <c r="QHY171" s="395"/>
      <c r="QHZ171" s="395"/>
      <c r="QIA171" s="395"/>
      <c r="QIB171" s="395"/>
      <c r="QIC171" s="395"/>
      <c r="QID171" s="395"/>
      <c r="QIE171" s="395"/>
      <c r="QIF171" s="395"/>
      <c r="QIG171" s="395"/>
      <c r="QIH171" s="395"/>
      <c r="QII171" s="395"/>
      <c r="QIJ171" s="395"/>
      <c r="QIK171" s="395"/>
      <c r="QIL171" s="395"/>
      <c r="QIM171" s="395"/>
      <c r="QIN171" s="395"/>
      <c r="QIO171" s="395"/>
      <c r="QIP171" s="395"/>
      <c r="QIQ171" s="395"/>
      <c r="QIR171" s="395"/>
      <c r="QIS171" s="395"/>
      <c r="QIT171" s="395"/>
      <c r="QIU171" s="395"/>
      <c r="QIV171" s="395"/>
      <c r="QIW171" s="395"/>
      <c r="QIX171" s="395"/>
      <c r="QIY171" s="395"/>
      <c r="QIZ171" s="395"/>
      <c r="QJA171" s="395"/>
      <c r="QJB171" s="395"/>
      <c r="QJC171" s="395"/>
      <c r="QJD171" s="395"/>
      <c r="QJE171" s="395"/>
      <c r="QJF171" s="395"/>
      <c r="QJG171" s="395"/>
      <c r="QJH171" s="395"/>
      <c r="QJI171" s="395"/>
      <c r="QJJ171" s="395"/>
      <c r="QJK171" s="395"/>
      <c r="QJL171" s="395"/>
      <c r="QJM171" s="395"/>
      <c r="QJN171" s="395"/>
      <c r="QJO171" s="395"/>
      <c r="QJP171" s="395"/>
      <c r="QJQ171" s="395"/>
      <c r="QJR171" s="395"/>
      <c r="QJS171" s="395"/>
      <c r="QJT171" s="395"/>
      <c r="QJU171" s="395"/>
      <c r="QJV171" s="395"/>
      <c r="QJW171" s="395"/>
      <c r="QJX171" s="395"/>
      <c r="QJY171" s="395"/>
      <c r="QJZ171" s="395"/>
      <c r="QKA171" s="395"/>
      <c r="QKB171" s="395"/>
      <c r="QKC171" s="395"/>
      <c r="QKD171" s="395"/>
      <c r="QKE171" s="395"/>
      <c r="QKF171" s="395"/>
      <c r="QKG171" s="395"/>
      <c r="QKH171" s="395"/>
      <c r="QKI171" s="395"/>
      <c r="QKJ171" s="395"/>
      <c r="QKK171" s="395"/>
      <c r="QKL171" s="395"/>
      <c r="QKM171" s="395"/>
      <c r="QKN171" s="395"/>
      <c r="QKO171" s="395"/>
      <c r="QKP171" s="395"/>
      <c r="QKQ171" s="395"/>
      <c r="QKR171" s="395"/>
      <c r="QKS171" s="395"/>
      <c r="QKT171" s="395"/>
      <c r="QKU171" s="395"/>
      <c r="QKV171" s="395"/>
      <c r="QKW171" s="395"/>
      <c r="QKX171" s="395"/>
      <c r="QKY171" s="395"/>
      <c r="QKZ171" s="395"/>
      <c r="QLA171" s="395"/>
      <c r="QLB171" s="395"/>
      <c r="QLC171" s="395"/>
      <c r="QLD171" s="395"/>
      <c r="QLE171" s="395"/>
      <c r="QLF171" s="395"/>
      <c r="QLG171" s="395"/>
      <c r="QLH171" s="395"/>
      <c r="QLI171" s="395"/>
      <c r="QLJ171" s="395"/>
      <c r="QLK171" s="395"/>
      <c r="QLL171" s="395"/>
      <c r="QLM171" s="395"/>
      <c r="QLN171" s="395"/>
      <c r="QLO171" s="395"/>
      <c r="QLP171" s="395"/>
      <c r="QLQ171" s="395"/>
      <c r="QLR171" s="395"/>
      <c r="QLS171" s="395"/>
      <c r="QLT171" s="395"/>
      <c r="QLU171" s="395"/>
      <c r="QLV171" s="395"/>
      <c r="QLW171" s="395"/>
      <c r="QLX171" s="395"/>
      <c r="QLY171" s="395"/>
      <c r="QLZ171" s="395"/>
      <c r="QMA171" s="395"/>
      <c r="QMB171" s="395"/>
      <c r="QMC171" s="395"/>
      <c r="QMD171" s="395"/>
      <c r="QME171" s="395"/>
      <c r="QMF171" s="395"/>
      <c r="QMG171" s="395"/>
      <c r="QMH171" s="395"/>
      <c r="QMI171" s="395"/>
      <c r="QMJ171" s="395"/>
      <c r="QMK171" s="395"/>
      <c r="QML171" s="395"/>
      <c r="QMM171" s="395"/>
      <c r="QMN171" s="395"/>
      <c r="QMO171" s="395"/>
      <c r="QMP171" s="395"/>
      <c r="QMQ171" s="395"/>
      <c r="QMR171" s="395"/>
      <c r="QMS171" s="395"/>
      <c r="QMT171" s="395"/>
      <c r="QMU171" s="395"/>
      <c r="QMV171" s="395"/>
      <c r="QMW171" s="395"/>
      <c r="QMX171" s="395"/>
      <c r="QMY171" s="395"/>
      <c r="QMZ171" s="395"/>
      <c r="QNA171" s="395"/>
      <c r="QNB171" s="395"/>
      <c r="QNC171" s="395"/>
      <c r="QND171" s="395"/>
      <c r="QNE171" s="395"/>
      <c r="QNF171" s="395"/>
      <c r="QNG171" s="395"/>
      <c r="QNH171" s="395"/>
      <c r="QNI171" s="395"/>
      <c r="QNJ171" s="395"/>
      <c r="QNK171" s="395"/>
      <c r="QNL171" s="395"/>
      <c r="QNM171" s="395"/>
      <c r="QNN171" s="395"/>
      <c r="QNO171" s="395"/>
      <c r="QNP171" s="395"/>
      <c r="QNQ171" s="395"/>
      <c r="QNR171" s="395"/>
      <c r="QNS171" s="395"/>
      <c r="QNT171" s="395"/>
      <c r="QNU171" s="395"/>
      <c r="QNV171" s="395"/>
      <c r="QNW171" s="395"/>
      <c r="QNX171" s="395"/>
      <c r="QNY171" s="395"/>
      <c r="QNZ171" s="395"/>
      <c r="QOA171" s="395"/>
      <c r="QOB171" s="395"/>
      <c r="QOC171" s="395"/>
      <c r="QOD171" s="395"/>
      <c r="QOE171" s="395"/>
      <c r="QOF171" s="395"/>
      <c r="QOG171" s="395"/>
      <c r="QOH171" s="395"/>
      <c r="QOI171" s="395"/>
      <c r="QOJ171" s="395"/>
      <c r="QOK171" s="395"/>
      <c r="QOL171" s="395"/>
      <c r="QOM171" s="395"/>
      <c r="QON171" s="395"/>
      <c r="QOO171" s="395"/>
      <c r="QOP171" s="395"/>
      <c r="QOQ171" s="395"/>
      <c r="QOR171" s="395"/>
      <c r="QOS171" s="395"/>
      <c r="QOT171" s="395"/>
      <c r="QOU171" s="395"/>
      <c r="QOV171" s="395"/>
      <c r="QOW171" s="395"/>
      <c r="QOX171" s="395"/>
      <c r="QOY171" s="395"/>
      <c r="QOZ171" s="395"/>
      <c r="QPA171" s="395"/>
      <c r="QPB171" s="395"/>
      <c r="QPC171" s="395"/>
      <c r="QPD171" s="395"/>
      <c r="QPE171" s="395"/>
      <c r="QPF171" s="395"/>
      <c r="QPG171" s="395"/>
      <c r="QPH171" s="395"/>
      <c r="QPI171" s="395"/>
      <c r="QPJ171" s="395"/>
      <c r="QPK171" s="395"/>
      <c r="QPL171" s="395"/>
      <c r="QPM171" s="395"/>
      <c r="QPN171" s="395"/>
      <c r="QPO171" s="395"/>
      <c r="QPP171" s="395"/>
      <c r="QPQ171" s="395"/>
      <c r="QPR171" s="395"/>
      <c r="QPS171" s="395"/>
      <c r="QPT171" s="395"/>
      <c r="QPU171" s="395"/>
      <c r="QPV171" s="395"/>
      <c r="QPW171" s="395"/>
      <c r="QPX171" s="395"/>
      <c r="QPY171" s="395"/>
      <c r="QPZ171" s="395"/>
      <c r="QQA171" s="395"/>
      <c r="QQB171" s="395"/>
      <c r="QQC171" s="395"/>
      <c r="QQD171" s="395"/>
      <c r="QQE171" s="395"/>
      <c r="QQF171" s="395"/>
      <c r="QQG171" s="395"/>
      <c r="QQH171" s="395"/>
      <c r="QQI171" s="395"/>
      <c r="QQJ171" s="395"/>
      <c r="QQK171" s="395"/>
      <c r="QQL171" s="395"/>
      <c r="QQM171" s="395"/>
      <c r="QQN171" s="395"/>
      <c r="QQO171" s="395"/>
      <c r="QQP171" s="395"/>
      <c r="QQQ171" s="395"/>
      <c r="QQR171" s="395"/>
      <c r="QQS171" s="395"/>
      <c r="QQT171" s="395"/>
      <c r="QQU171" s="395"/>
      <c r="QQV171" s="395"/>
      <c r="QQW171" s="395"/>
      <c r="QQX171" s="395"/>
      <c r="QQY171" s="395"/>
      <c r="QQZ171" s="395"/>
      <c r="QRA171" s="395"/>
      <c r="QRB171" s="395"/>
      <c r="QRC171" s="395"/>
      <c r="QRD171" s="395"/>
      <c r="QRE171" s="395"/>
      <c r="QRF171" s="395"/>
      <c r="QRG171" s="395"/>
      <c r="QRH171" s="395"/>
      <c r="QRI171" s="395"/>
      <c r="QRJ171" s="395"/>
      <c r="QRK171" s="395"/>
      <c r="QRL171" s="395"/>
      <c r="QRM171" s="395"/>
      <c r="QRN171" s="395"/>
      <c r="QRO171" s="395"/>
      <c r="QRP171" s="395"/>
      <c r="QRQ171" s="395"/>
      <c r="QRR171" s="395"/>
      <c r="QRS171" s="395"/>
      <c r="QRT171" s="395"/>
      <c r="QRU171" s="395"/>
      <c r="QRV171" s="395"/>
      <c r="QRW171" s="395"/>
      <c r="QRX171" s="395"/>
      <c r="QRY171" s="395"/>
      <c r="QRZ171" s="395"/>
      <c r="QSA171" s="395"/>
      <c r="QSB171" s="395"/>
      <c r="QSC171" s="395"/>
      <c r="QSD171" s="395"/>
      <c r="QSE171" s="395"/>
      <c r="QSF171" s="395"/>
      <c r="QSG171" s="395"/>
      <c r="QSH171" s="395"/>
      <c r="QSI171" s="395"/>
      <c r="QSJ171" s="395"/>
      <c r="QSK171" s="395"/>
      <c r="QSL171" s="395"/>
      <c r="QSM171" s="395"/>
      <c r="QSN171" s="395"/>
      <c r="QSO171" s="395"/>
      <c r="QSP171" s="395"/>
      <c r="QSQ171" s="395"/>
      <c r="QSR171" s="395"/>
      <c r="QSS171" s="395"/>
      <c r="QST171" s="395"/>
      <c r="QSU171" s="395"/>
      <c r="QSV171" s="395"/>
      <c r="QSW171" s="395"/>
      <c r="QSX171" s="395"/>
      <c r="QSY171" s="395"/>
      <c r="QSZ171" s="395"/>
      <c r="QTA171" s="395"/>
      <c r="QTB171" s="395"/>
      <c r="QTC171" s="395"/>
      <c r="QTD171" s="395"/>
      <c r="QTE171" s="395"/>
      <c r="QTF171" s="395"/>
      <c r="QTG171" s="395"/>
      <c r="QTH171" s="395"/>
      <c r="QTI171" s="395"/>
      <c r="QTJ171" s="395"/>
      <c r="QTK171" s="395"/>
      <c r="QTL171" s="395"/>
      <c r="QTM171" s="395"/>
      <c r="QTN171" s="395"/>
      <c r="QTO171" s="395"/>
      <c r="QTP171" s="395"/>
      <c r="QTQ171" s="395"/>
      <c r="QTR171" s="395"/>
      <c r="QTS171" s="395"/>
      <c r="QTT171" s="395"/>
      <c r="QTU171" s="395"/>
      <c r="QTV171" s="395"/>
      <c r="QTW171" s="395"/>
      <c r="QTX171" s="395"/>
      <c r="QTY171" s="395"/>
      <c r="QTZ171" s="395"/>
      <c r="QUA171" s="395"/>
      <c r="QUB171" s="395"/>
      <c r="QUC171" s="395"/>
      <c r="QUD171" s="395"/>
      <c r="QUE171" s="395"/>
      <c r="QUF171" s="395"/>
      <c r="QUG171" s="395"/>
      <c r="QUH171" s="395"/>
      <c r="QUI171" s="395"/>
      <c r="QUJ171" s="395"/>
      <c r="QUK171" s="395"/>
      <c r="QUL171" s="395"/>
      <c r="QUM171" s="395"/>
      <c r="QUN171" s="395"/>
      <c r="QUO171" s="395"/>
      <c r="QUP171" s="395"/>
      <c r="QUQ171" s="395"/>
      <c r="QUR171" s="395"/>
      <c r="QUS171" s="395"/>
      <c r="QUT171" s="395"/>
      <c r="QUU171" s="395"/>
      <c r="QUV171" s="395"/>
      <c r="QUW171" s="395"/>
      <c r="QUX171" s="395"/>
      <c r="QUY171" s="395"/>
      <c r="QUZ171" s="395"/>
      <c r="QVA171" s="395"/>
      <c r="QVB171" s="395"/>
      <c r="QVC171" s="395"/>
      <c r="QVD171" s="395"/>
      <c r="QVE171" s="395"/>
      <c r="QVF171" s="395"/>
      <c r="QVG171" s="395"/>
      <c r="QVH171" s="395"/>
      <c r="QVI171" s="395"/>
      <c r="QVJ171" s="395"/>
      <c r="QVK171" s="395"/>
      <c r="QVL171" s="395"/>
      <c r="QVM171" s="395"/>
      <c r="QVN171" s="395"/>
      <c r="QVO171" s="395"/>
      <c r="QVP171" s="395"/>
      <c r="QVQ171" s="395"/>
      <c r="QVR171" s="395"/>
      <c r="QVS171" s="395"/>
      <c r="QVT171" s="395"/>
      <c r="QVU171" s="395"/>
      <c r="QVV171" s="395"/>
      <c r="QVW171" s="395"/>
      <c r="QVX171" s="395"/>
      <c r="QVY171" s="395"/>
      <c r="QVZ171" s="395"/>
      <c r="QWA171" s="395"/>
      <c r="QWB171" s="395"/>
      <c r="QWC171" s="395"/>
      <c r="QWD171" s="395"/>
      <c r="QWE171" s="395"/>
      <c r="QWF171" s="395"/>
      <c r="QWG171" s="395"/>
      <c r="QWH171" s="395"/>
      <c r="QWI171" s="395"/>
      <c r="QWJ171" s="395"/>
      <c r="QWK171" s="395"/>
      <c r="QWL171" s="395"/>
      <c r="QWM171" s="395"/>
      <c r="QWN171" s="395"/>
      <c r="QWO171" s="395"/>
      <c r="QWP171" s="395"/>
      <c r="QWQ171" s="395"/>
      <c r="QWR171" s="395"/>
      <c r="QWS171" s="395"/>
      <c r="QWT171" s="395"/>
      <c r="QWU171" s="395"/>
      <c r="QWV171" s="395"/>
      <c r="QWW171" s="395"/>
      <c r="QWX171" s="395"/>
      <c r="QWY171" s="395"/>
      <c r="QWZ171" s="395"/>
      <c r="QXA171" s="395"/>
      <c r="QXB171" s="395"/>
      <c r="QXC171" s="395"/>
      <c r="QXD171" s="395"/>
      <c r="QXE171" s="395"/>
      <c r="QXF171" s="395"/>
      <c r="QXG171" s="395"/>
      <c r="QXH171" s="395"/>
      <c r="QXI171" s="395"/>
      <c r="QXJ171" s="395"/>
      <c r="QXK171" s="395"/>
      <c r="QXL171" s="395"/>
      <c r="QXM171" s="395"/>
      <c r="QXN171" s="395"/>
      <c r="QXO171" s="395"/>
      <c r="QXP171" s="395"/>
      <c r="QXQ171" s="395"/>
      <c r="QXR171" s="395"/>
      <c r="QXS171" s="395"/>
      <c r="QXT171" s="395"/>
      <c r="QXU171" s="395"/>
      <c r="QXV171" s="395"/>
      <c r="QXW171" s="395"/>
      <c r="QXX171" s="395"/>
      <c r="QXY171" s="395"/>
      <c r="QXZ171" s="395"/>
      <c r="QYA171" s="395"/>
      <c r="QYB171" s="395"/>
      <c r="QYC171" s="395"/>
      <c r="QYD171" s="395"/>
      <c r="QYE171" s="395"/>
      <c r="QYF171" s="395"/>
      <c r="QYG171" s="395"/>
      <c r="QYH171" s="395"/>
      <c r="QYI171" s="395"/>
      <c r="QYJ171" s="395"/>
      <c r="QYK171" s="395"/>
      <c r="QYL171" s="395"/>
      <c r="QYM171" s="395"/>
      <c r="QYN171" s="395"/>
      <c r="QYO171" s="395"/>
      <c r="QYP171" s="395"/>
      <c r="QYQ171" s="395"/>
      <c r="QYR171" s="395"/>
      <c r="QYS171" s="395"/>
      <c r="QYT171" s="395"/>
      <c r="QYU171" s="395"/>
      <c r="QYV171" s="395"/>
      <c r="QYW171" s="395"/>
      <c r="QYX171" s="395"/>
      <c r="QYY171" s="395"/>
      <c r="QYZ171" s="395"/>
      <c r="QZA171" s="395"/>
      <c r="QZB171" s="395"/>
      <c r="QZC171" s="395"/>
      <c r="QZD171" s="395"/>
      <c r="QZE171" s="395"/>
      <c r="QZF171" s="395"/>
      <c r="QZG171" s="395"/>
      <c r="QZH171" s="395"/>
      <c r="QZI171" s="395"/>
      <c r="QZJ171" s="395"/>
      <c r="QZK171" s="395"/>
      <c r="QZL171" s="395"/>
      <c r="QZM171" s="395"/>
      <c r="QZN171" s="395"/>
      <c r="QZO171" s="395"/>
      <c r="QZP171" s="395"/>
      <c r="QZQ171" s="395"/>
      <c r="QZR171" s="395"/>
      <c r="QZS171" s="395"/>
      <c r="QZT171" s="395"/>
      <c r="QZU171" s="395"/>
      <c r="QZV171" s="395"/>
      <c r="QZW171" s="395"/>
      <c r="QZX171" s="395"/>
      <c r="QZY171" s="395"/>
      <c r="QZZ171" s="395"/>
      <c r="RAA171" s="395"/>
      <c r="RAB171" s="395"/>
      <c r="RAC171" s="395"/>
      <c r="RAD171" s="395"/>
      <c r="RAE171" s="395"/>
      <c r="RAF171" s="395"/>
      <c r="RAG171" s="395"/>
      <c r="RAH171" s="395"/>
      <c r="RAI171" s="395"/>
      <c r="RAJ171" s="395"/>
      <c r="RAK171" s="395"/>
      <c r="RAL171" s="395"/>
      <c r="RAM171" s="395"/>
      <c r="RAN171" s="395"/>
      <c r="RAO171" s="395"/>
      <c r="RAP171" s="395"/>
      <c r="RAQ171" s="395"/>
      <c r="RAR171" s="395"/>
      <c r="RAS171" s="395"/>
      <c r="RAT171" s="395"/>
      <c r="RAU171" s="395"/>
      <c r="RAV171" s="395"/>
      <c r="RAW171" s="395"/>
      <c r="RAX171" s="395"/>
      <c r="RAY171" s="395"/>
      <c r="RAZ171" s="395"/>
      <c r="RBA171" s="395"/>
      <c r="RBB171" s="395"/>
      <c r="RBC171" s="395"/>
      <c r="RBD171" s="395"/>
      <c r="RBE171" s="395"/>
      <c r="RBF171" s="395"/>
      <c r="RBG171" s="395"/>
      <c r="RBH171" s="395"/>
      <c r="RBI171" s="395"/>
      <c r="RBJ171" s="395"/>
      <c r="RBK171" s="395"/>
      <c r="RBL171" s="395"/>
      <c r="RBM171" s="395"/>
      <c r="RBN171" s="395"/>
      <c r="RBO171" s="395"/>
      <c r="RBP171" s="395"/>
      <c r="RBQ171" s="395"/>
      <c r="RBR171" s="395"/>
      <c r="RBS171" s="395"/>
      <c r="RBT171" s="395"/>
      <c r="RBU171" s="395"/>
      <c r="RBV171" s="395"/>
      <c r="RBW171" s="395"/>
      <c r="RBX171" s="395"/>
      <c r="RBY171" s="395"/>
      <c r="RBZ171" s="395"/>
      <c r="RCA171" s="395"/>
      <c r="RCB171" s="395"/>
      <c r="RCC171" s="395"/>
      <c r="RCD171" s="395"/>
      <c r="RCE171" s="395"/>
      <c r="RCF171" s="395"/>
      <c r="RCG171" s="395"/>
      <c r="RCH171" s="395"/>
      <c r="RCI171" s="395"/>
      <c r="RCJ171" s="395"/>
      <c r="RCK171" s="395"/>
      <c r="RCL171" s="395"/>
      <c r="RCM171" s="395"/>
      <c r="RCN171" s="395"/>
      <c r="RCO171" s="395"/>
      <c r="RCP171" s="395"/>
      <c r="RCQ171" s="395"/>
      <c r="RCR171" s="395"/>
      <c r="RCS171" s="395"/>
      <c r="RCT171" s="395"/>
      <c r="RCU171" s="395"/>
      <c r="RCV171" s="395"/>
      <c r="RCW171" s="395"/>
      <c r="RCX171" s="395"/>
      <c r="RCY171" s="395"/>
      <c r="RCZ171" s="395"/>
      <c r="RDA171" s="395"/>
      <c r="RDB171" s="395"/>
      <c r="RDC171" s="395"/>
      <c r="RDD171" s="395"/>
      <c r="RDE171" s="395"/>
      <c r="RDF171" s="395"/>
      <c r="RDG171" s="395"/>
      <c r="RDH171" s="395"/>
      <c r="RDI171" s="395"/>
      <c r="RDJ171" s="395"/>
      <c r="RDK171" s="395"/>
      <c r="RDL171" s="395"/>
      <c r="RDM171" s="395"/>
      <c r="RDN171" s="395"/>
      <c r="RDO171" s="395"/>
      <c r="RDP171" s="395"/>
      <c r="RDQ171" s="395"/>
      <c r="RDR171" s="395"/>
      <c r="RDS171" s="395"/>
      <c r="RDT171" s="395"/>
      <c r="RDU171" s="395"/>
      <c r="RDV171" s="395"/>
      <c r="RDW171" s="395"/>
      <c r="RDX171" s="395"/>
      <c r="RDY171" s="395"/>
      <c r="RDZ171" s="395"/>
      <c r="REA171" s="395"/>
      <c r="REB171" s="395"/>
      <c r="REC171" s="395"/>
      <c r="RED171" s="395"/>
      <c r="REE171" s="395"/>
      <c r="REF171" s="395"/>
      <c r="REG171" s="395"/>
      <c r="REH171" s="395"/>
      <c r="REI171" s="395"/>
      <c r="REJ171" s="395"/>
      <c r="REK171" s="395"/>
      <c r="REL171" s="395"/>
      <c r="REM171" s="395"/>
      <c r="REN171" s="395"/>
      <c r="REO171" s="395"/>
      <c r="REP171" s="395"/>
      <c r="REQ171" s="395"/>
      <c r="RER171" s="395"/>
      <c r="RES171" s="395"/>
      <c r="RET171" s="395"/>
      <c r="REU171" s="395"/>
      <c r="REV171" s="395"/>
      <c r="REW171" s="395"/>
      <c r="REX171" s="395"/>
      <c r="REY171" s="395"/>
      <c r="REZ171" s="395"/>
      <c r="RFA171" s="395"/>
      <c r="RFB171" s="395"/>
      <c r="RFC171" s="395"/>
      <c r="RFD171" s="395"/>
      <c r="RFE171" s="395"/>
      <c r="RFF171" s="395"/>
      <c r="RFG171" s="395"/>
      <c r="RFH171" s="395"/>
      <c r="RFI171" s="395"/>
      <c r="RFJ171" s="395"/>
      <c r="RFK171" s="395"/>
      <c r="RFL171" s="395"/>
      <c r="RFM171" s="395"/>
      <c r="RFN171" s="395"/>
      <c r="RFO171" s="395"/>
      <c r="RFP171" s="395"/>
      <c r="RFQ171" s="395"/>
      <c r="RFR171" s="395"/>
      <c r="RFS171" s="395"/>
      <c r="RFT171" s="395"/>
      <c r="RFU171" s="395"/>
      <c r="RFV171" s="395"/>
      <c r="RFW171" s="395"/>
      <c r="RFX171" s="395"/>
      <c r="RFY171" s="395"/>
      <c r="RFZ171" s="395"/>
      <c r="RGA171" s="395"/>
      <c r="RGB171" s="395"/>
      <c r="RGC171" s="395"/>
      <c r="RGD171" s="395"/>
      <c r="RGE171" s="395"/>
      <c r="RGF171" s="395"/>
      <c r="RGG171" s="395"/>
      <c r="RGH171" s="395"/>
      <c r="RGI171" s="395"/>
      <c r="RGJ171" s="395"/>
      <c r="RGK171" s="395"/>
      <c r="RGL171" s="395"/>
      <c r="RGM171" s="395"/>
      <c r="RGN171" s="395"/>
      <c r="RGO171" s="395"/>
      <c r="RGP171" s="395"/>
      <c r="RGQ171" s="395"/>
      <c r="RGR171" s="395"/>
      <c r="RGS171" s="395"/>
      <c r="RGT171" s="395"/>
      <c r="RGU171" s="395"/>
      <c r="RGV171" s="395"/>
      <c r="RGW171" s="395"/>
      <c r="RGX171" s="395"/>
      <c r="RGY171" s="395"/>
      <c r="RGZ171" s="395"/>
      <c r="RHA171" s="395"/>
      <c r="RHB171" s="395"/>
      <c r="RHC171" s="395"/>
      <c r="RHD171" s="395"/>
      <c r="RHE171" s="395"/>
      <c r="RHF171" s="395"/>
      <c r="RHG171" s="395"/>
      <c r="RHH171" s="395"/>
      <c r="RHI171" s="395"/>
      <c r="RHJ171" s="395"/>
      <c r="RHK171" s="395"/>
      <c r="RHL171" s="395"/>
      <c r="RHM171" s="395"/>
      <c r="RHN171" s="395"/>
      <c r="RHO171" s="395"/>
      <c r="RHP171" s="395"/>
      <c r="RHQ171" s="395"/>
      <c r="RHR171" s="395"/>
      <c r="RHS171" s="395"/>
      <c r="RHT171" s="395"/>
      <c r="RHU171" s="395"/>
      <c r="RHV171" s="395"/>
      <c r="RHW171" s="395"/>
      <c r="RHX171" s="395"/>
      <c r="RHY171" s="395"/>
      <c r="RHZ171" s="395"/>
      <c r="RIA171" s="395"/>
      <c r="RIB171" s="395"/>
      <c r="RIC171" s="395"/>
      <c r="RID171" s="395"/>
      <c r="RIE171" s="395"/>
      <c r="RIF171" s="395"/>
      <c r="RIG171" s="395"/>
      <c r="RIH171" s="395"/>
      <c r="RII171" s="395"/>
      <c r="RIJ171" s="395"/>
      <c r="RIK171" s="395"/>
      <c r="RIL171" s="395"/>
      <c r="RIM171" s="395"/>
      <c r="RIN171" s="395"/>
      <c r="RIO171" s="395"/>
      <c r="RIP171" s="395"/>
      <c r="RIQ171" s="395"/>
      <c r="RIR171" s="395"/>
      <c r="RIS171" s="395"/>
      <c r="RIT171" s="395"/>
      <c r="RIU171" s="395"/>
      <c r="RIV171" s="395"/>
      <c r="RIW171" s="395"/>
      <c r="RIX171" s="395"/>
      <c r="RIY171" s="395"/>
      <c r="RIZ171" s="395"/>
      <c r="RJA171" s="395"/>
      <c r="RJB171" s="395"/>
      <c r="RJC171" s="395"/>
      <c r="RJD171" s="395"/>
      <c r="RJE171" s="395"/>
      <c r="RJF171" s="395"/>
      <c r="RJG171" s="395"/>
      <c r="RJH171" s="395"/>
      <c r="RJI171" s="395"/>
      <c r="RJJ171" s="395"/>
      <c r="RJK171" s="395"/>
      <c r="RJL171" s="395"/>
      <c r="RJM171" s="395"/>
      <c r="RJN171" s="395"/>
      <c r="RJO171" s="395"/>
      <c r="RJP171" s="395"/>
      <c r="RJQ171" s="395"/>
      <c r="RJR171" s="395"/>
      <c r="RJS171" s="395"/>
      <c r="RJT171" s="395"/>
      <c r="RJU171" s="395"/>
      <c r="RJV171" s="395"/>
      <c r="RJW171" s="395"/>
      <c r="RJX171" s="395"/>
      <c r="RJY171" s="395"/>
      <c r="RJZ171" s="395"/>
      <c r="RKA171" s="395"/>
      <c r="RKB171" s="395"/>
      <c r="RKC171" s="395"/>
      <c r="RKD171" s="395"/>
      <c r="RKE171" s="395"/>
      <c r="RKF171" s="395"/>
      <c r="RKG171" s="395"/>
      <c r="RKH171" s="395"/>
      <c r="RKI171" s="395"/>
      <c r="RKJ171" s="395"/>
      <c r="RKK171" s="395"/>
      <c r="RKL171" s="395"/>
      <c r="RKM171" s="395"/>
      <c r="RKN171" s="395"/>
      <c r="RKO171" s="395"/>
      <c r="RKP171" s="395"/>
      <c r="RKQ171" s="395"/>
      <c r="RKR171" s="395"/>
      <c r="RKS171" s="395"/>
      <c r="RKT171" s="395"/>
      <c r="RKU171" s="395"/>
      <c r="RKV171" s="395"/>
      <c r="RKW171" s="395"/>
      <c r="RKX171" s="395"/>
      <c r="RKY171" s="395"/>
      <c r="RKZ171" s="395"/>
      <c r="RLA171" s="395"/>
      <c r="RLB171" s="395"/>
      <c r="RLC171" s="395"/>
      <c r="RLD171" s="395"/>
      <c r="RLE171" s="395"/>
      <c r="RLF171" s="395"/>
      <c r="RLG171" s="395"/>
      <c r="RLH171" s="395"/>
      <c r="RLI171" s="395"/>
      <c r="RLJ171" s="395"/>
      <c r="RLK171" s="395"/>
      <c r="RLL171" s="395"/>
      <c r="RLM171" s="395"/>
      <c r="RLN171" s="395"/>
      <c r="RLO171" s="395"/>
      <c r="RLP171" s="395"/>
      <c r="RLQ171" s="395"/>
      <c r="RLR171" s="395"/>
      <c r="RLS171" s="395"/>
      <c r="RLT171" s="395"/>
      <c r="RLU171" s="395"/>
      <c r="RLV171" s="395"/>
      <c r="RLW171" s="395"/>
      <c r="RLX171" s="395"/>
      <c r="RLY171" s="395"/>
      <c r="RLZ171" s="395"/>
      <c r="RMA171" s="395"/>
      <c r="RMB171" s="395"/>
      <c r="RMC171" s="395"/>
      <c r="RMD171" s="395"/>
      <c r="RME171" s="395"/>
      <c r="RMF171" s="395"/>
      <c r="RMG171" s="395"/>
      <c r="RMH171" s="395"/>
      <c r="RMI171" s="395"/>
      <c r="RMJ171" s="395"/>
      <c r="RMK171" s="395"/>
      <c r="RML171" s="395"/>
      <c r="RMM171" s="395"/>
      <c r="RMN171" s="395"/>
      <c r="RMO171" s="395"/>
      <c r="RMP171" s="395"/>
      <c r="RMQ171" s="395"/>
      <c r="RMR171" s="395"/>
      <c r="RMS171" s="395"/>
      <c r="RMT171" s="395"/>
      <c r="RMU171" s="395"/>
      <c r="RMV171" s="395"/>
      <c r="RMW171" s="395"/>
      <c r="RMX171" s="395"/>
      <c r="RMY171" s="395"/>
      <c r="RMZ171" s="395"/>
      <c r="RNA171" s="395"/>
      <c r="RNB171" s="395"/>
      <c r="RNC171" s="395"/>
      <c r="RND171" s="395"/>
      <c r="RNE171" s="395"/>
      <c r="RNF171" s="395"/>
      <c r="RNG171" s="395"/>
      <c r="RNH171" s="395"/>
      <c r="RNI171" s="395"/>
      <c r="RNJ171" s="395"/>
      <c r="RNK171" s="395"/>
      <c r="RNL171" s="395"/>
      <c r="RNM171" s="395"/>
      <c r="RNN171" s="395"/>
      <c r="RNO171" s="395"/>
      <c r="RNP171" s="395"/>
      <c r="RNQ171" s="395"/>
      <c r="RNR171" s="395"/>
      <c r="RNS171" s="395"/>
      <c r="RNT171" s="395"/>
      <c r="RNU171" s="395"/>
      <c r="RNV171" s="395"/>
      <c r="RNW171" s="395"/>
      <c r="RNX171" s="395"/>
      <c r="RNY171" s="395"/>
      <c r="RNZ171" s="395"/>
      <c r="ROA171" s="395"/>
      <c r="ROB171" s="395"/>
      <c r="ROC171" s="395"/>
      <c r="ROD171" s="395"/>
      <c r="ROE171" s="395"/>
      <c r="ROF171" s="395"/>
      <c r="ROG171" s="395"/>
      <c r="ROH171" s="395"/>
      <c r="ROI171" s="395"/>
      <c r="ROJ171" s="395"/>
      <c r="ROK171" s="395"/>
      <c r="ROL171" s="395"/>
      <c r="ROM171" s="395"/>
      <c r="RON171" s="395"/>
      <c r="ROO171" s="395"/>
      <c r="ROP171" s="395"/>
      <c r="ROQ171" s="395"/>
      <c r="ROR171" s="395"/>
      <c r="ROS171" s="395"/>
      <c r="ROT171" s="395"/>
      <c r="ROU171" s="395"/>
      <c r="ROV171" s="395"/>
      <c r="ROW171" s="395"/>
      <c r="ROX171" s="395"/>
      <c r="ROY171" s="395"/>
      <c r="ROZ171" s="395"/>
      <c r="RPA171" s="395"/>
      <c r="RPB171" s="395"/>
      <c r="RPC171" s="395"/>
      <c r="RPD171" s="395"/>
      <c r="RPE171" s="395"/>
      <c r="RPF171" s="395"/>
      <c r="RPG171" s="395"/>
      <c r="RPH171" s="395"/>
      <c r="RPI171" s="395"/>
      <c r="RPJ171" s="395"/>
      <c r="RPK171" s="395"/>
      <c r="RPL171" s="395"/>
      <c r="RPM171" s="395"/>
      <c r="RPN171" s="395"/>
      <c r="RPO171" s="395"/>
      <c r="RPP171" s="395"/>
      <c r="RPQ171" s="395"/>
      <c r="RPR171" s="395"/>
      <c r="RPS171" s="395"/>
      <c r="RPT171" s="395"/>
      <c r="RPU171" s="395"/>
      <c r="RPV171" s="395"/>
      <c r="RPW171" s="395"/>
      <c r="RPX171" s="395"/>
      <c r="RPY171" s="395"/>
      <c r="RPZ171" s="395"/>
      <c r="RQA171" s="395"/>
      <c r="RQB171" s="395"/>
      <c r="RQC171" s="395"/>
      <c r="RQD171" s="395"/>
      <c r="RQE171" s="395"/>
      <c r="RQF171" s="395"/>
      <c r="RQG171" s="395"/>
      <c r="RQH171" s="395"/>
      <c r="RQI171" s="395"/>
      <c r="RQJ171" s="395"/>
      <c r="RQK171" s="395"/>
      <c r="RQL171" s="395"/>
      <c r="RQM171" s="395"/>
      <c r="RQN171" s="395"/>
      <c r="RQO171" s="395"/>
      <c r="RQP171" s="395"/>
      <c r="RQQ171" s="395"/>
      <c r="RQR171" s="395"/>
      <c r="RQS171" s="395"/>
      <c r="RQT171" s="395"/>
      <c r="RQU171" s="395"/>
      <c r="RQV171" s="395"/>
      <c r="RQW171" s="395"/>
      <c r="RQX171" s="395"/>
      <c r="RQY171" s="395"/>
      <c r="RQZ171" s="395"/>
      <c r="RRA171" s="395"/>
      <c r="RRB171" s="395"/>
      <c r="RRC171" s="395"/>
      <c r="RRD171" s="395"/>
      <c r="RRE171" s="395"/>
      <c r="RRF171" s="395"/>
      <c r="RRG171" s="395"/>
      <c r="RRH171" s="395"/>
      <c r="RRI171" s="395"/>
      <c r="RRJ171" s="395"/>
      <c r="RRK171" s="395"/>
      <c r="RRL171" s="395"/>
      <c r="RRM171" s="395"/>
      <c r="RRN171" s="395"/>
      <c r="RRO171" s="395"/>
      <c r="RRP171" s="395"/>
      <c r="RRQ171" s="395"/>
      <c r="RRR171" s="395"/>
      <c r="RRS171" s="395"/>
      <c r="RRT171" s="395"/>
      <c r="RRU171" s="395"/>
      <c r="RRV171" s="395"/>
      <c r="RRW171" s="395"/>
      <c r="RRX171" s="395"/>
      <c r="RRY171" s="395"/>
      <c r="RRZ171" s="395"/>
      <c r="RSA171" s="395"/>
      <c r="RSB171" s="395"/>
      <c r="RSC171" s="395"/>
      <c r="RSD171" s="395"/>
      <c r="RSE171" s="395"/>
      <c r="RSF171" s="395"/>
      <c r="RSG171" s="395"/>
      <c r="RSH171" s="395"/>
      <c r="RSI171" s="395"/>
      <c r="RSJ171" s="395"/>
      <c r="RSK171" s="395"/>
      <c r="RSL171" s="395"/>
      <c r="RSM171" s="395"/>
      <c r="RSN171" s="395"/>
      <c r="RSO171" s="395"/>
      <c r="RSP171" s="395"/>
      <c r="RSQ171" s="395"/>
      <c r="RSR171" s="395"/>
      <c r="RSS171" s="395"/>
      <c r="RST171" s="395"/>
      <c r="RSU171" s="395"/>
      <c r="RSV171" s="395"/>
      <c r="RSW171" s="395"/>
      <c r="RSX171" s="395"/>
      <c r="RSY171" s="395"/>
      <c r="RSZ171" s="395"/>
      <c r="RTA171" s="395"/>
      <c r="RTB171" s="395"/>
      <c r="RTC171" s="395"/>
      <c r="RTD171" s="395"/>
      <c r="RTE171" s="395"/>
      <c r="RTF171" s="395"/>
      <c r="RTG171" s="395"/>
      <c r="RTH171" s="395"/>
      <c r="RTI171" s="395"/>
      <c r="RTJ171" s="395"/>
      <c r="RTK171" s="395"/>
      <c r="RTL171" s="395"/>
      <c r="RTM171" s="395"/>
      <c r="RTN171" s="395"/>
      <c r="RTO171" s="395"/>
      <c r="RTP171" s="395"/>
      <c r="RTQ171" s="395"/>
      <c r="RTR171" s="395"/>
      <c r="RTS171" s="395"/>
      <c r="RTT171" s="395"/>
      <c r="RTU171" s="395"/>
      <c r="RTV171" s="395"/>
      <c r="RTW171" s="395"/>
      <c r="RTX171" s="395"/>
      <c r="RTY171" s="395"/>
      <c r="RTZ171" s="395"/>
      <c r="RUA171" s="395"/>
      <c r="RUB171" s="395"/>
      <c r="RUC171" s="395"/>
      <c r="RUD171" s="395"/>
      <c r="RUE171" s="395"/>
      <c r="RUF171" s="395"/>
      <c r="RUG171" s="395"/>
      <c r="RUH171" s="395"/>
      <c r="RUI171" s="395"/>
      <c r="RUJ171" s="395"/>
      <c r="RUK171" s="395"/>
      <c r="RUL171" s="395"/>
      <c r="RUM171" s="395"/>
      <c r="RUN171" s="395"/>
      <c r="RUO171" s="395"/>
      <c r="RUP171" s="395"/>
      <c r="RUQ171" s="395"/>
      <c r="RUR171" s="395"/>
      <c r="RUS171" s="395"/>
      <c r="RUT171" s="395"/>
      <c r="RUU171" s="395"/>
      <c r="RUV171" s="395"/>
      <c r="RUW171" s="395"/>
      <c r="RUX171" s="395"/>
      <c r="RUY171" s="395"/>
      <c r="RUZ171" s="395"/>
      <c r="RVA171" s="395"/>
      <c r="RVB171" s="395"/>
      <c r="RVC171" s="395"/>
      <c r="RVD171" s="395"/>
      <c r="RVE171" s="395"/>
      <c r="RVF171" s="395"/>
      <c r="RVG171" s="395"/>
      <c r="RVH171" s="395"/>
      <c r="RVI171" s="395"/>
      <c r="RVJ171" s="395"/>
      <c r="RVK171" s="395"/>
      <c r="RVL171" s="395"/>
      <c r="RVM171" s="395"/>
      <c r="RVN171" s="395"/>
      <c r="RVO171" s="395"/>
      <c r="RVP171" s="395"/>
      <c r="RVQ171" s="395"/>
      <c r="RVR171" s="395"/>
      <c r="RVS171" s="395"/>
      <c r="RVT171" s="395"/>
      <c r="RVU171" s="395"/>
      <c r="RVV171" s="395"/>
      <c r="RVW171" s="395"/>
      <c r="RVX171" s="395"/>
      <c r="RVY171" s="395"/>
      <c r="RVZ171" s="395"/>
      <c r="RWA171" s="395"/>
      <c r="RWB171" s="395"/>
      <c r="RWC171" s="395"/>
      <c r="RWD171" s="395"/>
      <c r="RWE171" s="395"/>
      <c r="RWF171" s="395"/>
      <c r="RWG171" s="395"/>
      <c r="RWH171" s="395"/>
      <c r="RWI171" s="395"/>
      <c r="RWJ171" s="395"/>
      <c r="RWK171" s="395"/>
      <c r="RWL171" s="395"/>
      <c r="RWM171" s="395"/>
      <c r="RWN171" s="395"/>
      <c r="RWO171" s="395"/>
      <c r="RWP171" s="395"/>
      <c r="RWQ171" s="395"/>
      <c r="RWR171" s="395"/>
      <c r="RWS171" s="395"/>
      <c r="RWT171" s="395"/>
      <c r="RWU171" s="395"/>
      <c r="RWV171" s="395"/>
      <c r="RWW171" s="395"/>
      <c r="RWX171" s="395"/>
      <c r="RWY171" s="395"/>
      <c r="RWZ171" s="395"/>
      <c r="RXA171" s="395"/>
      <c r="RXB171" s="395"/>
      <c r="RXC171" s="395"/>
      <c r="RXD171" s="395"/>
      <c r="RXE171" s="395"/>
      <c r="RXF171" s="395"/>
      <c r="RXG171" s="395"/>
      <c r="RXH171" s="395"/>
      <c r="RXI171" s="395"/>
      <c r="RXJ171" s="395"/>
      <c r="RXK171" s="395"/>
      <c r="RXL171" s="395"/>
      <c r="RXM171" s="395"/>
      <c r="RXN171" s="395"/>
      <c r="RXO171" s="395"/>
      <c r="RXP171" s="395"/>
      <c r="RXQ171" s="395"/>
      <c r="RXR171" s="395"/>
      <c r="RXS171" s="395"/>
      <c r="RXT171" s="395"/>
      <c r="RXU171" s="395"/>
      <c r="RXV171" s="395"/>
      <c r="RXW171" s="395"/>
      <c r="RXX171" s="395"/>
      <c r="RXY171" s="395"/>
      <c r="RXZ171" s="395"/>
      <c r="RYA171" s="395"/>
      <c r="RYB171" s="395"/>
      <c r="RYC171" s="395"/>
      <c r="RYD171" s="395"/>
      <c r="RYE171" s="395"/>
      <c r="RYF171" s="395"/>
      <c r="RYG171" s="395"/>
      <c r="RYH171" s="395"/>
      <c r="RYI171" s="395"/>
      <c r="RYJ171" s="395"/>
      <c r="RYK171" s="395"/>
      <c r="RYL171" s="395"/>
      <c r="RYM171" s="395"/>
      <c r="RYN171" s="395"/>
      <c r="RYO171" s="395"/>
      <c r="RYP171" s="395"/>
      <c r="RYQ171" s="395"/>
      <c r="RYR171" s="395"/>
      <c r="RYS171" s="395"/>
      <c r="RYT171" s="395"/>
      <c r="RYU171" s="395"/>
      <c r="RYV171" s="395"/>
      <c r="RYW171" s="395"/>
      <c r="RYX171" s="395"/>
      <c r="RYY171" s="395"/>
      <c r="RYZ171" s="395"/>
      <c r="RZA171" s="395"/>
      <c r="RZB171" s="395"/>
      <c r="RZC171" s="395"/>
      <c r="RZD171" s="395"/>
      <c r="RZE171" s="395"/>
      <c r="RZF171" s="395"/>
      <c r="RZG171" s="395"/>
      <c r="RZH171" s="395"/>
      <c r="RZI171" s="395"/>
      <c r="RZJ171" s="395"/>
      <c r="RZK171" s="395"/>
      <c r="RZL171" s="395"/>
      <c r="RZM171" s="395"/>
      <c r="RZN171" s="395"/>
      <c r="RZO171" s="395"/>
      <c r="RZP171" s="395"/>
      <c r="RZQ171" s="395"/>
      <c r="RZR171" s="395"/>
      <c r="RZS171" s="395"/>
      <c r="RZT171" s="395"/>
      <c r="RZU171" s="395"/>
      <c r="RZV171" s="395"/>
      <c r="RZW171" s="395"/>
      <c r="RZX171" s="395"/>
      <c r="RZY171" s="395"/>
      <c r="RZZ171" s="395"/>
      <c r="SAA171" s="395"/>
      <c r="SAB171" s="395"/>
      <c r="SAC171" s="395"/>
      <c r="SAD171" s="395"/>
      <c r="SAE171" s="395"/>
      <c r="SAF171" s="395"/>
      <c r="SAG171" s="395"/>
      <c r="SAH171" s="395"/>
      <c r="SAI171" s="395"/>
      <c r="SAJ171" s="395"/>
      <c r="SAK171" s="395"/>
      <c r="SAL171" s="395"/>
      <c r="SAM171" s="395"/>
      <c r="SAN171" s="395"/>
      <c r="SAO171" s="395"/>
      <c r="SAP171" s="395"/>
      <c r="SAQ171" s="395"/>
      <c r="SAR171" s="395"/>
      <c r="SAS171" s="395"/>
      <c r="SAT171" s="395"/>
      <c r="SAU171" s="395"/>
      <c r="SAV171" s="395"/>
      <c r="SAW171" s="395"/>
      <c r="SAX171" s="395"/>
      <c r="SAY171" s="395"/>
      <c r="SAZ171" s="395"/>
      <c r="SBA171" s="395"/>
      <c r="SBB171" s="395"/>
      <c r="SBC171" s="395"/>
      <c r="SBD171" s="395"/>
      <c r="SBE171" s="395"/>
      <c r="SBF171" s="395"/>
      <c r="SBG171" s="395"/>
      <c r="SBH171" s="395"/>
      <c r="SBI171" s="395"/>
      <c r="SBJ171" s="395"/>
      <c r="SBK171" s="395"/>
      <c r="SBL171" s="395"/>
      <c r="SBM171" s="395"/>
      <c r="SBN171" s="395"/>
      <c r="SBO171" s="395"/>
      <c r="SBP171" s="395"/>
      <c r="SBQ171" s="395"/>
      <c r="SBR171" s="395"/>
      <c r="SBS171" s="395"/>
      <c r="SBT171" s="395"/>
      <c r="SBU171" s="395"/>
      <c r="SBV171" s="395"/>
      <c r="SBW171" s="395"/>
      <c r="SBX171" s="395"/>
      <c r="SBY171" s="395"/>
      <c r="SBZ171" s="395"/>
      <c r="SCA171" s="395"/>
      <c r="SCB171" s="395"/>
      <c r="SCC171" s="395"/>
      <c r="SCD171" s="395"/>
      <c r="SCE171" s="395"/>
      <c r="SCF171" s="395"/>
      <c r="SCG171" s="395"/>
      <c r="SCH171" s="395"/>
      <c r="SCI171" s="395"/>
      <c r="SCJ171" s="395"/>
      <c r="SCK171" s="395"/>
      <c r="SCL171" s="395"/>
      <c r="SCM171" s="395"/>
      <c r="SCN171" s="395"/>
      <c r="SCO171" s="395"/>
      <c r="SCP171" s="395"/>
      <c r="SCQ171" s="395"/>
      <c r="SCR171" s="395"/>
      <c r="SCS171" s="395"/>
      <c r="SCT171" s="395"/>
      <c r="SCU171" s="395"/>
      <c r="SCV171" s="395"/>
      <c r="SCW171" s="395"/>
      <c r="SCX171" s="395"/>
      <c r="SCY171" s="395"/>
      <c r="SCZ171" s="395"/>
      <c r="SDA171" s="395"/>
      <c r="SDB171" s="395"/>
      <c r="SDC171" s="395"/>
      <c r="SDD171" s="395"/>
      <c r="SDE171" s="395"/>
      <c r="SDF171" s="395"/>
      <c r="SDG171" s="395"/>
      <c r="SDH171" s="395"/>
      <c r="SDI171" s="395"/>
      <c r="SDJ171" s="395"/>
      <c r="SDK171" s="395"/>
      <c r="SDL171" s="395"/>
      <c r="SDM171" s="395"/>
      <c r="SDN171" s="395"/>
      <c r="SDO171" s="395"/>
      <c r="SDP171" s="395"/>
      <c r="SDQ171" s="395"/>
      <c r="SDR171" s="395"/>
      <c r="SDS171" s="395"/>
      <c r="SDT171" s="395"/>
      <c r="SDU171" s="395"/>
      <c r="SDV171" s="395"/>
      <c r="SDW171" s="395"/>
      <c r="SDX171" s="395"/>
      <c r="SDY171" s="395"/>
      <c r="SDZ171" s="395"/>
      <c r="SEA171" s="395"/>
      <c r="SEB171" s="395"/>
      <c r="SEC171" s="395"/>
      <c r="SED171" s="395"/>
      <c r="SEE171" s="395"/>
      <c r="SEF171" s="395"/>
      <c r="SEG171" s="395"/>
      <c r="SEH171" s="395"/>
      <c r="SEI171" s="395"/>
      <c r="SEJ171" s="395"/>
      <c r="SEK171" s="395"/>
      <c r="SEL171" s="395"/>
      <c r="SEM171" s="395"/>
      <c r="SEN171" s="395"/>
      <c r="SEO171" s="395"/>
      <c r="SEP171" s="395"/>
      <c r="SEQ171" s="395"/>
      <c r="SER171" s="395"/>
      <c r="SES171" s="395"/>
      <c r="SET171" s="395"/>
      <c r="SEU171" s="395"/>
      <c r="SEV171" s="395"/>
      <c r="SEW171" s="395"/>
      <c r="SEX171" s="395"/>
      <c r="SEY171" s="395"/>
      <c r="SEZ171" s="395"/>
      <c r="SFA171" s="395"/>
      <c r="SFB171" s="395"/>
      <c r="SFC171" s="395"/>
      <c r="SFD171" s="395"/>
      <c r="SFE171" s="395"/>
      <c r="SFF171" s="395"/>
      <c r="SFG171" s="395"/>
      <c r="SFH171" s="395"/>
      <c r="SFI171" s="395"/>
      <c r="SFJ171" s="395"/>
      <c r="SFK171" s="395"/>
      <c r="SFL171" s="395"/>
      <c r="SFM171" s="395"/>
      <c r="SFN171" s="395"/>
      <c r="SFO171" s="395"/>
      <c r="SFP171" s="395"/>
      <c r="SFQ171" s="395"/>
      <c r="SFR171" s="395"/>
      <c r="SFS171" s="395"/>
      <c r="SFT171" s="395"/>
      <c r="SFU171" s="395"/>
      <c r="SFV171" s="395"/>
      <c r="SFW171" s="395"/>
      <c r="SFX171" s="395"/>
      <c r="SFY171" s="395"/>
      <c r="SFZ171" s="395"/>
      <c r="SGA171" s="395"/>
      <c r="SGB171" s="395"/>
      <c r="SGC171" s="395"/>
      <c r="SGD171" s="395"/>
      <c r="SGE171" s="395"/>
      <c r="SGF171" s="395"/>
      <c r="SGG171" s="395"/>
      <c r="SGH171" s="395"/>
      <c r="SGI171" s="395"/>
      <c r="SGJ171" s="395"/>
      <c r="SGK171" s="395"/>
      <c r="SGL171" s="395"/>
      <c r="SGM171" s="395"/>
      <c r="SGN171" s="395"/>
      <c r="SGO171" s="395"/>
      <c r="SGP171" s="395"/>
      <c r="SGQ171" s="395"/>
      <c r="SGR171" s="395"/>
      <c r="SGS171" s="395"/>
      <c r="SGT171" s="395"/>
      <c r="SGU171" s="395"/>
      <c r="SGV171" s="395"/>
      <c r="SGW171" s="395"/>
      <c r="SGX171" s="395"/>
      <c r="SGY171" s="395"/>
      <c r="SGZ171" s="395"/>
      <c r="SHA171" s="395"/>
      <c r="SHB171" s="395"/>
      <c r="SHC171" s="395"/>
      <c r="SHD171" s="395"/>
      <c r="SHE171" s="395"/>
      <c r="SHF171" s="395"/>
      <c r="SHG171" s="395"/>
      <c r="SHH171" s="395"/>
      <c r="SHI171" s="395"/>
      <c r="SHJ171" s="395"/>
      <c r="SHK171" s="395"/>
      <c r="SHL171" s="395"/>
      <c r="SHM171" s="395"/>
      <c r="SHN171" s="395"/>
      <c r="SHO171" s="395"/>
      <c r="SHP171" s="395"/>
      <c r="SHQ171" s="395"/>
      <c r="SHR171" s="395"/>
      <c r="SHS171" s="395"/>
      <c r="SHT171" s="395"/>
      <c r="SHU171" s="395"/>
      <c r="SHV171" s="395"/>
      <c r="SHW171" s="395"/>
      <c r="SHX171" s="395"/>
      <c r="SHY171" s="395"/>
      <c r="SHZ171" s="395"/>
      <c r="SIA171" s="395"/>
      <c r="SIB171" s="395"/>
      <c r="SIC171" s="395"/>
      <c r="SID171" s="395"/>
      <c r="SIE171" s="395"/>
      <c r="SIF171" s="395"/>
      <c r="SIG171" s="395"/>
      <c r="SIH171" s="395"/>
      <c r="SII171" s="395"/>
      <c r="SIJ171" s="395"/>
      <c r="SIK171" s="395"/>
      <c r="SIL171" s="395"/>
      <c r="SIM171" s="395"/>
      <c r="SIN171" s="395"/>
      <c r="SIO171" s="395"/>
      <c r="SIP171" s="395"/>
      <c r="SIQ171" s="395"/>
      <c r="SIR171" s="395"/>
      <c r="SIS171" s="395"/>
      <c r="SIT171" s="395"/>
      <c r="SIU171" s="395"/>
      <c r="SIV171" s="395"/>
      <c r="SIW171" s="395"/>
      <c r="SIX171" s="395"/>
      <c r="SIY171" s="395"/>
      <c r="SIZ171" s="395"/>
      <c r="SJA171" s="395"/>
      <c r="SJB171" s="395"/>
      <c r="SJC171" s="395"/>
      <c r="SJD171" s="395"/>
      <c r="SJE171" s="395"/>
      <c r="SJF171" s="395"/>
      <c r="SJG171" s="395"/>
      <c r="SJH171" s="395"/>
      <c r="SJI171" s="395"/>
      <c r="SJJ171" s="395"/>
      <c r="SJK171" s="395"/>
      <c r="SJL171" s="395"/>
      <c r="SJM171" s="395"/>
      <c r="SJN171" s="395"/>
      <c r="SJO171" s="395"/>
      <c r="SJP171" s="395"/>
      <c r="SJQ171" s="395"/>
      <c r="SJR171" s="395"/>
      <c r="SJS171" s="395"/>
      <c r="SJT171" s="395"/>
      <c r="SJU171" s="395"/>
      <c r="SJV171" s="395"/>
      <c r="SJW171" s="395"/>
      <c r="SJX171" s="395"/>
      <c r="SJY171" s="395"/>
      <c r="SJZ171" s="395"/>
      <c r="SKA171" s="395"/>
      <c r="SKB171" s="395"/>
      <c r="SKC171" s="395"/>
      <c r="SKD171" s="395"/>
      <c r="SKE171" s="395"/>
      <c r="SKF171" s="395"/>
      <c r="SKG171" s="395"/>
      <c r="SKH171" s="395"/>
      <c r="SKI171" s="395"/>
      <c r="SKJ171" s="395"/>
      <c r="SKK171" s="395"/>
      <c r="SKL171" s="395"/>
      <c r="SKM171" s="395"/>
      <c r="SKN171" s="395"/>
      <c r="SKO171" s="395"/>
      <c r="SKP171" s="395"/>
      <c r="SKQ171" s="395"/>
      <c r="SKR171" s="395"/>
      <c r="SKS171" s="395"/>
      <c r="SKT171" s="395"/>
      <c r="SKU171" s="395"/>
      <c r="SKV171" s="395"/>
      <c r="SKW171" s="395"/>
      <c r="SKX171" s="395"/>
      <c r="SKY171" s="395"/>
      <c r="SKZ171" s="395"/>
      <c r="SLA171" s="395"/>
      <c r="SLB171" s="395"/>
      <c r="SLC171" s="395"/>
      <c r="SLD171" s="395"/>
      <c r="SLE171" s="395"/>
      <c r="SLF171" s="395"/>
      <c r="SLG171" s="395"/>
      <c r="SLH171" s="395"/>
      <c r="SLI171" s="395"/>
      <c r="SLJ171" s="395"/>
      <c r="SLK171" s="395"/>
      <c r="SLL171" s="395"/>
      <c r="SLM171" s="395"/>
      <c r="SLN171" s="395"/>
      <c r="SLO171" s="395"/>
      <c r="SLP171" s="395"/>
      <c r="SLQ171" s="395"/>
      <c r="SLR171" s="395"/>
      <c r="SLS171" s="395"/>
      <c r="SLT171" s="395"/>
      <c r="SLU171" s="395"/>
      <c r="SLV171" s="395"/>
      <c r="SLW171" s="395"/>
      <c r="SLX171" s="395"/>
      <c r="SLY171" s="395"/>
      <c r="SLZ171" s="395"/>
      <c r="SMA171" s="395"/>
      <c r="SMB171" s="395"/>
      <c r="SMC171" s="395"/>
      <c r="SMD171" s="395"/>
      <c r="SME171" s="395"/>
      <c r="SMF171" s="395"/>
      <c r="SMG171" s="395"/>
      <c r="SMH171" s="395"/>
      <c r="SMI171" s="395"/>
      <c r="SMJ171" s="395"/>
      <c r="SMK171" s="395"/>
      <c r="SML171" s="395"/>
      <c r="SMM171" s="395"/>
      <c r="SMN171" s="395"/>
      <c r="SMO171" s="395"/>
      <c r="SMP171" s="395"/>
      <c r="SMQ171" s="395"/>
      <c r="SMR171" s="395"/>
      <c r="SMS171" s="395"/>
      <c r="SMT171" s="395"/>
      <c r="SMU171" s="395"/>
      <c r="SMV171" s="395"/>
      <c r="SMW171" s="395"/>
      <c r="SMX171" s="395"/>
      <c r="SMY171" s="395"/>
      <c r="SMZ171" s="395"/>
      <c r="SNA171" s="395"/>
      <c r="SNB171" s="395"/>
      <c r="SNC171" s="395"/>
      <c r="SND171" s="395"/>
      <c r="SNE171" s="395"/>
      <c r="SNF171" s="395"/>
      <c r="SNG171" s="395"/>
      <c r="SNH171" s="395"/>
      <c r="SNI171" s="395"/>
      <c r="SNJ171" s="395"/>
      <c r="SNK171" s="395"/>
      <c r="SNL171" s="395"/>
      <c r="SNM171" s="395"/>
      <c r="SNN171" s="395"/>
      <c r="SNO171" s="395"/>
      <c r="SNP171" s="395"/>
      <c r="SNQ171" s="395"/>
      <c r="SNR171" s="395"/>
      <c r="SNS171" s="395"/>
      <c r="SNT171" s="395"/>
      <c r="SNU171" s="395"/>
      <c r="SNV171" s="395"/>
      <c r="SNW171" s="395"/>
      <c r="SNX171" s="395"/>
      <c r="SNY171" s="395"/>
      <c r="SNZ171" s="395"/>
      <c r="SOA171" s="395"/>
      <c r="SOB171" s="395"/>
      <c r="SOC171" s="395"/>
      <c r="SOD171" s="395"/>
      <c r="SOE171" s="395"/>
      <c r="SOF171" s="395"/>
      <c r="SOG171" s="395"/>
      <c r="SOH171" s="395"/>
      <c r="SOI171" s="395"/>
      <c r="SOJ171" s="395"/>
      <c r="SOK171" s="395"/>
      <c r="SOL171" s="395"/>
      <c r="SOM171" s="395"/>
      <c r="SON171" s="395"/>
      <c r="SOO171" s="395"/>
      <c r="SOP171" s="395"/>
      <c r="SOQ171" s="395"/>
      <c r="SOR171" s="395"/>
      <c r="SOS171" s="395"/>
      <c r="SOT171" s="395"/>
      <c r="SOU171" s="395"/>
      <c r="SOV171" s="395"/>
      <c r="SOW171" s="395"/>
      <c r="SOX171" s="395"/>
      <c r="SOY171" s="395"/>
      <c r="SOZ171" s="395"/>
      <c r="SPA171" s="395"/>
      <c r="SPB171" s="395"/>
      <c r="SPC171" s="395"/>
      <c r="SPD171" s="395"/>
      <c r="SPE171" s="395"/>
      <c r="SPF171" s="395"/>
      <c r="SPG171" s="395"/>
      <c r="SPH171" s="395"/>
      <c r="SPI171" s="395"/>
      <c r="SPJ171" s="395"/>
      <c r="SPK171" s="395"/>
      <c r="SPL171" s="395"/>
      <c r="SPM171" s="395"/>
      <c r="SPN171" s="395"/>
      <c r="SPO171" s="395"/>
      <c r="SPP171" s="395"/>
      <c r="SPQ171" s="395"/>
      <c r="SPR171" s="395"/>
      <c r="SPS171" s="395"/>
      <c r="SPT171" s="395"/>
      <c r="SPU171" s="395"/>
      <c r="SPV171" s="395"/>
      <c r="SPW171" s="395"/>
      <c r="SPX171" s="395"/>
      <c r="SPY171" s="395"/>
      <c r="SPZ171" s="395"/>
      <c r="SQA171" s="395"/>
      <c r="SQB171" s="395"/>
      <c r="SQC171" s="395"/>
      <c r="SQD171" s="395"/>
      <c r="SQE171" s="395"/>
      <c r="SQF171" s="395"/>
      <c r="SQG171" s="395"/>
      <c r="SQH171" s="395"/>
      <c r="SQI171" s="395"/>
      <c r="SQJ171" s="395"/>
      <c r="SQK171" s="395"/>
      <c r="SQL171" s="395"/>
      <c r="SQM171" s="395"/>
      <c r="SQN171" s="395"/>
      <c r="SQO171" s="395"/>
      <c r="SQP171" s="395"/>
      <c r="SQQ171" s="395"/>
      <c r="SQR171" s="395"/>
      <c r="SQS171" s="395"/>
      <c r="SQT171" s="395"/>
      <c r="SQU171" s="395"/>
      <c r="SQV171" s="395"/>
      <c r="SQW171" s="395"/>
      <c r="SQX171" s="395"/>
      <c r="SQY171" s="395"/>
      <c r="SQZ171" s="395"/>
      <c r="SRA171" s="395"/>
      <c r="SRB171" s="395"/>
      <c r="SRC171" s="395"/>
      <c r="SRD171" s="395"/>
      <c r="SRE171" s="395"/>
      <c r="SRF171" s="395"/>
      <c r="SRG171" s="395"/>
      <c r="SRH171" s="395"/>
      <c r="SRI171" s="395"/>
      <c r="SRJ171" s="395"/>
      <c r="SRK171" s="395"/>
      <c r="SRL171" s="395"/>
      <c r="SRM171" s="395"/>
      <c r="SRN171" s="395"/>
      <c r="SRO171" s="395"/>
      <c r="SRP171" s="395"/>
      <c r="SRQ171" s="395"/>
      <c r="SRR171" s="395"/>
      <c r="SRS171" s="395"/>
      <c r="SRT171" s="395"/>
      <c r="SRU171" s="395"/>
      <c r="SRV171" s="395"/>
      <c r="SRW171" s="395"/>
      <c r="SRX171" s="395"/>
      <c r="SRY171" s="395"/>
      <c r="SRZ171" s="395"/>
      <c r="SSA171" s="395"/>
      <c r="SSB171" s="395"/>
      <c r="SSC171" s="395"/>
      <c r="SSD171" s="395"/>
      <c r="SSE171" s="395"/>
      <c r="SSF171" s="395"/>
      <c r="SSG171" s="395"/>
      <c r="SSH171" s="395"/>
      <c r="SSI171" s="395"/>
      <c r="SSJ171" s="395"/>
      <c r="SSK171" s="395"/>
      <c r="SSL171" s="395"/>
      <c r="SSM171" s="395"/>
      <c r="SSN171" s="395"/>
      <c r="SSO171" s="395"/>
      <c r="SSP171" s="395"/>
      <c r="SSQ171" s="395"/>
      <c r="SSR171" s="395"/>
      <c r="SSS171" s="395"/>
      <c r="SST171" s="395"/>
      <c r="SSU171" s="395"/>
      <c r="SSV171" s="395"/>
      <c r="SSW171" s="395"/>
      <c r="SSX171" s="395"/>
      <c r="SSY171" s="395"/>
      <c r="SSZ171" s="395"/>
      <c r="STA171" s="395"/>
      <c r="STB171" s="395"/>
      <c r="STC171" s="395"/>
      <c r="STD171" s="395"/>
      <c r="STE171" s="395"/>
      <c r="STF171" s="395"/>
      <c r="STG171" s="395"/>
      <c r="STH171" s="395"/>
      <c r="STI171" s="395"/>
      <c r="STJ171" s="395"/>
      <c r="STK171" s="395"/>
      <c r="STL171" s="395"/>
      <c r="STM171" s="395"/>
      <c r="STN171" s="395"/>
      <c r="STO171" s="395"/>
      <c r="STP171" s="395"/>
      <c r="STQ171" s="395"/>
      <c r="STR171" s="395"/>
      <c r="STS171" s="395"/>
      <c r="STT171" s="395"/>
      <c r="STU171" s="395"/>
      <c r="STV171" s="395"/>
      <c r="STW171" s="395"/>
      <c r="STX171" s="395"/>
      <c r="STY171" s="395"/>
      <c r="STZ171" s="395"/>
      <c r="SUA171" s="395"/>
      <c r="SUB171" s="395"/>
      <c r="SUC171" s="395"/>
      <c r="SUD171" s="395"/>
      <c r="SUE171" s="395"/>
      <c r="SUF171" s="395"/>
      <c r="SUG171" s="395"/>
      <c r="SUH171" s="395"/>
      <c r="SUI171" s="395"/>
      <c r="SUJ171" s="395"/>
      <c r="SUK171" s="395"/>
      <c r="SUL171" s="395"/>
      <c r="SUM171" s="395"/>
      <c r="SUN171" s="395"/>
      <c r="SUO171" s="395"/>
      <c r="SUP171" s="395"/>
      <c r="SUQ171" s="395"/>
      <c r="SUR171" s="395"/>
      <c r="SUS171" s="395"/>
      <c r="SUT171" s="395"/>
      <c r="SUU171" s="395"/>
      <c r="SUV171" s="395"/>
      <c r="SUW171" s="395"/>
      <c r="SUX171" s="395"/>
      <c r="SUY171" s="395"/>
      <c r="SUZ171" s="395"/>
      <c r="SVA171" s="395"/>
      <c r="SVB171" s="395"/>
      <c r="SVC171" s="395"/>
      <c r="SVD171" s="395"/>
      <c r="SVE171" s="395"/>
      <c r="SVF171" s="395"/>
      <c r="SVG171" s="395"/>
      <c r="SVH171" s="395"/>
      <c r="SVI171" s="395"/>
      <c r="SVJ171" s="395"/>
      <c r="SVK171" s="395"/>
      <c r="SVL171" s="395"/>
      <c r="SVM171" s="395"/>
      <c r="SVN171" s="395"/>
      <c r="SVO171" s="395"/>
      <c r="SVP171" s="395"/>
      <c r="SVQ171" s="395"/>
      <c r="SVR171" s="395"/>
      <c r="SVS171" s="395"/>
      <c r="SVT171" s="395"/>
      <c r="SVU171" s="395"/>
      <c r="SVV171" s="395"/>
      <c r="SVW171" s="395"/>
      <c r="SVX171" s="395"/>
      <c r="SVY171" s="395"/>
      <c r="SVZ171" s="395"/>
      <c r="SWA171" s="395"/>
      <c r="SWB171" s="395"/>
      <c r="SWC171" s="395"/>
      <c r="SWD171" s="395"/>
      <c r="SWE171" s="395"/>
      <c r="SWF171" s="395"/>
      <c r="SWG171" s="395"/>
      <c r="SWH171" s="395"/>
      <c r="SWI171" s="395"/>
      <c r="SWJ171" s="395"/>
      <c r="SWK171" s="395"/>
      <c r="SWL171" s="395"/>
      <c r="SWM171" s="395"/>
      <c r="SWN171" s="395"/>
      <c r="SWO171" s="395"/>
      <c r="SWP171" s="395"/>
      <c r="SWQ171" s="395"/>
      <c r="SWR171" s="395"/>
      <c r="SWS171" s="395"/>
      <c r="SWT171" s="395"/>
      <c r="SWU171" s="395"/>
      <c r="SWV171" s="395"/>
      <c r="SWW171" s="395"/>
      <c r="SWX171" s="395"/>
      <c r="SWY171" s="395"/>
      <c r="SWZ171" s="395"/>
      <c r="SXA171" s="395"/>
      <c r="SXB171" s="395"/>
      <c r="SXC171" s="395"/>
      <c r="SXD171" s="395"/>
      <c r="SXE171" s="395"/>
      <c r="SXF171" s="395"/>
      <c r="SXG171" s="395"/>
      <c r="SXH171" s="395"/>
      <c r="SXI171" s="395"/>
      <c r="SXJ171" s="395"/>
      <c r="SXK171" s="395"/>
      <c r="SXL171" s="395"/>
      <c r="SXM171" s="395"/>
      <c r="SXN171" s="395"/>
      <c r="SXO171" s="395"/>
      <c r="SXP171" s="395"/>
      <c r="SXQ171" s="395"/>
      <c r="SXR171" s="395"/>
      <c r="SXS171" s="395"/>
      <c r="SXT171" s="395"/>
      <c r="SXU171" s="395"/>
      <c r="SXV171" s="395"/>
      <c r="SXW171" s="395"/>
      <c r="SXX171" s="395"/>
      <c r="SXY171" s="395"/>
      <c r="SXZ171" s="395"/>
      <c r="SYA171" s="395"/>
      <c r="SYB171" s="395"/>
      <c r="SYC171" s="395"/>
      <c r="SYD171" s="395"/>
      <c r="SYE171" s="395"/>
      <c r="SYF171" s="395"/>
      <c r="SYG171" s="395"/>
      <c r="SYH171" s="395"/>
      <c r="SYI171" s="395"/>
      <c r="SYJ171" s="395"/>
      <c r="SYK171" s="395"/>
      <c r="SYL171" s="395"/>
      <c r="SYM171" s="395"/>
      <c r="SYN171" s="395"/>
      <c r="SYO171" s="395"/>
      <c r="SYP171" s="395"/>
      <c r="SYQ171" s="395"/>
      <c r="SYR171" s="395"/>
      <c r="SYS171" s="395"/>
      <c r="SYT171" s="395"/>
      <c r="SYU171" s="395"/>
      <c r="SYV171" s="395"/>
      <c r="SYW171" s="395"/>
      <c r="SYX171" s="395"/>
      <c r="SYY171" s="395"/>
      <c r="SYZ171" s="395"/>
      <c r="SZA171" s="395"/>
      <c r="SZB171" s="395"/>
      <c r="SZC171" s="395"/>
      <c r="SZD171" s="395"/>
      <c r="SZE171" s="395"/>
      <c r="SZF171" s="395"/>
      <c r="SZG171" s="395"/>
      <c r="SZH171" s="395"/>
      <c r="SZI171" s="395"/>
      <c r="SZJ171" s="395"/>
      <c r="SZK171" s="395"/>
      <c r="SZL171" s="395"/>
      <c r="SZM171" s="395"/>
      <c r="SZN171" s="395"/>
      <c r="SZO171" s="395"/>
      <c r="SZP171" s="395"/>
      <c r="SZQ171" s="395"/>
      <c r="SZR171" s="395"/>
      <c r="SZS171" s="395"/>
      <c r="SZT171" s="395"/>
      <c r="SZU171" s="395"/>
      <c r="SZV171" s="395"/>
      <c r="SZW171" s="395"/>
      <c r="SZX171" s="395"/>
      <c r="SZY171" s="395"/>
      <c r="SZZ171" s="395"/>
      <c r="TAA171" s="395"/>
      <c r="TAB171" s="395"/>
      <c r="TAC171" s="395"/>
      <c r="TAD171" s="395"/>
      <c r="TAE171" s="395"/>
      <c r="TAF171" s="395"/>
      <c r="TAG171" s="395"/>
      <c r="TAH171" s="395"/>
      <c r="TAI171" s="395"/>
      <c r="TAJ171" s="395"/>
      <c r="TAK171" s="395"/>
      <c r="TAL171" s="395"/>
      <c r="TAM171" s="395"/>
      <c r="TAN171" s="395"/>
      <c r="TAO171" s="395"/>
      <c r="TAP171" s="395"/>
      <c r="TAQ171" s="395"/>
      <c r="TAR171" s="395"/>
      <c r="TAS171" s="395"/>
      <c r="TAT171" s="395"/>
      <c r="TAU171" s="395"/>
      <c r="TAV171" s="395"/>
      <c r="TAW171" s="395"/>
      <c r="TAX171" s="395"/>
      <c r="TAY171" s="395"/>
      <c r="TAZ171" s="395"/>
      <c r="TBA171" s="395"/>
      <c r="TBB171" s="395"/>
      <c r="TBC171" s="395"/>
      <c r="TBD171" s="395"/>
      <c r="TBE171" s="395"/>
      <c r="TBF171" s="395"/>
      <c r="TBG171" s="395"/>
      <c r="TBH171" s="395"/>
      <c r="TBI171" s="395"/>
      <c r="TBJ171" s="395"/>
      <c r="TBK171" s="395"/>
      <c r="TBL171" s="395"/>
      <c r="TBM171" s="395"/>
      <c r="TBN171" s="395"/>
      <c r="TBO171" s="395"/>
      <c r="TBP171" s="395"/>
      <c r="TBQ171" s="395"/>
      <c r="TBR171" s="395"/>
      <c r="TBS171" s="395"/>
      <c r="TBT171" s="395"/>
      <c r="TBU171" s="395"/>
      <c r="TBV171" s="395"/>
      <c r="TBW171" s="395"/>
      <c r="TBX171" s="395"/>
      <c r="TBY171" s="395"/>
      <c r="TBZ171" s="395"/>
      <c r="TCA171" s="395"/>
      <c r="TCB171" s="395"/>
      <c r="TCC171" s="395"/>
      <c r="TCD171" s="395"/>
      <c r="TCE171" s="395"/>
      <c r="TCF171" s="395"/>
      <c r="TCG171" s="395"/>
      <c r="TCH171" s="395"/>
      <c r="TCI171" s="395"/>
      <c r="TCJ171" s="395"/>
      <c r="TCK171" s="395"/>
      <c r="TCL171" s="395"/>
      <c r="TCM171" s="395"/>
      <c r="TCN171" s="395"/>
      <c r="TCO171" s="395"/>
      <c r="TCP171" s="395"/>
      <c r="TCQ171" s="395"/>
      <c r="TCR171" s="395"/>
      <c r="TCS171" s="395"/>
      <c r="TCT171" s="395"/>
      <c r="TCU171" s="395"/>
      <c r="TCV171" s="395"/>
      <c r="TCW171" s="395"/>
      <c r="TCX171" s="395"/>
      <c r="TCY171" s="395"/>
      <c r="TCZ171" s="395"/>
      <c r="TDA171" s="395"/>
      <c r="TDB171" s="395"/>
      <c r="TDC171" s="395"/>
      <c r="TDD171" s="395"/>
      <c r="TDE171" s="395"/>
      <c r="TDF171" s="395"/>
      <c r="TDG171" s="395"/>
      <c r="TDH171" s="395"/>
      <c r="TDI171" s="395"/>
      <c r="TDJ171" s="395"/>
      <c r="TDK171" s="395"/>
      <c r="TDL171" s="395"/>
      <c r="TDM171" s="395"/>
      <c r="TDN171" s="395"/>
      <c r="TDO171" s="395"/>
      <c r="TDP171" s="395"/>
      <c r="TDQ171" s="395"/>
      <c r="TDR171" s="395"/>
      <c r="TDS171" s="395"/>
      <c r="TDT171" s="395"/>
      <c r="TDU171" s="395"/>
      <c r="TDV171" s="395"/>
      <c r="TDW171" s="395"/>
      <c r="TDX171" s="395"/>
      <c r="TDY171" s="395"/>
      <c r="TDZ171" s="395"/>
      <c r="TEA171" s="395"/>
      <c r="TEB171" s="395"/>
      <c r="TEC171" s="395"/>
      <c r="TED171" s="395"/>
      <c r="TEE171" s="395"/>
      <c r="TEF171" s="395"/>
      <c r="TEG171" s="395"/>
      <c r="TEH171" s="395"/>
      <c r="TEI171" s="395"/>
      <c r="TEJ171" s="395"/>
      <c r="TEK171" s="395"/>
      <c r="TEL171" s="395"/>
      <c r="TEM171" s="395"/>
      <c r="TEN171" s="395"/>
      <c r="TEO171" s="395"/>
      <c r="TEP171" s="395"/>
      <c r="TEQ171" s="395"/>
      <c r="TER171" s="395"/>
      <c r="TES171" s="395"/>
      <c r="TET171" s="395"/>
      <c r="TEU171" s="395"/>
      <c r="TEV171" s="395"/>
      <c r="TEW171" s="395"/>
      <c r="TEX171" s="395"/>
      <c r="TEY171" s="395"/>
      <c r="TEZ171" s="395"/>
      <c r="TFA171" s="395"/>
      <c r="TFB171" s="395"/>
      <c r="TFC171" s="395"/>
      <c r="TFD171" s="395"/>
      <c r="TFE171" s="395"/>
      <c r="TFF171" s="395"/>
      <c r="TFG171" s="395"/>
      <c r="TFH171" s="395"/>
      <c r="TFI171" s="395"/>
      <c r="TFJ171" s="395"/>
      <c r="TFK171" s="395"/>
      <c r="TFL171" s="395"/>
      <c r="TFM171" s="395"/>
      <c r="TFN171" s="395"/>
      <c r="TFO171" s="395"/>
      <c r="TFP171" s="395"/>
      <c r="TFQ171" s="395"/>
      <c r="TFR171" s="395"/>
      <c r="TFS171" s="395"/>
      <c r="TFT171" s="395"/>
      <c r="TFU171" s="395"/>
      <c r="TFV171" s="395"/>
      <c r="TFW171" s="395"/>
      <c r="TFX171" s="395"/>
      <c r="TFY171" s="395"/>
      <c r="TFZ171" s="395"/>
      <c r="TGA171" s="395"/>
      <c r="TGB171" s="395"/>
      <c r="TGC171" s="395"/>
      <c r="TGD171" s="395"/>
      <c r="TGE171" s="395"/>
      <c r="TGF171" s="395"/>
      <c r="TGG171" s="395"/>
      <c r="TGH171" s="395"/>
      <c r="TGI171" s="395"/>
      <c r="TGJ171" s="395"/>
      <c r="TGK171" s="395"/>
      <c r="TGL171" s="395"/>
      <c r="TGM171" s="395"/>
      <c r="TGN171" s="395"/>
      <c r="TGO171" s="395"/>
      <c r="TGP171" s="395"/>
      <c r="TGQ171" s="395"/>
      <c r="TGR171" s="395"/>
      <c r="TGS171" s="395"/>
      <c r="TGT171" s="395"/>
      <c r="TGU171" s="395"/>
      <c r="TGV171" s="395"/>
      <c r="TGW171" s="395"/>
      <c r="TGX171" s="395"/>
      <c r="TGY171" s="395"/>
      <c r="TGZ171" s="395"/>
      <c r="THA171" s="395"/>
      <c r="THB171" s="395"/>
      <c r="THC171" s="395"/>
      <c r="THD171" s="395"/>
      <c r="THE171" s="395"/>
      <c r="THF171" s="395"/>
      <c r="THG171" s="395"/>
      <c r="THH171" s="395"/>
      <c r="THI171" s="395"/>
      <c r="THJ171" s="395"/>
      <c r="THK171" s="395"/>
      <c r="THL171" s="395"/>
      <c r="THM171" s="395"/>
      <c r="THN171" s="395"/>
      <c r="THO171" s="395"/>
      <c r="THP171" s="395"/>
      <c r="THQ171" s="395"/>
      <c r="THR171" s="395"/>
      <c r="THS171" s="395"/>
      <c r="THT171" s="395"/>
      <c r="THU171" s="395"/>
      <c r="THV171" s="395"/>
      <c r="THW171" s="395"/>
      <c r="THX171" s="395"/>
      <c r="THY171" s="395"/>
      <c r="THZ171" s="395"/>
      <c r="TIA171" s="395"/>
      <c r="TIB171" s="395"/>
      <c r="TIC171" s="395"/>
      <c r="TID171" s="395"/>
      <c r="TIE171" s="395"/>
      <c r="TIF171" s="395"/>
      <c r="TIG171" s="395"/>
      <c r="TIH171" s="395"/>
      <c r="TII171" s="395"/>
      <c r="TIJ171" s="395"/>
      <c r="TIK171" s="395"/>
      <c r="TIL171" s="395"/>
      <c r="TIM171" s="395"/>
      <c r="TIN171" s="395"/>
      <c r="TIO171" s="395"/>
      <c r="TIP171" s="395"/>
      <c r="TIQ171" s="395"/>
      <c r="TIR171" s="395"/>
      <c r="TIS171" s="395"/>
      <c r="TIT171" s="395"/>
      <c r="TIU171" s="395"/>
      <c r="TIV171" s="395"/>
      <c r="TIW171" s="395"/>
      <c r="TIX171" s="395"/>
      <c r="TIY171" s="395"/>
      <c r="TIZ171" s="395"/>
      <c r="TJA171" s="395"/>
      <c r="TJB171" s="395"/>
      <c r="TJC171" s="395"/>
      <c r="TJD171" s="395"/>
      <c r="TJE171" s="395"/>
      <c r="TJF171" s="395"/>
      <c r="TJG171" s="395"/>
      <c r="TJH171" s="395"/>
      <c r="TJI171" s="395"/>
      <c r="TJJ171" s="395"/>
      <c r="TJK171" s="395"/>
      <c r="TJL171" s="395"/>
      <c r="TJM171" s="395"/>
      <c r="TJN171" s="395"/>
      <c r="TJO171" s="395"/>
      <c r="TJP171" s="395"/>
      <c r="TJQ171" s="395"/>
      <c r="TJR171" s="395"/>
      <c r="TJS171" s="395"/>
      <c r="TJT171" s="395"/>
      <c r="TJU171" s="395"/>
      <c r="TJV171" s="395"/>
      <c r="TJW171" s="395"/>
      <c r="TJX171" s="395"/>
      <c r="TJY171" s="395"/>
      <c r="TJZ171" s="395"/>
      <c r="TKA171" s="395"/>
      <c r="TKB171" s="395"/>
      <c r="TKC171" s="395"/>
      <c r="TKD171" s="395"/>
      <c r="TKE171" s="395"/>
      <c r="TKF171" s="395"/>
      <c r="TKG171" s="395"/>
      <c r="TKH171" s="395"/>
      <c r="TKI171" s="395"/>
      <c r="TKJ171" s="395"/>
      <c r="TKK171" s="395"/>
      <c r="TKL171" s="395"/>
      <c r="TKM171" s="395"/>
      <c r="TKN171" s="395"/>
      <c r="TKO171" s="395"/>
      <c r="TKP171" s="395"/>
      <c r="TKQ171" s="395"/>
      <c r="TKR171" s="395"/>
      <c r="TKS171" s="395"/>
      <c r="TKT171" s="395"/>
      <c r="TKU171" s="395"/>
      <c r="TKV171" s="395"/>
      <c r="TKW171" s="395"/>
      <c r="TKX171" s="395"/>
      <c r="TKY171" s="395"/>
      <c r="TKZ171" s="395"/>
      <c r="TLA171" s="395"/>
      <c r="TLB171" s="395"/>
      <c r="TLC171" s="395"/>
      <c r="TLD171" s="395"/>
      <c r="TLE171" s="395"/>
      <c r="TLF171" s="395"/>
      <c r="TLG171" s="395"/>
      <c r="TLH171" s="395"/>
      <c r="TLI171" s="395"/>
      <c r="TLJ171" s="395"/>
      <c r="TLK171" s="395"/>
      <c r="TLL171" s="395"/>
      <c r="TLM171" s="395"/>
      <c r="TLN171" s="395"/>
      <c r="TLO171" s="395"/>
      <c r="TLP171" s="395"/>
      <c r="TLQ171" s="395"/>
      <c r="TLR171" s="395"/>
      <c r="TLS171" s="395"/>
      <c r="TLT171" s="395"/>
      <c r="TLU171" s="395"/>
      <c r="TLV171" s="395"/>
      <c r="TLW171" s="395"/>
      <c r="TLX171" s="395"/>
      <c r="TLY171" s="395"/>
      <c r="TLZ171" s="395"/>
      <c r="TMA171" s="395"/>
      <c r="TMB171" s="395"/>
      <c r="TMC171" s="395"/>
      <c r="TMD171" s="395"/>
      <c r="TME171" s="395"/>
      <c r="TMF171" s="395"/>
      <c r="TMG171" s="395"/>
      <c r="TMH171" s="395"/>
      <c r="TMI171" s="395"/>
      <c r="TMJ171" s="395"/>
      <c r="TMK171" s="395"/>
      <c r="TML171" s="395"/>
      <c r="TMM171" s="395"/>
      <c r="TMN171" s="395"/>
      <c r="TMO171" s="395"/>
      <c r="TMP171" s="395"/>
      <c r="TMQ171" s="395"/>
      <c r="TMR171" s="395"/>
      <c r="TMS171" s="395"/>
      <c r="TMT171" s="395"/>
      <c r="TMU171" s="395"/>
      <c r="TMV171" s="395"/>
      <c r="TMW171" s="395"/>
      <c r="TMX171" s="395"/>
      <c r="TMY171" s="395"/>
      <c r="TMZ171" s="395"/>
      <c r="TNA171" s="395"/>
      <c r="TNB171" s="395"/>
      <c r="TNC171" s="395"/>
      <c r="TND171" s="395"/>
      <c r="TNE171" s="395"/>
      <c r="TNF171" s="395"/>
      <c r="TNG171" s="395"/>
      <c r="TNH171" s="395"/>
      <c r="TNI171" s="395"/>
      <c r="TNJ171" s="395"/>
      <c r="TNK171" s="395"/>
      <c r="TNL171" s="395"/>
      <c r="TNM171" s="395"/>
      <c r="TNN171" s="395"/>
      <c r="TNO171" s="395"/>
      <c r="TNP171" s="395"/>
      <c r="TNQ171" s="395"/>
      <c r="TNR171" s="395"/>
      <c r="TNS171" s="395"/>
      <c r="TNT171" s="395"/>
      <c r="TNU171" s="395"/>
      <c r="TNV171" s="395"/>
      <c r="TNW171" s="395"/>
      <c r="TNX171" s="395"/>
      <c r="TNY171" s="395"/>
      <c r="TNZ171" s="395"/>
      <c r="TOA171" s="395"/>
      <c r="TOB171" s="395"/>
      <c r="TOC171" s="395"/>
      <c r="TOD171" s="395"/>
      <c r="TOE171" s="395"/>
      <c r="TOF171" s="395"/>
      <c r="TOG171" s="395"/>
      <c r="TOH171" s="395"/>
      <c r="TOI171" s="395"/>
      <c r="TOJ171" s="395"/>
      <c r="TOK171" s="395"/>
      <c r="TOL171" s="395"/>
      <c r="TOM171" s="395"/>
      <c r="TON171" s="395"/>
      <c r="TOO171" s="395"/>
      <c r="TOP171" s="395"/>
      <c r="TOQ171" s="395"/>
      <c r="TOR171" s="395"/>
      <c r="TOS171" s="395"/>
      <c r="TOT171" s="395"/>
      <c r="TOU171" s="395"/>
      <c r="TOV171" s="395"/>
      <c r="TOW171" s="395"/>
      <c r="TOX171" s="395"/>
      <c r="TOY171" s="395"/>
      <c r="TOZ171" s="395"/>
      <c r="TPA171" s="395"/>
      <c r="TPB171" s="395"/>
      <c r="TPC171" s="395"/>
      <c r="TPD171" s="395"/>
      <c r="TPE171" s="395"/>
      <c r="TPF171" s="395"/>
      <c r="TPG171" s="395"/>
      <c r="TPH171" s="395"/>
      <c r="TPI171" s="395"/>
      <c r="TPJ171" s="395"/>
      <c r="TPK171" s="395"/>
      <c r="TPL171" s="395"/>
      <c r="TPM171" s="395"/>
      <c r="TPN171" s="395"/>
      <c r="TPO171" s="395"/>
      <c r="TPP171" s="395"/>
      <c r="TPQ171" s="395"/>
      <c r="TPR171" s="395"/>
      <c r="TPS171" s="395"/>
      <c r="TPT171" s="395"/>
      <c r="TPU171" s="395"/>
      <c r="TPV171" s="395"/>
      <c r="TPW171" s="395"/>
      <c r="TPX171" s="395"/>
      <c r="TPY171" s="395"/>
      <c r="TPZ171" s="395"/>
      <c r="TQA171" s="395"/>
      <c r="TQB171" s="395"/>
      <c r="TQC171" s="395"/>
      <c r="TQD171" s="395"/>
      <c r="TQE171" s="395"/>
      <c r="TQF171" s="395"/>
      <c r="TQG171" s="395"/>
      <c r="TQH171" s="395"/>
      <c r="TQI171" s="395"/>
      <c r="TQJ171" s="395"/>
      <c r="TQK171" s="395"/>
      <c r="TQL171" s="395"/>
      <c r="TQM171" s="395"/>
      <c r="TQN171" s="395"/>
      <c r="TQO171" s="395"/>
      <c r="TQP171" s="395"/>
      <c r="TQQ171" s="395"/>
      <c r="TQR171" s="395"/>
      <c r="TQS171" s="395"/>
      <c r="TQT171" s="395"/>
      <c r="TQU171" s="395"/>
      <c r="TQV171" s="395"/>
      <c r="TQW171" s="395"/>
      <c r="TQX171" s="395"/>
      <c r="TQY171" s="395"/>
      <c r="TQZ171" s="395"/>
      <c r="TRA171" s="395"/>
      <c r="TRB171" s="395"/>
      <c r="TRC171" s="395"/>
      <c r="TRD171" s="395"/>
      <c r="TRE171" s="395"/>
      <c r="TRF171" s="395"/>
      <c r="TRG171" s="395"/>
      <c r="TRH171" s="395"/>
      <c r="TRI171" s="395"/>
      <c r="TRJ171" s="395"/>
      <c r="TRK171" s="395"/>
      <c r="TRL171" s="395"/>
      <c r="TRM171" s="395"/>
      <c r="TRN171" s="395"/>
      <c r="TRO171" s="395"/>
      <c r="TRP171" s="395"/>
      <c r="TRQ171" s="395"/>
      <c r="TRR171" s="395"/>
      <c r="TRS171" s="395"/>
      <c r="TRT171" s="395"/>
      <c r="TRU171" s="395"/>
      <c r="TRV171" s="395"/>
      <c r="TRW171" s="395"/>
      <c r="TRX171" s="395"/>
      <c r="TRY171" s="395"/>
      <c r="TRZ171" s="395"/>
      <c r="TSA171" s="395"/>
      <c r="TSB171" s="395"/>
      <c r="TSC171" s="395"/>
      <c r="TSD171" s="395"/>
      <c r="TSE171" s="395"/>
      <c r="TSF171" s="395"/>
      <c r="TSG171" s="395"/>
      <c r="TSH171" s="395"/>
      <c r="TSI171" s="395"/>
      <c r="TSJ171" s="395"/>
      <c r="TSK171" s="395"/>
      <c r="TSL171" s="395"/>
      <c r="TSM171" s="395"/>
      <c r="TSN171" s="395"/>
      <c r="TSO171" s="395"/>
      <c r="TSP171" s="395"/>
      <c r="TSQ171" s="395"/>
      <c r="TSR171" s="395"/>
      <c r="TSS171" s="395"/>
      <c r="TST171" s="395"/>
      <c r="TSU171" s="395"/>
      <c r="TSV171" s="395"/>
      <c r="TSW171" s="395"/>
      <c r="TSX171" s="395"/>
      <c r="TSY171" s="395"/>
      <c r="TSZ171" s="395"/>
      <c r="TTA171" s="395"/>
      <c r="TTB171" s="395"/>
      <c r="TTC171" s="395"/>
      <c r="TTD171" s="395"/>
      <c r="TTE171" s="395"/>
      <c r="TTF171" s="395"/>
      <c r="TTG171" s="395"/>
      <c r="TTH171" s="395"/>
      <c r="TTI171" s="395"/>
      <c r="TTJ171" s="395"/>
      <c r="TTK171" s="395"/>
      <c r="TTL171" s="395"/>
      <c r="TTM171" s="395"/>
      <c r="TTN171" s="395"/>
      <c r="TTO171" s="395"/>
      <c r="TTP171" s="395"/>
      <c r="TTQ171" s="395"/>
      <c r="TTR171" s="395"/>
      <c r="TTS171" s="395"/>
      <c r="TTT171" s="395"/>
      <c r="TTU171" s="395"/>
      <c r="TTV171" s="395"/>
      <c r="TTW171" s="395"/>
      <c r="TTX171" s="395"/>
      <c r="TTY171" s="395"/>
      <c r="TTZ171" s="395"/>
      <c r="TUA171" s="395"/>
      <c r="TUB171" s="395"/>
      <c r="TUC171" s="395"/>
      <c r="TUD171" s="395"/>
      <c r="TUE171" s="395"/>
      <c r="TUF171" s="395"/>
      <c r="TUG171" s="395"/>
      <c r="TUH171" s="395"/>
      <c r="TUI171" s="395"/>
      <c r="TUJ171" s="395"/>
      <c r="TUK171" s="395"/>
      <c r="TUL171" s="395"/>
      <c r="TUM171" s="395"/>
      <c r="TUN171" s="395"/>
      <c r="TUO171" s="395"/>
      <c r="TUP171" s="395"/>
      <c r="TUQ171" s="395"/>
      <c r="TUR171" s="395"/>
      <c r="TUS171" s="395"/>
      <c r="TUT171" s="395"/>
      <c r="TUU171" s="395"/>
      <c r="TUV171" s="395"/>
      <c r="TUW171" s="395"/>
      <c r="TUX171" s="395"/>
      <c r="TUY171" s="395"/>
      <c r="TUZ171" s="395"/>
      <c r="TVA171" s="395"/>
      <c r="TVB171" s="395"/>
      <c r="TVC171" s="395"/>
      <c r="TVD171" s="395"/>
      <c r="TVE171" s="395"/>
      <c r="TVF171" s="395"/>
      <c r="TVG171" s="395"/>
      <c r="TVH171" s="395"/>
      <c r="TVI171" s="395"/>
      <c r="TVJ171" s="395"/>
      <c r="TVK171" s="395"/>
      <c r="TVL171" s="395"/>
      <c r="TVM171" s="395"/>
      <c r="TVN171" s="395"/>
      <c r="TVO171" s="395"/>
      <c r="TVP171" s="395"/>
      <c r="TVQ171" s="395"/>
      <c r="TVR171" s="395"/>
      <c r="TVS171" s="395"/>
      <c r="TVT171" s="395"/>
      <c r="TVU171" s="395"/>
      <c r="TVV171" s="395"/>
      <c r="TVW171" s="395"/>
      <c r="TVX171" s="395"/>
      <c r="TVY171" s="395"/>
      <c r="TVZ171" s="395"/>
      <c r="TWA171" s="395"/>
      <c r="TWB171" s="395"/>
      <c r="TWC171" s="395"/>
      <c r="TWD171" s="395"/>
      <c r="TWE171" s="395"/>
      <c r="TWF171" s="395"/>
      <c r="TWG171" s="395"/>
      <c r="TWH171" s="395"/>
      <c r="TWI171" s="395"/>
      <c r="TWJ171" s="395"/>
      <c r="TWK171" s="395"/>
      <c r="TWL171" s="395"/>
      <c r="TWM171" s="395"/>
      <c r="TWN171" s="395"/>
      <c r="TWO171" s="395"/>
      <c r="TWP171" s="395"/>
      <c r="TWQ171" s="395"/>
      <c r="TWR171" s="395"/>
      <c r="TWS171" s="395"/>
      <c r="TWT171" s="395"/>
      <c r="TWU171" s="395"/>
      <c r="TWV171" s="395"/>
      <c r="TWW171" s="395"/>
      <c r="TWX171" s="395"/>
      <c r="TWY171" s="395"/>
      <c r="TWZ171" s="395"/>
      <c r="TXA171" s="395"/>
      <c r="TXB171" s="395"/>
      <c r="TXC171" s="395"/>
      <c r="TXD171" s="395"/>
      <c r="TXE171" s="395"/>
      <c r="TXF171" s="395"/>
      <c r="TXG171" s="395"/>
      <c r="TXH171" s="395"/>
      <c r="TXI171" s="395"/>
      <c r="TXJ171" s="395"/>
      <c r="TXK171" s="395"/>
      <c r="TXL171" s="395"/>
      <c r="TXM171" s="395"/>
      <c r="TXN171" s="395"/>
      <c r="TXO171" s="395"/>
      <c r="TXP171" s="395"/>
      <c r="TXQ171" s="395"/>
      <c r="TXR171" s="395"/>
      <c r="TXS171" s="395"/>
      <c r="TXT171" s="395"/>
      <c r="TXU171" s="395"/>
      <c r="TXV171" s="395"/>
      <c r="TXW171" s="395"/>
      <c r="TXX171" s="395"/>
      <c r="TXY171" s="395"/>
      <c r="TXZ171" s="395"/>
      <c r="TYA171" s="395"/>
      <c r="TYB171" s="395"/>
      <c r="TYC171" s="395"/>
      <c r="TYD171" s="395"/>
      <c r="TYE171" s="395"/>
      <c r="TYF171" s="395"/>
      <c r="TYG171" s="395"/>
      <c r="TYH171" s="395"/>
      <c r="TYI171" s="395"/>
      <c r="TYJ171" s="395"/>
      <c r="TYK171" s="395"/>
      <c r="TYL171" s="395"/>
      <c r="TYM171" s="395"/>
      <c r="TYN171" s="395"/>
      <c r="TYO171" s="395"/>
      <c r="TYP171" s="395"/>
      <c r="TYQ171" s="395"/>
      <c r="TYR171" s="395"/>
      <c r="TYS171" s="395"/>
      <c r="TYT171" s="395"/>
      <c r="TYU171" s="395"/>
      <c r="TYV171" s="395"/>
      <c r="TYW171" s="395"/>
      <c r="TYX171" s="395"/>
      <c r="TYY171" s="395"/>
      <c r="TYZ171" s="395"/>
      <c r="TZA171" s="395"/>
      <c r="TZB171" s="395"/>
      <c r="TZC171" s="395"/>
      <c r="TZD171" s="395"/>
      <c r="TZE171" s="395"/>
      <c r="TZF171" s="395"/>
      <c r="TZG171" s="395"/>
      <c r="TZH171" s="395"/>
      <c r="TZI171" s="395"/>
      <c r="TZJ171" s="395"/>
      <c r="TZK171" s="395"/>
      <c r="TZL171" s="395"/>
      <c r="TZM171" s="395"/>
      <c r="TZN171" s="395"/>
      <c r="TZO171" s="395"/>
      <c r="TZP171" s="395"/>
      <c r="TZQ171" s="395"/>
      <c r="TZR171" s="395"/>
      <c r="TZS171" s="395"/>
      <c r="TZT171" s="395"/>
      <c r="TZU171" s="395"/>
      <c r="TZV171" s="395"/>
      <c r="TZW171" s="395"/>
      <c r="TZX171" s="395"/>
      <c r="TZY171" s="395"/>
      <c r="TZZ171" s="395"/>
      <c r="UAA171" s="395"/>
      <c r="UAB171" s="395"/>
      <c r="UAC171" s="395"/>
      <c r="UAD171" s="395"/>
      <c r="UAE171" s="395"/>
      <c r="UAF171" s="395"/>
      <c r="UAG171" s="395"/>
      <c r="UAH171" s="395"/>
      <c r="UAI171" s="395"/>
      <c r="UAJ171" s="395"/>
      <c r="UAK171" s="395"/>
      <c r="UAL171" s="395"/>
      <c r="UAM171" s="395"/>
      <c r="UAN171" s="395"/>
      <c r="UAO171" s="395"/>
      <c r="UAP171" s="395"/>
      <c r="UAQ171" s="395"/>
      <c r="UAR171" s="395"/>
      <c r="UAS171" s="395"/>
      <c r="UAT171" s="395"/>
      <c r="UAU171" s="395"/>
      <c r="UAV171" s="395"/>
      <c r="UAW171" s="395"/>
      <c r="UAX171" s="395"/>
      <c r="UAY171" s="395"/>
      <c r="UAZ171" s="395"/>
      <c r="UBA171" s="395"/>
      <c r="UBB171" s="395"/>
      <c r="UBC171" s="395"/>
      <c r="UBD171" s="395"/>
      <c r="UBE171" s="395"/>
      <c r="UBF171" s="395"/>
      <c r="UBG171" s="395"/>
      <c r="UBH171" s="395"/>
      <c r="UBI171" s="395"/>
      <c r="UBJ171" s="395"/>
      <c r="UBK171" s="395"/>
      <c r="UBL171" s="395"/>
      <c r="UBM171" s="395"/>
      <c r="UBN171" s="395"/>
      <c r="UBO171" s="395"/>
      <c r="UBP171" s="395"/>
      <c r="UBQ171" s="395"/>
      <c r="UBR171" s="395"/>
      <c r="UBS171" s="395"/>
      <c r="UBT171" s="395"/>
      <c r="UBU171" s="395"/>
      <c r="UBV171" s="395"/>
      <c r="UBW171" s="395"/>
      <c r="UBX171" s="395"/>
      <c r="UBY171" s="395"/>
      <c r="UBZ171" s="395"/>
      <c r="UCA171" s="395"/>
      <c r="UCB171" s="395"/>
      <c r="UCC171" s="395"/>
      <c r="UCD171" s="395"/>
      <c r="UCE171" s="395"/>
      <c r="UCF171" s="395"/>
      <c r="UCG171" s="395"/>
      <c r="UCH171" s="395"/>
      <c r="UCI171" s="395"/>
      <c r="UCJ171" s="395"/>
      <c r="UCK171" s="395"/>
      <c r="UCL171" s="395"/>
      <c r="UCM171" s="395"/>
      <c r="UCN171" s="395"/>
      <c r="UCO171" s="395"/>
      <c r="UCP171" s="395"/>
      <c r="UCQ171" s="395"/>
      <c r="UCR171" s="395"/>
      <c r="UCS171" s="395"/>
      <c r="UCT171" s="395"/>
      <c r="UCU171" s="395"/>
      <c r="UCV171" s="395"/>
      <c r="UCW171" s="395"/>
      <c r="UCX171" s="395"/>
      <c r="UCY171" s="395"/>
      <c r="UCZ171" s="395"/>
      <c r="UDA171" s="395"/>
      <c r="UDB171" s="395"/>
      <c r="UDC171" s="395"/>
      <c r="UDD171" s="395"/>
      <c r="UDE171" s="395"/>
      <c r="UDF171" s="395"/>
      <c r="UDG171" s="395"/>
      <c r="UDH171" s="395"/>
      <c r="UDI171" s="395"/>
      <c r="UDJ171" s="395"/>
      <c r="UDK171" s="395"/>
      <c r="UDL171" s="395"/>
      <c r="UDM171" s="395"/>
      <c r="UDN171" s="395"/>
      <c r="UDO171" s="395"/>
      <c r="UDP171" s="395"/>
      <c r="UDQ171" s="395"/>
      <c r="UDR171" s="395"/>
      <c r="UDS171" s="395"/>
      <c r="UDT171" s="395"/>
      <c r="UDU171" s="395"/>
      <c r="UDV171" s="395"/>
      <c r="UDW171" s="395"/>
      <c r="UDX171" s="395"/>
      <c r="UDY171" s="395"/>
      <c r="UDZ171" s="395"/>
      <c r="UEA171" s="395"/>
      <c r="UEB171" s="395"/>
      <c r="UEC171" s="395"/>
      <c r="UED171" s="395"/>
      <c r="UEE171" s="395"/>
      <c r="UEF171" s="395"/>
      <c r="UEG171" s="395"/>
      <c r="UEH171" s="395"/>
      <c r="UEI171" s="395"/>
      <c r="UEJ171" s="395"/>
      <c r="UEK171" s="395"/>
      <c r="UEL171" s="395"/>
      <c r="UEM171" s="395"/>
      <c r="UEN171" s="395"/>
      <c r="UEO171" s="395"/>
      <c r="UEP171" s="395"/>
      <c r="UEQ171" s="395"/>
      <c r="UER171" s="395"/>
      <c r="UES171" s="395"/>
      <c r="UET171" s="395"/>
      <c r="UEU171" s="395"/>
      <c r="UEV171" s="395"/>
      <c r="UEW171" s="395"/>
      <c r="UEX171" s="395"/>
      <c r="UEY171" s="395"/>
      <c r="UEZ171" s="395"/>
      <c r="UFA171" s="395"/>
      <c r="UFB171" s="395"/>
      <c r="UFC171" s="395"/>
      <c r="UFD171" s="395"/>
      <c r="UFE171" s="395"/>
      <c r="UFF171" s="395"/>
      <c r="UFG171" s="395"/>
      <c r="UFH171" s="395"/>
      <c r="UFI171" s="395"/>
      <c r="UFJ171" s="395"/>
      <c r="UFK171" s="395"/>
      <c r="UFL171" s="395"/>
      <c r="UFM171" s="395"/>
      <c r="UFN171" s="395"/>
      <c r="UFO171" s="395"/>
      <c r="UFP171" s="395"/>
      <c r="UFQ171" s="395"/>
      <c r="UFR171" s="395"/>
      <c r="UFS171" s="395"/>
      <c r="UFT171" s="395"/>
      <c r="UFU171" s="395"/>
      <c r="UFV171" s="395"/>
      <c r="UFW171" s="395"/>
      <c r="UFX171" s="395"/>
      <c r="UFY171" s="395"/>
      <c r="UFZ171" s="395"/>
      <c r="UGA171" s="395"/>
      <c r="UGB171" s="395"/>
      <c r="UGC171" s="395"/>
      <c r="UGD171" s="395"/>
      <c r="UGE171" s="395"/>
      <c r="UGF171" s="395"/>
      <c r="UGG171" s="395"/>
      <c r="UGH171" s="395"/>
      <c r="UGI171" s="395"/>
      <c r="UGJ171" s="395"/>
      <c r="UGK171" s="395"/>
      <c r="UGL171" s="395"/>
      <c r="UGM171" s="395"/>
      <c r="UGN171" s="395"/>
      <c r="UGO171" s="395"/>
      <c r="UGP171" s="395"/>
      <c r="UGQ171" s="395"/>
      <c r="UGR171" s="395"/>
      <c r="UGS171" s="395"/>
      <c r="UGT171" s="395"/>
      <c r="UGU171" s="395"/>
      <c r="UGV171" s="395"/>
      <c r="UGW171" s="395"/>
      <c r="UGX171" s="395"/>
      <c r="UGY171" s="395"/>
      <c r="UGZ171" s="395"/>
      <c r="UHA171" s="395"/>
      <c r="UHB171" s="395"/>
      <c r="UHC171" s="395"/>
      <c r="UHD171" s="395"/>
      <c r="UHE171" s="395"/>
      <c r="UHF171" s="395"/>
      <c r="UHG171" s="395"/>
      <c r="UHH171" s="395"/>
      <c r="UHI171" s="395"/>
      <c r="UHJ171" s="395"/>
      <c r="UHK171" s="395"/>
      <c r="UHL171" s="395"/>
      <c r="UHM171" s="395"/>
      <c r="UHN171" s="395"/>
      <c r="UHO171" s="395"/>
      <c r="UHP171" s="395"/>
      <c r="UHQ171" s="395"/>
      <c r="UHR171" s="395"/>
      <c r="UHS171" s="395"/>
      <c r="UHT171" s="395"/>
      <c r="UHU171" s="395"/>
      <c r="UHV171" s="395"/>
      <c r="UHW171" s="395"/>
      <c r="UHX171" s="395"/>
      <c r="UHY171" s="395"/>
      <c r="UHZ171" s="395"/>
      <c r="UIA171" s="395"/>
      <c r="UIB171" s="395"/>
      <c r="UIC171" s="395"/>
      <c r="UID171" s="395"/>
      <c r="UIE171" s="395"/>
      <c r="UIF171" s="395"/>
      <c r="UIG171" s="395"/>
      <c r="UIH171" s="395"/>
      <c r="UII171" s="395"/>
      <c r="UIJ171" s="395"/>
      <c r="UIK171" s="395"/>
      <c r="UIL171" s="395"/>
      <c r="UIM171" s="395"/>
      <c r="UIN171" s="395"/>
      <c r="UIO171" s="395"/>
      <c r="UIP171" s="395"/>
      <c r="UIQ171" s="395"/>
      <c r="UIR171" s="395"/>
      <c r="UIS171" s="395"/>
      <c r="UIT171" s="395"/>
      <c r="UIU171" s="395"/>
      <c r="UIV171" s="395"/>
      <c r="UIW171" s="395"/>
      <c r="UIX171" s="395"/>
      <c r="UIY171" s="395"/>
      <c r="UIZ171" s="395"/>
      <c r="UJA171" s="395"/>
      <c r="UJB171" s="395"/>
      <c r="UJC171" s="395"/>
      <c r="UJD171" s="395"/>
      <c r="UJE171" s="395"/>
      <c r="UJF171" s="395"/>
      <c r="UJG171" s="395"/>
      <c r="UJH171" s="395"/>
      <c r="UJI171" s="395"/>
      <c r="UJJ171" s="395"/>
      <c r="UJK171" s="395"/>
      <c r="UJL171" s="395"/>
      <c r="UJM171" s="395"/>
      <c r="UJN171" s="395"/>
      <c r="UJO171" s="395"/>
      <c r="UJP171" s="395"/>
      <c r="UJQ171" s="395"/>
      <c r="UJR171" s="395"/>
      <c r="UJS171" s="395"/>
      <c r="UJT171" s="395"/>
      <c r="UJU171" s="395"/>
      <c r="UJV171" s="395"/>
      <c r="UJW171" s="395"/>
      <c r="UJX171" s="395"/>
      <c r="UJY171" s="395"/>
      <c r="UJZ171" s="395"/>
      <c r="UKA171" s="395"/>
      <c r="UKB171" s="395"/>
      <c r="UKC171" s="395"/>
      <c r="UKD171" s="395"/>
      <c r="UKE171" s="395"/>
      <c r="UKF171" s="395"/>
      <c r="UKG171" s="395"/>
      <c r="UKH171" s="395"/>
      <c r="UKI171" s="395"/>
      <c r="UKJ171" s="395"/>
      <c r="UKK171" s="395"/>
      <c r="UKL171" s="395"/>
      <c r="UKM171" s="395"/>
      <c r="UKN171" s="395"/>
      <c r="UKO171" s="395"/>
      <c r="UKP171" s="395"/>
      <c r="UKQ171" s="395"/>
      <c r="UKR171" s="395"/>
      <c r="UKS171" s="395"/>
      <c r="UKT171" s="395"/>
      <c r="UKU171" s="395"/>
      <c r="UKV171" s="395"/>
      <c r="UKW171" s="395"/>
      <c r="UKX171" s="395"/>
      <c r="UKY171" s="395"/>
      <c r="UKZ171" s="395"/>
      <c r="ULA171" s="395"/>
      <c r="ULB171" s="395"/>
      <c r="ULC171" s="395"/>
      <c r="ULD171" s="395"/>
      <c r="ULE171" s="395"/>
      <c r="ULF171" s="395"/>
      <c r="ULG171" s="395"/>
      <c r="ULH171" s="395"/>
      <c r="ULI171" s="395"/>
      <c r="ULJ171" s="395"/>
      <c r="ULK171" s="395"/>
      <c r="ULL171" s="395"/>
      <c r="ULM171" s="395"/>
      <c r="ULN171" s="395"/>
      <c r="ULO171" s="395"/>
      <c r="ULP171" s="395"/>
      <c r="ULQ171" s="395"/>
      <c r="ULR171" s="395"/>
      <c r="ULS171" s="395"/>
      <c r="ULT171" s="395"/>
      <c r="ULU171" s="395"/>
      <c r="ULV171" s="395"/>
      <c r="ULW171" s="395"/>
      <c r="ULX171" s="395"/>
      <c r="ULY171" s="395"/>
      <c r="ULZ171" s="395"/>
      <c r="UMA171" s="395"/>
      <c r="UMB171" s="395"/>
      <c r="UMC171" s="395"/>
      <c r="UMD171" s="395"/>
      <c r="UME171" s="395"/>
      <c r="UMF171" s="395"/>
      <c r="UMG171" s="395"/>
      <c r="UMH171" s="395"/>
      <c r="UMI171" s="395"/>
      <c r="UMJ171" s="395"/>
      <c r="UMK171" s="395"/>
      <c r="UML171" s="395"/>
      <c r="UMM171" s="395"/>
      <c r="UMN171" s="395"/>
      <c r="UMO171" s="395"/>
      <c r="UMP171" s="395"/>
      <c r="UMQ171" s="395"/>
      <c r="UMR171" s="395"/>
      <c r="UMS171" s="395"/>
      <c r="UMT171" s="395"/>
      <c r="UMU171" s="395"/>
      <c r="UMV171" s="395"/>
      <c r="UMW171" s="395"/>
      <c r="UMX171" s="395"/>
      <c r="UMY171" s="395"/>
      <c r="UMZ171" s="395"/>
      <c r="UNA171" s="395"/>
      <c r="UNB171" s="395"/>
      <c r="UNC171" s="395"/>
      <c r="UND171" s="395"/>
      <c r="UNE171" s="395"/>
      <c r="UNF171" s="395"/>
      <c r="UNG171" s="395"/>
      <c r="UNH171" s="395"/>
      <c r="UNI171" s="395"/>
      <c r="UNJ171" s="395"/>
      <c r="UNK171" s="395"/>
      <c r="UNL171" s="395"/>
      <c r="UNM171" s="395"/>
      <c r="UNN171" s="395"/>
      <c r="UNO171" s="395"/>
      <c r="UNP171" s="395"/>
      <c r="UNQ171" s="395"/>
      <c r="UNR171" s="395"/>
      <c r="UNS171" s="395"/>
      <c r="UNT171" s="395"/>
      <c r="UNU171" s="395"/>
      <c r="UNV171" s="395"/>
      <c r="UNW171" s="395"/>
      <c r="UNX171" s="395"/>
      <c r="UNY171" s="395"/>
      <c r="UNZ171" s="395"/>
      <c r="UOA171" s="395"/>
      <c r="UOB171" s="395"/>
      <c r="UOC171" s="395"/>
      <c r="UOD171" s="395"/>
      <c r="UOE171" s="395"/>
      <c r="UOF171" s="395"/>
      <c r="UOG171" s="395"/>
      <c r="UOH171" s="395"/>
      <c r="UOI171" s="395"/>
      <c r="UOJ171" s="395"/>
      <c r="UOK171" s="395"/>
      <c r="UOL171" s="395"/>
      <c r="UOM171" s="395"/>
      <c r="UON171" s="395"/>
      <c r="UOO171" s="395"/>
      <c r="UOP171" s="395"/>
      <c r="UOQ171" s="395"/>
      <c r="UOR171" s="395"/>
      <c r="UOS171" s="395"/>
      <c r="UOT171" s="395"/>
      <c r="UOU171" s="395"/>
      <c r="UOV171" s="395"/>
      <c r="UOW171" s="395"/>
      <c r="UOX171" s="395"/>
      <c r="UOY171" s="395"/>
      <c r="UOZ171" s="395"/>
      <c r="UPA171" s="395"/>
      <c r="UPB171" s="395"/>
      <c r="UPC171" s="395"/>
      <c r="UPD171" s="395"/>
      <c r="UPE171" s="395"/>
      <c r="UPF171" s="395"/>
      <c r="UPG171" s="395"/>
      <c r="UPH171" s="395"/>
      <c r="UPI171" s="395"/>
      <c r="UPJ171" s="395"/>
      <c r="UPK171" s="395"/>
      <c r="UPL171" s="395"/>
      <c r="UPM171" s="395"/>
      <c r="UPN171" s="395"/>
      <c r="UPO171" s="395"/>
      <c r="UPP171" s="395"/>
      <c r="UPQ171" s="395"/>
      <c r="UPR171" s="395"/>
      <c r="UPS171" s="395"/>
      <c r="UPT171" s="395"/>
      <c r="UPU171" s="395"/>
      <c r="UPV171" s="395"/>
      <c r="UPW171" s="395"/>
      <c r="UPX171" s="395"/>
      <c r="UPY171" s="395"/>
      <c r="UPZ171" s="395"/>
      <c r="UQA171" s="395"/>
      <c r="UQB171" s="395"/>
      <c r="UQC171" s="395"/>
      <c r="UQD171" s="395"/>
      <c r="UQE171" s="395"/>
      <c r="UQF171" s="395"/>
      <c r="UQG171" s="395"/>
      <c r="UQH171" s="395"/>
      <c r="UQI171" s="395"/>
      <c r="UQJ171" s="395"/>
      <c r="UQK171" s="395"/>
      <c r="UQL171" s="395"/>
      <c r="UQM171" s="395"/>
      <c r="UQN171" s="395"/>
      <c r="UQO171" s="395"/>
      <c r="UQP171" s="395"/>
      <c r="UQQ171" s="395"/>
      <c r="UQR171" s="395"/>
      <c r="UQS171" s="395"/>
      <c r="UQT171" s="395"/>
      <c r="UQU171" s="395"/>
      <c r="UQV171" s="395"/>
      <c r="UQW171" s="395"/>
      <c r="UQX171" s="395"/>
      <c r="UQY171" s="395"/>
      <c r="UQZ171" s="395"/>
      <c r="URA171" s="395"/>
      <c r="URB171" s="395"/>
      <c r="URC171" s="395"/>
      <c r="URD171" s="395"/>
      <c r="URE171" s="395"/>
      <c r="URF171" s="395"/>
      <c r="URG171" s="395"/>
      <c r="URH171" s="395"/>
      <c r="URI171" s="395"/>
      <c r="URJ171" s="395"/>
      <c r="URK171" s="395"/>
      <c r="URL171" s="395"/>
      <c r="URM171" s="395"/>
      <c r="URN171" s="395"/>
      <c r="URO171" s="395"/>
      <c r="URP171" s="395"/>
      <c r="URQ171" s="395"/>
      <c r="URR171" s="395"/>
      <c r="URS171" s="395"/>
      <c r="URT171" s="395"/>
      <c r="URU171" s="395"/>
      <c r="URV171" s="395"/>
      <c r="URW171" s="395"/>
      <c r="URX171" s="395"/>
      <c r="URY171" s="395"/>
      <c r="URZ171" s="395"/>
      <c r="USA171" s="395"/>
      <c r="USB171" s="395"/>
      <c r="USC171" s="395"/>
      <c r="USD171" s="395"/>
      <c r="USE171" s="395"/>
      <c r="USF171" s="395"/>
      <c r="USG171" s="395"/>
      <c r="USH171" s="395"/>
      <c r="USI171" s="395"/>
      <c r="USJ171" s="395"/>
      <c r="USK171" s="395"/>
      <c r="USL171" s="395"/>
      <c r="USM171" s="395"/>
      <c r="USN171" s="395"/>
      <c r="USO171" s="395"/>
      <c r="USP171" s="395"/>
      <c r="USQ171" s="395"/>
      <c r="USR171" s="395"/>
      <c r="USS171" s="395"/>
      <c r="UST171" s="395"/>
      <c r="USU171" s="395"/>
      <c r="USV171" s="395"/>
      <c r="USW171" s="395"/>
      <c r="USX171" s="395"/>
      <c r="USY171" s="395"/>
      <c r="USZ171" s="395"/>
      <c r="UTA171" s="395"/>
      <c r="UTB171" s="395"/>
      <c r="UTC171" s="395"/>
      <c r="UTD171" s="395"/>
      <c r="UTE171" s="395"/>
      <c r="UTF171" s="395"/>
      <c r="UTG171" s="395"/>
      <c r="UTH171" s="395"/>
      <c r="UTI171" s="395"/>
      <c r="UTJ171" s="395"/>
      <c r="UTK171" s="395"/>
      <c r="UTL171" s="395"/>
      <c r="UTM171" s="395"/>
      <c r="UTN171" s="395"/>
      <c r="UTO171" s="395"/>
      <c r="UTP171" s="395"/>
      <c r="UTQ171" s="395"/>
      <c r="UTR171" s="395"/>
      <c r="UTS171" s="395"/>
      <c r="UTT171" s="395"/>
      <c r="UTU171" s="395"/>
      <c r="UTV171" s="395"/>
      <c r="UTW171" s="395"/>
      <c r="UTX171" s="395"/>
      <c r="UTY171" s="395"/>
      <c r="UTZ171" s="395"/>
      <c r="UUA171" s="395"/>
      <c r="UUB171" s="395"/>
      <c r="UUC171" s="395"/>
      <c r="UUD171" s="395"/>
      <c r="UUE171" s="395"/>
      <c r="UUF171" s="395"/>
      <c r="UUG171" s="395"/>
      <c r="UUH171" s="395"/>
      <c r="UUI171" s="395"/>
      <c r="UUJ171" s="395"/>
      <c r="UUK171" s="395"/>
      <c r="UUL171" s="395"/>
      <c r="UUM171" s="395"/>
      <c r="UUN171" s="395"/>
      <c r="UUO171" s="395"/>
      <c r="UUP171" s="395"/>
      <c r="UUQ171" s="395"/>
      <c r="UUR171" s="395"/>
      <c r="UUS171" s="395"/>
      <c r="UUT171" s="395"/>
      <c r="UUU171" s="395"/>
      <c r="UUV171" s="395"/>
      <c r="UUW171" s="395"/>
      <c r="UUX171" s="395"/>
      <c r="UUY171" s="395"/>
      <c r="UUZ171" s="395"/>
      <c r="UVA171" s="395"/>
      <c r="UVB171" s="395"/>
      <c r="UVC171" s="395"/>
      <c r="UVD171" s="395"/>
      <c r="UVE171" s="395"/>
      <c r="UVF171" s="395"/>
      <c r="UVG171" s="395"/>
      <c r="UVH171" s="395"/>
      <c r="UVI171" s="395"/>
      <c r="UVJ171" s="395"/>
      <c r="UVK171" s="395"/>
      <c r="UVL171" s="395"/>
      <c r="UVM171" s="395"/>
      <c r="UVN171" s="395"/>
      <c r="UVO171" s="395"/>
      <c r="UVP171" s="395"/>
      <c r="UVQ171" s="395"/>
      <c r="UVR171" s="395"/>
      <c r="UVS171" s="395"/>
      <c r="UVT171" s="395"/>
      <c r="UVU171" s="395"/>
      <c r="UVV171" s="395"/>
      <c r="UVW171" s="395"/>
      <c r="UVX171" s="395"/>
      <c r="UVY171" s="395"/>
      <c r="UVZ171" s="395"/>
      <c r="UWA171" s="395"/>
      <c r="UWB171" s="395"/>
      <c r="UWC171" s="395"/>
      <c r="UWD171" s="395"/>
      <c r="UWE171" s="395"/>
      <c r="UWF171" s="395"/>
      <c r="UWG171" s="395"/>
      <c r="UWH171" s="395"/>
      <c r="UWI171" s="395"/>
      <c r="UWJ171" s="395"/>
      <c r="UWK171" s="395"/>
      <c r="UWL171" s="395"/>
      <c r="UWM171" s="395"/>
      <c r="UWN171" s="395"/>
      <c r="UWO171" s="395"/>
      <c r="UWP171" s="395"/>
      <c r="UWQ171" s="395"/>
      <c r="UWR171" s="395"/>
      <c r="UWS171" s="395"/>
      <c r="UWT171" s="395"/>
      <c r="UWU171" s="395"/>
      <c r="UWV171" s="395"/>
      <c r="UWW171" s="395"/>
      <c r="UWX171" s="395"/>
      <c r="UWY171" s="395"/>
      <c r="UWZ171" s="395"/>
      <c r="UXA171" s="395"/>
      <c r="UXB171" s="395"/>
      <c r="UXC171" s="395"/>
      <c r="UXD171" s="395"/>
      <c r="UXE171" s="395"/>
      <c r="UXF171" s="395"/>
      <c r="UXG171" s="395"/>
      <c r="UXH171" s="395"/>
      <c r="UXI171" s="395"/>
      <c r="UXJ171" s="395"/>
      <c r="UXK171" s="395"/>
      <c r="UXL171" s="395"/>
      <c r="UXM171" s="395"/>
      <c r="UXN171" s="395"/>
      <c r="UXO171" s="395"/>
      <c r="UXP171" s="395"/>
      <c r="UXQ171" s="395"/>
      <c r="UXR171" s="395"/>
      <c r="UXS171" s="395"/>
      <c r="UXT171" s="395"/>
      <c r="UXU171" s="395"/>
      <c r="UXV171" s="395"/>
      <c r="UXW171" s="395"/>
      <c r="UXX171" s="395"/>
      <c r="UXY171" s="395"/>
      <c r="UXZ171" s="395"/>
      <c r="UYA171" s="395"/>
      <c r="UYB171" s="395"/>
      <c r="UYC171" s="395"/>
      <c r="UYD171" s="395"/>
      <c r="UYE171" s="395"/>
      <c r="UYF171" s="395"/>
      <c r="UYG171" s="395"/>
      <c r="UYH171" s="395"/>
      <c r="UYI171" s="395"/>
      <c r="UYJ171" s="395"/>
      <c r="UYK171" s="395"/>
      <c r="UYL171" s="395"/>
      <c r="UYM171" s="395"/>
      <c r="UYN171" s="395"/>
      <c r="UYO171" s="395"/>
      <c r="UYP171" s="395"/>
      <c r="UYQ171" s="395"/>
      <c r="UYR171" s="395"/>
      <c r="UYS171" s="395"/>
      <c r="UYT171" s="395"/>
      <c r="UYU171" s="395"/>
      <c r="UYV171" s="395"/>
      <c r="UYW171" s="395"/>
      <c r="UYX171" s="395"/>
      <c r="UYY171" s="395"/>
      <c r="UYZ171" s="395"/>
      <c r="UZA171" s="395"/>
      <c r="UZB171" s="395"/>
      <c r="UZC171" s="395"/>
      <c r="UZD171" s="395"/>
      <c r="UZE171" s="395"/>
      <c r="UZF171" s="395"/>
      <c r="UZG171" s="395"/>
      <c r="UZH171" s="395"/>
      <c r="UZI171" s="395"/>
      <c r="UZJ171" s="395"/>
      <c r="UZK171" s="395"/>
      <c r="UZL171" s="395"/>
      <c r="UZM171" s="395"/>
      <c r="UZN171" s="395"/>
      <c r="UZO171" s="395"/>
      <c r="UZP171" s="395"/>
      <c r="UZQ171" s="395"/>
      <c r="UZR171" s="395"/>
      <c r="UZS171" s="395"/>
      <c r="UZT171" s="395"/>
      <c r="UZU171" s="395"/>
      <c r="UZV171" s="395"/>
      <c r="UZW171" s="395"/>
      <c r="UZX171" s="395"/>
      <c r="UZY171" s="395"/>
      <c r="UZZ171" s="395"/>
      <c r="VAA171" s="395"/>
      <c r="VAB171" s="395"/>
      <c r="VAC171" s="395"/>
      <c r="VAD171" s="395"/>
      <c r="VAE171" s="395"/>
      <c r="VAF171" s="395"/>
      <c r="VAG171" s="395"/>
      <c r="VAH171" s="395"/>
      <c r="VAI171" s="395"/>
      <c r="VAJ171" s="395"/>
      <c r="VAK171" s="395"/>
      <c r="VAL171" s="395"/>
      <c r="VAM171" s="395"/>
      <c r="VAN171" s="395"/>
      <c r="VAO171" s="395"/>
      <c r="VAP171" s="395"/>
      <c r="VAQ171" s="395"/>
      <c r="VAR171" s="395"/>
      <c r="VAS171" s="395"/>
      <c r="VAT171" s="395"/>
      <c r="VAU171" s="395"/>
      <c r="VAV171" s="395"/>
      <c r="VAW171" s="395"/>
      <c r="VAX171" s="395"/>
      <c r="VAY171" s="395"/>
      <c r="VAZ171" s="395"/>
      <c r="VBA171" s="395"/>
      <c r="VBB171" s="395"/>
      <c r="VBC171" s="395"/>
      <c r="VBD171" s="395"/>
      <c r="VBE171" s="395"/>
      <c r="VBF171" s="395"/>
      <c r="VBG171" s="395"/>
      <c r="VBH171" s="395"/>
      <c r="VBI171" s="395"/>
      <c r="VBJ171" s="395"/>
      <c r="VBK171" s="395"/>
      <c r="VBL171" s="395"/>
      <c r="VBM171" s="395"/>
      <c r="VBN171" s="395"/>
      <c r="VBO171" s="395"/>
      <c r="VBP171" s="395"/>
      <c r="VBQ171" s="395"/>
      <c r="VBR171" s="395"/>
      <c r="VBS171" s="395"/>
      <c r="VBT171" s="395"/>
      <c r="VBU171" s="395"/>
      <c r="VBV171" s="395"/>
      <c r="VBW171" s="395"/>
      <c r="VBX171" s="395"/>
      <c r="VBY171" s="395"/>
      <c r="VBZ171" s="395"/>
      <c r="VCA171" s="395"/>
      <c r="VCB171" s="395"/>
      <c r="VCC171" s="395"/>
      <c r="VCD171" s="395"/>
      <c r="VCE171" s="395"/>
      <c r="VCF171" s="395"/>
      <c r="VCG171" s="395"/>
      <c r="VCH171" s="395"/>
      <c r="VCI171" s="395"/>
      <c r="VCJ171" s="395"/>
      <c r="VCK171" s="395"/>
      <c r="VCL171" s="395"/>
      <c r="VCM171" s="395"/>
      <c r="VCN171" s="395"/>
      <c r="VCO171" s="395"/>
      <c r="VCP171" s="395"/>
      <c r="VCQ171" s="395"/>
      <c r="VCR171" s="395"/>
      <c r="VCS171" s="395"/>
      <c r="VCT171" s="395"/>
      <c r="VCU171" s="395"/>
      <c r="VCV171" s="395"/>
      <c r="VCW171" s="395"/>
      <c r="VCX171" s="395"/>
      <c r="VCY171" s="395"/>
      <c r="VCZ171" s="395"/>
      <c r="VDA171" s="395"/>
      <c r="VDB171" s="395"/>
      <c r="VDC171" s="395"/>
      <c r="VDD171" s="395"/>
      <c r="VDE171" s="395"/>
      <c r="VDF171" s="395"/>
      <c r="VDG171" s="395"/>
      <c r="VDH171" s="395"/>
      <c r="VDI171" s="395"/>
      <c r="VDJ171" s="395"/>
      <c r="VDK171" s="395"/>
      <c r="VDL171" s="395"/>
      <c r="VDM171" s="395"/>
      <c r="VDN171" s="395"/>
      <c r="VDO171" s="395"/>
      <c r="VDP171" s="395"/>
      <c r="VDQ171" s="395"/>
      <c r="VDR171" s="395"/>
      <c r="VDS171" s="395"/>
      <c r="VDT171" s="395"/>
      <c r="VDU171" s="395"/>
      <c r="VDV171" s="395"/>
      <c r="VDW171" s="395"/>
      <c r="VDX171" s="395"/>
      <c r="VDY171" s="395"/>
      <c r="VDZ171" s="395"/>
      <c r="VEA171" s="395"/>
      <c r="VEB171" s="395"/>
      <c r="VEC171" s="395"/>
      <c r="VED171" s="395"/>
      <c r="VEE171" s="395"/>
      <c r="VEF171" s="395"/>
      <c r="VEG171" s="395"/>
      <c r="VEH171" s="395"/>
      <c r="VEI171" s="395"/>
      <c r="VEJ171" s="395"/>
      <c r="VEK171" s="395"/>
      <c r="VEL171" s="395"/>
      <c r="VEM171" s="395"/>
      <c r="VEN171" s="395"/>
      <c r="VEO171" s="395"/>
      <c r="VEP171" s="395"/>
      <c r="VEQ171" s="395"/>
      <c r="VER171" s="395"/>
      <c r="VES171" s="395"/>
      <c r="VET171" s="395"/>
      <c r="VEU171" s="395"/>
      <c r="VEV171" s="395"/>
      <c r="VEW171" s="395"/>
      <c r="VEX171" s="395"/>
      <c r="VEY171" s="395"/>
      <c r="VEZ171" s="395"/>
      <c r="VFA171" s="395"/>
      <c r="VFB171" s="395"/>
      <c r="VFC171" s="395"/>
      <c r="VFD171" s="395"/>
      <c r="VFE171" s="395"/>
      <c r="VFF171" s="395"/>
      <c r="VFG171" s="395"/>
      <c r="VFH171" s="395"/>
      <c r="VFI171" s="395"/>
      <c r="VFJ171" s="395"/>
      <c r="VFK171" s="395"/>
      <c r="VFL171" s="395"/>
      <c r="VFM171" s="395"/>
      <c r="VFN171" s="395"/>
      <c r="VFO171" s="395"/>
      <c r="VFP171" s="395"/>
      <c r="VFQ171" s="395"/>
      <c r="VFR171" s="395"/>
      <c r="VFS171" s="395"/>
      <c r="VFT171" s="395"/>
      <c r="VFU171" s="395"/>
      <c r="VFV171" s="395"/>
      <c r="VFW171" s="395"/>
      <c r="VFX171" s="395"/>
      <c r="VFY171" s="395"/>
      <c r="VFZ171" s="395"/>
      <c r="VGA171" s="395"/>
      <c r="VGB171" s="395"/>
      <c r="VGC171" s="395"/>
      <c r="VGD171" s="395"/>
      <c r="VGE171" s="395"/>
      <c r="VGF171" s="395"/>
      <c r="VGG171" s="395"/>
      <c r="VGH171" s="395"/>
      <c r="VGI171" s="395"/>
      <c r="VGJ171" s="395"/>
      <c r="VGK171" s="395"/>
      <c r="VGL171" s="395"/>
      <c r="VGM171" s="395"/>
      <c r="VGN171" s="395"/>
      <c r="VGO171" s="395"/>
      <c r="VGP171" s="395"/>
      <c r="VGQ171" s="395"/>
      <c r="VGR171" s="395"/>
      <c r="VGS171" s="395"/>
      <c r="VGT171" s="395"/>
      <c r="VGU171" s="395"/>
      <c r="VGV171" s="395"/>
      <c r="VGW171" s="395"/>
      <c r="VGX171" s="395"/>
      <c r="VGY171" s="395"/>
      <c r="VGZ171" s="395"/>
      <c r="VHA171" s="395"/>
      <c r="VHB171" s="395"/>
      <c r="VHC171" s="395"/>
      <c r="VHD171" s="395"/>
      <c r="VHE171" s="395"/>
      <c r="VHF171" s="395"/>
      <c r="VHG171" s="395"/>
      <c r="VHH171" s="395"/>
      <c r="VHI171" s="395"/>
      <c r="VHJ171" s="395"/>
      <c r="VHK171" s="395"/>
      <c r="VHL171" s="395"/>
      <c r="VHM171" s="395"/>
      <c r="VHN171" s="395"/>
      <c r="VHO171" s="395"/>
      <c r="VHP171" s="395"/>
      <c r="VHQ171" s="395"/>
      <c r="VHR171" s="395"/>
      <c r="VHS171" s="395"/>
      <c r="VHT171" s="395"/>
      <c r="VHU171" s="395"/>
      <c r="VHV171" s="395"/>
      <c r="VHW171" s="395"/>
      <c r="VHX171" s="395"/>
      <c r="VHY171" s="395"/>
      <c r="VHZ171" s="395"/>
      <c r="VIA171" s="395"/>
      <c r="VIB171" s="395"/>
      <c r="VIC171" s="395"/>
      <c r="VID171" s="395"/>
      <c r="VIE171" s="395"/>
      <c r="VIF171" s="395"/>
      <c r="VIG171" s="395"/>
      <c r="VIH171" s="395"/>
      <c r="VII171" s="395"/>
      <c r="VIJ171" s="395"/>
      <c r="VIK171" s="395"/>
      <c r="VIL171" s="395"/>
      <c r="VIM171" s="395"/>
      <c r="VIN171" s="395"/>
      <c r="VIO171" s="395"/>
      <c r="VIP171" s="395"/>
      <c r="VIQ171" s="395"/>
      <c r="VIR171" s="395"/>
      <c r="VIS171" s="395"/>
      <c r="VIT171" s="395"/>
      <c r="VIU171" s="395"/>
      <c r="VIV171" s="395"/>
      <c r="VIW171" s="395"/>
      <c r="VIX171" s="395"/>
      <c r="VIY171" s="395"/>
      <c r="VIZ171" s="395"/>
      <c r="VJA171" s="395"/>
      <c r="VJB171" s="395"/>
      <c r="VJC171" s="395"/>
      <c r="VJD171" s="395"/>
      <c r="VJE171" s="395"/>
      <c r="VJF171" s="395"/>
      <c r="VJG171" s="395"/>
      <c r="VJH171" s="395"/>
      <c r="VJI171" s="395"/>
      <c r="VJJ171" s="395"/>
      <c r="VJK171" s="395"/>
      <c r="VJL171" s="395"/>
      <c r="VJM171" s="395"/>
      <c r="VJN171" s="395"/>
      <c r="VJO171" s="395"/>
      <c r="VJP171" s="395"/>
      <c r="VJQ171" s="395"/>
      <c r="VJR171" s="395"/>
      <c r="VJS171" s="395"/>
      <c r="VJT171" s="395"/>
      <c r="VJU171" s="395"/>
      <c r="VJV171" s="395"/>
      <c r="VJW171" s="395"/>
      <c r="VJX171" s="395"/>
      <c r="VJY171" s="395"/>
      <c r="VJZ171" s="395"/>
      <c r="VKA171" s="395"/>
      <c r="VKB171" s="395"/>
      <c r="VKC171" s="395"/>
      <c r="VKD171" s="395"/>
      <c r="VKE171" s="395"/>
      <c r="VKF171" s="395"/>
      <c r="VKG171" s="395"/>
      <c r="VKH171" s="395"/>
      <c r="VKI171" s="395"/>
      <c r="VKJ171" s="395"/>
      <c r="VKK171" s="395"/>
      <c r="VKL171" s="395"/>
      <c r="VKM171" s="395"/>
      <c r="VKN171" s="395"/>
      <c r="VKO171" s="395"/>
      <c r="VKP171" s="395"/>
      <c r="VKQ171" s="395"/>
      <c r="VKR171" s="395"/>
      <c r="VKS171" s="395"/>
      <c r="VKT171" s="395"/>
      <c r="VKU171" s="395"/>
      <c r="VKV171" s="395"/>
      <c r="VKW171" s="395"/>
      <c r="VKX171" s="395"/>
      <c r="VKY171" s="395"/>
      <c r="VKZ171" s="395"/>
      <c r="VLA171" s="395"/>
      <c r="VLB171" s="395"/>
      <c r="VLC171" s="395"/>
      <c r="VLD171" s="395"/>
      <c r="VLE171" s="395"/>
      <c r="VLF171" s="395"/>
      <c r="VLG171" s="395"/>
      <c r="VLH171" s="395"/>
      <c r="VLI171" s="395"/>
      <c r="VLJ171" s="395"/>
      <c r="VLK171" s="395"/>
      <c r="VLL171" s="395"/>
      <c r="VLM171" s="395"/>
      <c r="VLN171" s="395"/>
      <c r="VLO171" s="395"/>
      <c r="VLP171" s="395"/>
      <c r="VLQ171" s="395"/>
      <c r="VLR171" s="395"/>
      <c r="VLS171" s="395"/>
      <c r="VLT171" s="395"/>
      <c r="VLU171" s="395"/>
      <c r="VLV171" s="395"/>
      <c r="VLW171" s="395"/>
      <c r="VLX171" s="395"/>
      <c r="VLY171" s="395"/>
      <c r="VLZ171" s="395"/>
      <c r="VMA171" s="395"/>
      <c r="VMB171" s="395"/>
      <c r="VMC171" s="395"/>
      <c r="VMD171" s="395"/>
      <c r="VME171" s="395"/>
      <c r="VMF171" s="395"/>
      <c r="VMG171" s="395"/>
      <c r="VMH171" s="395"/>
      <c r="VMI171" s="395"/>
      <c r="VMJ171" s="395"/>
      <c r="VMK171" s="395"/>
      <c r="VML171" s="395"/>
      <c r="VMM171" s="395"/>
      <c r="VMN171" s="395"/>
      <c r="VMO171" s="395"/>
      <c r="VMP171" s="395"/>
      <c r="VMQ171" s="395"/>
      <c r="VMR171" s="395"/>
      <c r="VMS171" s="395"/>
      <c r="VMT171" s="395"/>
      <c r="VMU171" s="395"/>
      <c r="VMV171" s="395"/>
      <c r="VMW171" s="395"/>
      <c r="VMX171" s="395"/>
      <c r="VMY171" s="395"/>
      <c r="VMZ171" s="395"/>
      <c r="VNA171" s="395"/>
      <c r="VNB171" s="395"/>
      <c r="VNC171" s="395"/>
      <c r="VND171" s="395"/>
      <c r="VNE171" s="395"/>
      <c r="VNF171" s="395"/>
      <c r="VNG171" s="395"/>
      <c r="VNH171" s="395"/>
      <c r="VNI171" s="395"/>
      <c r="VNJ171" s="395"/>
      <c r="VNK171" s="395"/>
      <c r="VNL171" s="395"/>
      <c r="VNM171" s="395"/>
      <c r="VNN171" s="395"/>
      <c r="VNO171" s="395"/>
      <c r="VNP171" s="395"/>
      <c r="VNQ171" s="395"/>
      <c r="VNR171" s="395"/>
      <c r="VNS171" s="395"/>
      <c r="VNT171" s="395"/>
      <c r="VNU171" s="395"/>
      <c r="VNV171" s="395"/>
      <c r="VNW171" s="395"/>
      <c r="VNX171" s="395"/>
      <c r="VNY171" s="395"/>
      <c r="VNZ171" s="395"/>
      <c r="VOA171" s="395"/>
      <c r="VOB171" s="395"/>
      <c r="VOC171" s="395"/>
      <c r="VOD171" s="395"/>
      <c r="VOE171" s="395"/>
      <c r="VOF171" s="395"/>
      <c r="VOG171" s="395"/>
      <c r="VOH171" s="395"/>
      <c r="VOI171" s="395"/>
      <c r="VOJ171" s="395"/>
      <c r="VOK171" s="395"/>
      <c r="VOL171" s="395"/>
      <c r="VOM171" s="395"/>
      <c r="VON171" s="395"/>
      <c r="VOO171" s="395"/>
      <c r="VOP171" s="395"/>
      <c r="VOQ171" s="395"/>
      <c r="VOR171" s="395"/>
      <c r="VOS171" s="395"/>
      <c r="VOT171" s="395"/>
      <c r="VOU171" s="395"/>
      <c r="VOV171" s="395"/>
      <c r="VOW171" s="395"/>
      <c r="VOX171" s="395"/>
      <c r="VOY171" s="395"/>
      <c r="VOZ171" s="395"/>
      <c r="VPA171" s="395"/>
      <c r="VPB171" s="395"/>
      <c r="VPC171" s="395"/>
      <c r="VPD171" s="395"/>
      <c r="VPE171" s="395"/>
      <c r="VPF171" s="395"/>
      <c r="VPG171" s="395"/>
      <c r="VPH171" s="395"/>
      <c r="VPI171" s="395"/>
      <c r="VPJ171" s="395"/>
      <c r="VPK171" s="395"/>
      <c r="VPL171" s="395"/>
      <c r="VPM171" s="395"/>
      <c r="VPN171" s="395"/>
      <c r="VPO171" s="395"/>
      <c r="VPP171" s="395"/>
      <c r="VPQ171" s="395"/>
      <c r="VPR171" s="395"/>
      <c r="VPS171" s="395"/>
      <c r="VPT171" s="395"/>
      <c r="VPU171" s="395"/>
      <c r="VPV171" s="395"/>
      <c r="VPW171" s="395"/>
      <c r="VPX171" s="395"/>
      <c r="VPY171" s="395"/>
      <c r="VPZ171" s="395"/>
      <c r="VQA171" s="395"/>
      <c r="VQB171" s="395"/>
      <c r="VQC171" s="395"/>
      <c r="VQD171" s="395"/>
      <c r="VQE171" s="395"/>
      <c r="VQF171" s="395"/>
      <c r="VQG171" s="395"/>
      <c r="VQH171" s="395"/>
      <c r="VQI171" s="395"/>
      <c r="VQJ171" s="395"/>
      <c r="VQK171" s="395"/>
      <c r="VQL171" s="395"/>
      <c r="VQM171" s="395"/>
      <c r="VQN171" s="395"/>
      <c r="VQO171" s="395"/>
      <c r="VQP171" s="395"/>
      <c r="VQQ171" s="395"/>
      <c r="VQR171" s="395"/>
      <c r="VQS171" s="395"/>
      <c r="VQT171" s="395"/>
      <c r="VQU171" s="395"/>
      <c r="VQV171" s="395"/>
      <c r="VQW171" s="395"/>
      <c r="VQX171" s="395"/>
      <c r="VQY171" s="395"/>
      <c r="VQZ171" s="395"/>
      <c r="VRA171" s="395"/>
      <c r="VRB171" s="395"/>
      <c r="VRC171" s="395"/>
      <c r="VRD171" s="395"/>
      <c r="VRE171" s="395"/>
      <c r="VRF171" s="395"/>
      <c r="VRG171" s="395"/>
      <c r="VRH171" s="395"/>
      <c r="VRI171" s="395"/>
      <c r="VRJ171" s="395"/>
      <c r="VRK171" s="395"/>
      <c r="VRL171" s="395"/>
      <c r="VRM171" s="395"/>
      <c r="VRN171" s="395"/>
      <c r="VRO171" s="395"/>
      <c r="VRP171" s="395"/>
      <c r="VRQ171" s="395"/>
      <c r="VRR171" s="395"/>
      <c r="VRS171" s="395"/>
      <c r="VRT171" s="395"/>
      <c r="VRU171" s="395"/>
      <c r="VRV171" s="395"/>
      <c r="VRW171" s="395"/>
      <c r="VRX171" s="395"/>
      <c r="VRY171" s="395"/>
      <c r="VRZ171" s="395"/>
      <c r="VSA171" s="395"/>
      <c r="VSB171" s="395"/>
      <c r="VSC171" s="395"/>
      <c r="VSD171" s="395"/>
      <c r="VSE171" s="395"/>
      <c r="VSF171" s="395"/>
      <c r="VSG171" s="395"/>
      <c r="VSH171" s="395"/>
      <c r="VSI171" s="395"/>
      <c r="VSJ171" s="395"/>
      <c r="VSK171" s="395"/>
      <c r="VSL171" s="395"/>
      <c r="VSM171" s="395"/>
      <c r="VSN171" s="395"/>
      <c r="VSO171" s="395"/>
      <c r="VSP171" s="395"/>
      <c r="VSQ171" s="395"/>
      <c r="VSR171" s="395"/>
      <c r="VSS171" s="395"/>
      <c r="VST171" s="395"/>
      <c r="VSU171" s="395"/>
      <c r="VSV171" s="395"/>
      <c r="VSW171" s="395"/>
      <c r="VSX171" s="395"/>
      <c r="VSY171" s="395"/>
      <c r="VSZ171" s="395"/>
      <c r="VTA171" s="395"/>
      <c r="VTB171" s="395"/>
      <c r="VTC171" s="395"/>
      <c r="VTD171" s="395"/>
      <c r="VTE171" s="395"/>
      <c r="VTF171" s="395"/>
      <c r="VTG171" s="395"/>
      <c r="VTH171" s="395"/>
      <c r="VTI171" s="395"/>
      <c r="VTJ171" s="395"/>
      <c r="VTK171" s="395"/>
      <c r="VTL171" s="395"/>
      <c r="VTM171" s="395"/>
      <c r="VTN171" s="395"/>
      <c r="VTO171" s="395"/>
      <c r="VTP171" s="395"/>
      <c r="VTQ171" s="395"/>
      <c r="VTR171" s="395"/>
      <c r="VTS171" s="395"/>
      <c r="VTT171" s="395"/>
      <c r="VTU171" s="395"/>
      <c r="VTV171" s="395"/>
      <c r="VTW171" s="395"/>
      <c r="VTX171" s="395"/>
      <c r="VTY171" s="395"/>
      <c r="VTZ171" s="395"/>
      <c r="VUA171" s="395"/>
      <c r="VUB171" s="395"/>
      <c r="VUC171" s="395"/>
      <c r="VUD171" s="395"/>
      <c r="VUE171" s="395"/>
      <c r="VUF171" s="395"/>
      <c r="VUG171" s="395"/>
      <c r="VUH171" s="395"/>
      <c r="VUI171" s="395"/>
      <c r="VUJ171" s="395"/>
      <c r="VUK171" s="395"/>
      <c r="VUL171" s="395"/>
      <c r="VUM171" s="395"/>
      <c r="VUN171" s="395"/>
      <c r="VUO171" s="395"/>
      <c r="VUP171" s="395"/>
      <c r="VUQ171" s="395"/>
      <c r="VUR171" s="395"/>
      <c r="VUS171" s="395"/>
      <c r="VUT171" s="395"/>
      <c r="VUU171" s="395"/>
      <c r="VUV171" s="395"/>
      <c r="VUW171" s="395"/>
      <c r="VUX171" s="395"/>
      <c r="VUY171" s="395"/>
      <c r="VUZ171" s="395"/>
      <c r="VVA171" s="395"/>
      <c r="VVB171" s="395"/>
      <c r="VVC171" s="395"/>
      <c r="VVD171" s="395"/>
      <c r="VVE171" s="395"/>
      <c r="VVF171" s="395"/>
      <c r="VVG171" s="395"/>
      <c r="VVH171" s="395"/>
      <c r="VVI171" s="395"/>
      <c r="VVJ171" s="395"/>
      <c r="VVK171" s="395"/>
      <c r="VVL171" s="395"/>
      <c r="VVM171" s="395"/>
      <c r="VVN171" s="395"/>
      <c r="VVO171" s="395"/>
      <c r="VVP171" s="395"/>
      <c r="VVQ171" s="395"/>
      <c r="VVR171" s="395"/>
      <c r="VVS171" s="395"/>
      <c r="VVT171" s="395"/>
      <c r="VVU171" s="395"/>
      <c r="VVV171" s="395"/>
      <c r="VVW171" s="395"/>
      <c r="VVX171" s="395"/>
      <c r="VVY171" s="395"/>
      <c r="VVZ171" s="395"/>
      <c r="VWA171" s="395"/>
      <c r="VWB171" s="395"/>
      <c r="VWC171" s="395"/>
      <c r="VWD171" s="395"/>
      <c r="VWE171" s="395"/>
      <c r="VWF171" s="395"/>
      <c r="VWG171" s="395"/>
      <c r="VWH171" s="395"/>
      <c r="VWI171" s="395"/>
      <c r="VWJ171" s="395"/>
      <c r="VWK171" s="395"/>
      <c r="VWL171" s="395"/>
      <c r="VWM171" s="395"/>
      <c r="VWN171" s="395"/>
      <c r="VWO171" s="395"/>
      <c r="VWP171" s="395"/>
      <c r="VWQ171" s="395"/>
      <c r="VWR171" s="395"/>
      <c r="VWS171" s="395"/>
      <c r="VWT171" s="395"/>
      <c r="VWU171" s="395"/>
      <c r="VWV171" s="395"/>
      <c r="VWW171" s="395"/>
      <c r="VWX171" s="395"/>
      <c r="VWY171" s="395"/>
      <c r="VWZ171" s="395"/>
      <c r="VXA171" s="395"/>
      <c r="VXB171" s="395"/>
      <c r="VXC171" s="395"/>
      <c r="VXD171" s="395"/>
      <c r="VXE171" s="395"/>
      <c r="VXF171" s="395"/>
      <c r="VXG171" s="395"/>
      <c r="VXH171" s="395"/>
      <c r="VXI171" s="395"/>
      <c r="VXJ171" s="395"/>
      <c r="VXK171" s="395"/>
      <c r="VXL171" s="395"/>
      <c r="VXM171" s="395"/>
      <c r="VXN171" s="395"/>
      <c r="VXO171" s="395"/>
      <c r="VXP171" s="395"/>
      <c r="VXQ171" s="395"/>
      <c r="VXR171" s="395"/>
      <c r="VXS171" s="395"/>
      <c r="VXT171" s="395"/>
      <c r="VXU171" s="395"/>
      <c r="VXV171" s="395"/>
      <c r="VXW171" s="395"/>
      <c r="VXX171" s="395"/>
      <c r="VXY171" s="395"/>
      <c r="VXZ171" s="395"/>
      <c r="VYA171" s="395"/>
      <c r="VYB171" s="395"/>
      <c r="VYC171" s="395"/>
      <c r="VYD171" s="395"/>
      <c r="VYE171" s="395"/>
      <c r="VYF171" s="395"/>
      <c r="VYG171" s="395"/>
      <c r="VYH171" s="395"/>
      <c r="VYI171" s="395"/>
      <c r="VYJ171" s="395"/>
      <c r="VYK171" s="395"/>
      <c r="VYL171" s="395"/>
      <c r="VYM171" s="395"/>
      <c r="VYN171" s="395"/>
      <c r="VYO171" s="395"/>
      <c r="VYP171" s="395"/>
      <c r="VYQ171" s="395"/>
      <c r="VYR171" s="395"/>
      <c r="VYS171" s="395"/>
      <c r="VYT171" s="395"/>
      <c r="VYU171" s="395"/>
      <c r="VYV171" s="395"/>
      <c r="VYW171" s="395"/>
      <c r="VYX171" s="395"/>
      <c r="VYY171" s="395"/>
      <c r="VYZ171" s="395"/>
      <c r="VZA171" s="395"/>
      <c r="VZB171" s="395"/>
      <c r="VZC171" s="395"/>
      <c r="VZD171" s="395"/>
      <c r="VZE171" s="395"/>
      <c r="VZF171" s="395"/>
      <c r="VZG171" s="395"/>
      <c r="VZH171" s="395"/>
      <c r="VZI171" s="395"/>
      <c r="VZJ171" s="395"/>
      <c r="VZK171" s="395"/>
      <c r="VZL171" s="395"/>
      <c r="VZM171" s="395"/>
      <c r="VZN171" s="395"/>
      <c r="VZO171" s="395"/>
      <c r="VZP171" s="395"/>
      <c r="VZQ171" s="395"/>
      <c r="VZR171" s="395"/>
      <c r="VZS171" s="395"/>
      <c r="VZT171" s="395"/>
      <c r="VZU171" s="395"/>
      <c r="VZV171" s="395"/>
      <c r="VZW171" s="395"/>
      <c r="VZX171" s="395"/>
      <c r="VZY171" s="395"/>
      <c r="VZZ171" s="395"/>
      <c r="WAA171" s="395"/>
      <c r="WAB171" s="395"/>
      <c r="WAC171" s="395"/>
      <c r="WAD171" s="395"/>
      <c r="WAE171" s="395"/>
      <c r="WAF171" s="395"/>
      <c r="WAG171" s="395"/>
      <c r="WAH171" s="395"/>
      <c r="WAI171" s="395"/>
      <c r="WAJ171" s="395"/>
      <c r="WAK171" s="395"/>
      <c r="WAL171" s="395"/>
      <c r="WAM171" s="395"/>
      <c r="WAN171" s="395"/>
      <c r="WAO171" s="395"/>
      <c r="WAP171" s="395"/>
      <c r="WAQ171" s="395"/>
      <c r="WAR171" s="395"/>
      <c r="WAS171" s="395"/>
      <c r="WAT171" s="395"/>
      <c r="WAU171" s="395"/>
      <c r="WAV171" s="395"/>
      <c r="WAW171" s="395"/>
      <c r="WAX171" s="395"/>
      <c r="WAY171" s="395"/>
      <c r="WAZ171" s="395"/>
      <c r="WBA171" s="395"/>
      <c r="WBB171" s="395"/>
      <c r="WBC171" s="395"/>
      <c r="WBD171" s="395"/>
      <c r="WBE171" s="395"/>
      <c r="WBF171" s="395"/>
      <c r="WBG171" s="395"/>
      <c r="WBH171" s="395"/>
      <c r="WBI171" s="395"/>
      <c r="WBJ171" s="395"/>
      <c r="WBK171" s="395"/>
      <c r="WBL171" s="395"/>
      <c r="WBM171" s="395"/>
      <c r="WBN171" s="395"/>
      <c r="WBO171" s="395"/>
      <c r="WBP171" s="395"/>
      <c r="WBQ171" s="395"/>
      <c r="WBR171" s="395"/>
      <c r="WBS171" s="395"/>
      <c r="WBT171" s="395"/>
      <c r="WBU171" s="395"/>
      <c r="WBV171" s="395"/>
      <c r="WBW171" s="395"/>
      <c r="WBX171" s="395"/>
      <c r="WBY171" s="395"/>
      <c r="WBZ171" s="395"/>
      <c r="WCA171" s="395"/>
      <c r="WCB171" s="395"/>
      <c r="WCC171" s="395"/>
      <c r="WCD171" s="395"/>
      <c r="WCE171" s="395"/>
      <c r="WCF171" s="395"/>
      <c r="WCG171" s="395"/>
      <c r="WCH171" s="395"/>
      <c r="WCI171" s="395"/>
      <c r="WCJ171" s="395"/>
      <c r="WCK171" s="395"/>
      <c r="WCL171" s="395"/>
      <c r="WCM171" s="395"/>
      <c r="WCN171" s="395"/>
      <c r="WCO171" s="395"/>
      <c r="WCP171" s="395"/>
      <c r="WCQ171" s="395"/>
      <c r="WCR171" s="395"/>
      <c r="WCS171" s="395"/>
      <c r="WCT171" s="395"/>
      <c r="WCU171" s="395"/>
      <c r="WCV171" s="395"/>
      <c r="WCW171" s="395"/>
      <c r="WCX171" s="395"/>
      <c r="WCY171" s="395"/>
      <c r="WCZ171" s="395"/>
      <c r="WDA171" s="395"/>
      <c r="WDB171" s="395"/>
      <c r="WDC171" s="395"/>
      <c r="WDD171" s="395"/>
      <c r="WDE171" s="395"/>
      <c r="WDF171" s="395"/>
      <c r="WDG171" s="395"/>
      <c r="WDH171" s="395"/>
      <c r="WDI171" s="395"/>
      <c r="WDJ171" s="395"/>
      <c r="WDK171" s="395"/>
      <c r="WDL171" s="395"/>
      <c r="WDM171" s="395"/>
      <c r="WDN171" s="395"/>
      <c r="WDO171" s="395"/>
      <c r="WDP171" s="395"/>
      <c r="WDQ171" s="395"/>
      <c r="WDR171" s="395"/>
      <c r="WDS171" s="395"/>
      <c r="WDT171" s="395"/>
      <c r="WDU171" s="395"/>
      <c r="WDV171" s="395"/>
      <c r="WDW171" s="395"/>
      <c r="WDX171" s="395"/>
      <c r="WDY171" s="395"/>
      <c r="WDZ171" s="395"/>
      <c r="WEA171" s="395"/>
      <c r="WEB171" s="395"/>
      <c r="WEC171" s="395"/>
      <c r="WED171" s="395"/>
      <c r="WEE171" s="395"/>
      <c r="WEF171" s="395"/>
      <c r="WEG171" s="395"/>
      <c r="WEH171" s="395"/>
      <c r="WEI171" s="395"/>
      <c r="WEJ171" s="395"/>
      <c r="WEK171" s="395"/>
      <c r="WEL171" s="395"/>
      <c r="WEM171" s="395"/>
      <c r="WEN171" s="395"/>
      <c r="WEO171" s="395"/>
      <c r="WEP171" s="395"/>
      <c r="WEQ171" s="395"/>
      <c r="WER171" s="395"/>
      <c r="WES171" s="395"/>
      <c r="WET171" s="395"/>
      <c r="WEU171" s="395"/>
      <c r="WEV171" s="395"/>
      <c r="WEW171" s="395"/>
      <c r="WEX171" s="395"/>
      <c r="WEY171" s="395"/>
      <c r="WEZ171" s="395"/>
      <c r="WFA171" s="395"/>
      <c r="WFB171" s="395"/>
      <c r="WFC171" s="395"/>
      <c r="WFD171" s="395"/>
      <c r="WFE171" s="395"/>
      <c r="WFF171" s="395"/>
      <c r="WFG171" s="395"/>
      <c r="WFH171" s="395"/>
      <c r="WFI171" s="395"/>
      <c r="WFJ171" s="395"/>
      <c r="WFK171" s="395"/>
      <c r="WFL171" s="395"/>
      <c r="WFM171" s="395"/>
      <c r="WFN171" s="395"/>
      <c r="WFO171" s="395"/>
      <c r="WFP171" s="395"/>
      <c r="WFQ171" s="395"/>
      <c r="WFR171" s="395"/>
      <c r="WFS171" s="395"/>
      <c r="WFT171" s="395"/>
      <c r="WFU171" s="395"/>
      <c r="WFV171" s="395"/>
      <c r="WFW171" s="395"/>
      <c r="WFX171" s="395"/>
      <c r="WFY171" s="395"/>
      <c r="WFZ171" s="395"/>
      <c r="WGA171" s="395"/>
      <c r="WGB171" s="395"/>
      <c r="WGC171" s="395"/>
      <c r="WGD171" s="395"/>
      <c r="WGE171" s="395"/>
      <c r="WGF171" s="395"/>
      <c r="WGG171" s="395"/>
      <c r="WGH171" s="395"/>
      <c r="WGI171" s="395"/>
      <c r="WGJ171" s="395"/>
      <c r="WGK171" s="395"/>
      <c r="WGL171" s="395"/>
      <c r="WGM171" s="395"/>
      <c r="WGN171" s="395"/>
      <c r="WGO171" s="395"/>
      <c r="WGP171" s="395"/>
      <c r="WGQ171" s="395"/>
      <c r="WGR171" s="395"/>
      <c r="WGS171" s="395"/>
      <c r="WGT171" s="395"/>
      <c r="WGU171" s="395"/>
      <c r="WGV171" s="395"/>
      <c r="WGW171" s="395"/>
      <c r="WGX171" s="395"/>
      <c r="WGY171" s="395"/>
      <c r="WGZ171" s="395"/>
      <c r="WHA171" s="395"/>
      <c r="WHB171" s="395"/>
      <c r="WHC171" s="395"/>
      <c r="WHD171" s="395"/>
      <c r="WHE171" s="395"/>
      <c r="WHF171" s="395"/>
      <c r="WHG171" s="395"/>
      <c r="WHH171" s="395"/>
      <c r="WHI171" s="395"/>
      <c r="WHJ171" s="395"/>
      <c r="WHK171" s="395"/>
      <c r="WHL171" s="395"/>
      <c r="WHM171" s="395"/>
      <c r="WHN171" s="395"/>
      <c r="WHO171" s="395"/>
      <c r="WHP171" s="395"/>
      <c r="WHQ171" s="395"/>
      <c r="WHR171" s="395"/>
      <c r="WHS171" s="395"/>
      <c r="WHT171" s="395"/>
      <c r="WHU171" s="395"/>
      <c r="WHV171" s="395"/>
      <c r="WHW171" s="395"/>
      <c r="WHX171" s="395"/>
      <c r="WHY171" s="395"/>
      <c r="WHZ171" s="395"/>
      <c r="WIA171" s="395"/>
      <c r="WIB171" s="395"/>
      <c r="WIC171" s="395"/>
      <c r="WID171" s="395"/>
      <c r="WIE171" s="395"/>
      <c r="WIF171" s="395"/>
      <c r="WIG171" s="395"/>
      <c r="WIH171" s="395"/>
      <c r="WII171" s="395"/>
      <c r="WIJ171" s="395"/>
      <c r="WIK171" s="395"/>
      <c r="WIL171" s="395"/>
      <c r="WIM171" s="395"/>
      <c r="WIN171" s="395"/>
      <c r="WIO171" s="395"/>
      <c r="WIP171" s="395"/>
      <c r="WIQ171" s="395"/>
      <c r="WIR171" s="395"/>
      <c r="WIS171" s="395"/>
      <c r="WIT171" s="395"/>
      <c r="WIU171" s="395"/>
      <c r="WIV171" s="395"/>
      <c r="WIW171" s="395"/>
      <c r="WIX171" s="395"/>
      <c r="WIY171" s="395"/>
      <c r="WIZ171" s="395"/>
      <c r="WJA171" s="395"/>
      <c r="WJB171" s="395"/>
      <c r="WJC171" s="395"/>
      <c r="WJD171" s="395"/>
      <c r="WJE171" s="395"/>
      <c r="WJF171" s="395"/>
      <c r="WJG171" s="395"/>
      <c r="WJH171" s="395"/>
      <c r="WJI171" s="395"/>
      <c r="WJJ171" s="395"/>
      <c r="WJK171" s="395"/>
      <c r="WJL171" s="395"/>
      <c r="WJM171" s="395"/>
      <c r="WJN171" s="395"/>
      <c r="WJO171" s="395"/>
      <c r="WJP171" s="395"/>
      <c r="WJQ171" s="395"/>
      <c r="WJR171" s="395"/>
      <c r="WJS171" s="395"/>
      <c r="WJT171" s="395"/>
      <c r="WJU171" s="395"/>
      <c r="WJV171" s="395"/>
      <c r="WJW171" s="395"/>
      <c r="WJX171" s="395"/>
      <c r="WJY171" s="395"/>
      <c r="WJZ171" s="395"/>
      <c r="WKA171" s="395"/>
      <c r="WKB171" s="395"/>
      <c r="WKC171" s="395"/>
      <c r="WKD171" s="395"/>
      <c r="WKE171" s="395"/>
      <c r="WKF171" s="395"/>
      <c r="WKG171" s="395"/>
      <c r="WKH171" s="395"/>
      <c r="WKI171" s="395"/>
      <c r="WKJ171" s="395"/>
      <c r="WKK171" s="395"/>
      <c r="WKL171" s="395"/>
      <c r="WKM171" s="395"/>
      <c r="WKN171" s="395"/>
      <c r="WKO171" s="395"/>
      <c r="WKP171" s="395"/>
      <c r="WKQ171" s="395"/>
      <c r="WKR171" s="395"/>
      <c r="WKS171" s="395"/>
      <c r="WKT171" s="395"/>
      <c r="WKU171" s="395"/>
      <c r="WKV171" s="395"/>
      <c r="WKW171" s="395"/>
      <c r="WKX171" s="395"/>
      <c r="WKY171" s="395"/>
      <c r="WKZ171" s="395"/>
      <c r="WLA171" s="395"/>
      <c r="WLB171" s="395"/>
      <c r="WLC171" s="395"/>
      <c r="WLD171" s="395"/>
      <c r="WLE171" s="395"/>
      <c r="WLF171" s="395"/>
      <c r="WLG171" s="395"/>
      <c r="WLH171" s="395"/>
      <c r="WLI171" s="395"/>
      <c r="WLJ171" s="395"/>
      <c r="WLK171" s="395"/>
      <c r="WLL171" s="395"/>
      <c r="WLM171" s="395"/>
      <c r="WLN171" s="395"/>
      <c r="WLO171" s="395"/>
      <c r="WLP171" s="395"/>
      <c r="WLQ171" s="395"/>
      <c r="WLR171" s="395"/>
      <c r="WLS171" s="395"/>
      <c r="WLT171" s="395"/>
      <c r="WLU171" s="395"/>
      <c r="WLV171" s="395"/>
      <c r="WLW171" s="395"/>
      <c r="WLX171" s="395"/>
      <c r="WLY171" s="395"/>
      <c r="WLZ171" s="395"/>
      <c r="WMA171" s="395"/>
      <c r="WMB171" s="395"/>
      <c r="WMC171" s="395"/>
      <c r="WMD171" s="395"/>
      <c r="WME171" s="395"/>
      <c r="WMF171" s="395"/>
      <c r="WMG171" s="395"/>
      <c r="WMH171" s="395"/>
      <c r="WMI171" s="395"/>
      <c r="WMJ171" s="395"/>
      <c r="WMK171" s="395"/>
      <c r="WML171" s="395"/>
      <c r="WMM171" s="395"/>
      <c r="WMN171" s="395"/>
      <c r="WMO171" s="395"/>
      <c r="WMP171" s="395"/>
      <c r="WMQ171" s="395"/>
      <c r="WMR171" s="395"/>
      <c r="WMS171" s="395"/>
      <c r="WMT171" s="395"/>
      <c r="WMU171" s="395"/>
      <c r="WMV171" s="395"/>
      <c r="WMW171" s="395"/>
      <c r="WMX171" s="395"/>
      <c r="WMY171" s="395"/>
      <c r="WMZ171" s="395"/>
      <c r="WNA171" s="395"/>
      <c r="WNB171" s="395"/>
      <c r="WNC171" s="395"/>
      <c r="WND171" s="395"/>
      <c r="WNE171" s="395"/>
      <c r="WNF171" s="395"/>
      <c r="WNG171" s="395"/>
      <c r="WNH171" s="395"/>
      <c r="WNI171" s="395"/>
      <c r="WNJ171" s="395"/>
      <c r="WNK171" s="395"/>
      <c r="WNL171" s="395"/>
      <c r="WNM171" s="395"/>
      <c r="WNN171" s="395"/>
      <c r="WNO171" s="395"/>
      <c r="WNP171" s="395"/>
      <c r="WNQ171" s="395"/>
      <c r="WNR171" s="395"/>
      <c r="WNS171" s="395"/>
      <c r="WNT171" s="395"/>
      <c r="WNU171" s="395"/>
      <c r="WNV171" s="395"/>
      <c r="WNW171" s="395"/>
      <c r="WNX171" s="395"/>
      <c r="WNY171" s="395"/>
      <c r="WNZ171" s="395"/>
      <c r="WOA171" s="395"/>
      <c r="WOB171" s="395"/>
      <c r="WOC171" s="395"/>
      <c r="WOD171" s="395"/>
      <c r="WOE171" s="395"/>
      <c r="WOF171" s="395"/>
      <c r="WOG171" s="395"/>
      <c r="WOH171" s="395"/>
      <c r="WOI171" s="395"/>
      <c r="WOJ171" s="395"/>
      <c r="WOK171" s="395"/>
      <c r="WOL171" s="395"/>
      <c r="WOM171" s="395"/>
      <c r="WON171" s="395"/>
      <c r="WOO171" s="395"/>
      <c r="WOP171" s="395"/>
      <c r="WOQ171" s="395"/>
      <c r="WOR171" s="395"/>
      <c r="WOS171" s="395"/>
      <c r="WOT171" s="395"/>
      <c r="WOU171" s="395"/>
      <c r="WOV171" s="395"/>
      <c r="WOW171" s="395"/>
      <c r="WOX171" s="395"/>
      <c r="WOY171" s="395"/>
      <c r="WOZ171" s="395"/>
      <c r="WPA171" s="395"/>
      <c r="WPB171" s="395"/>
      <c r="WPC171" s="395"/>
      <c r="WPD171" s="395"/>
      <c r="WPE171" s="395"/>
      <c r="WPF171" s="395"/>
      <c r="WPG171" s="395"/>
      <c r="WPH171" s="395"/>
      <c r="WPI171" s="395"/>
      <c r="WPJ171" s="395"/>
      <c r="WPK171" s="395"/>
      <c r="WPL171" s="395"/>
      <c r="WPM171" s="395"/>
      <c r="WPN171" s="395"/>
      <c r="WPO171" s="395"/>
      <c r="WPP171" s="395"/>
      <c r="WPQ171" s="395"/>
      <c r="WPR171" s="395"/>
      <c r="WPS171" s="395"/>
      <c r="WPT171" s="395"/>
      <c r="WPU171" s="395"/>
      <c r="WPV171" s="395"/>
      <c r="WPW171" s="395"/>
      <c r="WPX171" s="395"/>
      <c r="WPY171" s="395"/>
      <c r="WPZ171" s="395"/>
      <c r="WQA171" s="395"/>
      <c r="WQB171" s="395"/>
      <c r="WQC171" s="395"/>
      <c r="WQD171" s="395"/>
      <c r="WQE171" s="395"/>
      <c r="WQF171" s="395"/>
      <c r="WQG171" s="395"/>
      <c r="WQH171" s="395"/>
      <c r="WQI171" s="395"/>
      <c r="WQJ171" s="395"/>
      <c r="WQK171" s="395"/>
      <c r="WQL171" s="395"/>
      <c r="WQM171" s="395"/>
      <c r="WQN171" s="395"/>
      <c r="WQO171" s="395"/>
      <c r="WQP171" s="395"/>
      <c r="WQQ171" s="395"/>
      <c r="WQR171" s="395"/>
      <c r="WQS171" s="395"/>
      <c r="WQT171" s="395"/>
      <c r="WQU171" s="395"/>
      <c r="WQV171" s="395"/>
      <c r="WQW171" s="395"/>
      <c r="WQX171" s="395"/>
      <c r="WQY171" s="395"/>
      <c r="WQZ171" s="395"/>
      <c r="WRA171" s="395"/>
      <c r="WRB171" s="395"/>
      <c r="WRC171" s="395"/>
      <c r="WRD171" s="395"/>
      <c r="WRE171" s="395"/>
      <c r="WRF171" s="395"/>
      <c r="WRG171" s="395"/>
      <c r="WRH171" s="395"/>
      <c r="WRI171" s="395"/>
      <c r="WRJ171" s="395"/>
      <c r="WRK171" s="395"/>
      <c r="WRL171" s="395"/>
      <c r="WRM171" s="395"/>
      <c r="WRN171" s="395"/>
      <c r="WRO171" s="395"/>
      <c r="WRP171" s="395"/>
      <c r="WRQ171" s="395"/>
      <c r="WRR171" s="395"/>
      <c r="WRS171" s="395"/>
      <c r="WRT171" s="395"/>
      <c r="WRU171" s="395"/>
      <c r="WRV171" s="395"/>
      <c r="WRW171" s="395"/>
      <c r="WRX171" s="395"/>
      <c r="WRY171" s="395"/>
      <c r="WRZ171" s="395"/>
      <c r="WSA171" s="395"/>
      <c r="WSB171" s="395"/>
      <c r="WSC171" s="395"/>
      <c r="WSD171" s="395"/>
      <c r="WSE171" s="395"/>
      <c r="WSF171" s="395"/>
      <c r="WSG171" s="395"/>
      <c r="WSH171" s="395"/>
      <c r="WSI171" s="395"/>
      <c r="WSJ171" s="395"/>
      <c r="WSK171" s="395"/>
      <c r="WSL171" s="395"/>
      <c r="WSM171" s="395"/>
      <c r="WSN171" s="395"/>
      <c r="WSO171" s="395"/>
      <c r="WSP171" s="395"/>
      <c r="WSQ171" s="395"/>
      <c r="WSR171" s="395"/>
      <c r="WSS171" s="395"/>
      <c r="WST171" s="395"/>
      <c r="WSU171" s="395"/>
      <c r="WSV171" s="395"/>
      <c r="WSW171" s="395"/>
      <c r="WSX171" s="395"/>
      <c r="WSY171" s="395"/>
      <c r="WSZ171" s="395"/>
      <c r="WTA171" s="395"/>
      <c r="WTB171" s="395"/>
      <c r="WTC171" s="395"/>
      <c r="WTD171" s="395"/>
      <c r="WTE171" s="395"/>
      <c r="WTF171" s="395"/>
      <c r="WTG171" s="395"/>
      <c r="WTH171" s="395"/>
      <c r="WTI171" s="395"/>
      <c r="WTJ171" s="395"/>
      <c r="WTK171" s="395"/>
      <c r="WTL171" s="395"/>
      <c r="WTM171" s="395"/>
      <c r="WTN171" s="395"/>
      <c r="WTO171" s="395"/>
      <c r="WTP171" s="395"/>
      <c r="WTQ171" s="395"/>
      <c r="WTR171" s="395"/>
      <c r="WTS171" s="395"/>
      <c r="WTT171" s="395"/>
      <c r="WTU171" s="395"/>
      <c r="WTV171" s="395"/>
      <c r="WTW171" s="395"/>
      <c r="WTX171" s="395"/>
      <c r="WTY171" s="395"/>
      <c r="WTZ171" s="395"/>
      <c r="WUA171" s="395"/>
      <c r="WUB171" s="395"/>
      <c r="WUC171" s="395"/>
      <c r="WUD171" s="395"/>
      <c r="WUE171" s="395"/>
      <c r="WUF171" s="395"/>
      <c r="WUG171" s="395"/>
      <c r="WUH171" s="395"/>
      <c r="WUI171" s="395"/>
      <c r="WUJ171" s="395"/>
      <c r="WUK171" s="395"/>
      <c r="WUL171" s="395"/>
      <c r="WUM171" s="395"/>
      <c r="WUN171" s="395"/>
      <c r="WUO171" s="395"/>
      <c r="WUP171" s="395"/>
      <c r="WUQ171" s="395"/>
      <c r="WUR171" s="395"/>
      <c r="WUS171" s="395"/>
      <c r="WUT171" s="395"/>
      <c r="WUU171" s="395"/>
      <c r="WUV171" s="395"/>
      <c r="WUW171" s="395"/>
      <c r="WUX171" s="395"/>
      <c r="WUY171" s="395"/>
      <c r="WUZ171" s="395"/>
      <c r="WVA171" s="395"/>
      <c r="WVB171" s="395"/>
      <c r="WVC171" s="395"/>
      <c r="WVD171" s="395"/>
      <c r="WVE171" s="395"/>
      <c r="WVF171" s="395"/>
      <c r="WVG171" s="395"/>
      <c r="WVH171" s="395"/>
      <c r="WVI171" s="395"/>
      <c r="WVJ171" s="395"/>
      <c r="WVK171" s="395"/>
      <c r="WVL171" s="395"/>
      <c r="WVM171" s="395"/>
      <c r="WVN171" s="395"/>
      <c r="WVO171" s="395"/>
      <c r="WVP171" s="395"/>
      <c r="WVQ171" s="395"/>
      <c r="WVR171" s="395"/>
      <c r="WVS171" s="395"/>
      <c r="WVT171" s="395"/>
      <c r="WVU171" s="395"/>
      <c r="WVV171" s="395"/>
      <c r="WVW171" s="395"/>
      <c r="WVX171" s="395"/>
      <c r="WVY171" s="395"/>
      <c r="WVZ171" s="395"/>
      <c r="WWA171" s="395"/>
      <c r="WWB171" s="395"/>
    </row>
    <row r="172" spans="1:16148" x14ac:dyDescent="0.2">
      <c r="A172" s="323"/>
      <c r="B172" s="326"/>
      <c r="C172" s="354"/>
      <c r="D172" s="324"/>
      <c r="E172" s="324"/>
      <c r="F172" s="324"/>
      <c r="G172" s="324"/>
      <c r="H172" s="324"/>
      <c r="I172" s="324"/>
      <c r="J172" s="324"/>
      <c r="K172" s="324"/>
      <c r="L172" s="324"/>
      <c r="M172" s="324"/>
      <c r="N172" s="324"/>
      <c r="O172" s="324"/>
      <c r="P172" s="324"/>
      <c r="Q172" s="324"/>
      <c r="R172" s="325"/>
      <c r="S172" s="320"/>
      <c r="T172" s="320"/>
      <c r="U172" s="320"/>
      <c r="V172" s="320"/>
      <c r="W172" s="320"/>
      <c r="X172" s="320"/>
      <c r="Y172" s="320"/>
      <c r="Z172" s="320"/>
      <c r="AA172" s="320"/>
      <c r="AB172" s="320"/>
      <c r="AC172" s="320"/>
      <c r="AD172" s="320"/>
      <c r="AE172" s="320"/>
      <c r="AF172" s="320"/>
      <c r="AG172" s="320"/>
      <c r="AH172" s="320"/>
      <c r="AI172" s="320"/>
      <c r="AJ172" s="320"/>
      <c r="AK172" s="320"/>
      <c r="AL172" s="320"/>
      <c r="AM172" s="320"/>
      <c r="AN172" s="320"/>
      <c r="AO172" s="320"/>
      <c r="AP172" s="320"/>
      <c r="AQ172" s="320"/>
      <c r="AR172" s="320"/>
      <c r="AS172" s="320"/>
      <c r="AT172" s="320"/>
      <c r="AU172" s="320"/>
      <c r="AV172" s="320"/>
      <c r="AW172" s="320"/>
      <c r="AX172" s="320"/>
      <c r="AY172" s="320"/>
      <c r="AZ172" s="320"/>
      <c r="BA172" s="320"/>
      <c r="BB172" s="320"/>
      <c r="BC172" s="320"/>
      <c r="BD172" s="320"/>
      <c r="BE172" s="320"/>
      <c r="BF172" s="320"/>
      <c r="BG172" s="320"/>
      <c r="BH172" s="320"/>
      <c r="BI172" s="320"/>
      <c r="BJ172" s="320"/>
      <c r="BK172" s="320"/>
      <c r="BL172" s="320"/>
      <c r="BM172" s="320"/>
      <c r="BN172" s="320"/>
      <c r="BO172" s="320"/>
      <c r="BP172" s="320"/>
      <c r="BQ172" s="320"/>
      <c r="BR172" s="320"/>
      <c r="BS172" s="320"/>
      <c r="BT172" s="320"/>
      <c r="BU172" s="320"/>
      <c r="BV172" s="320"/>
      <c r="BW172" s="320"/>
      <c r="BX172" s="320"/>
      <c r="BY172" s="320"/>
      <c r="BZ172" s="320"/>
      <c r="CA172" s="320"/>
      <c r="CB172" s="320"/>
      <c r="CC172" s="320"/>
      <c r="CD172" s="320"/>
      <c r="CE172" s="320"/>
      <c r="CF172" s="320"/>
      <c r="CG172" s="320"/>
      <c r="CH172" s="320"/>
      <c r="CI172" s="320"/>
      <c r="CJ172" s="320"/>
      <c r="CK172" s="320"/>
      <c r="CL172" s="320"/>
      <c r="CM172" s="320"/>
      <c r="CN172" s="320"/>
      <c r="CO172" s="320"/>
      <c r="CP172" s="320"/>
      <c r="CQ172" s="320"/>
      <c r="CR172" s="320"/>
      <c r="CS172" s="320"/>
      <c r="CT172" s="320"/>
      <c r="CU172" s="320"/>
      <c r="CV172" s="320"/>
      <c r="CW172" s="320"/>
      <c r="CX172" s="320"/>
      <c r="CY172" s="320"/>
      <c r="CZ172" s="320"/>
      <c r="DA172" s="320"/>
      <c r="DB172" s="320"/>
      <c r="DC172" s="320"/>
      <c r="DD172" s="320"/>
      <c r="DE172" s="320"/>
      <c r="DF172" s="320"/>
      <c r="DG172" s="320"/>
      <c r="DH172" s="320"/>
      <c r="DI172" s="320"/>
      <c r="DJ172" s="320"/>
      <c r="DK172" s="320"/>
      <c r="DL172" s="320"/>
      <c r="DM172" s="320"/>
      <c r="DN172" s="320"/>
      <c r="DO172" s="320"/>
      <c r="DP172" s="320"/>
      <c r="DQ172" s="320"/>
      <c r="DR172" s="320"/>
      <c r="DS172" s="320"/>
      <c r="DT172" s="320"/>
      <c r="DU172" s="320"/>
      <c r="DV172" s="320"/>
      <c r="DW172" s="320"/>
      <c r="DX172" s="320"/>
      <c r="DY172" s="320"/>
      <c r="DZ172" s="320"/>
      <c r="EA172" s="320"/>
      <c r="EB172" s="320"/>
      <c r="EC172" s="320"/>
      <c r="ED172" s="320"/>
      <c r="EE172" s="320"/>
      <c r="EF172" s="320"/>
      <c r="EG172" s="320"/>
      <c r="EH172" s="320"/>
      <c r="EI172" s="320"/>
      <c r="EJ172" s="320"/>
      <c r="EK172" s="320"/>
      <c r="EL172" s="320"/>
      <c r="EM172" s="320"/>
      <c r="EN172" s="320"/>
      <c r="EO172" s="320"/>
      <c r="EP172" s="320"/>
      <c r="EQ172" s="320"/>
      <c r="ER172" s="320"/>
      <c r="ES172" s="320"/>
      <c r="ET172" s="320"/>
      <c r="EU172" s="320"/>
      <c r="EV172" s="320"/>
      <c r="EW172" s="320"/>
      <c r="EX172" s="320"/>
      <c r="EY172" s="320"/>
      <c r="EZ172" s="320"/>
      <c r="FA172" s="320"/>
      <c r="FB172" s="320"/>
      <c r="FC172" s="320"/>
      <c r="FD172" s="320"/>
      <c r="FE172" s="320"/>
      <c r="FF172" s="320"/>
      <c r="FG172" s="320"/>
      <c r="FH172" s="320"/>
      <c r="FI172" s="320"/>
      <c r="FJ172" s="320"/>
      <c r="FK172" s="320"/>
      <c r="FL172" s="320"/>
      <c r="FM172" s="320"/>
      <c r="FN172" s="320"/>
      <c r="FO172" s="320"/>
      <c r="FP172" s="320"/>
      <c r="FQ172" s="320"/>
      <c r="FR172" s="320"/>
      <c r="FS172" s="320"/>
      <c r="FT172" s="320"/>
      <c r="FU172" s="320"/>
      <c r="FV172" s="320"/>
      <c r="FW172" s="320"/>
      <c r="FX172" s="320"/>
      <c r="FY172" s="320"/>
      <c r="FZ172" s="320"/>
      <c r="GA172" s="320"/>
      <c r="GB172" s="320"/>
      <c r="GC172" s="320"/>
      <c r="GD172" s="320"/>
      <c r="GE172" s="320"/>
      <c r="GF172" s="320"/>
      <c r="GG172" s="320"/>
      <c r="GH172" s="320"/>
      <c r="GI172" s="320"/>
      <c r="GJ172" s="320"/>
      <c r="GK172" s="320"/>
      <c r="GL172" s="320"/>
      <c r="GM172" s="320"/>
      <c r="GN172" s="320"/>
      <c r="GO172" s="320"/>
      <c r="GP172" s="320"/>
      <c r="GQ172" s="320"/>
      <c r="GR172" s="320"/>
      <c r="GS172" s="320"/>
      <c r="GT172" s="320"/>
      <c r="GU172" s="320"/>
      <c r="GV172" s="320"/>
      <c r="GW172" s="320"/>
      <c r="GX172" s="320"/>
      <c r="GY172" s="320"/>
      <c r="GZ172" s="320"/>
      <c r="HA172" s="320"/>
      <c r="HB172" s="320"/>
      <c r="HC172" s="320"/>
      <c r="HD172" s="320"/>
      <c r="HE172" s="320"/>
      <c r="HF172" s="320"/>
      <c r="HG172" s="320"/>
      <c r="HH172" s="320"/>
      <c r="HI172" s="320"/>
      <c r="HJ172" s="320"/>
      <c r="HK172" s="320"/>
      <c r="HL172" s="320"/>
      <c r="HM172" s="320"/>
      <c r="HN172" s="320"/>
      <c r="HO172" s="320"/>
      <c r="HP172" s="320"/>
      <c r="HQ172" s="320"/>
      <c r="HR172" s="320"/>
      <c r="HS172" s="320"/>
      <c r="HT172" s="320"/>
      <c r="HU172" s="320"/>
      <c r="HV172" s="320"/>
      <c r="HW172" s="320"/>
      <c r="HX172" s="320"/>
      <c r="HY172" s="320"/>
      <c r="HZ172" s="320"/>
      <c r="IA172" s="320"/>
      <c r="IB172" s="320"/>
      <c r="IC172" s="320"/>
      <c r="ID172" s="320"/>
      <c r="IE172" s="320"/>
      <c r="IF172" s="320"/>
      <c r="IG172" s="320"/>
      <c r="IH172" s="320"/>
      <c r="II172" s="320"/>
      <c r="IJ172" s="320"/>
      <c r="IK172" s="320"/>
      <c r="IL172" s="320"/>
      <c r="IM172" s="320"/>
      <c r="IN172" s="320"/>
      <c r="IO172" s="320"/>
      <c r="IP172" s="320"/>
      <c r="IQ172" s="320"/>
      <c r="IR172" s="320"/>
      <c r="IS172" s="320"/>
      <c r="IT172" s="320"/>
      <c r="IU172" s="320"/>
      <c r="IV172" s="320"/>
      <c r="IW172" s="320"/>
      <c r="IX172" s="320"/>
      <c r="IY172" s="320"/>
      <c r="IZ172" s="320"/>
      <c r="JA172" s="320"/>
      <c r="JB172" s="320"/>
      <c r="JC172" s="320"/>
      <c r="JD172" s="320"/>
      <c r="JE172" s="320"/>
      <c r="JF172" s="320"/>
      <c r="JG172" s="320"/>
      <c r="JH172" s="320"/>
      <c r="JI172" s="320"/>
      <c r="JJ172" s="320"/>
      <c r="JK172" s="320"/>
      <c r="JL172" s="320"/>
      <c r="JM172" s="320"/>
      <c r="JN172" s="320"/>
      <c r="JO172" s="320"/>
      <c r="JP172" s="320"/>
      <c r="JQ172" s="320"/>
      <c r="JR172" s="320"/>
      <c r="JS172" s="320"/>
      <c r="JT172" s="320"/>
      <c r="JU172" s="320"/>
      <c r="JV172" s="320"/>
      <c r="JW172" s="320"/>
      <c r="JX172" s="320"/>
      <c r="JY172" s="320"/>
      <c r="JZ172" s="320"/>
      <c r="KA172" s="320"/>
      <c r="KB172" s="320"/>
      <c r="KC172" s="320"/>
      <c r="KD172" s="320"/>
      <c r="KE172" s="320"/>
      <c r="KF172" s="320"/>
      <c r="KG172" s="320"/>
      <c r="KH172" s="320"/>
      <c r="KI172" s="320"/>
      <c r="KJ172" s="320"/>
      <c r="KK172" s="320"/>
      <c r="KL172" s="320"/>
      <c r="KM172" s="320"/>
      <c r="KN172" s="320"/>
      <c r="KO172" s="320"/>
      <c r="KP172" s="320"/>
      <c r="KQ172" s="320"/>
      <c r="KR172" s="320"/>
      <c r="KS172" s="320"/>
      <c r="KT172" s="320"/>
      <c r="KU172" s="320"/>
      <c r="KV172" s="320"/>
      <c r="KW172" s="320"/>
      <c r="KX172" s="320"/>
      <c r="KY172" s="320"/>
      <c r="KZ172" s="320"/>
      <c r="LA172" s="320"/>
      <c r="LB172" s="320"/>
      <c r="LC172" s="320"/>
      <c r="LD172" s="320"/>
      <c r="LE172" s="320"/>
      <c r="LF172" s="320"/>
      <c r="LG172" s="320"/>
      <c r="LH172" s="320"/>
      <c r="LI172" s="320"/>
      <c r="LJ172" s="320"/>
      <c r="LK172" s="320"/>
      <c r="LL172" s="320"/>
      <c r="LM172" s="320"/>
      <c r="LN172" s="320"/>
      <c r="LO172" s="320"/>
      <c r="LP172" s="320"/>
      <c r="LQ172" s="320"/>
      <c r="LR172" s="320"/>
      <c r="LS172" s="320"/>
      <c r="LT172" s="320"/>
      <c r="LU172" s="320"/>
      <c r="LV172" s="320"/>
      <c r="LW172" s="320"/>
      <c r="LX172" s="320"/>
      <c r="LY172" s="320"/>
      <c r="LZ172" s="320"/>
      <c r="MA172" s="320"/>
      <c r="MB172" s="320"/>
      <c r="MC172" s="320"/>
      <c r="MD172" s="320"/>
      <c r="ME172" s="320"/>
      <c r="MF172" s="320"/>
      <c r="MG172" s="320"/>
      <c r="MH172" s="320"/>
      <c r="MI172" s="320"/>
      <c r="MJ172" s="320"/>
      <c r="MK172" s="320"/>
      <c r="ML172" s="320"/>
      <c r="MM172" s="320"/>
      <c r="MN172" s="320"/>
      <c r="MO172" s="320"/>
      <c r="MP172" s="320"/>
      <c r="MQ172" s="320"/>
      <c r="MR172" s="320"/>
      <c r="MS172" s="320"/>
      <c r="MT172" s="320"/>
      <c r="MU172" s="320"/>
      <c r="MV172" s="320"/>
      <c r="MW172" s="320"/>
      <c r="MX172" s="320"/>
      <c r="MY172" s="320"/>
      <c r="MZ172" s="320"/>
      <c r="NA172" s="320"/>
      <c r="NB172" s="320"/>
      <c r="NC172" s="320"/>
      <c r="ND172" s="320"/>
      <c r="NE172" s="320"/>
      <c r="NF172" s="320"/>
      <c r="NG172" s="320"/>
      <c r="NH172" s="320"/>
      <c r="NI172" s="320"/>
      <c r="NJ172" s="320"/>
      <c r="NK172" s="320"/>
      <c r="NL172" s="320"/>
      <c r="NM172" s="320"/>
      <c r="NN172" s="320"/>
      <c r="NO172" s="320"/>
      <c r="NP172" s="320"/>
      <c r="NQ172" s="320"/>
      <c r="NR172" s="320"/>
      <c r="NS172" s="320"/>
      <c r="NT172" s="320"/>
      <c r="NU172" s="320"/>
      <c r="NV172" s="320"/>
      <c r="NW172" s="320"/>
      <c r="NX172" s="320"/>
      <c r="NY172" s="320"/>
      <c r="NZ172" s="320"/>
      <c r="OA172" s="320"/>
      <c r="OB172" s="320"/>
      <c r="OC172" s="320"/>
      <c r="OD172" s="320"/>
      <c r="OE172" s="320"/>
      <c r="OF172" s="320"/>
      <c r="OG172" s="320"/>
      <c r="OH172" s="320"/>
      <c r="OI172" s="320"/>
      <c r="OJ172" s="320"/>
      <c r="OK172" s="320"/>
      <c r="OL172" s="320"/>
      <c r="OM172" s="320"/>
      <c r="ON172" s="320"/>
      <c r="OO172" s="320"/>
      <c r="OP172" s="320"/>
      <c r="OQ172" s="320"/>
      <c r="OR172" s="320"/>
      <c r="OS172" s="320"/>
      <c r="OT172" s="320"/>
      <c r="OU172" s="320"/>
      <c r="OV172" s="320"/>
      <c r="OW172" s="320"/>
      <c r="OX172" s="320"/>
      <c r="OY172" s="320"/>
      <c r="OZ172" s="320"/>
      <c r="PA172" s="320"/>
      <c r="PB172" s="320"/>
      <c r="PC172" s="320"/>
      <c r="PD172" s="320"/>
      <c r="PE172" s="320"/>
      <c r="PF172" s="320"/>
      <c r="PG172" s="320"/>
      <c r="PH172" s="320"/>
      <c r="PI172" s="320"/>
      <c r="PJ172" s="320"/>
      <c r="PK172" s="320"/>
      <c r="PL172" s="320"/>
      <c r="PM172" s="320"/>
      <c r="PN172" s="320"/>
      <c r="PO172" s="320"/>
      <c r="PP172" s="320"/>
      <c r="PQ172" s="320"/>
      <c r="PR172" s="320"/>
      <c r="PS172" s="320"/>
      <c r="PT172" s="320"/>
      <c r="PU172" s="320"/>
      <c r="PV172" s="320"/>
      <c r="PW172" s="320"/>
      <c r="PX172" s="320"/>
      <c r="PY172" s="320"/>
      <c r="PZ172" s="320"/>
      <c r="QA172" s="320"/>
      <c r="QB172" s="320"/>
      <c r="QC172" s="320"/>
      <c r="QD172" s="320"/>
      <c r="QE172" s="320"/>
      <c r="QF172" s="320"/>
      <c r="QG172" s="320"/>
      <c r="QH172" s="320"/>
      <c r="QI172" s="320"/>
      <c r="QJ172" s="320"/>
      <c r="QK172" s="320"/>
      <c r="QL172" s="320"/>
      <c r="QM172" s="320"/>
      <c r="QN172" s="320"/>
      <c r="QO172" s="320"/>
      <c r="QP172" s="320"/>
      <c r="QQ172" s="320"/>
      <c r="QR172" s="320"/>
      <c r="QS172" s="320"/>
      <c r="QT172" s="320"/>
      <c r="QU172" s="320"/>
      <c r="QV172" s="320"/>
      <c r="QW172" s="320"/>
      <c r="QX172" s="320"/>
      <c r="QY172" s="320"/>
      <c r="QZ172" s="320"/>
      <c r="RA172" s="320"/>
      <c r="RB172" s="320"/>
      <c r="RC172" s="320"/>
      <c r="RD172" s="320"/>
      <c r="RE172" s="320"/>
      <c r="RF172" s="320"/>
      <c r="RG172" s="320"/>
      <c r="RH172" s="320"/>
      <c r="RI172" s="320"/>
      <c r="RJ172" s="320"/>
      <c r="RK172" s="320"/>
      <c r="RL172" s="320"/>
      <c r="RM172" s="320"/>
      <c r="RN172" s="320"/>
      <c r="RO172" s="320"/>
      <c r="RP172" s="320"/>
      <c r="RQ172" s="320"/>
      <c r="RR172" s="320"/>
      <c r="RS172" s="320"/>
      <c r="RT172" s="320"/>
      <c r="RU172" s="320"/>
      <c r="RV172" s="320"/>
      <c r="RW172" s="320"/>
      <c r="RX172" s="320"/>
      <c r="RY172" s="320"/>
      <c r="RZ172" s="320"/>
      <c r="SA172" s="320"/>
      <c r="SB172" s="320"/>
      <c r="SC172" s="320"/>
      <c r="SD172" s="320"/>
      <c r="SE172" s="320"/>
      <c r="SF172" s="320"/>
      <c r="SG172" s="320"/>
      <c r="SH172" s="320"/>
      <c r="SI172" s="320"/>
      <c r="SJ172" s="320"/>
      <c r="SK172" s="320"/>
      <c r="SL172" s="320"/>
      <c r="SM172" s="320"/>
      <c r="SN172" s="320"/>
      <c r="SO172" s="320"/>
      <c r="SP172" s="320"/>
      <c r="SQ172" s="320"/>
      <c r="SR172" s="320"/>
      <c r="SS172" s="320"/>
      <c r="ST172" s="320"/>
      <c r="SU172" s="320"/>
      <c r="SV172" s="320"/>
      <c r="SW172" s="320"/>
      <c r="SX172" s="320"/>
      <c r="SY172" s="320"/>
      <c r="SZ172" s="320"/>
      <c r="TA172" s="320"/>
      <c r="TB172" s="320"/>
      <c r="TC172" s="320"/>
      <c r="TD172" s="320"/>
      <c r="TE172" s="320"/>
      <c r="TF172" s="320"/>
      <c r="TG172" s="320"/>
      <c r="TH172" s="320"/>
      <c r="TI172" s="320"/>
      <c r="TJ172" s="320"/>
      <c r="TK172" s="320"/>
      <c r="TL172" s="320"/>
      <c r="TM172" s="320"/>
      <c r="TN172" s="320"/>
      <c r="TO172" s="320"/>
      <c r="TP172" s="320"/>
      <c r="TQ172" s="320"/>
      <c r="TR172" s="320"/>
      <c r="TS172" s="320"/>
      <c r="TT172" s="320"/>
      <c r="TU172" s="320"/>
      <c r="TV172" s="320"/>
      <c r="TW172" s="320"/>
      <c r="TX172" s="320"/>
      <c r="TY172" s="320"/>
      <c r="TZ172" s="320"/>
      <c r="UA172" s="320"/>
      <c r="UB172" s="320"/>
      <c r="UC172" s="320"/>
      <c r="UD172" s="320"/>
      <c r="UE172" s="320"/>
      <c r="UF172" s="320"/>
      <c r="UG172" s="320"/>
      <c r="UH172" s="320"/>
      <c r="UI172" s="320"/>
      <c r="UJ172" s="320"/>
      <c r="UK172" s="320"/>
      <c r="UL172" s="320"/>
      <c r="UM172" s="320"/>
      <c r="UN172" s="320"/>
      <c r="UO172" s="320"/>
      <c r="UP172" s="320"/>
      <c r="UQ172" s="320"/>
      <c r="UR172" s="320"/>
      <c r="US172" s="320"/>
      <c r="UT172" s="320"/>
      <c r="UU172" s="320"/>
      <c r="UV172" s="320"/>
      <c r="UW172" s="320"/>
      <c r="UX172" s="320"/>
      <c r="UY172" s="320"/>
      <c r="UZ172" s="320"/>
      <c r="VA172" s="320"/>
      <c r="VB172" s="320"/>
      <c r="VC172" s="320"/>
      <c r="VD172" s="320"/>
      <c r="VE172" s="320"/>
      <c r="VF172" s="320"/>
      <c r="VG172" s="320"/>
      <c r="VH172" s="320"/>
      <c r="VI172" s="320"/>
      <c r="VJ172" s="320"/>
      <c r="VK172" s="320"/>
      <c r="VL172" s="320"/>
      <c r="VM172" s="320"/>
      <c r="VN172" s="320"/>
      <c r="VO172" s="320"/>
      <c r="VP172" s="320"/>
      <c r="VQ172" s="320"/>
      <c r="VR172" s="320"/>
      <c r="VS172" s="320"/>
      <c r="VT172" s="320"/>
      <c r="VU172" s="320"/>
      <c r="VV172" s="320"/>
      <c r="VW172" s="320"/>
      <c r="VX172" s="320"/>
      <c r="VY172" s="320"/>
      <c r="VZ172" s="320"/>
      <c r="WA172" s="320"/>
      <c r="WB172" s="320"/>
      <c r="WC172" s="320"/>
      <c r="WD172" s="320"/>
      <c r="WE172" s="320"/>
      <c r="WF172" s="320"/>
      <c r="WG172" s="320"/>
      <c r="WH172" s="320"/>
      <c r="WI172" s="320"/>
      <c r="WJ172" s="320"/>
      <c r="WK172" s="320"/>
      <c r="WL172" s="320"/>
      <c r="WM172" s="320"/>
      <c r="WN172" s="320"/>
      <c r="WO172" s="320"/>
      <c r="WP172" s="320"/>
      <c r="WQ172" s="320"/>
      <c r="WR172" s="320"/>
      <c r="WS172" s="320"/>
      <c r="WT172" s="320"/>
      <c r="WU172" s="320"/>
      <c r="WV172" s="320"/>
      <c r="WW172" s="320"/>
      <c r="WX172" s="320"/>
      <c r="WY172" s="320"/>
      <c r="WZ172" s="320"/>
      <c r="XA172" s="320"/>
      <c r="XB172" s="320"/>
      <c r="XC172" s="320"/>
      <c r="XD172" s="320"/>
      <c r="XE172" s="320"/>
      <c r="XF172" s="320"/>
      <c r="XG172" s="320"/>
      <c r="XH172" s="320"/>
      <c r="XI172" s="320"/>
      <c r="XJ172" s="320"/>
      <c r="XK172" s="320"/>
      <c r="XL172" s="320"/>
      <c r="XM172" s="320"/>
      <c r="XN172" s="320"/>
      <c r="XO172" s="320"/>
      <c r="XP172" s="320"/>
      <c r="XQ172" s="320"/>
      <c r="XR172" s="320"/>
      <c r="XS172" s="320"/>
      <c r="XT172" s="320"/>
      <c r="XU172" s="320"/>
      <c r="XV172" s="320"/>
      <c r="XW172" s="320"/>
      <c r="XX172" s="320"/>
      <c r="XY172" s="320"/>
      <c r="XZ172" s="320"/>
      <c r="YA172" s="320"/>
      <c r="YB172" s="320"/>
      <c r="YC172" s="320"/>
      <c r="YD172" s="320"/>
      <c r="YE172" s="320"/>
      <c r="YF172" s="320"/>
      <c r="YG172" s="320"/>
      <c r="YH172" s="320"/>
      <c r="YI172" s="320"/>
      <c r="YJ172" s="320"/>
      <c r="YK172" s="320"/>
      <c r="YL172" s="320"/>
      <c r="YM172" s="320"/>
      <c r="YN172" s="320"/>
      <c r="YO172" s="320"/>
      <c r="YP172" s="320"/>
      <c r="YQ172" s="320"/>
      <c r="YR172" s="320"/>
      <c r="YS172" s="320"/>
      <c r="YT172" s="320"/>
      <c r="YU172" s="320"/>
      <c r="YV172" s="320"/>
      <c r="YW172" s="320"/>
      <c r="YX172" s="320"/>
      <c r="YY172" s="320"/>
      <c r="YZ172" s="320"/>
      <c r="ZA172" s="320"/>
      <c r="ZB172" s="320"/>
      <c r="ZC172" s="320"/>
      <c r="ZD172" s="320"/>
      <c r="ZE172" s="320"/>
      <c r="ZF172" s="320"/>
      <c r="ZG172" s="320"/>
      <c r="ZH172" s="320"/>
      <c r="ZI172" s="320"/>
      <c r="ZJ172" s="320"/>
      <c r="ZK172" s="320"/>
      <c r="ZL172" s="320"/>
      <c r="ZM172" s="320"/>
      <c r="ZN172" s="320"/>
      <c r="ZO172" s="320"/>
      <c r="ZP172" s="320"/>
      <c r="ZQ172" s="320"/>
      <c r="ZR172" s="320"/>
      <c r="ZS172" s="320"/>
      <c r="ZT172" s="320"/>
      <c r="ZU172" s="320"/>
      <c r="ZV172" s="320"/>
      <c r="ZW172" s="320"/>
      <c r="ZX172" s="320"/>
      <c r="ZY172" s="320"/>
      <c r="ZZ172" s="320"/>
      <c r="AAA172" s="320"/>
      <c r="AAB172" s="320"/>
      <c r="AAC172" s="320"/>
      <c r="AAD172" s="320"/>
      <c r="AAE172" s="320"/>
      <c r="AAF172" s="320"/>
      <c r="AAG172" s="320"/>
      <c r="AAH172" s="320"/>
      <c r="AAI172" s="320"/>
      <c r="AAJ172" s="320"/>
      <c r="AAK172" s="320"/>
      <c r="AAL172" s="320"/>
      <c r="AAM172" s="320"/>
      <c r="AAN172" s="320"/>
      <c r="AAO172" s="320"/>
      <c r="AAP172" s="320"/>
      <c r="AAQ172" s="320"/>
      <c r="AAR172" s="320"/>
      <c r="AAS172" s="320"/>
      <c r="AAT172" s="320"/>
      <c r="AAU172" s="320"/>
      <c r="AAV172" s="320"/>
      <c r="AAW172" s="320"/>
      <c r="AAX172" s="320"/>
      <c r="AAY172" s="320"/>
      <c r="AAZ172" s="320"/>
      <c r="ABA172" s="320"/>
      <c r="ABB172" s="320"/>
      <c r="ABC172" s="320"/>
      <c r="ABD172" s="320"/>
      <c r="ABE172" s="320"/>
      <c r="ABF172" s="320"/>
      <c r="ABG172" s="320"/>
      <c r="ABH172" s="320"/>
      <c r="ABI172" s="320"/>
      <c r="ABJ172" s="320"/>
      <c r="ABK172" s="320"/>
      <c r="ABL172" s="320"/>
      <c r="ABM172" s="320"/>
      <c r="ABN172" s="320"/>
      <c r="ABO172" s="320"/>
      <c r="ABP172" s="320"/>
      <c r="ABQ172" s="320"/>
      <c r="ABR172" s="320"/>
      <c r="ABS172" s="320"/>
      <c r="ABT172" s="320"/>
      <c r="ABU172" s="320"/>
      <c r="ABV172" s="320"/>
      <c r="ABW172" s="320"/>
      <c r="ABX172" s="320"/>
      <c r="ABY172" s="320"/>
      <c r="ABZ172" s="320"/>
      <c r="ACA172" s="320"/>
      <c r="ACB172" s="320"/>
      <c r="ACC172" s="320"/>
      <c r="ACD172" s="320"/>
      <c r="ACE172" s="320"/>
      <c r="ACF172" s="320"/>
      <c r="ACG172" s="320"/>
      <c r="ACH172" s="320"/>
      <c r="ACI172" s="320"/>
      <c r="ACJ172" s="320"/>
      <c r="ACK172" s="320"/>
      <c r="ACL172" s="320"/>
      <c r="ACM172" s="320"/>
      <c r="ACN172" s="320"/>
      <c r="ACO172" s="320"/>
      <c r="ACP172" s="320"/>
      <c r="ACQ172" s="320"/>
      <c r="ACR172" s="320"/>
      <c r="ACS172" s="320"/>
      <c r="ACT172" s="320"/>
      <c r="ACU172" s="320"/>
      <c r="ACV172" s="320"/>
      <c r="ACW172" s="320"/>
      <c r="ACX172" s="320"/>
      <c r="ACY172" s="320"/>
      <c r="ACZ172" s="320"/>
      <c r="ADA172" s="320"/>
      <c r="ADB172" s="320"/>
      <c r="ADC172" s="320"/>
      <c r="ADD172" s="320"/>
      <c r="ADE172" s="320"/>
      <c r="ADF172" s="320"/>
      <c r="ADG172" s="320"/>
      <c r="ADH172" s="320"/>
      <c r="ADI172" s="320"/>
      <c r="ADJ172" s="320"/>
      <c r="ADK172" s="320"/>
      <c r="ADL172" s="320"/>
      <c r="ADM172" s="320"/>
      <c r="ADN172" s="320"/>
      <c r="ADO172" s="320"/>
      <c r="ADP172" s="320"/>
      <c r="ADQ172" s="320"/>
      <c r="ADR172" s="320"/>
      <c r="ADS172" s="320"/>
      <c r="ADT172" s="320"/>
      <c r="ADU172" s="320"/>
      <c r="ADV172" s="320"/>
      <c r="ADW172" s="320"/>
      <c r="ADX172" s="320"/>
      <c r="ADY172" s="320"/>
      <c r="ADZ172" s="320"/>
      <c r="AEA172" s="320"/>
      <c r="AEB172" s="320"/>
      <c r="AEC172" s="320"/>
      <c r="AED172" s="320"/>
      <c r="AEE172" s="320"/>
      <c r="AEF172" s="320"/>
      <c r="AEG172" s="320"/>
      <c r="AEH172" s="320"/>
      <c r="AEI172" s="320"/>
      <c r="AEJ172" s="320"/>
      <c r="AEK172" s="320"/>
      <c r="AEL172" s="320"/>
      <c r="AEM172" s="320"/>
      <c r="AEN172" s="320"/>
      <c r="AEO172" s="320"/>
      <c r="AEP172" s="320"/>
      <c r="AEQ172" s="320"/>
      <c r="AER172" s="320"/>
      <c r="AES172" s="320"/>
      <c r="AET172" s="320"/>
      <c r="AEU172" s="320"/>
      <c r="AEV172" s="320"/>
      <c r="AEW172" s="320"/>
      <c r="AEX172" s="320"/>
      <c r="AEY172" s="320"/>
      <c r="AEZ172" s="320"/>
      <c r="AFA172" s="320"/>
      <c r="AFB172" s="320"/>
      <c r="AFC172" s="320"/>
      <c r="AFD172" s="320"/>
      <c r="AFE172" s="320"/>
      <c r="AFF172" s="320"/>
      <c r="AFG172" s="320"/>
      <c r="AFH172" s="320"/>
      <c r="AFI172" s="320"/>
      <c r="AFJ172" s="320"/>
      <c r="AFK172" s="320"/>
      <c r="AFL172" s="320"/>
      <c r="AFM172" s="320"/>
      <c r="AFN172" s="320"/>
      <c r="AFO172" s="320"/>
      <c r="AFP172" s="320"/>
      <c r="AFQ172" s="320"/>
      <c r="AFR172" s="320"/>
      <c r="AFS172" s="320"/>
      <c r="AFT172" s="320"/>
      <c r="AFU172" s="320"/>
      <c r="AFV172" s="320"/>
      <c r="AFW172" s="320"/>
      <c r="AFX172" s="320"/>
      <c r="AFY172" s="320"/>
      <c r="AFZ172" s="320"/>
      <c r="AGA172" s="320"/>
      <c r="AGB172" s="320"/>
      <c r="AGC172" s="320"/>
      <c r="AGD172" s="320"/>
      <c r="AGE172" s="320"/>
      <c r="AGF172" s="320"/>
      <c r="AGG172" s="320"/>
      <c r="AGH172" s="320"/>
      <c r="AGI172" s="320"/>
      <c r="AGJ172" s="320"/>
      <c r="AGK172" s="320"/>
      <c r="AGL172" s="320"/>
      <c r="AGM172" s="320"/>
      <c r="AGN172" s="320"/>
      <c r="AGO172" s="320"/>
      <c r="AGP172" s="320"/>
      <c r="AGQ172" s="320"/>
      <c r="AGR172" s="320"/>
      <c r="AGS172" s="320"/>
      <c r="AGT172" s="320"/>
      <c r="AGU172" s="320"/>
      <c r="AGV172" s="320"/>
      <c r="AGW172" s="320"/>
      <c r="AGX172" s="320"/>
      <c r="AGY172" s="320"/>
      <c r="AGZ172" s="320"/>
      <c r="AHA172" s="320"/>
      <c r="AHB172" s="320"/>
      <c r="AHC172" s="320"/>
      <c r="AHD172" s="320"/>
      <c r="AHE172" s="320"/>
      <c r="AHF172" s="320"/>
      <c r="AHG172" s="320"/>
      <c r="AHH172" s="320"/>
      <c r="AHI172" s="320"/>
      <c r="AHJ172" s="320"/>
      <c r="AHK172" s="320"/>
      <c r="AHL172" s="320"/>
      <c r="AHM172" s="320"/>
      <c r="AHN172" s="320"/>
      <c r="AHO172" s="320"/>
      <c r="AHP172" s="320"/>
      <c r="AHQ172" s="320"/>
      <c r="AHR172" s="320"/>
      <c r="AHS172" s="320"/>
      <c r="AHT172" s="320"/>
      <c r="AHU172" s="320"/>
      <c r="AHV172" s="320"/>
      <c r="AHW172" s="320"/>
      <c r="AHX172" s="320"/>
      <c r="AHY172" s="320"/>
      <c r="AHZ172" s="320"/>
      <c r="AIA172" s="320"/>
      <c r="AIB172" s="320"/>
      <c r="AIC172" s="320"/>
      <c r="AID172" s="320"/>
      <c r="AIE172" s="320"/>
      <c r="AIF172" s="320"/>
      <c r="AIG172" s="320"/>
      <c r="AIH172" s="320"/>
      <c r="AII172" s="320"/>
      <c r="AIJ172" s="320"/>
      <c r="AIK172" s="320"/>
      <c r="AIL172" s="320"/>
      <c r="AIM172" s="320"/>
      <c r="AIN172" s="320"/>
      <c r="AIO172" s="320"/>
      <c r="AIP172" s="320"/>
      <c r="AIQ172" s="320"/>
      <c r="AIR172" s="320"/>
      <c r="AIS172" s="320"/>
      <c r="AIT172" s="320"/>
      <c r="AIU172" s="320"/>
      <c r="AIV172" s="320"/>
      <c r="AIW172" s="320"/>
      <c r="AIX172" s="320"/>
      <c r="AIY172" s="320"/>
      <c r="AIZ172" s="320"/>
      <c r="AJA172" s="320"/>
      <c r="AJB172" s="320"/>
      <c r="AJC172" s="320"/>
      <c r="AJD172" s="320"/>
      <c r="AJE172" s="320"/>
      <c r="AJF172" s="320"/>
      <c r="AJG172" s="320"/>
      <c r="AJH172" s="320"/>
      <c r="AJI172" s="320"/>
      <c r="AJJ172" s="320"/>
      <c r="AJK172" s="320"/>
      <c r="AJL172" s="320"/>
      <c r="AJM172" s="320"/>
      <c r="AJN172" s="320"/>
      <c r="AJO172" s="320"/>
      <c r="AJP172" s="320"/>
      <c r="AJQ172" s="320"/>
      <c r="AJR172" s="320"/>
      <c r="AJS172" s="320"/>
      <c r="AJT172" s="320"/>
      <c r="AJU172" s="320"/>
      <c r="AJV172" s="320"/>
      <c r="AJW172" s="320"/>
      <c r="AJX172" s="320"/>
      <c r="AJY172" s="320"/>
      <c r="AJZ172" s="320"/>
      <c r="AKA172" s="320"/>
      <c r="AKB172" s="320"/>
      <c r="AKC172" s="320"/>
      <c r="AKD172" s="320"/>
      <c r="AKE172" s="320"/>
      <c r="AKF172" s="320"/>
      <c r="AKG172" s="320"/>
      <c r="AKH172" s="320"/>
      <c r="AKI172" s="320"/>
      <c r="AKJ172" s="320"/>
      <c r="AKK172" s="320"/>
      <c r="AKL172" s="320"/>
      <c r="AKM172" s="320"/>
      <c r="AKN172" s="320"/>
      <c r="AKO172" s="320"/>
      <c r="AKP172" s="320"/>
      <c r="AKQ172" s="320"/>
      <c r="AKR172" s="320"/>
      <c r="AKS172" s="320"/>
      <c r="AKT172" s="320"/>
      <c r="AKU172" s="320"/>
      <c r="AKV172" s="320"/>
      <c r="AKW172" s="320"/>
      <c r="AKX172" s="320"/>
      <c r="AKY172" s="320"/>
      <c r="AKZ172" s="320"/>
      <c r="ALA172" s="320"/>
      <c r="ALB172" s="320"/>
      <c r="ALC172" s="320"/>
      <c r="ALD172" s="320"/>
      <c r="ALE172" s="320"/>
      <c r="ALF172" s="320"/>
      <c r="ALG172" s="320"/>
      <c r="ALH172" s="320"/>
      <c r="ALI172" s="320"/>
      <c r="ALJ172" s="320"/>
      <c r="ALK172" s="320"/>
      <c r="ALL172" s="320"/>
      <c r="ALM172" s="320"/>
      <c r="ALN172" s="320"/>
      <c r="ALO172" s="320"/>
      <c r="ALP172" s="320"/>
      <c r="ALQ172" s="320"/>
      <c r="ALR172" s="320"/>
      <c r="ALS172" s="320"/>
      <c r="ALT172" s="320"/>
      <c r="ALU172" s="320"/>
      <c r="ALV172" s="320"/>
      <c r="ALW172" s="320"/>
      <c r="ALX172" s="320"/>
      <c r="ALY172" s="320"/>
      <c r="ALZ172" s="320"/>
      <c r="AMA172" s="320"/>
      <c r="AMB172" s="320"/>
      <c r="AMC172" s="320"/>
      <c r="AMD172" s="320"/>
      <c r="AME172" s="320"/>
      <c r="AMF172" s="320"/>
      <c r="AMG172" s="320"/>
      <c r="AMH172" s="320"/>
      <c r="AMI172" s="320"/>
      <c r="AMJ172" s="320"/>
      <c r="AMK172" s="320"/>
      <c r="AML172" s="320"/>
      <c r="AMM172" s="320"/>
      <c r="AMN172" s="320"/>
      <c r="AMO172" s="320"/>
      <c r="AMP172" s="320"/>
      <c r="AMQ172" s="320"/>
      <c r="AMR172" s="320"/>
      <c r="AMS172" s="320"/>
      <c r="AMT172" s="320"/>
      <c r="AMU172" s="320"/>
      <c r="AMV172" s="320"/>
      <c r="AMW172" s="320"/>
      <c r="AMX172" s="320"/>
      <c r="AMY172" s="320"/>
      <c r="AMZ172" s="320"/>
      <c r="ANA172" s="320"/>
      <c r="ANB172" s="320"/>
      <c r="ANC172" s="320"/>
      <c r="AND172" s="320"/>
      <c r="ANE172" s="320"/>
      <c r="ANF172" s="320"/>
      <c r="ANG172" s="320"/>
      <c r="ANH172" s="320"/>
      <c r="ANI172" s="320"/>
      <c r="ANJ172" s="320"/>
      <c r="ANK172" s="320"/>
      <c r="ANL172" s="320"/>
      <c r="ANM172" s="320"/>
      <c r="ANN172" s="320"/>
      <c r="ANO172" s="320"/>
      <c r="ANP172" s="320"/>
      <c r="ANQ172" s="320"/>
      <c r="ANR172" s="320"/>
      <c r="ANS172" s="320"/>
      <c r="ANT172" s="320"/>
      <c r="ANU172" s="320"/>
      <c r="ANV172" s="320"/>
      <c r="ANW172" s="320"/>
      <c r="ANX172" s="320"/>
      <c r="ANY172" s="320"/>
      <c r="ANZ172" s="320"/>
      <c r="AOA172" s="320"/>
      <c r="AOB172" s="320"/>
      <c r="AOC172" s="320"/>
      <c r="AOD172" s="320"/>
      <c r="AOE172" s="320"/>
      <c r="AOF172" s="320"/>
      <c r="AOG172" s="320"/>
      <c r="AOH172" s="320"/>
      <c r="AOI172" s="320"/>
      <c r="AOJ172" s="320"/>
      <c r="AOK172" s="320"/>
      <c r="AOL172" s="320"/>
      <c r="AOM172" s="320"/>
      <c r="AON172" s="320"/>
      <c r="AOO172" s="320"/>
      <c r="AOP172" s="320"/>
      <c r="AOQ172" s="320"/>
      <c r="AOR172" s="320"/>
      <c r="AOS172" s="320"/>
      <c r="AOT172" s="320"/>
      <c r="AOU172" s="320"/>
      <c r="AOV172" s="320"/>
      <c r="AOW172" s="320"/>
      <c r="AOX172" s="320"/>
      <c r="AOY172" s="320"/>
      <c r="AOZ172" s="320"/>
      <c r="APA172" s="320"/>
      <c r="APB172" s="320"/>
      <c r="APC172" s="320"/>
      <c r="APD172" s="320"/>
      <c r="APE172" s="320"/>
      <c r="APF172" s="320"/>
      <c r="APG172" s="320"/>
      <c r="APH172" s="320"/>
      <c r="API172" s="320"/>
      <c r="APJ172" s="320"/>
      <c r="APK172" s="320"/>
      <c r="APL172" s="320"/>
      <c r="APM172" s="320"/>
      <c r="APN172" s="320"/>
      <c r="APO172" s="320"/>
      <c r="APP172" s="320"/>
      <c r="APQ172" s="320"/>
      <c r="APR172" s="320"/>
      <c r="APS172" s="320"/>
      <c r="APT172" s="320"/>
      <c r="APU172" s="320"/>
      <c r="APV172" s="320"/>
      <c r="APW172" s="320"/>
      <c r="APX172" s="320"/>
      <c r="APY172" s="320"/>
      <c r="APZ172" s="320"/>
      <c r="AQA172" s="320"/>
      <c r="AQB172" s="320"/>
      <c r="AQC172" s="320"/>
      <c r="AQD172" s="320"/>
      <c r="AQE172" s="320"/>
      <c r="AQF172" s="320"/>
      <c r="AQG172" s="320"/>
      <c r="AQH172" s="320"/>
      <c r="AQI172" s="320"/>
      <c r="AQJ172" s="320"/>
      <c r="AQK172" s="320"/>
      <c r="AQL172" s="320"/>
      <c r="AQM172" s="320"/>
      <c r="AQN172" s="320"/>
      <c r="AQO172" s="320"/>
      <c r="AQP172" s="320"/>
      <c r="AQQ172" s="320"/>
      <c r="AQR172" s="320"/>
      <c r="AQS172" s="320"/>
      <c r="AQT172" s="320"/>
      <c r="AQU172" s="320"/>
      <c r="AQV172" s="320"/>
      <c r="AQW172" s="320"/>
      <c r="AQX172" s="320"/>
      <c r="AQY172" s="320"/>
      <c r="AQZ172" s="320"/>
      <c r="ARA172" s="320"/>
      <c r="ARB172" s="320"/>
      <c r="ARC172" s="320"/>
      <c r="ARD172" s="320"/>
      <c r="ARE172" s="320"/>
      <c r="ARF172" s="320"/>
      <c r="ARG172" s="320"/>
      <c r="ARH172" s="320"/>
      <c r="ARI172" s="320"/>
      <c r="ARJ172" s="320"/>
      <c r="ARK172" s="320"/>
      <c r="ARL172" s="320"/>
      <c r="ARM172" s="320"/>
      <c r="ARN172" s="320"/>
      <c r="ARO172" s="320"/>
      <c r="ARP172" s="320"/>
      <c r="ARQ172" s="320"/>
      <c r="ARR172" s="320"/>
      <c r="ARS172" s="320"/>
      <c r="ART172" s="320"/>
      <c r="ARU172" s="320"/>
      <c r="ARV172" s="320"/>
      <c r="ARW172" s="320"/>
      <c r="ARX172" s="320"/>
      <c r="ARY172" s="320"/>
      <c r="ARZ172" s="320"/>
      <c r="ASA172" s="320"/>
      <c r="ASB172" s="320"/>
      <c r="ASC172" s="320"/>
      <c r="ASD172" s="320"/>
      <c r="ASE172" s="320"/>
      <c r="ASF172" s="320"/>
      <c r="ASG172" s="320"/>
      <c r="ASH172" s="320"/>
      <c r="ASI172" s="320"/>
      <c r="ASJ172" s="320"/>
      <c r="ASK172" s="320"/>
      <c r="ASL172" s="320"/>
      <c r="ASM172" s="320"/>
      <c r="ASN172" s="320"/>
      <c r="ASO172" s="320"/>
      <c r="ASP172" s="320"/>
      <c r="ASQ172" s="320"/>
      <c r="ASR172" s="320"/>
      <c r="ASS172" s="320"/>
      <c r="AST172" s="320"/>
      <c r="ASU172" s="320"/>
      <c r="ASV172" s="320"/>
      <c r="ASW172" s="320"/>
      <c r="ASX172" s="320"/>
      <c r="ASY172" s="320"/>
      <c r="ASZ172" s="320"/>
      <c r="ATA172" s="320"/>
      <c r="ATB172" s="320"/>
      <c r="ATC172" s="320"/>
      <c r="ATD172" s="320"/>
      <c r="ATE172" s="320"/>
      <c r="ATF172" s="320"/>
      <c r="ATG172" s="320"/>
      <c r="ATH172" s="320"/>
      <c r="ATI172" s="320"/>
      <c r="ATJ172" s="320"/>
      <c r="ATK172" s="320"/>
      <c r="ATL172" s="320"/>
      <c r="ATM172" s="320"/>
      <c r="ATN172" s="320"/>
      <c r="ATO172" s="320"/>
      <c r="ATP172" s="320"/>
      <c r="ATQ172" s="320"/>
      <c r="ATR172" s="320"/>
      <c r="ATS172" s="320"/>
      <c r="ATT172" s="320"/>
      <c r="ATU172" s="320"/>
      <c r="ATV172" s="320"/>
      <c r="ATW172" s="320"/>
      <c r="ATX172" s="320"/>
      <c r="ATY172" s="320"/>
      <c r="ATZ172" s="320"/>
      <c r="AUA172" s="320"/>
      <c r="AUB172" s="320"/>
      <c r="AUC172" s="320"/>
      <c r="AUD172" s="320"/>
      <c r="AUE172" s="320"/>
      <c r="AUF172" s="320"/>
      <c r="AUG172" s="320"/>
      <c r="AUH172" s="320"/>
      <c r="AUI172" s="320"/>
      <c r="AUJ172" s="320"/>
      <c r="AUK172" s="320"/>
      <c r="AUL172" s="320"/>
      <c r="AUM172" s="320"/>
      <c r="AUN172" s="320"/>
      <c r="AUO172" s="320"/>
      <c r="AUP172" s="320"/>
      <c r="AUQ172" s="320"/>
      <c r="AUR172" s="320"/>
      <c r="AUS172" s="320"/>
      <c r="AUT172" s="320"/>
      <c r="AUU172" s="320"/>
      <c r="AUV172" s="320"/>
      <c r="AUW172" s="320"/>
      <c r="AUX172" s="320"/>
      <c r="AUY172" s="320"/>
      <c r="AUZ172" s="320"/>
      <c r="AVA172" s="320"/>
      <c r="AVB172" s="320"/>
      <c r="AVC172" s="320"/>
      <c r="AVD172" s="320"/>
      <c r="AVE172" s="320"/>
      <c r="AVF172" s="320"/>
      <c r="AVG172" s="320"/>
      <c r="AVH172" s="320"/>
      <c r="AVI172" s="320"/>
      <c r="AVJ172" s="320"/>
      <c r="AVK172" s="320"/>
      <c r="AVL172" s="320"/>
      <c r="AVM172" s="320"/>
      <c r="AVN172" s="320"/>
      <c r="AVO172" s="320"/>
      <c r="AVP172" s="320"/>
      <c r="AVQ172" s="320"/>
      <c r="AVR172" s="320"/>
      <c r="AVS172" s="320"/>
      <c r="AVT172" s="320"/>
      <c r="AVU172" s="320"/>
      <c r="AVV172" s="320"/>
      <c r="AVW172" s="320"/>
      <c r="AVX172" s="320"/>
      <c r="AVY172" s="320"/>
      <c r="AVZ172" s="320"/>
      <c r="AWA172" s="320"/>
      <c r="AWB172" s="320"/>
      <c r="AWC172" s="320"/>
      <c r="AWD172" s="320"/>
      <c r="AWE172" s="320"/>
      <c r="AWF172" s="320"/>
      <c r="AWG172" s="320"/>
      <c r="AWH172" s="320"/>
      <c r="AWI172" s="320"/>
      <c r="AWJ172" s="320"/>
      <c r="AWK172" s="320"/>
      <c r="AWL172" s="320"/>
      <c r="AWM172" s="320"/>
      <c r="AWN172" s="320"/>
      <c r="AWO172" s="320"/>
      <c r="AWP172" s="320"/>
      <c r="AWQ172" s="320"/>
      <c r="AWR172" s="320"/>
      <c r="AWS172" s="320"/>
      <c r="AWT172" s="320"/>
      <c r="AWU172" s="320"/>
      <c r="AWV172" s="320"/>
      <c r="AWW172" s="320"/>
      <c r="AWX172" s="320"/>
      <c r="AWY172" s="320"/>
      <c r="AWZ172" s="320"/>
      <c r="AXA172" s="320"/>
      <c r="AXB172" s="320"/>
      <c r="AXC172" s="320"/>
      <c r="AXD172" s="320"/>
      <c r="AXE172" s="320"/>
      <c r="AXF172" s="320"/>
      <c r="AXG172" s="320"/>
      <c r="AXH172" s="320"/>
      <c r="AXI172" s="320"/>
      <c r="AXJ172" s="320"/>
      <c r="AXK172" s="320"/>
      <c r="AXL172" s="320"/>
      <c r="AXM172" s="320"/>
      <c r="AXN172" s="320"/>
      <c r="AXO172" s="320"/>
      <c r="AXP172" s="320"/>
      <c r="AXQ172" s="320"/>
      <c r="AXR172" s="320"/>
      <c r="AXS172" s="320"/>
      <c r="AXT172" s="320"/>
      <c r="AXU172" s="320"/>
      <c r="AXV172" s="320"/>
      <c r="AXW172" s="320"/>
      <c r="AXX172" s="320"/>
      <c r="AXY172" s="320"/>
      <c r="AXZ172" s="320"/>
      <c r="AYA172" s="320"/>
      <c r="AYB172" s="320"/>
      <c r="AYC172" s="320"/>
      <c r="AYD172" s="320"/>
      <c r="AYE172" s="320"/>
      <c r="AYF172" s="320"/>
      <c r="AYG172" s="320"/>
      <c r="AYH172" s="320"/>
      <c r="AYI172" s="320"/>
      <c r="AYJ172" s="320"/>
      <c r="AYK172" s="320"/>
      <c r="AYL172" s="320"/>
      <c r="AYM172" s="320"/>
      <c r="AYN172" s="320"/>
      <c r="AYO172" s="320"/>
      <c r="AYP172" s="320"/>
      <c r="AYQ172" s="320"/>
      <c r="AYR172" s="320"/>
      <c r="AYS172" s="320"/>
      <c r="AYT172" s="320"/>
      <c r="AYU172" s="320"/>
      <c r="AYV172" s="320"/>
      <c r="AYW172" s="320"/>
      <c r="AYX172" s="320"/>
      <c r="AYY172" s="320"/>
      <c r="AYZ172" s="320"/>
      <c r="AZA172" s="320"/>
      <c r="AZB172" s="320"/>
      <c r="AZC172" s="320"/>
      <c r="AZD172" s="320"/>
      <c r="AZE172" s="320"/>
      <c r="AZF172" s="320"/>
      <c r="AZG172" s="320"/>
      <c r="AZH172" s="320"/>
      <c r="AZI172" s="320"/>
      <c r="AZJ172" s="320"/>
      <c r="AZK172" s="320"/>
      <c r="AZL172" s="320"/>
      <c r="AZM172" s="320"/>
      <c r="AZN172" s="320"/>
      <c r="AZO172" s="320"/>
      <c r="AZP172" s="320"/>
      <c r="AZQ172" s="320"/>
      <c r="AZR172" s="320"/>
      <c r="AZS172" s="320"/>
      <c r="AZT172" s="320"/>
      <c r="AZU172" s="320"/>
      <c r="AZV172" s="320"/>
      <c r="AZW172" s="320"/>
      <c r="AZX172" s="320"/>
      <c r="AZY172" s="320"/>
      <c r="AZZ172" s="320"/>
      <c r="BAA172" s="320"/>
      <c r="BAB172" s="320"/>
      <c r="BAC172" s="320"/>
      <c r="BAD172" s="320"/>
      <c r="BAE172" s="320"/>
      <c r="BAF172" s="320"/>
      <c r="BAG172" s="320"/>
      <c r="BAH172" s="320"/>
      <c r="BAI172" s="320"/>
      <c r="BAJ172" s="320"/>
      <c r="BAK172" s="320"/>
      <c r="BAL172" s="320"/>
      <c r="BAM172" s="320"/>
      <c r="BAN172" s="320"/>
      <c r="BAO172" s="320"/>
      <c r="BAP172" s="320"/>
      <c r="BAQ172" s="320"/>
      <c r="BAR172" s="320"/>
      <c r="BAS172" s="320"/>
      <c r="BAT172" s="320"/>
      <c r="BAU172" s="320"/>
      <c r="BAV172" s="320"/>
      <c r="BAW172" s="320"/>
      <c r="BAX172" s="320"/>
      <c r="BAY172" s="320"/>
      <c r="BAZ172" s="320"/>
      <c r="BBA172" s="320"/>
      <c r="BBB172" s="320"/>
      <c r="BBC172" s="320"/>
      <c r="BBD172" s="320"/>
      <c r="BBE172" s="320"/>
      <c r="BBF172" s="320"/>
      <c r="BBG172" s="320"/>
      <c r="BBH172" s="320"/>
      <c r="BBI172" s="320"/>
      <c r="BBJ172" s="320"/>
      <c r="BBK172" s="320"/>
      <c r="BBL172" s="320"/>
      <c r="BBM172" s="320"/>
      <c r="BBN172" s="320"/>
      <c r="BBO172" s="320"/>
      <c r="BBP172" s="320"/>
      <c r="BBQ172" s="320"/>
      <c r="BBR172" s="320"/>
      <c r="BBS172" s="320"/>
      <c r="BBT172" s="320"/>
      <c r="BBU172" s="320"/>
      <c r="BBV172" s="320"/>
      <c r="BBW172" s="320"/>
      <c r="BBX172" s="320"/>
      <c r="BBY172" s="320"/>
      <c r="BBZ172" s="320"/>
      <c r="BCA172" s="320"/>
      <c r="BCB172" s="320"/>
      <c r="BCC172" s="320"/>
      <c r="BCD172" s="320"/>
      <c r="BCE172" s="320"/>
      <c r="BCF172" s="320"/>
      <c r="BCG172" s="320"/>
      <c r="BCH172" s="320"/>
      <c r="BCI172" s="320"/>
      <c r="BCJ172" s="320"/>
      <c r="BCK172" s="320"/>
      <c r="BCL172" s="320"/>
      <c r="BCM172" s="320"/>
      <c r="BCN172" s="320"/>
      <c r="BCO172" s="320"/>
      <c r="BCP172" s="320"/>
      <c r="BCQ172" s="320"/>
      <c r="BCR172" s="320"/>
      <c r="BCS172" s="320"/>
      <c r="BCT172" s="320"/>
      <c r="BCU172" s="320"/>
      <c r="BCV172" s="320"/>
      <c r="BCW172" s="320"/>
      <c r="BCX172" s="320"/>
      <c r="BCY172" s="320"/>
      <c r="BCZ172" s="320"/>
      <c r="BDA172" s="320"/>
      <c r="BDB172" s="320"/>
      <c r="BDC172" s="320"/>
      <c r="BDD172" s="320"/>
      <c r="BDE172" s="320"/>
      <c r="BDF172" s="320"/>
      <c r="BDG172" s="320"/>
      <c r="BDH172" s="320"/>
      <c r="BDI172" s="320"/>
      <c r="BDJ172" s="320"/>
      <c r="BDK172" s="320"/>
      <c r="BDL172" s="320"/>
      <c r="BDM172" s="320"/>
      <c r="BDN172" s="320"/>
      <c r="BDO172" s="320"/>
      <c r="BDP172" s="320"/>
      <c r="BDQ172" s="320"/>
      <c r="BDR172" s="320"/>
      <c r="BDS172" s="320"/>
      <c r="BDT172" s="320"/>
      <c r="BDU172" s="320"/>
      <c r="BDV172" s="320"/>
      <c r="BDW172" s="320"/>
      <c r="BDX172" s="320"/>
      <c r="BDY172" s="320"/>
      <c r="BDZ172" s="320"/>
      <c r="BEA172" s="320"/>
      <c r="BEB172" s="320"/>
      <c r="BEC172" s="320"/>
      <c r="BED172" s="320"/>
      <c r="BEE172" s="320"/>
      <c r="BEF172" s="320"/>
      <c r="BEG172" s="320"/>
      <c r="BEH172" s="320"/>
      <c r="BEI172" s="320"/>
      <c r="BEJ172" s="320"/>
      <c r="BEK172" s="320"/>
      <c r="BEL172" s="320"/>
      <c r="BEM172" s="320"/>
      <c r="BEN172" s="320"/>
      <c r="BEO172" s="320"/>
      <c r="BEP172" s="320"/>
      <c r="BEQ172" s="320"/>
      <c r="BER172" s="320"/>
      <c r="BES172" s="320"/>
      <c r="BET172" s="320"/>
      <c r="BEU172" s="320"/>
      <c r="BEV172" s="320"/>
      <c r="BEW172" s="320"/>
      <c r="BEX172" s="320"/>
      <c r="BEY172" s="320"/>
      <c r="BEZ172" s="320"/>
      <c r="BFA172" s="320"/>
      <c r="BFB172" s="320"/>
      <c r="BFC172" s="320"/>
      <c r="BFD172" s="320"/>
      <c r="BFE172" s="320"/>
      <c r="BFF172" s="320"/>
      <c r="BFG172" s="320"/>
      <c r="BFH172" s="320"/>
      <c r="BFI172" s="320"/>
      <c r="BFJ172" s="320"/>
      <c r="BFK172" s="320"/>
      <c r="BFL172" s="320"/>
      <c r="BFM172" s="320"/>
      <c r="BFN172" s="320"/>
      <c r="BFO172" s="320"/>
      <c r="BFP172" s="320"/>
      <c r="BFQ172" s="320"/>
      <c r="BFR172" s="320"/>
      <c r="BFS172" s="320"/>
      <c r="BFT172" s="320"/>
      <c r="BFU172" s="320"/>
      <c r="BFV172" s="320"/>
      <c r="BFW172" s="320"/>
      <c r="BFX172" s="320"/>
      <c r="BFY172" s="320"/>
      <c r="BFZ172" s="320"/>
      <c r="BGA172" s="320"/>
      <c r="BGB172" s="320"/>
      <c r="BGC172" s="320"/>
      <c r="BGD172" s="320"/>
      <c r="BGE172" s="320"/>
      <c r="BGF172" s="320"/>
      <c r="BGG172" s="320"/>
      <c r="BGH172" s="320"/>
      <c r="BGI172" s="320"/>
      <c r="BGJ172" s="320"/>
      <c r="BGK172" s="320"/>
      <c r="BGL172" s="320"/>
      <c r="BGM172" s="320"/>
      <c r="BGN172" s="320"/>
      <c r="BGO172" s="320"/>
      <c r="BGP172" s="320"/>
      <c r="BGQ172" s="320"/>
      <c r="BGR172" s="320"/>
      <c r="BGS172" s="320"/>
      <c r="BGT172" s="320"/>
      <c r="BGU172" s="320"/>
      <c r="BGV172" s="320"/>
      <c r="BGW172" s="320"/>
      <c r="BGX172" s="320"/>
      <c r="BGY172" s="320"/>
      <c r="BGZ172" s="320"/>
      <c r="BHA172" s="320"/>
      <c r="BHB172" s="320"/>
      <c r="BHC172" s="320"/>
      <c r="BHD172" s="320"/>
      <c r="BHE172" s="320"/>
      <c r="BHF172" s="320"/>
      <c r="BHG172" s="320"/>
      <c r="BHH172" s="320"/>
      <c r="BHI172" s="320"/>
      <c r="BHJ172" s="320"/>
      <c r="BHK172" s="320"/>
      <c r="BHL172" s="320"/>
      <c r="BHM172" s="320"/>
      <c r="BHN172" s="320"/>
      <c r="BHO172" s="320"/>
      <c r="BHP172" s="320"/>
      <c r="BHQ172" s="320"/>
      <c r="BHR172" s="320"/>
      <c r="BHS172" s="320"/>
      <c r="BHT172" s="320"/>
      <c r="BHU172" s="320"/>
      <c r="BHV172" s="320"/>
      <c r="BHW172" s="320"/>
      <c r="BHX172" s="320"/>
      <c r="BHY172" s="320"/>
      <c r="BHZ172" s="320"/>
      <c r="BIA172" s="320"/>
      <c r="BIB172" s="320"/>
      <c r="BIC172" s="320"/>
      <c r="BID172" s="320"/>
      <c r="BIE172" s="320"/>
      <c r="BIF172" s="320"/>
      <c r="BIG172" s="320"/>
      <c r="BIH172" s="320"/>
      <c r="BII172" s="320"/>
      <c r="BIJ172" s="320"/>
      <c r="BIK172" s="320"/>
      <c r="BIL172" s="320"/>
      <c r="BIM172" s="320"/>
      <c r="BIN172" s="320"/>
      <c r="BIO172" s="320"/>
      <c r="BIP172" s="320"/>
      <c r="BIQ172" s="320"/>
      <c r="BIR172" s="320"/>
      <c r="BIS172" s="320"/>
      <c r="BIT172" s="320"/>
      <c r="BIU172" s="320"/>
      <c r="BIV172" s="320"/>
      <c r="BIW172" s="320"/>
      <c r="BIX172" s="320"/>
      <c r="BIY172" s="320"/>
      <c r="BIZ172" s="320"/>
      <c r="BJA172" s="320"/>
      <c r="BJB172" s="320"/>
      <c r="BJC172" s="320"/>
      <c r="BJD172" s="320"/>
      <c r="BJE172" s="320"/>
      <c r="BJF172" s="320"/>
      <c r="BJG172" s="320"/>
      <c r="BJH172" s="320"/>
      <c r="BJI172" s="320"/>
      <c r="BJJ172" s="320"/>
      <c r="BJK172" s="320"/>
      <c r="BJL172" s="320"/>
      <c r="BJM172" s="320"/>
      <c r="BJN172" s="320"/>
      <c r="BJO172" s="320"/>
      <c r="BJP172" s="320"/>
      <c r="BJQ172" s="320"/>
      <c r="BJR172" s="320"/>
      <c r="BJS172" s="320"/>
      <c r="BJT172" s="320"/>
      <c r="BJU172" s="320"/>
      <c r="BJV172" s="320"/>
      <c r="BJW172" s="320"/>
      <c r="BJX172" s="320"/>
      <c r="BJY172" s="320"/>
      <c r="BJZ172" s="320"/>
      <c r="BKA172" s="320"/>
      <c r="BKB172" s="320"/>
      <c r="BKC172" s="320"/>
      <c r="BKD172" s="320"/>
      <c r="BKE172" s="320"/>
      <c r="BKF172" s="320"/>
      <c r="BKG172" s="320"/>
      <c r="BKH172" s="320"/>
      <c r="BKI172" s="320"/>
      <c r="BKJ172" s="320"/>
      <c r="BKK172" s="320"/>
      <c r="BKL172" s="320"/>
      <c r="BKM172" s="320"/>
      <c r="BKN172" s="320"/>
      <c r="BKO172" s="320"/>
      <c r="BKP172" s="320"/>
      <c r="BKQ172" s="320"/>
      <c r="BKR172" s="320"/>
      <c r="BKS172" s="320"/>
      <c r="BKT172" s="320"/>
      <c r="BKU172" s="320"/>
      <c r="BKV172" s="320"/>
      <c r="BKW172" s="320"/>
      <c r="BKX172" s="320"/>
      <c r="BKY172" s="320"/>
      <c r="BKZ172" s="320"/>
      <c r="BLA172" s="320"/>
      <c r="BLB172" s="320"/>
      <c r="BLC172" s="320"/>
      <c r="BLD172" s="320"/>
      <c r="BLE172" s="320"/>
      <c r="BLF172" s="320"/>
      <c r="BLG172" s="320"/>
      <c r="BLH172" s="320"/>
      <c r="BLI172" s="320"/>
      <c r="BLJ172" s="320"/>
      <c r="BLK172" s="320"/>
      <c r="BLL172" s="320"/>
      <c r="BLM172" s="320"/>
      <c r="BLN172" s="320"/>
      <c r="BLO172" s="320"/>
      <c r="BLP172" s="320"/>
      <c r="BLQ172" s="320"/>
      <c r="BLR172" s="320"/>
      <c r="BLS172" s="320"/>
      <c r="BLT172" s="320"/>
      <c r="BLU172" s="320"/>
      <c r="BLV172" s="320"/>
      <c r="BLW172" s="320"/>
      <c r="BLX172" s="320"/>
      <c r="BLY172" s="320"/>
      <c r="BLZ172" s="320"/>
      <c r="BMA172" s="320"/>
      <c r="BMB172" s="320"/>
      <c r="BMC172" s="320"/>
      <c r="BMD172" s="320"/>
      <c r="BME172" s="320"/>
      <c r="BMF172" s="320"/>
      <c r="BMG172" s="320"/>
      <c r="BMH172" s="320"/>
      <c r="BMI172" s="320"/>
      <c r="BMJ172" s="320"/>
      <c r="BMK172" s="320"/>
      <c r="BML172" s="320"/>
      <c r="BMM172" s="320"/>
      <c r="BMN172" s="320"/>
      <c r="BMO172" s="320"/>
      <c r="BMP172" s="320"/>
      <c r="BMQ172" s="320"/>
      <c r="BMR172" s="320"/>
      <c r="BMS172" s="320"/>
      <c r="BMT172" s="320"/>
      <c r="BMU172" s="320"/>
      <c r="BMV172" s="320"/>
      <c r="BMW172" s="320"/>
      <c r="BMX172" s="320"/>
      <c r="BMY172" s="320"/>
      <c r="BMZ172" s="320"/>
      <c r="BNA172" s="320"/>
      <c r="BNB172" s="320"/>
      <c r="BNC172" s="320"/>
      <c r="BND172" s="320"/>
      <c r="BNE172" s="320"/>
      <c r="BNF172" s="320"/>
      <c r="BNG172" s="320"/>
      <c r="BNH172" s="320"/>
      <c r="BNI172" s="320"/>
      <c r="BNJ172" s="320"/>
      <c r="BNK172" s="320"/>
      <c r="BNL172" s="320"/>
      <c r="BNM172" s="320"/>
      <c r="BNN172" s="320"/>
      <c r="BNO172" s="320"/>
      <c r="BNP172" s="320"/>
      <c r="BNQ172" s="320"/>
      <c r="BNR172" s="320"/>
      <c r="BNS172" s="320"/>
      <c r="BNT172" s="320"/>
      <c r="BNU172" s="320"/>
      <c r="BNV172" s="320"/>
      <c r="BNW172" s="320"/>
      <c r="BNX172" s="320"/>
      <c r="BNY172" s="320"/>
      <c r="BNZ172" s="320"/>
      <c r="BOA172" s="320"/>
      <c r="BOB172" s="320"/>
      <c r="BOC172" s="320"/>
      <c r="BOD172" s="320"/>
      <c r="BOE172" s="320"/>
      <c r="BOF172" s="320"/>
      <c r="BOG172" s="320"/>
      <c r="BOH172" s="320"/>
      <c r="BOI172" s="320"/>
      <c r="BOJ172" s="320"/>
      <c r="BOK172" s="320"/>
      <c r="BOL172" s="320"/>
      <c r="BOM172" s="320"/>
      <c r="BON172" s="320"/>
      <c r="BOO172" s="320"/>
      <c r="BOP172" s="320"/>
      <c r="BOQ172" s="320"/>
      <c r="BOR172" s="320"/>
      <c r="BOS172" s="320"/>
      <c r="BOT172" s="320"/>
      <c r="BOU172" s="320"/>
      <c r="BOV172" s="320"/>
      <c r="BOW172" s="320"/>
      <c r="BOX172" s="320"/>
      <c r="BOY172" s="320"/>
      <c r="BOZ172" s="320"/>
      <c r="BPA172" s="320"/>
      <c r="BPB172" s="320"/>
      <c r="BPC172" s="320"/>
      <c r="BPD172" s="320"/>
      <c r="BPE172" s="320"/>
      <c r="BPF172" s="320"/>
      <c r="BPG172" s="320"/>
      <c r="BPH172" s="320"/>
      <c r="BPI172" s="320"/>
      <c r="BPJ172" s="320"/>
      <c r="BPK172" s="320"/>
      <c r="BPL172" s="320"/>
      <c r="BPM172" s="320"/>
      <c r="BPN172" s="320"/>
      <c r="BPO172" s="320"/>
      <c r="BPP172" s="320"/>
      <c r="BPQ172" s="320"/>
      <c r="BPR172" s="320"/>
      <c r="BPS172" s="320"/>
      <c r="BPT172" s="320"/>
      <c r="BPU172" s="320"/>
      <c r="BPV172" s="320"/>
      <c r="BPW172" s="320"/>
      <c r="BPX172" s="320"/>
      <c r="BPY172" s="320"/>
      <c r="BPZ172" s="320"/>
      <c r="BQA172" s="320"/>
      <c r="BQB172" s="320"/>
      <c r="BQC172" s="320"/>
      <c r="BQD172" s="320"/>
      <c r="BQE172" s="320"/>
      <c r="BQF172" s="320"/>
      <c r="BQG172" s="320"/>
      <c r="BQH172" s="320"/>
      <c r="BQI172" s="320"/>
      <c r="BQJ172" s="320"/>
      <c r="BQK172" s="320"/>
      <c r="BQL172" s="320"/>
      <c r="BQM172" s="320"/>
      <c r="BQN172" s="320"/>
      <c r="BQO172" s="320"/>
      <c r="BQP172" s="320"/>
      <c r="BQQ172" s="320"/>
      <c r="BQR172" s="320"/>
      <c r="BQS172" s="320"/>
      <c r="BQT172" s="320"/>
      <c r="BQU172" s="320"/>
      <c r="BQV172" s="320"/>
      <c r="BQW172" s="320"/>
      <c r="BQX172" s="320"/>
      <c r="BQY172" s="320"/>
      <c r="BQZ172" s="320"/>
      <c r="BRA172" s="320"/>
      <c r="BRB172" s="320"/>
      <c r="BRC172" s="320"/>
      <c r="BRD172" s="320"/>
      <c r="BRE172" s="320"/>
      <c r="BRF172" s="320"/>
      <c r="BRG172" s="320"/>
      <c r="BRH172" s="320"/>
      <c r="BRI172" s="320"/>
      <c r="BRJ172" s="320"/>
      <c r="BRK172" s="320"/>
      <c r="BRL172" s="320"/>
      <c r="BRM172" s="320"/>
      <c r="BRN172" s="320"/>
      <c r="BRO172" s="320"/>
      <c r="BRP172" s="320"/>
      <c r="BRQ172" s="320"/>
      <c r="BRR172" s="320"/>
      <c r="BRS172" s="320"/>
      <c r="BRT172" s="320"/>
      <c r="BRU172" s="320"/>
      <c r="BRV172" s="320"/>
      <c r="BRW172" s="320"/>
      <c r="BRX172" s="320"/>
      <c r="BRY172" s="320"/>
      <c r="BRZ172" s="320"/>
      <c r="BSA172" s="320"/>
      <c r="BSB172" s="320"/>
      <c r="BSC172" s="320"/>
      <c r="BSD172" s="320"/>
      <c r="BSE172" s="320"/>
      <c r="BSF172" s="320"/>
      <c r="BSG172" s="320"/>
      <c r="BSH172" s="320"/>
      <c r="BSI172" s="320"/>
      <c r="BSJ172" s="320"/>
      <c r="BSK172" s="320"/>
      <c r="BSL172" s="320"/>
      <c r="BSM172" s="320"/>
      <c r="BSN172" s="320"/>
      <c r="BSO172" s="320"/>
      <c r="BSP172" s="320"/>
      <c r="BSQ172" s="320"/>
      <c r="BSR172" s="320"/>
      <c r="BSS172" s="320"/>
      <c r="BST172" s="320"/>
      <c r="BSU172" s="320"/>
      <c r="BSV172" s="320"/>
      <c r="BSW172" s="320"/>
      <c r="BSX172" s="320"/>
      <c r="BSY172" s="320"/>
      <c r="BSZ172" s="320"/>
      <c r="BTA172" s="320"/>
      <c r="BTB172" s="320"/>
      <c r="BTC172" s="320"/>
      <c r="BTD172" s="320"/>
      <c r="BTE172" s="320"/>
      <c r="BTF172" s="320"/>
      <c r="BTG172" s="320"/>
      <c r="BTH172" s="320"/>
      <c r="BTI172" s="320"/>
      <c r="BTJ172" s="320"/>
      <c r="BTK172" s="320"/>
      <c r="BTL172" s="320"/>
      <c r="BTM172" s="320"/>
      <c r="BTN172" s="320"/>
      <c r="BTO172" s="320"/>
      <c r="BTP172" s="320"/>
      <c r="BTQ172" s="320"/>
      <c r="BTR172" s="320"/>
      <c r="BTS172" s="320"/>
      <c r="BTT172" s="320"/>
      <c r="BTU172" s="320"/>
      <c r="BTV172" s="320"/>
      <c r="BTW172" s="320"/>
      <c r="BTX172" s="320"/>
      <c r="BTY172" s="320"/>
      <c r="BTZ172" s="320"/>
      <c r="BUA172" s="320"/>
      <c r="BUB172" s="320"/>
      <c r="BUC172" s="320"/>
      <c r="BUD172" s="320"/>
      <c r="BUE172" s="320"/>
      <c r="BUF172" s="320"/>
      <c r="BUG172" s="320"/>
      <c r="BUH172" s="320"/>
      <c r="BUI172" s="320"/>
      <c r="BUJ172" s="320"/>
      <c r="BUK172" s="320"/>
      <c r="BUL172" s="320"/>
      <c r="BUM172" s="320"/>
      <c r="BUN172" s="320"/>
      <c r="BUO172" s="320"/>
      <c r="BUP172" s="320"/>
      <c r="BUQ172" s="320"/>
      <c r="BUR172" s="320"/>
      <c r="BUS172" s="320"/>
      <c r="BUT172" s="320"/>
      <c r="BUU172" s="320"/>
      <c r="BUV172" s="320"/>
      <c r="BUW172" s="320"/>
      <c r="BUX172" s="320"/>
      <c r="BUY172" s="320"/>
      <c r="BUZ172" s="320"/>
      <c r="BVA172" s="320"/>
      <c r="BVB172" s="320"/>
      <c r="BVC172" s="320"/>
      <c r="BVD172" s="320"/>
      <c r="BVE172" s="320"/>
      <c r="BVF172" s="320"/>
      <c r="BVG172" s="320"/>
      <c r="BVH172" s="320"/>
      <c r="BVI172" s="320"/>
      <c r="BVJ172" s="320"/>
      <c r="BVK172" s="320"/>
      <c r="BVL172" s="320"/>
      <c r="BVM172" s="320"/>
      <c r="BVN172" s="320"/>
      <c r="BVO172" s="320"/>
      <c r="BVP172" s="320"/>
      <c r="BVQ172" s="320"/>
      <c r="BVR172" s="320"/>
      <c r="BVS172" s="320"/>
      <c r="BVT172" s="320"/>
      <c r="BVU172" s="320"/>
      <c r="BVV172" s="320"/>
      <c r="BVW172" s="320"/>
      <c r="BVX172" s="320"/>
      <c r="BVY172" s="320"/>
      <c r="BVZ172" s="320"/>
      <c r="BWA172" s="320"/>
      <c r="BWB172" s="320"/>
      <c r="BWC172" s="320"/>
      <c r="BWD172" s="320"/>
      <c r="BWE172" s="320"/>
      <c r="BWF172" s="320"/>
      <c r="BWG172" s="320"/>
      <c r="BWH172" s="320"/>
      <c r="BWI172" s="320"/>
      <c r="BWJ172" s="320"/>
      <c r="BWK172" s="320"/>
      <c r="BWL172" s="320"/>
      <c r="BWM172" s="320"/>
      <c r="BWN172" s="320"/>
      <c r="BWO172" s="320"/>
      <c r="BWP172" s="320"/>
      <c r="BWQ172" s="320"/>
      <c r="BWR172" s="320"/>
      <c r="BWS172" s="320"/>
      <c r="BWT172" s="320"/>
      <c r="BWU172" s="320"/>
      <c r="BWV172" s="320"/>
      <c r="BWW172" s="320"/>
      <c r="BWX172" s="320"/>
      <c r="BWY172" s="320"/>
      <c r="BWZ172" s="320"/>
      <c r="BXA172" s="320"/>
      <c r="BXB172" s="320"/>
      <c r="BXC172" s="320"/>
      <c r="BXD172" s="320"/>
      <c r="BXE172" s="320"/>
      <c r="BXF172" s="320"/>
      <c r="BXG172" s="320"/>
      <c r="BXH172" s="320"/>
      <c r="BXI172" s="320"/>
      <c r="BXJ172" s="320"/>
      <c r="BXK172" s="320"/>
      <c r="BXL172" s="320"/>
      <c r="BXM172" s="320"/>
      <c r="BXN172" s="320"/>
      <c r="BXO172" s="320"/>
      <c r="BXP172" s="320"/>
      <c r="BXQ172" s="320"/>
      <c r="BXR172" s="320"/>
      <c r="BXS172" s="320"/>
      <c r="BXT172" s="320"/>
      <c r="BXU172" s="320"/>
      <c r="BXV172" s="320"/>
      <c r="BXW172" s="320"/>
      <c r="BXX172" s="320"/>
      <c r="BXY172" s="320"/>
      <c r="BXZ172" s="320"/>
      <c r="BYA172" s="320"/>
      <c r="BYB172" s="320"/>
      <c r="BYC172" s="320"/>
      <c r="BYD172" s="320"/>
      <c r="BYE172" s="320"/>
      <c r="BYF172" s="320"/>
      <c r="BYG172" s="320"/>
      <c r="BYH172" s="320"/>
      <c r="BYI172" s="320"/>
      <c r="BYJ172" s="320"/>
      <c r="BYK172" s="320"/>
      <c r="BYL172" s="320"/>
      <c r="BYM172" s="320"/>
      <c r="BYN172" s="320"/>
      <c r="BYO172" s="320"/>
      <c r="BYP172" s="320"/>
      <c r="BYQ172" s="320"/>
      <c r="BYR172" s="320"/>
      <c r="BYS172" s="320"/>
      <c r="BYT172" s="320"/>
      <c r="BYU172" s="320"/>
      <c r="BYV172" s="320"/>
      <c r="BYW172" s="320"/>
      <c r="BYX172" s="320"/>
      <c r="BYY172" s="320"/>
      <c r="BYZ172" s="320"/>
      <c r="BZA172" s="320"/>
      <c r="BZB172" s="320"/>
      <c r="BZC172" s="320"/>
      <c r="BZD172" s="320"/>
      <c r="BZE172" s="320"/>
      <c r="BZF172" s="320"/>
      <c r="BZG172" s="320"/>
      <c r="BZH172" s="320"/>
      <c r="BZI172" s="320"/>
      <c r="BZJ172" s="320"/>
      <c r="BZK172" s="320"/>
      <c r="BZL172" s="320"/>
      <c r="BZM172" s="320"/>
      <c r="BZN172" s="320"/>
      <c r="BZO172" s="320"/>
      <c r="BZP172" s="320"/>
      <c r="BZQ172" s="320"/>
      <c r="BZR172" s="320"/>
      <c r="BZS172" s="320"/>
      <c r="BZT172" s="320"/>
      <c r="BZU172" s="320"/>
      <c r="BZV172" s="320"/>
      <c r="BZW172" s="320"/>
      <c r="BZX172" s="320"/>
      <c r="BZY172" s="320"/>
      <c r="BZZ172" s="320"/>
      <c r="CAA172" s="320"/>
      <c r="CAB172" s="320"/>
      <c r="CAC172" s="320"/>
      <c r="CAD172" s="320"/>
      <c r="CAE172" s="320"/>
      <c r="CAF172" s="320"/>
      <c r="CAG172" s="320"/>
      <c r="CAH172" s="320"/>
      <c r="CAI172" s="320"/>
      <c r="CAJ172" s="320"/>
      <c r="CAK172" s="320"/>
      <c r="CAL172" s="320"/>
      <c r="CAM172" s="320"/>
      <c r="CAN172" s="320"/>
      <c r="CAO172" s="320"/>
      <c r="CAP172" s="320"/>
      <c r="CAQ172" s="320"/>
      <c r="CAR172" s="320"/>
      <c r="CAS172" s="320"/>
      <c r="CAT172" s="320"/>
      <c r="CAU172" s="320"/>
      <c r="CAV172" s="320"/>
      <c r="CAW172" s="320"/>
      <c r="CAX172" s="320"/>
      <c r="CAY172" s="320"/>
      <c r="CAZ172" s="320"/>
      <c r="CBA172" s="320"/>
      <c r="CBB172" s="320"/>
      <c r="CBC172" s="320"/>
      <c r="CBD172" s="320"/>
      <c r="CBE172" s="320"/>
      <c r="CBF172" s="320"/>
      <c r="CBG172" s="320"/>
      <c r="CBH172" s="320"/>
      <c r="CBI172" s="320"/>
      <c r="CBJ172" s="320"/>
      <c r="CBK172" s="320"/>
      <c r="CBL172" s="320"/>
      <c r="CBM172" s="320"/>
      <c r="CBN172" s="320"/>
      <c r="CBO172" s="320"/>
      <c r="CBP172" s="320"/>
      <c r="CBQ172" s="320"/>
      <c r="CBR172" s="320"/>
      <c r="CBS172" s="320"/>
      <c r="CBT172" s="320"/>
      <c r="CBU172" s="320"/>
      <c r="CBV172" s="320"/>
      <c r="CBW172" s="320"/>
      <c r="CBX172" s="320"/>
      <c r="CBY172" s="320"/>
      <c r="CBZ172" s="320"/>
      <c r="CCA172" s="320"/>
      <c r="CCB172" s="320"/>
      <c r="CCC172" s="320"/>
      <c r="CCD172" s="320"/>
      <c r="CCE172" s="320"/>
      <c r="CCF172" s="320"/>
      <c r="CCG172" s="320"/>
      <c r="CCH172" s="320"/>
      <c r="CCI172" s="320"/>
      <c r="CCJ172" s="320"/>
      <c r="CCK172" s="320"/>
      <c r="CCL172" s="320"/>
      <c r="CCM172" s="320"/>
      <c r="CCN172" s="320"/>
      <c r="CCO172" s="320"/>
      <c r="CCP172" s="320"/>
      <c r="CCQ172" s="320"/>
      <c r="CCR172" s="320"/>
      <c r="CCS172" s="320"/>
      <c r="CCT172" s="320"/>
      <c r="CCU172" s="320"/>
      <c r="CCV172" s="320"/>
      <c r="CCW172" s="320"/>
      <c r="CCX172" s="320"/>
      <c r="CCY172" s="320"/>
      <c r="CCZ172" s="320"/>
      <c r="CDA172" s="320"/>
      <c r="CDB172" s="320"/>
      <c r="CDC172" s="320"/>
      <c r="CDD172" s="320"/>
      <c r="CDE172" s="320"/>
      <c r="CDF172" s="320"/>
      <c r="CDG172" s="320"/>
      <c r="CDH172" s="320"/>
      <c r="CDI172" s="320"/>
      <c r="CDJ172" s="320"/>
      <c r="CDK172" s="320"/>
      <c r="CDL172" s="320"/>
      <c r="CDM172" s="320"/>
      <c r="CDN172" s="320"/>
      <c r="CDO172" s="320"/>
      <c r="CDP172" s="320"/>
      <c r="CDQ172" s="320"/>
      <c r="CDR172" s="320"/>
      <c r="CDS172" s="320"/>
      <c r="CDT172" s="320"/>
      <c r="CDU172" s="320"/>
      <c r="CDV172" s="320"/>
      <c r="CDW172" s="320"/>
      <c r="CDX172" s="320"/>
      <c r="CDY172" s="320"/>
      <c r="CDZ172" s="320"/>
      <c r="CEA172" s="320"/>
      <c r="CEB172" s="320"/>
      <c r="CEC172" s="320"/>
      <c r="CED172" s="320"/>
      <c r="CEE172" s="320"/>
      <c r="CEF172" s="320"/>
      <c r="CEG172" s="320"/>
      <c r="CEH172" s="320"/>
      <c r="CEI172" s="320"/>
      <c r="CEJ172" s="320"/>
      <c r="CEK172" s="320"/>
      <c r="CEL172" s="320"/>
      <c r="CEM172" s="320"/>
      <c r="CEN172" s="320"/>
      <c r="CEO172" s="320"/>
      <c r="CEP172" s="320"/>
      <c r="CEQ172" s="320"/>
      <c r="CER172" s="320"/>
      <c r="CES172" s="320"/>
      <c r="CET172" s="320"/>
      <c r="CEU172" s="320"/>
      <c r="CEV172" s="320"/>
      <c r="CEW172" s="320"/>
      <c r="CEX172" s="320"/>
      <c r="CEY172" s="320"/>
      <c r="CEZ172" s="320"/>
      <c r="CFA172" s="320"/>
      <c r="CFB172" s="320"/>
      <c r="CFC172" s="320"/>
      <c r="CFD172" s="320"/>
      <c r="CFE172" s="320"/>
      <c r="CFF172" s="320"/>
      <c r="CFG172" s="320"/>
      <c r="CFH172" s="320"/>
      <c r="CFI172" s="320"/>
      <c r="CFJ172" s="320"/>
      <c r="CFK172" s="320"/>
      <c r="CFL172" s="320"/>
      <c r="CFM172" s="320"/>
      <c r="CFN172" s="320"/>
      <c r="CFO172" s="320"/>
      <c r="CFP172" s="320"/>
      <c r="CFQ172" s="320"/>
      <c r="CFR172" s="320"/>
      <c r="CFS172" s="320"/>
      <c r="CFT172" s="320"/>
      <c r="CFU172" s="320"/>
      <c r="CFV172" s="320"/>
      <c r="CFW172" s="320"/>
      <c r="CFX172" s="320"/>
      <c r="CFY172" s="320"/>
      <c r="CFZ172" s="320"/>
      <c r="CGA172" s="320"/>
      <c r="CGB172" s="320"/>
      <c r="CGC172" s="320"/>
      <c r="CGD172" s="320"/>
      <c r="CGE172" s="320"/>
      <c r="CGF172" s="320"/>
      <c r="CGG172" s="320"/>
      <c r="CGH172" s="320"/>
      <c r="CGI172" s="320"/>
      <c r="CGJ172" s="320"/>
      <c r="CGK172" s="320"/>
      <c r="CGL172" s="320"/>
      <c r="CGM172" s="320"/>
      <c r="CGN172" s="320"/>
      <c r="CGO172" s="320"/>
      <c r="CGP172" s="320"/>
      <c r="CGQ172" s="320"/>
      <c r="CGR172" s="320"/>
      <c r="CGS172" s="320"/>
      <c r="CGT172" s="320"/>
      <c r="CGU172" s="320"/>
      <c r="CGV172" s="320"/>
      <c r="CGW172" s="320"/>
      <c r="CGX172" s="320"/>
      <c r="CGY172" s="320"/>
      <c r="CGZ172" s="320"/>
      <c r="CHA172" s="320"/>
      <c r="CHB172" s="320"/>
      <c r="CHC172" s="320"/>
      <c r="CHD172" s="320"/>
      <c r="CHE172" s="320"/>
      <c r="CHF172" s="320"/>
      <c r="CHG172" s="320"/>
      <c r="CHH172" s="320"/>
      <c r="CHI172" s="320"/>
      <c r="CHJ172" s="320"/>
      <c r="CHK172" s="320"/>
      <c r="CHL172" s="320"/>
      <c r="CHM172" s="320"/>
      <c r="CHN172" s="320"/>
      <c r="CHO172" s="320"/>
      <c r="CHP172" s="320"/>
      <c r="CHQ172" s="320"/>
      <c r="CHR172" s="320"/>
      <c r="CHS172" s="320"/>
      <c r="CHT172" s="320"/>
      <c r="CHU172" s="320"/>
      <c r="CHV172" s="320"/>
      <c r="CHW172" s="320"/>
      <c r="CHX172" s="320"/>
      <c r="CHY172" s="320"/>
      <c r="CHZ172" s="320"/>
      <c r="CIA172" s="320"/>
      <c r="CIB172" s="320"/>
      <c r="CIC172" s="320"/>
      <c r="CID172" s="320"/>
      <c r="CIE172" s="320"/>
      <c r="CIF172" s="320"/>
      <c r="CIG172" s="320"/>
      <c r="CIH172" s="320"/>
      <c r="CII172" s="320"/>
      <c r="CIJ172" s="320"/>
      <c r="CIK172" s="320"/>
      <c r="CIL172" s="320"/>
      <c r="CIM172" s="320"/>
      <c r="CIN172" s="320"/>
      <c r="CIO172" s="320"/>
      <c r="CIP172" s="320"/>
      <c r="CIQ172" s="320"/>
      <c r="CIR172" s="320"/>
      <c r="CIS172" s="320"/>
      <c r="CIT172" s="320"/>
      <c r="CIU172" s="320"/>
      <c r="CIV172" s="320"/>
      <c r="CIW172" s="320"/>
      <c r="CIX172" s="320"/>
      <c r="CIY172" s="320"/>
      <c r="CIZ172" s="320"/>
      <c r="CJA172" s="320"/>
      <c r="CJB172" s="320"/>
      <c r="CJC172" s="320"/>
      <c r="CJD172" s="320"/>
      <c r="CJE172" s="320"/>
      <c r="CJF172" s="320"/>
      <c r="CJG172" s="320"/>
      <c r="CJH172" s="320"/>
      <c r="CJI172" s="320"/>
      <c r="CJJ172" s="320"/>
      <c r="CJK172" s="320"/>
      <c r="CJL172" s="320"/>
      <c r="CJM172" s="320"/>
      <c r="CJN172" s="320"/>
      <c r="CJO172" s="320"/>
      <c r="CJP172" s="320"/>
      <c r="CJQ172" s="320"/>
      <c r="CJR172" s="320"/>
      <c r="CJS172" s="320"/>
      <c r="CJT172" s="320"/>
      <c r="CJU172" s="320"/>
      <c r="CJV172" s="320"/>
      <c r="CJW172" s="320"/>
      <c r="CJX172" s="320"/>
      <c r="CJY172" s="320"/>
      <c r="CJZ172" s="320"/>
      <c r="CKA172" s="320"/>
      <c r="CKB172" s="320"/>
      <c r="CKC172" s="320"/>
      <c r="CKD172" s="320"/>
      <c r="CKE172" s="320"/>
      <c r="CKF172" s="320"/>
      <c r="CKG172" s="320"/>
      <c r="CKH172" s="320"/>
      <c r="CKI172" s="320"/>
      <c r="CKJ172" s="320"/>
      <c r="CKK172" s="320"/>
      <c r="CKL172" s="320"/>
      <c r="CKM172" s="320"/>
      <c r="CKN172" s="320"/>
      <c r="CKO172" s="320"/>
      <c r="CKP172" s="320"/>
      <c r="CKQ172" s="320"/>
      <c r="CKR172" s="320"/>
      <c r="CKS172" s="320"/>
      <c r="CKT172" s="320"/>
      <c r="CKU172" s="320"/>
      <c r="CKV172" s="320"/>
      <c r="CKW172" s="320"/>
      <c r="CKX172" s="320"/>
      <c r="CKY172" s="320"/>
      <c r="CKZ172" s="320"/>
      <c r="CLA172" s="320"/>
      <c r="CLB172" s="320"/>
      <c r="CLC172" s="320"/>
      <c r="CLD172" s="320"/>
      <c r="CLE172" s="320"/>
      <c r="CLF172" s="320"/>
      <c r="CLG172" s="320"/>
      <c r="CLH172" s="320"/>
      <c r="CLI172" s="320"/>
      <c r="CLJ172" s="320"/>
      <c r="CLK172" s="320"/>
      <c r="CLL172" s="320"/>
      <c r="CLM172" s="320"/>
      <c r="CLN172" s="320"/>
      <c r="CLO172" s="320"/>
      <c r="CLP172" s="320"/>
      <c r="CLQ172" s="320"/>
      <c r="CLR172" s="320"/>
      <c r="CLS172" s="320"/>
      <c r="CLT172" s="320"/>
      <c r="CLU172" s="320"/>
      <c r="CLV172" s="320"/>
      <c r="CLW172" s="320"/>
      <c r="CLX172" s="320"/>
      <c r="CLY172" s="320"/>
      <c r="CLZ172" s="320"/>
      <c r="CMA172" s="320"/>
      <c r="CMB172" s="320"/>
      <c r="CMC172" s="320"/>
      <c r="CMD172" s="320"/>
      <c r="CME172" s="320"/>
      <c r="CMF172" s="320"/>
      <c r="CMG172" s="320"/>
      <c r="CMH172" s="320"/>
      <c r="CMI172" s="320"/>
      <c r="CMJ172" s="320"/>
      <c r="CMK172" s="320"/>
      <c r="CML172" s="320"/>
      <c r="CMM172" s="320"/>
      <c r="CMN172" s="320"/>
      <c r="CMO172" s="320"/>
      <c r="CMP172" s="320"/>
      <c r="CMQ172" s="320"/>
      <c r="CMR172" s="320"/>
      <c r="CMS172" s="320"/>
      <c r="CMT172" s="320"/>
      <c r="CMU172" s="320"/>
      <c r="CMV172" s="320"/>
      <c r="CMW172" s="320"/>
      <c r="CMX172" s="320"/>
      <c r="CMY172" s="320"/>
      <c r="CMZ172" s="320"/>
      <c r="CNA172" s="320"/>
      <c r="CNB172" s="320"/>
      <c r="CNC172" s="320"/>
      <c r="CND172" s="320"/>
      <c r="CNE172" s="320"/>
      <c r="CNF172" s="320"/>
      <c r="CNG172" s="320"/>
      <c r="CNH172" s="320"/>
      <c r="CNI172" s="320"/>
      <c r="CNJ172" s="320"/>
      <c r="CNK172" s="320"/>
      <c r="CNL172" s="320"/>
      <c r="CNM172" s="320"/>
      <c r="CNN172" s="320"/>
      <c r="CNO172" s="320"/>
      <c r="CNP172" s="320"/>
      <c r="CNQ172" s="320"/>
      <c r="CNR172" s="320"/>
      <c r="CNS172" s="320"/>
      <c r="CNT172" s="320"/>
      <c r="CNU172" s="320"/>
      <c r="CNV172" s="320"/>
      <c r="CNW172" s="320"/>
      <c r="CNX172" s="320"/>
      <c r="CNY172" s="320"/>
      <c r="CNZ172" s="320"/>
      <c r="COA172" s="320"/>
      <c r="COB172" s="320"/>
      <c r="COC172" s="320"/>
      <c r="COD172" s="320"/>
      <c r="COE172" s="320"/>
      <c r="COF172" s="320"/>
      <c r="COG172" s="320"/>
      <c r="COH172" s="320"/>
      <c r="COI172" s="320"/>
      <c r="COJ172" s="320"/>
      <c r="COK172" s="320"/>
      <c r="COL172" s="320"/>
      <c r="COM172" s="320"/>
      <c r="CON172" s="320"/>
      <c r="COO172" s="320"/>
      <c r="COP172" s="320"/>
      <c r="COQ172" s="320"/>
      <c r="COR172" s="320"/>
      <c r="COS172" s="320"/>
      <c r="COT172" s="320"/>
      <c r="COU172" s="320"/>
      <c r="COV172" s="320"/>
      <c r="COW172" s="320"/>
      <c r="COX172" s="320"/>
      <c r="COY172" s="320"/>
      <c r="COZ172" s="320"/>
      <c r="CPA172" s="320"/>
      <c r="CPB172" s="320"/>
      <c r="CPC172" s="320"/>
      <c r="CPD172" s="320"/>
      <c r="CPE172" s="320"/>
      <c r="CPF172" s="320"/>
      <c r="CPG172" s="320"/>
      <c r="CPH172" s="320"/>
      <c r="CPI172" s="320"/>
      <c r="CPJ172" s="320"/>
      <c r="CPK172" s="320"/>
      <c r="CPL172" s="320"/>
      <c r="CPM172" s="320"/>
      <c r="CPN172" s="320"/>
      <c r="CPO172" s="320"/>
      <c r="CPP172" s="320"/>
      <c r="CPQ172" s="320"/>
      <c r="CPR172" s="320"/>
      <c r="CPS172" s="320"/>
      <c r="CPT172" s="320"/>
      <c r="CPU172" s="320"/>
      <c r="CPV172" s="320"/>
      <c r="CPW172" s="320"/>
      <c r="CPX172" s="320"/>
      <c r="CPY172" s="320"/>
      <c r="CPZ172" s="320"/>
      <c r="CQA172" s="320"/>
      <c r="CQB172" s="320"/>
      <c r="CQC172" s="320"/>
      <c r="CQD172" s="320"/>
      <c r="CQE172" s="320"/>
      <c r="CQF172" s="320"/>
      <c r="CQG172" s="320"/>
      <c r="CQH172" s="320"/>
      <c r="CQI172" s="320"/>
      <c r="CQJ172" s="320"/>
      <c r="CQK172" s="320"/>
      <c r="CQL172" s="320"/>
      <c r="CQM172" s="320"/>
      <c r="CQN172" s="320"/>
      <c r="CQO172" s="320"/>
      <c r="CQP172" s="320"/>
      <c r="CQQ172" s="320"/>
      <c r="CQR172" s="320"/>
      <c r="CQS172" s="320"/>
      <c r="CQT172" s="320"/>
      <c r="CQU172" s="320"/>
      <c r="CQV172" s="320"/>
      <c r="CQW172" s="320"/>
      <c r="CQX172" s="320"/>
      <c r="CQY172" s="320"/>
      <c r="CQZ172" s="320"/>
      <c r="CRA172" s="320"/>
      <c r="CRB172" s="320"/>
      <c r="CRC172" s="320"/>
      <c r="CRD172" s="320"/>
      <c r="CRE172" s="320"/>
      <c r="CRF172" s="320"/>
      <c r="CRG172" s="320"/>
      <c r="CRH172" s="320"/>
      <c r="CRI172" s="320"/>
      <c r="CRJ172" s="320"/>
      <c r="CRK172" s="320"/>
      <c r="CRL172" s="320"/>
      <c r="CRM172" s="320"/>
      <c r="CRN172" s="320"/>
      <c r="CRO172" s="320"/>
      <c r="CRP172" s="320"/>
      <c r="CRQ172" s="320"/>
      <c r="CRR172" s="320"/>
      <c r="CRS172" s="320"/>
      <c r="CRT172" s="320"/>
      <c r="CRU172" s="320"/>
      <c r="CRV172" s="320"/>
      <c r="CRW172" s="320"/>
      <c r="CRX172" s="320"/>
      <c r="CRY172" s="320"/>
      <c r="CRZ172" s="320"/>
      <c r="CSA172" s="320"/>
      <c r="CSB172" s="320"/>
      <c r="CSC172" s="320"/>
      <c r="CSD172" s="320"/>
      <c r="CSE172" s="320"/>
      <c r="CSF172" s="320"/>
      <c r="CSG172" s="320"/>
      <c r="CSH172" s="320"/>
      <c r="CSI172" s="320"/>
      <c r="CSJ172" s="320"/>
      <c r="CSK172" s="320"/>
      <c r="CSL172" s="320"/>
      <c r="CSM172" s="320"/>
      <c r="CSN172" s="320"/>
      <c r="CSO172" s="320"/>
      <c r="CSP172" s="320"/>
      <c r="CSQ172" s="320"/>
      <c r="CSR172" s="320"/>
      <c r="CSS172" s="320"/>
      <c r="CST172" s="320"/>
      <c r="CSU172" s="320"/>
      <c r="CSV172" s="320"/>
      <c r="CSW172" s="320"/>
      <c r="CSX172" s="320"/>
      <c r="CSY172" s="320"/>
      <c r="CSZ172" s="320"/>
      <c r="CTA172" s="320"/>
      <c r="CTB172" s="320"/>
      <c r="CTC172" s="320"/>
      <c r="CTD172" s="320"/>
      <c r="CTE172" s="320"/>
      <c r="CTF172" s="320"/>
      <c r="CTG172" s="320"/>
      <c r="CTH172" s="320"/>
      <c r="CTI172" s="320"/>
      <c r="CTJ172" s="320"/>
      <c r="CTK172" s="320"/>
      <c r="CTL172" s="320"/>
      <c r="CTM172" s="320"/>
      <c r="CTN172" s="320"/>
      <c r="CTO172" s="320"/>
      <c r="CTP172" s="320"/>
      <c r="CTQ172" s="320"/>
      <c r="CTR172" s="320"/>
      <c r="CTS172" s="320"/>
      <c r="CTT172" s="320"/>
      <c r="CTU172" s="320"/>
      <c r="CTV172" s="320"/>
      <c r="CTW172" s="320"/>
      <c r="CTX172" s="320"/>
      <c r="CTY172" s="320"/>
      <c r="CTZ172" s="320"/>
      <c r="CUA172" s="320"/>
      <c r="CUB172" s="320"/>
      <c r="CUC172" s="320"/>
      <c r="CUD172" s="320"/>
      <c r="CUE172" s="320"/>
      <c r="CUF172" s="320"/>
      <c r="CUG172" s="320"/>
      <c r="CUH172" s="320"/>
      <c r="CUI172" s="320"/>
      <c r="CUJ172" s="320"/>
      <c r="CUK172" s="320"/>
      <c r="CUL172" s="320"/>
      <c r="CUM172" s="320"/>
      <c r="CUN172" s="320"/>
      <c r="CUO172" s="320"/>
      <c r="CUP172" s="320"/>
      <c r="CUQ172" s="320"/>
      <c r="CUR172" s="320"/>
      <c r="CUS172" s="320"/>
      <c r="CUT172" s="320"/>
      <c r="CUU172" s="320"/>
      <c r="CUV172" s="320"/>
      <c r="CUW172" s="320"/>
      <c r="CUX172" s="320"/>
      <c r="CUY172" s="320"/>
      <c r="CUZ172" s="320"/>
      <c r="CVA172" s="320"/>
      <c r="CVB172" s="320"/>
      <c r="CVC172" s="320"/>
      <c r="CVD172" s="320"/>
      <c r="CVE172" s="320"/>
      <c r="CVF172" s="320"/>
      <c r="CVG172" s="320"/>
      <c r="CVH172" s="320"/>
      <c r="CVI172" s="320"/>
      <c r="CVJ172" s="320"/>
      <c r="CVK172" s="320"/>
      <c r="CVL172" s="320"/>
      <c r="CVM172" s="320"/>
      <c r="CVN172" s="320"/>
      <c r="CVO172" s="320"/>
      <c r="CVP172" s="320"/>
      <c r="CVQ172" s="320"/>
      <c r="CVR172" s="320"/>
      <c r="CVS172" s="320"/>
      <c r="CVT172" s="320"/>
      <c r="CVU172" s="320"/>
      <c r="CVV172" s="320"/>
      <c r="CVW172" s="320"/>
      <c r="CVX172" s="320"/>
      <c r="CVY172" s="320"/>
      <c r="CVZ172" s="320"/>
      <c r="CWA172" s="320"/>
      <c r="CWB172" s="320"/>
      <c r="CWC172" s="320"/>
      <c r="CWD172" s="320"/>
      <c r="CWE172" s="320"/>
      <c r="CWF172" s="320"/>
      <c r="CWG172" s="320"/>
      <c r="CWH172" s="320"/>
      <c r="CWI172" s="320"/>
      <c r="CWJ172" s="320"/>
      <c r="CWK172" s="320"/>
      <c r="CWL172" s="320"/>
      <c r="CWM172" s="320"/>
      <c r="CWN172" s="320"/>
      <c r="CWO172" s="320"/>
      <c r="CWP172" s="320"/>
      <c r="CWQ172" s="320"/>
      <c r="CWR172" s="320"/>
      <c r="CWS172" s="320"/>
      <c r="CWT172" s="320"/>
      <c r="CWU172" s="320"/>
      <c r="CWV172" s="320"/>
      <c r="CWW172" s="320"/>
      <c r="CWX172" s="320"/>
      <c r="CWY172" s="320"/>
      <c r="CWZ172" s="320"/>
      <c r="CXA172" s="320"/>
      <c r="CXB172" s="320"/>
      <c r="CXC172" s="320"/>
      <c r="CXD172" s="320"/>
      <c r="CXE172" s="320"/>
      <c r="CXF172" s="320"/>
      <c r="CXG172" s="320"/>
      <c r="CXH172" s="320"/>
      <c r="CXI172" s="320"/>
      <c r="CXJ172" s="320"/>
      <c r="CXK172" s="320"/>
      <c r="CXL172" s="320"/>
      <c r="CXM172" s="320"/>
      <c r="CXN172" s="320"/>
      <c r="CXO172" s="320"/>
      <c r="CXP172" s="320"/>
      <c r="CXQ172" s="320"/>
      <c r="CXR172" s="320"/>
      <c r="CXS172" s="320"/>
      <c r="CXT172" s="320"/>
      <c r="CXU172" s="320"/>
      <c r="CXV172" s="320"/>
      <c r="CXW172" s="320"/>
      <c r="CXX172" s="320"/>
      <c r="CXY172" s="320"/>
      <c r="CXZ172" s="320"/>
      <c r="CYA172" s="320"/>
      <c r="CYB172" s="320"/>
      <c r="CYC172" s="320"/>
      <c r="CYD172" s="320"/>
      <c r="CYE172" s="320"/>
      <c r="CYF172" s="320"/>
      <c r="CYG172" s="320"/>
      <c r="CYH172" s="320"/>
      <c r="CYI172" s="320"/>
      <c r="CYJ172" s="320"/>
      <c r="CYK172" s="320"/>
      <c r="CYL172" s="320"/>
      <c r="CYM172" s="320"/>
      <c r="CYN172" s="320"/>
      <c r="CYO172" s="320"/>
      <c r="CYP172" s="320"/>
      <c r="CYQ172" s="320"/>
      <c r="CYR172" s="320"/>
      <c r="CYS172" s="320"/>
      <c r="CYT172" s="320"/>
      <c r="CYU172" s="320"/>
      <c r="CYV172" s="320"/>
      <c r="CYW172" s="320"/>
      <c r="CYX172" s="320"/>
      <c r="CYY172" s="320"/>
      <c r="CYZ172" s="320"/>
      <c r="CZA172" s="320"/>
      <c r="CZB172" s="320"/>
      <c r="CZC172" s="320"/>
      <c r="CZD172" s="320"/>
      <c r="CZE172" s="320"/>
      <c r="CZF172" s="320"/>
      <c r="CZG172" s="320"/>
      <c r="CZH172" s="320"/>
      <c r="CZI172" s="320"/>
      <c r="CZJ172" s="320"/>
      <c r="CZK172" s="320"/>
      <c r="CZL172" s="320"/>
      <c r="CZM172" s="320"/>
      <c r="CZN172" s="320"/>
      <c r="CZO172" s="320"/>
      <c r="CZP172" s="320"/>
      <c r="CZQ172" s="320"/>
      <c r="CZR172" s="320"/>
      <c r="CZS172" s="320"/>
      <c r="CZT172" s="320"/>
      <c r="CZU172" s="320"/>
      <c r="CZV172" s="320"/>
      <c r="CZW172" s="320"/>
      <c r="CZX172" s="320"/>
      <c r="CZY172" s="320"/>
      <c r="CZZ172" s="320"/>
      <c r="DAA172" s="320"/>
      <c r="DAB172" s="320"/>
      <c r="DAC172" s="320"/>
      <c r="DAD172" s="320"/>
      <c r="DAE172" s="320"/>
      <c r="DAF172" s="320"/>
      <c r="DAG172" s="320"/>
      <c r="DAH172" s="320"/>
      <c r="DAI172" s="320"/>
      <c r="DAJ172" s="320"/>
      <c r="DAK172" s="320"/>
      <c r="DAL172" s="320"/>
      <c r="DAM172" s="320"/>
      <c r="DAN172" s="320"/>
      <c r="DAO172" s="320"/>
      <c r="DAP172" s="320"/>
      <c r="DAQ172" s="320"/>
      <c r="DAR172" s="320"/>
      <c r="DAS172" s="320"/>
      <c r="DAT172" s="320"/>
      <c r="DAU172" s="320"/>
      <c r="DAV172" s="320"/>
      <c r="DAW172" s="320"/>
      <c r="DAX172" s="320"/>
      <c r="DAY172" s="320"/>
      <c r="DAZ172" s="320"/>
      <c r="DBA172" s="320"/>
      <c r="DBB172" s="320"/>
      <c r="DBC172" s="320"/>
      <c r="DBD172" s="320"/>
      <c r="DBE172" s="320"/>
      <c r="DBF172" s="320"/>
      <c r="DBG172" s="320"/>
      <c r="DBH172" s="320"/>
      <c r="DBI172" s="320"/>
      <c r="DBJ172" s="320"/>
      <c r="DBK172" s="320"/>
      <c r="DBL172" s="320"/>
      <c r="DBM172" s="320"/>
      <c r="DBN172" s="320"/>
      <c r="DBO172" s="320"/>
      <c r="DBP172" s="320"/>
      <c r="DBQ172" s="320"/>
      <c r="DBR172" s="320"/>
      <c r="DBS172" s="320"/>
      <c r="DBT172" s="320"/>
      <c r="DBU172" s="320"/>
      <c r="DBV172" s="320"/>
      <c r="DBW172" s="320"/>
      <c r="DBX172" s="320"/>
      <c r="DBY172" s="320"/>
      <c r="DBZ172" s="320"/>
      <c r="DCA172" s="320"/>
      <c r="DCB172" s="320"/>
      <c r="DCC172" s="320"/>
      <c r="DCD172" s="320"/>
      <c r="DCE172" s="320"/>
      <c r="DCF172" s="320"/>
      <c r="DCG172" s="320"/>
      <c r="DCH172" s="320"/>
      <c r="DCI172" s="320"/>
      <c r="DCJ172" s="320"/>
      <c r="DCK172" s="320"/>
      <c r="DCL172" s="320"/>
      <c r="DCM172" s="320"/>
      <c r="DCN172" s="320"/>
      <c r="DCO172" s="320"/>
      <c r="DCP172" s="320"/>
      <c r="DCQ172" s="320"/>
      <c r="DCR172" s="320"/>
      <c r="DCS172" s="320"/>
      <c r="DCT172" s="320"/>
      <c r="DCU172" s="320"/>
      <c r="DCV172" s="320"/>
      <c r="DCW172" s="320"/>
      <c r="DCX172" s="320"/>
      <c r="DCY172" s="320"/>
      <c r="DCZ172" s="320"/>
      <c r="DDA172" s="320"/>
      <c r="DDB172" s="320"/>
      <c r="DDC172" s="320"/>
      <c r="DDD172" s="320"/>
      <c r="DDE172" s="320"/>
      <c r="DDF172" s="320"/>
      <c r="DDG172" s="320"/>
      <c r="DDH172" s="320"/>
      <c r="DDI172" s="320"/>
      <c r="DDJ172" s="320"/>
      <c r="DDK172" s="320"/>
      <c r="DDL172" s="320"/>
      <c r="DDM172" s="320"/>
      <c r="DDN172" s="320"/>
      <c r="DDO172" s="320"/>
      <c r="DDP172" s="320"/>
      <c r="DDQ172" s="320"/>
      <c r="DDR172" s="320"/>
      <c r="DDS172" s="320"/>
      <c r="DDT172" s="320"/>
      <c r="DDU172" s="320"/>
      <c r="DDV172" s="320"/>
      <c r="DDW172" s="320"/>
      <c r="DDX172" s="320"/>
      <c r="DDY172" s="320"/>
      <c r="DDZ172" s="320"/>
      <c r="DEA172" s="320"/>
      <c r="DEB172" s="320"/>
      <c r="DEC172" s="320"/>
      <c r="DED172" s="320"/>
      <c r="DEE172" s="320"/>
      <c r="DEF172" s="320"/>
      <c r="DEG172" s="320"/>
      <c r="DEH172" s="320"/>
      <c r="DEI172" s="320"/>
      <c r="DEJ172" s="320"/>
      <c r="DEK172" s="320"/>
      <c r="DEL172" s="320"/>
      <c r="DEM172" s="320"/>
      <c r="DEN172" s="320"/>
      <c r="DEO172" s="320"/>
      <c r="DEP172" s="320"/>
      <c r="DEQ172" s="320"/>
      <c r="DER172" s="320"/>
      <c r="DES172" s="320"/>
      <c r="DET172" s="320"/>
      <c r="DEU172" s="320"/>
      <c r="DEV172" s="320"/>
      <c r="DEW172" s="320"/>
      <c r="DEX172" s="320"/>
      <c r="DEY172" s="320"/>
      <c r="DEZ172" s="320"/>
      <c r="DFA172" s="320"/>
      <c r="DFB172" s="320"/>
      <c r="DFC172" s="320"/>
      <c r="DFD172" s="320"/>
      <c r="DFE172" s="320"/>
      <c r="DFF172" s="320"/>
      <c r="DFG172" s="320"/>
      <c r="DFH172" s="320"/>
      <c r="DFI172" s="320"/>
      <c r="DFJ172" s="320"/>
      <c r="DFK172" s="320"/>
      <c r="DFL172" s="320"/>
      <c r="DFM172" s="320"/>
      <c r="DFN172" s="320"/>
      <c r="DFO172" s="320"/>
      <c r="DFP172" s="320"/>
      <c r="DFQ172" s="320"/>
      <c r="DFR172" s="320"/>
      <c r="DFS172" s="320"/>
      <c r="DFT172" s="320"/>
      <c r="DFU172" s="320"/>
      <c r="DFV172" s="320"/>
      <c r="DFW172" s="320"/>
      <c r="DFX172" s="320"/>
      <c r="DFY172" s="320"/>
      <c r="DFZ172" s="320"/>
      <c r="DGA172" s="320"/>
      <c r="DGB172" s="320"/>
      <c r="DGC172" s="320"/>
      <c r="DGD172" s="320"/>
      <c r="DGE172" s="320"/>
      <c r="DGF172" s="320"/>
      <c r="DGG172" s="320"/>
      <c r="DGH172" s="320"/>
      <c r="DGI172" s="320"/>
      <c r="DGJ172" s="320"/>
      <c r="DGK172" s="320"/>
      <c r="DGL172" s="320"/>
      <c r="DGM172" s="320"/>
      <c r="DGN172" s="320"/>
      <c r="DGO172" s="320"/>
      <c r="DGP172" s="320"/>
      <c r="DGQ172" s="320"/>
      <c r="DGR172" s="320"/>
      <c r="DGS172" s="320"/>
      <c r="DGT172" s="320"/>
      <c r="DGU172" s="320"/>
      <c r="DGV172" s="320"/>
      <c r="DGW172" s="320"/>
      <c r="DGX172" s="320"/>
      <c r="DGY172" s="320"/>
      <c r="DGZ172" s="320"/>
      <c r="DHA172" s="320"/>
      <c r="DHB172" s="320"/>
      <c r="DHC172" s="320"/>
      <c r="DHD172" s="320"/>
      <c r="DHE172" s="320"/>
      <c r="DHF172" s="320"/>
      <c r="DHG172" s="320"/>
      <c r="DHH172" s="320"/>
      <c r="DHI172" s="320"/>
      <c r="DHJ172" s="320"/>
      <c r="DHK172" s="320"/>
      <c r="DHL172" s="320"/>
      <c r="DHM172" s="320"/>
      <c r="DHN172" s="320"/>
      <c r="DHO172" s="320"/>
      <c r="DHP172" s="320"/>
      <c r="DHQ172" s="320"/>
      <c r="DHR172" s="320"/>
      <c r="DHS172" s="320"/>
      <c r="DHT172" s="320"/>
      <c r="DHU172" s="320"/>
      <c r="DHV172" s="320"/>
      <c r="DHW172" s="320"/>
      <c r="DHX172" s="320"/>
      <c r="DHY172" s="320"/>
      <c r="DHZ172" s="320"/>
      <c r="DIA172" s="320"/>
      <c r="DIB172" s="320"/>
      <c r="DIC172" s="320"/>
      <c r="DID172" s="320"/>
      <c r="DIE172" s="320"/>
      <c r="DIF172" s="320"/>
      <c r="DIG172" s="320"/>
      <c r="DIH172" s="320"/>
      <c r="DII172" s="320"/>
      <c r="DIJ172" s="320"/>
      <c r="DIK172" s="320"/>
      <c r="DIL172" s="320"/>
      <c r="DIM172" s="320"/>
      <c r="DIN172" s="320"/>
      <c r="DIO172" s="320"/>
      <c r="DIP172" s="320"/>
      <c r="DIQ172" s="320"/>
      <c r="DIR172" s="320"/>
      <c r="DIS172" s="320"/>
      <c r="DIT172" s="320"/>
      <c r="DIU172" s="320"/>
      <c r="DIV172" s="320"/>
      <c r="DIW172" s="320"/>
      <c r="DIX172" s="320"/>
      <c r="DIY172" s="320"/>
      <c r="DIZ172" s="320"/>
      <c r="DJA172" s="320"/>
      <c r="DJB172" s="320"/>
      <c r="DJC172" s="320"/>
      <c r="DJD172" s="320"/>
      <c r="DJE172" s="320"/>
      <c r="DJF172" s="320"/>
      <c r="DJG172" s="320"/>
      <c r="DJH172" s="320"/>
      <c r="DJI172" s="320"/>
      <c r="DJJ172" s="320"/>
      <c r="DJK172" s="320"/>
      <c r="DJL172" s="320"/>
      <c r="DJM172" s="320"/>
      <c r="DJN172" s="320"/>
      <c r="DJO172" s="320"/>
      <c r="DJP172" s="320"/>
      <c r="DJQ172" s="320"/>
      <c r="DJR172" s="320"/>
      <c r="DJS172" s="320"/>
      <c r="DJT172" s="320"/>
      <c r="DJU172" s="320"/>
      <c r="DJV172" s="320"/>
      <c r="DJW172" s="320"/>
      <c r="DJX172" s="320"/>
      <c r="DJY172" s="320"/>
      <c r="DJZ172" s="320"/>
      <c r="DKA172" s="320"/>
      <c r="DKB172" s="320"/>
      <c r="DKC172" s="320"/>
      <c r="DKD172" s="320"/>
      <c r="DKE172" s="320"/>
      <c r="DKF172" s="320"/>
      <c r="DKG172" s="320"/>
      <c r="DKH172" s="320"/>
      <c r="DKI172" s="320"/>
      <c r="DKJ172" s="320"/>
      <c r="DKK172" s="320"/>
      <c r="DKL172" s="320"/>
      <c r="DKM172" s="320"/>
      <c r="DKN172" s="320"/>
      <c r="DKO172" s="320"/>
      <c r="DKP172" s="320"/>
      <c r="DKQ172" s="320"/>
      <c r="DKR172" s="320"/>
      <c r="DKS172" s="320"/>
      <c r="DKT172" s="320"/>
      <c r="DKU172" s="320"/>
      <c r="DKV172" s="320"/>
      <c r="DKW172" s="320"/>
      <c r="DKX172" s="320"/>
      <c r="DKY172" s="320"/>
      <c r="DKZ172" s="320"/>
      <c r="DLA172" s="320"/>
      <c r="DLB172" s="320"/>
      <c r="DLC172" s="320"/>
      <c r="DLD172" s="320"/>
      <c r="DLE172" s="320"/>
      <c r="DLF172" s="320"/>
      <c r="DLG172" s="320"/>
      <c r="DLH172" s="320"/>
      <c r="DLI172" s="320"/>
      <c r="DLJ172" s="320"/>
      <c r="DLK172" s="320"/>
      <c r="DLL172" s="320"/>
      <c r="DLM172" s="320"/>
      <c r="DLN172" s="320"/>
      <c r="DLO172" s="320"/>
      <c r="DLP172" s="320"/>
      <c r="DLQ172" s="320"/>
      <c r="DLR172" s="320"/>
      <c r="DLS172" s="320"/>
      <c r="DLT172" s="320"/>
      <c r="DLU172" s="320"/>
      <c r="DLV172" s="320"/>
      <c r="DLW172" s="320"/>
      <c r="DLX172" s="320"/>
      <c r="DLY172" s="320"/>
      <c r="DLZ172" s="320"/>
      <c r="DMA172" s="320"/>
      <c r="DMB172" s="320"/>
      <c r="DMC172" s="320"/>
      <c r="DMD172" s="320"/>
      <c r="DME172" s="320"/>
      <c r="DMF172" s="320"/>
      <c r="DMG172" s="320"/>
      <c r="DMH172" s="320"/>
      <c r="DMI172" s="320"/>
      <c r="DMJ172" s="320"/>
      <c r="DMK172" s="320"/>
      <c r="DML172" s="320"/>
      <c r="DMM172" s="320"/>
      <c r="DMN172" s="320"/>
      <c r="DMO172" s="320"/>
      <c r="DMP172" s="320"/>
      <c r="DMQ172" s="320"/>
      <c r="DMR172" s="320"/>
      <c r="DMS172" s="320"/>
      <c r="DMT172" s="320"/>
      <c r="DMU172" s="320"/>
      <c r="DMV172" s="320"/>
      <c r="DMW172" s="320"/>
      <c r="DMX172" s="320"/>
      <c r="DMY172" s="320"/>
      <c r="DMZ172" s="320"/>
      <c r="DNA172" s="320"/>
      <c r="DNB172" s="320"/>
      <c r="DNC172" s="320"/>
      <c r="DND172" s="320"/>
      <c r="DNE172" s="320"/>
      <c r="DNF172" s="320"/>
      <c r="DNG172" s="320"/>
      <c r="DNH172" s="320"/>
      <c r="DNI172" s="320"/>
      <c r="DNJ172" s="320"/>
      <c r="DNK172" s="320"/>
      <c r="DNL172" s="320"/>
      <c r="DNM172" s="320"/>
      <c r="DNN172" s="320"/>
      <c r="DNO172" s="320"/>
      <c r="DNP172" s="320"/>
      <c r="DNQ172" s="320"/>
      <c r="DNR172" s="320"/>
      <c r="DNS172" s="320"/>
      <c r="DNT172" s="320"/>
      <c r="DNU172" s="320"/>
      <c r="DNV172" s="320"/>
      <c r="DNW172" s="320"/>
      <c r="DNX172" s="320"/>
      <c r="DNY172" s="320"/>
      <c r="DNZ172" s="320"/>
      <c r="DOA172" s="320"/>
      <c r="DOB172" s="320"/>
      <c r="DOC172" s="320"/>
      <c r="DOD172" s="320"/>
      <c r="DOE172" s="320"/>
      <c r="DOF172" s="320"/>
      <c r="DOG172" s="320"/>
      <c r="DOH172" s="320"/>
      <c r="DOI172" s="320"/>
      <c r="DOJ172" s="320"/>
      <c r="DOK172" s="320"/>
      <c r="DOL172" s="320"/>
      <c r="DOM172" s="320"/>
      <c r="DON172" s="320"/>
      <c r="DOO172" s="320"/>
      <c r="DOP172" s="320"/>
      <c r="DOQ172" s="320"/>
      <c r="DOR172" s="320"/>
      <c r="DOS172" s="320"/>
      <c r="DOT172" s="320"/>
      <c r="DOU172" s="320"/>
      <c r="DOV172" s="320"/>
      <c r="DOW172" s="320"/>
      <c r="DOX172" s="320"/>
      <c r="DOY172" s="320"/>
      <c r="DOZ172" s="320"/>
      <c r="DPA172" s="320"/>
      <c r="DPB172" s="320"/>
      <c r="DPC172" s="320"/>
      <c r="DPD172" s="320"/>
      <c r="DPE172" s="320"/>
      <c r="DPF172" s="320"/>
      <c r="DPG172" s="320"/>
      <c r="DPH172" s="320"/>
      <c r="DPI172" s="320"/>
      <c r="DPJ172" s="320"/>
      <c r="DPK172" s="320"/>
      <c r="DPL172" s="320"/>
      <c r="DPM172" s="320"/>
      <c r="DPN172" s="320"/>
      <c r="DPO172" s="320"/>
      <c r="DPP172" s="320"/>
      <c r="DPQ172" s="320"/>
      <c r="DPR172" s="320"/>
      <c r="DPS172" s="320"/>
      <c r="DPT172" s="320"/>
      <c r="DPU172" s="320"/>
      <c r="DPV172" s="320"/>
      <c r="DPW172" s="320"/>
      <c r="DPX172" s="320"/>
      <c r="DPY172" s="320"/>
      <c r="DPZ172" s="320"/>
      <c r="DQA172" s="320"/>
      <c r="DQB172" s="320"/>
      <c r="DQC172" s="320"/>
      <c r="DQD172" s="320"/>
      <c r="DQE172" s="320"/>
      <c r="DQF172" s="320"/>
      <c r="DQG172" s="320"/>
      <c r="DQH172" s="320"/>
      <c r="DQI172" s="320"/>
      <c r="DQJ172" s="320"/>
      <c r="DQK172" s="320"/>
      <c r="DQL172" s="320"/>
      <c r="DQM172" s="320"/>
      <c r="DQN172" s="320"/>
      <c r="DQO172" s="320"/>
      <c r="DQP172" s="320"/>
      <c r="DQQ172" s="320"/>
      <c r="DQR172" s="320"/>
      <c r="DQS172" s="320"/>
      <c r="DQT172" s="320"/>
      <c r="DQU172" s="320"/>
      <c r="DQV172" s="320"/>
      <c r="DQW172" s="320"/>
      <c r="DQX172" s="320"/>
      <c r="DQY172" s="320"/>
      <c r="DQZ172" s="320"/>
      <c r="DRA172" s="320"/>
      <c r="DRB172" s="320"/>
      <c r="DRC172" s="320"/>
      <c r="DRD172" s="320"/>
      <c r="DRE172" s="320"/>
      <c r="DRF172" s="320"/>
      <c r="DRG172" s="320"/>
      <c r="DRH172" s="320"/>
      <c r="DRI172" s="320"/>
      <c r="DRJ172" s="320"/>
      <c r="DRK172" s="320"/>
      <c r="DRL172" s="320"/>
      <c r="DRM172" s="320"/>
      <c r="DRN172" s="320"/>
      <c r="DRO172" s="320"/>
      <c r="DRP172" s="320"/>
      <c r="DRQ172" s="320"/>
      <c r="DRR172" s="320"/>
      <c r="DRS172" s="320"/>
      <c r="DRT172" s="320"/>
      <c r="DRU172" s="320"/>
      <c r="DRV172" s="320"/>
      <c r="DRW172" s="320"/>
      <c r="DRX172" s="320"/>
      <c r="DRY172" s="320"/>
      <c r="DRZ172" s="320"/>
      <c r="DSA172" s="320"/>
      <c r="DSB172" s="320"/>
      <c r="DSC172" s="320"/>
      <c r="DSD172" s="320"/>
      <c r="DSE172" s="320"/>
      <c r="DSF172" s="320"/>
      <c r="DSG172" s="320"/>
      <c r="DSH172" s="320"/>
      <c r="DSI172" s="320"/>
      <c r="DSJ172" s="320"/>
      <c r="DSK172" s="320"/>
      <c r="DSL172" s="320"/>
      <c r="DSM172" s="320"/>
      <c r="DSN172" s="320"/>
      <c r="DSO172" s="320"/>
      <c r="DSP172" s="320"/>
      <c r="DSQ172" s="320"/>
      <c r="DSR172" s="320"/>
      <c r="DSS172" s="320"/>
      <c r="DST172" s="320"/>
      <c r="DSU172" s="320"/>
      <c r="DSV172" s="320"/>
      <c r="DSW172" s="320"/>
      <c r="DSX172" s="320"/>
      <c r="DSY172" s="320"/>
      <c r="DSZ172" s="320"/>
      <c r="DTA172" s="320"/>
      <c r="DTB172" s="320"/>
      <c r="DTC172" s="320"/>
      <c r="DTD172" s="320"/>
      <c r="DTE172" s="320"/>
      <c r="DTF172" s="320"/>
      <c r="DTG172" s="320"/>
      <c r="DTH172" s="320"/>
      <c r="DTI172" s="320"/>
      <c r="DTJ172" s="320"/>
      <c r="DTK172" s="320"/>
      <c r="DTL172" s="320"/>
      <c r="DTM172" s="320"/>
      <c r="DTN172" s="320"/>
      <c r="DTO172" s="320"/>
      <c r="DTP172" s="320"/>
      <c r="DTQ172" s="320"/>
      <c r="DTR172" s="320"/>
      <c r="DTS172" s="320"/>
      <c r="DTT172" s="320"/>
      <c r="DTU172" s="320"/>
      <c r="DTV172" s="320"/>
      <c r="DTW172" s="320"/>
      <c r="DTX172" s="320"/>
      <c r="DTY172" s="320"/>
      <c r="DTZ172" s="320"/>
      <c r="DUA172" s="320"/>
      <c r="DUB172" s="320"/>
      <c r="DUC172" s="320"/>
      <c r="DUD172" s="320"/>
      <c r="DUE172" s="320"/>
      <c r="DUF172" s="320"/>
      <c r="DUG172" s="320"/>
      <c r="DUH172" s="320"/>
      <c r="DUI172" s="320"/>
      <c r="DUJ172" s="320"/>
      <c r="DUK172" s="320"/>
      <c r="DUL172" s="320"/>
      <c r="DUM172" s="320"/>
      <c r="DUN172" s="320"/>
      <c r="DUO172" s="320"/>
      <c r="DUP172" s="320"/>
      <c r="DUQ172" s="320"/>
      <c r="DUR172" s="320"/>
      <c r="DUS172" s="320"/>
      <c r="DUT172" s="320"/>
      <c r="DUU172" s="320"/>
      <c r="DUV172" s="320"/>
      <c r="DUW172" s="320"/>
      <c r="DUX172" s="320"/>
      <c r="DUY172" s="320"/>
      <c r="DUZ172" s="320"/>
      <c r="DVA172" s="320"/>
      <c r="DVB172" s="320"/>
      <c r="DVC172" s="320"/>
      <c r="DVD172" s="320"/>
      <c r="DVE172" s="320"/>
      <c r="DVF172" s="320"/>
      <c r="DVG172" s="320"/>
      <c r="DVH172" s="320"/>
      <c r="DVI172" s="320"/>
      <c r="DVJ172" s="320"/>
      <c r="DVK172" s="320"/>
      <c r="DVL172" s="320"/>
      <c r="DVM172" s="320"/>
      <c r="DVN172" s="320"/>
      <c r="DVO172" s="320"/>
      <c r="DVP172" s="320"/>
      <c r="DVQ172" s="320"/>
      <c r="DVR172" s="320"/>
      <c r="DVS172" s="320"/>
      <c r="DVT172" s="320"/>
      <c r="DVU172" s="320"/>
      <c r="DVV172" s="320"/>
      <c r="DVW172" s="320"/>
      <c r="DVX172" s="320"/>
      <c r="DVY172" s="320"/>
      <c r="DVZ172" s="320"/>
      <c r="DWA172" s="320"/>
      <c r="DWB172" s="320"/>
      <c r="DWC172" s="320"/>
      <c r="DWD172" s="320"/>
      <c r="DWE172" s="320"/>
      <c r="DWF172" s="320"/>
      <c r="DWG172" s="320"/>
      <c r="DWH172" s="320"/>
      <c r="DWI172" s="320"/>
      <c r="DWJ172" s="320"/>
      <c r="DWK172" s="320"/>
      <c r="DWL172" s="320"/>
      <c r="DWM172" s="320"/>
      <c r="DWN172" s="320"/>
      <c r="DWO172" s="320"/>
      <c r="DWP172" s="320"/>
      <c r="DWQ172" s="320"/>
      <c r="DWR172" s="320"/>
      <c r="DWS172" s="320"/>
      <c r="DWT172" s="320"/>
      <c r="DWU172" s="320"/>
      <c r="DWV172" s="320"/>
      <c r="DWW172" s="320"/>
      <c r="DWX172" s="320"/>
      <c r="DWY172" s="320"/>
      <c r="DWZ172" s="320"/>
      <c r="DXA172" s="320"/>
      <c r="DXB172" s="320"/>
      <c r="DXC172" s="320"/>
      <c r="DXD172" s="320"/>
      <c r="DXE172" s="320"/>
      <c r="DXF172" s="320"/>
      <c r="DXG172" s="320"/>
      <c r="DXH172" s="320"/>
      <c r="DXI172" s="320"/>
      <c r="DXJ172" s="320"/>
      <c r="DXK172" s="320"/>
      <c r="DXL172" s="320"/>
      <c r="DXM172" s="320"/>
      <c r="DXN172" s="320"/>
      <c r="DXO172" s="320"/>
      <c r="DXP172" s="320"/>
      <c r="DXQ172" s="320"/>
      <c r="DXR172" s="320"/>
      <c r="DXS172" s="320"/>
      <c r="DXT172" s="320"/>
      <c r="DXU172" s="320"/>
      <c r="DXV172" s="320"/>
      <c r="DXW172" s="320"/>
      <c r="DXX172" s="320"/>
      <c r="DXY172" s="320"/>
      <c r="DXZ172" s="320"/>
      <c r="DYA172" s="320"/>
      <c r="DYB172" s="320"/>
      <c r="DYC172" s="320"/>
      <c r="DYD172" s="320"/>
      <c r="DYE172" s="320"/>
      <c r="DYF172" s="320"/>
      <c r="DYG172" s="320"/>
      <c r="DYH172" s="320"/>
      <c r="DYI172" s="320"/>
      <c r="DYJ172" s="320"/>
      <c r="DYK172" s="320"/>
      <c r="DYL172" s="320"/>
      <c r="DYM172" s="320"/>
      <c r="DYN172" s="320"/>
      <c r="DYO172" s="320"/>
      <c r="DYP172" s="320"/>
      <c r="DYQ172" s="320"/>
      <c r="DYR172" s="320"/>
      <c r="DYS172" s="320"/>
      <c r="DYT172" s="320"/>
      <c r="DYU172" s="320"/>
      <c r="DYV172" s="320"/>
      <c r="DYW172" s="320"/>
      <c r="DYX172" s="320"/>
      <c r="DYY172" s="320"/>
      <c r="DYZ172" s="320"/>
      <c r="DZA172" s="320"/>
      <c r="DZB172" s="320"/>
      <c r="DZC172" s="320"/>
      <c r="DZD172" s="320"/>
      <c r="DZE172" s="320"/>
      <c r="DZF172" s="320"/>
      <c r="DZG172" s="320"/>
      <c r="DZH172" s="320"/>
      <c r="DZI172" s="320"/>
      <c r="DZJ172" s="320"/>
      <c r="DZK172" s="320"/>
      <c r="DZL172" s="320"/>
      <c r="DZM172" s="320"/>
      <c r="DZN172" s="320"/>
      <c r="DZO172" s="320"/>
      <c r="DZP172" s="320"/>
      <c r="DZQ172" s="320"/>
      <c r="DZR172" s="320"/>
      <c r="DZS172" s="320"/>
      <c r="DZT172" s="320"/>
      <c r="DZU172" s="320"/>
      <c r="DZV172" s="320"/>
      <c r="DZW172" s="320"/>
      <c r="DZX172" s="320"/>
      <c r="DZY172" s="320"/>
      <c r="DZZ172" s="320"/>
      <c r="EAA172" s="320"/>
      <c r="EAB172" s="320"/>
      <c r="EAC172" s="320"/>
      <c r="EAD172" s="320"/>
      <c r="EAE172" s="320"/>
      <c r="EAF172" s="320"/>
      <c r="EAG172" s="320"/>
      <c r="EAH172" s="320"/>
      <c r="EAI172" s="320"/>
      <c r="EAJ172" s="320"/>
      <c r="EAK172" s="320"/>
      <c r="EAL172" s="320"/>
      <c r="EAM172" s="320"/>
      <c r="EAN172" s="320"/>
      <c r="EAO172" s="320"/>
      <c r="EAP172" s="320"/>
      <c r="EAQ172" s="320"/>
      <c r="EAR172" s="320"/>
      <c r="EAS172" s="320"/>
      <c r="EAT172" s="320"/>
      <c r="EAU172" s="320"/>
      <c r="EAV172" s="320"/>
      <c r="EAW172" s="320"/>
      <c r="EAX172" s="320"/>
      <c r="EAY172" s="320"/>
      <c r="EAZ172" s="320"/>
      <c r="EBA172" s="320"/>
      <c r="EBB172" s="320"/>
      <c r="EBC172" s="320"/>
      <c r="EBD172" s="320"/>
      <c r="EBE172" s="320"/>
      <c r="EBF172" s="320"/>
      <c r="EBG172" s="320"/>
      <c r="EBH172" s="320"/>
      <c r="EBI172" s="320"/>
      <c r="EBJ172" s="320"/>
      <c r="EBK172" s="320"/>
      <c r="EBL172" s="320"/>
      <c r="EBM172" s="320"/>
      <c r="EBN172" s="320"/>
      <c r="EBO172" s="320"/>
      <c r="EBP172" s="320"/>
      <c r="EBQ172" s="320"/>
      <c r="EBR172" s="320"/>
      <c r="EBS172" s="320"/>
      <c r="EBT172" s="320"/>
      <c r="EBU172" s="320"/>
      <c r="EBV172" s="320"/>
      <c r="EBW172" s="320"/>
      <c r="EBX172" s="320"/>
      <c r="EBY172" s="320"/>
      <c r="EBZ172" s="320"/>
      <c r="ECA172" s="320"/>
      <c r="ECB172" s="320"/>
      <c r="ECC172" s="320"/>
      <c r="ECD172" s="320"/>
      <c r="ECE172" s="320"/>
      <c r="ECF172" s="320"/>
      <c r="ECG172" s="320"/>
      <c r="ECH172" s="320"/>
      <c r="ECI172" s="320"/>
      <c r="ECJ172" s="320"/>
      <c r="ECK172" s="320"/>
      <c r="ECL172" s="320"/>
      <c r="ECM172" s="320"/>
      <c r="ECN172" s="320"/>
      <c r="ECO172" s="320"/>
      <c r="ECP172" s="320"/>
      <c r="ECQ172" s="320"/>
      <c r="ECR172" s="320"/>
      <c r="ECS172" s="320"/>
      <c r="ECT172" s="320"/>
      <c r="ECU172" s="320"/>
      <c r="ECV172" s="320"/>
      <c r="ECW172" s="320"/>
      <c r="ECX172" s="320"/>
      <c r="ECY172" s="320"/>
      <c r="ECZ172" s="320"/>
      <c r="EDA172" s="320"/>
      <c r="EDB172" s="320"/>
      <c r="EDC172" s="320"/>
      <c r="EDD172" s="320"/>
      <c r="EDE172" s="320"/>
      <c r="EDF172" s="320"/>
      <c r="EDG172" s="320"/>
      <c r="EDH172" s="320"/>
      <c r="EDI172" s="320"/>
      <c r="EDJ172" s="320"/>
      <c r="EDK172" s="320"/>
      <c r="EDL172" s="320"/>
      <c r="EDM172" s="320"/>
      <c r="EDN172" s="320"/>
      <c r="EDO172" s="320"/>
      <c r="EDP172" s="320"/>
      <c r="EDQ172" s="320"/>
      <c r="EDR172" s="320"/>
      <c r="EDS172" s="320"/>
      <c r="EDT172" s="320"/>
      <c r="EDU172" s="320"/>
      <c r="EDV172" s="320"/>
      <c r="EDW172" s="320"/>
      <c r="EDX172" s="320"/>
      <c r="EDY172" s="320"/>
      <c r="EDZ172" s="320"/>
      <c r="EEA172" s="320"/>
      <c r="EEB172" s="320"/>
      <c r="EEC172" s="320"/>
      <c r="EED172" s="320"/>
      <c r="EEE172" s="320"/>
      <c r="EEF172" s="320"/>
      <c r="EEG172" s="320"/>
      <c r="EEH172" s="320"/>
      <c r="EEI172" s="320"/>
      <c r="EEJ172" s="320"/>
      <c r="EEK172" s="320"/>
      <c r="EEL172" s="320"/>
      <c r="EEM172" s="320"/>
      <c r="EEN172" s="320"/>
      <c r="EEO172" s="320"/>
      <c r="EEP172" s="320"/>
      <c r="EEQ172" s="320"/>
      <c r="EER172" s="320"/>
      <c r="EES172" s="320"/>
      <c r="EET172" s="320"/>
      <c r="EEU172" s="320"/>
      <c r="EEV172" s="320"/>
      <c r="EEW172" s="320"/>
      <c r="EEX172" s="320"/>
      <c r="EEY172" s="320"/>
      <c r="EEZ172" s="320"/>
      <c r="EFA172" s="320"/>
      <c r="EFB172" s="320"/>
      <c r="EFC172" s="320"/>
      <c r="EFD172" s="320"/>
      <c r="EFE172" s="320"/>
      <c r="EFF172" s="320"/>
      <c r="EFG172" s="320"/>
      <c r="EFH172" s="320"/>
      <c r="EFI172" s="320"/>
      <c r="EFJ172" s="320"/>
      <c r="EFK172" s="320"/>
      <c r="EFL172" s="320"/>
      <c r="EFM172" s="320"/>
      <c r="EFN172" s="320"/>
      <c r="EFO172" s="320"/>
      <c r="EFP172" s="320"/>
      <c r="EFQ172" s="320"/>
      <c r="EFR172" s="320"/>
      <c r="EFS172" s="320"/>
      <c r="EFT172" s="320"/>
      <c r="EFU172" s="320"/>
      <c r="EFV172" s="320"/>
      <c r="EFW172" s="320"/>
      <c r="EFX172" s="320"/>
      <c r="EFY172" s="320"/>
      <c r="EFZ172" s="320"/>
      <c r="EGA172" s="320"/>
      <c r="EGB172" s="320"/>
      <c r="EGC172" s="320"/>
      <c r="EGD172" s="320"/>
      <c r="EGE172" s="320"/>
      <c r="EGF172" s="320"/>
      <c r="EGG172" s="320"/>
      <c r="EGH172" s="320"/>
      <c r="EGI172" s="320"/>
      <c r="EGJ172" s="320"/>
      <c r="EGK172" s="320"/>
      <c r="EGL172" s="320"/>
      <c r="EGM172" s="320"/>
      <c r="EGN172" s="320"/>
      <c r="EGO172" s="320"/>
      <c r="EGP172" s="320"/>
      <c r="EGQ172" s="320"/>
      <c r="EGR172" s="320"/>
      <c r="EGS172" s="320"/>
      <c r="EGT172" s="320"/>
      <c r="EGU172" s="320"/>
      <c r="EGV172" s="320"/>
      <c r="EGW172" s="320"/>
      <c r="EGX172" s="320"/>
      <c r="EGY172" s="320"/>
      <c r="EGZ172" s="320"/>
      <c r="EHA172" s="320"/>
      <c r="EHB172" s="320"/>
      <c r="EHC172" s="320"/>
      <c r="EHD172" s="320"/>
      <c r="EHE172" s="320"/>
      <c r="EHF172" s="320"/>
      <c r="EHG172" s="320"/>
      <c r="EHH172" s="320"/>
      <c r="EHI172" s="320"/>
      <c r="EHJ172" s="320"/>
      <c r="EHK172" s="320"/>
      <c r="EHL172" s="320"/>
      <c r="EHM172" s="320"/>
      <c r="EHN172" s="320"/>
      <c r="EHO172" s="320"/>
      <c r="EHP172" s="320"/>
      <c r="EHQ172" s="320"/>
      <c r="EHR172" s="320"/>
      <c r="EHS172" s="320"/>
      <c r="EHT172" s="320"/>
      <c r="EHU172" s="320"/>
      <c r="EHV172" s="320"/>
      <c r="EHW172" s="320"/>
      <c r="EHX172" s="320"/>
      <c r="EHY172" s="320"/>
      <c r="EHZ172" s="320"/>
      <c r="EIA172" s="320"/>
      <c r="EIB172" s="320"/>
      <c r="EIC172" s="320"/>
      <c r="EID172" s="320"/>
      <c r="EIE172" s="320"/>
      <c r="EIF172" s="320"/>
      <c r="EIG172" s="320"/>
      <c r="EIH172" s="320"/>
      <c r="EII172" s="320"/>
      <c r="EIJ172" s="320"/>
      <c r="EIK172" s="320"/>
      <c r="EIL172" s="320"/>
      <c r="EIM172" s="320"/>
      <c r="EIN172" s="320"/>
      <c r="EIO172" s="320"/>
      <c r="EIP172" s="320"/>
      <c r="EIQ172" s="320"/>
      <c r="EIR172" s="320"/>
      <c r="EIS172" s="320"/>
      <c r="EIT172" s="320"/>
      <c r="EIU172" s="320"/>
      <c r="EIV172" s="320"/>
      <c r="EIW172" s="320"/>
      <c r="EIX172" s="320"/>
      <c r="EIY172" s="320"/>
      <c r="EIZ172" s="320"/>
      <c r="EJA172" s="320"/>
      <c r="EJB172" s="320"/>
      <c r="EJC172" s="320"/>
      <c r="EJD172" s="320"/>
      <c r="EJE172" s="320"/>
      <c r="EJF172" s="320"/>
      <c r="EJG172" s="320"/>
      <c r="EJH172" s="320"/>
      <c r="EJI172" s="320"/>
      <c r="EJJ172" s="320"/>
      <c r="EJK172" s="320"/>
      <c r="EJL172" s="320"/>
      <c r="EJM172" s="320"/>
      <c r="EJN172" s="320"/>
      <c r="EJO172" s="320"/>
      <c r="EJP172" s="320"/>
      <c r="EJQ172" s="320"/>
      <c r="EJR172" s="320"/>
      <c r="EJS172" s="320"/>
      <c r="EJT172" s="320"/>
      <c r="EJU172" s="320"/>
      <c r="EJV172" s="320"/>
      <c r="EJW172" s="320"/>
      <c r="EJX172" s="320"/>
      <c r="EJY172" s="320"/>
      <c r="EJZ172" s="320"/>
      <c r="EKA172" s="320"/>
      <c r="EKB172" s="320"/>
      <c r="EKC172" s="320"/>
      <c r="EKD172" s="320"/>
      <c r="EKE172" s="320"/>
      <c r="EKF172" s="320"/>
      <c r="EKG172" s="320"/>
      <c r="EKH172" s="320"/>
      <c r="EKI172" s="320"/>
      <c r="EKJ172" s="320"/>
      <c r="EKK172" s="320"/>
      <c r="EKL172" s="320"/>
      <c r="EKM172" s="320"/>
      <c r="EKN172" s="320"/>
      <c r="EKO172" s="320"/>
      <c r="EKP172" s="320"/>
      <c r="EKQ172" s="320"/>
      <c r="EKR172" s="320"/>
      <c r="EKS172" s="320"/>
      <c r="EKT172" s="320"/>
      <c r="EKU172" s="320"/>
      <c r="EKV172" s="320"/>
      <c r="EKW172" s="320"/>
      <c r="EKX172" s="320"/>
      <c r="EKY172" s="320"/>
      <c r="EKZ172" s="320"/>
      <c r="ELA172" s="320"/>
      <c r="ELB172" s="320"/>
      <c r="ELC172" s="320"/>
      <c r="ELD172" s="320"/>
      <c r="ELE172" s="320"/>
      <c r="ELF172" s="320"/>
      <c r="ELG172" s="320"/>
      <c r="ELH172" s="320"/>
      <c r="ELI172" s="320"/>
      <c r="ELJ172" s="320"/>
      <c r="ELK172" s="320"/>
      <c r="ELL172" s="320"/>
      <c r="ELM172" s="320"/>
      <c r="ELN172" s="320"/>
      <c r="ELO172" s="320"/>
      <c r="ELP172" s="320"/>
      <c r="ELQ172" s="320"/>
      <c r="ELR172" s="320"/>
      <c r="ELS172" s="320"/>
      <c r="ELT172" s="320"/>
      <c r="ELU172" s="320"/>
      <c r="ELV172" s="320"/>
      <c r="ELW172" s="320"/>
      <c r="ELX172" s="320"/>
      <c r="ELY172" s="320"/>
      <c r="ELZ172" s="320"/>
      <c r="EMA172" s="320"/>
      <c r="EMB172" s="320"/>
      <c r="EMC172" s="320"/>
      <c r="EMD172" s="320"/>
      <c r="EME172" s="320"/>
      <c r="EMF172" s="320"/>
      <c r="EMG172" s="320"/>
      <c r="EMH172" s="320"/>
      <c r="EMI172" s="320"/>
      <c r="EMJ172" s="320"/>
      <c r="EMK172" s="320"/>
      <c r="EML172" s="320"/>
      <c r="EMM172" s="320"/>
      <c r="EMN172" s="320"/>
      <c r="EMO172" s="320"/>
      <c r="EMP172" s="320"/>
      <c r="EMQ172" s="320"/>
      <c r="EMR172" s="320"/>
      <c r="EMS172" s="320"/>
      <c r="EMT172" s="320"/>
      <c r="EMU172" s="320"/>
      <c r="EMV172" s="320"/>
      <c r="EMW172" s="320"/>
      <c r="EMX172" s="320"/>
      <c r="EMY172" s="320"/>
      <c r="EMZ172" s="320"/>
      <c r="ENA172" s="320"/>
      <c r="ENB172" s="320"/>
      <c r="ENC172" s="320"/>
      <c r="END172" s="320"/>
      <c r="ENE172" s="320"/>
      <c r="ENF172" s="320"/>
      <c r="ENG172" s="320"/>
      <c r="ENH172" s="320"/>
      <c r="ENI172" s="320"/>
      <c r="ENJ172" s="320"/>
      <c r="ENK172" s="320"/>
      <c r="ENL172" s="320"/>
      <c r="ENM172" s="320"/>
      <c r="ENN172" s="320"/>
      <c r="ENO172" s="320"/>
      <c r="ENP172" s="320"/>
      <c r="ENQ172" s="320"/>
      <c r="ENR172" s="320"/>
      <c r="ENS172" s="320"/>
      <c r="ENT172" s="320"/>
      <c r="ENU172" s="320"/>
      <c r="ENV172" s="320"/>
      <c r="ENW172" s="320"/>
      <c r="ENX172" s="320"/>
      <c r="ENY172" s="320"/>
      <c r="ENZ172" s="320"/>
      <c r="EOA172" s="320"/>
      <c r="EOB172" s="320"/>
      <c r="EOC172" s="320"/>
      <c r="EOD172" s="320"/>
      <c r="EOE172" s="320"/>
      <c r="EOF172" s="320"/>
      <c r="EOG172" s="320"/>
      <c r="EOH172" s="320"/>
      <c r="EOI172" s="320"/>
      <c r="EOJ172" s="320"/>
      <c r="EOK172" s="320"/>
      <c r="EOL172" s="320"/>
      <c r="EOM172" s="320"/>
      <c r="EON172" s="320"/>
      <c r="EOO172" s="320"/>
      <c r="EOP172" s="320"/>
      <c r="EOQ172" s="320"/>
      <c r="EOR172" s="320"/>
      <c r="EOS172" s="320"/>
      <c r="EOT172" s="320"/>
      <c r="EOU172" s="320"/>
      <c r="EOV172" s="320"/>
      <c r="EOW172" s="320"/>
      <c r="EOX172" s="320"/>
      <c r="EOY172" s="320"/>
      <c r="EOZ172" s="320"/>
      <c r="EPA172" s="320"/>
      <c r="EPB172" s="320"/>
      <c r="EPC172" s="320"/>
      <c r="EPD172" s="320"/>
      <c r="EPE172" s="320"/>
      <c r="EPF172" s="320"/>
      <c r="EPG172" s="320"/>
      <c r="EPH172" s="320"/>
      <c r="EPI172" s="320"/>
      <c r="EPJ172" s="320"/>
      <c r="EPK172" s="320"/>
      <c r="EPL172" s="320"/>
      <c r="EPM172" s="320"/>
      <c r="EPN172" s="320"/>
      <c r="EPO172" s="320"/>
      <c r="EPP172" s="320"/>
      <c r="EPQ172" s="320"/>
      <c r="EPR172" s="320"/>
      <c r="EPS172" s="320"/>
      <c r="EPT172" s="320"/>
      <c r="EPU172" s="320"/>
      <c r="EPV172" s="320"/>
      <c r="EPW172" s="320"/>
      <c r="EPX172" s="320"/>
      <c r="EPY172" s="320"/>
      <c r="EPZ172" s="320"/>
      <c r="EQA172" s="320"/>
      <c r="EQB172" s="320"/>
      <c r="EQC172" s="320"/>
      <c r="EQD172" s="320"/>
      <c r="EQE172" s="320"/>
      <c r="EQF172" s="320"/>
      <c r="EQG172" s="320"/>
      <c r="EQH172" s="320"/>
      <c r="EQI172" s="320"/>
      <c r="EQJ172" s="320"/>
      <c r="EQK172" s="320"/>
      <c r="EQL172" s="320"/>
      <c r="EQM172" s="320"/>
      <c r="EQN172" s="320"/>
      <c r="EQO172" s="320"/>
      <c r="EQP172" s="320"/>
      <c r="EQQ172" s="320"/>
      <c r="EQR172" s="320"/>
      <c r="EQS172" s="320"/>
      <c r="EQT172" s="320"/>
      <c r="EQU172" s="320"/>
      <c r="EQV172" s="320"/>
      <c r="EQW172" s="320"/>
      <c r="EQX172" s="320"/>
      <c r="EQY172" s="320"/>
      <c r="EQZ172" s="320"/>
      <c r="ERA172" s="320"/>
      <c r="ERB172" s="320"/>
      <c r="ERC172" s="320"/>
      <c r="ERD172" s="320"/>
      <c r="ERE172" s="320"/>
      <c r="ERF172" s="320"/>
      <c r="ERG172" s="320"/>
      <c r="ERH172" s="320"/>
      <c r="ERI172" s="320"/>
      <c r="ERJ172" s="320"/>
      <c r="ERK172" s="320"/>
      <c r="ERL172" s="320"/>
      <c r="ERM172" s="320"/>
      <c r="ERN172" s="320"/>
      <c r="ERO172" s="320"/>
      <c r="ERP172" s="320"/>
      <c r="ERQ172" s="320"/>
      <c r="ERR172" s="320"/>
      <c r="ERS172" s="320"/>
      <c r="ERT172" s="320"/>
      <c r="ERU172" s="320"/>
      <c r="ERV172" s="320"/>
      <c r="ERW172" s="320"/>
      <c r="ERX172" s="320"/>
      <c r="ERY172" s="320"/>
      <c r="ERZ172" s="320"/>
      <c r="ESA172" s="320"/>
      <c r="ESB172" s="320"/>
      <c r="ESC172" s="320"/>
      <c r="ESD172" s="320"/>
      <c r="ESE172" s="320"/>
      <c r="ESF172" s="320"/>
      <c r="ESG172" s="320"/>
      <c r="ESH172" s="320"/>
      <c r="ESI172" s="320"/>
      <c r="ESJ172" s="320"/>
      <c r="ESK172" s="320"/>
      <c r="ESL172" s="320"/>
      <c r="ESM172" s="320"/>
      <c r="ESN172" s="320"/>
      <c r="ESO172" s="320"/>
      <c r="ESP172" s="320"/>
      <c r="ESQ172" s="320"/>
      <c r="ESR172" s="320"/>
      <c r="ESS172" s="320"/>
      <c r="EST172" s="320"/>
      <c r="ESU172" s="320"/>
      <c r="ESV172" s="320"/>
      <c r="ESW172" s="320"/>
      <c r="ESX172" s="320"/>
      <c r="ESY172" s="320"/>
      <c r="ESZ172" s="320"/>
      <c r="ETA172" s="320"/>
      <c r="ETB172" s="320"/>
      <c r="ETC172" s="320"/>
      <c r="ETD172" s="320"/>
      <c r="ETE172" s="320"/>
      <c r="ETF172" s="320"/>
      <c r="ETG172" s="320"/>
      <c r="ETH172" s="320"/>
      <c r="ETI172" s="320"/>
      <c r="ETJ172" s="320"/>
      <c r="ETK172" s="320"/>
      <c r="ETL172" s="320"/>
      <c r="ETM172" s="320"/>
      <c r="ETN172" s="320"/>
      <c r="ETO172" s="320"/>
      <c r="ETP172" s="320"/>
      <c r="ETQ172" s="320"/>
      <c r="ETR172" s="320"/>
      <c r="ETS172" s="320"/>
      <c r="ETT172" s="320"/>
      <c r="ETU172" s="320"/>
      <c r="ETV172" s="320"/>
      <c r="ETW172" s="320"/>
      <c r="ETX172" s="320"/>
      <c r="ETY172" s="320"/>
      <c r="ETZ172" s="320"/>
      <c r="EUA172" s="320"/>
      <c r="EUB172" s="320"/>
      <c r="EUC172" s="320"/>
      <c r="EUD172" s="320"/>
      <c r="EUE172" s="320"/>
      <c r="EUF172" s="320"/>
      <c r="EUG172" s="320"/>
      <c r="EUH172" s="320"/>
      <c r="EUI172" s="320"/>
      <c r="EUJ172" s="320"/>
      <c r="EUK172" s="320"/>
      <c r="EUL172" s="320"/>
      <c r="EUM172" s="320"/>
      <c r="EUN172" s="320"/>
      <c r="EUO172" s="320"/>
      <c r="EUP172" s="320"/>
      <c r="EUQ172" s="320"/>
      <c r="EUR172" s="320"/>
      <c r="EUS172" s="320"/>
      <c r="EUT172" s="320"/>
      <c r="EUU172" s="320"/>
      <c r="EUV172" s="320"/>
      <c r="EUW172" s="320"/>
      <c r="EUX172" s="320"/>
      <c r="EUY172" s="320"/>
      <c r="EUZ172" s="320"/>
      <c r="EVA172" s="320"/>
      <c r="EVB172" s="320"/>
      <c r="EVC172" s="320"/>
      <c r="EVD172" s="320"/>
      <c r="EVE172" s="320"/>
      <c r="EVF172" s="320"/>
      <c r="EVG172" s="320"/>
      <c r="EVH172" s="320"/>
      <c r="EVI172" s="320"/>
      <c r="EVJ172" s="320"/>
      <c r="EVK172" s="320"/>
      <c r="EVL172" s="320"/>
      <c r="EVM172" s="320"/>
      <c r="EVN172" s="320"/>
      <c r="EVO172" s="320"/>
      <c r="EVP172" s="320"/>
      <c r="EVQ172" s="320"/>
      <c r="EVR172" s="320"/>
      <c r="EVS172" s="320"/>
      <c r="EVT172" s="320"/>
      <c r="EVU172" s="320"/>
      <c r="EVV172" s="320"/>
      <c r="EVW172" s="320"/>
      <c r="EVX172" s="320"/>
      <c r="EVY172" s="320"/>
      <c r="EVZ172" s="320"/>
      <c r="EWA172" s="320"/>
      <c r="EWB172" s="320"/>
      <c r="EWC172" s="320"/>
      <c r="EWD172" s="320"/>
      <c r="EWE172" s="320"/>
      <c r="EWF172" s="320"/>
      <c r="EWG172" s="320"/>
      <c r="EWH172" s="320"/>
      <c r="EWI172" s="320"/>
      <c r="EWJ172" s="320"/>
      <c r="EWK172" s="320"/>
      <c r="EWL172" s="320"/>
      <c r="EWM172" s="320"/>
      <c r="EWN172" s="320"/>
      <c r="EWO172" s="320"/>
      <c r="EWP172" s="320"/>
      <c r="EWQ172" s="320"/>
      <c r="EWR172" s="320"/>
      <c r="EWS172" s="320"/>
      <c r="EWT172" s="320"/>
      <c r="EWU172" s="320"/>
      <c r="EWV172" s="320"/>
      <c r="EWW172" s="320"/>
      <c r="EWX172" s="320"/>
      <c r="EWY172" s="320"/>
      <c r="EWZ172" s="320"/>
      <c r="EXA172" s="320"/>
      <c r="EXB172" s="320"/>
      <c r="EXC172" s="320"/>
      <c r="EXD172" s="320"/>
      <c r="EXE172" s="320"/>
      <c r="EXF172" s="320"/>
      <c r="EXG172" s="320"/>
      <c r="EXH172" s="320"/>
      <c r="EXI172" s="320"/>
      <c r="EXJ172" s="320"/>
      <c r="EXK172" s="320"/>
      <c r="EXL172" s="320"/>
      <c r="EXM172" s="320"/>
      <c r="EXN172" s="320"/>
      <c r="EXO172" s="320"/>
      <c r="EXP172" s="320"/>
      <c r="EXQ172" s="320"/>
      <c r="EXR172" s="320"/>
      <c r="EXS172" s="320"/>
      <c r="EXT172" s="320"/>
      <c r="EXU172" s="320"/>
      <c r="EXV172" s="320"/>
      <c r="EXW172" s="320"/>
      <c r="EXX172" s="320"/>
      <c r="EXY172" s="320"/>
      <c r="EXZ172" s="320"/>
      <c r="EYA172" s="320"/>
      <c r="EYB172" s="320"/>
      <c r="EYC172" s="320"/>
      <c r="EYD172" s="320"/>
      <c r="EYE172" s="320"/>
      <c r="EYF172" s="320"/>
      <c r="EYG172" s="320"/>
      <c r="EYH172" s="320"/>
      <c r="EYI172" s="320"/>
      <c r="EYJ172" s="320"/>
      <c r="EYK172" s="320"/>
      <c r="EYL172" s="320"/>
      <c r="EYM172" s="320"/>
      <c r="EYN172" s="320"/>
      <c r="EYO172" s="320"/>
      <c r="EYP172" s="320"/>
      <c r="EYQ172" s="320"/>
      <c r="EYR172" s="320"/>
      <c r="EYS172" s="320"/>
      <c r="EYT172" s="320"/>
      <c r="EYU172" s="320"/>
      <c r="EYV172" s="320"/>
      <c r="EYW172" s="320"/>
      <c r="EYX172" s="320"/>
      <c r="EYY172" s="320"/>
      <c r="EYZ172" s="320"/>
      <c r="EZA172" s="320"/>
      <c r="EZB172" s="320"/>
      <c r="EZC172" s="320"/>
      <c r="EZD172" s="320"/>
      <c r="EZE172" s="320"/>
      <c r="EZF172" s="320"/>
      <c r="EZG172" s="320"/>
      <c r="EZH172" s="320"/>
      <c r="EZI172" s="320"/>
      <c r="EZJ172" s="320"/>
      <c r="EZK172" s="320"/>
      <c r="EZL172" s="320"/>
      <c r="EZM172" s="320"/>
      <c r="EZN172" s="320"/>
      <c r="EZO172" s="320"/>
      <c r="EZP172" s="320"/>
      <c r="EZQ172" s="320"/>
      <c r="EZR172" s="320"/>
      <c r="EZS172" s="320"/>
      <c r="EZT172" s="320"/>
      <c r="EZU172" s="320"/>
      <c r="EZV172" s="320"/>
      <c r="EZW172" s="320"/>
      <c r="EZX172" s="320"/>
      <c r="EZY172" s="320"/>
      <c r="EZZ172" s="320"/>
      <c r="FAA172" s="320"/>
      <c r="FAB172" s="320"/>
      <c r="FAC172" s="320"/>
      <c r="FAD172" s="320"/>
      <c r="FAE172" s="320"/>
      <c r="FAF172" s="320"/>
      <c r="FAG172" s="320"/>
      <c r="FAH172" s="320"/>
      <c r="FAI172" s="320"/>
      <c r="FAJ172" s="320"/>
      <c r="FAK172" s="320"/>
      <c r="FAL172" s="320"/>
      <c r="FAM172" s="320"/>
      <c r="FAN172" s="320"/>
      <c r="FAO172" s="320"/>
      <c r="FAP172" s="320"/>
      <c r="FAQ172" s="320"/>
      <c r="FAR172" s="320"/>
      <c r="FAS172" s="320"/>
      <c r="FAT172" s="320"/>
      <c r="FAU172" s="320"/>
      <c r="FAV172" s="320"/>
      <c r="FAW172" s="320"/>
      <c r="FAX172" s="320"/>
      <c r="FAY172" s="320"/>
      <c r="FAZ172" s="320"/>
      <c r="FBA172" s="320"/>
      <c r="FBB172" s="320"/>
      <c r="FBC172" s="320"/>
      <c r="FBD172" s="320"/>
      <c r="FBE172" s="320"/>
      <c r="FBF172" s="320"/>
      <c r="FBG172" s="320"/>
      <c r="FBH172" s="320"/>
      <c r="FBI172" s="320"/>
      <c r="FBJ172" s="320"/>
      <c r="FBK172" s="320"/>
      <c r="FBL172" s="320"/>
      <c r="FBM172" s="320"/>
      <c r="FBN172" s="320"/>
      <c r="FBO172" s="320"/>
      <c r="FBP172" s="320"/>
      <c r="FBQ172" s="320"/>
      <c r="FBR172" s="320"/>
      <c r="FBS172" s="320"/>
      <c r="FBT172" s="320"/>
      <c r="FBU172" s="320"/>
      <c r="FBV172" s="320"/>
      <c r="FBW172" s="320"/>
      <c r="FBX172" s="320"/>
      <c r="FBY172" s="320"/>
      <c r="FBZ172" s="320"/>
      <c r="FCA172" s="320"/>
      <c r="FCB172" s="320"/>
      <c r="FCC172" s="320"/>
      <c r="FCD172" s="320"/>
      <c r="FCE172" s="320"/>
      <c r="FCF172" s="320"/>
      <c r="FCG172" s="320"/>
      <c r="FCH172" s="320"/>
      <c r="FCI172" s="320"/>
      <c r="FCJ172" s="320"/>
      <c r="FCK172" s="320"/>
      <c r="FCL172" s="320"/>
      <c r="FCM172" s="320"/>
      <c r="FCN172" s="320"/>
      <c r="FCO172" s="320"/>
      <c r="FCP172" s="320"/>
      <c r="FCQ172" s="320"/>
      <c r="FCR172" s="320"/>
      <c r="FCS172" s="320"/>
      <c r="FCT172" s="320"/>
      <c r="FCU172" s="320"/>
      <c r="FCV172" s="320"/>
      <c r="FCW172" s="320"/>
      <c r="FCX172" s="320"/>
      <c r="FCY172" s="320"/>
      <c r="FCZ172" s="320"/>
      <c r="FDA172" s="320"/>
      <c r="FDB172" s="320"/>
      <c r="FDC172" s="320"/>
      <c r="FDD172" s="320"/>
      <c r="FDE172" s="320"/>
      <c r="FDF172" s="320"/>
      <c r="FDG172" s="320"/>
      <c r="FDH172" s="320"/>
      <c r="FDI172" s="320"/>
      <c r="FDJ172" s="320"/>
      <c r="FDK172" s="320"/>
      <c r="FDL172" s="320"/>
      <c r="FDM172" s="320"/>
      <c r="FDN172" s="320"/>
      <c r="FDO172" s="320"/>
      <c r="FDP172" s="320"/>
      <c r="FDQ172" s="320"/>
      <c r="FDR172" s="320"/>
      <c r="FDS172" s="320"/>
      <c r="FDT172" s="320"/>
      <c r="FDU172" s="320"/>
      <c r="FDV172" s="320"/>
      <c r="FDW172" s="320"/>
      <c r="FDX172" s="320"/>
      <c r="FDY172" s="320"/>
      <c r="FDZ172" s="320"/>
      <c r="FEA172" s="320"/>
      <c r="FEB172" s="320"/>
      <c r="FEC172" s="320"/>
      <c r="FED172" s="320"/>
      <c r="FEE172" s="320"/>
      <c r="FEF172" s="320"/>
      <c r="FEG172" s="320"/>
      <c r="FEH172" s="320"/>
      <c r="FEI172" s="320"/>
      <c r="FEJ172" s="320"/>
      <c r="FEK172" s="320"/>
      <c r="FEL172" s="320"/>
      <c r="FEM172" s="320"/>
      <c r="FEN172" s="320"/>
      <c r="FEO172" s="320"/>
      <c r="FEP172" s="320"/>
      <c r="FEQ172" s="320"/>
      <c r="FER172" s="320"/>
      <c r="FES172" s="320"/>
      <c r="FET172" s="320"/>
      <c r="FEU172" s="320"/>
      <c r="FEV172" s="320"/>
      <c r="FEW172" s="320"/>
      <c r="FEX172" s="320"/>
      <c r="FEY172" s="320"/>
      <c r="FEZ172" s="320"/>
      <c r="FFA172" s="320"/>
      <c r="FFB172" s="320"/>
      <c r="FFC172" s="320"/>
      <c r="FFD172" s="320"/>
      <c r="FFE172" s="320"/>
      <c r="FFF172" s="320"/>
      <c r="FFG172" s="320"/>
      <c r="FFH172" s="320"/>
      <c r="FFI172" s="320"/>
      <c r="FFJ172" s="320"/>
      <c r="FFK172" s="320"/>
      <c r="FFL172" s="320"/>
      <c r="FFM172" s="320"/>
      <c r="FFN172" s="320"/>
      <c r="FFO172" s="320"/>
      <c r="FFP172" s="320"/>
      <c r="FFQ172" s="320"/>
      <c r="FFR172" s="320"/>
      <c r="FFS172" s="320"/>
      <c r="FFT172" s="320"/>
      <c r="FFU172" s="320"/>
      <c r="FFV172" s="320"/>
      <c r="FFW172" s="320"/>
      <c r="FFX172" s="320"/>
      <c r="FFY172" s="320"/>
      <c r="FFZ172" s="320"/>
      <c r="FGA172" s="320"/>
      <c r="FGB172" s="320"/>
      <c r="FGC172" s="320"/>
      <c r="FGD172" s="320"/>
      <c r="FGE172" s="320"/>
      <c r="FGF172" s="320"/>
      <c r="FGG172" s="320"/>
      <c r="FGH172" s="320"/>
      <c r="FGI172" s="320"/>
      <c r="FGJ172" s="320"/>
      <c r="FGK172" s="320"/>
      <c r="FGL172" s="320"/>
      <c r="FGM172" s="320"/>
      <c r="FGN172" s="320"/>
      <c r="FGO172" s="320"/>
      <c r="FGP172" s="320"/>
      <c r="FGQ172" s="320"/>
      <c r="FGR172" s="320"/>
      <c r="FGS172" s="320"/>
      <c r="FGT172" s="320"/>
      <c r="FGU172" s="320"/>
      <c r="FGV172" s="320"/>
      <c r="FGW172" s="320"/>
      <c r="FGX172" s="320"/>
      <c r="FGY172" s="320"/>
      <c r="FGZ172" s="320"/>
      <c r="FHA172" s="320"/>
      <c r="FHB172" s="320"/>
      <c r="FHC172" s="320"/>
      <c r="FHD172" s="320"/>
      <c r="FHE172" s="320"/>
      <c r="FHF172" s="320"/>
      <c r="FHG172" s="320"/>
      <c r="FHH172" s="320"/>
      <c r="FHI172" s="320"/>
      <c r="FHJ172" s="320"/>
      <c r="FHK172" s="320"/>
      <c r="FHL172" s="320"/>
      <c r="FHM172" s="320"/>
      <c r="FHN172" s="320"/>
      <c r="FHO172" s="320"/>
      <c r="FHP172" s="320"/>
      <c r="FHQ172" s="320"/>
      <c r="FHR172" s="320"/>
      <c r="FHS172" s="320"/>
      <c r="FHT172" s="320"/>
      <c r="FHU172" s="320"/>
      <c r="FHV172" s="320"/>
      <c r="FHW172" s="320"/>
      <c r="FHX172" s="320"/>
      <c r="FHY172" s="320"/>
      <c r="FHZ172" s="320"/>
      <c r="FIA172" s="320"/>
      <c r="FIB172" s="320"/>
      <c r="FIC172" s="320"/>
      <c r="FID172" s="320"/>
      <c r="FIE172" s="320"/>
      <c r="FIF172" s="320"/>
      <c r="FIG172" s="320"/>
      <c r="FIH172" s="320"/>
      <c r="FII172" s="320"/>
      <c r="FIJ172" s="320"/>
      <c r="FIK172" s="320"/>
      <c r="FIL172" s="320"/>
      <c r="FIM172" s="320"/>
      <c r="FIN172" s="320"/>
      <c r="FIO172" s="320"/>
      <c r="FIP172" s="320"/>
      <c r="FIQ172" s="320"/>
      <c r="FIR172" s="320"/>
      <c r="FIS172" s="320"/>
      <c r="FIT172" s="320"/>
      <c r="FIU172" s="320"/>
      <c r="FIV172" s="320"/>
      <c r="FIW172" s="320"/>
      <c r="FIX172" s="320"/>
      <c r="FIY172" s="320"/>
      <c r="FIZ172" s="320"/>
      <c r="FJA172" s="320"/>
      <c r="FJB172" s="320"/>
      <c r="FJC172" s="320"/>
      <c r="FJD172" s="320"/>
      <c r="FJE172" s="320"/>
      <c r="FJF172" s="320"/>
      <c r="FJG172" s="320"/>
      <c r="FJH172" s="320"/>
      <c r="FJI172" s="320"/>
      <c r="FJJ172" s="320"/>
      <c r="FJK172" s="320"/>
      <c r="FJL172" s="320"/>
      <c r="FJM172" s="320"/>
      <c r="FJN172" s="320"/>
      <c r="FJO172" s="320"/>
      <c r="FJP172" s="320"/>
      <c r="FJQ172" s="320"/>
      <c r="FJR172" s="320"/>
      <c r="FJS172" s="320"/>
      <c r="FJT172" s="320"/>
      <c r="FJU172" s="320"/>
      <c r="FJV172" s="320"/>
      <c r="FJW172" s="320"/>
      <c r="FJX172" s="320"/>
      <c r="FJY172" s="320"/>
      <c r="FJZ172" s="320"/>
      <c r="FKA172" s="320"/>
      <c r="FKB172" s="320"/>
      <c r="FKC172" s="320"/>
      <c r="FKD172" s="320"/>
      <c r="FKE172" s="320"/>
      <c r="FKF172" s="320"/>
      <c r="FKG172" s="320"/>
      <c r="FKH172" s="320"/>
      <c r="FKI172" s="320"/>
      <c r="FKJ172" s="320"/>
      <c r="FKK172" s="320"/>
      <c r="FKL172" s="320"/>
      <c r="FKM172" s="320"/>
      <c r="FKN172" s="320"/>
      <c r="FKO172" s="320"/>
      <c r="FKP172" s="320"/>
      <c r="FKQ172" s="320"/>
      <c r="FKR172" s="320"/>
      <c r="FKS172" s="320"/>
      <c r="FKT172" s="320"/>
      <c r="FKU172" s="320"/>
      <c r="FKV172" s="320"/>
      <c r="FKW172" s="320"/>
      <c r="FKX172" s="320"/>
      <c r="FKY172" s="320"/>
      <c r="FKZ172" s="320"/>
      <c r="FLA172" s="320"/>
      <c r="FLB172" s="320"/>
      <c r="FLC172" s="320"/>
      <c r="FLD172" s="320"/>
      <c r="FLE172" s="320"/>
      <c r="FLF172" s="320"/>
      <c r="FLG172" s="320"/>
      <c r="FLH172" s="320"/>
      <c r="FLI172" s="320"/>
      <c r="FLJ172" s="320"/>
      <c r="FLK172" s="320"/>
      <c r="FLL172" s="320"/>
      <c r="FLM172" s="320"/>
      <c r="FLN172" s="320"/>
      <c r="FLO172" s="320"/>
      <c r="FLP172" s="320"/>
      <c r="FLQ172" s="320"/>
      <c r="FLR172" s="320"/>
      <c r="FLS172" s="320"/>
      <c r="FLT172" s="320"/>
      <c r="FLU172" s="320"/>
      <c r="FLV172" s="320"/>
      <c r="FLW172" s="320"/>
      <c r="FLX172" s="320"/>
      <c r="FLY172" s="320"/>
      <c r="FLZ172" s="320"/>
      <c r="FMA172" s="320"/>
      <c r="FMB172" s="320"/>
      <c r="FMC172" s="320"/>
      <c r="FMD172" s="320"/>
      <c r="FME172" s="320"/>
      <c r="FMF172" s="320"/>
      <c r="FMG172" s="320"/>
      <c r="FMH172" s="320"/>
      <c r="FMI172" s="320"/>
      <c r="FMJ172" s="320"/>
      <c r="FMK172" s="320"/>
      <c r="FML172" s="320"/>
      <c r="FMM172" s="320"/>
      <c r="FMN172" s="320"/>
      <c r="FMO172" s="320"/>
      <c r="FMP172" s="320"/>
      <c r="FMQ172" s="320"/>
      <c r="FMR172" s="320"/>
      <c r="FMS172" s="320"/>
      <c r="FMT172" s="320"/>
      <c r="FMU172" s="320"/>
      <c r="FMV172" s="320"/>
      <c r="FMW172" s="320"/>
      <c r="FMX172" s="320"/>
      <c r="FMY172" s="320"/>
      <c r="FMZ172" s="320"/>
      <c r="FNA172" s="320"/>
      <c r="FNB172" s="320"/>
      <c r="FNC172" s="320"/>
      <c r="FND172" s="320"/>
      <c r="FNE172" s="320"/>
      <c r="FNF172" s="320"/>
      <c r="FNG172" s="320"/>
      <c r="FNH172" s="320"/>
      <c r="FNI172" s="320"/>
      <c r="FNJ172" s="320"/>
      <c r="FNK172" s="320"/>
      <c r="FNL172" s="320"/>
      <c r="FNM172" s="320"/>
      <c r="FNN172" s="320"/>
      <c r="FNO172" s="320"/>
      <c r="FNP172" s="320"/>
      <c r="FNQ172" s="320"/>
      <c r="FNR172" s="320"/>
      <c r="FNS172" s="320"/>
      <c r="FNT172" s="320"/>
      <c r="FNU172" s="320"/>
      <c r="FNV172" s="320"/>
      <c r="FNW172" s="320"/>
      <c r="FNX172" s="320"/>
      <c r="FNY172" s="320"/>
      <c r="FNZ172" s="320"/>
      <c r="FOA172" s="320"/>
      <c r="FOB172" s="320"/>
      <c r="FOC172" s="320"/>
      <c r="FOD172" s="320"/>
      <c r="FOE172" s="320"/>
      <c r="FOF172" s="320"/>
      <c r="FOG172" s="320"/>
      <c r="FOH172" s="320"/>
      <c r="FOI172" s="320"/>
      <c r="FOJ172" s="320"/>
      <c r="FOK172" s="320"/>
      <c r="FOL172" s="320"/>
      <c r="FOM172" s="320"/>
      <c r="FON172" s="320"/>
      <c r="FOO172" s="320"/>
      <c r="FOP172" s="320"/>
      <c r="FOQ172" s="320"/>
      <c r="FOR172" s="320"/>
      <c r="FOS172" s="320"/>
      <c r="FOT172" s="320"/>
      <c r="FOU172" s="320"/>
      <c r="FOV172" s="320"/>
      <c r="FOW172" s="320"/>
      <c r="FOX172" s="320"/>
      <c r="FOY172" s="320"/>
      <c r="FOZ172" s="320"/>
      <c r="FPA172" s="320"/>
      <c r="FPB172" s="320"/>
      <c r="FPC172" s="320"/>
      <c r="FPD172" s="320"/>
      <c r="FPE172" s="320"/>
      <c r="FPF172" s="320"/>
      <c r="FPG172" s="320"/>
      <c r="FPH172" s="320"/>
      <c r="FPI172" s="320"/>
      <c r="FPJ172" s="320"/>
      <c r="FPK172" s="320"/>
      <c r="FPL172" s="320"/>
      <c r="FPM172" s="320"/>
      <c r="FPN172" s="320"/>
      <c r="FPO172" s="320"/>
      <c r="FPP172" s="320"/>
      <c r="FPQ172" s="320"/>
      <c r="FPR172" s="320"/>
      <c r="FPS172" s="320"/>
      <c r="FPT172" s="320"/>
      <c r="FPU172" s="320"/>
      <c r="FPV172" s="320"/>
      <c r="FPW172" s="320"/>
      <c r="FPX172" s="320"/>
      <c r="FPY172" s="320"/>
      <c r="FPZ172" s="320"/>
      <c r="FQA172" s="320"/>
      <c r="FQB172" s="320"/>
      <c r="FQC172" s="320"/>
      <c r="FQD172" s="320"/>
      <c r="FQE172" s="320"/>
      <c r="FQF172" s="320"/>
      <c r="FQG172" s="320"/>
      <c r="FQH172" s="320"/>
      <c r="FQI172" s="320"/>
      <c r="FQJ172" s="320"/>
      <c r="FQK172" s="320"/>
      <c r="FQL172" s="320"/>
      <c r="FQM172" s="320"/>
      <c r="FQN172" s="320"/>
      <c r="FQO172" s="320"/>
      <c r="FQP172" s="320"/>
      <c r="FQQ172" s="320"/>
      <c r="FQR172" s="320"/>
      <c r="FQS172" s="320"/>
      <c r="FQT172" s="320"/>
      <c r="FQU172" s="320"/>
      <c r="FQV172" s="320"/>
      <c r="FQW172" s="320"/>
      <c r="FQX172" s="320"/>
      <c r="FQY172" s="320"/>
      <c r="FQZ172" s="320"/>
      <c r="FRA172" s="320"/>
      <c r="FRB172" s="320"/>
      <c r="FRC172" s="320"/>
      <c r="FRD172" s="320"/>
      <c r="FRE172" s="320"/>
      <c r="FRF172" s="320"/>
      <c r="FRG172" s="320"/>
      <c r="FRH172" s="320"/>
      <c r="FRI172" s="320"/>
      <c r="FRJ172" s="320"/>
      <c r="FRK172" s="320"/>
      <c r="FRL172" s="320"/>
      <c r="FRM172" s="320"/>
      <c r="FRN172" s="320"/>
      <c r="FRO172" s="320"/>
      <c r="FRP172" s="320"/>
      <c r="FRQ172" s="320"/>
      <c r="FRR172" s="320"/>
      <c r="FRS172" s="320"/>
      <c r="FRT172" s="320"/>
      <c r="FRU172" s="320"/>
      <c r="FRV172" s="320"/>
      <c r="FRW172" s="320"/>
      <c r="FRX172" s="320"/>
      <c r="FRY172" s="320"/>
      <c r="FRZ172" s="320"/>
      <c r="FSA172" s="320"/>
      <c r="FSB172" s="320"/>
      <c r="FSC172" s="320"/>
      <c r="FSD172" s="320"/>
      <c r="FSE172" s="320"/>
      <c r="FSF172" s="320"/>
      <c r="FSG172" s="320"/>
      <c r="FSH172" s="320"/>
      <c r="FSI172" s="320"/>
      <c r="FSJ172" s="320"/>
      <c r="FSK172" s="320"/>
      <c r="FSL172" s="320"/>
      <c r="FSM172" s="320"/>
      <c r="FSN172" s="320"/>
      <c r="FSO172" s="320"/>
      <c r="FSP172" s="320"/>
      <c r="FSQ172" s="320"/>
      <c r="FSR172" s="320"/>
      <c r="FSS172" s="320"/>
      <c r="FST172" s="320"/>
      <c r="FSU172" s="320"/>
      <c r="FSV172" s="320"/>
      <c r="FSW172" s="320"/>
      <c r="FSX172" s="320"/>
      <c r="FSY172" s="320"/>
      <c r="FSZ172" s="320"/>
      <c r="FTA172" s="320"/>
      <c r="FTB172" s="320"/>
      <c r="FTC172" s="320"/>
      <c r="FTD172" s="320"/>
      <c r="FTE172" s="320"/>
      <c r="FTF172" s="320"/>
      <c r="FTG172" s="320"/>
      <c r="FTH172" s="320"/>
      <c r="FTI172" s="320"/>
      <c r="FTJ172" s="320"/>
      <c r="FTK172" s="320"/>
      <c r="FTL172" s="320"/>
      <c r="FTM172" s="320"/>
      <c r="FTN172" s="320"/>
      <c r="FTO172" s="320"/>
      <c r="FTP172" s="320"/>
      <c r="FTQ172" s="320"/>
      <c r="FTR172" s="320"/>
      <c r="FTS172" s="320"/>
      <c r="FTT172" s="320"/>
      <c r="FTU172" s="320"/>
      <c r="FTV172" s="320"/>
      <c r="FTW172" s="320"/>
      <c r="FTX172" s="320"/>
      <c r="FTY172" s="320"/>
      <c r="FTZ172" s="320"/>
      <c r="FUA172" s="320"/>
      <c r="FUB172" s="320"/>
      <c r="FUC172" s="320"/>
      <c r="FUD172" s="320"/>
      <c r="FUE172" s="320"/>
      <c r="FUF172" s="320"/>
      <c r="FUG172" s="320"/>
      <c r="FUH172" s="320"/>
      <c r="FUI172" s="320"/>
      <c r="FUJ172" s="320"/>
      <c r="FUK172" s="320"/>
      <c r="FUL172" s="320"/>
      <c r="FUM172" s="320"/>
      <c r="FUN172" s="320"/>
      <c r="FUO172" s="320"/>
      <c r="FUP172" s="320"/>
      <c r="FUQ172" s="320"/>
      <c r="FUR172" s="320"/>
      <c r="FUS172" s="320"/>
      <c r="FUT172" s="320"/>
      <c r="FUU172" s="320"/>
      <c r="FUV172" s="320"/>
      <c r="FUW172" s="320"/>
      <c r="FUX172" s="320"/>
      <c r="FUY172" s="320"/>
      <c r="FUZ172" s="320"/>
      <c r="FVA172" s="320"/>
      <c r="FVB172" s="320"/>
      <c r="FVC172" s="320"/>
      <c r="FVD172" s="320"/>
      <c r="FVE172" s="320"/>
      <c r="FVF172" s="320"/>
      <c r="FVG172" s="320"/>
      <c r="FVH172" s="320"/>
      <c r="FVI172" s="320"/>
      <c r="FVJ172" s="320"/>
      <c r="FVK172" s="320"/>
      <c r="FVL172" s="320"/>
      <c r="FVM172" s="320"/>
      <c r="FVN172" s="320"/>
      <c r="FVO172" s="320"/>
      <c r="FVP172" s="320"/>
      <c r="FVQ172" s="320"/>
      <c r="FVR172" s="320"/>
      <c r="FVS172" s="320"/>
      <c r="FVT172" s="320"/>
      <c r="FVU172" s="320"/>
      <c r="FVV172" s="320"/>
      <c r="FVW172" s="320"/>
      <c r="FVX172" s="320"/>
      <c r="FVY172" s="320"/>
      <c r="FVZ172" s="320"/>
      <c r="FWA172" s="320"/>
      <c r="FWB172" s="320"/>
      <c r="FWC172" s="320"/>
      <c r="FWD172" s="320"/>
      <c r="FWE172" s="320"/>
      <c r="FWF172" s="320"/>
      <c r="FWG172" s="320"/>
      <c r="FWH172" s="320"/>
      <c r="FWI172" s="320"/>
      <c r="FWJ172" s="320"/>
      <c r="FWK172" s="320"/>
      <c r="FWL172" s="320"/>
      <c r="FWM172" s="320"/>
      <c r="FWN172" s="320"/>
      <c r="FWO172" s="320"/>
      <c r="FWP172" s="320"/>
      <c r="FWQ172" s="320"/>
      <c r="FWR172" s="320"/>
      <c r="FWS172" s="320"/>
      <c r="FWT172" s="320"/>
      <c r="FWU172" s="320"/>
      <c r="FWV172" s="320"/>
      <c r="FWW172" s="320"/>
      <c r="FWX172" s="320"/>
      <c r="FWY172" s="320"/>
      <c r="FWZ172" s="320"/>
      <c r="FXA172" s="320"/>
      <c r="FXB172" s="320"/>
      <c r="FXC172" s="320"/>
      <c r="FXD172" s="320"/>
      <c r="FXE172" s="320"/>
      <c r="FXF172" s="320"/>
      <c r="FXG172" s="320"/>
      <c r="FXH172" s="320"/>
      <c r="FXI172" s="320"/>
      <c r="FXJ172" s="320"/>
      <c r="FXK172" s="320"/>
      <c r="FXL172" s="320"/>
      <c r="FXM172" s="320"/>
      <c r="FXN172" s="320"/>
      <c r="FXO172" s="320"/>
      <c r="FXP172" s="320"/>
      <c r="FXQ172" s="320"/>
      <c r="FXR172" s="320"/>
      <c r="FXS172" s="320"/>
      <c r="FXT172" s="320"/>
      <c r="FXU172" s="320"/>
      <c r="FXV172" s="320"/>
      <c r="FXW172" s="320"/>
      <c r="FXX172" s="320"/>
      <c r="FXY172" s="320"/>
      <c r="FXZ172" s="320"/>
      <c r="FYA172" s="320"/>
      <c r="FYB172" s="320"/>
      <c r="FYC172" s="320"/>
      <c r="FYD172" s="320"/>
      <c r="FYE172" s="320"/>
      <c r="FYF172" s="320"/>
      <c r="FYG172" s="320"/>
      <c r="FYH172" s="320"/>
      <c r="FYI172" s="320"/>
      <c r="FYJ172" s="320"/>
      <c r="FYK172" s="320"/>
      <c r="FYL172" s="320"/>
      <c r="FYM172" s="320"/>
      <c r="FYN172" s="320"/>
      <c r="FYO172" s="320"/>
      <c r="FYP172" s="320"/>
      <c r="FYQ172" s="320"/>
      <c r="FYR172" s="320"/>
      <c r="FYS172" s="320"/>
      <c r="FYT172" s="320"/>
      <c r="FYU172" s="320"/>
      <c r="FYV172" s="320"/>
      <c r="FYW172" s="320"/>
      <c r="FYX172" s="320"/>
      <c r="FYY172" s="320"/>
      <c r="FYZ172" s="320"/>
      <c r="FZA172" s="320"/>
      <c r="FZB172" s="320"/>
      <c r="FZC172" s="320"/>
      <c r="FZD172" s="320"/>
      <c r="FZE172" s="320"/>
      <c r="FZF172" s="320"/>
      <c r="FZG172" s="320"/>
      <c r="FZH172" s="320"/>
      <c r="FZI172" s="320"/>
      <c r="FZJ172" s="320"/>
      <c r="FZK172" s="320"/>
      <c r="FZL172" s="320"/>
      <c r="FZM172" s="320"/>
      <c r="FZN172" s="320"/>
      <c r="FZO172" s="320"/>
      <c r="FZP172" s="320"/>
      <c r="FZQ172" s="320"/>
      <c r="FZR172" s="320"/>
      <c r="FZS172" s="320"/>
      <c r="FZT172" s="320"/>
      <c r="FZU172" s="320"/>
      <c r="FZV172" s="320"/>
      <c r="FZW172" s="320"/>
      <c r="FZX172" s="320"/>
      <c r="FZY172" s="320"/>
      <c r="FZZ172" s="320"/>
      <c r="GAA172" s="320"/>
      <c r="GAB172" s="320"/>
      <c r="GAC172" s="320"/>
      <c r="GAD172" s="320"/>
      <c r="GAE172" s="320"/>
      <c r="GAF172" s="320"/>
      <c r="GAG172" s="320"/>
      <c r="GAH172" s="320"/>
      <c r="GAI172" s="320"/>
      <c r="GAJ172" s="320"/>
      <c r="GAK172" s="320"/>
      <c r="GAL172" s="320"/>
      <c r="GAM172" s="320"/>
      <c r="GAN172" s="320"/>
      <c r="GAO172" s="320"/>
      <c r="GAP172" s="320"/>
      <c r="GAQ172" s="320"/>
      <c r="GAR172" s="320"/>
      <c r="GAS172" s="320"/>
      <c r="GAT172" s="320"/>
      <c r="GAU172" s="320"/>
      <c r="GAV172" s="320"/>
      <c r="GAW172" s="320"/>
      <c r="GAX172" s="320"/>
      <c r="GAY172" s="320"/>
      <c r="GAZ172" s="320"/>
      <c r="GBA172" s="320"/>
      <c r="GBB172" s="320"/>
      <c r="GBC172" s="320"/>
      <c r="GBD172" s="320"/>
      <c r="GBE172" s="320"/>
      <c r="GBF172" s="320"/>
      <c r="GBG172" s="320"/>
      <c r="GBH172" s="320"/>
      <c r="GBI172" s="320"/>
      <c r="GBJ172" s="320"/>
      <c r="GBK172" s="320"/>
      <c r="GBL172" s="320"/>
      <c r="GBM172" s="320"/>
      <c r="GBN172" s="320"/>
      <c r="GBO172" s="320"/>
      <c r="GBP172" s="320"/>
      <c r="GBQ172" s="320"/>
      <c r="GBR172" s="320"/>
      <c r="GBS172" s="320"/>
      <c r="GBT172" s="320"/>
      <c r="GBU172" s="320"/>
      <c r="GBV172" s="320"/>
      <c r="GBW172" s="320"/>
      <c r="GBX172" s="320"/>
      <c r="GBY172" s="320"/>
      <c r="GBZ172" s="320"/>
      <c r="GCA172" s="320"/>
      <c r="GCB172" s="320"/>
      <c r="GCC172" s="320"/>
      <c r="GCD172" s="320"/>
      <c r="GCE172" s="320"/>
      <c r="GCF172" s="320"/>
      <c r="GCG172" s="320"/>
      <c r="GCH172" s="320"/>
      <c r="GCI172" s="320"/>
      <c r="GCJ172" s="320"/>
      <c r="GCK172" s="320"/>
      <c r="GCL172" s="320"/>
      <c r="GCM172" s="320"/>
      <c r="GCN172" s="320"/>
      <c r="GCO172" s="320"/>
      <c r="GCP172" s="320"/>
      <c r="GCQ172" s="320"/>
      <c r="GCR172" s="320"/>
      <c r="GCS172" s="320"/>
      <c r="GCT172" s="320"/>
      <c r="GCU172" s="320"/>
      <c r="GCV172" s="320"/>
      <c r="GCW172" s="320"/>
      <c r="GCX172" s="320"/>
      <c r="GCY172" s="320"/>
      <c r="GCZ172" s="320"/>
      <c r="GDA172" s="320"/>
      <c r="GDB172" s="320"/>
      <c r="GDC172" s="320"/>
      <c r="GDD172" s="320"/>
      <c r="GDE172" s="320"/>
      <c r="GDF172" s="320"/>
      <c r="GDG172" s="320"/>
      <c r="GDH172" s="320"/>
      <c r="GDI172" s="320"/>
      <c r="GDJ172" s="320"/>
      <c r="GDK172" s="320"/>
      <c r="GDL172" s="320"/>
      <c r="GDM172" s="320"/>
      <c r="GDN172" s="320"/>
      <c r="GDO172" s="320"/>
      <c r="GDP172" s="320"/>
      <c r="GDQ172" s="320"/>
      <c r="GDR172" s="320"/>
      <c r="GDS172" s="320"/>
      <c r="GDT172" s="320"/>
      <c r="GDU172" s="320"/>
      <c r="GDV172" s="320"/>
      <c r="GDW172" s="320"/>
      <c r="GDX172" s="320"/>
      <c r="GDY172" s="320"/>
      <c r="GDZ172" s="320"/>
      <c r="GEA172" s="320"/>
      <c r="GEB172" s="320"/>
      <c r="GEC172" s="320"/>
      <c r="GED172" s="320"/>
      <c r="GEE172" s="320"/>
      <c r="GEF172" s="320"/>
      <c r="GEG172" s="320"/>
      <c r="GEH172" s="320"/>
      <c r="GEI172" s="320"/>
      <c r="GEJ172" s="320"/>
      <c r="GEK172" s="320"/>
      <c r="GEL172" s="320"/>
      <c r="GEM172" s="320"/>
      <c r="GEN172" s="320"/>
      <c r="GEO172" s="320"/>
      <c r="GEP172" s="320"/>
      <c r="GEQ172" s="320"/>
      <c r="GER172" s="320"/>
      <c r="GES172" s="320"/>
      <c r="GET172" s="320"/>
      <c r="GEU172" s="320"/>
      <c r="GEV172" s="320"/>
      <c r="GEW172" s="320"/>
      <c r="GEX172" s="320"/>
      <c r="GEY172" s="320"/>
      <c r="GEZ172" s="320"/>
      <c r="GFA172" s="320"/>
      <c r="GFB172" s="320"/>
      <c r="GFC172" s="320"/>
      <c r="GFD172" s="320"/>
      <c r="GFE172" s="320"/>
      <c r="GFF172" s="320"/>
      <c r="GFG172" s="320"/>
      <c r="GFH172" s="320"/>
      <c r="GFI172" s="320"/>
      <c r="GFJ172" s="320"/>
      <c r="GFK172" s="320"/>
      <c r="GFL172" s="320"/>
      <c r="GFM172" s="320"/>
      <c r="GFN172" s="320"/>
      <c r="GFO172" s="320"/>
      <c r="GFP172" s="320"/>
      <c r="GFQ172" s="320"/>
      <c r="GFR172" s="320"/>
      <c r="GFS172" s="320"/>
      <c r="GFT172" s="320"/>
      <c r="GFU172" s="320"/>
      <c r="GFV172" s="320"/>
      <c r="GFW172" s="320"/>
      <c r="GFX172" s="320"/>
      <c r="GFY172" s="320"/>
      <c r="GFZ172" s="320"/>
      <c r="GGA172" s="320"/>
      <c r="GGB172" s="320"/>
      <c r="GGC172" s="320"/>
      <c r="GGD172" s="320"/>
      <c r="GGE172" s="320"/>
      <c r="GGF172" s="320"/>
      <c r="GGG172" s="320"/>
      <c r="GGH172" s="320"/>
      <c r="GGI172" s="320"/>
      <c r="GGJ172" s="320"/>
      <c r="GGK172" s="320"/>
      <c r="GGL172" s="320"/>
      <c r="GGM172" s="320"/>
      <c r="GGN172" s="320"/>
      <c r="GGO172" s="320"/>
      <c r="GGP172" s="320"/>
      <c r="GGQ172" s="320"/>
      <c r="GGR172" s="320"/>
      <c r="GGS172" s="320"/>
      <c r="GGT172" s="320"/>
      <c r="GGU172" s="320"/>
      <c r="GGV172" s="320"/>
      <c r="GGW172" s="320"/>
      <c r="GGX172" s="320"/>
      <c r="GGY172" s="320"/>
      <c r="GGZ172" s="320"/>
      <c r="GHA172" s="320"/>
      <c r="GHB172" s="320"/>
      <c r="GHC172" s="320"/>
      <c r="GHD172" s="320"/>
      <c r="GHE172" s="320"/>
      <c r="GHF172" s="320"/>
      <c r="GHG172" s="320"/>
      <c r="GHH172" s="320"/>
      <c r="GHI172" s="320"/>
      <c r="GHJ172" s="320"/>
      <c r="GHK172" s="320"/>
      <c r="GHL172" s="320"/>
      <c r="GHM172" s="320"/>
      <c r="GHN172" s="320"/>
      <c r="GHO172" s="320"/>
      <c r="GHP172" s="320"/>
      <c r="GHQ172" s="320"/>
      <c r="GHR172" s="320"/>
      <c r="GHS172" s="320"/>
      <c r="GHT172" s="320"/>
      <c r="GHU172" s="320"/>
      <c r="GHV172" s="320"/>
      <c r="GHW172" s="320"/>
      <c r="GHX172" s="320"/>
      <c r="GHY172" s="320"/>
      <c r="GHZ172" s="320"/>
      <c r="GIA172" s="320"/>
      <c r="GIB172" s="320"/>
      <c r="GIC172" s="320"/>
      <c r="GID172" s="320"/>
      <c r="GIE172" s="320"/>
      <c r="GIF172" s="320"/>
      <c r="GIG172" s="320"/>
      <c r="GIH172" s="320"/>
      <c r="GII172" s="320"/>
      <c r="GIJ172" s="320"/>
      <c r="GIK172" s="320"/>
      <c r="GIL172" s="320"/>
      <c r="GIM172" s="320"/>
      <c r="GIN172" s="320"/>
      <c r="GIO172" s="320"/>
      <c r="GIP172" s="320"/>
      <c r="GIQ172" s="320"/>
      <c r="GIR172" s="320"/>
      <c r="GIS172" s="320"/>
      <c r="GIT172" s="320"/>
      <c r="GIU172" s="320"/>
      <c r="GIV172" s="320"/>
      <c r="GIW172" s="320"/>
      <c r="GIX172" s="320"/>
      <c r="GIY172" s="320"/>
      <c r="GIZ172" s="320"/>
      <c r="GJA172" s="320"/>
      <c r="GJB172" s="320"/>
      <c r="GJC172" s="320"/>
      <c r="GJD172" s="320"/>
      <c r="GJE172" s="320"/>
      <c r="GJF172" s="320"/>
      <c r="GJG172" s="320"/>
      <c r="GJH172" s="320"/>
      <c r="GJI172" s="320"/>
      <c r="GJJ172" s="320"/>
      <c r="GJK172" s="320"/>
      <c r="GJL172" s="320"/>
      <c r="GJM172" s="320"/>
      <c r="GJN172" s="320"/>
      <c r="GJO172" s="320"/>
      <c r="GJP172" s="320"/>
      <c r="GJQ172" s="320"/>
      <c r="GJR172" s="320"/>
      <c r="GJS172" s="320"/>
      <c r="GJT172" s="320"/>
      <c r="GJU172" s="320"/>
      <c r="GJV172" s="320"/>
      <c r="GJW172" s="320"/>
      <c r="GJX172" s="320"/>
      <c r="GJY172" s="320"/>
      <c r="GJZ172" s="320"/>
      <c r="GKA172" s="320"/>
      <c r="GKB172" s="320"/>
      <c r="GKC172" s="320"/>
      <c r="GKD172" s="320"/>
      <c r="GKE172" s="320"/>
      <c r="GKF172" s="320"/>
      <c r="GKG172" s="320"/>
      <c r="GKH172" s="320"/>
      <c r="GKI172" s="320"/>
      <c r="GKJ172" s="320"/>
      <c r="GKK172" s="320"/>
      <c r="GKL172" s="320"/>
      <c r="GKM172" s="320"/>
      <c r="GKN172" s="320"/>
      <c r="GKO172" s="320"/>
      <c r="GKP172" s="320"/>
      <c r="GKQ172" s="320"/>
      <c r="GKR172" s="320"/>
      <c r="GKS172" s="320"/>
      <c r="GKT172" s="320"/>
      <c r="GKU172" s="320"/>
      <c r="GKV172" s="320"/>
      <c r="GKW172" s="320"/>
      <c r="GKX172" s="320"/>
      <c r="GKY172" s="320"/>
      <c r="GKZ172" s="320"/>
      <c r="GLA172" s="320"/>
      <c r="GLB172" s="320"/>
      <c r="GLC172" s="320"/>
      <c r="GLD172" s="320"/>
      <c r="GLE172" s="320"/>
      <c r="GLF172" s="320"/>
      <c r="GLG172" s="320"/>
      <c r="GLH172" s="320"/>
      <c r="GLI172" s="320"/>
      <c r="GLJ172" s="320"/>
      <c r="GLK172" s="320"/>
      <c r="GLL172" s="320"/>
      <c r="GLM172" s="320"/>
      <c r="GLN172" s="320"/>
      <c r="GLO172" s="320"/>
      <c r="GLP172" s="320"/>
      <c r="GLQ172" s="320"/>
      <c r="GLR172" s="320"/>
      <c r="GLS172" s="320"/>
      <c r="GLT172" s="320"/>
      <c r="GLU172" s="320"/>
      <c r="GLV172" s="320"/>
      <c r="GLW172" s="320"/>
      <c r="GLX172" s="320"/>
      <c r="GLY172" s="320"/>
      <c r="GLZ172" s="320"/>
      <c r="GMA172" s="320"/>
      <c r="GMB172" s="320"/>
      <c r="GMC172" s="320"/>
      <c r="GMD172" s="320"/>
      <c r="GME172" s="320"/>
      <c r="GMF172" s="320"/>
      <c r="GMG172" s="320"/>
      <c r="GMH172" s="320"/>
      <c r="GMI172" s="320"/>
      <c r="GMJ172" s="320"/>
      <c r="GMK172" s="320"/>
      <c r="GML172" s="320"/>
      <c r="GMM172" s="320"/>
      <c r="GMN172" s="320"/>
      <c r="GMO172" s="320"/>
      <c r="GMP172" s="320"/>
      <c r="GMQ172" s="320"/>
      <c r="GMR172" s="320"/>
      <c r="GMS172" s="320"/>
      <c r="GMT172" s="320"/>
      <c r="GMU172" s="320"/>
      <c r="GMV172" s="320"/>
      <c r="GMW172" s="320"/>
      <c r="GMX172" s="320"/>
      <c r="GMY172" s="320"/>
      <c r="GMZ172" s="320"/>
      <c r="GNA172" s="320"/>
      <c r="GNB172" s="320"/>
      <c r="GNC172" s="320"/>
      <c r="GND172" s="320"/>
      <c r="GNE172" s="320"/>
      <c r="GNF172" s="320"/>
      <c r="GNG172" s="320"/>
      <c r="GNH172" s="320"/>
      <c r="GNI172" s="320"/>
      <c r="GNJ172" s="320"/>
      <c r="GNK172" s="320"/>
      <c r="GNL172" s="320"/>
      <c r="GNM172" s="320"/>
      <c r="GNN172" s="320"/>
      <c r="GNO172" s="320"/>
      <c r="GNP172" s="320"/>
      <c r="GNQ172" s="320"/>
      <c r="GNR172" s="320"/>
      <c r="GNS172" s="320"/>
      <c r="GNT172" s="320"/>
      <c r="GNU172" s="320"/>
      <c r="GNV172" s="320"/>
      <c r="GNW172" s="320"/>
      <c r="GNX172" s="320"/>
      <c r="GNY172" s="320"/>
      <c r="GNZ172" s="320"/>
      <c r="GOA172" s="320"/>
      <c r="GOB172" s="320"/>
      <c r="GOC172" s="320"/>
      <c r="GOD172" s="320"/>
      <c r="GOE172" s="320"/>
      <c r="GOF172" s="320"/>
      <c r="GOG172" s="320"/>
      <c r="GOH172" s="320"/>
      <c r="GOI172" s="320"/>
      <c r="GOJ172" s="320"/>
      <c r="GOK172" s="320"/>
      <c r="GOL172" s="320"/>
      <c r="GOM172" s="320"/>
      <c r="GON172" s="320"/>
      <c r="GOO172" s="320"/>
      <c r="GOP172" s="320"/>
      <c r="GOQ172" s="320"/>
      <c r="GOR172" s="320"/>
      <c r="GOS172" s="320"/>
      <c r="GOT172" s="320"/>
      <c r="GOU172" s="320"/>
      <c r="GOV172" s="320"/>
      <c r="GOW172" s="320"/>
      <c r="GOX172" s="320"/>
      <c r="GOY172" s="320"/>
      <c r="GOZ172" s="320"/>
      <c r="GPA172" s="320"/>
      <c r="GPB172" s="320"/>
      <c r="GPC172" s="320"/>
      <c r="GPD172" s="320"/>
      <c r="GPE172" s="320"/>
      <c r="GPF172" s="320"/>
      <c r="GPG172" s="320"/>
      <c r="GPH172" s="320"/>
      <c r="GPI172" s="320"/>
      <c r="GPJ172" s="320"/>
      <c r="GPK172" s="320"/>
      <c r="GPL172" s="320"/>
      <c r="GPM172" s="320"/>
      <c r="GPN172" s="320"/>
      <c r="GPO172" s="320"/>
      <c r="GPP172" s="320"/>
      <c r="GPQ172" s="320"/>
      <c r="GPR172" s="320"/>
      <c r="GPS172" s="320"/>
      <c r="GPT172" s="320"/>
      <c r="GPU172" s="320"/>
      <c r="GPV172" s="320"/>
      <c r="GPW172" s="320"/>
      <c r="GPX172" s="320"/>
      <c r="GPY172" s="320"/>
      <c r="GPZ172" s="320"/>
      <c r="GQA172" s="320"/>
      <c r="GQB172" s="320"/>
      <c r="GQC172" s="320"/>
      <c r="GQD172" s="320"/>
      <c r="GQE172" s="320"/>
      <c r="GQF172" s="320"/>
      <c r="GQG172" s="320"/>
      <c r="GQH172" s="320"/>
      <c r="GQI172" s="320"/>
      <c r="GQJ172" s="320"/>
      <c r="GQK172" s="320"/>
      <c r="GQL172" s="320"/>
      <c r="GQM172" s="320"/>
      <c r="GQN172" s="320"/>
      <c r="GQO172" s="320"/>
      <c r="GQP172" s="320"/>
      <c r="GQQ172" s="320"/>
      <c r="GQR172" s="320"/>
      <c r="GQS172" s="320"/>
      <c r="GQT172" s="320"/>
      <c r="GQU172" s="320"/>
      <c r="GQV172" s="320"/>
      <c r="GQW172" s="320"/>
      <c r="GQX172" s="320"/>
      <c r="GQY172" s="320"/>
      <c r="GQZ172" s="320"/>
      <c r="GRA172" s="320"/>
      <c r="GRB172" s="320"/>
      <c r="GRC172" s="320"/>
      <c r="GRD172" s="320"/>
      <c r="GRE172" s="320"/>
      <c r="GRF172" s="320"/>
      <c r="GRG172" s="320"/>
      <c r="GRH172" s="320"/>
      <c r="GRI172" s="320"/>
      <c r="GRJ172" s="320"/>
      <c r="GRK172" s="320"/>
      <c r="GRL172" s="320"/>
      <c r="GRM172" s="320"/>
      <c r="GRN172" s="320"/>
      <c r="GRO172" s="320"/>
      <c r="GRP172" s="320"/>
      <c r="GRQ172" s="320"/>
      <c r="GRR172" s="320"/>
      <c r="GRS172" s="320"/>
      <c r="GRT172" s="320"/>
      <c r="GRU172" s="320"/>
      <c r="GRV172" s="320"/>
      <c r="GRW172" s="320"/>
      <c r="GRX172" s="320"/>
      <c r="GRY172" s="320"/>
      <c r="GRZ172" s="320"/>
      <c r="GSA172" s="320"/>
      <c r="GSB172" s="320"/>
      <c r="GSC172" s="320"/>
      <c r="GSD172" s="320"/>
      <c r="GSE172" s="320"/>
      <c r="GSF172" s="320"/>
      <c r="GSG172" s="320"/>
      <c r="GSH172" s="320"/>
      <c r="GSI172" s="320"/>
      <c r="GSJ172" s="320"/>
      <c r="GSK172" s="320"/>
      <c r="GSL172" s="320"/>
      <c r="GSM172" s="320"/>
      <c r="GSN172" s="320"/>
      <c r="GSO172" s="320"/>
      <c r="GSP172" s="320"/>
      <c r="GSQ172" s="320"/>
      <c r="GSR172" s="320"/>
      <c r="GSS172" s="320"/>
      <c r="GST172" s="320"/>
      <c r="GSU172" s="320"/>
      <c r="GSV172" s="320"/>
      <c r="GSW172" s="320"/>
      <c r="GSX172" s="320"/>
      <c r="GSY172" s="320"/>
      <c r="GSZ172" s="320"/>
      <c r="GTA172" s="320"/>
      <c r="GTB172" s="320"/>
      <c r="GTC172" s="320"/>
      <c r="GTD172" s="320"/>
      <c r="GTE172" s="320"/>
      <c r="GTF172" s="320"/>
      <c r="GTG172" s="320"/>
      <c r="GTH172" s="320"/>
      <c r="GTI172" s="320"/>
      <c r="GTJ172" s="320"/>
      <c r="GTK172" s="320"/>
      <c r="GTL172" s="320"/>
      <c r="GTM172" s="320"/>
      <c r="GTN172" s="320"/>
      <c r="GTO172" s="320"/>
      <c r="GTP172" s="320"/>
      <c r="GTQ172" s="320"/>
      <c r="GTR172" s="320"/>
      <c r="GTS172" s="320"/>
      <c r="GTT172" s="320"/>
      <c r="GTU172" s="320"/>
      <c r="GTV172" s="320"/>
      <c r="GTW172" s="320"/>
      <c r="GTX172" s="320"/>
      <c r="GTY172" s="320"/>
      <c r="GTZ172" s="320"/>
      <c r="GUA172" s="320"/>
      <c r="GUB172" s="320"/>
      <c r="GUC172" s="320"/>
      <c r="GUD172" s="320"/>
      <c r="GUE172" s="320"/>
      <c r="GUF172" s="320"/>
      <c r="GUG172" s="320"/>
      <c r="GUH172" s="320"/>
      <c r="GUI172" s="320"/>
      <c r="GUJ172" s="320"/>
      <c r="GUK172" s="320"/>
      <c r="GUL172" s="320"/>
      <c r="GUM172" s="320"/>
      <c r="GUN172" s="320"/>
      <c r="GUO172" s="320"/>
      <c r="GUP172" s="320"/>
      <c r="GUQ172" s="320"/>
      <c r="GUR172" s="320"/>
      <c r="GUS172" s="320"/>
      <c r="GUT172" s="320"/>
      <c r="GUU172" s="320"/>
      <c r="GUV172" s="320"/>
      <c r="GUW172" s="320"/>
      <c r="GUX172" s="320"/>
      <c r="GUY172" s="320"/>
      <c r="GUZ172" s="320"/>
      <c r="GVA172" s="320"/>
      <c r="GVB172" s="320"/>
      <c r="GVC172" s="320"/>
      <c r="GVD172" s="320"/>
      <c r="GVE172" s="320"/>
      <c r="GVF172" s="320"/>
      <c r="GVG172" s="320"/>
      <c r="GVH172" s="320"/>
      <c r="GVI172" s="320"/>
      <c r="GVJ172" s="320"/>
      <c r="GVK172" s="320"/>
      <c r="GVL172" s="320"/>
      <c r="GVM172" s="320"/>
      <c r="GVN172" s="320"/>
      <c r="GVO172" s="320"/>
      <c r="GVP172" s="320"/>
      <c r="GVQ172" s="320"/>
      <c r="GVR172" s="320"/>
      <c r="GVS172" s="320"/>
      <c r="GVT172" s="320"/>
      <c r="GVU172" s="320"/>
      <c r="GVV172" s="320"/>
      <c r="GVW172" s="320"/>
      <c r="GVX172" s="320"/>
      <c r="GVY172" s="320"/>
      <c r="GVZ172" s="320"/>
      <c r="GWA172" s="320"/>
      <c r="GWB172" s="320"/>
      <c r="GWC172" s="320"/>
      <c r="GWD172" s="320"/>
      <c r="GWE172" s="320"/>
      <c r="GWF172" s="320"/>
      <c r="GWG172" s="320"/>
      <c r="GWH172" s="320"/>
      <c r="GWI172" s="320"/>
      <c r="GWJ172" s="320"/>
      <c r="GWK172" s="320"/>
      <c r="GWL172" s="320"/>
      <c r="GWM172" s="320"/>
      <c r="GWN172" s="320"/>
      <c r="GWO172" s="320"/>
      <c r="GWP172" s="320"/>
      <c r="GWQ172" s="320"/>
      <c r="GWR172" s="320"/>
      <c r="GWS172" s="320"/>
      <c r="GWT172" s="320"/>
      <c r="GWU172" s="320"/>
      <c r="GWV172" s="320"/>
      <c r="GWW172" s="320"/>
      <c r="GWX172" s="320"/>
      <c r="GWY172" s="320"/>
      <c r="GWZ172" s="320"/>
      <c r="GXA172" s="320"/>
      <c r="GXB172" s="320"/>
      <c r="GXC172" s="320"/>
      <c r="GXD172" s="320"/>
      <c r="GXE172" s="320"/>
      <c r="GXF172" s="320"/>
      <c r="GXG172" s="320"/>
      <c r="GXH172" s="320"/>
      <c r="GXI172" s="320"/>
      <c r="GXJ172" s="320"/>
      <c r="GXK172" s="320"/>
      <c r="GXL172" s="320"/>
      <c r="GXM172" s="320"/>
      <c r="GXN172" s="320"/>
      <c r="GXO172" s="320"/>
      <c r="GXP172" s="320"/>
      <c r="GXQ172" s="320"/>
      <c r="GXR172" s="320"/>
      <c r="GXS172" s="320"/>
      <c r="GXT172" s="320"/>
      <c r="GXU172" s="320"/>
      <c r="GXV172" s="320"/>
      <c r="GXW172" s="320"/>
      <c r="GXX172" s="320"/>
      <c r="GXY172" s="320"/>
      <c r="GXZ172" s="320"/>
      <c r="GYA172" s="320"/>
      <c r="GYB172" s="320"/>
      <c r="GYC172" s="320"/>
      <c r="GYD172" s="320"/>
      <c r="GYE172" s="320"/>
      <c r="GYF172" s="320"/>
      <c r="GYG172" s="320"/>
      <c r="GYH172" s="320"/>
      <c r="GYI172" s="320"/>
      <c r="GYJ172" s="320"/>
      <c r="GYK172" s="320"/>
      <c r="GYL172" s="320"/>
      <c r="GYM172" s="320"/>
      <c r="GYN172" s="320"/>
      <c r="GYO172" s="320"/>
      <c r="GYP172" s="320"/>
      <c r="GYQ172" s="320"/>
      <c r="GYR172" s="320"/>
      <c r="GYS172" s="320"/>
      <c r="GYT172" s="320"/>
      <c r="GYU172" s="320"/>
      <c r="GYV172" s="320"/>
      <c r="GYW172" s="320"/>
      <c r="GYX172" s="320"/>
      <c r="GYY172" s="320"/>
      <c r="GYZ172" s="320"/>
      <c r="GZA172" s="320"/>
      <c r="GZB172" s="320"/>
      <c r="GZC172" s="320"/>
      <c r="GZD172" s="320"/>
      <c r="GZE172" s="320"/>
      <c r="GZF172" s="320"/>
      <c r="GZG172" s="320"/>
      <c r="GZH172" s="320"/>
      <c r="GZI172" s="320"/>
      <c r="GZJ172" s="320"/>
      <c r="GZK172" s="320"/>
      <c r="GZL172" s="320"/>
      <c r="GZM172" s="320"/>
      <c r="GZN172" s="320"/>
      <c r="GZO172" s="320"/>
      <c r="GZP172" s="320"/>
      <c r="GZQ172" s="320"/>
      <c r="GZR172" s="320"/>
      <c r="GZS172" s="320"/>
      <c r="GZT172" s="320"/>
      <c r="GZU172" s="320"/>
      <c r="GZV172" s="320"/>
      <c r="GZW172" s="320"/>
      <c r="GZX172" s="320"/>
      <c r="GZY172" s="320"/>
      <c r="GZZ172" s="320"/>
      <c r="HAA172" s="320"/>
      <c r="HAB172" s="320"/>
      <c r="HAC172" s="320"/>
      <c r="HAD172" s="320"/>
      <c r="HAE172" s="320"/>
      <c r="HAF172" s="320"/>
      <c r="HAG172" s="320"/>
      <c r="HAH172" s="320"/>
      <c r="HAI172" s="320"/>
      <c r="HAJ172" s="320"/>
      <c r="HAK172" s="320"/>
      <c r="HAL172" s="320"/>
      <c r="HAM172" s="320"/>
      <c r="HAN172" s="320"/>
      <c r="HAO172" s="320"/>
      <c r="HAP172" s="320"/>
      <c r="HAQ172" s="320"/>
      <c r="HAR172" s="320"/>
      <c r="HAS172" s="320"/>
      <c r="HAT172" s="320"/>
      <c r="HAU172" s="320"/>
      <c r="HAV172" s="320"/>
      <c r="HAW172" s="320"/>
      <c r="HAX172" s="320"/>
      <c r="HAY172" s="320"/>
      <c r="HAZ172" s="320"/>
      <c r="HBA172" s="320"/>
      <c r="HBB172" s="320"/>
      <c r="HBC172" s="320"/>
      <c r="HBD172" s="320"/>
      <c r="HBE172" s="320"/>
      <c r="HBF172" s="320"/>
      <c r="HBG172" s="320"/>
      <c r="HBH172" s="320"/>
      <c r="HBI172" s="320"/>
      <c r="HBJ172" s="320"/>
      <c r="HBK172" s="320"/>
      <c r="HBL172" s="320"/>
      <c r="HBM172" s="320"/>
      <c r="HBN172" s="320"/>
      <c r="HBO172" s="320"/>
      <c r="HBP172" s="320"/>
      <c r="HBQ172" s="320"/>
      <c r="HBR172" s="320"/>
      <c r="HBS172" s="320"/>
      <c r="HBT172" s="320"/>
      <c r="HBU172" s="320"/>
      <c r="HBV172" s="320"/>
      <c r="HBW172" s="320"/>
      <c r="HBX172" s="320"/>
      <c r="HBY172" s="320"/>
      <c r="HBZ172" s="320"/>
      <c r="HCA172" s="320"/>
      <c r="HCB172" s="320"/>
      <c r="HCC172" s="320"/>
      <c r="HCD172" s="320"/>
      <c r="HCE172" s="320"/>
      <c r="HCF172" s="320"/>
      <c r="HCG172" s="320"/>
      <c r="HCH172" s="320"/>
      <c r="HCI172" s="320"/>
      <c r="HCJ172" s="320"/>
      <c r="HCK172" s="320"/>
      <c r="HCL172" s="320"/>
      <c r="HCM172" s="320"/>
      <c r="HCN172" s="320"/>
      <c r="HCO172" s="320"/>
      <c r="HCP172" s="320"/>
      <c r="HCQ172" s="320"/>
      <c r="HCR172" s="320"/>
      <c r="HCS172" s="320"/>
      <c r="HCT172" s="320"/>
      <c r="HCU172" s="320"/>
      <c r="HCV172" s="320"/>
      <c r="HCW172" s="320"/>
      <c r="HCX172" s="320"/>
      <c r="HCY172" s="320"/>
      <c r="HCZ172" s="320"/>
      <c r="HDA172" s="320"/>
      <c r="HDB172" s="320"/>
      <c r="HDC172" s="320"/>
      <c r="HDD172" s="320"/>
      <c r="HDE172" s="320"/>
      <c r="HDF172" s="320"/>
      <c r="HDG172" s="320"/>
      <c r="HDH172" s="320"/>
      <c r="HDI172" s="320"/>
      <c r="HDJ172" s="320"/>
      <c r="HDK172" s="320"/>
      <c r="HDL172" s="320"/>
      <c r="HDM172" s="320"/>
      <c r="HDN172" s="320"/>
      <c r="HDO172" s="320"/>
      <c r="HDP172" s="320"/>
      <c r="HDQ172" s="320"/>
      <c r="HDR172" s="320"/>
      <c r="HDS172" s="320"/>
      <c r="HDT172" s="320"/>
      <c r="HDU172" s="320"/>
      <c r="HDV172" s="320"/>
      <c r="HDW172" s="320"/>
      <c r="HDX172" s="320"/>
      <c r="HDY172" s="320"/>
      <c r="HDZ172" s="320"/>
      <c r="HEA172" s="320"/>
      <c r="HEB172" s="320"/>
      <c r="HEC172" s="320"/>
      <c r="HED172" s="320"/>
      <c r="HEE172" s="320"/>
      <c r="HEF172" s="320"/>
      <c r="HEG172" s="320"/>
      <c r="HEH172" s="320"/>
      <c r="HEI172" s="320"/>
      <c r="HEJ172" s="320"/>
      <c r="HEK172" s="320"/>
      <c r="HEL172" s="320"/>
      <c r="HEM172" s="320"/>
      <c r="HEN172" s="320"/>
      <c r="HEO172" s="320"/>
      <c r="HEP172" s="320"/>
      <c r="HEQ172" s="320"/>
      <c r="HER172" s="320"/>
      <c r="HES172" s="320"/>
      <c r="HET172" s="320"/>
      <c r="HEU172" s="320"/>
      <c r="HEV172" s="320"/>
      <c r="HEW172" s="320"/>
      <c r="HEX172" s="320"/>
      <c r="HEY172" s="320"/>
      <c r="HEZ172" s="320"/>
      <c r="HFA172" s="320"/>
      <c r="HFB172" s="320"/>
      <c r="HFC172" s="320"/>
      <c r="HFD172" s="320"/>
      <c r="HFE172" s="320"/>
      <c r="HFF172" s="320"/>
      <c r="HFG172" s="320"/>
      <c r="HFH172" s="320"/>
      <c r="HFI172" s="320"/>
      <c r="HFJ172" s="320"/>
      <c r="HFK172" s="320"/>
      <c r="HFL172" s="320"/>
      <c r="HFM172" s="320"/>
      <c r="HFN172" s="320"/>
      <c r="HFO172" s="320"/>
      <c r="HFP172" s="320"/>
      <c r="HFQ172" s="320"/>
      <c r="HFR172" s="320"/>
      <c r="HFS172" s="320"/>
      <c r="HFT172" s="320"/>
      <c r="HFU172" s="320"/>
      <c r="HFV172" s="320"/>
      <c r="HFW172" s="320"/>
      <c r="HFX172" s="320"/>
      <c r="HFY172" s="320"/>
      <c r="HFZ172" s="320"/>
      <c r="HGA172" s="320"/>
      <c r="HGB172" s="320"/>
      <c r="HGC172" s="320"/>
      <c r="HGD172" s="320"/>
      <c r="HGE172" s="320"/>
      <c r="HGF172" s="320"/>
      <c r="HGG172" s="320"/>
      <c r="HGH172" s="320"/>
      <c r="HGI172" s="320"/>
      <c r="HGJ172" s="320"/>
      <c r="HGK172" s="320"/>
      <c r="HGL172" s="320"/>
      <c r="HGM172" s="320"/>
      <c r="HGN172" s="320"/>
      <c r="HGO172" s="320"/>
      <c r="HGP172" s="320"/>
      <c r="HGQ172" s="320"/>
      <c r="HGR172" s="320"/>
      <c r="HGS172" s="320"/>
      <c r="HGT172" s="320"/>
      <c r="HGU172" s="320"/>
      <c r="HGV172" s="320"/>
      <c r="HGW172" s="320"/>
      <c r="HGX172" s="320"/>
      <c r="HGY172" s="320"/>
      <c r="HGZ172" s="320"/>
      <c r="HHA172" s="320"/>
      <c r="HHB172" s="320"/>
      <c r="HHC172" s="320"/>
      <c r="HHD172" s="320"/>
      <c r="HHE172" s="320"/>
      <c r="HHF172" s="320"/>
      <c r="HHG172" s="320"/>
      <c r="HHH172" s="320"/>
      <c r="HHI172" s="320"/>
      <c r="HHJ172" s="320"/>
      <c r="HHK172" s="320"/>
      <c r="HHL172" s="320"/>
      <c r="HHM172" s="320"/>
      <c r="HHN172" s="320"/>
      <c r="HHO172" s="320"/>
      <c r="HHP172" s="320"/>
      <c r="HHQ172" s="320"/>
      <c r="HHR172" s="320"/>
      <c r="HHS172" s="320"/>
      <c r="HHT172" s="320"/>
      <c r="HHU172" s="320"/>
      <c r="HHV172" s="320"/>
      <c r="HHW172" s="320"/>
      <c r="HHX172" s="320"/>
      <c r="HHY172" s="320"/>
      <c r="HHZ172" s="320"/>
      <c r="HIA172" s="320"/>
      <c r="HIB172" s="320"/>
      <c r="HIC172" s="320"/>
      <c r="HID172" s="320"/>
      <c r="HIE172" s="320"/>
      <c r="HIF172" s="320"/>
      <c r="HIG172" s="320"/>
      <c r="HIH172" s="320"/>
      <c r="HII172" s="320"/>
      <c r="HIJ172" s="320"/>
      <c r="HIK172" s="320"/>
      <c r="HIL172" s="320"/>
      <c r="HIM172" s="320"/>
      <c r="HIN172" s="320"/>
      <c r="HIO172" s="320"/>
      <c r="HIP172" s="320"/>
      <c r="HIQ172" s="320"/>
      <c r="HIR172" s="320"/>
      <c r="HIS172" s="320"/>
      <c r="HIT172" s="320"/>
      <c r="HIU172" s="320"/>
      <c r="HIV172" s="320"/>
      <c r="HIW172" s="320"/>
      <c r="HIX172" s="320"/>
      <c r="HIY172" s="320"/>
      <c r="HIZ172" s="320"/>
      <c r="HJA172" s="320"/>
      <c r="HJB172" s="320"/>
      <c r="HJC172" s="320"/>
      <c r="HJD172" s="320"/>
      <c r="HJE172" s="320"/>
      <c r="HJF172" s="320"/>
      <c r="HJG172" s="320"/>
      <c r="HJH172" s="320"/>
      <c r="HJI172" s="320"/>
      <c r="HJJ172" s="320"/>
      <c r="HJK172" s="320"/>
      <c r="HJL172" s="320"/>
      <c r="HJM172" s="320"/>
      <c r="HJN172" s="320"/>
      <c r="HJO172" s="320"/>
      <c r="HJP172" s="320"/>
      <c r="HJQ172" s="320"/>
      <c r="HJR172" s="320"/>
      <c r="HJS172" s="320"/>
      <c r="HJT172" s="320"/>
      <c r="HJU172" s="320"/>
      <c r="HJV172" s="320"/>
      <c r="HJW172" s="320"/>
      <c r="HJX172" s="320"/>
      <c r="HJY172" s="320"/>
      <c r="HJZ172" s="320"/>
      <c r="HKA172" s="320"/>
      <c r="HKB172" s="320"/>
      <c r="HKC172" s="320"/>
      <c r="HKD172" s="320"/>
      <c r="HKE172" s="320"/>
      <c r="HKF172" s="320"/>
      <c r="HKG172" s="320"/>
      <c r="HKH172" s="320"/>
      <c r="HKI172" s="320"/>
      <c r="HKJ172" s="320"/>
      <c r="HKK172" s="320"/>
      <c r="HKL172" s="320"/>
      <c r="HKM172" s="320"/>
      <c r="HKN172" s="320"/>
      <c r="HKO172" s="320"/>
      <c r="HKP172" s="320"/>
      <c r="HKQ172" s="320"/>
      <c r="HKR172" s="320"/>
      <c r="HKS172" s="320"/>
      <c r="HKT172" s="320"/>
      <c r="HKU172" s="320"/>
      <c r="HKV172" s="320"/>
      <c r="HKW172" s="320"/>
      <c r="HKX172" s="320"/>
      <c r="HKY172" s="320"/>
      <c r="HKZ172" s="320"/>
      <c r="HLA172" s="320"/>
      <c r="HLB172" s="320"/>
      <c r="HLC172" s="320"/>
      <c r="HLD172" s="320"/>
      <c r="HLE172" s="320"/>
      <c r="HLF172" s="320"/>
      <c r="HLG172" s="320"/>
      <c r="HLH172" s="320"/>
      <c r="HLI172" s="320"/>
      <c r="HLJ172" s="320"/>
      <c r="HLK172" s="320"/>
      <c r="HLL172" s="320"/>
      <c r="HLM172" s="320"/>
      <c r="HLN172" s="320"/>
      <c r="HLO172" s="320"/>
      <c r="HLP172" s="320"/>
      <c r="HLQ172" s="320"/>
      <c r="HLR172" s="320"/>
      <c r="HLS172" s="320"/>
      <c r="HLT172" s="320"/>
      <c r="HLU172" s="320"/>
      <c r="HLV172" s="320"/>
      <c r="HLW172" s="320"/>
      <c r="HLX172" s="320"/>
      <c r="HLY172" s="320"/>
      <c r="HLZ172" s="320"/>
      <c r="HMA172" s="320"/>
      <c r="HMB172" s="320"/>
      <c r="HMC172" s="320"/>
      <c r="HMD172" s="320"/>
      <c r="HME172" s="320"/>
      <c r="HMF172" s="320"/>
      <c r="HMG172" s="320"/>
      <c r="HMH172" s="320"/>
      <c r="HMI172" s="320"/>
      <c r="HMJ172" s="320"/>
      <c r="HMK172" s="320"/>
      <c r="HML172" s="320"/>
      <c r="HMM172" s="320"/>
      <c r="HMN172" s="320"/>
      <c r="HMO172" s="320"/>
      <c r="HMP172" s="320"/>
      <c r="HMQ172" s="320"/>
      <c r="HMR172" s="320"/>
      <c r="HMS172" s="320"/>
      <c r="HMT172" s="320"/>
      <c r="HMU172" s="320"/>
      <c r="HMV172" s="320"/>
      <c r="HMW172" s="320"/>
      <c r="HMX172" s="320"/>
      <c r="HMY172" s="320"/>
      <c r="HMZ172" s="320"/>
      <c r="HNA172" s="320"/>
      <c r="HNB172" s="320"/>
      <c r="HNC172" s="320"/>
      <c r="HND172" s="320"/>
      <c r="HNE172" s="320"/>
      <c r="HNF172" s="320"/>
      <c r="HNG172" s="320"/>
      <c r="HNH172" s="320"/>
      <c r="HNI172" s="320"/>
      <c r="HNJ172" s="320"/>
      <c r="HNK172" s="320"/>
      <c r="HNL172" s="320"/>
      <c r="HNM172" s="320"/>
      <c r="HNN172" s="320"/>
      <c r="HNO172" s="320"/>
      <c r="HNP172" s="320"/>
      <c r="HNQ172" s="320"/>
      <c r="HNR172" s="320"/>
      <c r="HNS172" s="320"/>
      <c r="HNT172" s="320"/>
      <c r="HNU172" s="320"/>
      <c r="HNV172" s="320"/>
      <c r="HNW172" s="320"/>
      <c r="HNX172" s="320"/>
      <c r="HNY172" s="320"/>
      <c r="HNZ172" s="320"/>
      <c r="HOA172" s="320"/>
      <c r="HOB172" s="320"/>
      <c r="HOC172" s="320"/>
      <c r="HOD172" s="320"/>
      <c r="HOE172" s="320"/>
      <c r="HOF172" s="320"/>
      <c r="HOG172" s="320"/>
      <c r="HOH172" s="320"/>
      <c r="HOI172" s="320"/>
      <c r="HOJ172" s="320"/>
      <c r="HOK172" s="320"/>
      <c r="HOL172" s="320"/>
      <c r="HOM172" s="320"/>
      <c r="HON172" s="320"/>
      <c r="HOO172" s="320"/>
      <c r="HOP172" s="320"/>
      <c r="HOQ172" s="320"/>
      <c r="HOR172" s="320"/>
      <c r="HOS172" s="320"/>
      <c r="HOT172" s="320"/>
      <c r="HOU172" s="320"/>
      <c r="HOV172" s="320"/>
      <c r="HOW172" s="320"/>
      <c r="HOX172" s="320"/>
      <c r="HOY172" s="320"/>
      <c r="HOZ172" s="320"/>
      <c r="HPA172" s="320"/>
      <c r="HPB172" s="320"/>
      <c r="HPC172" s="320"/>
      <c r="HPD172" s="320"/>
      <c r="HPE172" s="320"/>
      <c r="HPF172" s="320"/>
      <c r="HPG172" s="320"/>
      <c r="HPH172" s="320"/>
      <c r="HPI172" s="320"/>
      <c r="HPJ172" s="320"/>
      <c r="HPK172" s="320"/>
      <c r="HPL172" s="320"/>
      <c r="HPM172" s="320"/>
      <c r="HPN172" s="320"/>
      <c r="HPO172" s="320"/>
      <c r="HPP172" s="320"/>
      <c r="HPQ172" s="320"/>
      <c r="HPR172" s="320"/>
      <c r="HPS172" s="320"/>
      <c r="HPT172" s="320"/>
      <c r="HPU172" s="320"/>
      <c r="HPV172" s="320"/>
      <c r="HPW172" s="320"/>
      <c r="HPX172" s="320"/>
      <c r="HPY172" s="320"/>
      <c r="HPZ172" s="320"/>
      <c r="HQA172" s="320"/>
      <c r="HQB172" s="320"/>
      <c r="HQC172" s="320"/>
      <c r="HQD172" s="320"/>
      <c r="HQE172" s="320"/>
      <c r="HQF172" s="320"/>
      <c r="HQG172" s="320"/>
      <c r="HQH172" s="320"/>
      <c r="HQI172" s="320"/>
      <c r="HQJ172" s="320"/>
      <c r="HQK172" s="320"/>
      <c r="HQL172" s="320"/>
      <c r="HQM172" s="320"/>
      <c r="HQN172" s="320"/>
      <c r="HQO172" s="320"/>
      <c r="HQP172" s="320"/>
      <c r="HQQ172" s="320"/>
      <c r="HQR172" s="320"/>
      <c r="HQS172" s="320"/>
      <c r="HQT172" s="320"/>
      <c r="HQU172" s="320"/>
      <c r="HQV172" s="320"/>
      <c r="HQW172" s="320"/>
      <c r="HQX172" s="320"/>
      <c r="HQY172" s="320"/>
      <c r="HQZ172" s="320"/>
      <c r="HRA172" s="320"/>
      <c r="HRB172" s="320"/>
      <c r="HRC172" s="320"/>
      <c r="HRD172" s="320"/>
      <c r="HRE172" s="320"/>
      <c r="HRF172" s="320"/>
      <c r="HRG172" s="320"/>
      <c r="HRH172" s="320"/>
      <c r="HRI172" s="320"/>
      <c r="HRJ172" s="320"/>
      <c r="HRK172" s="320"/>
      <c r="HRL172" s="320"/>
      <c r="HRM172" s="320"/>
      <c r="HRN172" s="320"/>
      <c r="HRO172" s="320"/>
      <c r="HRP172" s="320"/>
      <c r="HRQ172" s="320"/>
      <c r="HRR172" s="320"/>
      <c r="HRS172" s="320"/>
      <c r="HRT172" s="320"/>
      <c r="HRU172" s="320"/>
      <c r="HRV172" s="320"/>
      <c r="HRW172" s="320"/>
      <c r="HRX172" s="320"/>
      <c r="HRY172" s="320"/>
      <c r="HRZ172" s="320"/>
      <c r="HSA172" s="320"/>
      <c r="HSB172" s="320"/>
      <c r="HSC172" s="320"/>
      <c r="HSD172" s="320"/>
      <c r="HSE172" s="320"/>
      <c r="HSF172" s="320"/>
      <c r="HSG172" s="320"/>
      <c r="HSH172" s="320"/>
      <c r="HSI172" s="320"/>
      <c r="HSJ172" s="320"/>
      <c r="HSK172" s="320"/>
      <c r="HSL172" s="320"/>
      <c r="HSM172" s="320"/>
      <c r="HSN172" s="320"/>
      <c r="HSO172" s="320"/>
      <c r="HSP172" s="320"/>
      <c r="HSQ172" s="320"/>
      <c r="HSR172" s="320"/>
      <c r="HSS172" s="320"/>
      <c r="HST172" s="320"/>
      <c r="HSU172" s="320"/>
      <c r="HSV172" s="320"/>
      <c r="HSW172" s="320"/>
      <c r="HSX172" s="320"/>
      <c r="HSY172" s="320"/>
      <c r="HSZ172" s="320"/>
      <c r="HTA172" s="320"/>
      <c r="HTB172" s="320"/>
      <c r="HTC172" s="320"/>
      <c r="HTD172" s="320"/>
      <c r="HTE172" s="320"/>
      <c r="HTF172" s="320"/>
      <c r="HTG172" s="320"/>
      <c r="HTH172" s="320"/>
      <c r="HTI172" s="320"/>
      <c r="HTJ172" s="320"/>
      <c r="HTK172" s="320"/>
      <c r="HTL172" s="320"/>
      <c r="HTM172" s="320"/>
      <c r="HTN172" s="320"/>
      <c r="HTO172" s="320"/>
      <c r="HTP172" s="320"/>
      <c r="HTQ172" s="320"/>
      <c r="HTR172" s="320"/>
      <c r="HTS172" s="320"/>
      <c r="HTT172" s="320"/>
      <c r="HTU172" s="320"/>
      <c r="HTV172" s="320"/>
      <c r="HTW172" s="320"/>
      <c r="HTX172" s="320"/>
      <c r="HTY172" s="320"/>
      <c r="HTZ172" s="320"/>
      <c r="HUA172" s="320"/>
      <c r="HUB172" s="320"/>
      <c r="HUC172" s="320"/>
      <c r="HUD172" s="320"/>
      <c r="HUE172" s="320"/>
      <c r="HUF172" s="320"/>
      <c r="HUG172" s="320"/>
      <c r="HUH172" s="320"/>
      <c r="HUI172" s="320"/>
      <c r="HUJ172" s="320"/>
      <c r="HUK172" s="320"/>
      <c r="HUL172" s="320"/>
      <c r="HUM172" s="320"/>
      <c r="HUN172" s="320"/>
      <c r="HUO172" s="320"/>
      <c r="HUP172" s="320"/>
      <c r="HUQ172" s="320"/>
      <c r="HUR172" s="320"/>
      <c r="HUS172" s="320"/>
      <c r="HUT172" s="320"/>
      <c r="HUU172" s="320"/>
      <c r="HUV172" s="320"/>
      <c r="HUW172" s="320"/>
      <c r="HUX172" s="320"/>
      <c r="HUY172" s="320"/>
      <c r="HUZ172" s="320"/>
      <c r="HVA172" s="320"/>
      <c r="HVB172" s="320"/>
      <c r="HVC172" s="320"/>
      <c r="HVD172" s="320"/>
      <c r="HVE172" s="320"/>
      <c r="HVF172" s="320"/>
      <c r="HVG172" s="320"/>
      <c r="HVH172" s="320"/>
      <c r="HVI172" s="320"/>
      <c r="HVJ172" s="320"/>
      <c r="HVK172" s="320"/>
      <c r="HVL172" s="320"/>
      <c r="HVM172" s="320"/>
      <c r="HVN172" s="320"/>
      <c r="HVO172" s="320"/>
      <c r="HVP172" s="320"/>
      <c r="HVQ172" s="320"/>
      <c r="HVR172" s="320"/>
      <c r="HVS172" s="320"/>
      <c r="HVT172" s="320"/>
      <c r="HVU172" s="320"/>
      <c r="HVV172" s="320"/>
      <c r="HVW172" s="320"/>
      <c r="HVX172" s="320"/>
      <c r="HVY172" s="320"/>
      <c r="HVZ172" s="320"/>
      <c r="HWA172" s="320"/>
      <c r="HWB172" s="320"/>
      <c r="HWC172" s="320"/>
      <c r="HWD172" s="320"/>
      <c r="HWE172" s="320"/>
      <c r="HWF172" s="320"/>
      <c r="HWG172" s="320"/>
      <c r="HWH172" s="320"/>
      <c r="HWI172" s="320"/>
      <c r="HWJ172" s="320"/>
      <c r="HWK172" s="320"/>
      <c r="HWL172" s="320"/>
      <c r="HWM172" s="320"/>
      <c r="HWN172" s="320"/>
      <c r="HWO172" s="320"/>
      <c r="HWP172" s="320"/>
      <c r="HWQ172" s="320"/>
      <c r="HWR172" s="320"/>
      <c r="HWS172" s="320"/>
      <c r="HWT172" s="320"/>
      <c r="HWU172" s="320"/>
      <c r="HWV172" s="320"/>
      <c r="HWW172" s="320"/>
      <c r="HWX172" s="320"/>
      <c r="HWY172" s="320"/>
      <c r="HWZ172" s="320"/>
      <c r="HXA172" s="320"/>
      <c r="HXB172" s="320"/>
      <c r="HXC172" s="320"/>
      <c r="HXD172" s="320"/>
      <c r="HXE172" s="320"/>
      <c r="HXF172" s="320"/>
      <c r="HXG172" s="320"/>
      <c r="HXH172" s="320"/>
      <c r="HXI172" s="320"/>
      <c r="HXJ172" s="320"/>
      <c r="HXK172" s="320"/>
      <c r="HXL172" s="320"/>
      <c r="HXM172" s="320"/>
      <c r="HXN172" s="320"/>
      <c r="HXO172" s="320"/>
      <c r="HXP172" s="320"/>
      <c r="HXQ172" s="320"/>
      <c r="HXR172" s="320"/>
      <c r="HXS172" s="320"/>
      <c r="HXT172" s="320"/>
      <c r="HXU172" s="320"/>
      <c r="HXV172" s="320"/>
      <c r="HXW172" s="320"/>
      <c r="HXX172" s="320"/>
      <c r="HXY172" s="320"/>
      <c r="HXZ172" s="320"/>
      <c r="HYA172" s="320"/>
      <c r="HYB172" s="320"/>
      <c r="HYC172" s="320"/>
      <c r="HYD172" s="320"/>
      <c r="HYE172" s="320"/>
      <c r="HYF172" s="320"/>
      <c r="HYG172" s="320"/>
      <c r="HYH172" s="320"/>
      <c r="HYI172" s="320"/>
      <c r="HYJ172" s="320"/>
      <c r="HYK172" s="320"/>
      <c r="HYL172" s="320"/>
      <c r="HYM172" s="320"/>
      <c r="HYN172" s="320"/>
      <c r="HYO172" s="320"/>
      <c r="HYP172" s="320"/>
      <c r="HYQ172" s="320"/>
      <c r="HYR172" s="320"/>
      <c r="HYS172" s="320"/>
      <c r="HYT172" s="320"/>
      <c r="HYU172" s="320"/>
      <c r="HYV172" s="320"/>
      <c r="HYW172" s="320"/>
      <c r="HYX172" s="320"/>
      <c r="HYY172" s="320"/>
      <c r="HYZ172" s="320"/>
      <c r="HZA172" s="320"/>
      <c r="HZB172" s="320"/>
      <c r="HZC172" s="320"/>
      <c r="HZD172" s="320"/>
      <c r="HZE172" s="320"/>
      <c r="HZF172" s="320"/>
      <c r="HZG172" s="320"/>
      <c r="HZH172" s="320"/>
      <c r="HZI172" s="320"/>
      <c r="HZJ172" s="320"/>
      <c r="HZK172" s="320"/>
      <c r="HZL172" s="320"/>
      <c r="HZM172" s="320"/>
      <c r="HZN172" s="320"/>
      <c r="HZO172" s="320"/>
      <c r="HZP172" s="320"/>
      <c r="HZQ172" s="320"/>
      <c r="HZR172" s="320"/>
      <c r="HZS172" s="320"/>
      <c r="HZT172" s="320"/>
      <c r="HZU172" s="320"/>
      <c r="HZV172" s="320"/>
      <c r="HZW172" s="320"/>
      <c r="HZX172" s="320"/>
      <c r="HZY172" s="320"/>
      <c r="HZZ172" s="320"/>
      <c r="IAA172" s="320"/>
      <c r="IAB172" s="320"/>
      <c r="IAC172" s="320"/>
      <c r="IAD172" s="320"/>
      <c r="IAE172" s="320"/>
      <c r="IAF172" s="320"/>
      <c r="IAG172" s="320"/>
      <c r="IAH172" s="320"/>
      <c r="IAI172" s="320"/>
      <c r="IAJ172" s="320"/>
      <c r="IAK172" s="320"/>
      <c r="IAL172" s="320"/>
      <c r="IAM172" s="320"/>
      <c r="IAN172" s="320"/>
      <c r="IAO172" s="320"/>
      <c r="IAP172" s="320"/>
      <c r="IAQ172" s="320"/>
      <c r="IAR172" s="320"/>
      <c r="IAS172" s="320"/>
      <c r="IAT172" s="320"/>
      <c r="IAU172" s="320"/>
      <c r="IAV172" s="320"/>
      <c r="IAW172" s="320"/>
      <c r="IAX172" s="320"/>
      <c r="IAY172" s="320"/>
      <c r="IAZ172" s="320"/>
      <c r="IBA172" s="320"/>
      <c r="IBB172" s="320"/>
      <c r="IBC172" s="320"/>
      <c r="IBD172" s="320"/>
      <c r="IBE172" s="320"/>
      <c r="IBF172" s="320"/>
      <c r="IBG172" s="320"/>
      <c r="IBH172" s="320"/>
      <c r="IBI172" s="320"/>
      <c r="IBJ172" s="320"/>
      <c r="IBK172" s="320"/>
      <c r="IBL172" s="320"/>
      <c r="IBM172" s="320"/>
      <c r="IBN172" s="320"/>
      <c r="IBO172" s="320"/>
      <c r="IBP172" s="320"/>
      <c r="IBQ172" s="320"/>
      <c r="IBR172" s="320"/>
      <c r="IBS172" s="320"/>
      <c r="IBT172" s="320"/>
      <c r="IBU172" s="320"/>
      <c r="IBV172" s="320"/>
      <c r="IBW172" s="320"/>
      <c r="IBX172" s="320"/>
      <c r="IBY172" s="320"/>
      <c r="IBZ172" s="320"/>
      <c r="ICA172" s="320"/>
      <c r="ICB172" s="320"/>
      <c r="ICC172" s="320"/>
      <c r="ICD172" s="320"/>
      <c r="ICE172" s="320"/>
      <c r="ICF172" s="320"/>
      <c r="ICG172" s="320"/>
      <c r="ICH172" s="320"/>
      <c r="ICI172" s="320"/>
      <c r="ICJ172" s="320"/>
      <c r="ICK172" s="320"/>
      <c r="ICL172" s="320"/>
      <c r="ICM172" s="320"/>
      <c r="ICN172" s="320"/>
      <c r="ICO172" s="320"/>
      <c r="ICP172" s="320"/>
      <c r="ICQ172" s="320"/>
      <c r="ICR172" s="320"/>
      <c r="ICS172" s="320"/>
      <c r="ICT172" s="320"/>
      <c r="ICU172" s="320"/>
      <c r="ICV172" s="320"/>
      <c r="ICW172" s="320"/>
      <c r="ICX172" s="320"/>
      <c r="ICY172" s="320"/>
      <c r="ICZ172" s="320"/>
      <c r="IDA172" s="320"/>
      <c r="IDB172" s="320"/>
      <c r="IDC172" s="320"/>
      <c r="IDD172" s="320"/>
      <c r="IDE172" s="320"/>
      <c r="IDF172" s="320"/>
      <c r="IDG172" s="320"/>
      <c r="IDH172" s="320"/>
      <c r="IDI172" s="320"/>
      <c r="IDJ172" s="320"/>
      <c r="IDK172" s="320"/>
      <c r="IDL172" s="320"/>
      <c r="IDM172" s="320"/>
      <c r="IDN172" s="320"/>
      <c r="IDO172" s="320"/>
      <c r="IDP172" s="320"/>
      <c r="IDQ172" s="320"/>
      <c r="IDR172" s="320"/>
      <c r="IDS172" s="320"/>
      <c r="IDT172" s="320"/>
      <c r="IDU172" s="320"/>
      <c r="IDV172" s="320"/>
      <c r="IDW172" s="320"/>
      <c r="IDX172" s="320"/>
      <c r="IDY172" s="320"/>
      <c r="IDZ172" s="320"/>
      <c r="IEA172" s="320"/>
      <c r="IEB172" s="320"/>
      <c r="IEC172" s="320"/>
      <c r="IED172" s="320"/>
      <c r="IEE172" s="320"/>
      <c r="IEF172" s="320"/>
      <c r="IEG172" s="320"/>
      <c r="IEH172" s="320"/>
      <c r="IEI172" s="320"/>
      <c r="IEJ172" s="320"/>
      <c r="IEK172" s="320"/>
      <c r="IEL172" s="320"/>
      <c r="IEM172" s="320"/>
      <c r="IEN172" s="320"/>
      <c r="IEO172" s="320"/>
      <c r="IEP172" s="320"/>
      <c r="IEQ172" s="320"/>
      <c r="IER172" s="320"/>
      <c r="IES172" s="320"/>
      <c r="IET172" s="320"/>
      <c r="IEU172" s="320"/>
      <c r="IEV172" s="320"/>
      <c r="IEW172" s="320"/>
      <c r="IEX172" s="320"/>
      <c r="IEY172" s="320"/>
      <c r="IEZ172" s="320"/>
      <c r="IFA172" s="320"/>
      <c r="IFB172" s="320"/>
      <c r="IFC172" s="320"/>
      <c r="IFD172" s="320"/>
      <c r="IFE172" s="320"/>
      <c r="IFF172" s="320"/>
      <c r="IFG172" s="320"/>
      <c r="IFH172" s="320"/>
      <c r="IFI172" s="320"/>
      <c r="IFJ172" s="320"/>
      <c r="IFK172" s="320"/>
      <c r="IFL172" s="320"/>
      <c r="IFM172" s="320"/>
      <c r="IFN172" s="320"/>
      <c r="IFO172" s="320"/>
      <c r="IFP172" s="320"/>
      <c r="IFQ172" s="320"/>
      <c r="IFR172" s="320"/>
      <c r="IFS172" s="320"/>
      <c r="IFT172" s="320"/>
      <c r="IFU172" s="320"/>
      <c r="IFV172" s="320"/>
      <c r="IFW172" s="320"/>
      <c r="IFX172" s="320"/>
      <c r="IFY172" s="320"/>
      <c r="IFZ172" s="320"/>
      <c r="IGA172" s="320"/>
      <c r="IGB172" s="320"/>
      <c r="IGC172" s="320"/>
      <c r="IGD172" s="320"/>
      <c r="IGE172" s="320"/>
      <c r="IGF172" s="320"/>
      <c r="IGG172" s="320"/>
      <c r="IGH172" s="320"/>
      <c r="IGI172" s="320"/>
      <c r="IGJ172" s="320"/>
      <c r="IGK172" s="320"/>
      <c r="IGL172" s="320"/>
      <c r="IGM172" s="320"/>
      <c r="IGN172" s="320"/>
      <c r="IGO172" s="320"/>
      <c r="IGP172" s="320"/>
      <c r="IGQ172" s="320"/>
      <c r="IGR172" s="320"/>
      <c r="IGS172" s="320"/>
      <c r="IGT172" s="320"/>
      <c r="IGU172" s="320"/>
      <c r="IGV172" s="320"/>
      <c r="IGW172" s="320"/>
      <c r="IGX172" s="320"/>
      <c r="IGY172" s="320"/>
      <c r="IGZ172" s="320"/>
      <c r="IHA172" s="320"/>
      <c r="IHB172" s="320"/>
      <c r="IHC172" s="320"/>
      <c r="IHD172" s="320"/>
      <c r="IHE172" s="320"/>
      <c r="IHF172" s="320"/>
      <c r="IHG172" s="320"/>
      <c r="IHH172" s="320"/>
      <c r="IHI172" s="320"/>
      <c r="IHJ172" s="320"/>
      <c r="IHK172" s="320"/>
      <c r="IHL172" s="320"/>
      <c r="IHM172" s="320"/>
      <c r="IHN172" s="320"/>
      <c r="IHO172" s="320"/>
      <c r="IHP172" s="320"/>
      <c r="IHQ172" s="320"/>
      <c r="IHR172" s="320"/>
      <c r="IHS172" s="320"/>
      <c r="IHT172" s="320"/>
      <c r="IHU172" s="320"/>
      <c r="IHV172" s="320"/>
      <c r="IHW172" s="320"/>
      <c r="IHX172" s="320"/>
      <c r="IHY172" s="320"/>
      <c r="IHZ172" s="320"/>
      <c r="IIA172" s="320"/>
      <c r="IIB172" s="320"/>
      <c r="IIC172" s="320"/>
      <c r="IID172" s="320"/>
      <c r="IIE172" s="320"/>
      <c r="IIF172" s="320"/>
      <c r="IIG172" s="320"/>
      <c r="IIH172" s="320"/>
      <c r="III172" s="320"/>
      <c r="IIJ172" s="320"/>
      <c r="IIK172" s="320"/>
      <c r="IIL172" s="320"/>
      <c r="IIM172" s="320"/>
      <c r="IIN172" s="320"/>
      <c r="IIO172" s="320"/>
      <c r="IIP172" s="320"/>
      <c r="IIQ172" s="320"/>
      <c r="IIR172" s="320"/>
      <c r="IIS172" s="320"/>
      <c r="IIT172" s="320"/>
      <c r="IIU172" s="320"/>
      <c r="IIV172" s="320"/>
      <c r="IIW172" s="320"/>
      <c r="IIX172" s="320"/>
      <c r="IIY172" s="320"/>
      <c r="IIZ172" s="320"/>
      <c r="IJA172" s="320"/>
      <c r="IJB172" s="320"/>
      <c r="IJC172" s="320"/>
      <c r="IJD172" s="320"/>
      <c r="IJE172" s="320"/>
      <c r="IJF172" s="320"/>
      <c r="IJG172" s="320"/>
      <c r="IJH172" s="320"/>
      <c r="IJI172" s="320"/>
      <c r="IJJ172" s="320"/>
      <c r="IJK172" s="320"/>
      <c r="IJL172" s="320"/>
      <c r="IJM172" s="320"/>
      <c r="IJN172" s="320"/>
      <c r="IJO172" s="320"/>
      <c r="IJP172" s="320"/>
      <c r="IJQ172" s="320"/>
      <c r="IJR172" s="320"/>
      <c r="IJS172" s="320"/>
      <c r="IJT172" s="320"/>
      <c r="IJU172" s="320"/>
      <c r="IJV172" s="320"/>
      <c r="IJW172" s="320"/>
      <c r="IJX172" s="320"/>
      <c r="IJY172" s="320"/>
      <c r="IJZ172" s="320"/>
      <c r="IKA172" s="320"/>
      <c r="IKB172" s="320"/>
      <c r="IKC172" s="320"/>
      <c r="IKD172" s="320"/>
      <c r="IKE172" s="320"/>
      <c r="IKF172" s="320"/>
      <c r="IKG172" s="320"/>
      <c r="IKH172" s="320"/>
      <c r="IKI172" s="320"/>
      <c r="IKJ172" s="320"/>
      <c r="IKK172" s="320"/>
      <c r="IKL172" s="320"/>
      <c r="IKM172" s="320"/>
      <c r="IKN172" s="320"/>
      <c r="IKO172" s="320"/>
      <c r="IKP172" s="320"/>
      <c r="IKQ172" s="320"/>
      <c r="IKR172" s="320"/>
      <c r="IKS172" s="320"/>
      <c r="IKT172" s="320"/>
      <c r="IKU172" s="320"/>
      <c r="IKV172" s="320"/>
      <c r="IKW172" s="320"/>
      <c r="IKX172" s="320"/>
      <c r="IKY172" s="320"/>
      <c r="IKZ172" s="320"/>
      <c r="ILA172" s="320"/>
      <c r="ILB172" s="320"/>
      <c r="ILC172" s="320"/>
      <c r="ILD172" s="320"/>
      <c r="ILE172" s="320"/>
      <c r="ILF172" s="320"/>
      <c r="ILG172" s="320"/>
      <c r="ILH172" s="320"/>
      <c r="ILI172" s="320"/>
      <c r="ILJ172" s="320"/>
      <c r="ILK172" s="320"/>
      <c r="ILL172" s="320"/>
      <c r="ILM172" s="320"/>
      <c r="ILN172" s="320"/>
      <c r="ILO172" s="320"/>
      <c r="ILP172" s="320"/>
      <c r="ILQ172" s="320"/>
      <c r="ILR172" s="320"/>
      <c r="ILS172" s="320"/>
      <c r="ILT172" s="320"/>
      <c r="ILU172" s="320"/>
      <c r="ILV172" s="320"/>
      <c r="ILW172" s="320"/>
      <c r="ILX172" s="320"/>
      <c r="ILY172" s="320"/>
      <c r="ILZ172" s="320"/>
      <c r="IMA172" s="320"/>
      <c r="IMB172" s="320"/>
      <c r="IMC172" s="320"/>
      <c r="IMD172" s="320"/>
      <c r="IME172" s="320"/>
      <c r="IMF172" s="320"/>
      <c r="IMG172" s="320"/>
      <c r="IMH172" s="320"/>
      <c r="IMI172" s="320"/>
      <c r="IMJ172" s="320"/>
      <c r="IMK172" s="320"/>
      <c r="IML172" s="320"/>
      <c r="IMM172" s="320"/>
      <c r="IMN172" s="320"/>
      <c r="IMO172" s="320"/>
      <c r="IMP172" s="320"/>
      <c r="IMQ172" s="320"/>
      <c r="IMR172" s="320"/>
      <c r="IMS172" s="320"/>
      <c r="IMT172" s="320"/>
      <c r="IMU172" s="320"/>
      <c r="IMV172" s="320"/>
      <c r="IMW172" s="320"/>
      <c r="IMX172" s="320"/>
      <c r="IMY172" s="320"/>
      <c r="IMZ172" s="320"/>
      <c r="INA172" s="320"/>
      <c r="INB172" s="320"/>
      <c r="INC172" s="320"/>
      <c r="IND172" s="320"/>
      <c r="INE172" s="320"/>
      <c r="INF172" s="320"/>
      <c r="ING172" s="320"/>
      <c r="INH172" s="320"/>
      <c r="INI172" s="320"/>
      <c r="INJ172" s="320"/>
      <c r="INK172" s="320"/>
      <c r="INL172" s="320"/>
      <c r="INM172" s="320"/>
      <c r="INN172" s="320"/>
      <c r="INO172" s="320"/>
      <c r="INP172" s="320"/>
      <c r="INQ172" s="320"/>
      <c r="INR172" s="320"/>
      <c r="INS172" s="320"/>
      <c r="INT172" s="320"/>
      <c r="INU172" s="320"/>
      <c r="INV172" s="320"/>
      <c r="INW172" s="320"/>
      <c r="INX172" s="320"/>
      <c r="INY172" s="320"/>
      <c r="INZ172" s="320"/>
      <c r="IOA172" s="320"/>
      <c r="IOB172" s="320"/>
      <c r="IOC172" s="320"/>
      <c r="IOD172" s="320"/>
      <c r="IOE172" s="320"/>
      <c r="IOF172" s="320"/>
      <c r="IOG172" s="320"/>
      <c r="IOH172" s="320"/>
      <c r="IOI172" s="320"/>
      <c r="IOJ172" s="320"/>
      <c r="IOK172" s="320"/>
      <c r="IOL172" s="320"/>
      <c r="IOM172" s="320"/>
      <c r="ION172" s="320"/>
      <c r="IOO172" s="320"/>
      <c r="IOP172" s="320"/>
      <c r="IOQ172" s="320"/>
      <c r="IOR172" s="320"/>
      <c r="IOS172" s="320"/>
      <c r="IOT172" s="320"/>
      <c r="IOU172" s="320"/>
      <c r="IOV172" s="320"/>
      <c r="IOW172" s="320"/>
      <c r="IOX172" s="320"/>
      <c r="IOY172" s="320"/>
      <c r="IOZ172" s="320"/>
      <c r="IPA172" s="320"/>
      <c r="IPB172" s="320"/>
      <c r="IPC172" s="320"/>
      <c r="IPD172" s="320"/>
      <c r="IPE172" s="320"/>
      <c r="IPF172" s="320"/>
      <c r="IPG172" s="320"/>
      <c r="IPH172" s="320"/>
      <c r="IPI172" s="320"/>
      <c r="IPJ172" s="320"/>
      <c r="IPK172" s="320"/>
      <c r="IPL172" s="320"/>
      <c r="IPM172" s="320"/>
      <c r="IPN172" s="320"/>
      <c r="IPO172" s="320"/>
      <c r="IPP172" s="320"/>
      <c r="IPQ172" s="320"/>
      <c r="IPR172" s="320"/>
      <c r="IPS172" s="320"/>
      <c r="IPT172" s="320"/>
      <c r="IPU172" s="320"/>
      <c r="IPV172" s="320"/>
      <c r="IPW172" s="320"/>
      <c r="IPX172" s="320"/>
      <c r="IPY172" s="320"/>
      <c r="IPZ172" s="320"/>
      <c r="IQA172" s="320"/>
      <c r="IQB172" s="320"/>
      <c r="IQC172" s="320"/>
      <c r="IQD172" s="320"/>
      <c r="IQE172" s="320"/>
      <c r="IQF172" s="320"/>
      <c r="IQG172" s="320"/>
      <c r="IQH172" s="320"/>
      <c r="IQI172" s="320"/>
      <c r="IQJ172" s="320"/>
      <c r="IQK172" s="320"/>
      <c r="IQL172" s="320"/>
      <c r="IQM172" s="320"/>
      <c r="IQN172" s="320"/>
      <c r="IQO172" s="320"/>
      <c r="IQP172" s="320"/>
      <c r="IQQ172" s="320"/>
      <c r="IQR172" s="320"/>
      <c r="IQS172" s="320"/>
      <c r="IQT172" s="320"/>
      <c r="IQU172" s="320"/>
      <c r="IQV172" s="320"/>
      <c r="IQW172" s="320"/>
      <c r="IQX172" s="320"/>
      <c r="IQY172" s="320"/>
      <c r="IQZ172" s="320"/>
      <c r="IRA172" s="320"/>
      <c r="IRB172" s="320"/>
      <c r="IRC172" s="320"/>
      <c r="IRD172" s="320"/>
      <c r="IRE172" s="320"/>
      <c r="IRF172" s="320"/>
      <c r="IRG172" s="320"/>
      <c r="IRH172" s="320"/>
      <c r="IRI172" s="320"/>
      <c r="IRJ172" s="320"/>
      <c r="IRK172" s="320"/>
      <c r="IRL172" s="320"/>
      <c r="IRM172" s="320"/>
      <c r="IRN172" s="320"/>
      <c r="IRO172" s="320"/>
      <c r="IRP172" s="320"/>
      <c r="IRQ172" s="320"/>
      <c r="IRR172" s="320"/>
      <c r="IRS172" s="320"/>
      <c r="IRT172" s="320"/>
      <c r="IRU172" s="320"/>
      <c r="IRV172" s="320"/>
      <c r="IRW172" s="320"/>
      <c r="IRX172" s="320"/>
      <c r="IRY172" s="320"/>
      <c r="IRZ172" s="320"/>
      <c r="ISA172" s="320"/>
      <c r="ISB172" s="320"/>
      <c r="ISC172" s="320"/>
      <c r="ISD172" s="320"/>
      <c r="ISE172" s="320"/>
      <c r="ISF172" s="320"/>
      <c r="ISG172" s="320"/>
      <c r="ISH172" s="320"/>
      <c r="ISI172" s="320"/>
      <c r="ISJ172" s="320"/>
      <c r="ISK172" s="320"/>
      <c r="ISL172" s="320"/>
      <c r="ISM172" s="320"/>
      <c r="ISN172" s="320"/>
      <c r="ISO172" s="320"/>
      <c r="ISP172" s="320"/>
      <c r="ISQ172" s="320"/>
      <c r="ISR172" s="320"/>
      <c r="ISS172" s="320"/>
      <c r="IST172" s="320"/>
      <c r="ISU172" s="320"/>
      <c r="ISV172" s="320"/>
      <c r="ISW172" s="320"/>
      <c r="ISX172" s="320"/>
      <c r="ISY172" s="320"/>
      <c r="ISZ172" s="320"/>
      <c r="ITA172" s="320"/>
      <c r="ITB172" s="320"/>
      <c r="ITC172" s="320"/>
      <c r="ITD172" s="320"/>
      <c r="ITE172" s="320"/>
      <c r="ITF172" s="320"/>
      <c r="ITG172" s="320"/>
      <c r="ITH172" s="320"/>
      <c r="ITI172" s="320"/>
      <c r="ITJ172" s="320"/>
      <c r="ITK172" s="320"/>
      <c r="ITL172" s="320"/>
      <c r="ITM172" s="320"/>
      <c r="ITN172" s="320"/>
      <c r="ITO172" s="320"/>
      <c r="ITP172" s="320"/>
      <c r="ITQ172" s="320"/>
      <c r="ITR172" s="320"/>
      <c r="ITS172" s="320"/>
      <c r="ITT172" s="320"/>
      <c r="ITU172" s="320"/>
      <c r="ITV172" s="320"/>
      <c r="ITW172" s="320"/>
      <c r="ITX172" s="320"/>
      <c r="ITY172" s="320"/>
      <c r="ITZ172" s="320"/>
      <c r="IUA172" s="320"/>
      <c r="IUB172" s="320"/>
      <c r="IUC172" s="320"/>
      <c r="IUD172" s="320"/>
      <c r="IUE172" s="320"/>
      <c r="IUF172" s="320"/>
      <c r="IUG172" s="320"/>
      <c r="IUH172" s="320"/>
      <c r="IUI172" s="320"/>
      <c r="IUJ172" s="320"/>
      <c r="IUK172" s="320"/>
      <c r="IUL172" s="320"/>
      <c r="IUM172" s="320"/>
      <c r="IUN172" s="320"/>
      <c r="IUO172" s="320"/>
      <c r="IUP172" s="320"/>
      <c r="IUQ172" s="320"/>
      <c r="IUR172" s="320"/>
      <c r="IUS172" s="320"/>
      <c r="IUT172" s="320"/>
      <c r="IUU172" s="320"/>
      <c r="IUV172" s="320"/>
      <c r="IUW172" s="320"/>
      <c r="IUX172" s="320"/>
      <c r="IUY172" s="320"/>
      <c r="IUZ172" s="320"/>
      <c r="IVA172" s="320"/>
      <c r="IVB172" s="320"/>
      <c r="IVC172" s="320"/>
      <c r="IVD172" s="320"/>
      <c r="IVE172" s="320"/>
      <c r="IVF172" s="320"/>
      <c r="IVG172" s="320"/>
      <c r="IVH172" s="320"/>
      <c r="IVI172" s="320"/>
      <c r="IVJ172" s="320"/>
      <c r="IVK172" s="320"/>
      <c r="IVL172" s="320"/>
      <c r="IVM172" s="320"/>
      <c r="IVN172" s="320"/>
      <c r="IVO172" s="320"/>
      <c r="IVP172" s="320"/>
      <c r="IVQ172" s="320"/>
      <c r="IVR172" s="320"/>
      <c r="IVS172" s="320"/>
      <c r="IVT172" s="320"/>
      <c r="IVU172" s="320"/>
      <c r="IVV172" s="320"/>
      <c r="IVW172" s="320"/>
      <c r="IVX172" s="320"/>
      <c r="IVY172" s="320"/>
      <c r="IVZ172" s="320"/>
      <c r="IWA172" s="320"/>
      <c r="IWB172" s="320"/>
      <c r="IWC172" s="320"/>
      <c r="IWD172" s="320"/>
      <c r="IWE172" s="320"/>
      <c r="IWF172" s="320"/>
      <c r="IWG172" s="320"/>
      <c r="IWH172" s="320"/>
      <c r="IWI172" s="320"/>
      <c r="IWJ172" s="320"/>
      <c r="IWK172" s="320"/>
      <c r="IWL172" s="320"/>
      <c r="IWM172" s="320"/>
      <c r="IWN172" s="320"/>
      <c r="IWO172" s="320"/>
      <c r="IWP172" s="320"/>
      <c r="IWQ172" s="320"/>
      <c r="IWR172" s="320"/>
      <c r="IWS172" s="320"/>
      <c r="IWT172" s="320"/>
      <c r="IWU172" s="320"/>
      <c r="IWV172" s="320"/>
      <c r="IWW172" s="320"/>
      <c r="IWX172" s="320"/>
      <c r="IWY172" s="320"/>
      <c r="IWZ172" s="320"/>
      <c r="IXA172" s="320"/>
      <c r="IXB172" s="320"/>
      <c r="IXC172" s="320"/>
      <c r="IXD172" s="320"/>
      <c r="IXE172" s="320"/>
      <c r="IXF172" s="320"/>
      <c r="IXG172" s="320"/>
      <c r="IXH172" s="320"/>
      <c r="IXI172" s="320"/>
      <c r="IXJ172" s="320"/>
      <c r="IXK172" s="320"/>
      <c r="IXL172" s="320"/>
      <c r="IXM172" s="320"/>
      <c r="IXN172" s="320"/>
      <c r="IXO172" s="320"/>
      <c r="IXP172" s="320"/>
      <c r="IXQ172" s="320"/>
      <c r="IXR172" s="320"/>
      <c r="IXS172" s="320"/>
      <c r="IXT172" s="320"/>
      <c r="IXU172" s="320"/>
      <c r="IXV172" s="320"/>
      <c r="IXW172" s="320"/>
      <c r="IXX172" s="320"/>
      <c r="IXY172" s="320"/>
      <c r="IXZ172" s="320"/>
      <c r="IYA172" s="320"/>
      <c r="IYB172" s="320"/>
      <c r="IYC172" s="320"/>
      <c r="IYD172" s="320"/>
      <c r="IYE172" s="320"/>
      <c r="IYF172" s="320"/>
      <c r="IYG172" s="320"/>
      <c r="IYH172" s="320"/>
      <c r="IYI172" s="320"/>
      <c r="IYJ172" s="320"/>
      <c r="IYK172" s="320"/>
      <c r="IYL172" s="320"/>
      <c r="IYM172" s="320"/>
      <c r="IYN172" s="320"/>
      <c r="IYO172" s="320"/>
      <c r="IYP172" s="320"/>
      <c r="IYQ172" s="320"/>
      <c r="IYR172" s="320"/>
      <c r="IYS172" s="320"/>
      <c r="IYT172" s="320"/>
      <c r="IYU172" s="320"/>
      <c r="IYV172" s="320"/>
      <c r="IYW172" s="320"/>
      <c r="IYX172" s="320"/>
      <c r="IYY172" s="320"/>
      <c r="IYZ172" s="320"/>
      <c r="IZA172" s="320"/>
      <c r="IZB172" s="320"/>
      <c r="IZC172" s="320"/>
      <c r="IZD172" s="320"/>
      <c r="IZE172" s="320"/>
      <c r="IZF172" s="320"/>
      <c r="IZG172" s="320"/>
      <c r="IZH172" s="320"/>
      <c r="IZI172" s="320"/>
      <c r="IZJ172" s="320"/>
      <c r="IZK172" s="320"/>
      <c r="IZL172" s="320"/>
      <c r="IZM172" s="320"/>
      <c r="IZN172" s="320"/>
      <c r="IZO172" s="320"/>
      <c r="IZP172" s="320"/>
      <c r="IZQ172" s="320"/>
      <c r="IZR172" s="320"/>
      <c r="IZS172" s="320"/>
      <c r="IZT172" s="320"/>
      <c r="IZU172" s="320"/>
      <c r="IZV172" s="320"/>
      <c r="IZW172" s="320"/>
      <c r="IZX172" s="320"/>
      <c r="IZY172" s="320"/>
      <c r="IZZ172" s="320"/>
      <c r="JAA172" s="320"/>
      <c r="JAB172" s="320"/>
      <c r="JAC172" s="320"/>
      <c r="JAD172" s="320"/>
      <c r="JAE172" s="320"/>
      <c r="JAF172" s="320"/>
      <c r="JAG172" s="320"/>
      <c r="JAH172" s="320"/>
      <c r="JAI172" s="320"/>
      <c r="JAJ172" s="320"/>
      <c r="JAK172" s="320"/>
      <c r="JAL172" s="320"/>
      <c r="JAM172" s="320"/>
      <c r="JAN172" s="320"/>
      <c r="JAO172" s="320"/>
      <c r="JAP172" s="320"/>
      <c r="JAQ172" s="320"/>
      <c r="JAR172" s="320"/>
      <c r="JAS172" s="320"/>
      <c r="JAT172" s="320"/>
      <c r="JAU172" s="320"/>
      <c r="JAV172" s="320"/>
      <c r="JAW172" s="320"/>
      <c r="JAX172" s="320"/>
      <c r="JAY172" s="320"/>
      <c r="JAZ172" s="320"/>
      <c r="JBA172" s="320"/>
      <c r="JBB172" s="320"/>
      <c r="JBC172" s="320"/>
      <c r="JBD172" s="320"/>
      <c r="JBE172" s="320"/>
      <c r="JBF172" s="320"/>
      <c r="JBG172" s="320"/>
      <c r="JBH172" s="320"/>
      <c r="JBI172" s="320"/>
      <c r="JBJ172" s="320"/>
      <c r="JBK172" s="320"/>
      <c r="JBL172" s="320"/>
      <c r="JBM172" s="320"/>
      <c r="JBN172" s="320"/>
      <c r="JBO172" s="320"/>
      <c r="JBP172" s="320"/>
      <c r="JBQ172" s="320"/>
      <c r="JBR172" s="320"/>
      <c r="JBS172" s="320"/>
      <c r="JBT172" s="320"/>
      <c r="JBU172" s="320"/>
      <c r="JBV172" s="320"/>
      <c r="JBW172" s="320"/>
      <c r="JBX172" s="320"/>
      <c r="JBY172" s="320"/>
      <c r="JBZ172" s="320"/>
      <c r="JCA172" s="320"/>
      <c r="JCB172" s="320"/>
      <c r="JCC172" s="320"/>
      <c r="JCD172" s="320"/>
      <c r="JCE172" s="320"/>
      <c r="JCF172" s="320"/>
      <c r="JCG172" s="320"/>
      <c r="JCH172" s="320"/>
      <c r="JCI172" s="320"/>
      <c r="JCJ172" s="320"/>
      <c r="JCK172" s="320"/>
      <c r="JCL172" s="320"/>
      <c r="JCM172" s="320"/>
      <c r="JCN172" s="320"/>
      <c r="JCO172" s="320"/>
      <c r="JCP172" s="320"/>
      <c r="JCQ172" s="320"/>
      <c r="JCR172" s="320"/>
      <c r="JCS172" s="320"/>
      <c r="JCT172" s="320"/>
      <c r="JCU172" s="320"/>
      <c r="JCV172" s="320"/>
      <c r="JCW172" s="320"/>
      <c r="JCX172" s="320"/>
      <c r="JCY172" s="320"/>
      <c r="JCZ172" s="320"/>
      <c r="JDA172" s="320"/>
      <c r="JDB172" s="320"/>
      <c r="JDC172" s="320"/>
      <c r="JDD172" s="320"/>
      <c r="JDE172" s="320"/>
      <c r="JDF172" s="320"/>
      <c r="JDG172" s="320"/>
      <c r="JDH172" s="320"/>
      <c r="JDI172" s="320"/>
      <c r="JDJ172" s="320"/>
      <c r="JDK172" s="320"/>
      <c r="JDL172" s="320"/>
      <c r="JDM172" s="320"/>
      <c r="JDN172" s="320"/>
      <c r="JDO172" s="320"/>
      <c r="JDP172" s="320"/>
      <c r="JDQ172" s="320"/>
      <c r="JDR172" s="320"/>
      <c r="JDS172" s="320"/>
      <c r="JDT172" s="320"/>
      <c r="JDU172" s="320"/>
      <c r="JDV172" s="320"/>
      <c r="JDW172" s="320"/>
      <c r="JDX172" s="320"/>
      <c r="JDY172" s="320"/>
      <c r="JDZ172" s="320"/>
      <c r="JEA172" s="320"/>
      <c r="JEB172" s="320"/>
      <c r="JEC172" s="320"/>
      <c r="JED172" s="320"/>
      <c r="JEE172" s="320"/>
      <c r="JEF172" s="320"/>
      <c r="JEG172" s="320"/>
      <c r="JEH172" s="320"/>
      <c r="JEI172" s="320"/>
      <c r="JEJ172" s="320"/>
      <c r="JEK172" s="320"/>
      <c r="JEL172" s="320"/>
      <c r="JEM172" s="320"/>
      <c r="JEN172" s="320"/>
      <c r="JEO172" s="320"/>
      <c r="JEP172" s="320"/>
      <c r="JEQ172" s="320"/>
      <c r="JER172" s="320"/>
      <c r="JES172" s="320"/>
      <c r="JET172" s="320"/>
      <c r="JEU172" s="320"/>
      <c r="JEV172" s="320"/>
      <c r="JEW172" s="320"/>
      <c r="JEX172" s="320"/>
      <c r="JEY172" s="320"/>
      <c r="JEZ172" s="320"/>
      <c r="JFA172" s="320"/>
      <c r="JFB172" s="320"/>
      <c r="JFC172" s="320"/>
      <c r="JFD172" s="320"/>
      <c r="JFE172" s="320"/>
      <c r="JFF172" s="320"/>
      <c r="JFG172" s="320"/>
      <c r="JFH172" s="320"/>
      <c r="JFI172" s="320"/>
      <c r="JFJ172" s="320"/>
      <c r="JFK172" s="320"/>
      <c r="JFL172" s="320"/>
      <c r="JFM172" s="320"/>
      <c r="JFN172" s="320"/>
      <c r="JFO172" s="320"/>
      <c r="JFP172" s="320"/>
      <c r="JFQ172" s="320"/>
      <c r="JFR172" s="320"/>
      <c r="JFS172" s="320"/>
      <c r="JFT172" s="320"/>
      <c r="JFU172" s="320"/>
      <c r="JFV172" s="320"/>
      <c r="JFW172" s="320"/>
      <c r="JFX172" s="320"/>
      <c r="JFY172" s="320"/>
      <c r="JFZ172" s="320"/>
      <c r="JGA172" s="320"/>
      <c r="JGB172" s="320"/>
      <c r="JGC172" s="320"/>
      <c r="JGD172" s="320"/>
      <c r="JGE172" s="320"/>
      <c r="JGF172" s="320"/>
      <c r="JGG172" s="320"/>
      <c r="JGH172" s="320"/>
      <c r="JGI172" s="320"/>
      <c r="JGJ172" s="320"/>
      <c r="JGK172" s="320"/>
      <c r="JGL172" s="320"/>
      <c r="JGM172" s="320"/>
      <c r="JGN172" s="320"/>
      <c r="JGO172" s="320"/>
      <c r="JGP172" s="320"/>
      <c r="JGQ172" s="320"/>
      <c r="JGR172" s="320"/>
      <c r="JGS172" s="320"/>
      <c r="JGT172" s="320"/>
      <c r="JGU172" s="320"/>
      <c r="JGV172" s="320"/>
      <c r="JGW172" s="320"/>
      <c r="JGX172" s="320"/>
      <c r="JGY172" s="320"/>
      <c r="JGZ172" s="320"/>
      <c r="JHA172" s="320"/>
      <c r="JHB172" s="320"/>
      <c r="JHC172" s="320"/>
      <c r="JHD172" s="320"/>
      <c r="JHE172" s="320"/>
      <c r="JHF172" s="320"/>
      <c r="JHG172" s="320"/>
      <c r="JHH172" s="320"/>
      <c r="JHI172" s="320"/>
      <c r="JHJ172" s="320"/>
      <c r="JHK172" s="320"/>
      <c r="JHL172" s="320"/>
      <c r="JHM172" s="320"/>
      <c r="JHN172" s="320"/>
      <c r="JHO172" s="320"/>
      <c r="JHP172" s="320"/>
      <c r="JHQ172" s="320"/>
      <c r="JHR172" s="320"/>
      <c r="JHS172" s="320"/>
      <c r="JHT172" s="320"/>
      <c r="JHU172" s="320"/>
      <c r="JHV172" s="320"/>
      <c r="JHW172" s="320"/>
      <c r="JHX172" s="320"/>
      <c r="JHY172" s="320"/>
      <c r="JHZ172" s="320"/>
      <c r="JIA172" s="320"/>
      <c r="JIB172" s="320"/>
      <c r="JIC172" s="320"/>
      <c r="JID172" s="320"/>
      <c r="JIE172" s="320"/>
      <c r="JIF172" s="320"/>
      <c r="JIG172" s="320"/>
      <c r="JIH172" s="320"/>
      <c r="JII172" s="320"/>
      <c r="JIJ172" s="320"/>
      <c r="JIK172" s="320"/>
      <c r="JIL172" s="320"/>
      <c r="JIM172" s="320"/>
      <c r="JIN172" s="320"/>
      <c r="JIO172" s="320"/>
      <c r="JIP172" s="320"/>
      <c r="JIQ172" s="320"/>
      <c r="JIR172" s="320"/>
      <c r="JIS172" s="320"/>
      <c r="JIT172" s="320"/>
      <c r="JIU172" s="320"/>
      <c r="JIV172" s="320"/>
      <c r="JIW172" s="320"/>
      <c r="JIX172" s="320"/>
      <c r="JIY172" s="320"/>
      <c r="JIZ172" s="320"/>
      <c r="JJA172" s="320"/>
      <c r="JJB172" s="320"/>
      <c r="JJC172" s="320"/>
      <c r="JJD172" s="320"/>
      <c r="JJE172" s="320"/>
      <c r="JJF172" s="320"/>
      <c r="JJG172" s="320"/>
      <c r="JJH172" s="320"/>
      <c r="JJI172" s="320"/>
      <c r="JJJ172" s="320"/>
      <c r="JJK172" s="320"/>
      <c r="JJL172" s="320"/>
      <c r="JJM172" s="320"/>
      <c r="JJN172" s="320"/>
      <c r="JJO172" s="320"/>
      <c r="JJP172" s="320"/>
      <c r="JJQ172" s="320"/>
      <c r="JJR172" s="320"/>
      <c r="JJS172" s="320"/>
      <c r="JJT172" s="320"/>
      <c r="JJU172" s="320"/>
      <c r="JJV172" s="320"/>
      <c r="JJW172" s="320"/>
      <c r="JJX172" s="320"/>
      <c r="JJY172" s="320"/>
      <c r="JJZ172" s="320"/>
      <c r="JKA172" s="320"/>
      <c r="JKB172" s="320"/>
      <c r="JKC172" s="320"/>
      <c r="JKD172" s="320"/>
      <c r="JKE172" s="320"/>
      <c r="JKF172" s="320"/>
      <c r="JKG172" s="320"/>
      <c r="JKH172" s="320"/>
      <c r="JKI172" s="320"/>
      <c r="JKJ172" s="320"/>
      <c r="JKK172" s="320"/>
      <c r="JKL172" s="320"/>
      <c r="JKM172" s="320"/>
      <c r="JKN172" s="320"/>
      <c r="JKO172" s="320"/>
      <c r="JKP172" s="320"/>
      <c r="JKQ172" s="320"/>
      <c r="JKR172" s="320"/>
      <c r="JKS172" s="320"/>
      <c r="JKT172" s="320"/>
      <c r="JKU172" s="320"/>
      <c r="JKV172" s="320"/>
      <c r="JKW172" s="320"/>
      <c r="JKX172" s="320"/>
      <c r="JKY172" s="320"/>
      <c r="JKZ172" s="320"/>
      <c r="JLA172" s="320"/>
      <c r="JLB172" s="320"/>
      <c r="JLC172" s="320"/>
      <c r="JLD172" s="320"/>
      <c r="JLE172" s="320"/>
      <c r="JLF172" s="320"/>
      <c r="JLG172" s="320"/>
      <c r="JLH172" s="320"/>
      <c r="JLI172" s="320"/>
      <c r="JLJ172" s="320"/>
      <c r="JLK172" s="320"/>
      <c r="JLL172" s="320"/>
      <c r="JLM172" s="320"/>
      <c r="JLN172" s="320"/>
      <c r="JLO172" s="320"/>
      <c r="JLP172" s="320"/>
      <c r="JLQ172" s="320"/>
      <c r="JLR172" s="320"/>
      <c r="JLS172" s="320"/>
      <c r="JLT172" s="320"/>
      <c r="JLU172" s="320"/>
      <c r="JLV172" s="320"/>
      <c r="JLW172" s="320"/>
      <c r="JLX172" s="320"/>
      <c r="JLY172" s="320"/>
      <c r="JLZ172" s="320"/>
      <c r="JMA172" s="320"/>
      <c r="JMB172" s="320"/>
      <c r="JMC172" s="320"/>
      <c r="JMD172" s="320"/>
      <c r="JME172" s="320"/>
      <c r="JMF172" s="320"/>
      <c r="JMG172" s="320"/>
      <c r="JMH172" s="320"/>
      <c r="JMI172" s="320"/>
      <c r="JMJ172" s="320"/>
      <c r="JMK172" s="320"/>
      <c r="JML172" s="320"/>
      <c r="JMM172" s="320"/>
      <c r="JMN172" s="320"/>
      <c r="JMO172" s="320"/>
      <c r="JMP172" s="320"/>
      <c r="JMQ172" s="320"/>
      <c r="JMR172" s="320"/>
      <c r="JMS172" s="320"/>
      <c r="JMT172" s="320"/>
      <c r="JMU172" s="320"/>
      <c r="JMV172" s="320"/>
      <c r="JMW172" s="320"/>
      <c r="JMX172" s="320"/>
      <c r="JMY172" s="320"/>
      <c r="JMZ172" s="320"/>
      <c r="JNA172" s="320"/>
      <c r="JNB172" s="320"/>
      <c r="JNC172" s="320"/>
      <c r="JND172" s="320"/>
      <c r="JNE172" s="320"/>
      <c r="JNF172" s="320"/>
      <c r="JNG172" s="320"/>
      <c r="JNH172" s="320"/>
      <c r="JNI172" s="320"/>
      <c r="JNJ172" s="320"/>
      <c r="JNK172" s="320"/>
      <c r="JNL172" s="320"/>
      <c r="JNM172" s="320"/>
      <c r="JNN172" s="320"/>
      <c r="JNO172" s="320"/>
      <c r="JNP172" s="320"/>
      <c r="JNQ172" s="320"/>
      <c r="JNR172" s="320"/>
      <c r="JNS172" s="320"/>
      <c r="JNT172" s="320"/>
      <c r="JNU172" s="320"/>
      <c r="JNV172" s="320"/>
      <c r="JNW172" s="320"/>
      <c r="JNX172" s="320"/>
      <c r="JNY172" s="320"/>
      <c r="JNZ172" s="320"/>
      <c r="JOA172" s="320"/>
      <c r="JOB172" s="320"/>
      <c r="JOC172" s="320"/>
      <c r="JOD172" s="320"/>
      <c r="JOE172" s="320"/>
      <c r="JOF172" s="320"/>
      <c r="JOG172" s="320"/>
      <c r="JOH172" s="320"/>
      <c r="JOI172" s="320"/>
      <c r="JOJ172" s="320"/>
      <c r="JOK172" s="320"/>
      <c r="JOL172" s="320"/>
      <c r="JOM172" s="320"/>
      <c r="JON172" s="320"/>
      <c r="JOO172" s="320"/>
      <c r="JOP172" s="320"/>
      <c r="JOQ172" s="320"/>
      <c r="JOR172" s="320"/>
      <c r="JOS172" s="320"/>
      <c r="JOT172" s="320"/>
      <c r="JOU172" s="320"/>
      <c r="JOV172" s="320"/>
      <c r="JOW172" s="320"/>
      <c r="JOX172" s="320"/>
      <c r="JOY172" s="320"/>
      <c r="JOZ172" s="320"/>
      <c r="JPA172" s="320"/>
      <c r="JPB172" s="320"/>
      <c r="JPC172" s="320"/>
      <c r="JPD172" s="320"/>
      <c r="JPE172" s="320"/>
      <c r="JPF172" s="320"/>
      <c r="JPG172" s="320"/>
      <c r="JPH172" s="320"/>
      <c r="JPI172" s="320"/>
      <c r="JPJ172" s="320"/>
      <c r="JPK172" s="320"/>
      <c r="JPL172" s="320"/>
      <c r="JPM172" s="320"/>
      <c r="JPN172" s="320"/>
      <c r="JPO172" s="320"/>
      <c r="JPP172" s="320"/>
      <c r="JPQ172" s="320"/>
      <c r="JPR172" s="320"/>
      <c r="JPS172" s="320"/>
      <c r="JPT172" s="320"/>
      <c r="JPU172" s="320"/>
      <c r="JPV172" s="320"/>
      <c r="JPW172" s="320"/>
      <c r="JPX172" s="320"/>
      <c r="JPY172" s="320"/>
      <c r="JPZ172" s="320"/>
      <c r="JQA172" s="320"/>
      <c r="JQB172" s="320"/>
      <c r="JQC172" s="320"/>
      <c r="JQD172" s="320"/>
      <c r="JQE172" s="320"/>
      <c r="JQF172" s="320"/>
      <c r="JQG172" s="320"/>
      <c r="JQH172" s="320"/>
      <c r="JQI172" s="320"/>
      <c r="JQJ172" s="320"/>
      <c r="JQK172" s="320"/>
      <c r="JQL172" s="320"/>
      <c r="JQM172" s="320"/>
      <c r="JQN172" s="320"/>
      <c r="JQO172" s="320"/>
      <c r="JQP172" s="320"/>
      <c r="JQQ172" s="320"/>
      <c r="JQR172" s="320"/>
      <c r="JQS172" s="320"/>
      <c r="JQT172" s="320"/>
      <c r="JQU172" s="320"/>
      <c r="JQV172" s="320"/>
      <c r="JQW172" s="320"/>
      <c r="JQX172" s="320"/>
      <c r="JQY172" s="320"/>
      <c r="JQZ172" s="320"/>
      <c r="JRA172" s="320"/>
      <c r="JRB172" s="320"/>
      <c r="JRC172" s="320"/>
      <c r="JRD172" s="320"/>
      <c r="JRE172" s="320"/>
      <c r="JRF172" s="320"/>
      <c r="JRG172" s="320"/>
      <c r="JRH172" s="320"/>
      <c r="JRI172" s="320"/>
      <c r="JRJ172" s="320"/>
      <c r="JRK172" s="320"/>
      <c r="JRL172" s="320"/>
      <c r="JRM172" s="320"/>
      <c r="JRN172" s="320"/>
      <c r="JRO172" s="320"/>
      <c r="JRP172" s="320"/>
      <c r="JRQ172" s="320"/>
      <c r="JRR172" s="320"/>
      <c r="JRS172" s="320"/>
      <c r="JRT172" s="320"/>
      <c r="JRU172" s="320"/>
      <c r="JRV172" s="320"/>
      <c r="JRW172" s="320"/>
      <c r="JRX172" s="320"/>
      <c r="JRY172" s="320"/>
      <c r="JRZ172" s="320"/>
      <c r="JSA172" s="320"/>
      <c r="JSB172" s="320"/>
      <c r="JSC172" s="320"/>
      <c r="JSD172" s="320"/>
      <c r="JSE172" s="320"/>
      <c r="JSF172" s="320"/>
      <c r="JSG172" s="320"/>
      <c r="JSH172" s="320"/>
      <c r="JSI172" s="320"/>
      <c r="JSJ172" s="320"/>
      <c r="JSK172" s="320"/>
      <c r="JSL172" s="320"/>
      <c r="JSM172" s="320"/>
      <c r="JSN172" s="320"/>
      <c r="JSO172" s="320"/>
      <c r="JSP172" s="320"/>
      <c r="JSQ172" s="320"/>
      <c r="JSR172" s="320"/>
      <c r="JSS172" s="320"/>
      <c r="JST172" s="320"/>
      <c r="JSU172" s="320"/>
      <c r="JSV172" s="320"/>
      <c r="JSW172" s="320"/>
      <c r="JSX172" s="320"/>
      <c r="JSY172" s="320"/>
      <c r="JSZ172" s="320"/>
      <c r="JTA172" s="320"/>
      <c r="JTB172" s="320"/>
      <c r="JTC172" s="320"/>
      <c r="JTD172" s="320"/>
      <c r="JTE172" s="320"/>
      <c r="JTF172" s="320"/>
      <c r="JTG172" s="320"/>
      <c r="JTH172" s="320"/>
      <c r="JTI172" s="320"/>
      <c r="JTJ172" s="320"/>
      <c r="JTK172" s="320"/>
      <c r="JTL172" s="320"/>
      <c r="JTM172" s="320"/>
      <c r="JTN172" s="320"/>
      <c r="JTO172" s="320"/>
      <c r="JTP172" s="320"/>
      <c r="JTQ172" s="320"/>
      <c r="JTR172" s="320"/>
      <c r="JTS172" s="320"/>
      <c r="JTT172" s="320"/>
      <c r="JTU172" s="320"/>
      <c r="JTV172" s="320"/>
      <c r="JTW172" s="320"/>
      <c r="JTX172" s="320"/>
      <c r="JTY172" s="320"/>
      <c r="JTZ172" s="320"/>
      <c r="JUA172" s="320"/>
      <c r="JUB172" s="320"/>
      <c r="JUC172" s="320"/>
      <c r="JUD172" s="320"/>
      <c r="JUE172" s="320"/>
      <c r="JUF172" s="320"/>
      <c r="JUG172" s="320"/>
      <c r="JUH172" s="320"/>
      <c r="JUI172" s="320"/>
      <c r="JUJ172" s="320"/>
      <c r="JUK172" s="320"/>
      <c r="JUL172" s="320"/>
      <c r="JUM172" s="320"/>
      <c r="JUN172" s="320"/>
      <c r="JUO172" s="320"/>
      <c r="JUP172" s="320"/>
      <c r="JUQ172" s="320"/>
      <c r="JUR172" s="320"/>
      <c r="JUS172" s="320"/>
      <c r="JUT172" s="320"/>
      <c r="JUU172" s="320"/>
      <c r="JUV172" s="320"/>
      <c r="JUW172" s="320"/>
      <c r="JUX172" s="320"/>
      <c r="JUY172" s="320"/>
      <c r="JUZ172" s="320"/>
      <c r="JVA172" s="320"/>
      <c r="JVB172" s="320"/>
      <c r="JVC172" s="320"/>
      <c r="JVD172" s="320"/>
      <c r="JVE172" s="320"/>
      <c r="JVF172" s="320"/>
      <c r="JVG172" s="320"/>
      <c r="JVH172" s="320"/>
      <c r="JVI172" s="320"/>
      <c r="JVJ172" s="320"/>
      <c r="JVK172" s="320"/>
      <c r="JVL172" s="320"/>
      <c r="JVM172" s="320"/>
      <c r="JVN172" s="320"/>
      <c r="JVO172" s="320"/>
      <c r="JVP172" s="320"/>
      <c r="JVQ172" s="320"/>
      <c r="JVR172" s="320"/>
      <c r="JVS172" s="320"/>
      <c r="JVT172" s="320"/>
      <c r="JVU172" s="320"/>
      <c r="JVV172" s="320"/>
      <c r="JVW172" s="320"/>
      <c r="JVX172" s="320"/>
      <c r="JVY172" s="320"/>
      <c r="JVZ172" s="320"/>
      <c r="JWA172" s="320"/>
      <c r="JWB172" s="320"/>
      <c r="JWC172" s="320"/>
      <c r="JWD172" s="320"/>
      <c r="JWE172" s="320"/>
      <c r="JWF172" s="320"/>
      <c r="JWG172" s="320"/>
      <c r="JWH172" s="320"/>
      <c r="JWI172" s="320"/>
      <c r="JWJ172" s="320"/>
      <c r="JWK172" s="320"/>
      <c r="JWL172" s="320"/>
      <c r="JWM172" s="320"/>
      <c r="JWN172" s="320"/>
      <c r="JWO172" s="320"/>
      <c r="JWP172" s="320"/>
      <c r="JWQ172" s="320"/>
      <c r="JWR172" s="320"/>
      <c r="JWS172" s="320"/>
      <c r="JWT172" s="320"/>
      <c r="JWU172" s="320"/>
      <c r="JWV172" s="320"/>
      <c r="JWW172" s="320"/>
      <c r="JWX172" s="320"/>
      <c r="JWY172" s="320"/>
      <c r="JWZ172" s="320"/>
      <c r="JXA172" s="320"/>
      <c r="JXB172" s="320"/>
      <c r="JXC172" s="320"/>
      <c r="JXD172" s="320"/>
      <c r="JXE172" s="320"/>
      <c r="JXF172" s="320"/>
      <c r="JXG172" s="320"/>
      <c r="JXH172" s="320"/>
      <c r="JXI172" s="320"/>
      <c r="JXJ172" s="320"/>
      <c r="JXK172" s="320"/>
      <c r="JXL172" s="320"/>
      <c r="JXM172" s="320"/>
      <c r="JXN172" s="320"/>
      <c r="JXO172" s="320"/>
      <c r="JXP172" s="320"/>
      <c r="JXQ172" s="320"/>
      <c r="JXR172" s="320"/>
      <c r="JXS172" s="320"/>
      <c r="JXT172" s="320"/>
      <c r="JXU172" s="320"/>
      <c r="JXV172" s="320"/>
      <c r="JXW172" s="320"/>
      <c r="JXX172" s="320"/>
      <c r="JXY172" s="320"/>
      <c r="JXZ172" s="320"/>
      <c r="JYA172" s="320"/>
      <c r="JYB172" s="320"/>
      <c r="JYC172" s="320"/>
      <c r="JYD172" s="320"/>
      <c r="JYE172" s="320"/>
      <c r="JYF172" s="320"/>
      <c r="JYG172" s="320"/>
      <c r="JYH172" s="320"/>
      <c r="JYI172" s="320"/>
      <c r="JYJ172" s="320"/>
      <c r="JYK172" s="320"/>
      <c r="JYL172" s="320"/>
      <c r="JYM172" s="320"/>
      <c r="JYN172" s="320"/>
      <c r="JYO172" s="320"/>
      <c r="JYP172" s="320"/>
      <c r="JYQ172" s="320"/>
      <c r="JYR172" s="320"/>
      <c r="JYS172" s="320"/>
      <c r="JYT172" s="320"/>
      <c r="JYU172" s="320"/>
      <c r="JYV172" s="320"/>
      <c r="JYW172" s="320"/>
      <c r="JYX172" s="320"/>
      <c r="JYY172" s="320"/>
      <c r="JYZ172" s="320"/>
      <c r="JZA172" s="320"/>
      <c r="JZB172" s="320"/>
      <c r="JZC172" s="320"/>
      <c r="JZD172" s="320"/>
      <c r="JZE172" s="320"/>
      <c r="JZF172" s="320"/>
      <c r="JZG172" s="320"/>
      <c r="JZH172" s="320"/>
      <c r="JZI172" s="320"/>
      <c r="JZJ172" s="320"/>
      <c r="JZK172" s="320"/>
      <c r="JZL172" s="320"/>
      <c r="JZM172" s="320"/>
      <c r="JZN172" s="320"/>
      <c r="JZO172" s="320"/>
      <c r="JZP172" s="320"/>
      <c r="JZQ172" s="320"/>
      <c r="JZR172" s="320"/>
      <c r="JZS172" s="320"/>
      <c r="JZT172" s="320"/>
      <c r="JZU172" s="320"/>
      <c r="JZV172" s="320"/>
      <c r="JZW172" s="320"/>
      <c r="JZX172" s="320"/>
      <c r="JZY172" s="320"/>
      <c r="JZZ172" s="320"/>
      <c r="KAA172" s="320"/>
      <c r="KAB172" s="320"/>
      <c r="KAC172" s="320"/>
      <c r="KAD172" s="320"/>
      <c r="KAE172" s="320"/>
      <c r="KAF172" s="320"/>
      <c r="KAG172" s="320"/>
      <c r="KAH172" s="320"/>
      <c r="KAI172" s="320"/>
      <c r="KAJ172" s="320"/>
      <c r="KAK172" s="320"/>
      <c r="KAL172" s="320"/>
      <c r="KAM172" s="320"/>
      <c r="KAN172" s="320"/>
      <c r="KAO172" s="320"/>
      <c r="KAP172" s="320"/>
      <c r="KAQ172" s="320"/>
      <c r="KAR172" s="320"/>
      <c r="KAS172" s="320"/>
      <c r="KAT172" s="320"/>
      <c r="KAU172" s="320"/>
      <c r="KAV172" s="320"/>
      <c r="KAW172" s="320"/>
      <c r="KAX172" s="320"/>
      <c r="KAY172" s="320"/>
      <c r="KAZ172" s="320"/>
      <c r="KBA172" s="320"/>
      <c r="KBB172" s="320"/>
      <c r="KBC172" s="320"/>
      <c r="KBD172" s="320"/>
      <c r="KBE172" s="320"/>
      <c r="KBF172" s="320"/>
      <c r="KBG172" s="320"/>
      <c r="KBH172" s="320"/>
      <c r="KBI172" s="320"/>
      <c r="KBJ172" s="320"/>
      <c r="KBK172" s="320"/>
      <c r="KBL172" s="320"/>
      <c r="KBM172" s="320"/>
      <c r="KBN172" s="320"/>
      <c r="KBO172" s="320"/>
      <c r="KBP172" s="320"/>
      <c r="KBQ172" s="320"/>
      <c r="KBR172" s="320"/>
      <c r="KBS172" s="320"/>
      <c r="KBT172" s="320"/>
      <c r="KBU172" s="320"/>
      <c r="KBV172" s="320"/>
      <c r="KBW172" s="320"/>
      <c r="KBX172" s="320"/>
      <c r="KBY172" s="320"/>
      <c r="KBZ172" s="320"/>
      <c r="KCA172" s="320"/>
      <c r="KCB172" s="320"/>
      <c r="KCC172" s="320"/>
      <c r="KCD172" s="320"/>
      <c r="KCE172" s="320"/>
      <c r="KCF172" s="320"/>
      <c r="KCG172" s="320"/>
      <c r="KCH172" s="320"/>
      <c r="KCI172" s="320"/>
      <c r="KCJ172" s="320"/>
      <c r="KCK172" s="320"/>
      <c r="KCL172" s="320"/>
      <c r="KCM172" s="320"/>
      <c r="KCN172" s="320"/>
      <c r="KCO172" s="320"/>
      <c r="KCP172" s="320"/>
      <c r="KCQ172" s="320"/>
      <c r="KCR172" s="320"/>
      <c r="KCS172" s="320"/>
      <c r="KCT172" s="320"/>
      <c r="KCU172" s="320"/>
      <c r="KCV172" s="320"/>
      <c r="KCW172" s="320"/>
      <c r="KCX172" s="320"/>
      <c r="KCY172" s="320"/>
      <c r="KCZ172" s="320"/>
      <c r="KDA172" s="320"/>
      <c r="KDB172" s="320"/>
      <c r="KDC172" s="320"/>
      <c r="KDD172" s="320"/>
      <c r="KDE172" s="320"/>
      <c r="KDF172" s="320"/>
      <c r="KDG172" s="320"/>
      <c r="KDH172" s="320"/>
      <c r="KDI172" s="320"/>
      <c r="KDJ172" s="320"/>
      <c r="KDK172" s="320"/>
      <c r="KDL172" s="320"/>
      <c r="KDM172" s="320"/>
      <c r="KDN172" s="320"/>
      <c r="KDO172" s="320"/>
      <c r="KDP172" s="320"/>
      <c r="KDQ172" s="320"/>
      <c r="KDR172" s="320"/>
      <c r="KDS172" s="320"/>
      <c r="KDT172" s="320"/>
      <c r="KDU172" s="320"/>
      <c r="KDV172" s="320"/>
      <c r="KDW172" s="320"/>
      <c r="KDX172" s="320"/>
      <c r="KDY172" s="320"/>
      <c r="KDZ172" s="320"/>
      <c r="KEA172" s="320"/>
      <c r="KEB172" s="320"/>
      <c r="KEC172" s="320"/>
      <c r="KED172" s="320"/>
      <c r="KEE172" s="320"/>
      <c r="KEF172" s="320"/>
      <c r="KEG172" s="320"/>
      <c r="KEH172" s="320"/>
      <c r="KEI172" s="320"/>
      <c r="KEJ172" s="320"/>
      <c r="KEK172" s="320"/>
      <c r="KEL172" s="320"/>
      <c r="KEM172" s="320"/>
      <c r="KEN172" s="320"/>
      <c r="KEO172" s="320"/>
      <c r="KEP172" s="320"/>
      <c r="KEQ172" s="320"/>
      <c r="KER172" s="320"/>
      <c r="KES172" s="320"/>
      <c r="KET172" s="320"/>
      <c r="KEU172" s="320"/>
      <c r="KEV172" s="320"/>
      <c r="KEW172" s="320"/>
      <c r="KEX172" s="320"/>
      <c r="KEY172" s="320"/>
      <c r="KEZ172" s="320"/>
      <c r="KFA172" s="320"/>
      <c r="KFB172" s="320"/>
      <c r="KFC172" s="320"/>
      <c r="KFD172" s="320"/>
      <c r="KFE172" s="320"/>
      <c r="KFF172" s="320"/>
      <c r="KFG172" s="320"/>
      <c r="KFH172" s="320"/>
      <c r="KFI172" s="320"/>
      <c r="KFJ172" s="320"/>
      <c r="KFK172" s="320"/>
      <c r="KFL172" s="320"/>
      <c r="KFM172" s="320"/>
      <c r="KFN172" s="320"/>
      <c r="KFO172" s="320"/>
      <c r="KFP172" s="320"/>
      <c r="KFQ172" s="320"/>
      <c r="KFR172" s="320"/>
      <c r="KFS172" s="320"/>
      <c r="KFT172" s="320"/>
      <c r="KFU172" s="320"/>
      <c r="KFV172" s="320"/>
      <c r="KFW172" s="320"/>
      <c r="KFX172" s="320"/>
      <c r="KFY172" s="320"/>
      <c r="KFZ172" s="320"/>
      <c r="KGA172" s="320"/>
      <c r="KGB172" s="320"/>
      <c r="KGC172" s="320"/>
      <c r="KGD172" s="320"/>
      <c r="KGE172" s="320"/>
      <c r="KGF172" s="320"/>
      <c r="KGG172" s="320"/>
      <c r="KGH172" s="320"/>
      <c r="KGI172" s="320"/>
      <c r="KGJ172" s="320"/>
      <c r="KGK172" s="320"/>
      <c r="KGL172" s="320"/>
      <c r="KGM172" s="320"/>
      <c r="KGN172" s="320"/>
      <c r="KGO172" s="320"/>
      <c r="KGP172" s="320"/>
      <c r="KGQ172" s="320"/>
      <c r="KGR172" s="320"/>
      <c r="KGS172" s="320"/>
      <c r="KGT172" s="320"/>
      <c r="KGU172" s="320"/>
      <c r="KGV172" s="320"/>
      <c r="KGW172" s="320"/>
      <c r="KGX172" s="320"/>
      <c r="KGY172" s="320"/>
      <c r="KGZ172" s="320"/>
      <c r="KHA172" s="320"/>
      <c r="KHB172" s="320"/>
      <c r="KHC172" s="320"/>
      <c r="KHD172" s="320"/>
      <c r="KHE172" s="320"/>
      <c r="KHF172" s="320"/>
      <c r="KHG172" s="320"/>
      <c r="KHH172" s="320"/>
      <c r="KHI172" s="320"/>
      <c r="KHJ172" s="320"/>
      <c r="KHK172" s="320"/>
      <c r="KHL172" s="320"/>
      <c r="KHM172" s="320"/>
      <c r="KHN172" s="320"/>
      <c r="KHO172" s="320"/>
      <c r="KHP172" s="320"/>
      <c r="KHQ172" s="320"/>
      <c r="KHR172" s="320"/>
      <c r="KHS172" s="320"/>
      <c r="KHT172" s="320"/>
      <c r="KHU172" s="320"/>
      <c r="KHV172" s="320"/>
      <c r="KHW172" s="320"/>
      <c r="KHX172" s="320"/>
      <c r="KHY172" s="320"/>
      <c r="KHZ172" s="320"/>
      <c r="KIA172" s="320"/>
      <c r="KIB172" s="320"/>
      <c r="KIC172" s="320"/>
      <c r="KID172" s="320"/>
      <c r="KIE172" s="320"/>
      <c r="KIF172" s="320"/>
      <c r="KIG172" s="320"/>
      <c r="KIH172" s="320"/>
      <c r="KII172" s="320"/>
      <c r="KIJ172" s="320"/>
      <c r="KIK172" s="320"/>
      <c r="KIL172" s="320"/>
      <c r="KIM172" s="320"/>
      <c r="KIN172" s="320"/>
      <c r="KIO172" s="320"/>
      <c r="KIP172" s="320"/>
      <c r="KIQ172" s="320"/>
      <c r="KIR172" s="320"/>
      <c r="KIS172" s="320"/>
      <c r="KIT172" s="320"/>
      <c r="KIU172" s="320"/>
      <c r="KIV172" s="320"/>
      <c r="KIW172" s="320"/>
      <c r="KIX172" s="320"/>
      <c r="KIY172" s="320"/>
      <c r="KIZ172" s="320"/>
      <c r="KJA172" s="320"/>
      <c r="KJB172" s="320"/>
      <c r="KJC172" s="320"/>
      <c r="KJD172" s="320"/>
      <c r="KJE172" s="320"/>
      <c r="KJF172" s="320"/>
      <c r="KJG172" s="320"/>
      <c r="KJH172" s="320"/>
      <c r="KJI172" s="320"/>
      <c r="KJJ172" s="320"/>
      <c r="KJK172" s="320"/>
      <c r="KJL172" s="320"/>
      <c r="KJM172" s="320"/>
      <c r="KJN172" s="320"/>
      <c r="KJO172" s="320"/>
      <c r="KJP172" s="320"/>
      <c r="KJQ172" s="320"/>
      <c r="KJR172" s="320"/>
      <c r="KJS172" s="320"/>
      <c r="KJT172" s="320"/>
      <c r="KJU172" s="320"/>
      <c r="KJV172" s="320"/>
      <c r="KJW172" s="320"/>
      <c r="KJX172" s="320"/>
      <c r="KJY172" s="320"/>
      <c r="KJZ172" s="320"/>
      <c r="KKA172" s="320"/>
      <c r="KKB172" s="320"/>
      <c r="KKC172" s="320"/>
      <c r="KKD172" s="320"/>
      <c r="KKE172" s="320"/>
      <c r="KKF172" s="320"/>
      <c r="KKG172" s="320"/>
      <c r="KKH172" s="320"/>
      <c r="KKI172" s="320"/>
      <c r="KKJ172" s="320"/>
      <c r="KKK172" s="320"/>
      <c r="KKL172" s="320"/>
      <c r="KKM172" s="320"/>
      <c r="KKN172" s="320"/>
      <c r="KKO172" s="320"/>
      <c r="KKP172" s="320"/>
      <c r="KKQ172" s="320"/>
      <c r="KKR172" s="320"/>
      <c r="KKS172" s="320"/>
      <c r="KKT172" s="320"/>
      <c r="KKU172" s="320"/>
      <c r="KKV172" s="320"/>
      <c r="KKW172" s="320"/>
      <c r="KKX172" s="320"/>
      <c r="KKY172" s="320"/>
      <c r="KKZ172" s="320"/>
      <c r="KLA172" s="320"/>
      <c r="KLB172" s="320"/>
      <c r="KLC172" s="320"/>
      <c r="KLD172" s="320"/>
      <c r="KLE172" s="320"/>
      <c r="KLF172" s="320"/>
      <c r="KLG172" s="320"/>
      <c r="KLH172" s="320"/>
      <c r="KLI172" s="320"/>
      <c r="KLJ172" s="320"/>
      <c r="KLK172" s="320"/>
      <c r="KLL172" s="320"/>
      <c r="KLM172" s="320"/>
      <c r="KLN172" s="320"/>
      <c r="KLO172" s="320"/>
      <c r="KLP172" s="320"/>
      <c r="KLQ172" s="320"/>
      <c r="KLR172" s="320"/>
      <c r="KLS172" s="320"/>
      <c r="KLT172" s="320"/>
      <c r="KLU172" s="320"/>
      <c r="KLV172" s="320"/>
      <c r="KLW172" s="320"/>
      <c r="KLX172" s="320"/>
      <c r="KLY172" s="320"/>
      <c r="KLZ172" s="320"/>
      <c r="KMA172" s="320"/>
      <c r="KMB172" s="320"/>
      <c r="KMC172" s="320"/>
      <c r="KMD172" s="320"/>
      <c r="KME172" s="320"/>
      <c r="KMF172" s="320"/>
      <c r="KMG172" s="320"/>
      <c r="KMH172" s="320"/>
      <c r="KMI172" s="320"/>
      <c r="KMJ172" s="320"/>
      <c r="KMK172" s="320"/>
      <c r="KML172" s="320"/>
      <c r="KMM172" s="320"/>
      <c r="KMN172" s="320"/>
      <c r="KMO172" s="320"/>
      <c r="KMP172" s="320"/>
      <c r="KMQ172" s="320"/>
      <c r="KMR172" s="320"/>
      <c r="KMS172" s="320"/>
      <c r="KMT172" s="320"/>
      <c r="KMU172" s="320"/>
      <c r="KMV172" s="320"/>
      <c r="KMW172" s="320"/>
      <c r="KMX172" s="320"/>
      <c r="KMY172" s="320"/>
      <c r="KMZ172" s="320"/>
      <c r="KNA172" s="320"/>
      <c r="KNB172" s="320"/>
      <c r="KNC172" s="320"/>
      <c r="KND172" s="320"/>
      <c r="KNE172" s="320"/>
      <c r="KNF172" s="320"/>
      <c r="KNG172" s="320"/>
      <c r="KNH172" s="320"/>
      <c r="KNI172" s="320"/>
      <c r="KNJ172" s="320"/>
      <c r="KNK172" s="320"/>
      <c r="KNL172" s="320"/>
      <c r="KNM172" s="320"/>
      <c r="KNN172" s="320"/>
      <c r="KNO172" s="320"/>
      <c r="KNP172" s="320"/>
      <c r="KNQ172" s="320"/>
      <c r="KNR172" s="320"/>
      <c r="KNS172" s="320"/>
      <c r="KNT172" s="320"/>
      <c r="KNU172" s="320"/>
      <c r="KNV172" s="320"/>
      <c r="KNW172" s="320"/>
      <c r="KNX172" s="320"/>
      <c r="KNY172" s="320"/>
      <c r="KNZ172" s="320"/>
      <c r="KOA172" s="320"/>
      <c r="KOB172" s="320"/>
      <c r="KOC172" s="320"/>
      <c r="KOD172" s="320"/>
      <c r="KOE172" s="320"/>
      <c r="KOF172" s="320"/>
      <c r="KOG172" s="320"/>
      <c r="KOH172" s="320"/>
      <c r="KOI172" s="320"/>
      <c r="KOJ172" s="320"/>
      <c r="KOK172" s="320"/>
      <c r="KOL172" s="320"/>
      <c r="KOM172" s="320"/>
      <c r="KON172" s="320"/>
      <c r="KOO172" s="320"/>
      <c r="KOP172" s="320"/>
      <c r="KOQ172" s="320"/>
      <c r="KOR172" s="320"/>
      <c r="KOS172" s="320"/>
      <c r="KOT172" s="320"/>
      <c r="KOU172" s="320"/>
      <c r="KOV172" s="320"/>
      <c r="KOW172" s="320"/>
      <c r="KOX172" s="320"/>
      <c r="KOY172" s="320"/>
      <c r="KOZ172" s="320"/>
      <c r="KPA172" s="320"/>
      <c r="KPB172" s="320"/>
      <c r="KPC172" s="320"/>
      <c r="KPD172" s="320"/>
      <c r="KPE172" s="320"/>
      <c r="KPF172" s="320"/>
      <c r="KPG172" s="320"/>
      <c r="KPH172" s="320"/>
      <c r="KPI172" s="320"/>
      <c r="KPJ172" s="320"/>
      <c r="KPK172" s="320"/>
      <c r="KPL172" s="320"/>
      <c r="KPM172" s="320"/>
      <c r="KPN172" s="320"/>
      <c r="KPO172" s="320"/>
      <c r="KPP172" s="320"/>
      <c r="KPQ172" s="320"/>
      <c r="KPR172" s="320"/>
      <c r="KPS172" s="320"/>
      <c r="KPT172" s="320"/>
      <c r="KPU172" s="320"/>
      <c r="KPV172" s="320"/>
      <c r="KPW172" s="320"/>
      <c r="KPX172" s="320"/>
      <c r="KPY172" s="320"/>
      <c r="KPZ172" s="320"/>
      <c r="KQA172" s="320"/>
      <c r="KQB172" s="320"/>
      <c r="KQC172" s="320"/>
      <c r="KQD172" s="320"/>
      <c r="KQE172" s="320"/>
      <c r="KQF172" s="320"/>
      <c r="KQG172" s="320"/>
      <c r="KQH172" s="320"/>
      <c r="KQI172" s="320"/>
      <c r="KQJ172" s="320"/>
      <c r="KQK172" s="320"/>
      <c r="KQL172" s="320"/>
      <c r="KQM172" s="320"/>
      <c r="KQN172" s="320"/>
      <c r="KQO172" s="320"/>
      <c r="KQP172" s="320"/>
      <c r="KQQ172" s="320"/>
      <c r="KQR172" s="320"/>
      <c r="KQS172" s="320"/>
      <c r="KQT172" s="320"/>
      <c r="KQU172" s="320"/>
      <c r="KQV172" s="320"/>
      <c r="KQW172" s="320"/>
      <c r="KQX172" s="320"/>
      <c r="KQY172" s="320"/>
      <c r="KQZ172" s="320"/>
      <c r="KRA172" s="320"/>
      <c r="KRB172" s="320"/>
      <c r="KRC172" s="320"/>
      <c r="KRD172" s="320"/>
      <c r="KRE172" s="320"/>
      <c r="KRF172" s="320"/>
      <c r="KRG172" s="320"/>
      <c r="KRH172" s="320"/>
      <c r="KRI172" s="320"/>
      <c r="KRJ172" s="320"/>
      <c r="KRK172" s="320"/>
      <c r="KRL172" s="320"/>
      <c r="KRM172" s="320"/>
      <c r="KRN172" s="320"/>
      <c r="KRO172" s="320"/>
      <c r="KRP172" s="320"/>
      <c r="KRQ172" s="320"/>
      <c r="KRR172" s="320"/>
      <c r="KRS172" s="320"/>
      <c r="KRT172" s="320"/>
      <c r="KRU172" s="320"/>
      <c r="KRV172" s="320"/>
      <c r="KRW172" s="320"/>
      <c r="KRX172" s="320"/>
      <c r="KRY172" s="320"/>
      <c r="KRZ172" s="320"/>
      <c r="KSA172" s="320"/>
      <c r="KSB172" s="320"/>
      <c r="KSC172" s="320"/>
      <c r="KSD172" s="320"/>
      <c r="KSE172" s="320"/>
      <c r="KSF172" s="320"/>
      <c r="KSG172" s="320"/>
      <c r="KSH172" s="320"/>
      <c r="KSI172" s="320"/>
      <c r="KSJ172" s="320"/>
      <c r="KSK172" s="320"/>
      <c r="KSL172" s="320"/>
      <c r="KSM172" s="320"/>
      <c r="KSN172" s="320"/>
      <c r="KSO172" s="320"/>
      <c r="KSP172" s="320"/>
      <c r="KSQ172" s="320"/>
      <c r="KSR172" s="320"/>
      <c r="KSS172" s="320"/>
      <c r="KST172" s="320"/>
      <c r="KSU172" s="320"/>
      <c r="KSV172" s="320"/>
      <c r="KSW172" s="320"/>
      <c r="KSX172" s="320"/>
      <c r="KSY172" s="320"/>
      <c r="KSZ172" s="320"/>
      <c r="KTA172" s="320"/>
      <c r="KTB172" s="320"/>
      <c r="KTC172" s="320"/>
      <c r="KTD172" s="320"/>
      <c r="KTE172" s="320"/>
      <c r="KTF172" s="320"/>
      <c r="KTG172" s="320"/>
      <c r="KTH172" s="320"/>
      <c r="KTI172" s="320"/>
      <c r="KTJ172" s="320"/>
      <c r="KTK172" s="320"/>
      <c r="KTL172" s="320"/>
      <c r="KTM172" s="320"/>
      <c r="KTN172" s="320"/>
      <c r="KTO172" s="320"/>
      <c r="KTP172" s="320"/>
      <c r="KTQ172" s="320"/>
      <c r="KTR172" s="320"/>
      <c r="KTS172" s="320"/>
      <c r="KTT172" s="320"/>
      <c r="KTU172" s="320"/>
      <c r="KTV172" s="320"/>
      <c r="KTW172" s="320"/>
      <c r="KTX172" s="320"/>
      <c r="KTY172" s="320"/>
      <c r="KTZ172" s="320"/>
      <c r="KUA172" s="320"/>
      <c r="KUB172" s="320"/>
      <c r="KUC172" s="320"/>
      <c r="KUD172" s="320"/>
      <c r="KUE172" s="320"/>
      <c r="KUF172" s="320"/>
      <c r="KUG172" s="320"/>
      <c r="KUH172" s="320"/>
      <c r="KUI172" s="320"/>
      <c r="KUJ172" s="320"/>
      <c r="KUK172" s="320"/>
      <c r="KUL172" s="320"/>
      <c r="KUM172" s="320"/>
      <c r="KUN172" s="320"/>
      <c r="KUO172" s="320"/>
      <c r="KUP172" s="320"/>
      <c r="KUQ172" s="320"/>
      <c r="KUR172" s="320"/>
      <c r="KUS172" s="320"/>
      <c r="KUT172" s="320"/>
      <c r="KUU172" s="320"/>
      <c r="KUV172" s="320"/>
      <c r="KUW172" s="320"/>
      <c r="KUX172" s="320"/>
      <c r="KUY172" s="320"/>
      <c r="KUZ172" s="320"/>
      <c r="KVA172" s="320"/>
      <c r="KVB172" s="320"/>
      <c r="KVC172" s="320"/>
      <c r="KVD172" s="320"/>
      <c r="KVE172" s="320"/>
      <c r="KVF172" s="320"/>
      <c r="KVG172" s="320"/>
      <c r="KVH172" s="320"/>
      <c r="KVI172" s="320"/>
      <c r="KVJ172" s="320"/>
      <c r="KVK172" s="320"/>
      <c r="KVL172" s="320"/>
      <c r="KVM172" s="320"/>
      <c r="KVN172" s="320"/>
      <c r="KVO172" s="320"/>
      <c r="KVP172" s="320"/>
      <c r="KVQ172" s="320"/>
      <c r="KVR172" s="320"/>
      <c r="KVS172" s="320"/>
      <c r="KVT172" s="320"/>
      <c r="KVU172" s="320"/>
      <c r="KVV172" s="320"/>
      <c r="KVW172" s="320"/>
      <c r="KVX172" s="320"/>
      <c r="KVY172" s="320"/>
      <c r="KVZ172" s="320"/>
      <c r="KWA172" s="320"/>
      <c r="KWB172" s="320"/>
      <c r="KWC172" s="320"/>
      <c r="KWD172" s="320"/>
      <c r="KWE172" s="320"/>
      <c r="KWF172" s="320"/>
      <c r="KWG172" s="320"/>
      <c r="KWH172" s="320"/>
      <c r="KWI172" s="320"/>
      <c r="KWJ172" s="320"/>
      <c r="KWK172" s="320"/>
      <c r="KWL172" s="320"/>
      <c r="KWM172" s="320"/>
      <c r="KWN172" s="320"/>
      <c r="KWO172" s="320"/>
      <c r="KWP172" s="320"/>
      <c r="KWQ172" s="320"/>
      <c r="KWR172" s="320"/>
      <c r="KWS172" s="320"/>
      <c r="KWT172" s="320"/>
      <c r="KWU172" s="320"/>
      <c r="KWV172" s="320"/>
      <c r="KWW172" s="320"/>
      <c r="KWX172" s="320"/>
      <c r="KWY172" s="320"/>
      <c r="KWZ172" s="320"/>
      <c r="KXA172" s="320"/>
      <c r="KXB172" s="320"/>
      <c r="KXC172" s="320"/>
      <c r="KXD172" s="320"/>
      <c r="KXE172" s="320"/>
      <c r="KXF172" s="320"/>
      <c r="KXG172" s="320"/>
      <c r="KXH172" s="320"/>
      <c r="KXI172" s="320"/>
      <c r="KXJ172" s="320"/>
      <c r="KXK172" s="320"/>
      <c r="KXL172" s="320"/>
      <c r="KXM172" s="320"/>
      <c r="KXN172" s="320"/>
      <c r="KXO172" s="320"/>
      <c r="KXP172" s="320"/>
      <c r="KXQ172" s="320"/>
      <c r="KXR172" s="320"/>
      <c r="KXS172" s="320"/>
      <c r="KXT172" s="320"/>
      <c r="KXU172" s="320"/>
      <c r="KXV172" s="320"/>
      <c r="KXW172" s="320"/>
      <c r="KXX172" s="320"/>
      <c r="KXY172" s="320"/>
      <c r="KXZ172" s="320"/>
      <c r="KYA172" s="320"/>
      <c r="KYB172" s="320"/>
      <c r="KYC172" s="320"/>
      <c r="KYD172" s="320"/>
      <c r="KYE172" s="320"/>
      <c r="KYF172" s="320"/>
      <c r="KYG172" s="320"/>
      <c r="KYH172" s="320"/>
      <c r="KYI172" s="320"/>
      <c r="KYJ172" s="320"/>
      <c r="KYK172" s="320"/>
      <c r="KYL172" s="320"/>
      <c r="KYM172" s="320"/>
      <c r="KYN172" s="320"/>
      <c r="KYO172" s="320"/>
      <c r="KYP172" s="320"/>
      <c r="KYQ172" s="320"/>
      <c r="KYR172" s="320"/>
      <c r="KYS172" s="320"/>
      <c r="KYT172" s="320"/>
      <c r="KYU172" s="320"/>
      <c r="KYV172" s="320"/>
      <c r="KYW172" s="320"/>
      <c r="KYX172" s="320"/>
      <c r="KYY172" s="320"/>
      <c r="KYZ172" s="320"/>
      <c r="KZA172" s="320"/>
      <c r="KZB172" s="320"/>
      <c r="KZC172" s="320"/>
      <c r="KZD172" s="320"/>
      <c r="KZE172" s="320"/>
      <c r="KZF172" s="320"/>
      <c r="KZG172" s="320"/>
      <c r="KZH172" s="320"/>
      <c r="KZI172" s="320"/>
      <c r="KZJ172" s="320"/>
      <c r="KZK172" s="320"/>
      <c r="KZL172" s="320"/>
      <c r="KZM172" s="320"/>
      <c r="KZN172" s="320"/>
      <c r="KZO172" s="320"/>
      <c r="KZP172" s="320"/>
      <c r="KZQ172" s="320"/>
      <c r="KZR172" s="320"/>
      <c r="KZS172" s="320"/>
      <c r="KZT172" s="320"/>
      <c r="KZU172" s="320"/>
      <c r="KZV172" s="320"/>
      <c r="KZW172" s="320"/>
      <c r="KZX172" s="320"/>
      <c r="KZY172" s="320"/>
      <c r="KZZ172" s="320"/>
      <c r="LAA172" s="320"/>
      <c r="LAB172" s="320"/>
      <c r="LAC172" s="320"/>
      <c r="LAD172" s="320"/>
      <c r="LAE172" s="320"/>
      <c r="LAF172" s="320"/>
      <c r="LAG172" s="320"/>
      <c r="LAH172" s="320"/>
      <c r="LAI172" s="320"/>
      <c r="LAJ172" s="320"/>
      <c r="LAK172" s="320"/>
      <c r="LAL172" s="320"/>
      <c r="LAM172" s="320"/>
      <c r="LAN172" s="320"/>
      <c r="LAO172" s="320"/>
      <c r="LAP172" s="320"/>
      <c r="LAQ172" s="320"/>
      <c r="LAR172" s="320"/>
      <c r="LAS172" s="320"/>
      <c r="LAT172" s="320"/>
      <c r="LAU172" s="320"/>
      <c r="LAV172" s="320"/>
      <c r="LAW172" s="320"/>
      <c r="LAX172" s="320"/>
      <c r="LAY172" s="320"/>
      <c r="LAZ172" s="320"/>
      <c r="LBA172" s="320"/>
      <c r="LBB172" s="320"/>
      <c r="LBC172" s="320"/>
      <c r="LBD172" s="320"/>
      <c r="LBE172" s="320"/>
      <c r="LBF172" s="320"/>
      <c r="LBG172" s="320"/>
      <c r="LBH172" s="320"/>
      <c r="LBI172" s="320"/>
      <c r="LBJ172" s="320"/>
      <c r="LBK172" s="320"/>
      <c r="LBL172" s="320"/>
      <c r="LBM172" s="320"/>
      <c r="LBN172" s="320"/>
      <c r="LBO172" s="320"/>
      <c r="LBP172" s="320"/>
      <c r="LBQ172" s="320"/>
      <c r="LBR172" s="320"/>
      <c r="LBS172" s="320"/>
      <c r="LBT172" s="320"/>
      <c r="LBU172" s="320"/>
      <c r="LBV172" s="320"/>
      <c r="LBW172" s="320"/>
      <c r="LBX172" s="320"/>
      <c r="LBY172" s="320"/>
      <c r="LBZ172" s="320"/>
      <c r="LCA172" s="320"/>
      <c r="LCB172" s="320"/>
      <c r="LCC172" s="320"/>
      <c r="LCD172" s="320"/>
      <c r="LCE172" s="320"/>
      <c r="LCF172" s="320"/>
      <c r="LCG172" s="320"/>
      <c r="LCH172" s="320"/>
      <c r="LCI172" s="320"/>
      <c r="LCJ172" s="320"/>
      <c r="LCK172" s="320"/>
      <c r="LCL172" s="320"/>
      <c r="LCM172" s="320"/>
      <c r="LCN172" s="320"/>
      <c r="LCO172" s="320"/>
      <c r="LCP172" s="320"/>
      <c r="LCQ172" s="320"/>
      <c r="LCR172" s="320"/>
      <c r="LCS172" s="320"/>
      <c r="LCT172" s="320"/>
      <c r="LCU172" s="320"/>
      <c r="LCV172" s="320"/>
      <c r="LCW172" s="320"/>
      <c r="LCX172" s="320"/>
      <c r="LCY172" s="320"/>
      <c r="LCZ172" s="320"/>
      <c r="LDA172" s="320"/>
      <c r="LDB172" s="320"/>
      <c r="LDC172" s="320"/>
      <c r="LDD172" s="320"/>
      <c r="LDE172" s="320"/>
      <c r="LDF172" s="320"/>
      <c r="LDG172" s="320"/>
      <c r="LDH172" s="320"/>
      <c r="LDI172" s="320"/>
      <c r="LDJ172" s="320"/>
      <c r="LDK172" s="320"/>
      <c r="LDL172" s="320"/>
      <c r="LDM172" s="320"/>
      <c r="LDN172" s="320"/>
      <c r="LDO172" s="320"/>
      <c r="LDP172" s="320"/>
      <c r="LDQ172" s="320"/>
      <c r="LDR172" s="320"/>
      <c r="LDS172" s="320"/>
      <c r="LDT172" s="320"/>
      <c r="LDU172" s="320"/>
      <c r="LDV172" s="320"/>
      <c r="LDW172" s="320"/>
      <c r="LDX172" s="320"/>
      <c r="LDY172" s="320"/>
      <c r="LDZ172" s="320"/>
      <c r="LEA172" s="320"/>
      <c r="LEB172" s="320"/>
      <c r="LEC172" s="320"/>
      <c r="LED172" s="320"/>
      <c r="LEE172" s="320"/>
      <c r="LEF172" s="320"/>
      <c r="LEG172" s="320"/>
      <c r="LEH172" s="320"/>
      <c r="LEI172" s="320"/>
      <c r="LEJ172" s="320"/>
      <c r="LEK172" s="320"/>
      <c r="LEL172" s="320"/>
      <c r="LEM172" s="320"/>
      <c r="LEN172" s="320"/>
      <c r="LEO172" s="320"/>
      <c r="LEP172" s="320"/>
      <c r="LEQ172" s="320"/>
      <c r="LER172" s="320"/>
      <c r="LES172" s="320"/>
      <c r="LET172" s="320"/>
      <c r="LEU172" s="320"/>
      <c r="LEV172" s="320"/>
      <c r="LEW172" s="320"/>
      <c r="LEX172" s="320"/>
      <c r="LEY172" s="320"/>
      <c r="LEZ172" s="320"/>
      <c r="LFA172" s="320"/>
      <c r="LFB172" s="320"/>
      <c r="LFC172" s="320"/>
      <c r="LFD172" s="320"/>
      <c r="LFE172" s="320"/>
      <c r="LFF172" s="320"/>
      <c r="LFG172" s="320"/>
      <c r="LFH172" s="320"/>
      <c r="LFI172" s="320"/>
      <c r="LFJ172" s="320"/>
      <c r="LFK172" s="320"/>
      <c r="LFL172" s="320"/>
      <c r="LFM172" s="320"/>
      <c r="LFN172" s="320"/>
      <c r="LFO172" s="320"/>
      <c r="LFP172" s="320"/>
      <c r="LFQ172" s="320"/>
      <c r="LFR172" s="320"/>
      <c r="LFS172" s="320"/>
      <c r="LFT172" s="320"/>
      <c r="LFU172" s="320"/>
      <c r="LFV172" s="320"/>
      <c r="LFW172" s="320"/>
      <c r="LFX172" s="320"/>
      <c r="LFY172" s="320"/>
      <c r="LFZ172" s="320"/>
      <c r="LGA172" s="320"/>
      <c r="LGB172" s="320"/>
      <c r="LGC172" s="320"/>
      <c r="LGD172" s="320"/>
      <c r="LGE172" s="320"/>
      <c r="LGF172" s="320"/>
      <c r="LGG172" s="320"/>
      <c r="LGH172" s="320"/>
      <c r="LGI172" s="320"/>
      <c r="LGJ172" s="320"/>
      <c r="LGK172" s="320"/>
      <c r="LGL172" s="320"/>
      <c r="LGM172" s="320"/>
      <c r="LGN172" s="320"/>
      <c r="LGO172" s="320"/>
      <c r="LGP172" s="320"/>
      <c r="LGQ172" s="320"/>
      <c r="LGR172" s="320"/>
      <c r="LGS172" s="320"/>
      <c r="LGT172" s="320"/>
      <c r="LGU172" s="320"/>
      <c r="LGV172" s="320"/>
      <c r="LGW172" s="320"/>
      <c r="LGX172" s="320"/>
      <c r="LGY172" s="320"/>
      <c r="LGZ172" s="320"/>
      <c r="LHA172" s="320"/>
      <c r="LHB172" s="320"/>
      <c r="LHC172" s="320"/>
      <c r="LHD172" s="320"/>
      <c r="LHE172" s="320"/>
      <c r="LHF172" s="320"/>
      <c r="LHG172" s="320"/>
      <c r="LHH172" s="320"/>
      <c r="LHI172" s="320"/>
      <c r="LHJ172" s="320"/>
      <c r="LHK172" s="320"/>
      <c r="LHL172" s="320"/>
      <c r="LHM172" s="320"/>
      <c r="LHN172" s="320"/>
      <c r="LHO172" s="320"/>
      <c r="LHP172" s="320"/>
      <c r="LHQ172" s="320"/>
      <c r="LHR172" s="320"/>
      <c r="LHS172" s="320"/>
      <c r="LHT172" s="320"/>
      <c r="LHU172" s="320"/>
      <c r="LHV172" s="320"/>
      <c r="LHW172" s="320"/>
      <c r="LHX172" s="320"/>
      <c r="LHY172" s="320"/>
      <c r="LHZ172" s="320"/>
      <c r="LIA172" s="320"/>
      <c r="LIB172" s="320"/>
      <c r="LIC172" s="320"/>
      <c r="LID172" s="320"/>
      <c r="LIE172" s="320"/>
      <c r="LIF172" s="320"/>
      <c r="LIG172" s="320"/>
      <c r="LIH172" s="320"/>
      <c r="LII172" s="320"/>
      <c r="LIJ172" s="320"/>
      <c r="LIK172" s="320"/>
      <c r="LIL172" s="320"/>
      <c r="LIM172" s="320"/>
      <c r="LIN172" s="320"/>
      <c r="LIO172" s="320"/>
      <c r="LIP172" s="320"/>
      <c r="LIQ172" s="320"/>
      <c r="LIR172" s="320"/>
      <c r="LIS172" s="320"/>
      <c r="LIT172" s="320"/>
      <c r="LIU172" s="320"/>
      <c r="LIV172" s="320"/>
      <c r="LIW172" s="320"/>
      <c r="LIX172" s="320"/>
      <c r="LIY172" s="320"/>
      <c r="LIZ172" s="320"/>
      <c r="LJA172" s="320"/>
      <c r="LJB172" s="320"/>
      <c r="LJC172" s="320"/>
      <c r="LJD172" s="320"/>
      <c r="LJE172" s="320"/>
      <c r="LJF172" s="320"/>
      <c r="LJG172" s="320"/>
      <c r="LJH172" s="320"/>
      <c r="LJI172" s="320"/>
      <c r="LJJ172" s="320"/>
      <c r="LJK172" s="320"/>
      <c r="LJL172" s="320"/>
      <c r="LJM172" s="320"/>
      <c r="LJN172" s="320"/>
      <c r="LJO172" s="320"/>
      <c r="LJP172" s="320"/>
      <c r="LJQ172" s="320"/>
      <c r="LJR172" s="320"/>
      <c r="LJS172" s="320"/>
      <c r="LJT172" s="320"/>
      <c r="LJU172" s="320"/>
      <c r="LJV172" s="320"/>
      <c r="LJW172" s="320"/>
      <c r="LJX172" s="320"/>
      <c r="LJY172" s="320"/>
      <c r="LJZ172" s="320"/>
      <c r="LKA172" s="320"/>
      <c r="LKB172" s="320"/>
      <c r="LKC172" s="320"/>
      <c r="LKD172" s="320"/>
      <c r="LKE172" s="320"/>
      <c r="LKF172" s="320"/>
      <c r="LKG172" s="320"/>
      <c r="LKH172" s="320"/>
      <c r="LKI172" s="320"/>
      <c r="LKJ172" s="320"/>
      <c r="LKK172" s="320"/>
      <c r="LKL172" s="320"/>
      <c r="LKM172" s="320"/>
      <c r="LKN172" s="320"/>
      <c r="LKO172" s="320"/>
      <c r="LKP172" s="320"/>
      <c r="LKQ172" s="320"/>
      <c r="LKR172" s="320"/>
      <c r="LKS172" s="320"/>
      <c r="LKT172" s="320"/>
      <c r="LKU172" s="320"/>
      <c r="LKV172" s="320"/>
      <c r="LKW172" s="320"/>
      <c r="LKX172" s="320"/>
      <c r="LKY172" s="320"/>
      <c r="LKZ172" s="320"/>
      <c r="LLA172" s="320"/>
      <c r="LLB172" s="320"/>
      <c r="LLC172" s="320"/>
      <c r="LLD172" s="320"/>
      <c r="LLE172" s="320"/>
      <c r="LLF172" s="320"/>
      <c r="LLG172" s="320"/>
      <c r="LLH172" s="320"/>
      <c r="LLI172" s="320"/>
      <c r="LLJ172" s="320"/>
      <c r="LLK172" s="320"/>
      <c r="LLL172" s="320"/>
      <c r="LLM172" s="320"/>
      <c r="LLN172" s="320"/>
      <c r="LLO172" s="320"/>
      <c r="LLP172" s="320"/>
      <c r="LLQ172" s="320"/>
      <c r="LLR172" s="320"/>
      <c r="LLS172" s="320"/>
      <c r="LLT172" s="320"/>
      <c r="LLU172" s="320"/>
      <c r="LLV172" s="320"/>
      <c r="LLW172" s="320"/>
      <c r="LLX172" s="320"/>
      <c r="LLY172" s="320"/>
      <c r="LLZ172" s="320"/>
      <c r="LMA172" s="320"/>
      <c r="LMB172" s="320"/>
      <c r="LMC172" s="320"/>
      <c r="LMD172" s="320"/>
      <c r="LME172" s="320"/>
      <c r="LMF172" s="320"/>
      <c r="LMG172" s="320"/>
      <c r="LMH172" s="320"/>
      <c r="LMI172" s="320"/>
      <c r="LMJ172" s="320"/>
      <c r="LMK172" s="320"/>
      <c r="LML172" s="320"/>
      <c r="LMM172" s="320"/>
      <c r="LMN172" s="320"/>
      <c r="LMO172" s="320"/>
      <c r="LMP172" s="320"/>
      <c r="LMQ172" s="320"/>
      <c r="LMR172" s="320"/>
      <c r="LMS172" s="320"/>
      <c r="LMT172" s="320"/>
      <c r="LMU172" s="320"/>
      <c r="LMV172" s="320"/>
      <c r="LMW172" s="320"/>
      <c r="LMX172" s="320"/>
      <c r="LMY172" s="320"/>
      <c r="LMZ172" s="320"/>
      <c r="LNA172" s="320"/>
      <c r="LNB172" s="320"/>
      <c r="LNC172" s="320"/>
      <c r="LND172" s="320"/>
      <c r="LNE172" s="320"/>
      <c r="LNF172" s="320"/>
      <c r="LNG172" s="320"/>
      <c r="LNH172" s="320"/>
      <c r="LNI172" s="320"/>
      <c r="LNJ172" s="320"/>
      <c r="LNK172" s="320"/>
      <c r="LNL172" s="320"/>
      <c r="LNM172" s="320"/>
      <c r="LNN172" s="320"/>
      <c r="LNO172" s="320"/>
      <c r="LNP172" s="320"/>
      <c r="LNQ172" s="320"/>
      <c r="LNR172" s="320"/>
      <c r="LNS172" s="320"/>
      <c r="LNT172" s="320"/>
      <c r="LNU172" s="320"/>
      <c r="LNV172" s="320"/>
      <c r="LNW172" s="320"/>
      <c r="LNX172" s="320"/>
      <c r="LNY172" s="320"/>
      <c r="LNZ172" s="320"/>
      <c r="LOA172" s="320"/>
      <c r="LOB172" s="320"/>
      <c r="LOC172" s="320"/>
      <c r="LOD172" s="320"/>
      <c r="LOE172" s="320"/>
      <c r="LOF172" s="320"/>
      <c r="LOG172" s="320"/>
      <c r="LOH172" s="320"/>
      <c r="LOI172" s="320"/>
      <c r="LOJ172" s="320"/>
      <c r="LOK172" s="320"/>
      <c r="LOL172" s="320"/>
      <c r="LOM172" s="320"/>
      <c r="LON172" s="320"/>
      <c r="LOO172" s="320"/>
      <c r="LOP172" s="320"/>
      <c r="LOQ172" s="320"/>
      <c r="LOR172" s="320"/>
      <c r="LOS172" s="320"/>
      <c r="LOT172" s="320"/>
      <c r="LOU172" s="320"/>
      <c r="LOV172" s="320"/>
      <c r="LOW172" s="320"/>
      <c r="LOX172" s="320"/>
      <c r="LOY172" s="320"/>
      <c r="LOZ172" s="320"/>
      <c r="LPA172" s="320"/>
      <c r="LPB172" s="320"/>
      <c r="LPC172" s="320"/>
      <c r="LPD172" s="320"/>
      <c r="LPE172" s="320"/>
      <c r="LPF172" s="320"/>
      <c r="LPG172" s="320"/>
      <c r="LPH172" s="320"/>
      <c r="LPI172" s="320"/>
      <c r="LPJ172" s="320"/>
      <c r="LPK172" s="320"/>
      <c r="LPL172" s="320"/>
      <c r="LPM172" s="320"/>
      <c r="LPN172" s="320"/>
      <c r="LPO172" s="320"/>
      <c r="LPP172" s="320"/>
      <c r="LPQ172" s="320"/>
      <c r="LPR172" s="320"/>
      <c r="LPS172" s="320"/>
      <c r="LPT172" s="320"/>
      <c r="LPU172" s="320"/>
      <c r="LPV172" s="320"/>
      <c r="LPW172" s="320"/>
      <c r="LPX172" s="320"/>
      <c r="LPY172" s="320"/>
      <c r="LPZ172" s="320"/>
      <c r="LQA172" s="320"/>
      <c r="LQB172" s="320"/>
      <c r="LQC172" s="320"/>
      <c r="LQD172" s="320"/>
      <c r="LQE172" s="320"/>
      <c r="LQF172" s="320"/>
      <c r="LQG172" s="320"/>
      <c r="LQH172" s="320"/>
      <c r="LQI172" s="320"/>
      <c r="LQJ172" s="320"/>
      <c r="LQK172" s="320"/>
      <c r="LQL172" s="320"/>
      <c r="LQM172" s="320"/>
      <c r="LQN172" s="320"/>
      <c r="LQO172" s="320"/>
      <c r="LQP172" s="320"/>
      <c r="LQQ172" s="320"/>
      <c r="LQR172" s="320"/>
      <c r="LQS172" s="320"/>
      <c r="LQT172" s="320"/>
      <c r="LQU172" s="320"/>
      <c r="LQV172" s="320"/>
      <c r="LQW172" s="320"/>
      <c r="LQX172" s="320"/>
      <c r="LQY172" s="320"/>
      <c r="LQZ172" s="320"/>
      <c r="LRA172" s="320"/>
      <c r="LRB172" s="320"/>
      <c r="LRC172" s="320"/>
      <c r="LRD172" s="320"/>
      <c r="LRE172" s="320"/>
      <c r="LRF172" s="320"/>
      <c r="LRG172" s="320"/>
      <c r="LRH172" s="320"/>
      <c r="LRI172" s="320"/>
      <c r="LRJ172" s="320"/>
      <c r="LRK172" s="320"/>
      <c r="LRL172" s="320"/>
      <c r="LRM172" s="320"/>
      <c r="LRN172" s="320"/>
      <c r="LRO172" s="320"/>
      <c r="LRP172" s="320"/>
      <c r="LRQ172" s="320"/>
      <c r="LRR172" s="320"/>
      <c r="LRS172" s="320"/>
      <c r="LRT172" s="320"/>
      <c r="LRU172" s="320"/>
      <c r="LRV172" s="320"/>
      <c r="LRW172" s="320"/>
      <c r="LRX172" s="320"/>
      <c r="LRY172" s="320"/>
      <c r="LRZ172" s="320"/>
      <c r="LSA172" s="320"/>
      <c r="LSB172" s="320"/>
      <c r="LSC172" s="320"/>
      <c r="LSD172" s="320"/>
      <c r="LSE172" s="320"/>
      <c r="LSF172" s="320"/>
      <c r="LSG172" s="320"/>
      <c r="LSH172" s="320"/>
      <c r="LSI172" s="320"/>
      <c r="LSJ172" s="320"/>
      <c r="LSK172" s="320"/>
      <c r="LSL172" s="320"/>
      <c r="LSM172" s="320"/>
      <c r="LSN172" s="320"/>
      <c r="LSO172" s="320"/>
      <c r="LSP172" s="320"/>
      <c r="LSQ172" s="320"/>
      <c r="LSR172" s="320"/>
      <c r="LSS172" s="320"/>
      <c r="LST172" s="320"/>
      <c r="LSU172" s="320"/>
      <c r="LSV172" s="320"/>
      <c r="LSW172" s="320"/>
      <c r="LSX172" s="320"/>
      <c r="LSY172" s="320"/>
      <c r="LSZ172" s="320"/>
      <c r="LTA172" s="320"/>
      <c r="LTB172" s="320"/>
      <c r="LTC172" s="320"/>
      <c r="LTD172" s="320"/>
      <c r="LTE172" s="320"/>
      <c r="LTF172" s="320"/>
      <c r="LTG172" s="320"/>
      <c r="LTH172" s="320"/>
      <c r="LTI172" s="320"/>
      <c r="LTJ172" s="320"/>
      <c r="LTK172" s="320"/>
      <c r="LTL172" s="320"/>
      <c r="LTM172" s="320"/>
      <c r="LTN172" s="320"/>
      <c r="LTO172" s="320"/>
      <c r="LTP172" s="320"/>
      <c r="LTQ172" s="320"/>
      <c r="LTR172" s="320"/>
      <c r="LTS172" s="320"/>
      <c r="LTT172" s="320"/>
      <c r="LTU172" s="320"/>
      <c r="LTV172" s="320"/>
      <c r="LTW172" s="320"/>
      <c r="LTX172" s="320"/>
      <c r="LTY172" s="320"/>
      <c r="LTZ172" s="320"/>
      <c r="LUA172" s="320"/>
      <c r="LUB172" s="320"/>
      <c r="LUC172" s="320"/>
      <c r="LUD172" s="320"/>
      <c r="LUE172" s="320"/>
      <c r="LUF172" s="320"/>
      <c r="LUG172" s="320"/>
      <c r="LUH172" s="320"/>
      <c r="LUI172" s="320"/>
      <c r="LUJ172" s="320"/>
      <c r="LUK172" s="320"/>
      <c r="LUL172" s="320"/>
      <c r="LUM172" s="320"/>
      <c r="LUN172" s="320"/>
      <c r="LUO172" s="320"/>
      <c r="LUP172" s="320"/>
      <c r="LUQ172" s="320"/>
      <c r="LUR172" s="320"/>
      <c r="LUS172" s="320"/>
      <c r="LUT172" s="320"/>
      <c r="LUU172" s="320"/>
      <c r="LUV172" s="320"/>
      <c r="LUW172" s="320"/>
      <c r="LUX172" s="320"/>
      <c r="LUY172" s="320"/>
      <c r="LUZ172" s="320"/>
      <c r="LVA172" s="320"/>
      <c r="LVB172" s="320"/>
      <c r="LVC172" s="320"/>
      <c r="LVD172" s="320"/>
      <c r="LVE172" s="320"/>
      <c r="LVF172" s="320"/>
      <c r="LVG172" s="320"/>
      <c r="LVH172" s="320"/>
      <c r="LVI172" s="320"/>
      <c r="LVJ172" s="320"/>
      <c r="LVK172" s="320"/>
      <c r="LVL172" s="320"/>
      <c r="LVM172" s="320"/>
      <c r="LVN172" s="320"/>
      <c r="LVO172" s="320"/>
      <c r="LVP172" s="320"/>
      <c r="LVQ172" s="320"/>
      <c r="LVR172" s="320"/>
      <c r="LVS172" s="320"/>
      <c r="LVT172" s="320"/>
      <c r="LVU172" s="320"/>
      <c r="LVV172" s="320"/>
      <c r="LVW172" s="320"/>
      <c r="LVX172" s="320"/>
      <c r="LVY172" s="320"/>
      <c r="LVZ172" s="320"/>
      <c r="LWA172" s="320"/>
      <c r="LWB172" s="320"/>
      <c r="LWC172" s="320"/>
      <c r="LWD172" s="320"/>
      <c r="LWE172" s="320"/>
      <c r="LWF172" s="320"/>
      <c r="LWG172" s="320"/>
      <c r="LWH172" s="320"/>
      <c r="LWI172" s="320"/>
      <c r="LWJ172" s="320"/>
      <c r="LWK172" s="320"/>
      <c r="LWL172" s="320"/>
      <c r="LWM172" s="320"/>
      <c r="LWN172" s="320"/>
      <c r="LWO172" s="320"/>
      <c r="LWP172" s="320"/>
      <c r="LWQ172" s="320"/>
      <c r="LWR172" s="320"/>
      <c r="LWS172" s="320"/>
      <c r="LWT172" s="320"/>
      <c r="LWU172" s="320"/>
      <c r="LWV172" s="320"/>
      <c r="LWW172" s="320"/>
      <c r="LWX172" s="320"/>
      <c r="LWY172" s="320"/>
      <c r="LWZ172" s="320"/>
      <c r="LXA172" s="320"/>
      <c r="LXB172" s="320"/>
      <c r="LXC172" s="320"/>
      <c r="LXD172" s="320"/>
      <c r="LXE172" s="320"/>
      <c r="LXF172" s="320"/>
      <c r="LXG172" s="320"/>
      <c r="LXH172" s="320"/>
      <c r="LXI172" s="320"/>
      <c r="LXJ172" s="320"/>
      <c r="LXK172" s="320"/>
      <c r="LXL172" s="320"/>
      <c r="LXM172" s="320"/>
      <c r="LXN172" s="320"/>
      <c r="LXO172" s="320"/>
      <c r="LXP172" s="320"/>
      <c r="LXQ172" s="320"/>
      <c r="LXR172" s="320"/>
      <c r="LXS172" s="320"/>
      <c r="LXT172" s="320"/>
      <c r="LXU172" s="320"/>
      <c r="LXV172" s="320"/>
      <c r="LXW172" s="320"/>
      <c r="LXX172" s="320"/>
      <c r="LXY172" s="320"/>
      <c r="LXZ172" s="320"/>
      <c r="LYA172" s="320"/>
      <c r="LYB172" s="320"/>
      <c r="LYC172" s="320"/>
      <c r="LYD172" s="320"/>
      <c r="LYE172" s="320"/>
      <c r="LYF172" s="320"/>
      <c r="LYG172" s="320"/>
      <c r="LYH172" s="320"/>
      <c r="LYI172" s="320"/>
      <c r="LYJ172" s="320"/>
      <c r="LYK172" s="320"/>
      <c r="LYL172" s="320"/>
      <c r="LYM172" s="320"/>
      <c r="LYN172" s="320"/>
      <c r="LYO172" s="320"/>
      <c r="LYP172" s="320"/>
      <c r="LYQ172" s="320"/>
      <c r="LYR172" s="320"/>
      <c r="LYS172" s="320"/>
      <c r="LYT172" s="320"/>
      <c r="LYU172" s="320"/>
      <c r="LYV172" s="320"/>
      <c r="LYW172" s="320"/>
      <c r="LYX172" s="320"/>
      <c r="LYY172" s="320"/>
      <c r="LYZ172" s="320"/>
      <c r="LZA172" s="320"/>
      <c r="LZB172" s="320"/>
      <c r="LZC172" s="320"/>
      <c r="LZD172" s="320"/>
      <c r="LZE172" s="320"/>
      <c r="LZF172" s="320"/>
      <c r="LZG172" s="320"/>
      <c r="LZH172" s="320"/>
      <c r="LZI172" s="320"/>
      <c r="LZJ172" s="320"/>
      <c r="LZK172" s="320"/>
      <c r="LZL172" s="320"/>
      <c r="LZM172" s="320"/>
      <c r="LZN172" s="320"/>
      <c r="LZO172" s="320"/>
      <c r="LZP172" s="320"/>
      <c r="LZQ172" s="320"/>
      <c r="LZR172" s="320"/>
      <c r="LZS172" s="320"/>
      <c r="LZT172" s="320"/>
      <c r="LZU172" s="320"/>
      <c r="LZV172" s="320"/>
      <c r="LZW172" s="320"/>
      <c r="LZX172" s="320"/>
      <c r="LZY172" s="320"/>
      <c r="LZZ172" s="320"/>
      <c r="MAA172" s="320"/>
      <c r="MAB172" s="320"/>
      <c r="MAC172" s="320"/>
      <c r="MAD172" s="320"/>
      <c r="MAE172" s="320"/>
      <c r="MAF172" s="320"/>
      <c r="MAG172" s="320"/>
      <c r="MAH172" s="320"/>
      <c r="MAI172" s="320"/>
      <c r="MAJ172" s="320"/>
      <c r="MAK172" s="320"/>
      <c r="MAL172" s="320"/>
      <c r="MAM172" s="320"/>
      <c r="MAN172" s="320"/>
      <c r="MAO172" s="320"/>
      <c r="MAP172" s="320"/>
      <c r="MAQ172" s="320"/>
      <c r="MAR172" s="320"/>
      <c r="MAS172" s="320"/>
      <c r="MAT172" s="320"/>
      <c r="MAU172" s="320"/>
      <c r="MAV172" s="320"/>
      <c r="MAW172" s="320"/>
      <c r="MAX172" s="320"/>
      <c r="MAY172" s="320"/>
      <c r="MAZ172" s="320"/>
      <c r="MBA172" s="320"/>
      <c r="MBB172" s="320"/>
      <c r="MBC172" s="320"/>
      <c r="MBD172" s="320"/>
      <c r="MBE172" s="320"/>
      <c r="MBF172" s="320"/>
      <c r="MBG172" s="320"/>
      <c r="MBH172" s="320"/>
      <c r="MBI172" s="320"/>
      <c r="MBJ172" s="320"/>
      <c r="MBK172" s="320"/>
      <c r="MBL172" s="320"/>
      <c r="MBM172" s="320"/>
      <c r="MBN172" s="320"/>
      <c r="MBO172" s="320"/>
      <c r="MBP172" s="320"/>
      <c r="MBQ172" s="320"/>
      <c r="MBR172" s="320"/>
      <c r="MBS172" s="320"/>
      <c r="MBT172" s="320"/>
      <c r="MBU172" s="320"/>
      <c r="MBV172" s="320"/>
      <c r="MBW172" s="320"/>
      <c r="MBX172" s="320"/>
      <c r="MBY172" s="320"/>
      <c r="MBZ172" s="320"/>
      <c r="MCA172" s="320"/>
      <c r="MCB172" s="320"/>
      <c r="MCC172" s="320"/>
      <c r="MCD172" s="320"/>
      <c r="MCE172" s="320"/>
      <c r="MCF172" s="320"/>
      <c r="MCG172" s="320"/>
      <c r="MCH172" s="320"/>
      <c r="MCI172" s="320"/>
      <c r="MCJ172" s="320"/>
      <c r="MCK172" s="320"/>
      <c r="MCL172" s="320"/>
      <c r="MCM172" s="320"/>
      <c r="MCN172" s="320"/>
      <c r="MCO172" s="320"/>
      <c r="MCP172" s="320"/>
      <c r="MCQ172" s="320"/>
      <c r="MCR172" s="320"/>
      <c r="MCS172" s="320"/>
      <c r="MCT172" s="320"/>
      <c r="MCU172" s="320"/>
      <c r="MCV172" s="320"/>
      <c r="MCW172" s="320"/>
      <c r="MCX172" s="320"/>
      <c r="MCY172" s="320"/>
      <c r="MCZ172" s="320"/>
      <c r="MDA172" s="320"/>
      <c r="MDB172" s="320"/>
      <c r="MDC172" s="320"/>
      <c r="MDD172" s="320"/>
      <c r="MDE172" s="320"/>
      <c r="MDF172" s="320"/>
      <c r="MDG172" s="320"/>
      <c r="MDH172" s="320"/>
      <c r="MDI172" s="320"/>
      <c r="MDJ172" s="320"/>
      <c r="MDK172" s="320"/>
      <c r="MDL172" s="320"/>
      <c r="MDM172" s="320"/>
      <c r="MDN172" s="320"/>
      <c r="MDO172" s="320"/>
      <c r="MDP172" s="320"/>
      <c r="MDQ172" s="320"/>
      <c r="MDR172" s="320"/>
      <c r="MDS172" s="320"/>
      <c r="MDT172" s="320"/>
      <c r="MDU172" s="320"/>
      <c r="MDV172" s="320"/>
      <c r="MDW172" s="320"/>
      <c r="MDX172" s="320"/>
      <c r="MDY172" s="320"/>
      <c r="MDZ172" s="320"/>
      <c r="MEA172" s="320"/>
      <c r="MEB172" s="320"/>
      <c r="MEC172" s="320"/>
      <c r="MED172" s="320"/>
      <c r="MEE172" s="320"/>
      <c r="MEF172" s="320"/>
      <c r="MEG172" s="320"/>
      <c r="MEH172" s="320"/>
      <c r="MEI172" s="320"/>
      <c r="MEJ172" s="320"/>
      <c r="MEK172" s="320"/>
      <c r="MEL172" s="320"/>
      <c r="MEM172" s="320"/>
      <c r="MEN172" s="320"/>
      <c r="MEO172" s="320"/>
      <c r="MEP172" s="320"/>
      <c r="MEQ172" s="320"/>
      <c r="MER172" s="320"/>
      <c r="MES172" s="320"/>
      <c r="MET172" s="320"/>
      <c r="MEU172" s="320"/>
      <c r="MEV172" s="320"/>
      <c r="MEW172" s="320"/>
      <c r="MEX172" s="320"/>
      <c r="MEY172" s="320"/>
      <c r="MEZ172" s="320"/>
      <c r="MFA172" s="320"/>
      <c r="MFB172" s="320"/>
      <c r="MFC172" s="320"/>
      <c r="MFD172" s="320"/>
      <c r="MFE172" s="320"/>
      <c r="MFF172" s="320"/>
      <c r="MFG172" s="320"/>
      <c r="MFH172" s="320"/>
      <c r="MFI172" s="320"/>
      <c r="MFJ172" s="320"/>
      <c r="MFK172" s="320"/>
      <c r="MFL172" s="320"/>
      <c r="MFM172" s="320"/>
      <c r="MFN172" s="320"/>
      <c r="MFO172" s="320"/>
      <c r="MFP172" s="320"/>
      <c r="MFQ172" s="320"/>
      <c r="MFR172" s="320"/>
      <c r="MFS172" s="320"/>
      <c r="MFT172" s="320"/>
      <c r="MFU172" s="320"/>
      <c r="MFV172" s="320"/>
      <c r="MFW172" s="320"/>
      <c r="MFX172" s="320"/>
      <c r="MFY172" s="320"/>
      <c r="MFZ172" s="320"/>
      <c r="MGA172" s="320"/>
      <c r="MGB172" s="320"/>
      <c r="MGC172" s="320"/>
      <c r="MGD172" s="320"/>
      <c r="MGE172" s="320"/>
      <c r="MGF172" s="320"/>
      <c r="MGG172" s="320"/>
      <c r="MGH172" s="320"/>
      <c r="MGI172" s="320"/>
      <c r="MGJ172" s="320"/>
      <c r="MGK172" s="320"/>
      <c r="MGL172" s="320"/>
      <c r="MGM172" s="320"/>
      <c r="MGN172" s="320"/>
      <c r="MGO172" s="320"/>
      <c r="MGP172" s="320"/>
      <c r="MGQ172" s="320"/>
      <c r="MGR172" s="320"/>
      <c r="MGS172" s="320"/>
      <c r="MGT172" s="320"/>
      <c r="MGU172" s="320"/>
      <c r="MGV172" s="320"/>
      <c r="MGW172" s="320"/>
      <c r="MGX172" s="320"/>
      <c r="MGY172" s="320"/>
      <c r="MGZ172" s="320"/>
      <c r="MHA172" s="320"/>
      <c r="MHB172" s="320"/>
      <c r="MHC172" s="320"/>
      <c r="MHD172" s="320"/>
      <c r="MHE172" s="320"/>
      <c r="MHF172" s="320"/>
      <c r="MHG172" s="320"/>
      <c r="MHH172" s="320"/>
      <c r="MHI172" s="320"/>
      <c r="MHJ172" s="320"/>
      <c r="MHK172" s="320"/>
      <c r="MHL172" s="320"/>
      <c r="MHM172" s="320"/>
      <c r="MHN172" s="320"/>
      <c r="MHO172" s="320"/>
      <c r="MHP172" s="320"/>
      <c r="MHQ172" s="320"/>
      <c r="MHR172" s="320"/>
      <c r="MHS172" s="320"/>
      <c r="MHT172" s="320"/>
      <c r="MHU172" s="320"/>
      <c r="MHV172" s="320"/>
      <c r="MHW172" s="320"/>
      <c r="MHX172" s="320"/>
      <c r="MHY172" s="320"/>
      <c r="MHZ172" s="320"/>
      <c r="MIA172" s="320"/>
      <c r="MIB172" s="320"/>
      <c r="MIC172" s="320"/>
      <c r="MID172" s="320"/>
      <c r="MIE172" s="320"/>
      <c r="MIF172" s="320"/>
      <c r="MIG172" s="320"/>
      <c r="MIH172" s="320"/>
      <c r="MII172" s="320"/>
      <c r="MIJ172" s="320"/>
      <c r="MIK172" s="320"/>
      <c r="MIL172" s="320"/>
      <c r="MIM172" s="320"/>
      <c r="MIN172" s="320"/>
      <c r="MIO172" s="320"/>
      <c r="MIP172" s="320"/>
      <c r="MIQ172" s="320"/>
      <c r="MIR172" s="320"/>
      <c r="MIS172" s="320"/>
      <c r="MIT172" s="320"/>
      <c r="MIU172" s="320"/>
      <c r="MIV172" s="320"/>
      <c r="MIW172" s="320"/>
      <c r="MIX172" s="320"/>
      <c r="MIY172" s="320"/>
      <c r="MIZ172" s="320"/>
      <c r="MJA172" s="320"/>
      <c r="MJB172" s="320"/>
      <c r="MJC172" s="320"/>
      <c r="MJD172" s="320"/>
      <c r="MJE172" s="320"/>
      <c r="MJF172" s="320"/>
      <c r="MJG172" s="320"/>
      <c r="MJH172" s="320"/>
      <c r="MJI172" s="320"/>
      <c r="MJJ172" s="320"/>
      <c r="MJK172" s="320"/>
      <c r="MJL172" s="320"/>
      <c r="MJM172" s="320"/>
      <c r="MJN172" s="320"/>
      <c r="MJO172" s="320"/>
      <c r="MJP172" s="320"/>
      <c r="MJQ172" s="320"/>
      <c r="MJR172" s="320"/>
      <c r="MJS172" s="320"/>
      <c r="MJT172" s="320"/>
      <c r="MJU172" s="320"/>
      <c r="MJV172" s="320"/>
      <c r="MJW172" s="320"/>
      <c r="MJX172" s="320"/>
      <c r="MJY172" s="320"/>
      <c r="MJZ172" s="320"/>
      <c r="MKA172" s="320"/>
      <c r="MKB172" s="320"/>
      <c r="MKC172" s="320"/>
      <c r="MKD172" s="320"/>
      <c r="MKE172" s="320"/>
      <c r="MKF172" s="320"/>
      <c r="MKG172" s="320"/>
      <c r="MKH172" s="320"/>
      <c r="MKI172" s="320"/>
      <c r="MKJ172" s="320"/>
      <c r="MKK172" s="320"/>
      <c r="MKL172" s="320"/>
      <c r="MKM172" s="320"/>
      <c r="MKN172" s="320"/>
      <c r="MKO172" s="320"/>
      <c r="MKP172" s="320"/>
      <c r="MKQ172" s="320"/>
      <c r="MKR172" s="320"/>
      <c r="MKS172" s="320"/>
      <c r="MKT172" s="320"/>
      <c r="MKU172" s="320"/>
      <c r="MKV172" s="320"/>
      <c r="MKW172" s="320"/>
      <c r="MKX172" s="320"/>
      <c r="MKY172" s="320"/>
      <c r="MKZ172" s="320"/>
      <c r="MLA172" s="320"/>
      <c r="MLB172" s="320"/>
      <c r="MLC172" s="320"/>
      <c r="MLD172" s="320"/>
      <c r="MLE172" s="320"/>
      <c r="MLF172" s="320"/>
      <c r="MLG172" s="320"/>
      <c r="MLH172" s="320"/>
      <c r="MLI172" s="320"/>
      <c r="MLJ172" s="320"/>
      <c r="MLK172" s="320"/>
      <c r="MLL172" s="320"/>
      <c r="MLM172" s="320"/>
      <c r="MLN172" s="320"/>
      <c r="MLO172" s="320"/>
      <c r="MLP172" s="320"/>
      <c r="MLQ172" s="320"/>
      <c r="MLR172" s="320"/>
      <c r="MLS172" s="320"/>
      <c r="MLT172" s="320"/>
      <c r="MLU172" s="320"/>
      <c r="MLV172" s="320"/>
      <c r="MLW172" s="320"/>
      <c r="MLX172" s="320"/>
      <c r="MLY172" s="320"/>
      <c r="MLZ172" s="320"/>
      <c r="MMA172" s="320"/>
      <c r="MMB172" s="320"/>
      <c r="MMC172" s="320"/>
      <c r="MMD172" s="320"/>
      <c r="MME172" s="320"/>
      <c r="MMF172" s="320"/>
      <c r="MMG172" s="320"/>
      <c r="MMH172" s="320"/>
      <c r="MMI172" s="320"/>
      <c r="MMJ172" s="320"/>
      <c r="MMK172" s="320"/>
      <c r="MML172" s="320"/>
      <c r="MMM172" s="320"/>
      <c r="MMN172" s="320"/>
      <c r="MMO172" s="320"/>
      <c r="MMP172" s="320"/>
      <c r="MMQ172" s="320"/>
      <c r="MMR172" s="320"/>
      <c r="MMS172" s="320"/>
      <c r="MMT172" s="320"/>
      <c r="MMU172" s="320"/>
      <c r="MMV172" s="320"/>
      <c r="MMW172" s="320"/>
      <c r="MMX172" s="320"/>
      <c r="MMY172" s="320"/>
      <c r="MMZ172" s="320"/>
      <c r="MNA172" s="320"/>
      <c r="MNB172" s="320"/>
      <c r="MNC172" s="320"/>
      <c r="MND172" s="320"/>
      <c r="MNE172" s="320"/>
      <c r="MNF172" s="320"/>
      <c r="MNG172" s="320"/>
      <c r="MNH172" s="320"/>
      <c r="MNI172" s="320"/>
      <c r="MNJ172" s="320"/>
      <c r="MNK172" s="320"/>
      <c r="MNL172" s="320"/>
      <c r="MNM172" s="320"/>
      <c r="MNN172" s="320"/>
      <c r="MNO172" s="320"/>
      <c r="MNP172" s="320"/>
      <c r="MNQ172" s="320"/>
      <c r="MNR172" s="320"/>
      <c r="MNS172" s="320"/>
      <c r="MNT172" s="320"/>
      <c r="MNU172" s="320"/>
      <c r="MNV172" s="320"/>
      <c r="MNW172" s="320"/>
      <c r="MNX172" s="320"/>
      <c r="MNY172" s="320"/>
      <c r="MNZ172" s="320"/>
      <c r="MOA172" s="320"/>
      <c r="MOB172" s="320"/>
      <c r="MOC172" s="320"/>
      <c r="MOD172" s="320"/>
      <c r="MOE172" s="320"/>
      <c r="MOF172" s="320"/>
      <c r="MOG172" s="320"/>
      <c r="MOH172" s="320"/>
      <c r="MOI172" s="320"/>
      <c r="MOJ172" s="320"/>
      <c r="MOK172" s="320"/>
      <c r="MOL172" s="320"/>
      <c r="MOM172" s="320"/>
      <c r="MON172" s="320"/>
      <c r="MOO172" s="320"/>
      <c r="MOP172" s="320"/>
      <c r="MOQ172" s="320"/>
      <c r="MOR172" s="320"/>
      <c r="MOS172" s="320"/>
      <c r="MOT172" s="320"/>
      <c r="MOU172" s="320"/>
      <c r="MOV172" s="320"/>
      <c r="MOW172" s="320"/>
      <c r="MOX172" s="320"/>
      <c r="MOY172" s="320"/>
      <c r="MOZ172" s="320"/>
      <c r="MPA172" s="320"/>
      <c r="MPB172" s="320"/>
      <c r="MPC172" s="320"/>
      <c r="MPD172" s="320"/>
      <c r="MPE172" s="320"/>
      <c r="MPF172" s="320"/>
      <c r="MPG172" s="320"/>
      <c r="MPH172" s="320"/>
      <c r="MPI172" s="320"/>
      <c r="MPJ172" s="320"/>
      <c r="MPK172" s="320"/>
      <c r="MPL172" s="320"/>
      <c r="MPM172" s="320"/>
      <c r="MPN172" s="320"/>
      <c r="MPO172" s="320"/>
      <c r="MPP172" s="320"/>
      <c r="MPQ172" s="320"/>
      <c r="MPR172" s="320"/>
      <c r="MPS172" s="320"/>
      <c r="MPT172" s="320"/>
      <c r="MPU172" s="320"/>
      <c r="MPV172" s="320"/>
      <c r="MPW172" s="320"/>
      <c r="MPX172" s="320"/>
      <c r="MPY172" s="320"/>
      <c r="MPZ172" s="320"/>
      <c r="MQA172" s="320"/>
      <c r="MQB172" s="320"/>
      <c r="MQC172" s="320"/>
      <c r="MQD172" s="320"/>
      <c r="MQE172" s="320"/>
      <c r="MQF172" s="320"/>
      <c r="MQG172" s="320"/>
      <c r="MQH172" s="320"/>
      <c r="MQI172" s="320"/>
      <c r="MQJ172" s="320"/>
      <c r="MQK172" s="320"/>
      <c r="MQL172" s="320"/>
      <c r="MQM172" s="320"/>
      <c r="MQN172" s="320"/>
      <c r="MQO172" s="320"/>
      <c r="MQP172" s="320"/>
      <c r="MQQ172" s="320"/>
      <c r="MQR172" s="320"/>
      <c r="MQS172" s="320"/>
      <c r="MQT172" s="320"/>
      <c r="MQU172" s="320"/>
      <c r="MQV172" s="320"/>
      <c r="MQW172" s="320"/>
      <c r="MQX172" s="320"/>
      <c r="MQY172" s="320"/>
      <c r="MQZ172" s="320"/>
      <c r="MRA172" s="320"/>
      <c r="MRB172" s="320"/>
      <c r="MRC172" s="320"/>
      <c r="MRD172" s="320"/>
      <c r="MRE172" s="320"/>
      <c r="MRF172" s="320"/>
      <c r="MRG172" s="320"/>
      <c r="MRH172" s="320"/>
      <c r="MRI172" s="320"/>
      <c r="MRJ172" s="320"/>
      <c r="MRK172" s="320"/>
      <c r="MRL172" s="320"/>
      <c r="MRM172" s="320"/>
      <c r="MRN172" s="320"/>
      <c r="MRO172" s="320"/>
      <c r="MRP172" s="320"/>
      <c r="MRQ172" s="320"/>
      <c r="MRR172" s="320"/>
      <c r="MRS172" s="320"/>
      <c r="MRT172" s="320"/>
      <c r="MRU172" s="320"/>
      <c r="MRV172" s="320"/>
      <c r="MRW172" s="320"/>
      <c r="MRX172" s="320"/>
      <c r="MRY172" s="320"/>
      <c r="MRZ172" s="320"/>
      <c r="MSA172" s="320"/>
      <c r="MSB172" s="320"/>
      <c r="MSC172" s="320"/>
      <c r="MSD172" s="320"/>
      <c r="MSE172" s="320"/>
      <c r="MSF172" s="320"/>
      <c r="MSG172" s="320"/>
      <c r="MSH172" s="320"/>
      <c r="MSI172" s="320"/>
      <c r="MSJ172" s="320"/>
      <c r="MSK172" s="320"/>
      <c r="MSL172" s="320"/>
      <c r="MSM172" s="320"/>
      <c r="MSN172" s="320"/>
      <c r="MSO172" s="320"/>
      <c r="MSP172" s="320"/>
      <c r="MSQ172" s="320"/>
      <c r="MSR172" s="320"/>
      <c r="MSS172" s="320"/>
      <c r="MST172" s="320"/>
      <c r="MSU172" s="320"/>
      <c r="MSV172" s="320"/>
      <c r="MSW172" s="320"/>
      <c r="MSX172" s="320"/>
      <c r="MSY172" s="320"/>
      <c r="MSZ172" s="320"/>
      <c r="MTA172" s="320"/>
      <c r="MTB172" s="320"/>
      <c r="MTC172" s="320"/>
      <c r="MTD172" s="320"/>
      <c r="MTE172" s="320"/>
      <c r="MTF172" s="320"/>
      <c r="MTG172" s="320"/>
      <c r="MTH172" s="320"/>
      <c r="MTI172" s="320"/>
      <c r="MTJ172" s="320"/>
      <c r="MTK172" s="320"/>
      <c r="MTL172" s="320"/>
      <c r="MTM172" s="320"/>
      <c r="MTN172" s="320"/>
      <c r="MTO172" s="320"/>
      <c r="MTP172" s="320"/>
      <c r="MTQ172" s="320"/>
      <c r="MTR172" s="320"/>
      <c r="MTS172" s="320"/>
      <c r="MTT172" s="320"/>
      <c r="MTU172" s="320"/>
      <c r="MTV172" s="320"/>
      <c r="MTW172" s="320"/>
      <c r="MTX172" s="320"/>
      <c r="MTY172" s="320"/>
      <c r="MTZ172" s="320"/>
      <c r="MUA172" s="320"/>
      <c r="MUB172" s="320"/>
      <c r="MUC172" s="320"/>
      <c r="MUD172" s="320"/>
      <c r="MUE172" s="320"/>
      <c r="MUF172" s="320"/>
      <c r="MUG172" s="320"/>
      <c r="MUH172" s="320"/>
      <c r="MUI172" s="320"/>
      <c r="MUJ172" s="320"/>
      <c r="MUK172" s="320"/>
      <c r="MUL172" s="320"/>
      <c r="MUM172" s="320"/>
      <c r="MUN172" s="320"/>
      <c r="MUO172" s="320"/>
      <c r="MUP172" s="320"/>
      <c r="MUQ172" s="320"/>
      <c r="MUR172" s="320"/>
      <c r="MUS172" s="320"/>
      <c r="MUT172" s="320"/>
      <c r="MUU172" s="320"/>
      <c r="MUV172" s="320"/>
      <c r="MUW172" s="320"/>
      <c r="MUX172" s="320"/>
      <c r="MUY172" s="320"/>
      <c r="MUZ172" s="320"/>
      <c r="MVA172" s="320"/>
      <c r="MVB172" s="320"/>
      <c r="MVC172" s="320"/>
      <c r="MVD172" s="320"/>
      <c r="MVE172" s="320"/>
      <c r="MVF172" s="320"/>
      <c r="MVG172" s="320"/>
      <c r="MVH172" s="320"/>
      <c r="MVI172" s="320"/>
      <c r="MVJ172" s="320"/>
      <c r="MVK172" s="320"/>
      <c r="MVL172" s="320"/>
      <c r="MVM172" s="320"/>
      <c r="MVN172" s="320"/>
      <c r="MVO172" s="320"/>
      <c r="MVP172" s="320"/>
      <c r="MVQ172" s="320"/>
      <c r="MVR172" s="320"/>
      <c r="MVS172" s="320"/>
      <c r="MVT172" s="320"/>
      <c r="MVU172" s="320"/>
      <c r="MVV172" s="320"/>
      <c r="MVW172" s="320"/>
      <c r="MVX172" s="320"/>
      <c r="MVY172" s="320"/>
      <c r="MVZ172" s="320"/>
      <c r="MWA172" s="320"/>
      <c r="MWB172" s="320"/>
      <c r="MWC172" s="320"/>
      <c r="MWD172" s="320"/>
      <c r="MWE172" s="320"/>
      <c r="MWF172" s="320"/>
      <c r="MWG172" s="320"/>
      <c r="MWH172" s="320"/>
      <c r="MWI172" s="320"/>
      <c r="MWJ172" s="320"/>
      <c r="MWK172" s="320"/>
      <c r="MWL172" s="320"/>
      <c r="MWM172" s="320"/>
      <c r="MWN172" s="320"/>
      <c r="MWO172" s="320"/>
      <c r="MWP172" s="320"/>
      <c r="MWQ172" s="320"/>
      <c r="MWR172" s="320"/>
      <c r="MWS172" s="320"/>
      <c r="MWT172" s="320"/>
      <c r="MWU172" s="320"/>
      <c r="MWV172" s="320"/>
      <c r="MWW172" s="320"/>
      <c r="MWX172" s="320"/>
      <c r="MWY172" s="320"/>
      <c r="MWZ172" s="320"/>
      <c r="MXA172" s="320"/>
      <c r="MXB172" s="320"/>
      <c r="MXC172" s="320"/>
      <c r="MXD172" s="320"/>
      <c r="MXE172" s="320"/>
      <c r="MXF172" s="320"/>
      <c r="MXG172" s="320"/>
      <c r="MXH172" s="320"/>
      <c r="MXI172" s="320"/>
      <c r="MXJ172" s="320"/>
      <c r="MXK172" s="320"/>
      <c r="MXL172" s="320"/>
      <c r="MXM172" s="320"/>
      <c r="MXN172" s="320"/>
      <c r="MXO172" s="320"/>
      <c r="MXP172" s="320"/>
      <c r="MXQ172" s="320"/>
      <c r="MXR172" s="320"/>
      <c r="MXS172" s="320"/>
      <c r="MXT172" s="320"/>
      <c r="MXU172" s="320"/>
      <c r="MXV172" s="320"/>
      <c r="MXW172" s="320"/>
      <c r="MXX172" s="320"/>
      <c r="MXY172" s="320"/>
      <c r="MXZ172" s="320"/>
      <c r="MYA172" s="320"/>
      <c r="MYB172" s="320"/>
      <c r="MYC172" s="320"/>
      <c r="MYD172" s="320"/>
      <c r="MYE172" s="320"/>
      <c r="MYF172" s="320"/>
      <c r="MYG172" s="320"/>
      <c r="MYH172" s="320"/>
      <c r="MYI172" s="320"/>
      <c r="MYJ172" s="320"/>
      <c r="MYK172" s="320"/>
      <c r="MYL172" s="320"/>
      <c r="MYM172" s="320"/>
      <c r="MYN172" s="320"/>
      <c r="MYO172" s="320"/>
      <c r="MYP172" s="320"/>
      <c r="MYQ172" s="320"/>
      <c r="MYR172" s="320"/>
      <c r="MYS172" s="320"/>
      <c r="MYT172" s="320"/>
      <c r="MYU172" s="320"/>
      <c r="MYV172" s="320"/>
      <c r="MYW172" s="320"/>
      <c r="MYX172" s="320"/>
      <c r="MYY172" s="320"/>
      <c r="MYZ172" s="320"/>
      <c r="MZA172" s="320"/>
      <c r="MZB172" s="320"/>
      <c r="MZC172" s="320"/>
      <c r="MZD172" s="320"/>
      <c r="MZE172" s="320"/>
      <c r="MZF172" s="320"/>
      <c r="MZG172" s="320"/>
      <c r="MZH172" s="320"/>
      <c r="MZI172" s="320"/>
      <c r="MZJ172" s="320"/>
      <c r="MZK172" s="320"/>
      <c r="MZL172" s="320"/>
      <c r="MZM172" s="320"/>
      <c r="MZN172" s="320"/>
      <c r="MZO172" s="320"/>
      <c r="MZP172" s="320"/>
      <c r="MZQ172" s="320"/>
      <c r="MZR172" s="320"/>
      <c r="MZS172" s="320"/>
      <c r="MZT172" s="320"/>
      <c r="MZU172" s="320"/>
      <c r="MZV172" s="320"/>
      <c r="MZW172" s="320"/>
      <c r="MZX172" s="320"/>
      <c r="MZY172" s="320"/>
      <c r="MZZ172" s="320"/>
      <c r="NAA172" s="320"/>
      <c r="NAB172" s="320"/>
      <c r="NAC172" s="320"/>
      <c r="NAD172" s="320"/>
      <c r="NAE172" s="320"/>
      <c r="NAF172" s="320"/>
      <c r="NAG172" s="320"/>
      <c r="NAH172" s="320"/>
      <c r="NAI172" s="320"/>
      <c r="NAJ172" s="320"/>
      <c r="NAK172" s="320"/>
      <c r="NAL172" s="320"/>
      <c r="NAM172" s="320"/>
      <c r="NAN172" s="320"/>
      <c r="NAO172" s="320"/>
      <c r="NAP172" s="320"/>
      <c r="NAQ172" s="320"/>
      <c r="NAR172" s="320"/>
      <c r="NAS172" s="320"/>
      <c r="NAT172" s="320"/>
      <c r="NAU172" s="320"/>
      <c r="NAV172" s="320"/>
      <c r="NAW172" s="320"/>
      <c r="NAX172" s="320"/>
      <c r="NAY172" s="320"/>
      <c r="NAZ172" s="320"/>
      <c r="NBA172" s="320"/>
      <c r="NBB172" s="320"/>
      <c r="NBC172" s="320"/>
      <c r="NBD172" s="320"/>
      <c r="NBE172" s="320"/>
      <c r="NBF172" s="320"/>
      <c r="NBG172" s="320"/>
      <c r="NBH172" s="320"/>
      <c r="NBI172" s="320"/>
      <c r="NBJ172" s="320"/>
      <c r="NBK172" s="320"/>
      <c r="NBL172" s="320"/>
      <c r="NBM172" s="320"/>
      <c r="NBN172" s="320"/>
      <c r="NBO172" s="320"/>
      <c r="NBP172" s="320"/>
      <c r="NBQ172" s="320"/>
      <c r="NBR172" s="320"/>
      <c r="NBS172" s="320"/>
      <c r="NBT172" s="320"/>
      <c r="NBU172" s="320"/>
      <c r="NBV172" s="320"/>
      <c r="NBW172" s="320"/>
      <c r="NBX172" s="320"/>
      <c r="NBY172" s="320"/>
      <c r="NBZ172" s="320"/>
      <c r="NCA172" s="320"/>
      <c r="NCB172" s="320"/>
      <c r="NCC172" s="320"/>
      <c r="NCD172" s="320"/>
      <c r="NCE172" s="320"/>
      <c r="NCF172" s="320"/>
      <c r="NCG172" s="320"/>
      <c r="NCH172" s="320"/>
      <c r="NCI172" s="320"/>
      <c r="NCJ172" s="320"/>
      <c r="NCK172" s="320"/>
      <c r="NCL172" s="320"/>
      <c r="NCM172" s="320"/>
      <c r="NCN172" s="320"/>
      <c r="NCO172" s="320"/>
      <c r="NCP172" s="320"/>
      <c r="NCQ172" s="320"/>
      <c r="NCR172" s="320"/>
      <c r="NCS172" s="320"/>
      <c r="NCT172" s="320"/>
      <c r="NCU172" s="320"/>
      <c r="NCV172" s="320"/>
      <c r="NCW172" s="320"/>
      <c r="NCX172" s="320"/>
      <c r="NCY172" s="320"/>
      <c r="NCZ172" s="320"/>
      <c r="NDA172" s="320"/>
      <c r="NDB172" s="320"/>
      <c r="NDC172" s="320"/>
      <c r="NDD172" s="320"/>
      <c r="NDE172" s="320"/>
      <c r="NDF172" s="320"/>
      <c r="NDG172" s="320"/>
      <c r="NDH172" s="320"/>
      <c r="NDI172" s="320"/>
      <c r="NDJ172" s="320"/>
      <c r="NDK172" s="320"/>
      <c r="NDL172" s="320"/>
      <c r="NDM172" s="320"/>
      <c r="NDN172" s="320"/>
      <c r="NDO172" s="320"/>
      <c r="NDP172" s="320"/>
      <c r="NDQ172" s="320"/>
      <c r="NDR172" s="320"/>
      <c r="NDS172" s="320"/>
      <c r="NDT172" s="320"/>
      <c r="NDU172" s="320"/>
      <c r="NDV172" s="320"/>
      <c r="NDW172" s="320"/>
      <c r="NDX172" s="320"/>
      <c r="NDY172" s="320"/>
      <c r="NDZ172" s="320"/>
      <c r="NEA172" s="320"/>
      <c r="NEB172" s="320"/>
      <c r="NEC172" s="320"/>
      <c r="NED172" s="320"/>
      <c r="NEE172" s="320"/>
      <c r="NEF172" s="320"/>
      <c r="NEG172" s="320"/>
      <c r="NEH172" s="320"/>
      <c r="NEI172" s="320"/>
      <c r="NEJ172" s="320"/>
      <c r="NEK172" s="320"/>
      <c r="NEL172" s="320"/>
      <c r="NEM172" s="320"/>
      <c r="NEN172" s="320"/>
      <c r="NEO172" s="320"/>
      <c r="NEP172" s="320"/>
      <c r="NEQ172" s="320"/>
      <c r="NER172" s="320"/>
      <c r="NES172" s="320"/>
      <c r="NET172" s="320"/>
      <c r="NEU172" s="320"/>
      <c r="NEV172" s="320"/>
      <c r="NEW172" s="320"/>
      <c r="NEX172" s="320"/>
      <c r="NEY172" s="320"/>
      <c r="NEZ172" s="320"/>
      <c r="NFA172" s="320"/>
      <c r="NFB172" s="320"/>
      <c r="NFC172" s="320"/>
      <c r="NFD172" s="320"/>
      <c r="NFE172" s="320"/>
      <c r="NFF172" s="320"/>
      <c r="NFG172" s="320"/>
      <c r="NFH172" s="320"/>
      <c r="NFI172" s="320"/>
      <c r="NFJ172" s="320"/>
      <c r="NFK172" s="320"/>
      <c r="NFL172" s="320"/>
      <c r="NFM172" s="320"/>
      <c r="NFN172" s="320"/>
      <c r="NFO172" s="320"/>
      <c r="NFP172" s="320"/>
      <c r="NFQ172" s="320"/>
      <c r="NFR172" s="320"/>
      <c r="NFS172" s="320"/>
      <c r="NFT172" s="320"/>
      <c r="NFU172" s="320"/>
      <c r="NFV172" s="320"/>
      <c r="NFW172" s="320"/>
      <c r="NFX172" s="320"/>
      <c r="NFY172" s="320"/>
      <c r="NFZ172" s="320"/>
      <c r="NGA172" s="320"/>
      <c r="NGB172" s="320"/>
      <c r="NGC172" s="320"/>
      <c r="NGD172" s="320"/>
      <c r="NGE172" s="320"/>
      <c r="NGF172" s="320"/>
      <c r="NGG172" s="320"/>
      <c r="NGH172" s="320"/>
      <c r="NGI172" s="320"/>
      <c r="NGJ172" s="320"/>
      <c r="NGK172" s="320"/>
      <c r="NGL172" s="320"/>
      <c r="NGM172" s="320"/>
      <c r="NGN172" s="320"/>
      <c r="NGO172" s="320"/>
      <c r="NGP172" s="320"/>
      <c r="NGQ172" s="320"/>
      <c r="NGR172" s="320"/>
      <c r="NGS172" s="320"/>
      <c r="NGT172" s="320"/>
      <c r="NGU172" s="320"/>
      <c r="NGV172" s="320"/>
      <c r="NGW172" s="320"/>
      <c r="NGX172" s="320"/>
      <c r="NGY172" s="320"/>
      <c r="NGZ172" s="320"/>
      <c r="NHA172" s="320"/>
      <c r="NHB172" s="320"/>
      <c r="NHC172" s="320"/>
      <c r="NHD172" s="320"/>
      <c r="NHE172" s="320"/>
      <c r="NHF172" s="320"/>
      <c r="NHG172" s="320"/>
      <c r="NHH172" s="320"/>
      <c r="NHI172" s="320"/>
      <c r="NHJ172" s="320"/>
      <c r="NHK172" s="320"/>
      <c r="NHL172" s="320"/>
      <c r="NHM172" s="320"/>
      <c r="NHN172" s="320"/>
      <c r="NHO172" s="320"/>
      <c r="NHP172" s="320"/>
      <c r="NHQ172" s="320"/>
      <c r="NHR172" s="320"/>
      <c r="NHS172" s="320"/>
      <c r="NHT172" s="320"/>
      <c r="NHU172" s="320"/>
      <c r="NHV172" s="320"/>
      <c r="NHW172" s="320"/>
      <c r="NHX172" s="320"/>
      <c r="NHY172" s="320"/>
      <c r="NHZ172" s="320"/>
      <c r="NIA172" s="320"/>
      <c r="NIB172" s="320"/>
      <c r="NIC172" s="320"/>
      <c r="NID172" s="320"/>
      <c r="NIE172" s="320"/>
      <c r="NIF172" s="320"/>
      <c r="NIG172" s="320"/>
      <c r="NIH172" s="320"/>
      <c r="NII172" s="320"/>
      <c r="NIJ172" s="320"/>
      <c r="NIK172" s="320"/>
      <c r="NIL172" s="320"/>
      <c r="NIM172" s="320"/>
      <c r="NIN172" s="320"/>
      <c r="NIO172" s="320"/>
      <c r="NIP172" s="320"/>
      <c r="NIQ172" s="320"/>
      <c r="NIR172" s="320"/>
      <c r="NIS172" s="320"/>
      <c r="NIT172" s="320"/>
      <c r="NIU172" s="320"/>
      <c r="NIV172" s="320"/>
      <c r="NIW172" s="320"/>
      <c r="NIX172" s="320"/>
      <c r="NIY172" s="320"/>
      <c r="NIZ172" s="320"/>
      <c r="NJA172" s="320"/>
      <c r="NJB172" s="320"/>
      <c r="NJC172" s="320"/>
      <c r="NJD172" s="320"/>
      <c r="NJE172" s="320"/>
      <c r="NJF172" s="320"/>
      <c r="NJG172" s="320"/>
      <c r="NJH172" s="320"/>
      <c r="NJI172" s="320"/>
      <c r="NJJ172" s="320"/>
      <c r="NJK172" s="320"/>
      <c r="NJL172" s="320"/>
      <c r="NJM172" s="320"/>
      <c r="NJN172" s="320"/>
      <c r="NJO172" s="320"/>
      <c r="NJP172" s="320"/>
      <c r="NJQ172" s="320"/>
      <c r="NJR172" s="320"/>
      <c r="NJS172" s="320"/>
      <c r="NJT172" s="320"/>
      <c r="NJU172" s="320"/>
      <c r="NJV172" s="320"/>
      <c r="NJW172" s="320"/>
      <c r="NJX172" s="320"/>
      <c r="NJY172" s="320"/>
      <c r="NJZ172" s="320"/>
      <c r="NKA172" s="320"/>
      <c r="NKB172" s="320"/>
      <c r="NKC172" s="320"/>
      <c r="NKD172" s="320"/>
      <c r="NKE172" s="320"/>
      <c r="NKF172" s="320"/>
      <c r="NKG172" s="320"/>
      <c r="NKH172" s="320"/>
      <c r="NKI172" s="320"/>
      <c r="NKJ172" s="320"/>
      <c r="NKK172" s="320"/>
      <c r="NKL172" s="320"/>
      <c r="NKM172" s="320"/>
      <c r="NKN172" s="320"/>
      <c r="NKO172" s="320"/>
      <c r="NKP172" s="320"/>
      <c r="NKQ172" s="320"/>
      <c r="NKR172" s="320"/>
      <c r="NKS172" s="320"/>
      <c r="NKT172" s="320"/>
      <c r="NKU172" s="320"/>
      <c r="NKV172" s="320"/>
      <c r="NKW172" s="320"/>
      <c r="NKX172" s="320"/>
      <c r="NKY172" s="320"/>
      <c r="NKZ172" s="320"/>
      <c r="NLA172" s="320"/>
      <c r="NLB172" s="320"/>
      <c r="NLC172" s="320"/>
      <c r="NLD172" s="320"/>
      <c r="NLE172" s="320"/>
      <c r="NLF172" s="320"/>
      <c r="NLG172" s="320"/>
      <c r="NLH172" s="320"/>
      <c r="NLI172" s="320"/>
      <c r="NLJ172" s="320"/>
      <c r="NLK172" s="320"/>
      <c r="NLL172" s="320"/>
      <c r="NLM172" s="320"/>
      <c r="NLN172" s="320"/>
      <c r="NLO172" s="320"/>
      <c r="NLP172" s="320"/>
      <c r="NLQ172" s="320"/>
      <c r="NLR172" s="320"/>
      <c r="NLS172" s="320"/>
      <c r="NLT172" s="320"/>
      <c r="NLU172" s="320"/>
      <c r="NLV172" s="320"/>
      <c r="NLW172" s="320"/>
      <c r="NLX172" s="320"/>
      <c r="NLY172" s="320"/>
      <c r="NLZ172" s="320"/>
      <c r="NMA172" s="320"/>
      <c r="NMB172" s="320"/>
      <c r="NMC172" s="320"/>
      <c r="NMD172" s="320"/>
      <c r="NME172" s="320"/>
      <c r="NMF172" s="320"/>
      <c r="NMG172" s="320"/>
      <c r="NMH172" s="320"/>
      <c r="NMI172" s="320"/>
      <c r="NMJ172" s="320"/>
      <c r="NMK172" s="320"/>
      <c r="NML172" s="320"/>
      <c r="NMM172" s="320"/>
      <c r="NMN172" s="320"/>
      <c r="NMO172" s="320"/>
      <c r="NMP172" s="320"/>
      <c r="NMQ172" s="320"/>
      <c r="NMR172" s="320"/>
      <c r="NMS172" s="320"/>
      <c r="NMT172" s="320"/>
      <c r="NMU172" s="320"/>
      <c r="NMV172" s="320"/>
      <c r="NMW172" s="320"/>
      <c r="NMX172" s="320"/>
      <c r="NMY172" s="320"/>
      <c r="NMZ172" s="320"/>
      <c r="NNA172" s="320"/>
      <c r="NNB172" s="320"/>
      <c r="NNC172" s="320"/>
      <c r="NND172" s="320"/>
      <c r="NNE172" s="320"/>
      <c r="NNF172" s="320"/>
      <c r="NNG172" s="320"/>
      <c r="NNH172" s="320"/>
      <c r="NNI172" s="320"/>
      <c r="NNJ172" s="320"/>
      <c r="NNK172" s="320"/>
      <c r="NNL172" s="320"/>
      <c r="NNM172" s="320"/>
      <c r="NNN172" s="320"/>
      <c r="NNO172" s="320"/>
      <c r="NNP172" s="320"/>
      <c r="NNQ172" s="320"/>
      <c r="NNR172" s="320"/>
      <c r="NNS172" s="320"/>
      <c r="NNT172" s="320"/>
      <c r="NNU172" s="320"/>
      <c r="NNV172" s="320"/>
      <c r="NNW172" s="320"/>
      <c r="NNX172" s="320"/>
      <c r="NNY172" s="320"/>
      <c r="NNZ172" s="320"/>
      <c r="NOA172" s="320"/>
      <c r="NOB172" s="320"/>
      <c r="NOC172" s="320"/>
      <c r="NOD172" s="320"/>
      <c r="NOE172" s="320"/>
      <c r="NOF172" s="320"/>
      <c r="NOG172" s="320"/>
      <c r="NOH172" s="320"/>
      <c r="NOI172" s="320"/>
      <c r="NOJ172" s="320"/>
      <c r="NOK172" s="320"/>
      <c r="NOL172" s="320"/>
      <c r="NOM172" s="320"/>
      <c r="NON172" s="320"/>
      <c r="NOO172" s="320"/>
      <c r="NOP172" s="320"/>
      <c r="NOQ172" s="320"/>
      <c r="NOR172" s="320"/>
      <c r="NOS172" s="320"/>
      <c r="NOT172" s="320"/>
      <c r="NOU172" s="320"/>
      <c r="NOV172" s="320"/>
      <c r="NOW172" s="320"/>
      <c r="NOX172" s="320"/>
      <c r="NOY172" s="320"/>
      <c r="NOZ172" s="320"/>
      <c r="NPA172" s="320"/>
      <c r="NPB172" s="320"/>
      <c r="NPC172" s="320"/>
      <c r="NPD172" s="320"/>
      <c r="NPE172" s="320"/>
      <c r="NPF172" s="320"/>
      <c r="NPG172" s="320"/>
      <c r="NPH172" s="320"/>
      <c r="NPI172" s="320"/>
      <c r="NPJ172" s="320"/>
      <c r="NPK172" s="320"/>
      <c r="NPL172" s="320"/>
      <c r="NPM172" s="320"/>
      <c r="NPN172" s="320"/>
      <c r="NPO172" s="320"/>
      <c r="NPP172" s="320"/>
      <c r="NPQ172" s="320"/>
      <c r="NPR172" s="320"/>
      <c r="NPS172" s="320"/>
      <c r="NPT172" s="320"/>
      <c r="NPU172" s="320"/>
      <c r="NPV172" s="320"/>
      <c r="NPW172" s="320"/>
      <c r="NPX172" s="320"/>
      <c r="NPY172" s="320"/>
      <c r="NPZ172" s="320"/>
      <c r="NQA172" s="320"/>
      <c r="NQB172" s="320"/>
      <c r="NQC172" s="320"/>
      <c r="NQD172" s="320"/>
      <c r="NQE172" s="320"/>
      <c r="NQF172" s="320"/>
      <c r="NQG172" s="320"/>
      <c r="NQH172" s="320"/>
      <c r="NQI172" s="320"/>
      <c r="NQJ172" s="320"/>
      <c r="NQK172" s="320"/>
      <c r="NQL172" s="320"/>
      <c r="NQM172" s="320"/>
      <c r="NQN172" s="320"/>
      <c r="NQO172" s="320"/>
      <c r="NQP172" s="320"/>
      <c r="NQQ172" s="320"/>
      <c r="NQR172" s="320"/>
      <c r="NQS172" s="320"/>
      <c r="NQT172" s="320"/>
      <c r="NQU172" s="320"/>
      <c r="NQV172" s="320"/>
      <c r="NQW172" s="320"/>
      <c r="NQX172" s="320"/>
      <c r="NQY172" s="320"/>
      <c r="NQZ172" s="320"/>
      <c r="NRA172" s="320"/>
      <c r="NRB172" s="320"/>
      <c r="NRC172" s="320"/>
      <c r="NRD172" s="320"/>
      <c r="NRE172" s="320"/>
      <c r="NRF172" s="320"/>
      <c r="NRG172" s="320"/>
      <c r="NRH172" s="320"/>
      <c r="NRI172" s="320"/>
      <c r="NRJ172" s="320"/>
      <c r="NRK172" s="320"/>
      <c r="NRL172" s="320"/>
      <c r="NRM172" s="320"/>
      <c r="NRN172" s="320"/>
      <c r="NRO172" s="320"/>
      <c r="NRP172" s="320"/>
      <c r="NRQ172" s="320"/>
      <c r="NRR172" s="320"/>
      <c r="NRS172" s="320"/>
      <c r="NRT172" s="320"/>
      <c r="NRU172" s="320"/>
      <c r="NRV172" s="320"/>
      <c r="NRW172" s="320"/>
      <c r="NRX172" s="320"/>
      <c r="NRY172" s="320"/>
      <c r="NRZ172" s="320"/>
      <c r="NSA172" s="320"/>
      <c r="NSB172" s="320"/>
      <c r="NSC172" s="320"/>
      <c r="NSD172" s="320"/>
      <c r="NSE172" s="320"/>
      <c r="NSF172" s="320"/>
      <c r="NSG172" s="320"/>
      <c r="NSH172" s="320"/>
      <c r="NSI172" s="320"/>
      <c r="NSJ172" s="320"/>
      <c r="NSK172" s="320"/>
      <c r="NSL172" s="320"/>
      <c r="NSM172" s="320"/>
      <c r="NSN172" s="320"/>
      <c r="NSO172" s="320"/>
      <c r="NSP172" s="320"/>
      <c r="NSQ172" s="320"/>
      <c r="NSR172" s="320"/>
      <c r="NSS172" s="320"/>
      <c r="NST172" s="320"/>
      <c r="NSU172" s="320"/>
      <c r="NSV172" s="320"/>
      <c r="NSW172" s="320"/>
      <c r="NSX172" s="320"/>
      <c r="NSY172" s="320"/>
      <c r="NSZ172" s="320"/>
      <c r="NTA172" s="320"/>
      <c r="NTB172" s="320"/>
      <c r="NTC172" s="320"/>
      <c r="NTD172" s="320"/>
      <c r="NTE172" s="320"/>
      <c r="NTF172" s="320"/>
      <c r="NTG172" s="320"/>
      <c r="NTH172" s="320"/>
      <c r="NTI172" s="320"/>
      <c r="NTJ172" s="320"/>
      <c r="NTK172" s="320"/>
      <c r="NTL172" s="320"/>
      <c r="NTM172" s="320"/>
      <c r="NTN172" s="320"/>
      <c r="NTO172" s="320"/>
      <c r="NTP172" s="320"/>
      <c r="NTQ172" s="320"/>
      <c r="NTR172" s="320"/>
      <c r="NTS172" s="320"/>
      <c r="NTT172" s="320"/>
      <c r="NTU172" s="320"/>
      <c r="NTV172" s="320"/>
      <c r="NTW172" s="320"/>
      <c r="NTX172" s="320"/>
      <c r="NTY172" s="320"/>
      <c r="NTZ172" s="320"/>
      <c r="NUA172" s="320"/>
      <c r="NUB172" s="320"/>
      <c r="NUC172" s="320"/>
      <c r="NUD172" s="320"/>
      <c r="NUE172" s="320"/>
      <c r="NUF172" s="320"/>
      <c r="NUG172" s="320"/>
      <c r="NUH172" s="320"/>
      <c r="NUI172" s="320"/>
      <c r="NUJ172" s="320"/>
      <c r="NUK172" s="320"/>
      <c r="NUL172" s="320"/>
      <c r="NUM172" s="320"/>
      <c r="NUN172" s="320"/>
      <c r="NUO172" s="320"/>
      <c r="NUP172" s="320"/>
      <c r="NUQ172" s="320"/>
      <c r="NUR172" s="320"/>
      <c r="NUS172" s="320"/>
      <c r="NUT172" s="320"/>
      <c r="NUU172" s="320"/>
      <c r="NUV172" s="320"/>
      <c r="NUW172" s="320"/>
      <c r="NUX172" s="320"/>
      <c r="NUY172" s="320"/>
      <c r="NUZ172" s="320"/>
      <c r="NVA172" s="320"/>
      <c r="NVB172" s="320"/>
      <c r="NVC172" s="320"/>
      <c r="NVD172" s="320"/>
      <c r="NVE172" s="320"/>
      <c r="NVF172" s="320"/>
      <c r="NVG172" s="320"/>
      <c r="NVH172" s="320"/>
      <c r="NVI172" s="320"/>
      <c r="NVJ172" s="320"/>
      <c r="NVK172" s="320"/>
      <c r="NVL172" s="320"/>
      <c r="NVM172" s="320"/>
      <c r="NVN172" s="320"/>
      <c r="NVO172" s="320"/>
      <c r="NVP172" s="320"/>
      <c r="NVQ172" s="320"/>
      <c r="NVR172" s="320"/>
      <c r="NVS172" s="320"/>
      <c r="NVT172" s="320"/>
      <c r="NVU172" s="320"/>
      <c r="NVV172" s="320"/>
      <c r="NVW172" s="320"/>
      <c r="NVX172" s="320"/>
      <c r="NVY172" s="320"/>
      <c r="NVZ172" s="320"/>
      <c r="NWA172" s="320"/>
      <c r="NWB172" s="320"/>
      <c r="NWC172" s="320"/>
      <c r="NWD172" s="320"/>
      <c r="NWE172" s="320"/>
      <c r="NWF172" s="320"/>
      <c r="NWG172" s="320"/>
      <c r="NWH172" s="320"/>
      <c r="NWI172" s="320"/>
      <c r="NWJ172" s="320"/>
      <c r="NWK172" s="320"/>
      <c r="NWL172" s="320"/>
      <c r="NWM172" s="320"/>
      <c r="NWN172" s="320"/>
      <c r="NWO172" s="320"/>
      <c r="NWP172" s="320"/>
      <c r="NWQ172" s="320"/>
      <c r="NWR172" s="320"/>
      <c r="NWS172" s="320"/>
      <c r="NWT172" s="320"/>
      <c r="NWU172" s="320"/>
      <c r="NWV172" s="320"/>
      <c r="NWW172" s="320"/>
      <c r="NWX172" s="320"/>
      <c r="NWY172" s="320"/>
      <c r="NWZ172" s="320"/>
      <c r="NXA172" s="320"/>
      <c r="NXB172" s="320"/>
      <c r="NXC172" s="320"/>
      <c r="NXD172" s="320"/>
      <c r="NXE172" s="320"/>
      <c r="NXF172" s="320"/>
      <c r="NXG172" s="320"/>
      <c r="NXH172" s="320"/>
      <c r="NXI172" s="320"/>
      <c r="NXJ172" s="320"/>
      <c r="NXK172" s="320"/>
      <c r="NXL172" s="320"/>
      <c r="NXM172" s="320"/>
      <c r="NXN172" s="320"/>
      <c r="NXO172" s="320"/>
      <c r="NXP172" s="320"/>
      <c r="NXQ172" s="320"/>
      <c r="NXR172" s="320"/>
      <c r="NXS172" s="320"/>
      <c r="NXT172" s="320"/>
      <c r="NXU172" s="320"/>
      <c r="NXV172" s="320"/>
      <c r="NXW172" s="320"/>
      <c r="NXX172" s="320"/>
      <c r="NXY172" s="320"/>
      <c r="NXZ172" s="320"/>
      <c r="NYA172" s="320"/>
      <c r="NYB172" s="320"/>
      <c r="NYC172" s="320"/>
      <c r="NYD172" s="320"/>
      <c r="NYE172" s="320"/>
      <c r="NYF172" s="320"/>
      <c r="NYG172" s="320"/>
      <c r="NYH172" s="320"/>
      <c r="NYI172" s="320"/>
      <c r="NYJ172" s="320"/>
      <c r="NYK172" s="320"/>
      <c r="NYL172" s="320"/>
      <c r="NYM172" s="320"/>
      <c r="NYN172" s="320"/>
      <c r="NYO172" s="320"/>
      <c r="NYP172" s="320"/>
      <c r="NYQ172" s="320"/>
      <c r="NYR172" s="320"/>
      <c r="NYS172" s="320"/>
      <c r="NYT172" s="320"/>
      <c r="NYU172" s="320"/>
      <c r="NYV172" s="320"/>
      <c r="NYW172" s="320"/>
      <c r="NYX172" s="320"/>
      <c r="NYY172" s="320"/>
      <c r="NYZ172" s="320"/>
      <c r="NZA172" s="320"/>
      <c r="NZB172" s="320"/>
      <c r="NZC172" s="320"/>
      <c r="NZD172" s="320"/>
      <c r="NZE172" s="320"/>
      <c r="NZF172" s="320"/>
      <c r="NZG172" s="320"/>
      <c r="NZH172" s="320"/>
      <c r="NZI172" s="320"/>
      <c r="NZJ172" s="320"/>
      <c r="NZK172" s="320"/>
      <c r="NZL172" s="320"/>
      <c r="NZM172" s="320"/>
      <c r="NZN172" s="320"/>
      <c r="NZO172" s="320"/>
      <c r="NZP172" s="320"/>
      <c r="NZQ172" s="320"/>
      <c r="NZR172" s="320"/>
      <c r="NZS172" s="320"/>
      <c r="NZT172" s="320"/>
      <c r="NZU172" s="320"/>
      <c r="NZV172" s="320"/>
      <c r="NZW172" s="320"/>
      <c r="NZX172" s="320"/>
      <c r="NZY172" s="320"/>
      <c r="NZZ172" s="320"/>
      <c r="OAA172" s="320"/>
      <c r="OAB172" s="320"/>
      <c r="OAC172" s="320"/>
      <c r="OAD172" s="320"/>
      <c r="OAE172" s="320"/>
      <c r="OAF172" s="320"/>
      <c r="OAG172" s="320"/>
      <c r="OAH172" s="320"/>
      <c r="OAI172" s="320"/>
      <c r="OAJ172" s="320"/>
      <c r="OAK172" s="320"/>
      <c r="OAL172" s="320"/>
      <c r="OAM172" s="320"/>
      <c r="OAN172" s="320"/>
      <c r="OAO172" s="320"/>
      <c r="OAP172" s="320"/>
      <c r="OAQ172" s="320"/>
      <c r="OAR172" s="320"/>
      <c r="OAS172" s="320"/>
      <c r="OAT172" s="320"/>
      <c r="OAU172" s="320"/>
      <c r="OAV172" s="320"/>
      <c r="OAW172" s="320"/>
      <c r="OAX172" s="320"/>
      <c r="OAY172" s="320"/>
      <c r="OAZ172" s="320"/>
      <c r="OBA172" s="320"/>
      <c r="OBB172" s="320"/>
      <c r="OBC172" s="320"/>
      <c r="OBD172" s="320"/>
      <c r="OBE172" s="320"/>
      <c r="OBF172" s="320"/>
      <c r="OBG172" s="320"/>
      <c r="OBH172" s="320"/>
      <c r="OBI172" s="320"/>
      <c r="OBJ172" s="320"/>
      <c r="OBK172" s="320"/>
      <c r="OBL172" s="320"/>
      <c r="OBM172" s="320"/>
      <c r="OBN172" s="320"/>
      <c r="OBO172" s="320"/>
      <c r="OBP172" s="320"/>
      <c r="OBQ172" s="320"/>
      <c r="OBR172" s="320"/>
      <c r="OBS172" s="320"/>
      <c r="OBT172" s="320"/>
      <c r="OBU172" s="320"/>
      <c r="OBV172" s="320"/>
      <c r="OBW172" s="320"/>
      <c r="OBX172" s="320"/>
      <c r="OBY172" s="320"/>
      <c r="OBZ172" s="320"/>
      <c r="OCA172" s="320"/>
      <c r="OCB172" s="320"/>
      <c r="OCC172" s="320"/>
      <c r="OCD172" s="320"/>
      <c r="OCE172" s="320"/>
      <c r="OCF172" s="320"/>
      <c r="OCG172" s="320"/>
      <c r="OCH172" s="320"/>
      <c r="OCI172" s="320"/>
      <c r="OCJ172" s="320"/>
      <c r="OCK172" s="320"/>
      <c r="OCL172" s="320"/>
      <c r="OCM172" s="320"/>
      <c r="OCN172" s="320"/>
      <c r="OCO172" s="320"/>
      <c r="OCP172" s="320"/>
      <c r="OCQ172" s="320"/>
      <c r="OCR172" s="320"/>
      <c r="OCS172" s="320"/>
      <c r="OCT172" s="320"/>
      <c r="OCU172" s="320"/>
      <c r="OCV172" s="320"/>
      <c r="OCW172" s="320"/>
      <c r="OCX172" s="320"/>
      <c r="OCY172" s="320"/>
      <c r="OCZ172" s="320"/>
      <c r="ODA172" s="320"/>
      <c r="ODB172" s="320"/>
      <c r="ODC172" s="320"/>
      <c r="ODD172" s="320"/>
      <c r="ODE172" s="320"/>
      <c r="ODF172" s="320"/>
      <c r="ODG172" s="320"/>
      <c r="ODH172" s="320"/>
      <c r="ODI172" s="320"/>
      <c r="ODJ172" s="320"/>
      <c r="ODK172" s="320"/>
      <c r="ODL172" s="320"/>
      <c r="ODM172" s="320"/>
      <c r="ODN172" s="320"/>
      <c r="ODO172" s="320"/>
      <c r="ODP172" s="320"/>
      <c r="ODQ172" s="320"/>
      <c r="ODR172" s="320"/>
      <c r="ODS172" s="320"/>
      <c r="ODT172" s="320"/>
      <c r="ODU172" s="320"/>
      <c r="ODV172" s="320"/>
      <c r="ODW172" s="320"/>
      <c r="ODX172" s="320"/>
      <c r="ODY172" s="320"/>
      <c r="ODZ172" s="320"/>
      <c r="OEA172" s="320"/>
      <c r="OEB172" s="320"/>
      <c r="OEC172" s="320"/>
      <c r="OED172" s="320"/>
      <c r="OEE172" s="320"/>
      <c r="OEF172" s="320"/>
      <c r="OEG172" s="320"/>
      <c r="OEH172" s="320"/>
      <c r="OEI172" s="320"/>
      <c r="OEJ172" s="320"/>
      <c r="OEK172" s="320"/>
      <c r="OEL172" s="320"/>
      <c r="OEM172" s="320"/>
      <c r="OEN172" s="320"/>
      <c r="OEO172" s="320"/>
      <c r="OEP172" s="320"/>
      <c r="OEQ172" s="320"/>
      <c r="OER172" s="320"/>
      <c r="OES172" s="320"/>
      <c r="OET172" s="320"/>
      <c r="OEU172" s="320"/>
      <c r="OEV172" s="320"/>
      <c r="OEW172" s="320"/>
      <c r="OEX172" s="320"/>
      <c r="OEY172" s="320"/>
      <c r="OEZ172" s="320"/>
      <c r="OFA172" s="320"/>
      <c r="OFB172" s="320"/>
      <c r="OFC172" s="320"/>
      <c r="OFD172" s="320"/>
      <c r="OFE172" s="320"/>
      <c r="OFF172" s="320"/>
      <c r="OFG172" s="320"/>
      <c r="OFH172" s="320"/>
      <c r="OFI172" s="320"/>
      <c r="OFJ172" s="320"/>
      <c r="OFK172" s="320"/>
      <c r="OFL172" s="320"/>
      <c r="OFM172" s="320"/>
      <c r="OFN172" s="320"/>
      <c r="OFO172" s="320"/>
      <c r="OFP172" s="320"/>
      <c r="OFQ172" s="320"/>
      <c r="OFR172" s="320"/>
      <c r="OFS172" s="320"/>
      <c r="OFT172" s="320"/>
      <c r="OFU172" s="320"/>
      <c r="OFV172" s="320"/>
      <c r="OFW172" s="320"/>
      <c r="OFX172" s="320"/>
      <c r="OFY172" s="320"/>
      <c r="OFZ172" s="320"/>
      <c r="OGA172" s="320"/>
      <c r="OGB172" s="320"/>
      <c r="OGC172" s="320"/>
      <c r="OGD172" s="320"/>
      <c r="OGE172" s="320"/>
      <c r="OGF172" s="320"/>
      <c r="OGG172" s="320"/>
      <c r="OGH172" s="320"/>
      <c r="OGI172" s="320"/>
      <c r="OGJ172" s="320"/>
      <c r="OGK172" s="320"/>
      <c r="OGL172" s="320"/>
      <c r="OGM172" s="320"/>
      <c r="OGN172" s="320"/>
      <c r="OGO172" s="320"/>
      <c r="OGP172" s="320"/>
      <c r="OGQ172" s="320"/>
      <c r="OGR172" s="320"/>
      <c r="OGS172" s="320"/>
      <c r="OGT172" s="320"/>
      <c r="OGU172" s="320"/>
      <c r="OGV172" s="320"/>
      <c r="OGW172" s="320"/>
      <c r="OGX172" s="320"/>
      <c r="OGY172" s="320"/>
      <c r="OGZ172" s="320"/>
      <c r="OHA172" s="320"/>
      <c r="OHB172" s="320"/>
      <c r="OHC172" s="320"/>
      <c r="OHD172" s="320"/>
      <c r="OHE172" s="320"/>
      <c r="OHF172" s="320"/>
      <c r="OHG172" s="320"/>
      <c r="OHH172" s="320"/>
      <c r="OHI172" s="320"/>
      <c r="OHJ172" s="320"/>
      <c r="OHK172" s="320"/>
      <c r="OHL172" s="320"/>
      <c r="OHM172" s="320"/>
      <c r="OHN172" s="320"/>
      <c r="OHO172" s="320"/>
      <c r="OHP172" s="320"/>
      <c r="OHQ172" s="320"/>
      <c r="OHR172" s="320"/>
      <c r="OHS172" s="320"/>
      <c r="OHT172" s="320"/>
      <c r="OHU172" s="320"/>
      <c r="OHV172" s="320"/>
      <c r="OHW172" s="320"/>
      <c r="OHX172" s="320"/>
      <c r="OHY172" s="320"/>
      <c r="OHZ172" s="320"/>
      <c r="OIA172" s="320"/>
      <c r="OIB172" s="320"/>
      <c r="OIC172" s="320"/>
      <c r="OID172" s="320"/>
      <c r="OIE172" s="320"/>
      <c r="OIF172" s="320"/>
      <c r="OIG172" s="320"/>
      <c r="OIH172" s="320"/>
      <c r="OII172" s="320"/>
      <c r="OIJ172" s="320"/>
      <c r="OIK172" s="320"/>
      <c r="OIL172" s="320"/>
      <c r="OIM172" s="320"/>
      <c r="OIN172" s="320"/>
      <c r="OIO172" s="320"/>
      <c r="OIP172" s="320"/>
      <c r="OIQ172" s="320"/>
      <c r="OIR172" s="320"/>
      <c r="OIS172" s="320"/>
      <c r="OIT172" s="320"/>
      <c r="OIU172" s="320"/>
      <c r="OIV172" s="320"/>
      <c r="OIW172" s="320"/>
      <c r="OIX172" s="320"/>
      <c r="OIY172" s="320"/>
      <c r="OIZ172" s="320"/>
      <c r="OJA172" s="320"/>
      <c r="OJB172" s="320"/>
      <c r="OJC172" s="320"/>
      <c r="OJD172" s="320"/>
      <c r="OJE172" s="320"/>
      <c r="OJF172" s="320"/>
      <c r="OJG172" s="320"/>
      <c r="OJH172" s="320"/>
      <c r="OJI172" s="320"/>
      <c r="OJJ172" s="320"/>
      <c r="OJK172" s="320"/>
      <c r="OJL172" s="320"/>
      <c r="OJM172" s="320"/>
      <c r="OJN172" s="320"/>
      <c r="OJO172" s="320"/>
      <c r="OJP172" s="320"/>
      <c r="OJQ172" s="320"/>
      <c r="OJR172" s="320"/>
      <c r="OJS172" s="320"/>
      <c r="OJT172" s="320"/>
      <c r="OJU172" s="320"/>
      <c r="OJV172" s="320"/>
      <c r="OJW172" s="320"/>
      <c r="OJX172" s="320"/>
      <c r="OJY172" s="320"/>
      <c r="OJZ172" s="320"/>
      <c r="OKA172" s="320"/>
      <c r="OKB172" s="320"/>
      <c r="OKC172" s="320"/>
      <c r="OKD172" s="320"/>
      <c r="OKE172" s="320"/>
      <c r="OKF172" s="320"/>
      <c r="OKG172" s="320"/>
      <c r="OKH172" s="320"/>
      <c r="OKI172" s="320"/>
      <c r="OKJ172" s="320"/>
      <c r="OKK172" s="320"/>
      <c r="OKL172" s="320"/>
      <c r="OKM172" s="320"/>
      <c r="OKN172" s="320"/>
      <c r="OKO172" s="320"/>
      <c r="OKP172" s="320"/>
      <c r="OKQ172" s="320"/>
      <c r="OKR172" s="320"/>
      <c r="OKS172" s="320"/>
      <c r="OKT172" s="320"/>
      <c r="OKU172" s="320"/>
      <c r="OKV172" s="320"/>
      <c r="OKW172" s="320"/>
      <c r="OKX172" s="320"/>
      <c r="OKY172" s="320"/>
      <c r="OKZ172" s="320"/>
      <c r="OLA172" s="320"/>
      <c r="OLB172" s="320"/>
      <c r="OLC172" s="320"/>
      <c r="OLD172" s="320"/>
      <c r="OLE172" s="320"/>
      <c r="OLF172" s="320"/>
      <c r="OLG172" s="320"/>
      <c r="OLH172" s="320"/>
      <c r="OLI172" s="320"/>
      <c r="OLJ172" s="320"/>
      <c r="OLK172" s="320"/>
      <c r="OLL172" s="320"/>
      <c r="OLM172" s="320"/>
      <c r="OLN172" s="320"/>
      <c r="OLO172" s="320"/>
      <c r="OLP172" s="320"/>
      <c r="OLQ172" s="320"/>
      <c r="OLR172" s="320"/>
      <c r="OLS172" s="320"/>
      <c r="OLT172" s="320"/>
      <c r="OLU172" s="320"/>
      <c r="OLV172" s="320"/>
      <c r="OLW172" s="320"/>
      <c r="OLX172" s="320"/>
      <c r="OLY172" s="320"/>
      <c r="OLZ172" s="320"/>
      <c r="OMA172" s="320"/>
      <c r="OMB172" s="320"/>
      <c r="OMC172" s="320"/>
      <c r="OMD172" s="320"/>
      <c r="OME172" s="320"/>
      <c r="OMF172" s="320"/>
      <c r="OMG172" s="320"/>
      <c r="OMH172" s="320"/>
      <c r="OMI172" s="320"/>
      <c r="OMJ172" s="320"/>
      <c r="OMK172" s="320"/>
      <c r="OML172" s="320"/>
      <c r="OMM172" s="320"/>
      <c r="OMN172" s="320"/>
      <c r="OMO172" s="320"/>
      <c r="OMP172" s="320"/>
      <c r="OMQ172" s="320"/>
      <c r="OMR172" s="320"/>
      <c r="OMS172" s="320"/>
      <c r="OMT172" s="320"/>
      <c r="OMU172" s="320"/>
      <c r="OMV172" s="320"/>
      <c r="OMW172" s="320"/>
      <c r="OMX172" s="320"/>
      <c r="OMY172" s="320"/>
      <c r="OMZ172" s="320"/>
      <c r="ONA172" s="320"/>
      <c r="ONB172" s="320"/>
      <c r="ONC172" s="320"/>
      <c r="OND172" s="320"/>
      <c r="ONE172" s="320"/>
      <c r="ONF172" s="320"/>
      <c r="ONG172" s="320"/>
      <c r="ONH172" s="320"/>
      <c r="ONI172" s="320"/>
      <c r="ONJ172" s="320"/>
      <c r="ONK172" s="320"/>
      <c r="ONL172" s="320"/>
      <c r="ONM172" s="320"/>
      <c r="ONN172" s="320"/>
      <c r="ONO172" s="320"/>
      <c r="ONP172" s="320"/>
      <c r="ONQ172" s="320"/>
      <c r="ONR172" s="320"/>
      <c r="ONS172" s="320"/>
      <c r="ONT172" s="320"/>
      <c r="ONU172" s="320"/>
      <c r="ONV172" s="320"/>
      <c r="ONW172" s="320"/>
      <c r="ONX172" s="320"/>
      <c r="ONY172" s="320"/>
      <c r="ONZ172" s="320"/>
      <c r="OOA172" s="320"/>
      <c r="OOB172" s="320"/>
      <c r="OOC172" s="320"/>
      <c r="OOD172" s="320"/>
      <c r="OOE172" s="320"/>
      <c r="OOF172" s="320"/>
      <c r="OOG172" s="320"/>
      <c r="OOH172" s="320"/>
      <c r="OOI172" s="320"/>
      <c r="OOJ172" s="320"/>
      <c r="OOK172" s="320"/>
      <c r="OOL172" s="320"/>
      <c r="OOM172" s="320"/>
      <c r="OON172" s="320"/>
      <c r="OOO172" s="320"/>
      <c r="OOP172" s="320"/>
      <c r="OOQ172" s="320"/>
      <c r="OOR172" s="320"/>
      <c r="OOS172" s="320"/>
      <c r="OOT172" s="320"/>
      <c r="OOU172" s="320"/>
      <c r="OOV172" s="320"/>
      <c r="OOW172" s="320"/>
      <c r="OOX172" s="320"/>
      <c r="OOY172" s="320"/>
      <c r="OOZ172" s="320"/>
      <c r="OPA172" s="320"/>
      <c r="OPB172" s="320"/>
      <c r="OPC172" s="320"/>
      <c r="OPD172" s="320"/>
      <c r="OPE172" s="320"/>
      <c r="OPF172" s="320"/>
      <c r="OPG172" s="320"/>
      <c r="OPH172" s="320"/>
      <c r="OPI172" s="320"/>
      <c r="OPJ172" s="320"/>
      <c r="OPK172" s="320"/>
      <c r="OPL172" s="320"/>
      <c r="OPM172" s="320"/>
      <c r="OPN172" s="320"/>
      <c r="OPO172" s="320"/>
      <c r="OPP172" s="320"/>
      <c r="OPQ172" s="320"/>
      <c r="OPR172" s="320"/>
      <c r="OPS172" s="320"/>
      <c r="OPT172" s="320"/>
      <c r="OPU172" s="320"/>
      <c r="OPV172" s="320"/>
      <c r="OPW172" s="320"/>
      <c r="OPX172" s="320"/>
      <c r="OPY172" s="320"/>
      <c r="OPZ172" s="320"/>
      <c r="OQA172" s="320"/>
      <c r="OQB172" s="320"/>
      <c r="OQC172" s="320"/>
      <c r="OQD172" s="320"/>
      <c r="OQE172" s="320"/>
      <c r="OQF172" s="320"/>
      <c r="OQG172" s="320"/>
      <c r="OQH172" s="320"/>
      <c r="OQI172" s="320"/>
      <c r="OQJ172" s="320"/>
      <c r="OQK172" s="320"/>
      <c r="OQL172" s="320"/>
      <c r="OQM172" s="320"/>
      <c r="OQN172" s="320"/>
      <c r="OQO172" s="320"/>
      <c r="OQP172" s="320"/>
      <c r="OQQ172" s="320"/>
      <c r="OQR172" s="320"/>
      <c r="OQS172" s="320"/>
      <c r="OQT172" s="320"/>
      <c r="OQU172" s="320"/>
      <c r="OQV172" s="320"/>
      <c r="OQW172" s="320"/>
      <c r="OQX172" s="320"/>
      <c r="OQY172" s="320"/>
      <c r="OQZ172" s="320"/>
      <c r="ORA172" s="320"/>
      <c r="ORB172" s="320"/>
      <c r="ORC172" s="320"/>
      <c r="ORD172" s="320"/>
      <c r="ORE172" s="320"/>
      <c r="ORF172" s="320"/>
      <c r="ORG172" s="320"/>
      <c r="ORH172" s="320"/>
      <c r="ORI172" s="320"/>
      <c r="ORJ172" s="320"/>
      <c r="ORK172" s="320"/>
      <c r="ORL172" s="320"/>
      <c r="ORM172" s="320"/>
      <c r="ORN172" s="320"/>
      <c r="ORO172" s="320"/>
      <c r="ORP172" s="320"/>
      <c r="ORQ172" s="320"/>
      <c r="ORR172" s="320"/>
      <c r="ORS172" s="320"/>
      <c r="ORT172" s="320"/>
      <c r="ORU172" s="320"/>
      <c r="ORV172" s="320"/>
      <c r="ORW172" s="320"/>
      <c r="ORX172" s="320"/>
      <c r="ORY172" s="320"/>
      <c r="ORZ172" s="320"/>
      <c r="OSA172" s="320"/>
      <c r="OSB172" s="320"/>
      <c r="OSC172" s="320"/>
      <c r="OSD172" s="320"/>
      <c r="OSE172" s="320"/>
      <c r="OSF172" s="320"/>
      <c r="OSG172" s="320"/>
      <c r="OSH172" s="320"/>
      <c r="OSI172" s="320"/>
      <c r="OSJ172" s="320"/>
      <c r="OSK172" s="320"/>
      <c r="OSL172" s="320"/>
      <c r="OSM172" s="320"/>
      <c r="OSN172" s="320"/>
      <c r="OSO172" s="320"/>
      <c r="OSP172" s="320"/>
      <c r="OSQ172" s="320"/>
      <c r="OSR172" s="320"/>
      <c r="OSS172" s="320"/>
      <c r="OST172" s="320"/>
      <c r="OSU172" s="320"/>
      <c r="OSV172" s="320"/>
      <c r="OSW172" s="320"/>
      <c r="OSX172" s="320"/>
      <c r="OSY172" s="320"/>
      <c r="OSZ172" s="320"/>
      <c r="OTA172" s="320"/>
      <c r="OTB172" s="320"/>
      <c r="OTC172" s="320"/>
      <c r="OTD172" s="320"/>
      <c r="OTE172" s="320"/>
      <c r="OTF172" s="320"/>
      <c r="OTG172" s="320"/>
      <c r="OTH172" s="320"/>
      <c r="OTI172" s="320"/>
      <c r="OTJ172" s="320"/>
      <c r="OTK172" s="320"/>
      <c r="OTL172" s="320"/>
      <c r="OTM172" s="320"/>
      <c r="OTN172" s="320"/>
      <c r="OTO172" s="320"/>
      <c r="OTP172" s="320"/>
      <c r="OTQ172" s="320"/>
      <c r="OTR172" s="320"/>
      <c r="OTS172" s="320"/>
      <c r="OTT172" s="320"/>
      <c r="OTU172" s="320"/>
      <c r="OTV172" s="320"/>
      <c r="OTW172" s="320"/>
      <c r="OTX172" s="320"/>
      <c r="OTY172" s="320"/>
      <c r="OTZ172" s="320"/>
      <c r="OUA172" s="320"/>
      <c r="OUB172" s="320"/>
      <c r="OUC172" s="320"/>
      <c r="OUD172" s="320"/>
      <c r="OUE172" s="320"/>
      <c r="OUF172" s="320"/>
      <c r="OUG172" s="320"/>
      <c r="OUH172" s="320"/>
      <c r="OUI172" s="320"/>
      <c r="OUJ172" s="320"/>
      <c r="OUK172" s="320"/>
      <c r="OUL172" s="320"/>
      <c r="OUM172" s="320"/>
      <c r="OUN172" s="320"/>
      <c r="OUO172" s="320"/>
      <c r="OUP172" s="320"/>
      <c r="OUQ172" s="320"/>
      <c r="OUR172" s="320"/>
      <c r="OUS172" s="320"/>
      <c r="OUT172" s="320"/>
      <c r="OUU172" s="320"/>
      <c r="OUV172" s="320"/>
      <c r="OUW172" s="320"/>
      <c r="OUX172" s="320"/>
      <c r="OUY172" s="320"/>
      <c r="OUZ172" s="320"/>
      <c r="OVA172" s="320"/>
      <c r="OVB172" s="320"/>
      <c r="OVC172" s="320"/>
      <c r="OVD172" s="320"/>
      <c r="OVE172" s="320"/>
      <c r="OVF172" s="320"/>
      <c r="OVG172" s="320"/>
      <c r="OVH172" s="320"/>
      <c r="OVI172" s="320"/>
      <c r="OVJ172" s="320"/>
      <c r="OVK172" s="320"/>
      <c r="OVL172" s="320"/>
      <c r="OVM172" s="320"/>
      <c r="OVN172" s="320"/>
      <c r="OVO172" s="320"/>
      <c r="OVP172" s="320"/>
      <c r="OVQ172" s="320"/>
      <c r="OVR172" s="320"/>
      <c r="OVS172" s="320"/>
      <c r="OVT172" s="320"/>
      <c r="OVU172" s="320"/>
      <c r="OVV172" s="320"/>
      <c r="OVW172" s="320"/>
      <c r="OVX172" s="320"/>
      <c r="OVY172" s="320"/>
      <c r="OVZ172" s="320"/>
      <c r="OWA172" s="320"/>
      <c r="OWB172" s="320"/>
      <c r="OWC172" s="320"/>
      <c r="OWD172" s="320"/>
      <c r="OWE172" s="320"/>
      <c r="OWF172" s="320"/>
      <c r="OWG172" s="320"/>
      <c r="OWH172" s="320"/>
      <c r="OWI172" s="320"/>
      <c r="OWJ172" s="320"/>
      <c r="OWK172" s="320"/>
      <c r="OWL172" s="320"/>
      <c r="OWM172" s="320"/>
      <c r="OWN172" s="320"/>
      <c r="OWO172" s="320"/>
      <c r="OWP172" s="320"/>
      <c r="OWQ172" s="320"/>
      <c r="OWR172" s="320"/>
      <c r="OWS172" s="320"/>
      <c r="OWT172" s="320"/>
      <c r="OWU172" s="320"/>
      <c r="OWV172" s="320"/>
      <c r="OWW172" s="320"/>
      <c r="OWX172" s="320"/>
      <c r="OWY172" s="320"/>
      <c r="OWZ172" s="320"/>
      <c r="OXA172" s="320"/>
      <c r="OXB172" s="320"/>
      <c r="OXC172" s="320"/>
      <c r="OXD172" s="320"/>
      <c r="OXE172" s="320"/>
      <c r="OXF172" s="320"/>
      <c r="OXG172" s="320"/>
      <c r="OXH172" s="320"/>
      <c r="OXI172" s="320"/>
      <c r="OXJ172" s="320"/>
      <c r="OXK172" s="320"/>
      <c r="OXL172" s="320"/>
      <c r="OXM172" s="320"/>
      <c r="OXN172" s="320"/>
      <c r="OXO172" s="320"/>
      <c r="OXP172" s="320"/>
      <c r="OXQ172" s="320"/>
      <c r="OXR172" s="320"/>
      <c r="OXS172" s="320"/>
      <c r="OXT172" s="320"/>
      <c r="OXU172" s="320"/>
      <c r="OXV172" s="320"/>
      <c r="OXW172" s="320"/>
      <c r="OXX172" s="320"/>
      <c r="OXY172" s="320"/>
      <c r="OXZ172" s="320"/>
      <c r="OYA172" s="320"/>
      <c r="OYB172" s="320"/>
      <c r="OYC172" s="320"/>
      <c r="OYD172" s="320"/>
      <c r="OYE172" s="320"/>
      <c r="OYF172" s="320"/>
      <c r="OYG172" s="320"/>
      <c r="OYH172" s="320"/>
      <c r="OYI172" s="320"/>
      <c r="OYJ172" s="320"/>
      <c r="OYK172" s="320"/>
      <c r="OYL172" s="320"/>
      <c r="OYM172" s="320"/>
      <c r="OYN172" s="320"/>
      <c r="OYO172" s="320"/>
      <c r="OYP172" s="320"/>
      <c r="OYQ172" s="320"/>
      <c r="OYR172" s="320"/>
      <c r="OYS172" s="320"/>
      <c r="OYT172" s="320"/>
      <c r="OYU172" s="320"/>
      <c r="OYV172" s="320"/>
      <c r="OYW172" s="320"/>
      <c r="OYX172" s="320"/>
      <c r="OYY172" s="320"/>
      <c r="OYZ172" s="320"/>
      <c r="OZA172" s="320"/>
      <c r="OZB172" s="320"/>
      <c r="OZC172" s="320"/>
      <c r="OZD172" s="320"/>
      <c r="OZE172" s="320"/>
      <c r="OZF172" s="320"/>
      <c r="OZG172" s="320"/>
      <c r="OZH172" s="320"/>
      <c r="OZI172" s="320"/>
      <c r="OZJ172" s="320"/>
      <c r="OZK172" s="320"/>
      <c r="OZL172" s="320"/>
      <c r="OZM172" s="320"/>
      <c r="OZN172" s="320"/>
      <c r="OZO172" s="320"/>
      <c r="OZP172" s="320"/>
      <c r="OZQ172" s="320"/>
      <c r="OZR172" s="320"/>
      <c r="OZS172" s="320"/>
      <c r="OZT172" s="320"/>
      <c r="OZU172" s="320"/>
      <c r="OZV172" s="320"/>
      <c r="OZW172" s="320"/>
      <c r="OZX172" s="320"/>
      <c r="OZY172" s="320"/>
      <c r="OZZ172" s="320"/>
      <c r="PAA172" s="320"/>
      <c r="PAB172" s="320"/>
      <c r="PAC172" s="320"/>
      <c r="PAD172" s="320"/>
      <c r="PAE172" s="320"/>
      <c r="PAF172" s="320"/>
      <c r="PAG172" s="320"/>
      <c r="PAH172" s="320"/>
      <c r="PAI172" s="320"/>
      <c r="PAJ172" s="320"/>
      <c r="PAK172" s="320"/>
      <c r="PAL172" s="320"/>
      <c r="PAM172" s="320"/>
      <c r="PAN172" s="320"/>
      <c r="PAO172" s="320"/>
      <c r="PAP172" s="320"/>
      <c r="PAQ172" s="320"/>
      <c r="PAR172" s="320"/>
      <c r="PAS172" s="320"/>
      <c r="PAT172" s="320"/>
      <c r="PAU172" s="320"/>
      <c r="PAV172" s="320"/>
      <c r="PAW172" s="320"/>
      <c r="PAX172" s="320"/>
      <c r="PAY172" s="320"/>
      <c r="PAZ172" s="320"/>
      <c r="PBA172" s="320"/>
      <c r="PBB172" s="320"/>
      <c r="PBC172" s="320"/>
      <c r="PBD172" s="320"/>
      <c r="PBE172" s="320"/>
      <c r="PBF172" s="320"/>
      <c r="PBG172" s="320"/>
      <c r="PBH172" s="320"/>
      <c r="PBI172" s="320"/>
      <c r="PBJ172" s="320"/>
      <c r="PBK172" s="320"/>
      <c r="PBL172" s="320"/>
      <c r="PBM172" s="320"/>
      <c r="PBN172" s="320"/>
      <c r="PBO172" s="320"/>
      <c r="PBP172" s="320"/>
      <c r="PBQ172" s="320"/>
      <c r="PBR172" s="320"/>
      <c r="PBS172" s="320"/>
      <c r="PBT172" s="320"/>
      <c r="PBU172" s="320"/>
      <c r="PBV172" s="320"/>
      <c r="PBW172" s="320"/>
      <c r="PBX172" s="320"/>
      <c r="PBY172" s="320"/>
      <c r="PBZ172" s="320"/>
      <c r="PCA172" s="320"/>
      <c r="PCB172" s="320"/>
      <c r="PCC172" s="320"/>
      <c r="PCD172" s="320"/>
      <c r="PCE172" s="320"/>
      <c r="PCF172" s="320"/>
      <c r="PCG172" s="320"/>
      <c r="PCH172" s="320"/>
      <c r="PCI172" s="320"/>
      <c r="PCJ172" s="320"/>
      <c r="PCK172" s="320"/>
      <c r="PCL172" s="320"/>
      <c r="PCM172" s="320"/>
      <c r="PCN172" s="320"/>
      <c r="PCO172" s="320"/>
      <c r="PCP172" s="320"/>
      <c r="PCQ172" s="320"/>
      <c r="PCR172" s="320"/>
      <c r="PCS172" s="320"/>
      <c r="PCT172" s="320"/>
      <c r="PCU172" s="320"/>
      <c r="PCV172" s="320"/>
      <c r="PCW172" s="320"/>
      <c r="PCX172" s="320"/>
      <c r="PCY172" s="320"/>
      <c r="PCZ172" s="320"/>
      <c r="PDA172" s="320"/>
      <c r="PDB172" s="320"/>
      <c r="PDC172" s="320"/>
      <c r="PDD172" s="320"/>
      <c r="PDE172" s="320"/>
      <c r="PDF172" s="320"/>
      <c r="PDG172" s="320"/>
      <c r="PDH172" s="320"/>
      <c r="PDI172" s="320"/>
      <c r="PDJ172" s="320"/>
      <c r="PDK172" s="320"/>
      <c r="PDL172" s="320"/>
      <c r="PDM172" s="320"/>
      <c r="PDN172" s="320"/>
      <c r="PDO172" s="320"/>
      <c r="PDP172" s="320"/>
      <c r="PDQ172" s="320"/>
      <c r="PDR172" s="320"/>
      <c r="PDS172" s="320"/>
      <c r="PDT172" s="320"/>
      <c r="PDU172" s="320"/>
      <c r="PDV172" s="320"/>
      <c r="PDW172" s="320"/>
      <c r="PDX172" s="320"/>
      <c r="PDY172" s="320"/>
      <c r="PDZ172" s="320"/>
      <c r="PEA172" s="320"/>
      <c r="PEB172" s="320"/>
      <c r="PEC172" s="320"/>
      <c r="PED172" s="320"/>
      <c r="PEE172" s="320"/>
      <c r="PEF172" s="320"/>
      <c r="PEG172" s="320"/>
      <c r="PEH172" s="320"/>
      <c r="PEI172" s="320"/>
      <c r="PEJ172" s="320"/>
      <c r="PEK172" s="320"/>
      <c r="PEL172" s="320"/>
      <c r="PEM172" s="320"/>
      <c r="PEN172" s="320"/>
      <c r="PEO172" s="320"/>
      <c r="PEP172" s="320"/>
      <c r="PEQ172" s="320"/>
      <c r="PER172" s="320"/>
      <c r="PES172" s="320"/>
      <c r="PET172" s="320"/>
      <c r="PEU172" s="320"/>
      <c r="PEV172" s="320"/>
      <c r="PEW172" s="320"/>
      <c r="PEX172" s="320"/>
      <c r="PEY172" s="320"/>
      <c r="PEZ172" s="320"/>
      <c r="PFA172" s="320"/>
      <c r="PFB172" s="320"/>
      <c r="PFC172" s="320"/>
      <c r="PFD172" s="320"/>
      <c r="PFE172" s="320"/>
      <c r="PFF172" s="320"/>
      <c r="PFG172" s="320"/>
      <c r="PFH172" s="320"/>
      <c r="PFI172" s="320"/>
      <c r="PFJ172" s="320"/>
      <c r="PFK172" s="320"/>
      <c r="PFL172" s="320"/>
      <c r="PFM172" s="320"/>
      <c r="PFN172" s="320"/>
      <c r="PFO172" s="320"/>
      <c r="PFP172" s="320"/>
      <c r="PFQ172" s="320"/>
      <c r="PFR172" s="320"/>
      <c r="PFS172" s="320"/>
      <c r="PFT172" s="320"/>
      <c r="PFU172" s="320"/>
      <c r="PFV172" s="320"/>
      <c r="PFW172" s="320"/>
      <c r="PFX172" s="320"/>
      <c r="PFY172" s="320"/>
      <c r="PFZ172" s="320"/>
      <c r="PGA172" s="320"/>
      <c r="PGB172" s="320"/>
      <c r="PGC172" s="320"/>
      <c r="PGD172" s="320"/>
      <c r="PGE172" s="320"/>
      <c r="PGF172" s="320"/>
      <c r="PGG172" s="320"/>
      <c r="PGH172" s="320"/>
      <c r="PGI172" s="320"/>
      <c r="PGJ172" s="320"/>
      <c r="PGK172" s="320"/>
      <c r="PGL172" s="320"/>
      <c r="PGM172" s="320"/>
      <c r="PGN172" s="320"/>
      <c r="PGO172" s="320"/>
      <c r="PGP172" s="320"/>
      <c r="PGQ172" s="320"/>
      <c r="PGR172" s="320"/>
      <c r="PGS172" s="320"/>
      <c r="PGT172" s="320"/>
      <c r="PGU172" s="320"/>
      <c r="PGV172" s="320"/>
      <c r="PGW172" s="320"/>
      <c r="PGX172" s="320"/>
      <c r="PGY172" s="320"/>
      <c r="PGZ172" s="320"/>
      <c r="PHA172" s="320"/>
      <c r="PHB172" s="320"/>
      <c r="PHC172" s="320"/>
      <c r="PHD172" s="320"/>
      <c r="PHE172" s="320"/>
      <c r="PHF172" s="320"/>
      <c r="PHG172" s="320"/>
      <c r="PHH172" s="320"/>
      <c r="PHI172" s="320"/>
      <c r="PHJ172" s="320"/>
      <c r="PHK172" s="320"/>
      <c r="PHL172" s="320"/>
      <c r="PHM172" s="320"/>
      <c r="PHN172" s="320"/>
      <c r="PHO172" s="320"/>
      <c r="PHP172" s="320"/>
      <c r="PHQ172" s="320"/>
      <c r="PHR172" s="320"/>
      <c r="PHS172" s="320"/>
      <c r="PHT172" s="320"/>
      <c r="PHU172" s="320"/>
      <c r="PHV172" s="320"/>
      <c r="PHW172" s="320"/>
      <c r="PHX172" s="320"/>
      <c r="PHY172" s="320"/>
      <c r="PHZ172" s="320"/>
      <c r="PIA172" s="320"/>
      <c r="PIB172" s="320"/>
      <c r="PIC172" s="320"/>
      <c r="PID172" s="320"/>
      <c r="PIE172" s="320"/>
      <c r="PIF172" s="320"/>
      <c r="PIG172" s="320"/>
      <c r="PIH172" s="320"/>
      <c r="PII172" s="320"/>
      <c r="PIJ172" s="320"/>
      <c r="PIK172" s="320"/>
      <c r="PIL172" s="320"/>
      <c r="PIM172" s="320"/>
      <c r="PIN172" s="320"/>
      <c r="PIO172" s="320"/>
      <c r="PIP172" s="320"/>
      <c r="PIQ172" s="320"/>
      <c r="PIR172" s="320"/>
      <c r="PIS172" s="320"/>
      <c r="PIT172" s="320"/>
      <c r="PIU172" s="320"/>
      <c r="PIV172" s="320"/>
      <c r="PIW172" s="320"/>
      <c r="PIX172" s="320"/>
      <c r="PIY172" s="320"/>
      <c r="PIZ172" s="320"/>
      <c r="PJA172" s="320"/>
      <c r="PJB172" s="320"/>
      <c r="PJC172" s="320"/>
      <c r="PJD172" s="320"/>
      <c r="PJE172" s="320"/>
      <c r="PJF172" s="320"/>
      <c r="PJG172" s="320"/>
      <c r="PJH172" s="320"/>
      <c r="PJI172" s="320"/>
      <c r="PJJ172" s="320"/>
      <c r="PJK172" s="320"/>
      <c r="PJL172" s="320"/>
      <c r="PJM172" s="320"/>
      <c r="PJN172" s="320"/>
      <c r="PJO172" s="320"/>
      <c r="PJP172" s="320"/>
      <c r="PJQ172" s="320"/>
      <c r="PJR172" s="320"/>
      <c r="PJS172" s="320"/>
      <c r="PJT172" s="320"/>
      <c r="PJU172" s="320"/>
      <c r="PJV172" s="320"/>
      <c r="PJW172" s="320"/>
      <c r="PJX172" s="320"/>
      <c r="PJY172" s="320"/>
      <c r="PJZ172" s="320"/>
      <c r="PKA172" s="320"/>
      <c r="PKB172" s="320"/>
      <c r="PKC172" s="320"/>
      <c r="PKD172" s="320"/>
      <c r="PKE172" s="320"/>
      <c r="PKF172" s="320"/>
      <c r="PKG172" s="320"/>
      <c r="PKH172" s="320"/>
      <c r="PKI172" s="320"/>
      <c r="PKJ172" s="320"/>
      <c r="PKK172" s="320"/>
      <c r="PKL172" s="320"/>
      <c r="PKM172" s="320"/>
      <c r="PKN172" s="320"/>
      <c r="PKO172" s="320"/>
      <c r="PKP172" s="320"/>
      <c r="PKQ172" s="320"/>
      <c r="PKR172" s="320"/>
      <c r="PKS172" s="320"/>
      <c r="PKT172" s="320"/>
      <c r="PKU172" s="320"/>
      <c r="PKV172" s="320"/>
      <c r="PKW172" s="320"/>
      <c r="PKX172" s="320"/>
      <c r="PKY172" s="320"/>
      <c r="PKZ172" s="320"/>
      <c r="PLA172" s="320"/>
      <c r="PLB172" s="320"/>
      <c r="PLC172" s="320"/>
      <c r="PLD172" s="320"/>
      <c r="PLE172" s="320"/>
      <c r="PLF172" s="320"/>
      <c r="PLG172" s="320"/>
      <c r="PLH172" s="320"/>
      <c r="PLI172" s="320"/>
      <c r="PLJ172" s="320"/>
      <c r="PLK172" s="320"/>
      <c r="PLL172" s="320"/>
      <c r="PLM172" s="320"/>
      <c r="PLN172" s="320"/>
      <c r="PLO172" s="320"/>
      <c r="PLP172" s="320"/>
      <c r="PLQ172" s="320"/>
      <c r="PLR172" s="320"/>
      <c r="PLS172" s="320"/>
      <c r="PLT172" s="320"/>
      <c r="PLU172" s="320"/>
      <c r="PLV172" s="320"/>
      <c r="PLW172" s="320"/>
      <c r="PLX172" s="320"/>
      <c r="PLY172" s="320"/>
      <c r="PLZ172" s="320"/>
      <c r="PMA172" s="320"/>
      <c r="PMB172" s="320"/>
      <c r="PMC172" s="320"/>
      <c r="PMD172" s="320"/>
      <c r="PME172" s="320"/>
      <c r="PMF172" s="320"/>
      <c r="PMG172" s="320"/>
      <c r="PMH172" s="320"/>
      <c r="PMI172" s="320"/>
      <c r="PMJ172" s="320"/>
      <c r="PMK172" s="320"/>
      <c r="PML172" s="320"/>
      <c r="PMM172" s="320"/>
      <c r="PMN172" s="320"/>
      <c r="PMO172" s="320"/>
      <c r="PMP172" s="320"/>
      <c r="PMQ172" s="320"/>
      <c r="PMR172" s="320"/>
      <c r="PMS172" s="320"/>
      <c r="PMT172" s="320"/>
      <c r="PMU172" s="320"/>
      <c r="PMV172" s="320"/>
      <c r="PMW172" s="320"/>
      <c r="PMX172" s="320"/>
      <c r="PMY172" s="320"/>
      <c r="PMZ172" s="320"/>
      <c r="PNA172" s="320"/>
      <c r="PNB172" s="320"/>
      <c r="PNC172" s="320"/>
      <c r="PND172" s="320"/>
      <c r="PNE172" s="320"/>
      <c r="PNF172" s="320"/>
      <c r="PNG172" s="320"/>
      <c r="PNH172" s="320"/>
      <c r="PNI172" s="320"/>
      <c r="PNJ172" s="320"/>
      <c r="PNK172" s="320"/>
      <c r="PNL172" s="320"/>
      <c r="PNM172" s="320"/>
      <c r="PNN172" s="320"/>
      <c r="PNO172" s="320"/>
      <c r="PNP172" s="320"/>
      <c r="PNQ172" s="320"/>
      <c r="PNR172" s="320"/>
      <c r="PNS172" s="320"/>
      <c r="PNT172" s="320"/>
      <c r="PNU172" s="320"/>
      <c r="PNV172" s="320"/>
      <c r="PNW172" s="320"/>
      <c r="PNX172" s="320"/>
      <c r="PNY172" s="320"/>
      <c r="PNZ172" s="320"/>
      <c r="POA172" s="320"/>
      <c r="POB172" s="320"/>
      <c r="POC172" s="320"/>
      <c r="POD172" s="320"/>
      <c r="POE172" s="320"/>
      <c r="POF172" s="320"/>
      <c r="POG172" s="320"/>
      <c r="POH172" s="320"/>
      <c r="POI172" s="320"/>
      <c r="POJ172" s="320"/>
      <c r="POK172" s="320"/>
      <c r="POL172" s="320"/>
      <c r="POM172" s="320"/>
      <c r="PON172" s="320"/>
      <c r="POO172" s="320"/>
      <c r="POP172" s="320"/>
      <c r="POQ172" s="320"/>
      <c r="POR172" s="320"/>
      <c r="POS172" s="320"/>
      <c r="POT172" s="320"/>
      <c r="POU172" s="320"/>
      <c r="POV172" s="320"/>
      <c r="POW172" s="320"/>
      <c r="POX172" s="320"/>
      <c r="POY172" s="320"/>
      <c r="POZ172" s="320"/>
      <c r="PPA172" s="320"/>
      <c r="PPB172" s="320"/>
      <c r="PPC172" s="320"/>
      <c r="PPD172" s="320"/>
      <c r="PPE172" s="320"/>
      <c r="PPF172" s="320"/>
      <c r="PPG172" s="320"/>
      <c r="PPH172" s="320"/>
      <c r="PPI172" s="320"/>
      <c r="PPJ172" s="320"/>
      <c r="PPK172" s="320"/>
      <c r="PPL172" s="320"/>
      <c r="PPM172" s="320"/>
      <c r="PPN172" s="320"/>
      <c r="PPO172" s="320"/>
      <c r="PPP172" s="320"/>
      <c r="PPQ172" s="320"/>
      <c r="PPR172" s="320"/>
      <c r="PPS172" s="320"/>
      <c r="PPT172" s="320"/>
      <c r="PPU172" s="320"/>
      <c r="PPV172" s="320"/>
      <c r="PPW172" s="320"/>
      <c r="PPX172" s="320"/>
      <c r="PPY172" s="320"/>
      <c r="PPZ172" s="320"/>
      <c r="PQA172" s="320"/>
      <c r="PQB172" s="320"/>
      <c r="PQC172" s="320"/>
      <c r="PQD172" s="320"/>
      <c r="PQE172" s="320"/>
      <c r="PQF172" s="320"/>
      <c r="PQG172" s="320"/>
      <c r="PQH172" s="320"/>
      <c r="PQI172" s="320"/>
      <c r="PQJ172" s="320"/>
      <c r="PQK172" s="320"/>
      <c r="PQL172" s="320"/>
      <c r="PQM172" s="320"/>
      <c r="PQN172" s="320"/>
      <c r="PQO172" s="320"/>
      <c r="PQP172" s="320"/>
      <c r="PQQ172" s="320"/>
      <c r="PQR172" s="320"/>
      <c r="PQS172" s="320"/>
      <c r="PQT172" s="320"/>
      <c r="PQU172" s="320"/>
      <c r="PQV172" s="320"/>
      <c r="PQW172" s="320"/>
      <c r="PQX172" s="320"/>
      <c r="PQY172" s="320"/>
      <c r="PQZ172" s="320"/>
      <c r="PRA172" s="320"/>
      <c r="PRB172" s="320"/>
      <c r="PRC172" s="320"/>
      <c r="PRD172" s="320"/>
      <c r="PRE172" s="320"/>
      <c r="PRF172" s="320"/>
      <c r="PRG172" s="320"/>
      <c r="PRH172" s="320"/>
      <c r="PRI172" s="320"/>
      <c r="PRJ172" s="320"/>
      <c r="PRK172" s="320"/>
      <c r="PRL172" s="320"/>
      <c r="PRM172" s="320"/>
      <c r="PRN172" s="320"/>
      <c r="PRO172" s="320"/>
      <c r="PRP172" s="320"/>
      <c r="PRQ172" s="320"/>
      <c r="PRR172" s="320"/>
      <c r="PRS172" s="320"/>
      <c r="PRT172" s="320"/>
      <c r="PRU172" s="320"/>
      <c r="PRV172" s="320"/>
      <c r="PRW172" s="320"/>
      <c r="PRX172" s="320"/>
      <c r="PRY172" s="320"/>
      <c r="PRZ172" s="320"/>
      <c r="PSA172" s="320"/>
      <c r="PSB172" s="320"/>
      <c r="PSC172" s="320"/>
      <c r="PSD172" s="320"/>
      <c r="PSE172" s="320"/>
      <c r="PSF172" s="320"/>
      <c r="PSG172" s="320"/>
      <c r="PSH172" s="320"/>
      <c r="PSI172" s="320"/>
      <c r="PSJ172" s="320"/>
      <c r="PSK172" s="320"/>
      <c r="PSL172" s="320"/>
      <c r="PSM172" s="320"/>
      <c r="PSN172" s="320"/>
      <c r="PSO172" s="320"/>
      <c r="PSP172" s="320"/>
      <c r="PSQ172" s="320"/>
      <c r="PSR172" s="320"/>
      <c r="PSS172" s="320"/>
      <c r="PST172" s="320"/>
      <c r="PSU172" s="320"/>
      <c r="PSV172" s="320"/>
      <c r="PSW172" s="320"/>
      <c r="PSX172" s="320"/>
      <c r="PSY172" s="320"/>
      <c r="PSZ172" s="320"/>
      <c r="PTA172" s="320"/>
      <c r="PTB172" s="320"/>
      <c r="PTC172" s="320"/>
      <c r="PTD172" s="320"/>
      <c r="PTE172" s="320"/>
      <c r="PTF172" s="320"/>
      <c r="PTG172" s="320"/>
      <c r="PTH172" s="320"/>
      <c r="PTI172" s="320"/>
      <c r="PTJ172" s="320"/>
      <c r="PTK172" s="320"/>
      <c r="PTL172" s="320"/>
      <c r="PTM172" s="320"/>
      <c r="PTN172" s="320"/>
      <c r="PTO172" s="320"/>
      <c r="PTP172" s="320"/>
      <c r="PTQ172" s="320"/>
      <c r="PTR172" s="320"/>
      <c r="PTS172" s="320"/>
      <c r="PTT172" s="320"/>
      <c r="PTU172" s="320"/>
      <c r="PTV172" s="320"/>
      <c r="PTW172" s="320"/>
      <c r="PTX172" s="320"/>
      <c r="PTY172" s="320"/>
      <c r="PTZ172" s="320"/>
      <c r="PUA172" s="320"/>
      <c r="PUB172" s="320"/>
      <c r="PUC172" s="320"/>
      <c r="PUD172" s="320"/>
      <c r="PUE172" s="320"/>
      <c r="PUF172" s="320"/>
      <c r="PUG172" s="320"/>
      <c r="PUH172" s="320"/>
      <c r="PUI172" s="320"/>
      <c r="PUJ172" s="320"/>
      <c r="PUK172" s="320"/>
      <c r="PUL172" s="320"/>
      <c r="PUM172" s="320"/>
      <c r="PUN172" s="320"/>
      <c r="PUO172" s="320"/>
      <c r="PUP172" s="320"/>
      <c r="PUQ172" s="320"/>
      <c r="PUR172" s="320"/>
      <c r="PUS172" s="320"/>
      <c r="PUT172" s="320"/>
      <c r="PUU172" s="320"/>
      <c r="PUV172" s="320"/>
      <c r="PUW172" s="320"/>
      <c r="PUX172" s="320"/>
      <c r="PUY172" s="320"/>
      <c r="PUZ172" s="320"/>
      <c r="PVA172" s="320"/>
      <c r="PVB172" s="320"/>
      <c r="PVC172" s="320"/>
      <c r="PVD172" s="320"/>
      <c r="PVE172" s="320"/>
      <c r="PVF172" s="320"/>
      <c r="PVG172" s="320"/>
      <c r="PVH172" s="320"/>
      <c r="PVI172" s="320"/>
      <c r="PVJ172" s="320"/>
      <c r="PVK172" s="320"/>
      <c r="PVL172" s="320"/>
      <c r="PVM172" s="320"/>
      <c r="PVN172" s="320"/>
      <c r="PVO172" s="320"/>
      <c r="PVP172" s="320"/>
      <c r="PVQ172" s="320"/>
      <c r="PVR172" s="320"/>
      <c r="PVS172" s="320"/>
      <c r="PVT172" s="320"/>
      <c r="PVU172" s="320"/>
      <c r="PVV172" s="320"/>
      <c r="PVW172" s="320"/>
      <c r="PVX172" s="320"/>
      <c r="PVY172" s="320"/>
      <c r="PVZ172" s="320"/>
      <c r="PWA172" s="320"/>
      <c r="PWB172" s="320"/>
      <c r="PWC172" s="320"/>
      <c r="PWD172" s="320"/>
      <c r="PWE172" s="320"/>
      <c r="PWF172" s="320"/>
      <c r="PWG172" s="320"/>
      <c r="PWH172" s="320"/>
      <c r="PWI172" s="320"/>
      <c r="PWJ172" s="320"/>
      <c r="PWK172" s="320"/>
      <c r="PWL172" s="320"/>
      <c r="PWM172" s="320"/>
      <c r="PWN172" s="320"/>
      <c r="PWO172" s="320"/>
      <c r="PWP172" s="320"/>
      <c r="PWQ172" s="320"/>
      <c r="PWR172" s="320"/>
      <c r="PWS172" s="320"/>
      <c r="PWT172" s="320"/>
      <c r="PWU172" s="320"/>
      <c r="PWV172" s="320"/>
      <c r="PWW172" s="320"/>
      <c r="PWX172" s="320"/>
      <c r="PWY172" s="320"/>
      <c r="PWZ172" s="320"/>
      <c r="PXA172" s="320"/>
      <c r="PXB172" s="320"/>
      <c r="PXC172" s="320"/>
      <c r="PXD172" s="320"/>
      <c r="PXE172" s="320"/>
      <c r="PXF172" s="320"/>
      <c r="PXG172" s="320"/>
      <c r="PXH172" s="320"/>
      <c r="PXI172" s="320"/>
      <c r="PXJ172" s="320"/>
      <c r="PXK172" s="320"/>
      <c r="PXL172" s="320"/>
      <c r="PXM172" s="320"/>
      <c r="PXN172" s="320"/>
      <c r="PXO172" s="320"/>
      <c r="PXP172" s="320"/>
      <c r="PXQ172" s="320"/>
      <c r="PXR172" s="320"/>
      <c r="PXS172" s="320"/>
      <c r="PXT172" s="320"/>
      <c r="PXU172" s="320"/>
      <c r="PXV172" s="320"/>
      <c r="PXW172" s="320"/>
      <c r="PXX172" s="320"/>
      <c r="PXY172" s="320"/>
      <c r="PXZ172" s="320"/>
      <c r="PYA172" s="320"/>
      <c r="PYB172" s="320"/>
      <c r="PYC172" s="320"/>
      <c r="PYD172" s="320"/>
      <c r="PYE172" s="320"/>
      <c r="PYF172" s="320"/>
      <c r="PYG172" s="320"/>
      <c r="PYH172" s="320"/>
      <c r="PYI172" s="320"/>
      <c r="PYJ172" s="320"/>
      <c r="PYK172" s="320"/>
      <c r="PYL172" s="320"/>
      <c r="PYM172" s="320"/>
      <c r="PYN172" s="320"/>
      <c r="PYO172" s="320"/>
      <c r="PYP172" s="320"/>
      <c r="PYQ172" s="320"/>
      <c r="PYR172" s="320"/>
      <c r="PYS172" s="320"/>
      <c r="PYT172" s="320"/>
      <c r="PYU172" s="320"/>
      <c r="PYV172" s="320"/>
      <c r="PYW172" s="320"/>
      <c r="PYX172" s="320"/>
      <c r="PYY172" s="320"/>
      <c r="PYZ172" s="320"/>
      <c r="PZA172" s="320"/>
      <c r="PZB172" s="320"/>
      <c r="PZC172" s="320"/>
      <c r="PZD172" s="320"/>
      <c r="PZE172" s="320"/>
      <c r="PZF172" s="320"/>
      <c r="PZG172" s="320"/>
      <c r="PZH172" s="320"/>
      <c r="PZI172" s="320"/>
      <c r="PZJ172" s="320"/>
      <c r="PZK172" s="320"/>
      <c r="PZL172" s="320"/>
      <c r="PZM172" s="320"/>
      <c r="PZN172" s="320"/>
      <c r="PZO172" s="320"/>
      <c r="PZP172" s="320"/>
      <c r="PZQ172" s="320"/>
      <c r="PZR172" s="320"/>
      <c r="PZS172" s="320"/>
      <c r="PZT172" s="320"/>
      <c r="PZU172" s="320"/>
      <c r="PZV172" s="320"/>
      <c r="PZW172" s="320"/>
      <c r="PZX172" s="320"/>
      <c r="PZY172" s="320"/>
      <c r="PZZ172" s="320"/>
      <c r="QAA172" s="320"/>
      <c r="QAB172" s="320"/>
      <c r="QAC172" s="320"/>
      <c r="QAD172" s="320"/>
      <c r="QAE172" s="320"/>
      <c r="QAF172" s="320"/>
      <c r="QAG172" s="320"/>
      <c r="QAH172" s="320"/>
      <c r="QAI172" s="320"/>
      <c r="QAJ172" s="320"/>
      <c r="QAK172" s="320"/>
      <c r="QAL172" s="320"/>
      <c r="QAM172" s="320"/>
      <c r="QAN172" s="320"/>
      <c r="QAO172" s="320"/>
      <c r="QAP172" s="320"/>
      <c r="QAQ172" s="320"/>
      <c r="QAR172" s="320"/>
      <c r="QAS172" s="320"/>
      <c r="QAT172" s="320"/>
      <c r="QAU172" s="320"/>
      <c r="QAV172" s="320"/>
      <c r="QAW172" s="320"/>
      <c r="QAX172" s="320"/>
      <c r="QAY172" s="320"/>
      <c r="QAZ172" s="320"/>
      <c r="QBA172" s="320"/>
      <c r="QBB172" s="320"/>
      <c r="QBC172" s="320"/>
      <c r="QBD172" s="320"/>
      <c r="QBE172" s="320"/>
      <c r="QBF172" s="320"/>
      <c r="QBG172" s="320"/>
      <c r="QBH172" s="320"/>
      <c r="QBI172" s="320"/>
      <c r="QBJ172" s="320"/>
      <c r="QBK172" s="320"/>
      <c r="QBL172" s="320"/>
      <c r="QBM172" s="320"/>
      <c r="QBN172" s="320"/>
      <c r="QBO172" s="320"/>
      <c r="QBP172" s="320"/>
      <c r="QBQ172" s="320"/>
      <c r="QBR172" s="320"/>
      <c r="QBS172" s="320"/>
      <c r="QBT172" s="320"/>
      <c r="QBU172" s="320"/>
      <c r="QBV172" s="320"/>
      <c r="QBW172" s="320"/>
      <c r="QBX172" s="320"/>
      <c r="QBY172" s="320"/>
      <c r="QBZ172" s="320"/>
      <c r="QCA172" s="320"/>
      <c r="QCB172" s="320"/>
      <c r="QCC172" s="320"/>
      <c r="QCD172" s="320"/>
      <c r="QCE172" s="320"/>
      <c r="QCF172" s="320"/>
      <c r="QCG172" s="320"/>
      <c r="QCH172" s="320"/>
      <c r="QCI172" s="320"/>
      <c r="QCJ172" s="320"/>
      <c r="QCK172" s="320"/>
      <c r="QCL172" s="320"/>
      <c r="QCM172" s="320"/>
      <c r="QCN172" s="320"/>
      <c r="QCO172" s="320"/>
      <c r="QCP172" s="320"/>
      <c r="QCQ172" s="320"/>
      <c r="QCR172" s="320"/>
      <c r="QCS172" s="320"/>
      <c r="QCT172" s="320"/>
      <c r="QCU172" s="320"/>
      <c r="QCV172" s="320"/>
      <c r="QCW172" s="320"/>
      <c r="QCX172" s="320"/>
      <c r="QCY172" s="320"/>
      <c r="QCZ172" s="320"/>
      <c r="QDA172" s="320"/>
      <c r="QDB172" s="320"/>
      <c r="QDC172" s="320"/>
      <c r="QDD172" s="320"/>
      <c r="QDE172" s="320"/>
      <c r="QDF172" s="320"/>
      <c r="QDG172" s="320"/>
      <c r="QDH172" s="320"/>
      <c r="QDI172" s="320"/>
      <c r="QDJ172" s="320"/>
      <c r="QDK172" s="320"/>
      <c r="QDL172" s="320"/>
      <c r="QDM172" s="320"/>
      <c r="QDN172" s="320"/>
      <c r="QDO172" s="320"/>
      <c r="QDP172" s="320"/>
      <c r="QDQ172" s="320"/>
      <c r="QDR172" s="320"/>
      <c r="QDS172" s="320"/>
      <c r="QDT172" s="320"/>
      <c r="QDU172" s="320"/>
      <c r="QDV172" s="320"/>
      <c r="QDW172" s="320"/>
      <c r="QDX172" s="320"/>
      <c r="QDY172" s="320"/>
      <c r="QDZ172" s="320"/>
      <c r="QEA172" s="320"/>
      <c r="QEB172" s="320"/>
      <c r="QEC172" s="320"/>
      <c r="QED172" s="320"/>
      <c r="QEE172" s="320"/>
      <c r="QEF172" s="320"/>
      <c r="QEG172" s="320"/>
      <c r="QEH172" s="320"/>
      <c r="QEI172" s="320"/>
      <c r="QEJ172" s="320"/>
      <c r="QEK172" s="320"/>
      <c r="QEL172" s="320"/>
      <c r="QEM172" s="320"/>
      <c r="QEN172" s="320"/>
      <c r="QEO172" s="320"/>
      <c r="QEP172" s="320"/>
      <c r="QEQ172" s="320"/>
      <c r="QER172" s="320"/>
      <c r="QES172" s="320"/>
      <c r="QET172" s="320"/>
      <c r="QEU172" s="320"/>
      <c r="QEV172" s="320"/>
      <c r="QEW172" s="320"/>
      <c r="QEX172" s="320"/>
      <c r="QEY172" s="320"/>
      <c r="QEZ172" s="320"/>
      <c r="QFA172" s="320"/>
      <c r="QFB172" s="320"/>
      <c r="QFC172" s="320"/>
      <c r="QFD172" s="320"/>
      <c r="QFE172" s="320"/>
      <c r="QFF172" s="320"/>
      <c r="QFG172" s="320"/>
      <c r="QFH172" s="320"/>
      <c r="QFI172" s="320"/>
      <c r="QFJ172" s="320"/>
      <c r="QFK172" s="320"/>
      <c r="QFL172" s="320"/>
      <c r="QFM172" s="320"/>
      <c r="QFN172" s="320"/>
      <c r="QFO172" s="320"/>
      <c r="QFP172" s="320"/>
      <c r="QFQ172" s="320"/>
      <c r="QFR172" s="320"/>
      <c r="QFS172" s="320"/>
      <c r="QFT172" s="320"/>
      <c r="QFU172" s="320"/>
      <c r="QFV172" s="320"/>
      <c r="QFW172" s="320"/>
      <c r="QFX172" s="320"/>
      <c r="QFY172" s="320"/>
      <c r="QFZ172" s="320"/>
      <c r="QGA172" s="320"/>
      <c r="QGB172" s="320"/>
      <c r="QGC172" s="320"/>
      <c r="QGD172" s="320"/>
      <c r="QGE172" s="320"/>
      <c r="QGF172" s="320"/>
      <c r="QGG172" s="320"/>
      <c r="QGH172" s="320"/>
      <c r="QGI172" s="320"/>
      <c r="QGJ172" s="320"/>
      <c r="QGK172" s="320"/>
      <c r="QGL172" s="320"/>
      <c r="QGM172" s="320"/>
      <c r="QGN172" s="320"/>
      <c r="QGO172" s="320"/>
      <c r="QGP172" s="320"/>
      <c r="QGQ172" s="320"/>
      <c r="QGR172" s="320"/>
      <c r="QGS172" s="320"/>
      <c r="QGT172" s="320"/>
      <c r="QGU172" s="320"/>
      <c r="QGV172" s="320"/>
      <c r="QGW172" s="320"/>
      <c r="QGX172" s="320"/>
      <c r="QGY172" s="320"/>
      <c r="QGZ172" s="320"/>
      <c r="QHA172" s="320"/>
      <c r="QHB172" s="320"/>
      <c r="QHC172" s="320"/>
      <c r="QHD172" s="320"/>
      <c r="QHE172" s="320"/>
      <c r="QHF172" s="320"/>
      <c r="QHG172" s="320"/>
      <c r="QHH172" s="320"/>
      <c r="QHI172" s="320"/>
      <c r="QHJ172" s="320"/>
      <c r="QHK172" s="320"/>
      <c r="QHL172" s="320"/>
      <c r="QHM172" s="320"/>
      <c r="QHN172" s="320"/>
      <c r="QHO172" s="320"/>
      <c r="QHP172" s="320"/>
      <c r="QHQ172" s="320"/>
      <c r="QHR172" s="320"/>
      <c r="QHS172" s="320"/>
      <c r="QHT172" s="320"/>
      <c r="QHU172" s="320"/>
      <c r="QHV172" s="320"/>
      <c r="QHW172" s="320"/>
      <c r="QHX172" s="320"/>
      <c r="QHY172" s="320"/>
      <c r="QHZ172" s="320"/>
      <c r="QIA172" s="320"/>
      <c r="QIB172" s="320"/>
      <c r="QIC172" s="320"/>
      <c r="QID172" s="320"/>
      <c r="QIE172" s="320"/>
      <c r="QIF172" s="320"/>
      <c r="QIG172" s="320"/>
      <c r="QIH172" s="320"/>
      <c r="QII172" s="320"/>
      <c r="QIJ172" s="320"/>
      <c r="QIK172" s="320"/>
      <c r="QIL172" s="320"/>
      <c r="QIM172" s="320"/>
      <c r="QIN172" s="320"/>
      <c r="QIO172" s="320"/>
      <c r="QIP172" s="320"/>
      <c r="QIQ172" s="320"/>
      <c r="QIR172" s="320"/>
      <c r="QIS172" s="320"/>
      <c r="QIT172" s="320"/>
      <c r="QIU172" s="320"/>
      <c r="QIV172" s="320"/>
      <c r="QIW172" s="320"/>
      <c r="QIX172" s="320"/>
      <c r="QIY172" s="320"/>
      <c r="QIZ172" s="320"/>
      <c r="QJA172" s="320"/>
      <c r="QJB172" s="320"/>
      <c r="QJC172" s="320"/>
      <c r="QJD172" s="320"/>
      <c r="QJE172" s="320"/>
      <c r="QJF172" s="320"/>
      <c r="QJG172" s="320"/>
      <c r="QJH172" s="320"/>
      <c r="QJI172" s="320"/>
      <c r="QJJ172" s="320"/>
      <c r="QJK172" s="320"/>
      <c r="QJL172" s="320"/>
      <c r="QJM172" s="320"/>
      <c r="QJN172" s="320"/>
      <c r="QJO172" s="320"/>
      <c r="QJP172" s="320"/>
      <c r="QJQ172" s="320"/>
      <c r="QJR172" s="320"/>
      <c r="QJS172" s="320"/>
      <c r="QJT172" s="320"/>
      <c r="QJU172" s="320"/>
      <c r="QJV172" s="320"/>
      <c r="QJW172" s="320"/>
      <c r="QJX172" s="320"/>
      <c r="QJY172" s="320"/>
      <c r="QJZ172" s="320"/>
      <c r="QKA172" s="320"/>
      <c r="QKB172" s="320"/>
      <c r="QKC172" s="320"/>
      <c r="QKD172" s="320"/>
      <c r="QKE172" s="320"/>
      <c r="QKF172" s="320"/>
      <c r="QKG172" s="320"/>
      <c r="QKH172" s="320"/>
      <c r="QKI172" s="320"/>
      <c r="QKJ172" s="320"/>
      <c r="QKK172" s="320"/>
      <c r="QKL172" s="320"/>
      <c r="QKM172" s="320"/>
      <c r="QKN172" s="320"/>
      <c r="QKO172" s="320"/>
      <c r="QKP172" s="320"/>
      <c r="QKQ172" s="320"/>
      <c r="QKR172" s="320"/>
      <c r="QKS172" s="320"/>
      <c r="QKT172" s="320"/>
      <c r="QKU172" s="320"/>
      <c r="QKV172" s="320"/>
      <c r="QKW172" s="320"/>
      <c r="QKX172" s="320"/>
      <c r="QKY172" s="320"/>
      <c r="QKZ172" s="320"/>
      <c r="QLA172" s="320"/>
      <c r="QLB172" s="320"/>
      <c r="QLC172" s="320"/>
      <c r="QLD172" s="320"/>
      <c r="QLE172" s="320"/>
      <c r="QLF172" s="320"/>
      <c r="QLG172" s="320"/>
      <c r="QLH172" s="320"/>
      <c r="QLI172" s="320"/>
      <c r="QLJ172" s="320"/>
      <c r="QLK172" s="320"/>
      <c r="QLL172" s="320"/>
      <c r="QLM172" s="320"/>
      <c r="QLN172" s="320"/>
      <c r="QLO172" s="320"/>
      <c r="QLP172" s="320"/>
      <c r="QLQ172" s="320"/>
      <c r="QLR172" s="320"/>
      <c r="QLS172" s="320"/>
      <c r="QLT172" s="320"/>
      <c r="QLU172" s="320"/>
      <c r="QLV172" s="320"/>
      <c r="QLW172" s="320"/>
      <c r="QLX172" s="320"/>
      <c r="QLY172" s="320"/>
      <c r="QLZ172" s="320"/>
      <c r="QMA172" s="320"/>
      <c r="QMB172" s="320"/>
      <c r="QMC172" s="320"/>
      <c r="QMD172" s="320"/>
      <c r="QME172" s="320"/>
      <c r="QMF172" s="320"/>
      <c r="QMG172" s="320"/>
      <c r="QMH172" s="320"/>
      <c r="QMI172" s="320"/>
      <c r="QMJ172" s="320"/>
      <c r="QMK172" s="320"/>
      <c r="QML172" s="320"/>
      <c r="QMM172" s="320"/>
      <c r="QMN172" s="320"/>
      <c r="QMO172" s="320"/>
      <c r="QMP172" s="320"/>
      <c r="QMQ172" s="320"/>
      <c r="QMR172" s="320"/>
      <c r="QMS172" s="320"/>
      <c r="QMT172" s="320"/>
      <c r="QMU172" s="320"/>
      <c r="QMV172" s="320"/>
      <c r="QMW172" s="320"/>
      <c r="QMX172" s="320"/>
      <c r="QMY172" s="320"/>
      <c r="QMZ172" s="320"/>
      <c r="QNA172" s="320"/>
      <c r="QNB172" s="320"/>
      <c r="QNC172" s="320"/>
      <c r="QND172" s="320"/>
      <c r="QNE172" s="320"/>
      <c r="QNF172" s="320"/>
      <c r="QNG172" s="320"/>
      <c r="QNH172" s="320"/>
      <c r="QNI172" s="320"/>
      <c r="QNJ172" s="320"/>
      <c r="QNK172" s="320"/>
      <c r="QNL172" s="320"/>
      <c r="QNM172" s="320"/>
      <c r="QNN172" s="320"/>
      <c r="QNO172" s="320"/>
      <c r="QNP172" s="320"/>
      <c r="QNQ172" s="320"/>
      <c r="QNR172" s="320"/>
      <c r="QNS172" s="320"/>
      <c r="QNT172" s="320"/>
      <c r="QNU172" s="320"/>
      <c r="QNV172" s="320"/>
      <c r="QNW172" s="320"/>
      <c r="QNX172" s="320"/>
      <c r="QNY172" s="320"/>
      <c r="QNZ172" s="320"/>
      <c r="QOA172" s="320"/>
      <c r="QOB172" s="320"/>
      <c r="QOC172" s="320"/>
      <c r="QOD172" s="320"/>
      <c r="QOE172" s="320"/>
      <c r="QOF172" s="320"/>
      <c r="QOG172" s="320"/>
      <c r="QOH172" s="320"/>
      <c r="QOI172" s="320"/>
      <c r="QOJ172" s="320"/>
      <c r="QOK172" s="320"/>
      <c r="QOL172" s="320"/>
      <c r="QOM172" s="320"/>
      <c r="QON172" s="320"/>
      <c r="QOO172" s="320"/>
      <c r="QOP172" s="320"/>
      <c r="QOQ172" s="320"/>
      <c r="QOR172" s="320"/>
      <c r="QOS172" s="320"/>
      <c r="QOT172" s="320"/>
      <c r="QOU172" s="320"/>
      <c r="QOV172" s="320"/>
      <c r="QOW172" s="320"/>
      <c r="QOX172" s="320"/>
      <c r="QOY172" s="320"/>
      <c r="QOZ172" s="320"/>
      <c r="QPA172" s="320"/>
      <c r="QPB172" s="320"/>
      <c r="QPC172" s="320"/>
      <c r="QPD172" s="320"/>
      <c r="QPE172" s="320"/>
      <c r="QPF172" s="320"/>
      <c r="QPG172" s="320"/>
      <c r="QPH172" s="320"/>
      <c r="QPI172" s="320"/>
      <c r="QPJ172" s="320"/>
      <c r="QPK172" s="320"/>
      <c r="QPL172" s="320"/>
      <c r="QPM172" s="320"/>
      <c r="QPN172" s="320"/>
      <c r="QPO172" s="320"/>
      <c r="QPP172" s="320"/>
      <c r="QPQ172" s="320"/>
      <c r="QPR172" s="320"/>
      <c r="QPS172" s="320"/>
      <c r="QPT172" s="320"/>
      <c r="QPU172" s="320"/>
      <c r="QPV172" s="320"/>
      <c r="QPW172" s="320"/>
      <c r="QPX172" s="320"/>
      <c r="QPY172" s="320"/>
      <c r="QPZ172" s="320"/>
      <c r="QQA172" s="320"/>
      <c r="QQB172" s="320"/>
      <c r="QQC172" s="320"/>
      <c r="QQD172" s="320"/>
      <c r="QQE172" s="320"/>
      <c r="QQF172" s="320"/>
      <c r="QQG172" s="320"/>
      <c r="QQH172" s="320"/>
      <c r="QQI172" s="320"/>
      <c r="QQJ172" s="320"/>
      <c r="QQK172" s="320"/>
      <c r="QQL172" s="320"/>
      <c r="QQM172" s="320"/>
      <c r="QQN172" s="320"/>
      <c r="QQO172" s="320"/>
      <c r="QQP172" s="320"/>
      <c r="QQQ172" s="320"/>
      <c r="QQR172" s="320"/>
      <c r="QQS172" s="320"/>
      <c r="QQT172" s="320"/>
      <c r="QQU172" s="320"/>
      <c r="QQV172" s="320"/>
      <c r="QQW172" s="320"/>
      <c r="QQX172" s="320"/>
      <c r="QQY172" s="320"/>
      <c r="QQZ172" s="320"/>
      <c r="QRA172" s="320"/>
      <c r="QRB172" s="320"/>
      <c r="QRC172" s="320"/>
      <c r="QRD172" s="320"/>
      <c r="QRE172" s="320"/>
      <c r="QRF172" s="320"/>
      <c r="QRG172" s="320"/>
      <c r="QRH172" s="320"/>
      <c r="QRI172" s="320"/>
      <c r="QRJ172" s="320"/>
      <c r="QRK172" s="320"/>
      <c r="QRL172" s="320"/>
      <c r="QRM172" s="320"/>
      <c r="QRN172" s="320"/>
      <c r="QRO172" s="320"/>
      <c r="QRP172" s="320"/>
      <c r="QRQ172" s="320"/>
      <c r="QRR172" s="320"/>
      <c r="QRS172" s="320"/>
      <c r="QRT172" s="320"/>
      <c r="QRU172" s="320"/>
      <c r="QRV172" s="320"/>
      <c r="QRW172" s="320"/>
      <c r="QRX172" s="320"/>
      <c r="QRY172" s="320"/>
      <c r="QRZ172" s="320"/>
      <c r="QSA172" s="320"/>
      <c r="QSB172" s="320"/>
      <c r="QSC172" s="320"/>
      <c r="QSD172" s="320"/>
      <c r="QSE172" s="320"/>
      <c r="QSF172" s="320"/>
      <c r="QSG172" s="320"/>
      <c r="QSH172" s="320"/>
      <c r="QSI172" s="320"/>
      <c r="QSJ172" s="320"/>
      <c r="QSK172" s="320"/>
      <c r="QSL172" s="320"/>
      <c r="QSM172" s="320"/>
      <c r="QSN172" s="320"/>
      <c r="QSO172" s="320"/>
      <c r="QSP172" s="320"/>
      <c r="QSQ172" s="320"/>
      <c r="QSR172" s="320"/>
      <c r="QSS172" s="320"/>
      <c r="QST172" s="320"/>
      <c r="QSU172" s="320"/>
      <c r="QSV172" s="320"/>
      <c r="QSW172" s="320"/>
      <c r="QSX172" s="320"/>
      <c r="QSY172" s="320"/>
      <c r="QSZ172" s="320"/>
      <c r="QTA172" s="320"/>
      <c r="QTB172" s="320"/>
      <c r="QTC172" s="320"/>
      <c r="QTD172" s="320"/>
      <c r="QTE172" s="320"/>
      <c r="QTF172" s="320"/>
      <c r="QTG172" s="320"/>
      <c r="QTH172" s="320"/>
      <c r="QTI172" s="320"/>
      <c r="QTJ172" s="320"/>
      <c r="QTK172" s="320"/>
      <c r="QTL172" s="320"/>
      <c r="QTM172" s="320"/>
      <c r="QTN172" s="320"/>
      <c r="QTO172" s="320"/>
      <c r="QTP172" s="320"/>
      <c r="QTQ172" s="320"/>
      <c r="QTR172" s="320"/>
      <c r="QTS172" s="320"/>
      <c r="QTT172" s="320"/>
      <c r="QTU172" s="320"/>
      <c r="QTV172" s="320"/>
      <c r="QTW172" s="320"/>
      <c r="QTX172" s="320"/>
      <c r="QTY172" s="320"/>
      <c r="QTZ172" s="320"/>
      <c r="QUA172" s="320"/>
      <c r="QUB172" s="320"/>
      <c r="QUC172" s="320"/>
      <c r="QUD172" s="320"/>
      <c r="QUE172" s="320"/>
      <c r="QUF172" s="320"/>
      <c r="QUG172" s="320"/>
      <c r="QUH172" s="320"/>
      <c r="QUI172" s="320"/>
      <c r="QUJ172" s="320"/>
      <c r="QUK172" s="320"/>
      <c r="QUL172" s="320"/>
      <c r="QUM172" s="320"/>
      <c r="QUN172" s="320"/>
      <c r="QUO172" s="320"/>
      <c r="QUP172" s="320"/>
      <c r="QUQ172" s="320"/>
      <c r="QUR172" s="320"/>
      <c r="QUS172" s="320"/>
      <c r="QUT172" s="320"/>
      <c r="QUU172" s="320"/>
      <c r="QUV172" s="320"/>
      <c r="QUW172" s="320"/>
      <c r="QUX172" s="320"/>
      <c r="QUY172" s="320"/>
      <c r="QUZ172" s="320"/>
      <c r="QVA172" s="320"/>
      <c r="QVB172" s="320"/>
      <c r="QVC172" s="320"/>
      <c r="QVD172" s="320"/>
      <c r="QVE172" s="320"/>
      <c r="QVF172" s="320"/>
      <c r="QVG172" s="320"/>
      <c r="QVH172" s="320"/>
      <c r="QVI172" s="320"/>
      <c r="QVJ172" s="320"/>
      <c r="QVK172" s="320"/>
      <c r="QVL172" s="320"/>
      <c r="QVM172" s="320"/>
      <c r="QVN172" s="320"/>
      <c r="QVO172" s="320"/>
      <c r="QVP172" s="320"/>
      <c r="QVQ172" s="320"/>
      <c r="QVR172" s="320"/>
      <c r="QVS172" s="320"/>
      <c r="QVT172" s="320"/>
      <c r="QVU172" s="320"/>
      <c r="QVV172" s="320"/>
      <c r="QVW172" s="320"/>
      <c r="QVX172" s="320"/>
      <c r="QVY172" s="320"/>
      <c r="QVZ172" s="320"/>
      <c r="QWA172" s="320"/>
      <c r="QWB172" s="320"/>
      <c r="QWC172" s="320"/>
      <c r="QWD172" s="320"/>
      <c r="QWE172" s="320"/>
      <c r="QWF172" s="320"/>
      <c r="QWG172" s="320"/>
      <c r="QWH172" s="320"/>
      <c r="QWI172" s="320"/>
      <c r="QWJ172" s="320"/>
      <c r="QWK172" s="320"/>
      <c r="QWL172" s="320"/>
      <c r="QWM172" s="320"/>
      <c r="QWN172" s="320"/>
      <c r="QWO172" s="320"/>
      <c r="QWP172" s="320"/>
      <c r="QWQ172" s="320"/>
      <c r="QWR172" s="320"/>
      <c r="QWS172" s="320"/>
      <c r="QWT172" s="320"/>
      <c r="QWU172" s="320"/>
      <c r="QWV172" s="320"/>
      <c r="QWW172" s="320"/>
      <c r="QWX172" s="320"/>
      <c r="QWY172" s="320"/>
      <c r="QWZ172" s="320"/>
      <c r="QXA172" s="320"/>
      <c r="QXB172" s="320"/>
      <c r="QXC172" s="320"/>
      <c r="QXD172" s="320"/>
      <c r="QXE172" s="320"/>
      <c r="QXF172" s="320"/>
      <c r="QXG172" s="320"/>
      <c r="QXH172" s="320"/>
      <c r="QXI172" s="320"/>
      <c r="QXJ172" s="320"/>
      <c r="QXK172" s="320"/>
      <c r="QXL172" s="320"/>
      <c r="QXM172" s="320"/>
      <c r="QXN172" s="320"/>
      <c r="QXO172" s="320"/>
      <c r="QXP172" s="320"/>
      <c r="QXQ172" s="320"/>
      <c r="QXR172" s="320"/>
      <c r="QXS172" s="320"/>
      <c r="QXT172" s="320"/>
      <c r="QXU172" s="320"/>
      <c r="QXV172" s="320"/>
      <c r="QXW172" s="320"/>
      <c r="QXX172" s="320"/>
      <c r="QXY172" s="320"/>
      <c r="QXZ172" s="320"/>
      <c r="QYA172" s="320"/>
      <c r="QYB172" s="320"/>
      <c r="QYC172" s="320"/>
      <c r="QYD172" s="320"/>
      <c r="QYE172" s="320"/>
      <c r="QYF172" s="320"/>
      <c r="QYG172" s="320"/>
      <c r="QYH172" s="320"/>
      <c r="QYI172" s="320"/>
      <c r="QYJ172" s="320"/>
      <c r="QYK172" s="320"/>
      <c r="QYL172" s="320"/>
      <c r="QYM172" s="320"/>
      <c r="QYN172" s="320"/>
      <c r="QYO172" s="320"/>
      <c r="QYP172" s="320"/>
      <c r="QYQ172" s="320"/>
      <c r="QYR172" s="320"/>
      <c r="QYS172" s="320"/>
      <c r="QYT172" s="320"/>
      <c r="QYU172" s="320"/>
      <c r="QYV172" s="320"/>
      <c r="QYW172" s="320"/>
      <c r="QYX172" s="320"/>
      <c r="QYY172" s="320"/>
      <c r="QYZ172" s="320"/>
      <c r="QZA172" s="320"/>
      <c r="QZB172" s="320"/>
      <c r="QZC172" s="320"/>
      <c r="QZD172" s="320"/>
      <c r="QZE172" s="320"/>
      <c r="QZF172" s="320"/>
      <c r="QZG172" s="320"/>
      <c r="QZH172" s="320"/>
      <c r="QZI172" s="320"/>
      <c r="QZJ172" s="320"/>
      <c r="QZK172" s="320"/>
      <c r="QZL172" s="320"/>
      <c r="QZM172" s="320"/>
      <c r="QZN172" s="320"/>
      <c r="QZO172" s="320"/>
      <c r="QZP172" s="320"/>
      <c r="QZQ172" s="320"/>
      <c r="QZR172" s="320"/>
      <c r="QZS172" s="320"/>
      <c r="QZT172" s="320"/>
      <c r="QZU172" s="320"/>
      <c r="QZV172" s="320"/>
      <c r="QZW172" s="320"/>
      <c r="QZX172" s="320"/>
      <c r="QZY172" s="320"/>
      <c r="QZZ172" s="320"/>
      <c r="RAA172" s="320"/>
      <c r="RAB172" s="320"/>
      <c r="RAC172" s="320"/>
      <c r="RAD172" s="320"/>
      <c r="RAE172" s="320"/>
      <c r="RAF172" s="320"/>
      <c r="RAG172" s="320"/>
      <c r="RAH172" s="320"/>
      <c r="RAI172" s="320"/>
      <c r="RAJ172" s="320"/>
      <c r="RAK172" s="320"/>
      <c r="RAL172" s="320"/>
      <c r="RAM172" s="320"/>
      <c r="RAN172" s="320"/>
      <c r="RAO172" s="320"/>
      <c r="RAP172" s="320"/>
      <c r="RAQ172" s="320"/>
      <c r="RAR172" s="320"/>
      <c r="RAS172" s="320"/>
      <c r="RAT172" s="320"/>
      <c r="RAU172" s="320"/>
      <c r="RAV172" s="320"/>
      <c r="RAW172" s="320"/>
      <c r="RAX172" s="320"/>
      <c r="RAY172" s="320"/>
      <c r="RAZ172" s="320"/>
      <c r="RBA172" s="320"/>
      <c r="RBB172" s="320"/>
      <c r="RBC172" s="320"/>
      <c r="RBD172" s="320"/>
      <c r="RBE172" s="320"/>
      <c r="RBF172" s="320"/>
      <c r="RBG172" s="320"/>
      <c r="RBH172" s="320"/>
      <c r="RBI172" s="320"/>
      <c r="RBJ172" s="320"/>
      <c r="RBK172" s="320"/>
      <c r="RBL172" s="320"/>
      <c r="RBM172" s="320"/>
      <c r="RBN172" s="320"/>
      <c r="RBO172" s="320"/>
      <c r="RBP172" s="320"/>
      <c r="RBQ172" s="320"/>
      <c r="RBR172" s="320"/>
      <c r="RBS172" s="320"/>
      <c r="RBT172" s="320"/>
      <c r="RBU172" s="320"/>
      <c r="RBV172" s="320"/>
      <c r="RBW172" s="320"/>
      <c r="RBX172" s="320"/>
      <c r="RBY172" s="320"/>
      <c r="RBZ172" s="320"/>
      <c r="RCA172" s="320"/>
      <c r="RCB172" s="320"/>
      <c r="RCC172" s="320"/>
      <c r="RCD172" s="320"/>
      <c r="RCE172" s="320"/>
      <c r="RCF172" s="320"/>
      <c r="RCG172" s="320"/>
      <c r="RCH172" s="320"/>
      <c r="RCI172" s="320"/>
      <c r="RCJ172" s="320"/>
      <c r="RCK172" s="320"/>
      <c r="RCL172" s="320"/>
      <c r="RCM172" s="320"/>
      <c r="RCN172" s="320"/>
      <c r="RCO172" s="320"/>
      <c r="RCP172" s="320"/>
      <c r="RCQ172" s="320"/>
      <c r="RCR172" s="320"/>
      <c r="RCS172" s="320"/>
      <c r="RCT172" s="320"/>
      <c r="RCU172" s="320"/>
      <c r="RCV172" s="320"/>
      <c r="RCW172" s="320"/>
      <c r="RCX172" s="320"/>
      <c r="RCY172" s="320"/>
      <c r="RCZ172" s="320"/>
      <c r="RDA172" s="320"/>
      <c r="RDB172" s="320"/>
      <c r="RDC172" s="320"/>
      <c r="RDD172" s="320"/>
      <c r="RDE172" s="320"/>
      <c r="RDF172" s="320"/>
      <c r="RDG172" s="320"/>
      <c r="RDH172" s="320"/>
      <c r="RDI172" s="320"/>
      <c r="RDJ172" s="320"/>
      <c r="RDK172" s="320"/>
      <c r="RDL172" s="320"/>
      <c r="RDM172" s="320"/>
      <c r="RDN172" s="320"/>
      <c r="RDO172" s="320"/>
      <c r="RDP172" s="320"/>
      <c r="RDQ172" s="320"/>
      <c r="RDR172" s="320"/>
      <c r="RDS172" s="320"/>
      <c r="RDT172" s="320"/>
      <c r="RDU172" s="320"/>
      <c r="RDV172" s="320"/>
      <c r="RDW172" s="320"/>
      <c r="RDX172" s="320"/>
      <c r="RDY172" s="320"/>
      <c r="RDZ172" s="320"/>
      <c r="REA172" s="320"/>
      <c r="REB172" s="320"/>
      <c r="REC172" s="320"/>
      <c r="RED172" s="320"/>
      <c r="REE172" s="320"/>
      <c r="REF172" s="320"/>
      <c r="REG172" s="320"/>
      <c r="REH172" s="320"/>
      <c r="REI172" s="320"/>
      <c r="REJ172" s="320"/>
      <c r="REK172" s="320"/>
      <c r="REL172" s="320"/>
      <c r="REM172" s="320"/>
      <c r="REN172" s="320"/>
      <c r="REO172" s="320"/>
      <c r="REP172" s="320"/>
      <c r="REQ172" s="320"/>
      <c r="RER172" s="320"/>
      <c r="RES172" s="320"/>
      <c r="RET172" s="320"/>
      <c r="REU172" s="320"/>
      <c r="REV172" s="320"/>
      <c r="REW172" s="320"/>
      <c r="REX172" s="320"/>
      <c r="REY172" s="320"/>
      <c r="REZ172" s="320"/>
      <c r="RFA172" s="320"/>
      <c r="RFB172" s="320"/>
      <c r="RFC172" s="320"/>
      <c r="RFD172" s="320"/>
      <c r="RFE172" s="320"/>
      <c r="RFF172" s="320"/>
      <c r="RFG172" s="320"/>
      <c r="RFH172" s="320"/>
      <c r="RFI172" s="320"/>
      <c r="RFJ172" s="320"/>
      <c r="RFK172" s="320"/>
      <c r="RFL172" s="320"/>
      <c r="RFM172" s="320"/>
      <c r="RFN172" s="320"/>
      <c r="RFO172" s="320"/>
      <c r="RFP172" s="320"/>
      <c r="RFQ172" s="320"/>
      <c r="RFR172" s="320"/>
      <c r="RFS172" s="320"/>
      <c r="RFT172" s="320"/>
      <c r="RFU172" s="320"/>
      <c r="RFV172" s="320"/>
      <c r="RFW172" s="320"/>
      <c r="RFX172" s="320"/>
      <c r="RFY172" s="320"/>
      <c r="RFZ172" s="320"/>
      <c r="RGA172" s="320"/>
      <c r="RGB172" s="320"/>
      <c r="RGC172" s="320"/>
      <c r="RGD172" s="320"/>
      <c r="RGE172" s="320"/>
      <c r="RGF172" s="320"/>
      <c r="RGG172" s="320"/>
      <c r="RGH172" s="320"/>
      <c r="RGI172" s="320"/>
      <c r="RGJ172" s="320"/>
      <c r="RGK172" s="320"/>
      <c r="RGL172" s="320"/>
      <c r="RGM172" s="320"/>
      <c r="RGN172" s="320"/>
      <c r="RGO172" s="320"/>
      <c r="RGP172" s="320"/>
      <c r="RGQ172" s="320"/>
      <c r="RGR172" s="320"/>
      <c r="RGS172" s="320"/>
      <c r="RGT172" s="320"/>
      <c r="RGU172" s="320"/>
      <c r="RGV172" s="320"/>
      <c r="RGW172" s="320"/>
      <c r="RGX172" s="320"/>
      <c r="RGY172" s="320"/>
      <c r="RGZ172" s="320"/>
      <c r="RHA172" s="320"/>
      <c r="RHB172" s="320"/>
      <c r="RHC172" s="320"/>
      <c r="RHD172" s="320"/>
      <c r="RHE172" s="320"/>
      <c r="RHF172" s="320"/>
      <c r="RHG172" s="320"/>
      <c r="RHH172" s="320"/>
      <c r="RHI172" s="320"/>
      <c r="RHJ172" s="320"/>
      <c r="RHK172" s="320"/>
      <c r="RHL172" s="320"/>
      <c r="RHM172" s="320"/>
      <c r="RHN172" s="320"/>
      <c r="RHO172" s="320"/>
      <c r="RHP172" s="320"/>
      <c r="RHQ172" s="320"/>
      <c r="RHR172" s="320"/>
      <c r="RHS172" s="320"/>
      <c r="RHT172" s="320"/>
      <c r="RHU172" s="320"/>
      <c r="RHV172" s="320"/>
      <c r="RHW172" s="320"/>
      <c r="RHX172" s="320"/>
      <c r="RHY172" s="320"/>
      <c r="RHZ172" s="320"/>
      <c r="RIA172" s="320"/>
      <c r="RIB172" s="320"/>
      <c r="RIC172" s="320"/>
      <c r="RID172" s="320"/>
      <c r="RIE172" s="320"/>
      <c r="RIF172" s="320"/>
      <c r="RIG172" s="320"/>
      <c r="RIH172" s="320"/>
      <c r="RII172" s="320"/>
      <c r="RIJ172" s="320"/>
      <c r="RIK172" s="320"/>
      <c r="RIL172" s="320"/>
      <c r="RIM172" s="320"/>
      <c r="RIN172" s="320"/>
      <c r="RIO172" s="320"/>
      <c r="RIP172" s="320"/>
      <c r="RIQ172" s="320"/>
      <c r="RIR172" s="320"/>
      <c r="RIS172" s="320"/>
      <c r="RIT172" s="320"/>
      <c r="RIU172" s="320"/>
      <c r="RIV172" s="320"/>
      <c r="RIW172" s="320"/>
      <c r="RIX172" s="320"/>
      <c r="RIY172" s="320"/>
      <c r="RIZ172" s="320"/>
      <c r="RJA172" s="320"/>
      <c r="RJB172" s="320"/>
      <c r="RJC172" s="320"/>
      <c r="RJD172" s="320"/>
      <c r="RJE172" s="320"/>
      <c r="RJF172" s="320"/>
      <c r="RJG172" s="320"/>
      <c r="RJH172" s="320"/>
      <c r="RJI172" s="320"/>
      <c r="RJJ172" s="320"/>
      <c r="RJK172" s="320"/>
      <c r="RJL172" s="320"/>
      <c r="RJM172" s="320"/>
      <c r="RJN172" s="320"/>
      <c r="RJO172" s="320"/>
      <c r="RJP172" s="320"/>
      <c r="RJQ172" s="320"/>
      <c r="RJR172" s="320"/>
      <c r="RJS172" s="320"/>
      <c r="RJT172" s="320"/>
      <c r="RJU172" s="320"/>
      <c r="RJV172" s="320"/>
      <c r="RJW172" s="320"/>
      <c r="RJX172" s="320"/>
      <c r="RJY172" s="320"/>
      <c r="RJZ172" s="320"/>
      <c r="RKA172" s="320"/>
      <c r="RKB172" s="320"/>
      <c r="RKC172" s="320"/>
      <c r="RKD172" s="320"/>
      <c r="RKE172" s="320"/>
      <c r="RKF172" s="320"/>
      <c r="RKG172" s="320"/>
      <c r="RKH172" s="320"/>
      <c r="RKI172" s="320"/>
      <c r="RKJ172" s="320"/>
      <c r="RKK172" s="320"/>
      <c r="RKL172" s="320"/>
      <c r="RKM172" s="320"/>
      <c r="RKN172" s="320"/>
      <c r="RKO172" s="320"/>
      <c r="RKP172" s="320"/>
      <c r="RKQ172" s="320"/>
      <c r="RKR172" s="320"/>
      <c r="RKS172" s="320"/>
      <c r="RKT172" s="320"/>
      <c r="RKU172" s="320"/>
      <c r="RKV172" s="320"/>
      <c r="RKW172" s="320"/>
      <c r="RKX172" s="320"/>
      <c r="RKY172" s="320"/>
      <c r="RKZ172" s="320"/>
      <c r="RLA172" s="320"/>
      <c r="RLB172" s="320"/>
      <c r="RLC172" s="320"/>
      <c r="RLD172" s="320"/>
      <c r="RLE172" s="320"/>
      <c r="RLF172" s="320"/>
      <c r="RLG172" s="320"/>
      <c r="RLH172" s="320"/>
      <c r="RLI172" s="320"/>
      <c r="RLJ172" s="320"/>
      <c r="RLK172" s="320"/>
      <c r="RLL172" s="320"/>
      <c r="RLM172" s="320"/>
      <c r="RLN172" s="320"/>
      <c r="RLO172" s="320"/>
      <c r="RLP172" s="320"/>
      <c r="RLQ172" s="320"/>
      <c r="RLR172" s="320"/>
      <c r="RLS172" s="320"/>
      <c r="RLT172" s="320"/>
      <c r="RLU172" s="320"/>
      <c r="RLV172" s="320"/>
      <c r="RLW172" s="320"/>
      <c r="RLX172" s="320"/>
      <c r="RLY172" s="320"/>
      <c r="RLZ172" s="320"/>
      <c r="RMA172" s="320"/>
      <c r="RMB172" s="320"/>
      <c r="RMC172" s="320"/>
      <c r="RMD172" s="320"/>
      <c r="RME172" s="320"/>
      <c r="RMF172" s="320"/>
      <c r="RMG172" s="320"/>
      <c r="RMH172" s="320"/>
      <c r="RMI172" s="320"/>
      <c r="RMJ172" s="320"/>
      <c r="RMK172" s="320"/>
      <c r="RML172" s="320"/>
      <c r="RMM172" s="320"/>
      <c r="RMN172" s="320"/>
      <c r="RMO172" s="320"/>
      <c r="RMP172" s="320"/>
      <c r="RMQ172" s="320"/>
      <c r="RMR172" s="320"/>
      <c r="RMS172" s="320"/>
      <c r="RMT172" s="320"/>
      <c r="RMU172" s="320"/>
      <c r="RMV172" s="320"/>
      <c r="RMW172" s="320"/>
      <c r="RMX172" s="320"/>
      <c r="RMY172" s="320"/>
      <c r="RMZ172" s="320"/>
      <c r="RNA172" s="320"/>
      <c r="RNB172" s="320"/>
      <c r="RNC172" s="320"/>
      <c r="RND172" s="320"/>
      <c r="RNE172" s="320"/>
      <c r="RNF172" s="320"/>
      <c r="RNG172" s="320"/>
      <c r="RNH172" s="320"/>
      <c r="RNI172" s="320"/>
      <c r="RNJ172" s="320"/>
      <c r="RNK172" s="320"/>
      <c r="RNL172" s="320"/>
      <c r="RNM172" s="320"/>
      <c r="RNN172" s="320"/>
      <c r="RNO172" s="320"/>
      <c r="RNP172" s="320"/>
      <c r="RNQ172" s="320"/>
      <c r="RNR172" s="320"/>
      <c r="RNS172" s="320"/>
      <c r="RNT172" s="320"/>
      <c r="RNU172" s="320"/>
      <c r="RNV172" s="320"/>
      <c r="RNW172" s="320"/>
      <c r="RNX172" s="320"/>
      <c r="RNY172" s="320"/>
      <c r="RNZ172" s="320"/>
      <c r="ROA172" s="320"/>
      <c r="ROB172" s="320"/>
      <c r="ROC172" s="320"/>
      <c r="ROD172" s="320"/>
      <c r="ROE172" s="320"/>
      <c r="ROF172" s="320"/>
      <c r="ROG172" s="320"/>
      <c r="ROH172" s="320"/>
      <c r="ROI172" s="320"/>
      <c r="ROJ172" s="320"/>
      <c r="ROK172" s="320"/>
      <c r="ROL172" s="320"/>
      <c r="ROM172" s="320"/>
      <c r="RON172" s="320"/>
      <c r="ROO172" s="320"/>
      <c r="ROP172" s="320"/>
      <c r="ROQ172" s="320"/>
      <c r="ROR172" s="320"/>
      <c r="ROS172" s="320"/>
      <c r="ROT172" s="320"/>
      <c r="ROU172" s="320"/>
      <c r="ROV172" s="320"/>
      <c r="ROW172" s="320"/>
      <c r="ROX172" s="320"/>
      <c r="ROY172" s="320"/>
      <c r="ROZ172" s="320"/>
      <c r="RPA172" s="320"/>
      <c r="RPB172" s="320"/>
      <c r="RPC172" s="320"/>
      <c r="RPD172" s="320"/>
      <c r="RPE172" s="320"/>
      <c r="RPF172" s="320"/>
      <c r="RPG172" s="320"/>
      <c r="RPH172" s="320"/>
      <c r="RPI172" s="320"/>
      <c r="RPJ172" s="320"/>
      <c r="RPK172" s="320"/>
      <c r="RPL172" s="320"/>
      <c r="RPM172" s="320"/>
      <c r="RPN172" s="320"/>
      <c r="RPO172" s="320"/>
      <c r="RPP172" s="320"/>
      <c r="RPQ172" s="320"/>
      <c r="RPR172" s="320"/>
      <c r="RPS172" s="320"/>
      <c r="RPT172" s="320"/>
      <c r="RPU172" s="320"/>
      <c r="RPV172" s="320"/>
      <c r="RPW172" s="320"/>
      <c r="RPX172" s="320"/>
      <c r="RPY172" s="320"/>
      <c r="RPZ172" s="320"/>
      <c r="RQA172" s="320"/>
      <c r="RQB172" s="320"/>
      <c r="RQC172" s="320"/>
      <c r="RQD172" s="320"/>
      <c r="RQE172" s="320"/>
      <c r="RQF172" s="320"/>
      <c r="RQG172" s="320"/>
      <c r="RQH172" s="320"/>
      <c r="RQI172" s="320"/>
      <c r="RQJ172" s="320"/>
      <c r="RQK172" s="320"/>
      <c r="RQL172" s="320"/>
      <c r="RQM172" s="320"/>
      <c r="RQN172" s="320"/>
      <c r="RQO172" s="320"/>
      <c r="RQP172" s="320"/>
      <c r="RQQ172" s="320"/>
      <c r="RQR172" s="320"/>
      <c r="RQS172" s="320"/>
      <c r="RQT172" s="320"/>
      <c r="RQU172" s="320"/>
      <c r="RQV172" s="320"/>
      <c r="RQW172" s="320"/>
      <c r="RQX172" s="320"/>
      <c r="RQY172" s="320"/>
      <c r="RQZ172" s="320"/>
      <c r="RRA172" s="320"/>
      <c r="RRB172" s="320"/>
      <c r="RRC172" s="320"/>
      <c r="RRD172" s="320"/>
      <c r="RRE172" s="320"/>
      <c r="RRF172" s="320"/>
      <c r="RRG172" s="320"/>
      <c r="RRH172" s="320"/>
      <c r="RRI172" s="320"/>
      <c r="RRJ172" s="320"/>
      <c r="RRK172" s="320"/>
      <c r="RRL172" s="320"/>
      <c r="RRM172" s="320"/>
      <c r="RRN172" s="320"/>
      <c r="RRO172" s="320"/>
      <c r="RRP172" s="320"/>
      <c r="RRQ172" s="320"/>
      <c r="RRR172" s="320"/>
      <c r="RRS172" s="320"/>
      <c r="RRT172" s="320"/>
      <c r="RRU172" s="320"/>
      <c r="RRV172" s="320"/>
      <c r="RRW172" s="320"/>
      <c r="RRX172" s="320"/>
      <c r="RRY172" s="320"/>
      <c r="RRZ172" s="320"/>
      <c r="RSA172" s="320"/>
      <c r="RSB172" s="320"/>
      <c r="RSC172" s="320"/>
      <c r="RSD172" s="320"/>
      <c r="RSE172" s="320"/>
      <c r="RSF172" s="320"/>
      <c r="RSG172" s="320"/>
      <c r="RSH172" s="320"/>
      <c r="RSI172" s="320"/>
      <c r="RSJ172" s="320"/>
      <c r="RSK172" s="320"/>
      <c r="RSL172" s="320"/>
      <c r="RSM172" s="320"/>
      <c r="RSN172" s="320"/>
      <c r="RSO172" s="320"/>
      <c r="RSP172" s="320"/>
      <c r="RSQ172" s="320"/>
      <c r="RSR172" s="320"/>
      <c r="RSS172" s="320"/>
      <c r="RST172" s="320"/>
      <c r="RSU172" s="320"/>
      <c r="RSV172" s="320"/>
      <c r="RSW172" s="320"/>
      <c r="RSX172" s="320"/>
      <c r="RSY172" s="320"/>
      <c r="RSZ172" s="320"/>
      <c r="RTA172" s="320"/>
      <c r="RTB172" s="320"/>
      <c r="RTC172" s="320"/>
      <c r="RTD172" s="320"/>
      <c r="RTE172" s="320"/>
      <c r="RTF172" s="320"/>
      <c r="RTG172" s="320"/>
      <c r="RTH172" s="320"/>
      <c r="RTI172" s="320"/>
      <c r="RTJ172" s="320"/>
      <c r="RTK172" s="320"/>
      <c r="RTL172" s="320"/>
      <c r="RTM172" s="320"/>
      <c r="RTN172" s="320"/>
      <c r="RTO172" s="320"/>
      <c r="RTP172" s="320"/>
      <c r="RTQ172" s="320"/>
      <c r="RTR172" s="320"/>
      <c r="RTS172" s="320"/>
      <c r="RTT172" s="320"/>
      <c r="RTU172" s="320"/>
      <c r="RTV172" s="320"/>
      <c r="RTW172" s="320"/>
      <c r="RTX172" s="320"/>
      <c r="RTY172" s="320"/>
      <c r="RTZ172" s="320"/>
      <c r="RUA172" s="320"/>
      <c r="RUB172" s="320"/>
      <c r="RUC172" s="320"/>
      <c r="RUD172" s="320"/>
      <c r="RUE172" s="320"/>
      <c r="RUF172" s="320"/>
      <c r="RUG172" s="320"/>
      <c r="RUH172" s="320"/>
      <c r="RUI172" s="320"/>
      <c r="RUJ172" s="320"/>
      <c r="RUK172" s="320"/>
      <c r="RUL172" s="320"/>
      <c r="RUM172" s="320"/>
      <c r="RUN172" s="320"/>
      <c r="RUO172" s="320"/>
      <c r="RUP172" s="320"/>
      <c r="RUQ172" s="320"/>
      <c r="RUR172" s="320"/>
      <c r="RUS172" s="320"/>
      <c r="RUT172" s="320"/>
      <c r="RUU172" s="320"/>
      <c r="RUV172" s="320"/>
      <c r="RUW172" s="320"/>
      <c r="RUX172" s="320"/>
      <c r="RUY172" s="320"/>
      <c r="RUZ172" s="320"/>
      <c r="RVA172" s="320"/>
      <c r="RVB172" s="320"/>
      <c r="RVC172" s="320"/>
      <c r="RVD172" s="320"/>
      <c r="RVE172" s="320"/>
      <c r="RVF172" s="320"/>
      <c r="RVG172" s="320"/>
      <c r="RVH172" s="320"/>
      <c r="RVI172" s="320"/>
      <c r="RVJ172" s="320"/>
      <c r="RVK172" s="320"/>
      <c r="RVL172" s="320"/>
      <c r="RVM172" s="320"/>
      <c r="RVN172" s="320"/>
      <c r="RVO172" s="320"/>
      <c r="RVP172" s="320"/>
      <c r="RVQ172" s="320"/>
      <c r="RVR172" s="320"/>
      <c r="RVS172" s="320"/>
      <c r="RVT172" s="320"/>
      <c r="RVU172" s="320"/>
      <c r="RVV172" s="320"/>
      <c r="RVW172" s="320"/>
      <c r="RVX172" s="320"/>
      <c r="RVY172" s="320"/>
      <c r="RVZ172" s="320"/>
      <c r="RWA172" s="320"/>
      <c r="RWB172" s="320"/>
      <c r="RWC172" s="320"/>
      <c r="RWD172" s="320"/>
      <c r="RWE172" s="320"/>
      <c r="RWF172" s="320"/>
      <c r="RWG172" s="320"/>
      <c r="RWH172" s="320"/>
      <c r="RWI172" s="320"/>
      <c r="RWJ172" s="320"/>
      <c r="RWK172" s="320"/>
      <c r="RWL172" s="320"/>
      <c r="RWM172" s="320"/>
      <c r="RWN172" s="320"/>
      <c r="RWO172" s="320"/>
      <c r="RWP172" s="320"/>
      <c r="RWQ172" s="320"/>
      <c r="RWR172" s="320"/>
      <c r="RWS172" s="320"/>
      <c r="RWT172" s="320"/>
      <c r="RWU172" s="320"/>
      <c r="RWV172" s="320"/>
      <c r="RWW172" s="320"/>
      <c r="RWX172" s="320"/>
      <c r="RWY172" s="320"/>
      <c r="RWZ172" s="320"/>
      <c r="RXA172" s="320"/>
      <c r="RXB172" s="320"/>
      <c r="RXC172" s="320"/>
      <c r="RXD172" s="320"/>
      <c r="RXE172" s="320"/>
      <c r="RXF172" s="320"/>
      <c r="RXG172" s="320"/>
      <c r="RXH172" s="320"/>
      <c r="RXI172" s="320"/>
      <c r="RXJ172" s="320"/>
      <c r="RXK172" s="320"/>
      <c r="RXL172" s="320"/>
      <c r="RXM172" s="320"/>
      <c r="RXN172" s="320"/>
      <c r="RXO172" s="320"/>
      <c r="RXP172" s="320"/>
      <c r="RXQ172" s="320"/>
      <c r="RXR172" s="320"/>
      <c r="RXS172" s="320"/>
      <c r="RXT172" s="320"/>
      <c r="RXU172" s="320"/>
      <c r="RXV172" s="320"/>
      <c r="RXW172" s="320"/>
      <c r="RXX172" s="320"/>
      <c r="RXY172" s="320"/>
      <c r="RXZ172" s="320"/>
      <c r="RYA172" s="320"/>
      <c r="RYB172" s="320"/>
      <c r="RYC172" s="320"/>
      <c r="RYD172" s="320"/>
      <c r="RYE172" s="320"/>
      <c r="RYF172" s="320"/>
      <c r="RYG172" s="320"/>
      <c r="RYH172" s="320"/>
      <c r="RYI172" s="320"/>
      <c r="RYJ172" s="320"/>
      <c r="RYK172" s="320"/>
      <c r="RYL172" s="320"/>
      <c r="RYM172" s="320"/>
      <c r="RYN172" s="320"/>
      <c r="RYO172" s="320"/>
      <c r="RYP172" s="320"/>
      <c r="RYQ172" s="320"/>
      <c r="RYR172" s="320"/>
      <c r="RYS172" s="320"/>
      <c r="RYT172" s="320"/>
      <c r="RYU172" s="320"/>
      <c r="RYV172" s="320"/>
      <c r="RYW172" s="320"/>
      <c r="RYX172" s="320"/>
      <c r="RYY172" s="320"/>
      <c r="RYZ172" s="320"/>
      <c r="RZA172" s="320"/>
      <c r="RZB172" s="320"/>
      <c r="RZC172" s="320"/>
      <c r="RZD172" s="320"/>
      <c r="RZE172" s="320"/>
      <c r="RZF172" s="320"/>
      <c r="RZG172" s="320"/>
      <c r="RZH172" s="320"/>
      <c r="RZI172" s="320"/>
      <c r="RZJ172" s="320"/>
      <c r="RZK172" s="320"/>
      <c r="RZL172" s="320"/>
      <c r="RZM172" s="320"/>
      <c r="RZN172" s="320"/>
      <c r="RZO172" s="320"/>
      <c r="RZP172" s="320"/>
      <c r="RZQ172" s="320"/>
      <c r="RZR172" s="320"/>
      <c r="RZS172" s="320"/>
      <c r="RZT172" s="320"/>
      <c r="RZU172" s="320"/>
      <c r="RZV172" s="320"/>
      <c r="RZW172" s="320"/>
      <c r="RZX172" s="320"/>
      <c r="RZY172" s="320"/>
      <c r="RZZ172" s="320"/>
      <c r="SAA172" s="320"/>
      <c r="SAB172" s="320"/>
      <c r="SAC172" s="320"/>
      <c r="SAD172" s="320"/>
      <c r="SAE172" s="320"/>
      <c r="SAF172" s="320"/>
      <c r="SAG172" s="320"/>
      <c r="SAH172" s="320"/>
      <c r="SAI172" s="320"/>
      <c r="SAJ172" s="320"/>
      <c r="SAK172" s="320"/>
      <c r="SAL172" s="320"/>
      <c r="SAM172" s="320"/>
      <c r="SAN172" s="320"/>
      <c r="SAO172" s="320"/>
      <c r="SAP172" s="320"/>
      <c r="SAQ172" s="320"/>
      <c r="SAR172" s="320"/>
      <c r="SAS172" s="320"/>
      <c r="SAT172" s="320"/>
      <c r="SAU172" s="320"/>
      <c r="SAV172" s="320"/>
      <c r="SAW172" s="320"/>
      <c r="SAX172" s="320"/>
      <c r="SAY172" s="320"/>
      <c r="SAZ172" s="320"/>
      <c r="SBA172" s="320"/>
      <c r="SBB172" s="320"/>
      <c r="SBC172" s="320"/>
      <c r="SBD172" s="320"/>
      <c r="SBE172" s="320"/>
      <c r="SBF172" s="320"/>
      <c r="SBG172" s="320"/>
      <c r="SBH172" s="320"/>
      <c r="SBI172" s="320"/>
      <c r="SBJ172" s="320"/>
      <c r="SBK172" s="320"/>
      <c r="SBL172" s="320"/>
      <c r="SBM172" s="320"/>
      <c r="SBN172" s="320"/>
      <c r="SBO172" s="320"/>
      <c r="SBP172" s="320"/>
      <c r="SBQ172" s="320"/>
      <c r="SBR172" s="320"/>
      <c r="SBS172" s="320"/>
      <c r="SBT172" s="320"/>
      <c r="SBU172" s="320"/>
      <c r="SBV172" s="320"/>
      <c r="SBW172" s="320"/>
      <c r="SBX172" s="320"/>
      <c r="SBY172" s="320"/>
      <c r="SBZ172" s="320"/>
      <c r="SCA172" s="320"/>
      <c r="SCB172" s="320"/>
      <c r="SCC172" s="320"/>
      <c r="SCD172" s="320"/>
      <c r="SCE172" s="320"/>
      <c r="SCF172" s="320"/>
      <c r="SCG172" s="320"/>
      <c r="SCH172" s="320"/>
      <c r="SCI172" s="320"/>
      <c r="SCJ172" s="320"/>
      <c r="SCK172" s="320"/>
      <c r="SCL172" s="320"/>
      <c r="SCM172" s="320"/>
      <c r="SCN172" s="320"/>
      <c r="SCO172" s="320"/>
      <c r="SCP172" s="320"/>
      <c r="SCQ172" s="320"/>
      <c r="SCR172" s="320"/>
      <c r="SCS172" s="320"/>
      <c r="SCT172" s="320"/>
      <c r="SCU172" s="320"/>
      <c r="SCV172" s="320"/>
      <c r="SCW172" s="320"/>
      <c r="SCX172" s="320"/>
      <c r="SCY172" s="320"/>
      <c r="SCZ172" s="320"/>
      <c r="SDA172" s="320"/>
      <c r="SDB172" s="320"/>
      <c r="SDC172" s="320"/>
      <c r="SDD172" s="320"/>
      <c r="SDE172" s="320"/>
      <c r="SDF172" s="320"/>
      <c r="SDG172" s="320"/>
      <c r="SDH172" s="320"/>
      <c r="SDI172" s="320"/>
      <c r="SDJ172" s="320"/>
      <c r="SDK172" s="320"/>
      <c r="SDL172" s="320"/>
      <c r="SDM172" s="320"/>
      <c r="SDN172" s="320"/>
      <c r="SDO172" s="320"/>
      <c r="SDP172" s="320"/>
      <c r="SDQ172" s="320"/>
      <c r="SDR172" s="320"/>
      <c r="SDS172" s="320"/>
      <c r="SDT172" s="320"/>
      <c r="SDU172" s="320"/>
      <c r="SDV172" s="320"/>
      <c r="SDW172" s="320"/>
      <c r="SDX172" s="320"/>
      <c r="SDY172" s="320"/>
      <c r="SDZ172" s="320"/>
      <c r="SEA172" s="320"/>
      <c r="SEB172" s="320"/>
      <c r="SEC172" s="320"/>
      <c r="SED172" s="320"/>
      <c r="SEE172" s="320"/>
      <c r="SEF172" s="320"/>
      <c r="SEG172" s="320"/>
      <c r="SEH172" s="320"/>
      <c r="SEI172" s="320"/>
      <c r="SEJ172" s="320"/>
      <c r="SEK172" s="320"/>
      <c r="SEL172" s="320"/>
      <c r="SEM172" s="320"/>
      <c r="SEN172" s="320"/>
      <c r="SEO172" s="320"/>
      <c r="SEP172" s="320"/>
      <c r="SEQ172" s="320"/>
      <c r="SER172" s="320"/>
      <c r="SES172" s="320"/>
      <c r="SET172" s="320"/>
      <c r="SEU172" s="320"/>
      <c r="SEV172" s="320"/>
      <c r="SEW172" s="320"/>
      <c r="SEX172" s="320"/>
      <c r="SEY172" s="320"/>
      <c r="SEZ172" s="320"/>
      <c r="SFA172" s="320"/>
      <c r="SFB172" s="320"/>
      <c r="SFC172" s="320"/>
      <c r="SFD172" s="320"/>
      <c r="SFE172" s="320"/>
      <c r="SFF172" s="320"/>
      <c r="SFG172" s="320"/>
      <c r="SFH172" s="320"/>
      <c r="SFI172" s="320"/>
      <c r="SFJ172" s="320"/>
      <c r="SFK172" s="320"/>
      <c r="SFL172" s="320"/>
      <c r="SFM172" s="320"/>
      <c r="SFN172" s="320"/>
      <c r="SFO172" s="320"/>
      <c r="SFP172" s="320"/>
      <c r="SFQ172" s="320"/>
      <c r="SFR172" s="320"/>
      <c r="SFS172" s="320"/>
      <c r="SFT172" s="320"/>
      <c r="SFU172" s="320"/>
      <c r="SFV172" s="320"/>
      <c r="SFW172" s="320"/>
      <c r="SFX172" s="320"/>
      <c r="SFY172" s="320"/>
      <c r="SFZ172" s="320"/>
      <c r="SGA172" s="320"/>
      <c r="SGB172" s="320"/>
      <c r="SGC172" s="320"/>
      <c r="SGD172" s="320"/>
      <c r="SGE172" s="320"/>
      <c r="SGF172" s="320"/>
      <c r="SGG172" s="320"/>
      <c r="SGH172" s="320"/>
      <c r="SGI172" s="320"/>
      <c r="SGJ172" s="320"/>
      <c r="SGK172" s="320"/>
      <c r="SGL172" s="320"/>
      <c r="SGM172" s="320"/>
      <c r="SGN172" s="320"/>
      <c r="SGO172" s="320"/>
      <c r="SGP172" s="320"/>
      <c r="SGQ172" s="320"/>
      <c r="SGR172" s="320"/>
      <c r="SGS172" s="320"/>
      <c r="SGT172" s="320"/>
      <c r="SGU172" s="320"/>
      <c r="SGV172" s="320"/>
      <c r="SGW172" s="320"/>
      <c r="SGX172" s="320"/>
      <c r="SGY172" s="320"/>
      <c r="SGZ172" s="320"/>
      <c r="SHA172" s="320"/>
      <c r="SHB172" s="320"/>
      <c r="SHC172" s="320"/>
      <c r="SHD172" s="320"/>
      <c r="SHE172" s="320"/>
      <c r="SHF172" s="320"/>
      <c r="SHG172" s="320"/>
      <c r="SHH172" s="320"/>
      <c r="SHI172" s="320"/>
      <c r="SHJ172" s="320"/>
      <c r="SHK172" s="320"/>
      <c r="SHL172" s="320"/>
      <c r="SHM172" s="320"/>
      <c r="SHN172" s="320"/>
      <c r="SHO172" s="320"/>
      <c r="SHP172" s="320"/>
      <c r="SHQ172" s="320"/>
      <c r="SHR172" s="320"/>
      <c r="SHS172" s="320"/>
      <c r="SHT172" s="320"/>
      <c r="SHU172" s="320"/>
      <c r="SHV172" s="320"/>
      <c r="SHW172" s="320"/>
      <c r="SHX172" s="320"/>
      <c r="SHY172" s="320"/>
      <c r="SHZ172" s="320"/>
      <c r="SIA172" s="320"/>
      <c r="SIB172" s="320"/>
      <c r="SIC172" s="320"/>
      <c r="SID172" s="320"/>
      <c r="SIE172" s="320"/>
      <c r="SIF172" s="320"/>
      <c r="SIG172" s="320"/>
      <c r="SIH172" s="320"/>
      <c r="SII172" s="320"/>
      <c r="SIJ172" s="320"/>
      <c r="SIK172" s="320"/>
      <c r="SIL172" s="320"/>
      <c r="SIM172" s="320"/>
      <c r="SIN172" s="320"/>
      <c r="SIO172" s="320"/>
      <c r="SIP172" s="320"/>
      <c r="SIQ172" s="320"/>
      <c r="SIR172" s="320"/>
      <c r="SIS172" s="320"/>
      <c r="SIT172" s="320"/>
      <c r="SIU172" s="320"/>
      <c r="SIV172" s="320"/>
      <c r="SIW172" s="320"/>
      <c r="SIX172" s="320"/>
      <c r="SIY172" s="320"/>
      <c r="SIZ172" s="320"/>
      <c r="SJA172" s="320"/>
      <c r="SJB172" s="320"/>
      <c r="SJC172" s="320"/>
      <c r="SJD172" s="320"/>
      <c r="SJE172" s="320"/>
      <c r="SJF172" s="320"/>
      <c r="SJG172" s="320"/>
      <c r="SJH172" s="320"/>
      <c r="SJI172" s="320"/>
      <c r="SJJ172" s="320"/>
      <c r="SJK172" s="320"/>
      <c r="SJL172" s="320"/>
      <c r="SJM172" s="320"/>
      <c r="SJN172" s="320"/>
      <c r="SJO172" s="320"/>
      <c r="SJP172" s="320"/>
      <c r="SJQ172" s="320"/>
      <c r="SJR172" s="320"/>
      <c r="SJS172" s="320"/>
      <c r="SJT172" s="320"/>
      <c r="SJU172" s="320"/>
      <c r="SJV172" s="320"/>
      <c r="SJW172" s="320"/>
      <c r="SJX172" s="320"/>
      <c r="SJY172" s="320"/>
      <c r="SJZ172" s="320"/>
      <c r="SKA172" s="320"/>
      <c r="SKB172" s="320"/>
      <c r="SKC172" s="320"/>
      <c r="SKD172" s="320"/>
      <c r="SKE172" s="320"/>
      <c r="SKF172" s="320"/>
      <c r="SKG172" s="320"/>
      <c r="SKH172" s="320"/>
      <c r="SKI172" s="320"/>
      <c r="SKJ172" s="320"/>
      <c r="SKK172" s="320"/>
      <c r="SKL172" s="320"/>
      <c r="SKM172" s="320"/>
      <c r="SKN172" s="320"/>
      <c r="SKO172" s="320"/>
      <c r="SKP172" s="320"/>
      <c r="SKQ172" s="320"/>
      <c r="SKR172" s="320"/>
      <c r="SKS172" s="320"/>
      <c r="SKT172" s="320"/>
      <c r="SKU172" s="320"/>
      <c r="SKV172" s="320"/>
      <c r="SKW172" s="320"/>
      <c r="SKX172" s="320"/>
      <c r="SKY172" s="320"/>
      <c r="SKZ172" s="320"/>
      <c r="SLA172" s="320"/>
      <c r="SLB172" s="320"/>
      <c r="SLC172" s="320"/>
      <c r="SLD172" s="320"/>
      <c r="SLE172" s="320"/>
      <c r="SLF172" s="320"/>
      <c r="SLG172" s="320"/>
      <c r="SLH172" s="320"/>
      <c r="SLI172" s="320"/>
      <c r="SLJ172" s="320"/>
      <c r="SLK172" s="320"/>
      <c r="SLL172" s="320"/>
      <c r="SLM172" s="320"/>
      <c r="SLN172" s="320"/>
      <c r="SLO172" s="320"/>
      <c r="SLP172" s="320"/>
      <c r="SLQ172" s="320"/>
      <c r="SLR172" s="320"/>
      <c r="SLS172" s="320"/>
      <c r="SLT172" s="320"/>
      <c r="SLU172" s="320"/>
      <c r="SLV172" s="320"/>
      <c r="SLW172" s="320"/>
      <c r="SLX172" s="320"/>
      <c r="SLY172" s="320"/>
      <c r="SLZ172" s="320"/>
      <c r="SMA172" s="320"/>
      <c r="SMB172" s="320"/>
      <c r="SMC172" s="320"/>
      <c r="SMD172" s="320"/>
      <c r="SME172" s="320"/>
      <c r="SMF172" s="320"/>
      <c r="SMG172" s="320"/>
      <c r="SMH172" s="320"/>
      <c r="SMI172" s="320"/>
      <c r="SMJ172" s="320"/>
      <c r="SMK172" s="320"/>
      <c r="SML172" s="320"/>
      <c r="SMM172" s="320"/>
      <c r="SMN172" s="320"/>
      <c r="SMO172" s="320"/>
      <c r="SMP172" s="320"/>
      <c r="SMQ172" s="320"/>
      <c r="SMR172" s="320"/>
      <c r="SMS172" s="320"/>
      <c r="SMT172" s="320"/>
      <c r="SMU172" s="320"/>
      <c r="SMV172" s="320"/>
      <c r="SMW172" s="320"/>
      <c r="SMX172" s="320"/>
      <c r="SMY172" s="320"/>
      <c r="SMZ172" s="320"/>
      <c r="SNA172" s="320"/>
      <c r="SNB172" s="320"/>
      <c r="SNC172" s="320"/>
      <c r="SND172" s="320"/>
      <c r="SNE172" s="320"/>
      <c r="SNF172" s="320"/>
      <c r="SNG172" s="320"/>
      <c r="SNH172" s="320"/>
      <c r="SNI172" s="320"/>
      <c r="SNJ172" s="320"/>
      <c r="SNK172" s="320"/>
      <c r="SNL172" s="320"/>
      <c r="SNM172" s="320"/>
      <c r="SNN172" s="320"/>
      <c r="SNO172" s="320"/>
      <c r="SNP172" s="320"/>
      <c r="SNQ172" s="320"/>
      <c r="SNR172" s="320"/>
      <c r="SNS172" s="320"/>
      <c r="SNT172" s="320"/>
      <c r="SNU172" s="320"/>
      <c r="SNV172" s="320"/>
      <c r="SNW172" s="320"/>
      <c r="SNX172" s="320"/>
      <c r="SNY172" s="320"/>
      <c r="SNZ172" s="320"/>
      <c r="SOA172" s="320"/>
      <c r="SOB172" s="320"/>
      <c r="SOC172" s="320"/>
      <c r="SOD172" s="320"/>
      <c r="SOE172" s="320"/>
      <c r="SOF172" s="320"/>
      <c r="SOG172" s="320"/>
      <c r="SOH172" s="320"/>
      <c r="SOI172" s="320"/>
      <c r="SOJ172" s="320"/>
      <c r="SOK172" s="320"/>
      <c r="SOL172" s="320"/>
      <c r="SOM172" s="320"/>
      <c r="SON172" s="320"/>
      <c r="SOO172" s="320"/>
      <c r="SOP172" s="320"/>
      <c r="SOQ172" s="320"/>
      <c r="SOR172" s="320"/>
      <c r="SOS172" s="320"/>
      <c r="SOT172" s="320"/>
      <c r="SOU172" s="320"/>
      <c r="SOV172" s="320"/>
      <c r="SOW172" s="320"/>
      <c r="SOX172" s="320"/>
      <c r="SOY172" s="320"/>
      <c r="SOZ172" s="320"/>
      <c r="SPA172" s="320"/>
      <c r="SPB172" s="320"/>
      <c r="SPC172" s="320"/>
      <c r="SPD172" s="320"/>
      <c r="SPE172" s="320"/>
      <c r="SPF172" s="320"/>
      <c r="SPG172" s="320"/>
      <c r="SPH172" s="320"/>
      <c r="SPI172" s="320"/>
      <c r="SPJ172" s="320"/>
      <c r="SPK172" s="320"/>
      <c r="SPL172" s="320"/>
      <c r="SPM172" s="320"/>
      <c r="SPN172" s="320"/>
      <c r="SPO172" s="320"/>
      <c r="SPP172" s="320"/>
      <c r="SPQ172" s="320"/>
      <c r="SPR172" s="320"/>
      <c r="SPS172" s="320"/>
      <c r="SPT172" s="320"/>
      <c r="SPU172" s="320"/>
      <c r="SPV172" s="320"/>
      <c r="SPW172" s="320"/>
      <c r="SPX172" s="320"/>
      <c r="SPY172" s="320"/>
      <c r="SPZ172" s="320"/>
      <c r="SQA172" s="320"/>
      <c r="SQB172" s="320"/>
      <c r="SQC172" s="320"/>
      <c r="SQD172" s="320"/>
      <c r="SQE172" s="320"/>
      <c r="SQF172" s="320"/>
      <c r="SQG172" s="320"/>
      <c r="SQH172" s="320"/>
      <c r="SQI172" s="320"/>
      <c r="SQJ172" s="320"/>
      <c r="SQK172" s="320"/>
      <c r="SQL172" s="320"/>
      <c r="SQM172" s="320"/>
      <c r="SQN172" s="320"/>
      <c r="SQO172" s="320"/>
      <c r="SQP172" s="320"/>
      <c r="SQQ172" s="320"/>
      <c r="SQR172" s="320"/>
      <c r="SQS172" s="320"/>
      <c r="SQT172" s="320"/>
      <c r="SQU172" s="320"/>
      <c r="SQV172" s="320"/>
      <c r="SQW172" s="320"/>
      <c r="SQX172" s="320"/>
      <c r="SQY172" s="320"/>
      <c r="SQZ172" s="320"/>
      <c r="SRA172" s="320"/>
      <c r="SRB172" s="320"/>
      <c r="SRC172" s="320"/>
      <c r="SRD172" s="320"/>
      <c r="SRE172" s="320"/>
      <c r="SRF172" s="320"/>
      <c r="SRG172" s="320"/>
      <c r="SRH172" s="320"/>
      <c r="SRI172" s="320"/>
      <c r="SRJ172" s="320"/>
      <c r="SRK172" s="320"/>
      <c r="SRL172" s="320"/>
      <c r="SRM172" s="320"/>
      <c r="SRN172" s="320"/>
      <c r="SRO172" s="320"/>
      <c r="SRP172" s="320"/>
      <c r="SRQ172" s="320"/>
      <c r="SRR172" s="320"/>
      <c r="SRS172" s="320"/>
      <c r="SRT172" s="320"/>
      <c r="SRU172" s="320"/>
      <c r="SRV172" s="320"/>
      <c r="SRW172" s="320"/>
      <c r="SRX172" s="320"/>
      <c r="SRY172" s="320"/>
      <c r="SRZ172" s="320"/>
      <c r="SSA172" s="320"/>
      <c r="SSB172" s="320"/>
      <c r="SSC172" s="320"/>
      <c r="SSD172" s="320"/>
      <c r="SSE172" s="320"/>
      <c r="SSF172" s="320"/>
      <c r="SSG172" s="320"/>
      <c r="SSH172" s="320"/>
      <c r="SSI172" s="320"/>
      <c r="SSJ172" s="320"/>
      <c r="SSK172" s="320"/>
      <c r="SSL172" s="320"/>
      <c r="SSM172" s="320"/>
      <c r="SSN172" s="320"/>
      <c r="SSO172" s="320"/>
      <c r="SSP172" s="320"/>
      <c r="SSQ172" s="320"/>
      <c r="SSR172" s="320"/>
      <c r="SSS172" s="320"/>
      <c r="SST172" s="320"/>
      <c r="SSU172" s="320"/>
      <c r="SSV172" s="320"/>
      <c r="SSW172" s="320"/>
      <c r="SSX172" s="320"/>
      <c r="SSY172" s="320"/>
      <c r="SSZ172" s="320"/>
      <c r="STA172" s="320"/>
      <c r="STB172" s="320"/>
      <c r="STC172" s="320"/>
      <c r="STD172" s="320"/>
      <c r="STE172" s="320"/>
      <c r="STF172" s="320"/>
      <c r="STG172" s="320"/>
      <c r="STH172" s="320"/>
      <c r="STI172" s="320"/>
      <c r="STJ172" s="320"/>
      <c r="STK172" s="320"/>
      <c r="STL172" s="320"/>
      <c r="STM172" s="320"/>
      <c r="STN172" s="320"/>
      <c r="STO172" s="320"/>
      <c r="STP172" s="320"/>
      <c r="STQ172" s="320"/>
      <c r="STR172" s="320"/>
      <c r="STS172" s="320"/>
      <c r="STT172" s="320"/>
      <c r="STU172" s="320"/>
      <c r="STV172" s="320"/>
      <c r="STW172" s="320"/>
      <c r="STX172" s="320"/>
      <c r="STY172" s="320"/>
      <c r="STZ172" s="320"/>
      <c r="SUA172" s="320"/>
      <c r="SUB172" s="320"/>
      <c r="SUC172" s="320"/>
      <c r="SUD172" s="320"/>
      <c r="SUE172" s="320"/>
      <c r="SUF172" s="320"/>
      <c r="SUG172" s="320"/>
      <c r="SUH172" s="320"/>
      <c r="SUI172" s="320"/>
      <c r="SUJ172" s="320"/>
      <c r="SUK172" s="320"/>
      <c r="SUL172" s="320"/>
      <c r="SUM172" s="320"/>
      <c r="SUN172" s="320"/>
      <c r="SUO172" s="320"/>
      <c r="SUP172" s="320"/>
      <c r="SUQ172" s="320"/>
      <c r="SUR172" s="320"/>
      <c r="SUS172" s="320"/>
      <c r="SUT172" s="320"/>
      <c r="SUU172" s="320"/>
      <c r="SUV172" s="320"/>
      <c r="SUW172" s="320"/>
      <c r="SUX172" s="320"/>
      <c r="SUY172" s="320"/>
      <c r="SUZ172" s="320"/>
      <c r="SVA172" s="320"/>
      <c r="SVB172" s="320"/>
      <c r="SVC172" s="320"/>
      <c r="SVD172" s="320"/>
      <c r="SVE172" s="320"/>
      <c r="SVF172" s="320"/>
      <c r="SVG172" s="320"/>
      <c r="SVH172" s="320"/>
      <c r="SVI172" s="320"/>
      <c r="SVJ172" s="320"/>
      <c r="SVK172" s="320"/>
      <c r="SVL172" s="320"/>
      <c r="SVM172" s="320"/>
      <c r="SVN172" s="320"/>
      <c r="SVO172" s="320"/>
      <c r="SVP172" s="320"/>
      <c r="SVQ172" s="320"/>
      <c r="SVR172" s="320"/>
      <c r="SVS172" s="320"/>
      <c r="SVT172" s="320"/>
      <c r="SVU172" s="320"/>
      <c r="SVV172" s="320"/>
      <c r="SVW172" s="320"/>
      <c r="SVX172" s="320"/>
      <c r="SVY172" s="320"/>
      <c r="SVZ172" s="320"/>
      <c r="SWA172" s="320"/>
      <c r="SWB172" s="320"/>
      <c r="SWC172" s="320"/>
      <c r="SWD172" s="320"/>
      <c r="SWE172" s="320"/>
      <c r="SWF172" s="320"/>
      <c r="SWG172" s="320"/>
      <c r="SWH172" s="320"/>
      <c r="SWI172" s="320"/>
      <c r="SWJ172" s="320"/>
      <c r="SWK172" s="320"/>
      <c r="SWL172" s="320"/>
      <c r="SWM172" s="320"/>
      <c r="SWN172" s="320"/>
      <c r="SWO172" s="320"/>
      <c r="SWP172" s="320"/>
      <c r="SWQ172" s="320"/>
      <c r="SWR172" s="320"/>
      <c r="SWS172" s="320"/>
      <c r="SWT172" s="320"/>
      <c r="SWU172" s="320"/>
      <c r="SWV172" s="320"/>
      <c r="SWW172" s="320"/>
      <c r="SWX172" s="320"/>
      <c r="SWY172" s="320"/>
      <c r="SWZ172" s="320"/>
      <c r="SXA172" s="320"/>
      <c r="SXB172" s="320"/>
      <c r="SXC172" s="320"/>
      <c r="SXD172" s="320"/>
      <c r="SXE172" s="320"/>
      <c r="SXF172" s="320"/>
      <c r="SXG172" s="320"/>
      <c r="SXH172" s="320"/>
      <c r="SXI172" s="320"/>
      <c r="SXJ172" s="320"/>
      <c r="SXK172" s="320"/>
      <c r="SXL172" s="320"/>
      <c r="SXM172" s="320"/>
      <c r="SXN172" s="320"/>
      <c r="SXO172" s="320"/>
      <c r="SXP172" s="320"/>
      <c r="SXQ172" s="320"/>
      <c r="SXR172" s="320"/>
      <c r="SXS172" s="320"/>
      <c r="SXT172" s="320"/>
      <c r="SXU172" s="320"/>
      <c r="SXV172" s="320"/>
      <c r="SXW172" s="320"/>
      <c r="SXX172" s="320"/>
      <c r="SXY172" s="320"/>
      <c r="SXZ172" s="320"/>
      <c r="SYA172" s="320"/>
      <c r="SYB172" s="320"/>
      <c r="SYC172" s="320"/>
      <c r="SYD172" s="320"/>
      <c r="SYE172" s="320"/>
      <c r="SYF172" s="320"/>
      <c r="SYG172" s="320"/>
      <c r="SYH172" s="320"/>
      <c r="SYI172" s="320"/>
      <c r="SYJ172" s="320"/>
      <c r="SYK172" s="320"/>
      <c r="SYL172" s="320"/>
      <c r="SYM172" s="320"/>
      <c r="SYN172" s="320"/>
      <c r="SYO172" s="320"/>
      <c r="SYP172" s="320"/>
      <c r="SYQ172" s="320"/>
      <c r="SYR172" s="320"/>
      <c r="SYS172" s="320"/>
      <c r="SYT172" s="320"/>
      <c r="SYU172" s="320"/>
      <c r="SYV172" s="320"/>
      <c r="SYW172" s="320"/>
      <c r="SYX172" s="320"/>
      <c r="SYY172" s="320"/>
      <c r="SYZ172" s="320"/>
      <c r="SZA172" s="320"/>
      <c r="SZB172" s="320"/>
      <c r="SZC172" s="320"/>
      <c r="SZD172" s="320"/>
      <c r="SZE172" s="320"/>
      <c r="SZF172" s="320"/>
      <c r="SZG172" s="320"/>
      <c r="SZH172" s="320"/>
      <c r="SZI172" s="320"/>
      <c r="SZJ172" s="320"/>
      <c r="SZK172" s="320"/>
      <c r="SZL172" s="320"/>
      <c r="SZM172" s="320"/>
      <c r="SZN172" s="320"/>
      <c r="SZO172" s="320"/>
      <c r="SZP172" s="320"/>
      <c r="SZQ172" s="320"/>
      <c r="SZR172" s="320"/>
      <c r="SZS172" s="320"/>
      <c r="SZT172" s="320"/>
      <c r="SZU172" s="320"/>
      <c r="SZV172" s="320"/>
      <c r="SZW172" s="320"/>
      <c r="SZX172" s="320"/>
      <c r="SZY172" s="320"/>
      <c r="SZZ172" s="320"/>
      <c r="TAA172" s="320"/>
      <c r="TAB172" s="320"/>
      <c r="TAC172" s="320"/>
      <c r="TAD172" s="320"/>
      <c r="TAE172" s="320"/>
      <c r="TAF172" s="320"/>
      <c r="TAG172" s="320"/>
      <c r="TAH172" s="320"/>
      <c r="TAI172" s="320"/>
      <c r="TAJ172" s="320"/>
      <c r="TAK172" s="320"/>
      <c r="TAL172" s="320"/>
      <c r="TAM172" s="320"/>
      <c r="TAN172" s="320"/>
      <c r="TAO172" s="320"/>
      <c r="TAP172" s="320"/>
      <c r="TAQ172" s="320"/>
      <c r="TAR172" s="320"/>
      <c r="TAS172" s="320"/>
      <c r="TAT172" s="320"/>
      <c r="TAU172" s="320"/>
      <c r="TAV172" s="320"/>
      <c r="TAW172" s="320"/>
      <c r="TAX172" s="320"/>
      <c r="TAY172" s="320"/>
      <c r="TAZ172" s="320"/>
      <c r="TBA172" s="320"/>
      <c r="TBB172" s="320"/>
      <c r="TBC172" s="320"/>
      <c r="TBD172" s="320"/>
      <c r="TBE172" s="320"/>
      <c r="TBF172" s="320"/>
      <c r="TBG172" s="320"/>
      <c r="TBH172" s="320"/>
      <c r="TBI172" s="320"/>
      <c r="TBJ172" s="320"/>
      <c r="TBK172" s="320"/>
      <c r="TBL172" s="320"/>
      <c r="TBM172" s="320"/>
      <c r="TBN172" s="320"/>
      <c r="TBO172" s="320"/>
      <c r="TBP172" s="320"/>
      <c r="TBQ172" s="320"/>
      <c r="TBR172" s="320"/>
      <c r="TBS172" s="320"/>
      <c r="TBT172" s="320"/>
      <c r="TBU172" s="320"/>
      <c r="TBV172" s="320"/>
      <c r="TBW172" s="320"/>
      <c r="TBX172" s="320"/>
      <c r="TBY172" s="320"/>
      <c r="TBZ172" s="320"/>
      <c r="TCA172" s="320"/>
      <c r="TCB172" s="320"/>
      <c r="TCC172" s="320"/>
      <c r="TCD172" s="320"/>
      <c r="TCE172" s="320"/>
      <c r="TCF172" s="320"/>
      <c r="TCG172" s="320"/>
      <c r="TCH172" s="320"/>
      <c r="TCI172" s="320"/>
      <c r="TCJ172" s="320"/>
      <c r="TCK172" s="320"/>
      <c r="TCL172" s="320"/>
      <c r="TCM172" s="320"/>
      <c r="TCN172" s="320"/>
      <c r="TCO172" s="320"/>
      <c r="TCP172" s="320"/>
      <c r="TCQ172" s="320"/>
      <c r="TCR172" s="320"/>
      <c r="TCS172" s="320"/>
      <c r="TCT172" s="320"/>
      <c r="TCU172" s="320"/>
      <c r="TCV172" s="320"/>
      <c r="TCW172" s="320"/>
      <c r="TCX172" s="320"/>
      <c r="TCY172" s="320"/>
      <c r="TCZ172" s="320"/>
      <c r="TDA172" s="320"/>
      <c r="TDB172" s="320"/>
      <c r="TDC172" s="320"/>
      <c r="TDD172" s="320"/>
      <c r="TDE172" s="320"/>
      <c r="TDF172" s="320"/>
      <c r="TDG172" s="320"/>
      <c r="TDH172" s="320"/>
      <c r="TDI172" s="320"/>
      <c r="TDJ172" s="320"/>
      <c r="TDK172" s="320"/>
      <c r="TDL172" s="320"/>
      <c r="TDM172" s="320"/>
      <c r="TDN172" s="320"/>
      <c r="TDO172" s="320"/>
      <c r="TDP172" s="320"/>
      <c r="TDQ172" s="320"/>
      <c r="TDR172" s="320"/>
      <c r="TDS172" s="320"/>
      <c r="TDT172" s="320"/>
      <c r="TDU172" s="320"/>
      <c r="TDV172" s="320"/>
      <c r="TDW172" s="320"/>
      <c r="TDX172" s="320"/>
      <c r="TDY172" s="320"/>
      <c r="TDZ172" s="320"/>
      <c r="TEA172" s="320"/>
      <c r="TEB172" s="320"/>
      <c r="TEC172" s="320"/>
      <c r="TED172" s="320"/>
      <c r="TEE172" s="320"/>
      <c r="TEF172" s="320"/>
      <c r="TEG172" s="320"/>
      <c r="TEH172" s="320"/>
      <c r="TEI172" s="320"/>
      <c r="TEJ172" s="320"/>
      <c r="TEK172" s="320"/>
      <c r="TEL172" s="320"/>
      <c r="TEM172" s="320"/>
      <c r="TEN172" s="320"/>
      <c r="TEO172" s="320"/>
      <c r="TEP172" s="320"/>
      <c r="TEQ172" s="320"/>
      <c r="TER172" s="320"/>
      <c r="TES172" s="320"/>
      <c r="TET172" s="320"/>
      <c r="TEU172" s="320"/>
      <c r="TEV172" s="320"/>
      <c r="TEW172" s="320"/>
      <c r="TEX172" s="320"/>
      <c r="TEY172" s="320"/>
      <c r="TEZ172" s="320"/>
      <c r="TFA172" s="320"/>
      <c r="TFB172" s="320"/>
      <c r="TFC172" s="320"/>
      <c r="TFD172" s="320"/>
      <c r="TFE172" s="320"/>
      <c r="TFF172" s="320"/>
      <c r="TFG172" s="320"/>
      <c r="TFH172" s="320"/>
      <c r="TFI172" s="320"/>
      <c r="TFJ172" s="320"/>
      <c r="TFK172" s="320"/>
      <c r="TFL172" s="320"/>
      <c r="TFM172" s="320"/>
      <c r="TFN172" s="320"/>
      <c r="TFO172" s="320"/>
      <c r="TFP172" s="320"/>
      <c r="TFQ172" s="320"/>
      <c r="TFR172" s="320"/>
      <c r="TFS172" s="320"/>
      <c r="TFT172" s="320"/>
      <c r="TFU172" s="320"/>
      <c r="TFV172" s="320"/>
      <c r="TFW172" s="320"/>
      <c r="TFX172" s="320"/>
      <c r="TFY172" s="320"/>
      <c r="TFZ172" s="320"/>
      <c r="TGA172" s="320"/>
      <c r="TGB172" s="320"/>
      <c r="TGC172" s="320"/>
      <c r="TGD172" s="320"/>
      <c r="TGE172" s="320"/>
      <c r="TGF172" s="320"/>
      <c r="TGG172" s="320"/>
      <c r="TGH172" s="320"/>
      <c r="TGI172" s="320"/>
      <c r="TGJ172" s="320"/>
      <c r="TGK172" s="320"/>
      <c r="TGL172" s="320"/>
      <c r="TGM172" s="320"/>
      <c r="TGN172" s="320"/>
      <c r="TGO172" s="320"/>
      <c r="TGP172" s="320"/>
      <c r="TGQ172" s="320"/>
      <c r="TGR172" s="320"/>
      <c r="TGS172" s="320"/>
      <c r="TGT172" s="320"/>
      <c r="TGU172" s="320"/>
      <c r="TGV172" s="320"/>
      <c r="TGW172" s="320"/>
      <c r="TGX172" s="320"/>
      <c r="TGY172" s="320"/>
      <c r="TGZ172" s="320"/>
      <c r="THA172" s="320"/>
      <c r="THB172" s="320"/>
      <c r="THC172" s="320"/>
      <c r="THD172" s="320"/>
      <c r="THE172" s="320"/>
      <c r="THF172" s="320"/>
      <c r="THG172" s="320"/>
      <c r="THH172" s="320"/>
      <c r="THI172" s="320"/>
      <c r="THJ172" s="320"/>
      <c r="THK172" s="320"/>
      <c r="THL172" s="320"/>
      <c r="THM172" s="320"/>
      <c r="THN172" s="320"/>
      <c r="THO172" s="320"/>
      <c r="THP172" s="320"/>
      <c r="THQ172" s="320"/>
      <c r="THR172" s="320"/>
      <c r="THS172" s="320"/>
      <c r="THT172" s="320"/>
      <c r="THU172" s="320"/>
      <c r="THV172" s="320"/>
      <c r="THW172" s="320"/>
      <c r="THX172" s="320"/>
      <c r="THY172" s="320"/>
      <c r="THZ172" s="320"/>
      <c r="TIA172" s="320"/>
      <c r="TIB172" s="320"/>
      <c r="TIC172" s="320"/>
      <c r="TID172" s="320"/>
      <c r="TIE172" s="320"/>
      <c r="TIF172" s="320"/>
      <c r="TIG172" s="320"/>
      <c r="TIH172" s="320"/>
      <c r="TII172" s="320"/>
      <c r="TIJ172" s="320"/>
      <c r="TIK172" s="320"/>
      <c r="TIL172" s="320"/>
      <c r="TIM172" s="320"/>
      <c r="TIN172" s="320"/>
      <c r="TIO172" s="320"/>
      <c r="TIP172" s="320"/>
      <c r="TIQ172" s="320"/>
      <c r="TIR172" s="320"/>
      <c r="TIS172" s="320"/>
      <c r="TIT172" s="320"/>
      <c r="TIU172" s="320"/>
      <c r="TIV172" s="320"/>
      <c r="TIW172" s="320"/>
      <c r="TIX172" s="320"/>
      <c r="TIY172" s="320"/>
      <c r="TIZ172" s="320"/>
      <c r="TJA172" s="320"/>
      <c r="TJB172" s="320"/>
      <c r="TJC172" s="320"/>
      <c r="TJD172" s="320"/>
      <c r="TJE172" s="320"/>
      <c r="TJF172" s="320"/>
      <c r="TJG172" s="320"/>
      <c r="TJH172" s="320"/>
      <c r="TJI172" s="320"/>
      <c r="TJJ172" s="320"/>
      <c r="TJK172" s="320"/>
      <c r="TJL172" s="320"/>
      <c r="TJM172" s="320"/>
      <c r="TJN172" s="320"/>
      <c r="TJO172" s="320"/>
      <c r="TJP172" s="320"/>
      <c r="TJQ172" s="320"/>
      <c r="TJR172" s="320"/>
      <c r="TJS172" s="320"/>
      <c r="TJT172" s="320"/>
      <c r="TJU172" s="320"/>
      <c r="TJV172" s="320"/>
      <c r="TJW172" s="320"/>
      <c r="TJX172" s="320"/>
      <c r="TJY172" s="320"/>
      <c r="TJZ172" s="320"/>
      <c r="TKA172" s="320"/>
      <c r="TKB172" s="320"/>
      <c r="TKC172" s="320"/>
      <c r="TKD172" s="320"/>
      <c r="TKE172" s="320"/>
      <c r="TKF172" s="320"/>
      <c r="TKG172" s="320"/>
      <c r="TKH172" s="320"/>
      <c r="TKI172" s="320"/>
      <c r="TKJ172" s="320"/>
      <c r="TKK172" s="320"/>
      <c r="TKL172" s="320"/>
      <c r="TKM172" s="320"/>
      <c r="TKN172" s="320"/>
      <c r="TKO172" s="320"/>
      <c r="TKP172" s="320"/>
      <c r="TKQ172" s="320"/>
      <c r="TKR172" s="320"/>
      <c r="TKS172" s="320"/>
      <c r="TKT172" s="320"/>
      <c r="TKU172" s="320"/>
      <c r="TKV172" s="320"/>
      <c r="TKW172" s="320"/>
      <c r="TKX172" s="320"/>
      <c r="TKY172" s="320"/>
      <c r="TKZ172" s="320"/>
      <c r="TLA172" s="320"/>
      <c r="TLB172" s="320"/>
      <c r="TLC172" s="320"/>
      <c r="TLD172" s="320"/>
      <c r="TLE172" s="320"/>
      <c r="TLF172" s="320"/>
      <c r="TLG172" s="320"/>
      <c r="TLH172" s="320"/>
      <c r="TLI172" s="320"/>
      <c r="TLJ172" s="320"/>
      <c r="TLK172" s="320"/>
      <c r="TLL172" s="320"/>
      <c r="TLM172" s="320"/>
      <c r="TLN172" s="320"/>
      <c r="TLO172" s="320"/>
      <c r="TLP172" s="320"/>
      <c r="TLQ172" s="320"/>
      <c r="TLR172" s="320"/>
      <c r="TLS172" s="320"/>
      <c r="TLT172" s="320"/>
      <c r="TLU172" s="320"/>
      <c r="TLV172" s="320"/>
      <c r="TLW172" s="320"/>
      <c r="TLX172" s="320"/>
      <c r="TLY172" s="320"/>
      <c r="TLZ172" s="320"/>
      <c r="TMA172" s="320"/>
      <c r="TMB172" s="320"/>
      <c r="TMC172" s="320"/>
      <c r="TMD172" s="320"/>
      <c r="TME172" s="320"/>
      <c r="TMF172" s="320"/>
      <c r="TMG172" s="320"/>
      <c r="TMH172" s="320"/>
      <c r="TMI172" s="320"/>
      <c r="TMJ172" s="320"/>
      <c r="TMK172" s="320"/>
      <c r="TML172" s="320"/>
      <c r="TMM172" s="320"/>
      <c r="TMN172" s="320"/>
      <c r="TMO172" s="320"/>
      <c r="TMP172" s="320"/>
      <c r="TMQ172" s="320"/>
      <c r="TMR172" s="320"/>
      <c r="TMS172" s="320"/>
      <c r="TMT172" s="320"/>
      <c r="TMU172" s="320"/>
      <c r="TMV172" s="320"/>
      <c r="TMW172" s="320"/>
      <c r="TMX172" s="320"/>
      <c r="TMY172" s="320"/>
      <c r="TMZ172" s="320"/>
      <c r="TNA172" s="320"/>
      <c r="TNB172" s="320"/>
      <c r="TNC172" s="320"/>
      <c r="TND172" s="320"/>
      <c r="TNE172" s="320"/>
      <c r="TNF172" s="320"/>
      <c r="TNG172" s="320"/>
      <c r="TNH172" s="320"/>
      <c r="TNI172" s="320"/>
      <c r="TNJ172" s="320"/>
      <c r="TNK172" s="320"/>
      <c r="TNL172" s="320"/>
      <c r="TNM172" s="320"/>
      <c r="TNN172" s="320"/>
      <c r="TNO172" s="320"/>
      <c r="TNP172" s="320"/>
      <c r="TNQ172" s="320"/>
      <c r="TNR172" s="320"/>
      <c r="TNS172" s="320"/>
      <c r="TNT172" s="320"/>
      <c r="TNU172" s="320"/>
      <c r="TNV172" s="320"/>
      <c r="TNW172" s="320"/>
      <c r="TNX172" s="320"/>
      <c r="TNY172" s="320"/>
      <c r="TNZ172" s="320"/>
      <c r="TOA172" s="320"/>
      <c r="TOB172" s="320"/>
      <c r="TOC172" s="320"/>
      <c r="TOD172" s="320"/>
      <c r="TOE172" s="320"/>
      <c r="TOF172" s="320"/>
      <c r="TOG172" s="320"/>
      <c r="TOH172" s="320"/>
      <c r="TOI172" s="320"/>
      <c r="TOJ172" s="320"/>
      <c r="TOK172" s="320"/>
      <c r="TOL172" s="320"/>
      <c r="TOM172" s="320"/>
      <c r="TON172" s="320"/>
      <c r="TOO172" s="320"/>
      <c r="TOP172" s="320"/>
      <c r="TOQ172" s="320"/>
      <c r="TOR172" s="320"/>
      <c r="TOS172" s="320"/>
      <c r="TOT172" s="320"/>
      <c r="TOU172" s="320"/>
      <c r="TOV172" s="320"/>
      <c r="TOW172" s="320"/>
      <c r="TOX172" s="320"/>
      <c r="TOY172" s="320"/>
      <c r="TOZ172" s="320"/>
      <c r="TPA172" s="320"/>
      <c r="TPB172" s="320"/>
      <c r="TPC172" s="320"/>
      <c r="TPD172" s="320"/>
      <c r="TPE172" s="320"/>
      <c r="TPF172" s="320"/>
      <c r="TPG172" s="320"/>
      <c r="TPH172" s="320"/>
      <c r="TPI172" s="320"/>
      <c r="TPJ172" s="320"/>
      <c r="TPK172" s="320"/>
      <c r="TPL172" s="320"/>
      <c r="TPM172" s="320"/>
      <c r="TPN172" s="320"/>
      <c r="TPO172" s="320"/>
      <c r="TPP172" s="320"/>
      <c r="TPQ172" s="320"/>
      <c r="TPR172" s="320"/>
      <c r="TPS172" s="320"/>
      <c r="TPT172" s="320"/>
      <c r="TPU172" s="320"/>
      <c r="TPV172" s="320"/>
      <c r="TPW172" s="320"/>
      <c r="TPX172" s="320"/>
      <c r="TPY172" s="320"/>
      <c r="TPZ172" s="320"/>
      <c r="TQA172" s="320"/>
      <c r="TQB172" s="320"/>
      <c r="TQC172" s="320"/>
      <c r="TQD172" s="320"/>
      <c r="TQE172" s="320"/>
      <c r="TQF172" s="320"/>
      <c r="TQG172" s="320"/>
      <c r="TQH172" s="320"/>
      <c r="TQI172" s="320"/>
      <c r="TQJ172" s="320"/>
      <c r="TQK172" s="320"/>
      <c r="TQL172" s="320"/>
      <c r="TQM172" s="320"/>
      <c r="TQN172" s="320"/>
      <c r="TQO172" s="320"/>
      <c r="TQP172" s="320"/>
      <c r="TQQ172" s="320"/>
      <c r="TQR172" s="320"/>
      <c r="TQS172" s="320"/>
      <c r="TQT172" s="320"/>
      <c r="TQU172" s="320"/>
      <c r="TQV172" s="320"/>
      <c r="TQW172" s="320"/>
      <c r="TQX172" s="320"/>
      <c r="TQY172" s="320"/>
      <c r="TQZ172" s="320"/>
      <c r="TRA172" s="320"/>
      <c r="TRB172" s="320"/>
      <c r="TRC172" s="320"/>
      <c r="TRD172" s="320"/>
      <c r="TRE172" s="320"/>
      <c r="TRF172" s="320"/>
      <c r="TRG172" s="320"/>
      <c r="TRH172" s="320"/>
      <c r="TRI172" s="320"/>
      <c r="TRJ172" s="320"/>
      <c r="TRK172" s="320"/>
      <c r="TRL172" s="320"/>
      <c r="TRM172" s="320"/>
      <c r="TRN172" s="320"/>
      <c r="TRO172" s="320"/>
      <c r="TRP172" s="320"/>
      <c r="TRQ172" s="320"/>
      <c r="TRR172" s="320"/>
      <c r="TRS172" s="320"/>
      <c r="TRT172" s="320"/>
      <c r="TRU172" s="320"/>
      <c r="TRV172" s="320"/>
      <c r="TRW172" s="320"/>
      <c r="TRX172" s="320"/>
      <c r="TRY172" s="320"/>
      <c r="TRZ172" s="320"/>
      <c r="TSA172" s="320"/>
      <c r="TSB172" s="320"/>
      <c r="TSC172" s="320"/>
      <c r="TSD172" s="320"/>
      <c r="TSE172" s="320"/>
      <c r="TSF172" s="320"/>
      <c r="TSG172" s="320"/>
      <c r="TSH172" s="320"/>
      <c r="TSI172" s="320"/>
      <c r="TSJ172" s="320"/>
      <c r="TSK172" s="320"/>
      <c r="TSL172" s="320"/>
      <c r="TSM172" s="320"/>
      <c r="TSN172" s="320"/>
      <c r="TSO172" s="320"/>
      <c r="TSP172" s="320"/>
      <c r="TSQ172" s="320"/>
      <c r="TSR172" s="320"/>
      <c r="TSS172" s="320"/>
      <c r="TST172" s="320"/>
      <c r="TSU172" s="320"/>
      <c r="TSV172" s="320"/>
      <c r="TSW172" s="320"/>
      <c r="TSX172" s="320"/>
      <c r="TSY172" s="320"/>
      <c r="TSZ172" s="320"/>
      <c r="TTA172" s="320"/>
      <c r="TTB172" s="320"/>
      <c r="TTC172" s="320"/>
      <c r="TTD172" s="320"/>
      <c r="TTE172" s="320"/>
      <c r="TTF172" s="320"/>
      <c r="TTG172" s="320"/>
      <c r="TTH172" s="320"/>
      <c r="TTI172" s="320"/>
      <c r="TTJ172" s="320"/>
      <c r="TTK172" s="320"/>
      <c r="TTL172" s="320"/>
      <c r="TTM172" s="320"/>
      <c r="TTN172" s="320"/>
      <c r="TTO172" s="320"/>
      <c r="TTP172" s="320"/>
      <c r="TTQ172" s="320"/>
      <c r="TTR172" s="320"/>
      <c r="TTS172" s="320"/>
      <c r="TTT172" s="320"/>
      <c r="TTU172" s="320"/>
      <c r="TTV172" s="320"/>
      <c r="TTW172" s="320"/>
      <c r="TTX172" s="320"/>
      <c r="TTY172" s="320"/>
      <c r="TTZ172" s="320"/>
      <c r="TUA172" s="320"/>
      <c r="TUB172" s="320"/>
      <c r="TUC172" s="320"/>
      <c r="TUD172" s="320"/>
      <c r="TUE172" s="320"/>
      <c r="TUF172" s="320"/>
      <c r="TUG172" s="320"/>
      <c r="TUH172" s="320"/>
      <c r="TUI172" s="320"/>
      <c r="TUJ172" s="320"/>
      <c r="TUK172" s="320"/>
      <c r="TUL172" s="320"/>
      <c r="TUM172" s="320"/>
      <c r="TUN172" s="320"/>
      <c r="TUO172" s="320"/>
      <c r="TUP172" s="320"/>
      <c r="TUQ172" s="320"/>
      <c r="TUR172" s="320"/>
      <c r="TUS172" s="320"/>
      <c r="TUT172" s="320"/>
      <c r="TUU172" s="320"/>
      <c r="TUV172" s="320"/>
      <c r="TUW172" s="320"/>
      <c r="TUX172" s="320"/>
      <c r="TUY172" s="320"/>
      <c r="TUZ172" s="320"/>
      <c r="TVA172" s="320"/>
      <c r="TVB172" s="320"/>
      <c r="TVC172" s="320"/>
      <c r="TVD172" s="320"/>
      <c r="TVE172" s="320"/>
      <c r="TVF172" s="320"/>
      <c r="TVG172" s="320"/>
      <c r="TVH172" s="320"/>
      <c r="TVI172" s="320"/>
      <c r="TVJ172" s="320"/>
      <c r="TVK172" s="320"/>
      <c r="TVL172" s="320"/>
      <c r="TVM172" s="320"/>
      <c r="TVN172" s="320"/>
      <c r="TVO172" s="320"/>
      <c r="TVP172" s="320"/>
      <c r="TVQ172" s="320"/>
      <c r="TVR172" s="320"/>
      <c r="TVS172" s="320"/>
      <c r="TVT172" s="320"/>
      <c r="TVU172" s="320"/>
      <c r="TVV172" s="320"/>
      <c r="TVW172" s="320"/>
      <c r="TVX172" s="320"/>
      <c r="TVY172" s="320"/>
      <c r="TVZ172" s="320"/>
      <c r="TWA172" s="320"/>
      <c r="TWB172" s="320"/>
      <c r="TWC172" s="320"/>
      <c r="TWD172" s="320"/>
      <c r="TWE172" s="320"/>
      <c r="TWF172" s="320"/>
      <c r="TWG172" s="320"/>
      <c r="TWH172" s="320"/>
      <c r="TWI172" s="320"/>
      <c r="TWJ172" s="320"/>
      <c r="TWK172" s="320"/>
      <c r="TWL172" s="320"/>
      <c r="TWM172" s="320"/>
      <c r="TWN172" s="320"/>
      <c r="TWO172" s="320"/>
      <c r="TWP172" s="320"/>
      <c r="TWQ172" s="320"/>
      <c r="TWR172" s="320"/>
      <c r="TWS172" s="320"/>
      <c r="TWT172" s="320"/>
      <c r="TWU172" s="320"/>
      <c r="TWV172" s="320"/>
      <c r="TWW172" s="320"/>
      <c r="TWX172" s="320"/>
      <c r="TWY172" s="320"/>
      <c r="TWZ172" s="320"/>
      <c r="TXA172" s="320"/>
      <c r="TXB172" s="320"/>
      <c r="TXC172" s="320"/>
      <c r="TXD172" s="320"/>
      <c r="TXE172" s="320"/>
      <c r="TXF172" s="320"/>
      <c r="TXG172" s="320"/>
      <c r="TXH172" s="320"/>
      <c r="TXI172" s="320"/>
      <c r="TXJ172" s="320"/>
      <c r="TXK172" s="320"/>
      <c r="TXL172" s="320"/>
      <c r="TXM172" s="320"/>
      <c r="TXN172" s="320"/>
      <c r="TXO172" s="320"/>
      <c r="TXP172" s="320"/>
      <c r="TXQ172" s="320"/>
      <c r="TXR172" s="320"/>
      <c r="TXS172" s="320"/>
      <c r="TXT172" s="320"/>
      <c r="TXU172" s="320"/>
      <c r="TXV172" s="320"/>
      <c r="TXW172" s="320"/>
      <c r="TXX172" s="320"/>
      <c r="TXY172" s="320"/>
      <c r="TXZ172" s="320"/>
      <c r="TYA172" s="320"/>
      <c r="TYB172" s="320"/>
      <c r="TYC172" s="320"/>
      <c r="TYD172" s="320"/>
      <c r="TYE172" s="320"/>
      <c r="TYF172" s="320"/>
      <c r="TYG172" s="320"/>
      <c r="TYH172" s="320"/>
      <c r="TYI172" s="320"/>
      <c r="TYJ172" s="320"/>
      <c r="TYK172" s="320"/>
      <c r="TYL172" s="320"/>
      <c r="TYM172" s="320"/>
      <c r="TYN172" s="320"/>
      <c r="TYO172" s="320"/>
      <c r="TYP172" s="320"/>
      <c r="TYQ172" s="320"/>
      <c r="TYR172" s="320"/>
      <c r="TYS172" s="320"/>
      <c r="TYT172" s="320"/>
      <c r="TYU172" s="320"/>
      <c r="TYV172" s="320"/>
      <c r="TYW172" s="320"/>
      <c r="TYX172" s="320"/>
      <c r="TYY172" s="320"/>
      <c r="TYZ172" s="320"/>
      <c r="TZA172" s="320"/>
      <c r="TZB172" s="320"/>
      <c r="TZC172" s="320"/>
      <c r="TZD172" s="320"/>
      <c r="TZE172" s="320"/>
      <c r="TZF172" s="320"/>
      <c r="TZG172" s="320"/>
      <c r="TZH172" s="320"/>
      <c r="TZI172" s="320"/>
      <c r="TZJ172" s="320"/>
      <c r="TZK172" s="320"/>
      <c r="TZL172" s="320"/>
      <c r="TZM172" s="320"/>
      <c r="TZN172" s="320"/>
      <c r="TZO172" s="320"/>
      <c r="TZP172" s="320"/>
      <c r="TZQ172" s="320"/>
      <c r="TZR172" s="320"/>
      <c r="TZS172" s="320"/>
      <c r="TZT172" s="320"/>
      <c r="TZU172" s="320"/>
      <c r="TZV172" s="320"/>
      <c r="TZW172" s="320"/>
      <c r="TZX172" s="320"/>
      <c r="TZY172" s="320"/>
      <c r="TZZ172" s="320"/>
      <c r="UAA172" s="320"/>
      <c r="UAB172" s="320"/>
      <c r="UAC172" s="320"/>
      <c r="UAD172" s="320"/>
      <c r="UAE172" s="320"/>
      <c r="UAF172" s="320"/>
      <c r="UAG172" s="320"/>
      <c r="UAH172" s="320"/>
      <c r="UAI172" s="320"/>
      <c r="UAJ172" s="320"/>
      <c r="UAK172" s="320"/>
      <c r="UAL172" s="320"/>
      <c r="UAM172" s="320"/>
      <c r="UAN172" s="320"/>
      <c r="UAO172" s="320"/>
      <c r="UAP172" s="320"/>
      <c r="UAQ172" s="320"/>
      <c r="UAR172" s="320"/>
      <c r="UAS172" s="320"/>
      <c r="UAT172" s="320"/>
      <c r="UAU172" s="320"/>
      <c r="UAV172" s="320"/>
      <c r="UAW172" s="320"/>
      <c r="UAX172" s="320"/>
      <c r="UAY172" s="320"/>
      <c r="UAZ172" s="320"/>
      <c r="UBA172" s="320"/>
      <c r="UBB172" s="320"/>
      <c r="UBC172" s="320"/>
      <c r="UBD172" s="320"/>
      <c r="UBE172" s="320"/>
      <c r="UBF172" s="320"/>
      <c r="UBG172" s="320"/>
      <c r="UBH172" s="320"/>
      <c r="UBI172" s="320"/>
      <c r="UBJ172" s="320"/>
      <c r="UBK172" s="320"/>
      <c r="UBL172" s="320"/>
      <c r="UBM172" s="320"/>
      <c r="UBN172" s="320"/>
      <c r="UBO172" s="320"/>
      <c r="UBP172" s="320"/>
      <c r="UBQ172" s="320"/>
      <c r="UBR172" s="320"/>
      <c r="UBS172" s="320"/>
      <c r="UBT172" s="320"/>
      <c r="UBU172" s="320"/>
      <c r="UBV172" s="320"/>
      <c r="UBW172" s="320"/>
      <c r="UBX172" s="320"/>
      <c r="UBY172" s="320"/>
      <c r="UBZ172" s="320"/>
      <c r="UCA172" s="320"/>
      <c r="UCB172" s="320"/>
      <c r="UCC172" s="320"/>
      <c r="UCD172" s="320"/>
      <c r="UCE172" s="320"/>
      <c r="UCF172" s="320"/>
      <c r="UCG172" s="320"/>
      <c r="UCH172" s="320"/>
      <c r="UCI172" s="320"/>
      <c r="UCJ172" s="320"/>
      <c r="UCK172" s="320"/>
      <c r="UCL172" s="320"/>
      <c r="UCM172" s="320"/>
      <c r="UCN172" s="320"/>
      <c r="UCO172" s="320"/>
      <c r="UCP172" s="320"/>
      <c r="UCQ172" s="320"/>
      <c r="UCR172" s="320"/>
      <c r="UCS172" s="320"/>
      <c r="UCT172" s="320"/>
      <c r="UCU172" s="320"/>
      <c r="UCV172" s="320"/>
      <c r="UCW172" s="320"/>
      <c r="UCX172" s="320"/>
      <c r="UCY172" s="320"/>
      <c r="UCZ172" s="320"/>
      <c r="UDA172" s="320"/>
      <c r="UDB172" s="320"/>
      <c r="UDC172" s="320"/>
      <c r="UDD172" s="320"/>
      <c r="UDE172" s="320"/>
      <c r="UDF172" s="320"/>
      <c r="UDG172" s="320"/>
      <c r="UDH172" s="320"/>
      <c r="UDI172" s="320"/>
      <c r="UDJ172" s="320"/>
      <c r="UDK172" s="320"/>
      <c r="UDL172" s="320"/>
      <c r="UDM172" s="320"/>
      <c r="UDN172" s="320"/>
      <c r="UDO172" s="320"/>
      <c r="UDP172" s="320"/>
      <c r="UDQ172" s="320"/>
      <c r="UDR172" s="320"/>
      <c r="UDS172" s="320"/>
      <c r="UDT172" s="320"/>
      <c r="UDU172" s="320"/>
      <c r="UDV172" s="320"/>
      <c r="UDW172" s="320"/>
      <c r="UDX172" s="320"/>
      <c r="UDY172" s="320"/>
      <c r="UDZ172" s="320"/>
      <c r="UEA172" s="320"/>
      <c r="UEB172" s="320"/>
      <c r="UEC172" s="320"/>
      <c r="UED172" s="320"/>
      <c r="UEE172" s="320"/>
      <c r="UEF172" s="320"/>
      <c r="UEG172" s="320"/>
      <c r="UEH172" s="320"/>
      <c r="UEI172" s="320"/>
      <c r="UEJ172" s="320"/>
      <c r="UEK172" s="320"/>
      <c r="UEL172" s="320"/>
      <c r="UEM172" s="320"/>
      <c r="UEN172" s="320"/>
      <c r="UEO172" s="320"/>
      <c r="UEP172" s="320"/>
      <c r="UEQ172" s="320"/>
      <c r="UER172" s="320"/>
      <c r="UES172" s="320"/>
      <c r="UET172" s="320"/>
      <c r="UEU172" s="320"/>
      <c r="UEV172" s="320"/>
      <c r="UEW172" s="320"/>
      <c r="UEX172" s="320"/>
      <c r="UEY172" s="320"/>
      <c r="UEZ172" s="320"/>
      <c r="UFA172" s="320"/>
      <c r="UFB172" s="320"/>
      <c r="UFC172" s="320"/>
      <c r="UFD172" s="320"/>
      <c r="UFE172" s="320"/>
      <c r="UFF172" s="320"/>
      <c r="UFG172" s="320"/>
      <c r="UFH172" s="320"/>
      <c r="UFI172" s="320"/>
      <c r="UFJ172" s="320"/>
      <c r="UFK172" s="320"/>
      <c r="UFL172" s="320"/>
      <c r="UFM172" s="320"/>
      <c r="UFN172" s="320"/>
      <c r="UFO172" s="320"/>
      <c r="UFP172" s="320"/>
      <c r="UFQ172" s="320"/>
      <c r="UFR172" s="320"/>
      <c r="UFS172" s="320"/>
      <c r="UFT172" s="320"/>
      <c r="UFU172" s="320"/>
      <c r="UFV172" s="320"/>
      <c r="UFW172" s="320"/>
      <c r="UFX172" s="320"/>
      <c r="UFY172" s="320"/>
      <c r="UFZ172" s="320"/>
      <c r="UGA172" s="320"/>
      <c r="UGB172" s="320"/>
      <c r="UGC172" s="320"/>
      <c r="UGD172" s="320"/>
      <c r="UGE172" s="320"/>
      <c r="UGF172" s="320"/>
      <c r="UGG172" s="320"/>
      <c r="UGH172" s="320"/>
      <c r="UGI172" s="320"/>
      <c r="UGJ172" s="320"/>
      <c r="UGK172" s="320"/>
      <c r="UGL172" s="320"/>
      <c r="UGM172" s="320"/>
      <c r="UGN172" s="320"/>
      <c r="UGO172" s="320"/>
      <c r="UGP172" s="320"/>
      <c r="UGQ172" s="320"/>
      <c r="UGR172" s="320"/>
      <c r="UGS172" s="320"/>
      <c r="UGT172" s="320"/>
      <c r="UGU172" s="320"/>
      <c r="UGV172" s="320"/>
      <c r="UGW172" s="320"/>
      <c r="UGX172" s="320"/>
      <c r="UGY172" s="320"/>
      <c r="UGZ172" s="320"/>
      <c r="UHA172" s="320"/>
      <c r="UHB172" s="320"/>
      <c r="UHC172" s="320"/>
      <c r="UHD172" s="320"/>
      <c r="UHE172" s="320"/>
      <c r="UHF172" s="320"/>
      <c r="UHG172" s="320"/>
      <c r="UHH172" s="320"/>
      <c r="UHI172" s="320"/>
      <c r="UHJ172" s="320"/>
      <c r="UHK172" s="320"/>
      <c r="UHL172" s="320"/>
      <c r="UHM172" s="320"/>
      <c r="UHN172" s="320"/>
      <c r="UHO172" s="320"/>
      <c r="UHP172" s="320"/>
      <c r="UHQ172" s="320"/>
      <c r="UHR172" s="320"/>
      <c r="UHS172" s="320"/>
      <c r="UHT172" s="320"/>
      <c r="UHU172" s="320"/>
      <c r="UHV172" s="320"/>
      <c r="UHW172" s="320"/>
      <c r="UHX172" s="320"/>
      <c r="UHY172" s="320"/>
      <c r="UHZ172" s="320"/>
      <c r="UIA172" s="320"/>
      <c r="UIB172" s="320"/>
      <c r="UIC172" s="320"/>
      <c r="UID172" s="320"/>
      <c r="UIE172" s="320"/>
      <c r="UIF172" s="320"/>
      <c r="UIG172" s="320"/>
      <c r="UIH172" s="320"/>
      <c r="UII172" s="320"/>
      <c r="UIJ172" s="320"/>
      <c r="UIK172" s="320"/>
      <c r="UIL172" s="320"/>
      <c r="UIM172" s="320"/>
      <c r="UIN172" s="320"/>
      <c r="UIO172" s="320"/>
      <c r="UIP172" s="320"/>
      <c r="UIQ172" s="320"/>
      <c r="UIR172" s="320"/>
      <c r="UIS172" s="320"/>
      <c r="UIT172" s="320"/>
      <c r="UIU172" s="320"/>
      <c r="UIV172" s="320"/>
      <c r="UIW172" s="320"/>
      <c r="UIX172" s="320"/>
      <c r="UIY172" s="320"/>
      <c r="UIZ172" s="320"/>
      <c r="UJA172" s="320"/>
      <c r="UJB172" s="320"/>
      <c r="UJC172" s="320"/>
      <c r="UJD172" s="320"/>
      <c r="UJE172" s="320"/>
      <c r="UJF172" s="320"/>
      <c r="UJG172" s="320"/>
      <c r="UJH172" s="320"/>
      <c r="UJI172" s="320"/>
      <c r="UJJ172" s="320"/>
      <c r="UJK172" s="320"/>
      <c r="UJL172" s="320"/>
      <c r="UJM172" s="320"/>
      <c r="UJN172" s="320"/>
      <c r="UJO172" s="320"/>
      <c r="UJP172" s="320"/>
      <c r="UJQ172" s="320"/>
      <c r="UJR172" s="320"/>
      <c r="UJS172" s="320"/>
      <c r="UJT172" s="320"/>
      <c r="UJU172" s="320"/>
      <c r="UJV172" s="320"/>
      <c r="UJW172" s="320"/>
      <c r="UJX172" s="320"/>
      <c r="UJY172" s="320"/>
      <c r="UJZ172" s="320"/>
      <c r="UKA172" s="320"/>
      <c r="UKB172" s="320"/>
      <c r="UKC172" s="320"/>
      <c r="UKD172" s="320"/>
      <c r="UKE172" s="320"/>
      <c r="UKF172" s="320"/>
      <c r="UKG172" s="320"/>
      <c r="UKH172" s="320"/>
      <c r="UKI172" s="320"/>
      <c r="UKJ172" s="320"/>
      <c r="UKK172" s="320"/>
      <c r="UKL172" s="320"/>
      <c r="UKM172" s="320"/>
      <c r="UKN172" s="320"/>
      <c r="UKO172" s="320"/>
      <c r="UKP172" s="320"/>
      <c r="UKQ172" s="320"/>
      <c r="UKR172" s="320"/>
      <c r="UKS172" s="320"/>
      <c r="UKT172" s="320"/>
      <c r="UKU172" s="320"/>
      <c r="UKV172" s="320"/>
      <c r="UKW172" s="320"/>
      <c r="UKX172" s="320"/>
      <c r="UKY172" s="320"/>
      <c r="UKZ172" s="320"/>
      <c r="ULA172" s="320"/>
      <c r="ULB172" s="320"/>
      <c r="ULC172" s="320"/>
      <c r="ULD172" s="320"/>
      <c r="ULE172" s="320"/>
      <c r="ULF172" s="320"/>
      <c r="ULG172" s="320"/>
      <c r="ULH172" s="320"/>
      <c r="ULI172" s="320"/>
      <c r="ULJ172" s="320"/>
      <c r="ULK172" s="320"/>
      <c r="ULL172" s="320"/>
      <c r="ULM172" s="320"/>
      <c r="ULN172" s="320"/>
      <c r="ULO172" s="320"/>
      <c r="ULP172" s="320"/>
      <c r="ULQ172" s="320"/>
      <c r="ULR172" s="320"/>
      <c r="ULS172" s="320"/>
      <c r="ULT172" s="320"/>
      <c r="ULU172" s="320"/>
      <c r="ULV172" s="320"/>
      <c r="ULW172" s="320"/>
      <c r="ULX172" s="320"/>
      <c r="ULY172" s="320"/>
      <c r="ULZ172" s="320"/>
      <c r="UMA172" s="320"/>
      <c r="UMB172" s="320"/>
      <c r="UMC172" s="320"/>
      <c r="UMD172" s="320"/>
      <c r="UME172" s="320"/>
      <c r="UMF172" s="320"/>
      <c r="UMG172" s="320"/>
      <c r="UMH172" s="320"/>
      <c r="UMI172" s="320"/>
      <c r="UMJ172" s="320"/>
      <c r="UMK172" s="320"/>
      <c r="UML172" s="320"/>
      <c r="UMM172" s="320"/>
      <c r="UMN172" s="320"/>
      <c r="UMO172" s="320"/>
      <c r="UMP172" s="320"/>
      <c r="UMQ172" s="320"/>
      <c r="UMR172" s="320"/>
      <c r="UMS172" s="320"/>
      <c r="UMT172" s="320"/>
      <c r="UMU172" s="320"/>
      <c r="UMV172" s="320"/>
      <c r="UMW172" s="320"/>
      <c r="UMX172" s="320"/>
      <c r="UMY172" s="320"/>
      <c r="UMZ172" s="320"/>
      <c r="UNA172" s="320"/>
      <c r="UNB172" s="320"/>
      <c r="UNC172" s="320"/>
      <c r="UND172" s="320"/>
      <c r="UNE172" s="320"/>
      <c r="UNF172" s="320"/>
      <c r="UNG172" s="320"/>
      <c r="UNH172" s="320"/>
      <c r="UNI172" s="320"/>
      <c r="UNJ172" s="320"/>
      <c r="UNK172" s="320"/>
      <c r="UNL172" s="320"/>
      <c r="UNM172" s="320"/>
      <c r="UNN172" s="320"/>
      <c r="UNO172" s="320"/>
      <c r="UNP172" s="320"/>
      <c r="UNQ172" s="320"/>
      <c r="UNR172" s="320"/>
      <c r="UNS172" s="320"/>
      <c r="UNT172" s="320"/>
      <c r="UNU172" s="320"/>
      <c r="UNV172" s="320"/>
      <c r="UNW172" s="320"/>
      <c r="UNX172" s="320"/>
      <c r="UNY172" s="320"/>
      <c r="UNZ172" s="320"/>
      <c r="UOA172" s="320"/>
      <c r="UOB172" s="320"/>
      <c r="UOC172" s="320"/>
      <c r="UOD172" s="320"/>
      <c r="UOE172" s="320"/>
      <c r="UOF172" s="320"/>
      <c r="UOG172" s="320"/>
      <c r="UOH172" s="320"/>
      <c r="UOI172" s="320"/>
      <c r="UOJ172" s="320"/>
      <c r="UOK172" s="320"/>
      <c r="UOL172" s="320"/>
      <c r="UOM172" s="320"/>
      <c r="UON172" s="320"/>
      <c r="UOO172" s="320"/>
      <c r="UOP172" s="320"/>
      <c r="UOQ172" s="320"/>
      <c r="UOR172" s="320"/>
      <c r="UOS172" s="320"/>
      <c r="UOT172" s="320"/>
      <c r="UOU172" s="320"/>
      <c r="UOV172" s="320"/>
      <c r="UOW172" s="320"/>
      <c r="UOX172" s="320"/>
      <c r="UOY172" s="320"/>
      <c r="UOZ172" s="320"/>
      <c r="UPA172" s="320"/>
      <c r="UPB172" s="320"/>
      <c r="UPC172" s="320"/>
      <c r="UPD172" s="320"/>
      <c r="UPE172" s="320"/>
      <c r="UPF172" s="320"/>
      <c r="UPG172" s="320"/>
      <c r="UPH172" s="320"/>
      <c r="UPI172" s="320"/>
      <c r="UPJ172" s="320"/>
      <c r="UPK172" s="320"/>
      <c r="UPL172" s="320"/>
      <c r="UPM172" s="320"/>
      <c r="UPN172" s="320"/>
      <c r="UPO172" s="320"/>
      <c r="UPP172" s="320"/>
      <c r="UPQ172" s="320"/>
      <c r="UPR172" s="320"/>
      <c r="UPS172" s="320"/>
      <c r="UPT172" s="320"/>
      <c r="UPU172" s="320"/>
      <c r="UPV172" s="320"/>
      <c r="UPW172" s="320"/>
      <c r="UPX172" s="320"/>
      <c r="UPY172" s="320"/>
      <c r="UPZ172" s="320"/>
      <c r="UQA172" s="320"/>
      <c r="UQB172" s="320"/>
      <c r="UQC172" s="320"/>
      <c r="UQD172" s="320"/>
      <c r="UQE172" s="320"/>
      <c r="UQF172" s="320"/>
      <c r="UQG172" s="320"/>
      <c r="UQH172" s="320"/>
      <c r="UQI172" s="320"/>
      <c r="UQJ172" s="320"/>
      <c r="UQK172" s="320"/>
      <c r="UQL172" s="320"/>
      <c r="UQM172" s="320"/>
      <c r="UQN172" s="320"/>
      <c r="UQO172" s="320"/>
      <c r="UQP172" s="320"/>
      <c r="UQQ172" s="320"/>
      <c r="UQR172" s="320"/>
      <c r="UQS172" s="320"/>
      <c r="UQT172" s="320"/>
      <c r="UQU172" s="320"/>
      <c r="UQV172" s="320"/>
      <c r="UQW172" s="320"/>
      <c r="UQX172" s="320"/>
      <c r="UQY172" s="320"/>
      <c r="UQZ172" s="320"/>
      <c r="URA172" s="320"/>
      <c r="URB172" s="320"/>
      <c r="URC172" s="320"/>
      <c r="URD172" s="320"/>
      <c r="URE172" s="320"/>
      <c r="URF172" s="320"/>
      <c r="URG172" s="320"/>
      <c r="URH172" s="320"/>
      <c r="URI172" s="320"/>
      <c r="URJ172" s="320"/>
      <c r="URK172" s="320"/>
      <c r="URL172" s="320"/>
      <c r="URM172" s="320"/>
      <c r="URN172" s="320"/>
      <c r="URO172" s="320"/>
      <c r="URP172" s="320"/>
      <c r="URQ172" s="320"/>
      <c r="URR172" s="320"/>
      <c r="URS172" s="320"/>
      <c r="URT172" s="320"/>
      <c r="URU172" s="320"/>
      <c r="URV172" s="320"/>
      <c r="URW172" s="320"/>
      <c r="URX172" s="320"/>
      <c r="URY172" s="320"/>
      <c r="URZ172" s="320"/>
      <c r="USA172" s="320"/>
      <c r="USB172" s="320"/>
      <c r="USC172" s="320"/>
      <c r="USD172" s="320"/>
      <c r="USE172" s="320"/>
      <c r="USF172" s="320"/>
      <c r="USG172" s="320"/>
      <c r="USH172" s="320"/>
      <c r="USI172" s="320"/>
      <c r="USJ172" s="320"/>
      <c r="USK172" s="320"/>
      <c r="USL172" s="320"/>
      <c r="USM172" s="320"/>
      <c r="USN172" s="320"/>
      <c r="USO172" s="320"/>
      <c r="USP172" s="320"/>
      <c r="USQ172" s="320"/>
      <c r="USR172" s="320"/>
      <c r="USS172" s="320"/>
      <c r="UST172" s="320"/>
      <c r="USU172" s="320"/>
      <c r="USV172" s="320"/>
      <c r="USW172" s="320"/>
      <c r="USX172" s="320"/>
      <c r="USY172" s="320"/>
      <c r="USZ172" s="320"/>
      <c r="UTA172" s="320"/>
      <c r="UTB172" s="320"/>
      <c r="UTC172" s="320"/>
      <c r="UTD172" s="320"/>
      <c r="UTE172" s="320"/>
      <c r="UTF172" s="320"/>
      <c r="UTG172" s="320"/>
      <c r="UTH172" s="320"/>
      <c r="UTI172" s="320"/>
      <c r="UTJ172" s="320"/>
      <c r="UTK172" s="320"/>
      <c r="UTL172" s="320"/>
      <c r="UTM172" s="320"/>
      <c r="UTN172" s="320"/>
      <c r="UTO172" s="320"/>
      <c r="UTP172" s="320"/>
      <c r="UTQ172" s="320"/>
      <c r="UTR172" s="320"/>
      <c r="UTS172" s="320"/>
      <c r="UTT172" s="320"/>
      <c r="UTU172" s="320"/>
      <c r="UTV172" s="320"/>
      <c r="UTW172" s="320"/>
      <c r="UTX172" s="320"/>
      <c r="UTY172" s="320"/>
      <c r="UTZ172" s="320"/>
      <c r="UUA172" s="320"/>
      <c r="UUB172" s="320"/>
      <c r="UUC172" s="320"/>
      <c r="UUD172" s="320"/>
      <c r="UUE172" s="320"/>
      <c r="UUF172" s="320"/>
      <c r="UUG172" s="320"/>
      <c r="UUH172" s="320"/>
      <c r="UUI172" s="320"/>
      <c r="UUJ172" s="320"/>
      <c r="UUK172" s="320"/>
      <c r="UUL172" s="320"/>
      <c r="UUM172" s="320"/>
      <c r="UUN172" s="320"/>
      <c r="UUO172" s="320"/>
      <c r="UUP172" s="320"/>
      <c r="UUQ172" s="320"/>
      <c r="UUR172" s="320"/>
      <c r="UUS172" s="320"/>
      <c r="UUT172" s="320"/>
      <c r="UUU172" s="320"/>
      <c r="UUV172" s="320"/>
      <c r="UUW172" s="320"/>
      <c r="UUX172" s="320"/>
      <c r="UUY172" s="320"/>
      <c r="UUZ172" s="320"/>
      <c r="UVA172" s="320"/>
      <c r="UVB172" s="320"/>
      <c r="UVC172" s="320"/>
      <c r="UVD172" s="320"/>
      <c r="UVE172" s="320"/>
      <c r="UVF172" s="320"/>
      <c r="UVG172" s="320"/>
      <c r="UVH172" s="320"/>
      <c r="UVI172" s="320"/>
      <c r="UVJ172" s="320"/>
      <c r="UVK172" s="320"/>
      <c r="UVL172" s="320"/>
      <c r="UVM172" s="320"/>
      <c r="UVN172" s="320"/>
      <c r="UVO172" s="320"/>
      <c r="UVP172" s="320"/>
      <c r="UVQ172" s="320"/>
      <c r="UVR172" s="320"/>
      <c r="UVS172" s="320"/>
      <c r="UVT172" s="320"/>
      <c r="UVU172" s="320"/>
      <c r="UVV172" s="320"/>
      <c r="UVW172" s="320"/>
      <c r="UVX172" s="320"/>
      <c r="UVY172" s="320"/>
      <c r="UVZ172" s="320"/>
      <c r="UWA172" s="320"/>
      <c r="UWB172" s="320"/>
      <c r="UWC172" s="320"/>
      <c r="UWD172" s="320"/>
      <c r="UWE172" s="320"/>
      <c r="UWF172" s="320"/>
      <c r="UWG172" s="320"/>
      <c r="UWH172" s="320"/>
      <c r="UWI172" s="320"/>
      <c r="UWJ172" s="320"/>
      <c r="UWK172" s="320"/>
      <c r="UWL172" s="320"/>
      <c r="UWM172" s="320"/>
      <c r="UWN172" s="320"/>
      <c r="UWO172" s="320"/>
      <c r="UWP172" s="320"/>
      <c r="UWQ172" s="320"/>
      <c r="UWR172" s="320"/>
      <c r="UWS172" s="320"/>
      <c r="UWT172" s="320"/>
      <c r="UWU172" s="320"/>
      <c r="UWV172" s="320"/>
      <c r="UWW172" s="320"/>
      <c r="UWX172" s="320"/>
      <c r="UWY172" s="320"/>
      <c r="UWZ172" s="320"/>
      <c r="UXA172" s="320"/>
      <c r="UXB172" s="320"/>
      <c r="UXC172" s="320"/>
      <c r="UXD172" s="320"/>
      <c r="UXE172" s="320"/>
      <c r="UXF172" s="320"/>
      <c r="UXG172" s="320"/>
      <c r="UXH172" s="320"/>
      <c r="UXI172" s="320"/>
      <c r="UXJ172" s="320"/>
      <c r="UXK172" s="320"/>
      <c r="UXL172" s="320"/>
      <c r="UXM172" s="320"/>
      <c r="UXN172" s="320"/>
      <c r="UXO172" s="320"/>
      <c r="UXP172" s="320"/>
      <c r="UXQ172" s="320"/>
      <c r="UXR172" s="320"/>
      <c r="UXS172" s="320"/>
      <c r="UXT172" s="320"/>
      <c r="UXU172" s="320"/>
      <c r="UXV172" s="320"/>
      <c r="UXW172" s="320"/>
      <c r="UXX172" s="320"/>
      <c r="UXY172" s="320"/>
      <c r="UXZ172" s="320"/>
      <c r="UYA172" s="320"/>
      <c r="UYB172" s="320"/>
      <c r="UYC172" s="320"/>
      <c r="UYD172" s="320"/>
      <c r="UYE172" s="320"/>
      <c r="UYF172" s="320"/>
      <c r="UYG172" s="320"/>
      <c r="UYH172" s="320"/>
      <c r="UYI172" s="320"/>
      <c r="UYJ172" s="320"/>
      <c r="UYK172" s="320"/>
      <c r="UYL172" s="320"/>
      <c r="UYM172" s="320"/>
      <c r="UYN172" s="320"/>
      <c r="UYO172" s="320"/>
      <c r="UYP172" s="320"/>
      <c r="UYQ172" s="320"/>
      <c r="UYR172" s="320"/>
      <c r="UYS172" s="320"/>
      <c r="UYT172" s="320"/>
      <c r="UYU172" s="320"/>
      <c r="UYV172" s="320"/>
      <c r="UYW172" s="320"/>
      <c r="UYX172" s="320"/>
      <c r="UYY172" s="320"/>
      <c r="UYZ172" s="320"/>
      <c r="UZA172" s="320"/>
      <c r="UZB172" s="320"/>
      <c r="UZC172" s="320"/>
      <c r="UZD172" s="320"/>
      <c r="UZE172" s="320"/>
      <c r="UZF172" s="320"/>
      <c r="UZG172" s="320"/>
      <c r="UZH172" s="320"/>
      <c r="UZI172" s="320"/>
      <c r="UZJ172" s="320"/>
      <c r="UZK172" s="320"/>
      <c r="UZL172" s="320"/>
      <c r="UZM172" s="320"/>
      <c r="UZN172" s="320"/>
      <c r="UZO172" s="320"/>
      <c r="UZP172" s="320"/>
      <c r="UZQ172" s="320"/>
      <c r="UZR172" s="320"/>
      <c r="UZS172" s="320"/>
      <c r="UZT172" s="320"/>
      <c r="UZU172" s="320"/>
      <c r="UZV172" s="320"/>
      <c r="UZW172" s="320"/>
      <c r="UZX172" s="320"/>
      <c r="UZY172" s="320"/>
      <c r="UZZ172" s="320"/>
      <c r="VAA172" s="320"/>
      <c r="VAB172" s="320"/>
      <c r="VAC172" s="320"/>
      <c r="VAD172" s="320"/>
      <c r="VAE172" s="320"/>
      <c r="VAF172" s="320"/>
      <c r="VAG172" s="320"/>
      <c r="VAH172" s="320"/>
      <c r="VAI172" s="320"/>
      <c r="VAJ172" s="320"/>
      <c r="VAK172" s="320"/>
      <c r="VAL172" s="320"/>
      <c r="VAM172" s="320"/>
      <c r="VAN172" s="320"/>
      <c r="VAO172" s="320"/>
      <c r="VAP172" s="320"/>
      <c r="VAQ172" s="320"/>
      <c r="VAR172" s="320"/>
      <c r="VAS172" s="320"/>
      <c r="VAT172" s="320"/>
      <c r="VAU172" s="320"/>
      <c r="VAV172" s="320"/>
      <c r="VAW172" s="320"/>
      <c r="VAX172" s="320"/>
      <c r="VAY172" s="320"/>
      <c r="VAZ172" s="320"/>
      <c r="VBA172" s="320"/>
      <c r="VBB172" s="320"/>
      <c r="VBC172" s="320"/>
      <c r="VBD172" s="320"/>
      <c r="VBE172" s="320"/>
      <c r="VBF172" s="320"/>
      <c r="VBG172" s="320"/>
      <c r="VBH172" s="320"/>
      <c r="VBI172" s="320"/>
      <c r="VBJ172" s="320"/>
      <c r="VBK172" s="320"/>
      <c r="VBL172" s="320"/>
      <c r="VBM172" s="320"/>
      <c r="VBN172" s="320"/>
      <c r="VBO172" s="320"/>
      <c r="VBP172" s="320"/>
      <c r="VBQ172" s="320"/>
      <c r="VBR172" s="320"/>
      <c r="VBS172" s="320"/>
      <c r="VBT172" s="320"/>
      <c r="VBU172" s="320"/>
      <c r="VBV172" s="320"/>
      <c r="VBW172" s="320"/>
      <c r="VBX172" s="320"/>
      <c r="VBY172" s="320"/>
      <c r="VBZ172" s="320"/>
      <c r="VCA172" s="320"/>
      <c r="VCB172" s="320"/>
      <c r="VCC172" s="320"/>
      <c r="VCD172" s="320"/>
      <c r="VCE172" s="320"/>
      <c r="VCF172" s="320"/>
      <c r="VCG172" s="320"/>
      <c r="VCH172" s="320"/>
      <c r="VCI172" s="320"/>
      <c r="VCJ172" s="320"/>
      <c r="VCK172" s="320"/>
      <c r="VCL172" s="320"/>
      <c r="VCM172" s="320"/>
      <c r="VCN172" s="320"/>
      <c r="VCO172" s="320"/>
      <c r="VCP172" s="320"/>
      <c r="VCQ172" s="320"/>
      <c r="VCR172" s="320"/>
      <c r="VCS172" s="320"/>
      <c r="VCT172" s="320"/>
      <c r="VCU172" s="320"/>
      <c r="VCV172" s="320"/>
      <c r="VCW172" s="320"/>
      <c r="VCX172" s="320"/>
      <c r="VCY172" s="320"/>
      <c r="VCZ172" s="320"/>
      <c r="VDA172" s="320"/>
      <c r="VDB172" s="320"/>
      <c r="VDC172" s="320"/>
      <c r="VDD172" s="320"/>
      <c r="VDE172" s="320"/>
      <c r="VDF172" s="320"/>
      <c r="VDG172" s="320"/>
      <c r="VDH172" s="320"/>
      <c r="VDI172" s="320"/>
      <c r="VDJ172" s="320"/>
      <c r="VDK172" s="320"/>
      <c r="VDL172" s="320"/>
      <c r="VDM172" s="320"/>
      <c r="VDN172" s="320"/>
      <c r="VDO172" s="320"/>
      <c r="VDP172" s="320"/>
      <c r="VDQ172" s="320"/>
      <c r="VDR172" s="320"/>
      <c r="VDS172" s="320"/>
      <c r="VDT172" s="320"/>
      <c r="VDU172" s="320"/>
      <c r="VDV172" s="320"/>
      <c r="VDW172" s="320"/>
      <c r="VDX172" s="320"/>
      <c r="VDY172" s="320"/>
      <c r="VDZ172" s="320"/>
      <c r="VEA172" s="320"/>
      <c r="VEB172" s="320"/>
      <c r="VEC172" s="320"/>
      <c r="VED172" s="320"/>
      <c r="VEE172" s="320"/>
      <c r="VEF172" s="320"/>
      <c r="VEG172" s="320"/>
      <c r="VEH172" s="320"/>
      <c r="VEI172" s="320"/>
      <c r="VEJ172" s="320"/>
      <c r="VEK172" s="320"/>
      <c r="VEL172" s="320"/>
      <c r="VEM172" s="320"/>
      <c r="VEN172" s="320"/>
      <c r="VEO172" s="320"/>
      <c r="VEP172" s="320"/>
      <c r="VEQ172" s="320"/>
      <c r="VER172" s="320"/>
      <c r="VES172" s="320"/>
      <c r="VET172" s="320"/>
      <c r="VEU172" s="320"/>
      <c r="VEV172" s="320"/>
      <c r="VEW172" s="320"/>
      <c r="VEX172" s="320"/>
      <c r="VEY172" s="320"/>
      <c r="VEZ172" s="320"/>
      <c r="VFA172" s="320"/>
      <c r="VFB172" s="320"/>
      <c r="VFC172" s="320"/>
      <c r="VFD172" s="320"/>
      <c r="VFE172" s="320"/>
      <c r="VFF172" s="320"/>
      <c r="VFG172" s="320"/>
      <c r="VFH172" s="320"/>
      <c r="VFI172" s="320"/>
      <c r="VFJ172" s="320"/>
      <c r="VFK172" s="320"/>
      <c r="VFL172" s="320"/>
      <c r="VFM172" s="320"/>
      <c r="VFN172" s="320"/>
      <c r="VFO172" s="320"/>
      <c r="VFP172" s="320"/>
      <c r="VFQ172" s="320"/>
      <c r="VFR172" s="320"/>
      <c r="VFS172" s="320"/>
      <c r="VFT172" s="320"/>
      <c r="VFU172" s="320"/>
      <c r="VFV172" s="320"/>
      <c r="VFW172" s="320"/>
      <c r="VFX172" s="320"/>
      <c r="VFY172" s="320"/>
      <c r="VFZ172" s="320"/>
      <c r="VGA172" s="320"/>
      <c r="VGB172" s="320"/>
      <c r="VGC172" s="320"/>
      <c r="VGD172" s="320"/>
      <c r="VGE172" s="320"/>
      <c r="VGF172" s="320"/>
      <c r="VGG172" s="320"/>
      <c r="VGH172" s="320"/>
      <c r="VGI172" s="320"/>
      <c r="VGJ172" s="320"/>
      <c r="VGK172" s="320"/>
      <c r="VGL172" s="320"/>
      <c r="VGM172" s="320"/>
      <c r="VGN172" s="320"/>
      <c r="VGO172" s="320"/>
      <c r="VGP172" s="320"/>
      <c r="VGQ172" s="320"/>
      <c r="VGR172" s="320"/>
      <c r="VGS172" s="320"/>
      <c r="VGT172" s="320"/>
      <c r="VGU172" s="320"/>
      <c r="VGV172" s="320"/>
      <c r="VGW172" s="320"/>
      <c r="VGX172" s="320"/>
      <c r="VGY172" s="320"/>
      <c r="VGZ172" s="320"/>
      <c r="VHA172" s="320"/>
      <c r="VHB172" s="320"/>
      <c r="VHC172" s="320"/>
      <c r="VHD172" s="320"/>
      <c r="VHE172" s="320"/>
      <c r="VHF172" s="320"/>
      <c r="VHG172" s="320"/>
      <c r="VHH172" s="320"/>
      <c r="VHI172" s="320"/>
      <c r="VHJ172" s="320"/>
      <c r="VHK172" s="320"/>
      <c r="VHL172" s="320"/>
      <c r="VHM172" s="320"/>
      <c r="VHN172" s="320"/>
      <c r="VHO172" s="320"/>
      <c r="VHP172" s="320"/>
      <c r="VHQ172" s="320"/>
      <c r="VHR172" s="320"/>
      <c r="VHS172" s="320"/>
      <c r="VHT172" s="320"/>
      <c r="VHU172" s="320"/>
      <c r="VHV172" s="320"/>
      <c r="VHW172" s="320"/>
      <c r="VHX172" s="320"/>
      <c r="VHY172" s="320"/>
      <c r="VHZ172" s="320"/>
      <c r="VIA172" s="320"/>
      <c r="VIB172" s="320"/>
      <c r="VIC172" s="320"/>
      <c r="VID172" s="320"/>
      <c r="VIE172" s="320"/>
      <c r="VIF172" s="320"/>
      <c r="VIG172" s="320"/>
      <c r="VIH172" s="320"/>
      <c r="VII172" s="320"/>
      <c r="VIJ172" s="320"/>
      <c r="VIK172" s="320"/>
      <c r="VIL172" s="320"/>
      <c r="VIM172" s="320"/>
      <c r="VIN172" s="320"/>
      <c r="VIO172" s="320"/>
      <c r="VIP172" s="320"/>
      <c r="VIQ172" s="320"/>
      <c r="VIR172" s="320"/>
      <c r="VIS172" s="320"/>
      <c r="VIT172" s="320"/>
      <c r="VIU172" s="320"/>
      <c r="VIV172" s="320"/>
      <c r="VIW172" s="320"/>
      <c r="VIX172" s="320"/>
      <c r="VIY172" s="320"/>
      <c r="VIZ172" s="320"/>
      <c r="VJA172" s="320"/>
      <c r="VJB172" s="320"/>
      <c r="VJC172" s="320"/>
      <c r="VJD172" s="320"/>
      <c r="VJE172" s="320"/>
      <c r="VJF172" s="320"/>
      <c r="VJG172" s="320"/>
      <c r="VJH172" s="320"/>
      <c r="VJI172" s="320"/>
      <c r="VJJ172" s="320"/>
      <c r="VJK172" s="320"/>
      <c r="VJL172" s="320"/>
      <c r="VJM172" s="320"/>
      <c r="VJN172" s="320"/>
      <c r="VJO172" s="320"/>
      <c r="VJP172" s="320"/>
      <c r="VJQ172" s="320"/>
      <c r="VJR172" s="320"/>
      <c r="VJS172" s="320"/>
      <c r="VJT172" s="320"/>
      <c r="VJU172" s="320"/>
      <c r="VJV172" s="320"/>
      <c r="VJW172" s="320"/>
      <c r="VJX172" s="320"/>
      <c r="VJY172" s="320"/>
      <c r="VJZ172" s="320"/>
      <c r="VKA172" s="320"/>
      <c r="VKB172" s="320"/>
      <c r="VKC172" s="320"/>
      <c r="VKD172" s="320"/>
      <c r="VKE172" s="320"/>
      <c r="VKF172" s="320"/>
      <c r="VKG172" s="320"/>
      <c r="VKH172" s="320"/>
      <c r="VKI172" s="320"/>
      <c r="VKJ172" s="320"/>
      <c r="VKK172" s="320"/>
      <c r="VKL172" s="320"/>
      <c r="VKM172" s="320"/>
      <c r="VKN172" s="320"/>
      <c r="VKO172" s="320"/>
      <c r="VKP172" s="320"/>
      <c r="VKQ172" s="320"/>
      <c r="VKR172" s="320"/>
      <c r="VKS172" s="320"/>
      <c r="VKT172" s="320"/>
      <c r="VKU172" s="320"/>
      <c r="VKV172" s="320"/>
      <c r="VKW172" s="320"/>
      <c r="VKX172" s="320"/>
      <c r="VKY172" s="320"/>
      <c r="VKZ172" s="320"/>
      <c r="VLA172" s="320"/>
      <c r="VLB172" s="320"/>
      <c r="VLC172" s="320"/>
      <c r="VLD172" s="320"/>
      <c r="VLE172" s="320"/>
      <c r="VLF172" s="320"/>
      <c r="VLG172" s="320"/>
      <c r="VLH172" s="320"/>
      <c r="VLI172" s="320"/>
      <c r="VLJ172" s="320"/>
      <c r="VLK172" s="320"/>
      <c r="VLL172" s="320"/>
      <c r="VLM172" s="320"/>
      <c r="VLN172" s="320"/>
      <c r="VLO172" s="320"/>
      <c r="VLP172" s="320"/>
      <c r="VLQ172" s="320"/>
      <c r="VLR172" s="320"/>
      <c r="VLS172" s="320"/>
      <c r="VLT172" s="320"/>
      <c r="VLU172" s="320"/>
      <c r="VLV172" s="320"/>
      <c r="VLW172" s="320"/>
      <c r="VLX172" s="320"/>
      <c r="VLY172" s="320"/>
      <c r="VLZ172" s="320"/>
      <c r="VMA172" s="320"/>
      <c r="VMB172" s="320"/>
      <c r="VMC172" s="320"/>
      <c r="VMD172" s="320"/>
      <c r="VME172" s="320"/>
      <c r="VMF172" s="320"/>
      <c r="VMG172" s="320"/>
      <c r="VMH172" s="320"/>
      <c r="VMI172" s="320"/>
      <c r="VMJ172" s="320"/>
      <c r="VMK172" s="320"/>
      <c r="VML172" s="320"/>
      <c r="VMM172" s="320"/>
      <c r="VMN172" s="320"/>
      <c r="VMO172" s="320"/>
      <c r="VMP172" s="320"/>
      <c r="VMQ172" s="320"/>
      <c r="VMR172" s="320"/>
      <c r="VMS172" s="320"/>
      <c r="VMT172" s="320"/>
      <c r="VMU172" s="320"/>
      <c r="VMV172" s="320"/>
      <c r="VMW172" s="320"/>
      <c r="VMX172" s="320"/>
      <c r="VMY172" s="320"/>
      <c r="VMZ172" s="320"/>
      <c r="VNA172" s="320"/>
      <c r="VNB172" s="320"/>
      <c r="VNC172" s="320"/>
      <c r="VND172" s="320"/>
      <c r="VNE172" s="320"/>
      <c r="VNF172" s="320"/>
      <c r="VNG172" s="320"/>
      <c r="VNH172" s="320"/>
      <c r="VNI172" s="320"/>
      <c r="VNJ172" s="320"/>
      <c r="VNK172" s="320"/>
      <c r="VNL172" s="320"/>
      <c r="VNM172" s="320"/>
      <c r="VNN172" s="320"/>
      <c r="VNO172" s="320"/>
      <c r="VNP172" s="320"/>
      <c r="VNQ172" s="320"/>
      <c r="VNR172" s="320"/>
      <c r="VNS172" s="320"/>
      <c r="VNT172" s="320"/>
      <c r="VNU172" s="320"/>
      <c r="VNV172" s="320"/>
      <c r="VNW172" s="320"/>
      <c r="VNX172" s="320"/>
      <c r="VNY172" s="320"/>
      <c r="VNZ172" s="320"/>
      <c r="VOA172" s="320"/>
      <c r="VOB172" s="320"/>
      <c r="VOC172" s="320"/>
      <c r="VOD172" s="320"/>
      <c r="VOE172" s="320"/>
      <c r="VOF172" s="320"/>
      <c r="VOG172" s="320"/>
      <c r="VOH172" s="320"/>
      <c r="VOI172" s="320"/>
      <c r="VOJ172" s="320"/>
      <c r="VOK172" s="320"/>
      <c r="VOL172" s="320"/>
      <c r="VOM172" s="320"/>
      <c r="VON172" s="320"/>
      <c r="VOO172" s="320"/>
      <c r="VOP172" s="320"/>
      <c r="VOQ172" s="320"/>
      <c r="VOR172" s="320"/>
      <c r="VOS172" s="320"/>
      <c r="VOT172" s="320"/>
      <c r="VOU172" s="320"/>
      <c r="VOV172" s="320"/>
      <c r="VOW172" s="320"/>
      <c r="VOX172" s="320"/>
      <c r="VOY172" s="320"/>
      <c r="VOZ172" s="320"/>
      <c r="VPA172" s="320"/>
      <c r="VPB172" s="320"/>
      <c r="VPC172" s="320"/>
      <c r="VPD172" s="320"/>
      <c r="VPE172" s="320"/>
      <c r="VPF172" s="320"/>
      <c r="VPG172" s="320"/>
      <c r="VPH172" s="320"/>
      <c r="VPI172" s="320"/>
      <c r="VPJ172" s="320"/>
      <c r="VPK172" s="320"/>
      <c r="VPL172" s="320"/>
      <c r="VPM172" s="320"/>
      <c r="VPN172" s="320"/>
      <c r="VPO172" s="320"/>
      <c r="VPP172" s="320"/>
      <c r="VPQ172" s="320"/>
      <c r="VPR172" s="320"/>
      <c r="VPS172" s="320"/>
      <c r="VPT172" s="320"/>
      <c r="VPU172" s="320"/>
      <c r="VPV172" s="320"/>
      <c r="VPW172" s="320"/>
      <c r="VPX172" s="320"/>
      <c r="VPY172" s="320"/>
      <c r="VPZ172" s="320"/>
      <c r="VQA172" s="320"/>
      <c r="VQB172" s="320"/>
      <c r="VQC172" s="320"/>
      <c r="VQD172" s="320"/>
      <c r="VQE172" s="320"/>
      <c r="VQF172" s="320"/>
      <c r="VQG172" s="320"/>
      <c r="VQH172" s="320"/>
      <c r="VQI172" s="320"/>
      <c r="VQJ172" s="320"/>
      <c r="VQK172" s="320"/>
      <c r="VQL172" s="320"/>
      <c r="VQM172" s="320"/>
      <c r="VQN172" s="320"/>
      <c r="VQO172" s="320"/>
      <c r="VQP172" s="320"/>
      <c r="VQQ172" s="320"/>
      <c r="VQR172" s="320"/>
      <c r="VQS172" s="320"/>
      <c r="VQT172" s="320"/>
      <c r="VQU172" s="320"/>
      <c r="VQV172" s="320"/>
      <c r="VQW172" s="320"/>
      <c r="VQX172" s="320"/>
      <c r="VQY172" s="320"/>
      <c r="VQZ172" s="320"/>
      <c r="VRA172" s="320"/>
      <c r="VRB172" s="320"/>
      <c r="VRC172" s="320"/>
      <c r="VRD172" s="320"/>
      <c r="VRE172" s="320"/>
      <c r="VRF172" s="320"/>
      <c r="VRG172" s="320"/>
      <c r="VRH172" s="320"/>
      <c r="VRI172" s="320"/>
      <c r="VRJ172" s="320"/>
      <c r="VRK172" s="320"/>
      <c r="VRL172" s="320"/>
      <c r="VRM172" s="320"/>
      <c r="VRN172" s="320"/>
      <c r="VRO172" s="320"/>
      <c r="VRP172" s="320"/>
      <c r="VRQ172" s="320"/>
      <c r="VRR172" s="320"/>
      <c r="VRS172" s="320"/>
      <c r="VRT172" s="320"/>
      <c r="VRU172" s="320"/>
      <c r="VRV172" s="320"/>
      <c r="VRW172" s="320"/>
      <c r="VRX172" s="320"/>
      <c r="VRY172" s="320"/>
      <c r="VRZ172" s="320"/>
      <c r="VSA172" s="320"/>
      <c r="VSB172" s="320"/>
      <c r="VSC172" s="320"/>
      <c r="VSD172" s="320"/>
      <c r="VSE172" s="320"/>
      <c r="VSF172" s="320"/>
      <c r="VSG172" s="320"/>
      <c r="VSH172" s="320"/>
      <c r="VSI172" s="320"/>
      <c r="VSJ172" s="320"/>
      <c r="VSK172" s="320"/>
      <c r="VSL172" s="320"/>
      <c r="VSM172" s="320"/>
      <c r="VSN172" s="320"/>
      <c r="VSO172" s="320"/>
      <c r="VSP172" s="320"/>
      <c r="VSQ172" s="320"/>
      <c r="VSR172" s="320"/>
      <c r="VSS172" s="320"/>
      <c r="VST172" s="320"/>
      <c r="VSU172" s="320"/>
      <c r="VSV172" s="320"/>
      <c r="VSW172" s="320"/>
      <c r="VSX172" s="320"/>
      <c r="VSY172" s="320"/>
      <c r="VSZ172" s="320"/>
      <c r="VTA172" s="320"/>
      <c r="VTB172" s="320"/>
      <c r="VTC172" s="320"/>
      <c r="VTD172" s="320"/>
      <c r="VTE172" s="320"/>
      <c r="VTF172" s="320"/>
      <c r="VTG172" s="320"/>
      <c r="VTH172" s="320"/>
      <c r="VTI172" s="320"/>
      <c r="VTJ172" s="320"/>
      <c r="VTK172" s="320"/>
      <c r="VTL172" s="320"/>
      <c r="VTM172" s="320"/>
      <c r="VTN172" s="320"/>
      <c r="VTO172" s="320"/>
      <c r="VTP172" s="320"/>
      <c r="VTQ172" s="320"/>
      <c r="VTR172" s="320"/>
      <c r="VTS172" s="320"/>
      <c r="VTT172" s="320"/>
      <c r="VTU172" s="320"/>
      <c r="VTV172" s="320"/>
      <c r="VTW172" s="320"/>
      <c r="VTX172" s="320"/>
      <c r="VTY172" s="320"/>
      <c r="VTZ172" s="320"/>
      <c r="VUA172" s="320"/>
      <c r="VUB172" s="320"/>
      <c r="VUC172" s="320"/>
      <c r="VUD172" s="320"/>
      <c r="VUE172" s="320"/>
      <c r="VUF172" s="320"/>
      <c r="VUG172" s="320"/>
      <c r="VUH172" s="320"/>
      <c r="VUI172" s="320"/>
      <c r="VUJ172" s="320"/>
      <c r="VUK172" s="320"/>
      <c r="VUL172" s="320"/>
      <c r="VUM172" s="320"/>
      <c r="VUN172" s="320"/>
      <c r="VUO172" s="320"/>
      <c r="VUP172" s="320"/>
      <c r="VUQ172" s="320"/>
      <c r="VUR172" s="320"/>
      <c r="VUS172" s="320"/>
      <c r="VUT172" s="320"/>
      <c r="VUU172" s="320"/>
      <c r="VUV172" s="320"/>
      <c r="VUW172" s="320"/>
      <c r="VUX172" s="320"/>
      <c r="VUY172" s="320"/>
      <c r="VUZ172" s="320"/>
      <c r="VVA172" s="320"/>
      <c r="VVB172" s="320"/>
      <c r="VVC172" s="320"/>
      <c r="VVD172" s="320"/>
      <c r="VVE172" s="320"/>
      <c r="VVF172" s="320"/>
      <c r="VVG172" s="320"/>
      <c r="VVH172" s="320"/>
      <c r="VVI172" s="320"/>
      <c r="VVJ172" s="320"/>
      <c r="VVK172" s="320"/>
      <c r="VVL172" s="320"/>
      <c r="VVM172" s="320"/>
      <c r="VVN172" s="320"/>
      <c r="VVO172" s="320"/>
      <c r="VVP172" s="320"/>
      <c r="VVQ172" s="320"/>
      <c r="VVR172" s="320"/>
      <c r="VVS172" s="320"/>
      <c r="VVT172" s="320"/>
      <c r="VVU172" s="320"/>
      <c r="VVV172" s="320"/>
      <c r="VVW172" s="320"/>
      <c r="VVX172" s="320"/>
      <c r="VVY172" s="320"/>
      <c r="VVZ172" s="320"/>
      <c r="VWA172" s="320"/>
      <c r="VWB172" s="320"/>
      <c r="VWC172" s="320"/>
      <c r="VWD172" s="320"/>
      <c r="VWE172" s="320"/>
      <c r="VWF172" s="320"/>
      <c r="VWG172" s="320"/>
      <c r="VWH172" s="320"/>
      <c r="VWI172" s="320"/>
      <c r="VWJ172" s="320"/>
      <c r="VWK172" s="320"/>
      <c r="VWL172" s="320"/>
      <c r="VWM172" s="320"/>
      <c r="VWN172" s="320"/>
      <c r="VWO172" s="320"/>
      <c r="VWP172" s="320"/>
      <c r="VWQ172" s="320"/>
      <c r="VWR172" s="320"/>
      <c r="VWS172" s="320"/>
      <c r="VWT172" s="320"/>
      <c r="VWU172" s="320"/>
      <c r="VWV172" s="320"/>
      <c r="VWW172" s="320"/>
      <c r="VWX172" s="320"/>
      <c r="VWY172" s="320"/>
      <c r="VWZ172" s="320"/>
      <c r="VXA172" s="320"/>
      <c r="VXB172" s="320"/>
      <c r="VXC172" s="320"/>
      <c r="VXD172" s="320"/>
      <c r="VXE172" s="320"/>
      <c r="VXF172" s="320"/>
      <c r="VXG172" s="320"/>
      <c r="VXH172" s="320"/>
      <c r="VXI172" s="320"/>
      <c r="VXJ172" s="320"/>
      <c r="VXK172" s="320"/>
      <c r="VXL172" s="320"/>
      <c r="VXM172" s="320"/>
      <c r="VXN172" s="320"/>
      <c r="VXO172" s="320"/>
      <c r="VXP172" s="320"/>
      <c r="VXQ172" s="320"/>
      <c r="VXR172" s="320"/>
      <c r="VXS172" s="320"/>
      <c r="VXT172" s="320"/>
      <c r="VXU172" s="320"/>
      <c r="VXV172" s="320"/>
      <c r="VXW172" s="320"/>
      <c r="VXX172" s="320"/>
      <c r="VXY172" s="320"/>
      <c r="VXZ172" s="320"/>
      <c r="VYA172" s="320"/>
      <c r="VYB172" s="320"/>
      <c r="VYC172" s="320"/>
      <c r="VYD172" s="320"/>
      <c r="VYE172" s="320"/>
      <c r="VYF172" s="320"/>
      <c r="VYG172" s="320"/>
      <c r="VYH172" s="320"/>
      <c r="VYI172" s="320"/>
      <c r="VYJ172" s="320"/>
      <c r="VYK172" s="320"/>
      <c r="VYL172" s="320"/>
      <c r="VYM172" s="320"/>
      <c r="VYN172" s="320"/>
      <c r="VYO172" s="320"/>
      <c r="VYP172" s="320"/>
      <c r="VYQ172" s="320"/>
      <c r="VYR172" s="320"/>
      <c r="VYS172" s="320"/>
      <c r="VYT172" s="320"/>
      <c r="VYU172" s="320"/>
      <c r="VYV172" s="320"/>
      <c r="VYW172" s="320"/>
      <c r="VYX172" s="320"/>
      <c r="VYY172" s="320"/>
      <c r="VYZ172" s="320"/>
      <c r="VZA172" s="320"/>
      <c r="VZB172" s="320"/>
      <c r="VZC172" s="320"/>
      <c r="VZD172" s="320"/>
      <c r="VZE172" s="320"/>
      <c r="VZF172" s="320"/>
      <c r="VZG172" s="320"/>
      <c r="VZH172" s="320"/>
      <c r="VZI172" s="320"/>
      <c r="VZJ172" s="320"/>
      <c r="VZK172" s="320"/>
      <c r="VZL172" s="320"/>
      <c r="VZM172" s="320"/>
      <c r="VZN172" s="320"/>
      <c r="VZO172" s="320"/>
      <c r="VZP172" s="320"/>
      <c r="VZQ172" s="320"/>
      <c r="VZR172" s="320"/>
      <c r="VZS172" s="320"/>
      <c r="VZT172" s="320"/>
      <c r="VZU172" s="320"/>
      <c r="VZV172" s="320"/>
      <c r="VZW172" s="320"/>
      <c r="VZX172" s="320"/>
      <c r="VZY172" s="320"/>
      <c r="VZZ172" s="320"/>
      <c r="WAA172" s="320"/>
      <c r="WAB172" s="320"/>
      <c r="WAC172" s="320"/>
      <c r="WAD172" s="320"/>
      <c r="WAE172" s="320"/>
      <c r="WAF172" s="320"/>
      <c r="WAG172" s="320"/>
      <c r="WAH172" s="320"/>
      <c r="WAI172" s="320"/>
      <c r="WAJ172" s="320"/>
      <c r="WAK172" s="320"/>
      <c r="WAL172" s="320"/>
      <c r="WAM172" s="320"/>
      <c r="WAN172" s="320"/>
      <c r="WAO172" s="320"/>
      <c r="WAP172" s="320"/>
      <c r="WAQ172" s="320"/>
      <c r="WAR172" s="320"/>
      <c r="WAS172" s="320"/>
      <c r="WAT172" s="320"/>
      <c r="WAU172" s="320"/>
      <c r="WAV172" s="320"/>
      <c r="WAW172" s="320"/>
      <c r="WAX172" s="320"/>
      <c r="WAY172" s="320"/>
      <c r="WAZ172" s="320"/>
      <c r="WBA172" s="320"/>
      <c r="WBB172" s="320"/>
      <c r="WBC172" s="320"/>
      <c r="WBD172" s="320"/>
      <c r="WBE172" s="320"/>
      <c r="WBF172" s="320"/>
      <c r="WBG172" s="320"/>
      <c r="WBH172" s="320"/>
      <c r="WBI172" s="320"/>
      <c r="WBJ172" s="320"/>
      <c r="WBK172" s="320"/>
      <c r="WBL172" s="320"/>
      <c r="WBM172" s="320"/>
      <c r="WBN172" s="320"/>
      <c r="WBO172" s="320"/>
      <c r="WBP172" s="320"/>
      <c r="WBQ172" s="320"/>
      <c r="WBR172" s="320"/>
      <c r="WBS172" s="320"/>
      <c r="WBT172" s="320"/>
      <c r="WBU172" s="320"/>
      <c r="WBV172" s="320"/>
      <c r="WBW172" s="320"/>
      <c r="WBX172" s="320"/>
      <c r="WBY172" s="320"/>
      <c r="WBZ172" s="320"/>
      <c r="WCA172" s="320"/>
      <c r="WCB172" s="320"/>
      <c r="WCC172" s="320"/>
      <c r="WCD172" s="320"/>
      <c r="WCE172" s="320"/>
      <c r="WCF172" s="320"/>
      <c r="WCG172" s="320"/>
      <c r="WCH172" s="320"/>
      <c r="WCI172" s="320"/>
      <c r="WCJ172" s="320"/>
      <c r="WCK172" s="320"/>
      <c r="WCL172" s="320"/>
      <c r="WCM172" s="320"/>
      <c r="WCN172" s="320"/>
      <c r="WCO172" s="320"/>
      <c r="WCP172" s="320"/>
      <c r="WCQ172" s="320"/>
      <c r="WCR172" s="320"/>
      <c r="WCS172" s="320"/>
      <c r="WCT172" s="320"/>
      <c r="WCU172" s="320"/>
      <c r="WCV172" s="320"/>
      <c r="WCW172" s="320"/>
      <c r="WCX172" s="320"/>
      <c r="WCY172" s="320"/>
      <c r="WCZ172" s="320"/>
      <c r="WDA172" s="320"/>
      <c r="WDB172" s="320"/>
      <c r="WDC172" s="320"/>
      <c r="WDD172" s="320"/>
      <c r="WDE172" s="320"/>
      <c r="WDF172" s="320"/>
      <c r="WDG172" s="320"/>
      <c r="WDH172" s="320"/>
      <c r="WDI172" s="320"/>
      <c r="WDJ172" s="320"/>
      <c r="WDK172" s="320"/>
      <c r="WDL172" s="320"/>
      <c r="WDM172" s="320"/>
      <c r="WDN172" s="320"/>
      <c r="WDO172" s="320"/>
      <c r="WDP172" s="320"/>
      <c r="WDQ172" s="320"/>
      <c r="WDR172" s="320"/>
      <c r="WDS172" s="320"/>
      <c r="WDT172" s="320"/>
      <c r="WDU172" s="320"/>
      <c r="WDV172" s="320"/>
      <c r="WDW172" s="320"/>
      <c r="WDX172" s="320"/>
      <c r="WDY172" s="320"/>
      <c r="WDZ172" s="320"/>
      <c r="WEA172" s="320"/>
      <c r="WEB172" s="320"/>
      <c r="WEC172" s="320"/>
      <c r="WED172" s="320"/>
      <c r="WEE172" s="320"/>
      <c r="WEF172" s="320"/>
      <c r="WEG172" s="320"/>
      <c r="WEH172" s="320"/>
      <c r="WEI172" s="320"/>
      <c r="WEJ172" s="320"/>
      <c r="WEK172" s="320"/>
      <c r="WEL172" s="320"/>
      <c r="WEM172" s="320"/>
      <c r="WEN172" s="320"/>
      <c r="WEO172" s="320"/>
      <c r="WEP172" s="320"/>
      <c r="WEQ172" s="320"/>
      <c r="WER172" s="320"/>
      <c r="WES172" s="320"/>
      <c r="WET172" s="320"/>
      <c r="WEU172" s="320"/>
      <c r="WEV172" s="320"/>
      <c r="WEW172" s="320"/>
      <c r="WEX172" s="320"/>
      <c r="WEY172" s="320"/>
      <c r="WEZ172" s="320"/>
      <c r="WFA172" s="320"/>
      <c r="WFB172" s="320"/>
      <c r="WFC172" s="320"/>
      <c r="WFD172" s="320"/>
      <c r="WFE172" s="320"/>
      <c r="WFF172" s="320"/>
      <c r="WFG172" s="320"/>
      <c r="WFH172" s="320"/>
      <c r="WFI172" s="320"/>
      <c r="WFJ172" s="320"/>
      <c r="WFK172" s="320"/>
      <c r="WFL172" s="320"/>
      <c r="WFM172" s="320"/>
      <c r="WFN172" s="320"/>
      <c r="WFO172" s="320"/>
      <c r="WFP172" s="320"/>
      <c r="WFQ172" s="320"/>
      <c r="WFR172" s="320"/>
      <c r="WFS172" s="320"/>
      <c r="WFT172" s="320"/>
      <c r="WFU172" s="320"/>
      <c r="WFV172" s="320"/>
      <c r="WFW172" s="320"/>
      <c r="WFX172" s="320"/>
      <c r="WFY172" s="320"/>
      <c r="WFZ172" s="320"/>
      <c r="WGA172" s="320"/>
      <c r="WGB172" s="320"/>
      <c r="WGC172" s="320"/>
      <c r="WGD172" s="320"/>
      <c r="WGE172" s="320"/>
      <c r="WGF172" s="320"/>
      <c r="WGG172" s="320"/>
      <c r="WGH172" s="320"/>
      <c r="WGI172" s="320"/>
      <c r="WGJ172" s="320"/>
      <c r="WGK172" s="320"/>
      <c r="WGL172" s="320"/>
      <c r="WGM172" s="320"/>
      <c r="WGN172" s="320"/>
      <c r="WGO172" s="320"/>
      <c r="WGP172" s="320"/>
      <c r="WGQ172" s="320"/>
      <c r="WGR172" s="320"/>
      <c r="WGS172" s="320"/>
      <c r="WGT172" s="320"/>
      <c r="WGU172" s="320"/>
      <c r="WGV172" s="320"/>
      <c r="WGW172" s="320"/>
      <c r="WGX172" s="320"/>
      <c r="WGY172" s="320"/>
      <c r="WGZ172" s="320"/>
      <c r="WHA172" s="320"/>
      <c r="WHB172" s="320"/>
      <c r="WHC172" s="320"/>
      <c r="WHD172" s="320"/>
      <c r="WHE172" s="320"/>
      <c r="WHF172" s="320"/>
      <c r="WHG172" s="320"/>
      <c r="WHH172" s="320"/>
      <c r="WHI172" s="320"/>
      <c r="WHJ172" s="320"/>
      <c r="WHK172" s="320"/>
      <c r="WHL172" s="320"/>
      <c r="WHM172" s="320"/>
      <c r="WHN172" s="320"/>
      <c r="WHO172" s="320"/>
      <c r="WHP172" s="320"/>
      <c r="WHQ172" s="320"/>
      <c r="WHR172" s="320"/>
      <c r="WHS172" s="320"/>
      <c r="WHT172" s="320"/>
      <c r="WHU172" s="320"/>
      <c r="WHV172" s="320"/>
      <c r="WHW172" s="320"/>
      <c r="WHX172" s="320"/>
      <c r="WHY172" s="320"/>
      <c r="WHZ172" s="320"/>
      <c r="WIA172" s="320"/>
      <c r="WIB172" s="320"/>
      <c r="WIC172" s="320"/>
      <c r="WID172" s="320"/>
      <c r="WIE172" s="320"/>
      <c r="WIF172" s="320"/>
      <c r="WIG172" s="320"/>
      <c r="WIH172" s="320"/>
      <c r="WII172" s="320"/>
      <c r="WIJ172" s="320"/>
      <c r="WIK172" s="320"/>
      <c r="WIL172" s="320"/>
      <c r="WIM172" s="320"/>
      <c r="WIN172" s="320"/>
      <c r="WIO172" s="320"/>
      <c r="WIP172" s="320"/>
      <c r="WIQ172" s="320"/>
      <c r="WIR172" s="320"/>
      <c r="WIS172" s="320"/>
      <c r="WIT172" s="320"/>
      <c r="WIU172" s="320"/>
      <c r="WIV172" s="320"/>
      <c r="WIW172" s="320"/>
      <c r="WIX172" s="320"/>
      <c r="WIY172" s="320"/>
      <c r="WIZ172" s="320"/>
      <c r="WJA172" s="320"/>
      <c r="WJB172" s="320"/>
      <c r="WJC172" s="320"/>
      <c r="WJD172" s="320"/>
      <c r="WJE172" s="320"/>
      <c r="WJF172" s="320"/>
      <c r="WJG172" s="320"/>
      <c r="WJH172" s="320"/>
      <c r="WJI172" s="320"/>
      <c r="WJJ172" s="320"/>
      <c r="WJK172" s="320"/>
      <c r="WJL172" s="320"/>
      <c r="WJM172" s="320"/>
      <c r="WJN172" s="320"/>
      <c r="WJO172" s="320"/>
      <c r="WJP172" s="320"/>
      <c r="WJQ172" s="320"/>
      <c r="WJR172" s="320"/>
      <c r="WJS172" s="320"/>
      <c r="WJT172" s="320"/>
      <c r="WJU172" s="320"/>
      <c r="WJV172" s="320"/>
      <c r="WJW172" s="320"/>
      <c r="WJX172" s="320"/>
      <c r="WJY172" s="320"/>
      <c r="WJZ172" s="320"/>
      <c r="WKA172" s="320"/>
      <c r="WKB172" s="320"/>
      <c r="WKC172" s="320"/>
      <c r="WKD172" s="320"/>
      <c r="WKE172" s="320"/>
      <c r="WKF172" s="320"/>
      <c r="WKG172" s="320"/>
      <c r="WKH172" s="320"/>
      <c r="WKI172" s="320"/>
      <c r="WKJ172" s="320"/>
      <c r="WKK172" s="320"/>
      <c r="WKL172" s="320"/>
      <c r="WKM172" s="320"/>
      <c r="WKN172" s="320"/>
      <c r="WKO172" s="320"/>
      <c r="WKP172" s="320"/>
      <c r="WKQ172" s="320"/>
      <c r="WKR172" s="320"/>
      <c r="WKS172" s="320"/>
      <c r="WKT172" s="320"/>
      <c r="WKU172" s="320"/>
      <c r="WKV172" s="320"/>
      <c r="WKW172" s="320"/>
      <c r="WKX172" s="320"/>
      <c r="WKY172" s="320"/>
      <c r="WKZ172" s="320"/>
      <c r="WLA172" s="320"/>
      <c r="WLB172" s="320"/>
      <c r="WLC172" s="320"/>
      <c r="WLD172" s="320"/>
      <c r="WLE172" s="320"/>
      <c r="WLF172" s="320"/>
      <c r="WLG172" s="320"/>
      <c r="WLH172" s="320"/>
      <c r="WLI172" s="320"/>
      <c r="WLJ172" s="320"/>
      <c r="WLK172" s="320"/>
      <c r="WLL172" s="320"/>
      <c r="WLM172" s="320"/>
      <c r="WLN172" s="320"/>
      <c r="WLO172" s="320"/>
      <c r="WLP172" s="320"/>
      <c r="WLQ172" s="320"/>
      <c r="WLR172" s="320"/>
      <c r="WLS172" s="320"/>
      <c r="WLT172" s="320"/>
      <c r="WLU172" s="320"/>
      <c r="WLV172" s="320"/>
      <c r="WLW172" s="320"/>
      <c r="WLX172" s="320"/>
      <c r="WLY172" s="320"/>
      <c r="WLZ172" s="320"/>
      <c r="WMA172" s="320"/>
      <c r="WMB172" s="320"/>
      <c r="WMC172" s="320"/>
      <c r="WMD172" s="320"/>
      <c r="WME172" s="320"/>
      <c r="WMF172" s="320"/>
      <c r="WMG172" s="320"/>
      <c r="WMH172" s="320"/>
      <c r="WMI172" s="320"/>
      <c r="WMJ172" s="320"/>
      <c r="WMK172" s="320"/>
      <c r="WML172" s="320"/>
      <c r="WMM172" s="320"/>
      <c r="WMN172" s="320"/>
      <c r="WMO172" s="320"/>
      <c r="WMP172" s="320"/>
      <c r="WMQ172" s="320"/>
      <c r="WMR172" s="320"/>
      <c r="WMS172" s="320"/>
      <c r="WMT172" s="320"/>
      <c r="WMU172" s="320"/>
      <c r="WMV172" s="320"/>
      <c r="WMW172" s="320"/>
      <c r="WMX172" s="320"/>
      <c r="WMY172" s="320"/>
      <c r="WMZ172" s="320"/>
      <c r="WNA172" s="320"/>
      <c r="WNB172" s="320"/>
      <c r="WNC172" s="320"/>
      <c r="WND172" s="320"/>
      <c r="WNE172" s="320"/>
      <c r="WNF172" s="320"/>
      <c r="WNG172" s="320"/>
      <c r="WNH172" s="320"/>
      <c r="WNI172" s="320"/>
      <c r="WNJ172" s="320"/>
      <c r="WNK172" s="320"/>
      <c r="WNL172" s="320"/>
      <c r="WNM172" s="320"/>
      <c r="WNN172" s="320"/>
      <c r="WNO172" s="320"/>
      <c r="WNP172" s="320"/>
      <c r="WNQ172" s="320"/>
      <c r="WNR172" s="320"/>
      <c r="WNS172" s="320"/>
      <c r="WNT172" s="320"/>
      <c r="WNU172" s="320"/>
      <c r="WNV172" s="320"/>
      <c r="WNW172" s="320"/>
      <c r="WNX172" s="320"/>
      <c r="WNY172" s="320"/>
      <c r="WNZ172" s="320"/>
      <c r="WOA172" s="320"/>
      <c r="WOB172" s="320"/>
      <c r="WOC172" s="320"/>
      <c r="WOD172" s="320"/>
      <c r="WOE172" s="320"/>
      <c r="WOF172" s="320"/>
      <c r="WOG172" s="320"/>
      <c r="WOH172" s="320"/>
      <c r="WOI172" s="320"/>
      <c r="WOJ172" s="320"/>
      <c r="WOK172" s="320"/>
      <c r="WOL172" s="320"/>
      <c r="WOM172" s="320"/>
      <c r="WON172" s="320"/>
      <c r="WOO172" s="320"/>
      <c r="WOP172" s="320"/>
      <c r="WOQ172" s="320"/>
      <c r="WOR172" s="320"/>
      <c r="WOS172" s="320"/>
      <c r="WOT172" s="320"/>
      <c r="WOU172" s="320"/>
      <c r="WOV172" s="320"/>
      <c r="WOW172" s="320"/>
      <c r="WOX172" s="320"/>
      <c r="WOY172" s="320"/>
      <c r="WOZ172" s="320"/>
      <c r="WPA172" s="320"/>
      <c r="WPB172" s="320"/>
      <c r="WPC172" s="320"/>
      <c r="WPD172" s="320"/>
      <c r="WPE172" s="320"/>
      <c r="WPF172" s="320"/>
      <c r="WPG172" s="320"/>
      <c r="WPH172" s="320"/>
      <c r="WPI172" s="320"/>
      <c r="WPJ172" s="320"/>
      <c r="WPK172" s="320"/>
      <c r="WPL172" s="320"/>
      <c r="WPM172" s="320"/>
      <c r="WPN172" s="320"/>
      <c r="WPO172" s="320"/>
      <c r="WPP172" s="320"/>
      <c r="WPQ172" s="320"/>
      <c r="WPR172" s="320"/>
      <c r="WPS172" s="320"/>
      <c r="WPT172" s="320"/>
      <c r="WPU172" s="320"/>
      <c r="WPV172" s="320"/>
      <c r="WPW172" s="320"/>
      <c r="WPX172" s="320"/>
      <c r="WPY172" s="320"/>
      <c r="WPZ172" s="320"/>
      <c r="WQA172" s="320"/>
      <c r="WQB172" s="320"/>
      <c r="WQC172" s="320"/>
      <c r="WQD172" s="320"/>
      <c r="WQE172" s="320"/>
      <c r="WQF172" s="320"/>
      <c r="WQG172" s="320"/>
      <c r="WQH172" s="320"/>
      <c r="WQI172" s="320"/>
      <c r="WQJ172" s="320"/>
      <c r="WQK172" s="320"/>
      <c r="WQL172" s="320"/>
      <c r="WQM172" s="320"/>
      <c r="WQN172" s="320"/>
      <c r="WQO172" s="320"/>
      <c r="WQP172" s="320"/>
      <c r="WQQ172" s="320"/>
      <c r="WQR172" s="320"/>
      <c r="WQS172" s="320"/>
      <c r="WQT172" s="320"/>
      <c r="WQU172" s="320"/>
      <c r="WQV172" s="320"/>
      <c r="WQW172" s="320"/>
      <c r="WQX172" s="320"/>
      <c r="WQY172" s="320"/>
      <c r="WQZ172" s="320"/>
      <c r="WRA172" s="320"/>
      <c r="WRB172" s="320"/>
      <c r="WRC172" s="320"/>
      <c r="WRD172" s="320"/>
      <c r="WRE172" s="320"/>
      <c r="WRF172" s="320"/>
      <c r="WRG172" s="320"/>
      <c r="WRH172" s="320"/>
      <c r="WRI172" s="320"/>
      <c r="WRJ172" s="320"/>
      <c r="WRK172" s="320"/>
      <c r="WRL172" s="320"/>
      <c r="WRM172" s="320"/>
      <c r="WRN172" s="320"/>
      <c r="WRO172" s="320"/>
      <c r="WRP172" s="320"/>
      <c r="WRQ172" s="320"/>
      <c r="WRR172" s="320"/>
      <c r="WRS172" s="320"/>
      <c r="WRT172" s="320"/>
      <c r="WRU172" s="320"/>
      <c r="WRV172" s="320"/>
      <c r="WRW172" s="320"/>
      <c r="WRX172" s="320"/>
      <c r="WRY172" s="320"/>
      <c r="WRZ172" s="320"/>
      <c r="WSA172" s="320"/>
      <c r="WSB172" s="320"/>
      <c r="WSC172" s="320"/>
      <c r="WSD172" s="320"/>
      <c r="WSE172" s="320"/>
      <c r="WSF172" s="320"/>
      <c r="WSG172" s="320"/>
      <c r="WSH172" s="320"/>
      <c r="WSI172" s="320"/>
      <c r="WSJ172" s="320"/>
      <c r="WSK172" s="320"/>
      <c r="WSL172" s="320"/>
      <c r="WSM172" s="320"/>
      <c r="WSN172" s="320"/>
      <c r="WSO172" s="320"/>
      <c r="WSP172" s="320"/>
      <c r="WSQ172" s="320"/>
      <c r="WSR172" s="320"/>
      <c r="WSS172" s="320"/>
      <c r="WST172" s="320"/>
      <c r="WSU172" s="320"/>
      <c r="WSV172" s="320"/>
      <c r="WSW172" s="320"/>
      <c r="WSX172" s="320"/>
      <c r="WSY172" s="320"/>
      <c r="WSZ172" s="320"/>
      <c r="WTA172" s="320"/>
      <c r="WTB172" s="320"/>
      <c r="WTC172" s="320"/>
      <c r="WTD172" s="320"/>
      <c r="WTE172" s="320"/>
      <c r="WTF172" s="320"/>
      <c r="WTG172" s="320"/>
      <c r="WTH172" s="320"/>
      <c r="WTI172" s="320"/>
      <c r="WTJ172" s="320"/>
      <c r="WTK172" s="320"/>
      <c r="WTL172" s="320"/>
      <c r="WTM172" s="320"/>
      <c r="WTN172" s="320"/>
      <c r="WTO172" s="320"/>
      <c r="WTP172" s="320"/>
      <c r="WTQ172" s="320"/>
      <c r="WTR172" s="320"/>
      <c r="WTS172" s="320"/>
      <c r="WTT172" s="320"/>
      <c r="WTU172" s="320"/>
      <c r="WTV172" s="320"/>
      <c r="WTW172" s="320"/>
      <c r="WTX172" s="320"/>
      <c r="WTY172" s="320"/>
      <c r="WTZ172" s="320"/>
      <c r="WUA172" s="320"/>
      <c r="WUB172" s="320"/>
      <c r="WUC172" s="320"/>
      <c r="WUD172" s="320"/>
      <c r="WUE172" s="320"/>
      <c r="WUF172" s="320"/>
      <c r="WUG172" s="320"/>
      <c r="WUH172" s="320"/>
      <c r="WUI172" s="320"/>
      <c r="WUJ172" s="320"/>
      <c r="WUK172" s="320"/>
      <c r="WUL172" s="320"/>
      <c r="WUM172" s="320"/>
      <c r="WUN172" s="320"/>
      <c r="WUO172" s="320"/>
      <c r="WUP172" s="320"/>
      <c r="WUQ172" s="320"/>
      <c r="WUR172" s="320"/>
      <c r="WUS172" s="320"/>
      <c r="WUT172" s="320"/>
      <c r="WUU172" s="320"/>
      <c r="WUV172" s="320"/>
      <c r="WUW172" s="320"/>
      <c r="WUX172" s="320"/>
      <c r="WUY172" s="320"/>
      <c r="WUZ172" s="320"/>
      <c r="WVA172" s="320"/>
      <c r="WVB172" s="320"/>
      <c r="WVC172" s="320"/>
      <c r="WVD172" s="320"/>
      <c r="WVE172" s="320"/>
      <c r="WVF172" s="320"/>
      <c r="WVG172" s="320"/>
      <c r="WVH172" s="320"/>
      <c r="WVI172" s="320"/>
      <c r="WVJ172" s="320"/>
      <c r="WVK172" s="320"/>
      <c r="WVL172" s="320"/>
      <c r="WVM172" s="320"/>
      <c r="WVN172" s="320"/>
      <c r="WVO172" s="320"/>
      <c r="WVP172" s="320"/>
      <c r="WVQ172" s="320"/>
      <c r="WVR172" s="320"/>
      <c r="WVS172" s="320"/>
      <c r="WVT172" s="320"/>
      <c r="WVU172" s="320"/>
      <c r="WVV172" s="320"/>
      <c r="WVW172" s="320"/>
      <c r="WVX172" s="320"/>
      <c r="WVY172" s="320"/>
      <c r="WVZ172" s="320"/>
      <c r="WWA172" s="320"/>
      <c r="WWB172" s="320"/>
    </row>
    <row r="173" spans="1:16148" s="367" customFormat="1" x14ac:dyDescent="0.2">
      <c r="A173" s="363" t="s">
        <v>1937</v>
      </c>
      <c r="B173" s="364">
        <f>'SH Pattern'!D51</f>
        <v>71.430000000000007</v>
      </c>
      <c r="C173" s="364">
        <f>'SH Pattern'!AB51</f>
        <v>71.75</v>
      </c>
      <c r="D173" s="364">
        <f>'SH Pattern'!AZ51</f>
        <v>72.11</v>
      </c>
      <c r="E173" s="364">
        <f>'SH Pattern'!CJ51</f>
        <v>71.78</v>
      </c>
      <c r="F173" s="364">
        <f>'SH Pattern'!DH51</f>
        <v>70.91</v>
      </c>
      <c r="G173" s="364">
        <f>'SH Pattern'!EF51</f>
        <v>66.31</v>
      </c>
      <c r="H173" s="364">
        <f>'SH Pattern'!FD51</f>
        <v>63.71</v>
      </c>
      <c r="I173" s="364">
        <f>'SH Pattern'!GB51</f>
        <v>63.71</v>
      </c>
      <c r="J173" s="364">
        <f>'SH Pattern'!GZ51</f>
        <v>63.72</v>
      </c>
      <c r="K173" s="364">
        <f>'SH Pattern'!HX51</f>
        <v>63.72</v>
      </c>
      <c r="L173" s="364">
        <f>'SH Pattern'!IV51</f>
        <v>63.69</v>
      </c>
      <c r="M173" s="364">
        <f>'SH Pattern'!JT51</f>
        <v>63.65</v>
      </c>
      <c r="N173" s="364">
        <f>'SH Pattern'!KX51</f>
        <v>63.65</v>
      </c>
      <c r="O173" s="364">
        <f>'SH Pattern'!LV51</f>
        <v>54.71</v>
      </c>
      <c r="P173" s="364">
        <f>'SH Pattern'!MT51</f>
        <v>54.97</v>
      </c>
      <c r="Q173" s="364">
        <f>'SH Pattern'!NR51</f>
        <v>54.38</v>
      </c>
      <c r="R173" s="365">
        <f>'SH Pattern'!OP51</f>
        <v>54.38</v>
      </c>
      <c r="S173" s="395"/>
      <c r="T173" s="395"/>
      <c r="U173" s="395"/>
      <c r="V173" s="395"/>
      <c r="W173" s="395"/>
      <c r="X173" s="395"/>
      <c r="Y173" s="395"/>
      <c r="Z173" s="395"/>
      <c r="AA173" s="395"/>
      <c r="AB173" s="395"/>
      <c r="AC173" s="395"/>
      <c r="AD173" s="395"/>
      <c r="AE173" s="395"/>
      <c r="AF173" s="395"/>
      <c r="AG173" s="395"/>
      <c r="AH173" s="395"/>
      <c r="AI173" s="395"/>
      <c r="AJ173" s="395"/>
      <c r="AK173" s="395"/>
      <c r="AL173" s="395"/>
      <c r="AM173" s="395"/>
      <c r="AN173" s="395"/>
      <c r="AO173" s="395"/>
      <c r="AP173" s="395"/>
      <c r="AQ173" s="395"/>
      <c r="AR173" s="395"/>
      <c r="AS173" s="395"/>
      <c r="AT173" s="395"/>
      <c r="AU173" s="395"/>
      <c r="AV173" s="395"/>
      <c r="AW173" s="395"/>
      <c r="AX173" s="395"/>
      <c r="AY173" s="395"/>
      <c r="AZ173" s="395"/>
      <c r="BA173" s="395"/>
      <c r="BB173" s="395"/>
      <c r="BC173" s="395"/>
      <c r="BD173" s="395"/>
      <c r="BE173" s="395"/>
      <c r="BF173" s="395"/>
      <c r="BG173" s="395"/>
      <c r="BH173" s="395"/>
      <c r="BI173" s="395"/>
      <c r="BJ173" s="395"/>
      <c r="BK173" s="395"/>
      <c r="BL173" s="395"/>
      <c r="BM173" s="395"/>
      <c r="BN173" s="395"/>
      <c r="BO173" s="395"/>
      <c r="BP173" s="395"/>
      <c r="BQ173" s="395"/>
      <c r="BR173" s="395"/>
      <c r="BS173" s="395"/>
      <c r="BT173" s="395"/>
      <c r="BU173" s="395"/>
      <c r="BV173" s="395"/>
      <c r="BW173" s="395"/>
      <c r="BX173" s="395"/>
      <c r="BY173" s="395"/>
      <c r="BZ173" s="395"/>
      <c r="CA173" s="395"/>
      <c r="CB173" s="395"/>
      <c r="CC173" s="395"/>
      <c r="CD173" s="395"/>
      <c r="CE173" s="395"/>
      <c r="CF173" s="395"/>
      <c r="CG173" s="395"/>
      <c r="CH173" s="395"/>
      <c r="CI173" s="395"/>
      <c r="CJ173" s="395"/>
      <c r="CK173" s="395"/>
      <c r="CL173" s="395"/>
      <c r="CM173" s="395"/>
      <c r="CN173" s="395"/>
      <c r="CO173" s="395"/>
      <c r="CP173" s="395"/>
      <c r="CQ173" s="395"/>
      <c r="CR173" s="395"/>
      <c r="CS173" s="395"/>
      <c r="CT173" s="395"/>
      <c r="CU173" s="395"/>
      <c r="CV173" s="395"/>
      <c r="CW173" s="395"/>
      <c r="CX173" s="395"/>
      <c r="CY173" s="395"/>
      <c r="CZ173" s="395"/>
      <c r="DA173" s="395"/>
      <c r="DB173" s="395"/>
      <c r="DC173" s="395"/>
      <c r="DD173" s="395"/>
      <c r="DE173" s="395"/>
      <c r="DF173" s="395"/>
      <c r="DG173" s="395"/>
      <c r="DH173" s="395"/>
      <c r="DI173" s="395"/>
      <c r="DJ173" s="395"/>
      <c r="DK173" s="395"/>
      <c r="DL173" s="395"/>
      <c r="DM173" s="395"/>
      <c r="DN173" s="395"/>
      <c r="DO173" s="395"/>
      <c r="DP173" s="395"/>
      <c r="DQ173" s="395"/>
      <c r="DR173" s="395"/>
      <c r="DS173" s="395"/>
      <c r="DT173" s="395"/>
      <c r="DU173" s="395"/>
      <c r="DV173" s="395"/>
      <c r="DW173" s="395"/>
      <c r="DX173" s="395"/>
      <c r="DY173" s="395"/>
      <c r="DZ173" s="395"/>
      <c r="EA173" s="395"/>
      <c r="EB173" s="395"/>
      <c r="EC173" s="395"/>
      <c r="ED173" s="395"/>
      <c r="EE173" s="395"/>
      <c r="EF173" s="395"/>
      <c r="EG173" s="395"/>
      <c r="EH173" s="395"/>
      <c r="EI173" s="395"/>
      <c r="EJ173" s="395"/>
      <c r="EK173" s="395"/>
      <c r="EL173" s="395"/>
      <c r="EM173" s="395"/>
      <c r="EN173" s="395"/>
      <c r="EO173" s="395"/>
      <c r="EP173" s="395"/>
      <c r="EQ173" s="395"/>
      <c r="ER173" s="395"/>
      <c r="ES173" s="395"/>
      <c r="ET173" s="395"/>
      <c r="EU173" s="395"/>
      <c r="EV173" s="395"/>
      <c r="EW173" s="395"/>
      <c r="EX173" s="395"/>
      <c r="EY173" s="395"/>
      <c r="EZ173" s="395"/>
      <c r="FA173" s="395"/>
      <c r="FB173" s="395"/>
      <c r="FC173" s="395"/>
      <c r="FD173" s="395"/>
      <c r="FE173" s="395"/>
      <c r="FF173" s="395"/>
      <c r="FG173" s="395"/>
      <c r="FH173" s="395"/>
      <c r="FI173" s="395"/>
      <c r="FJ173" s="395"/>
      <c r="FK173" s="395"/>
      <c r="FL173" s="395"/>
      <c r="FM173" s="395"/>
      <c r="FN173" s="395"/>
      <c r="FO173" s="395"/>
      <c r="FP173" s="395"/>
      <c r="FQ173" s="395"/>
      <c r="FR173" s="395"/>
      <c r="FS173" s="395"/>
      <c r="FT173" s="395"/>
      <c r="FU173" s="395"/>
      <c r="FV173" s="395"/>
      <c r="FW173" s="395"/>
      <c r="FX173" s="395"/>
      <c r="FY173" s="395"/>
      <c r="FZ173" s="395"/>
      <c r="GA173" s="395"/>
      <c r="GB173" s="395"/>
      <c r="GC173" s="395"/>
      <c r="GD173" s="395"/>
      <c r="GE173" s="395"/>
      <c r="GF173" s="395"/>
      <c r="GG173" s="395"/>
      <c r="GH173" s="395"/>
      <c r="GI173" s="395"/>
      <c r="GJ173" s="395"/>
      <c r="GK173" s="395"/>
      <c r="GL173" s="395"/>
      <c r="GM173" s="395"/>
      <c r="GN173" s="395"/>
      <c r="GO173" s="395"/>
      <c r="GP173" s="395"/>
      <c r="GQ173" s="395"/>
      <c r="GR173" s="395"/>
      <c r="GS173" s="395"/>
      <c r="GT173" s="395"/>
      <c r="GU173" s="395"/>
      <c r="GV173" s="395"/>
      <c r="GW173" s="395"/>
      <c r="GX173" s="395"/>
      <c r="GY173" s="395"/>
      <c r="GZ173" s="395"/>
      <c r="HA173" s="395"/>
      <c r="HB173" s="395"/>
      <c r="HC173" s="395"/>
      <c r="HD173" s="395"/>
      <c r="HE173" s="395"/>
      <c r="HF173" s="395"/>
      <c r="HG173" s="395"/>
      <c r="HH173" s="395"/>
      <c r="HI173" s="395"/>
      <c r="HJ173" s="395"/>
      <c r="HK173" s="395"/>
      <c r="HL173" s="395"/>
      <c r="HM173" s="395"/>
      <c r="HN173" s="395"/>
      <c r="HO173" s="395"/>
      <c r="HP173" s="395"/>
      <c r="HQ173" s="395"/>
      <c r="HR173" s="395"/>
      <c r="HS173" s="395"/>
      <c r="HT173" s="395"/>
      <c r="HU173" s="395"/>
      <c r="HV173" s="395"/>
      <c r="HW173" s="395"/>
      <c r="HX173" s="395"/>
      <c r="HY173" s="395"/>
      <c r="HZ173" s="395"/>
      <c r="IA173" s="395"/>
      <c r="IB173" s="395"/>
      <c r="IC173" s="395"/>
      <c r="ID173" s="395"/>
      <c r="IE173" s="395"/>
      <c r="IF173" s="395"/>
      <c r="IG173" s="395"/>
      <c r="IH173" s="395"/>
      <c r="II173" s="395"/>
      <c r="IJ173" s="395"/>
      <c r="IK173" s="395"/>
      <c r="IL173" s="395"/>
      <c r="IM173" s="395"/>
      <c r="IN173" s="395"/>
      <c r="IO173" s="395"/>
      <c r="IP173" s="395"/>
      <c r="IQ173" s="395"/>
      <c r="IR173" s="395"/>
      <c r="IS173" s="395"/>
      <c r="IT173" s="395"/>
      <c r="IU173" s="395"/>
      <c r="IV173" s="395"/>
      <c r="IW173" s="395"/>
      <c r="IX173" s="395"/>
      <c r="IY173" s="395"/>
      <c r="IZ173" s="395"/>
      <c r="JA173" s="395"/>
      <c r="JB173" s="395"/>
      <c r="JC173" s="395"/>
      <c r="JD173" s="395"/>
      <c r="JE173" s="395"/>
      <c r="JF173" s="395"/>
      <c r="JG173" s="395"/>
      <c r="JH173" s="395"/>
      <c r="JI173" s="395"/>
      <c r="JJ173" s="395"/>
      <c r="JK173" s="395"/>
      <c r="JL173" s="395"/>
      <c r="JM173" s="395"/>
      <c r="JN173" s="395"/>
      <c r="JO173" s="395"/>
      <c r="JP173" s="395"/>
      <c r="JQ173" s="395"/>
      <c r="JR173" s="395"/>
      <c r="JS173" s="395"/>
      <c r="JT173" s="395"/>
      <c r="JU173" s="395"/>
      <c r="JV173" s="395"/>
      <c r="JW173" s="395"/>
      <c r="JX173" s="395"/>
      <c r="JY173" s="395"/>
      <c r="JZ173" s="395"/>
      <c r="KA173" s="395"/>
      <c r="KB173" s="395"/>
      <c r="KC173" s="395"/>
      <c r="KD173" s="395"/>
      <c r="KE173" s="395"/>
      <c r="KF173" s="395"/>
      <c r="KG173" s="395"/>
      <c r="KH173" s="395"/>
      <c r="KI173" s="395"/>
      <c r="KJ173" s="395"/>
      <c r="KK173" s="395"/>
      <c r="KL173" s="395"/>
      <c r="KM173" s="395"/>
      <c r="KN173" s="395"/>
      <c r="KO173" s="395"/>
      <c r="KP173" s="395"/>
      <c r="KQ173" s="395"/>
      <c r="KR173" s="395"/>
      <c r="KS173" s="395"/>
      <c r="KT173" s="395"/>
      <c r="KU173" s="395"/>
      <c r="KV173" s="395"/>
      <c r="KW173" s="395"/>
      <c r="KX173" s="395"/>
      <c r="KY173" s="395"/>
      <c r="KZ173" s="395"/>
      <c r="LA173" s="395"/>
      <c r="LB173" s="395"/>
      <c r="LC173" s="395"/>
      <c r="LD173" s="395"/>
      <c r="LE173" s="395"/>
      <c r="LF173" s="395"/>
      <c r="LG173" s="395"/>
      <c r="LH173" s="395"/>
      <c r="LI173" s="395"/>
      <c r="LJ173" s="395"/>
      <c r="LK173" s="395"/>
      <c r="LL173" s="395"/>
      <c r="LM173" s="395"/>
      <c r="LN173" s="395"/>
      <c r="LO173" s="395"/>
      <c r="LP173" s="395"/>
      <c r="LQ173" s="395"/>
      <c r="LR173" s="395"/>
      <c r="LS173" s="395"/>
      <c r="LT173" s="395"/>
      <c r="LU173" s="395"/>
      <c r="LV173" s="395"/>
      <c r="LW173" s="395"/>
      <c r="LX173" s="395"/>
      <c r="LY173" s="395"/>
      <c r="LZ173" s="395"/>
      <c r="MA173" s="395"/>
      <c r="MB173" s="395"/>
      <c r="MC173" s="395"/>
      <c r="MD173" s="395"/>
      <c r="ME173" s="395"/>
      <c r="MF173" s="395"/>
      <c r="MG173" s="395"/>
      <c r="MH173" s="395"/>
      <c r="MI173" s="395"/>
      <c r="MJ173" s="395"/>
      <c r="MK173" s="395"/>
      <c r="ML173" s="395"/>
      <c r="MM173" s="395"/>
      <c r="MN173" s="395"/>
      <c r="MO173" s="395"/>
      <c r="MP173" s="395"/>
      <c r="MQ173" s="395"/>
      <c r="MR173" s="395"/>
      <c r="MS173" s="395"/>
      <c r="MT173" s="395"/>
      <c r="MU173" s="395"/>
      <c r="MV173" s="395"/>
      <c r="MW173" s="395"/>
      <c r="MX173" s="395"/>
      <c r="MY173" s="395"/>
      <c r="MZ173" s="395"/>
      <c r="NA173" s="395"/>
      <c r="NB173" s="395"/>
      <c r="NC173" s="395"/>
      <c r="ND173" s="395"/>
      <c r="NE173" s="395"/>
      <c r="NF173" s="395"/>
      <c r="NG173" s="395"/>
      <c r="NH173" s="395"/>
      <c r="NI173" s="395"/>
      <c r="NJ173" s="395"/>
      <c r="NK173" s="395"/>
      <c r="NL173" s="395"/>
      <c r="NM173" s="395"/>
      <c r="NN173" s="395"/>
      <c r="NO173" s="395"/>
      <c r="NP173" s="395"/>
      <c r="NQ173" s="395"/>
      <c r="NR173" s="395"/>
      <c r="NS173" s="395"/>
      <c r="NT173" s="395"/>
      <c r="NU173" s="395"/>
      <c r="NV173" s="395"/>
      <c r="NW173" s="395"/>
      <c r="NX173" s="395"/>
      <c r="NY173" s="395"/>
      <c r="NZ173" s="395"/>
      <c r="OA173" s="395"/>
      <c r="OB173" s="395"/>
      <c r="OC173" s="395"/>
      <c r="OD173" s="395"/>
      <c r="OE173" s="395"/>
      <c r="OF173" s="395"/>
      <c r="OG173" s="395"/>
      <c r="OH173" s="395"/>
      <c r="OI173" s="395"/>
      <c r="OJ173" s="395"/>
      <c r="OK173" s="395"/>
      <c r="OL173" s="395"/>
      <c r="OM173" s="395"/>
      <c r="ON173" s="395"/>
      <c r="OO173" s="395"/>
      <c r="OP173" s="395"/>
      <c r="OQ173" s="395"/>
      <c r="OR173" s="395"/>
      <c r="OS173" s="395"/>
      <c r="OT173" s="395"/>
      <c r="OU173" s="395"/>
      <c r="OV173" s="395"/>
      <c r="OW173" s="395"/>
      <c r="OX173" s="395"/>
      <c r="OY173" s="395"/>
      <c r="OZ173" s="395"/>
      <c r="PA173" s="395"/>
      <c r="PB173" s="395"/>
      <c r="PC173" s="395"/>
      <c r="PD173" s="395"/>
      <c r="PE173" s="395"/>
      <c r="PF173" s="395"/>
      <c r="PG173" s="395"/>
      <c r="PH173" s="395"/>
      <c r="PI173" s="395"/>
      <c r="PJ173" s="395"/>
      <c r="PK173" s="395"/>
      <c r="PL173" s="395"/>
      <c r="PM173" s="395"/>
      <c r="PN173" s="395"/>
      <c r="PO173" s="395"/>
      <c r="PP173" s="395"/>
      <c r="PQ173" s="395"/>
      <c r="PR173" s="395"/>
      <c r="PS173" s="395"/>
      <c r="PT173" s="395"/>
      <c r="PU173" s="395"/>
      <c r="PV173" s="395"/>
      <c r="PW173" s="395"/>
      <c r="PX173" s="395"/>
      <c r="PY173" s="395"/>
      <c r="PZ173" s="395"/>
      <c r="QA173" s="395"/>
      <c r="QB173" s="395"/>
      <c r="QC173" s="395"/>
      <c r="QD173" s="395"/>
      <c r="QE173" s="395"/>
      <c r="QF173" s="395"/>
      <c r="QG173" s="395"/>
      <c r="QH173" s="395"/>
      <c r="QI173" s="395"/>
      <c r="QJ173" s="395"/>
      <c r="QK173" s="395"/>
      <c r="QL173" s="395"/>
      <c r="QM173" s="395"/>
      <c r="QN173" s="395"/>
      <c r="QO173" s="395"/>
      <c r="QP173" s="395"/>
      <c r="QQ173" s="395"/>
      <c r="QR173" s="395"/>
      <c r="QS173" s="395"/>
      <c r="QT173" s="395"/>
      <c r="QU173" s="395"/>
      <c r="QV173" s="395"/>
      <c r="QW173" s="395"/>
      <c r="QX173" s="395"/>
      <c r="QY173" s="395"/>
      <c r="QZ173" s="395"/>
      <c r="RA173" s="395"/>
      <c r="RB173" s="395"/>
      <c r="RC173" s="395"/>
      <c r="RD173" s="395"/>
      <c r="RE173" s="395"/>
      <c r="RF173" s="395"/>
      <c r="RG173" s="395"/>
      <c r="RH173" s="395"/>
      <c r="RI173" s="395"/>
      <c r="RJ173" s="395"/>
      <c r="RK173" s="395"/>
      <c r="RL173" s="395"/>
      <c r="RM173" s="395"/>
      <c r="RN173" s="395"/>
      <c r="RO173" s="395"/>
      <c r="RP173" s="395"/>
      <c r="RQ173" s="395"/>
      <c r="RR173" s="395"/>
      <c r="RS173" s="395"/>
      <c r="RT173" s="395"/>
      <c r="RU173" s="395"/>
      <c r="RV173" s="395"/>
      <c r="RW173" s="395"/>
      <c r="RX173" s="395"/>
      <c r="RY173" s="395"/>
      <c r="RZ173" s="395"/>
      <c r="SA173" s="395"/>
      <c r="SB173" s="395"/>
      <c r="SC173" s="395"/>
      <c r="SD173" s="395"/>
      <c r="SE173" s="395"/>
      <c r="SF173" s="395"/>
      <c r="SG173" s="395"/>
      <c r="SH173" s="395"/>
      <c r="SI173" s="395"/>
      <c r="SJ173" s="395"/>
      <c r="SK173" s="395"/>
      <c r="SL173" s="395"/>
      <c r="SM173" s="395"/>
      <c r="SN173" s="395"/>
      <c r="SO173" s="395"/>
      <c r="SP173" s="395"/>
      <c r="SQ173" s="395"/>
      <c r="SR173" s="395"/>
      <c r="SS173" s="395"/>
      <c r="ST173" s="395"/>
      <c r="SU173" s="395"/>
      <c r="SV173" s="395"/>
      <c r="SW173" s="395"/>
      <c r="SX173" s="395"/>
      <c r="SY173" s="395"/>
      <c r="SZ173" s="395"/>
      <c r="TA173" s="395"/>
      <c r="TB173" s="395"/>
      <c r="TC173" s="395"/>
      <c r="TD173" s="395"/>
      <c r="TE173" s="395"/>
      <c r="TF173" s="395"/>
      <c r="TG173" s="395"/>
      <c r="TH173" s="395"/>
      <c r="TI173" s="395"/>
      <c r="TJ173" s="395"/>
      <c r="TK173" s="395"/>
      <c r="TL173" s="395"/>
      <c r="TM173" s="395"/>
      <c r="TN173" s="395"/>
      <c r="TO173" s="395"/>
      <c r="TP173" s="395"/>
      <c r="TQ173" s="395"/>
      <c r="TR173" s="395"/>
      <c r="TS173" s="395"/>
      <c r="TT173" s="395"/>
      <c r="TU173" s="395"/>
      <c r="TV173" s="395"/>
      <c r="TW173" s="395"/>
      <c r="TX173" s="395"/>
      <c r="TY173" s="395"/>
      <c r="TZ173" s="395"/>
      <c r="UA173" s="395"/>
      <c r="UB173" s="395"/>
      <c r="UC173" s="395"/>
      <c r="UD173" s="395"/>
      <c r="UE173" s="395"/>
      <c r="UF173" s="395"/>
      <c r="UG173" s="395"/>
      <c r="UH173" s="395"/>
      <c r="UI173" s="395"/>
      <c r="UJ173" s="395"/>
      <c r="UK173" s="395"/>
      <c r="UL173" s="395"/>
      <c r="UM173" s="395"/>
      <c r="UN173" s="395"/>
      <c r="UO173" s="395"/>
      <c r="UP173" s="395"/>
      <c r="UQ173" s="395"/>
      <c r="UR173" s="395"/>
      <c r="US173" s="395"/>
      <c r="UT173" s="395"/>
      <c r="UU173" s="395"/>
      <c r="UV173" s="395"/>
      <c r="UW173" s="395"/>
      <c r="UX173" s="395"/>
      <c r="UY173" s="395"/>
      <c r="UZ173" s="395"/>
      <c r="VA173" s="395"/>
      <c r="VB173" s="395"/>
      <c r="VC173" s="395"/>
      <c r="VD173" s="395"/>
      <c r="VE173" s="395"/>
      <c r="VF173" s="395"/>
      <c r="VG173" s="395"/>
      <c r="VH173" s="395"/>
      <c r="VI173" s="395"/>
      <c r="VJ173" s="395"/>
      <c r="VK173" s="395"/>
      <c r="VL173" s="395"/>
      <c r="VM173" s="395"/>
      <c r="VN173" s="395"/>
      <c r="VO173" s="395"/>
      <c r="VP173" s="395"/>
      <c r="VQ173" s="395"/>
      <c r="VR173" s="395"/>
      <c r="VS173" s="395"/>
      <c r="VT173" s="395"/>
      <c r="VU173" s="395"/>
      <c r="VV173" s="395"/>
      <c r="VW173" s="395"/>
      <c r="VX173" s="395"/>
      <c r="VY173" s="395"/>
      <c r="VZ173" s="395"/>
      <c r="WA173" s="395"/>
      <c r="WB173" s="395"/>
      <c r="WC173" s="395"/>
      <c r="WD173" s="395"/>
      <c r="WE173" s="395"/>
      <c r="WF173" s="395"/>
      <c r="WG173" s="395"/>
      <c r="WH173" s="395"/>
      <c r="WI173" s="395"/>
      <c r="WJ173" s="395"/>
      <c r="WK173" s="395"/>
      <c r="WL173" s="395"/>
      <c r="WM173" s="395"/>
      <c r="WN173" s="395"/>
      <c r="WO173" s="395"/>
      <c r="WP173" s="395"/>
      <c r="WQ173" s="395"/>
      <c r="WR173" s="395"/>
      <c r="WS173" s="395"/>
      <c r="WT173" s="395"/>
      <c r="WU173" s="395"/>
      <c r="WV173" s="395"/>
      <c r="WW173" s="395"/>
      <c r="WX173" s="395"/>
      <c r="WY173" s="395"/>
      <c r="WZ173" s="395"/>
      <c r="XA173" s="395"/>
      <c r="XB173" s="395"/>
      <c r="XC173" s="395"/>
      <c r="XD173" s="395"/>
      <c r="XE173" s="395"/>
      <c r="XF173" s="395"/>
      <c r="XG173" s="395"/>
      <c r="XH173" s="395"/>
      <c r="XI173" s="395"/>
      <c r="XJ173" s="395"/>
      <c r="XK173" s="395"/>
      <c r="XL173" s="395"/>
      <c r="XM173" s="395"/>
      <c r="XN173" s="395"/>
      <c r="XO173" s="395"/>
      <c r="XP173" s="395"/>
      <c r="XQ173" s="395"/>
      <c r="XR173" s="395"/>
      <c r="XS173" s="395"/>
      <c r="XT173" s="395"/>
      <c r="XU173" s="395"/>
      <c r="XV173" s="395"/>
      <c r="XW173" s="395"/>
      <c r="XX173" s="395"/>
      <c r="XY173" s="395"/>
      <c r="XZ173" s="395"/>
      <c r="YA173" s="395"/>
      <c r="YB173" s="395"/>
      <c r="YC173" s="395"/>
      <c r="YD173" s="395"/>
      <c r="YE173" s="395"/>
      <c r="YF173" s="395"/>
      <c r="YG173" s="395"/>
      <c r="YH173" s="395"/>
      <c r="YI173" s="395"/>
      <c r="YJ173" s="395"/>
      <c r="YK173" s="395"/>
      <c r="YL173" s="395"/>
      <c r="YM173" s="395"/>
      <c r="YN173" s="395"/>
      <c r="YO173" s="395"/>
      <c r="YP173" s="395"/>
      <c r="YQ173" s="395"/>
      <c r="YR173" s="395"/>
      <c r="YS173" s="395"/>
      <c r="YT173" s="395"/>
      <c r="YU173" s="395"/>
      <c r="YV173" s="395"/>
      <c r="YW173" s="395"/>
      <c r="YX173" s="395"/>
      <c r="YY173" s="395"/>
      <c r="YZ173" s="395"/>
      <c r="ZA173" s="395"/>
      <c r="ZB173" s="395"/>
      <c r="ZC173" s="395"/>
      <c r="ZD173" s="395"/>
      <c r="ZE173" s="395"/>
      <c r="ZF173" s="395"/>
      <c r="ZG173" s="395"/>
      <c r="ZH173" s="395"/>
      <c r="ZI173" s="395"/>
      <c r="ZJ173" s="395"/>
      <c r="ZK173" s="395"/>
      <c r="ZL173" s="395"/>
      <c r="ZM173" s="395"/>
      <c r="ZN173" s="395"/>
      <c r="ZO173" s="395"/>
      <c r="ZP173" s="395"/>
      <c r="ZQ173" s="395"/>
      <c r="ZR173" s="395"/>
      <c r="ZS173" s="395"/>
      <c r="ZT173" s="395"/>
      <c r="ZU173" s="395"/>
      <c r="ZV173" s="395"/>
      <c r="ZW173" s="395"/>
      <c r="ZX173" s="395"/>
      <c r="ZY173" s="395"/>
      <c r="ZZ173" s="395"/>
      <c r="AAA173" s="395"/>
      <c r="AAB173" s="395"/>
      <c r="AAC173" s="395"/>
      <c r="AAD173" s="395"/>
      <c r="AAE173" s="395"/>
      <c r="AAF173" s="395"/>
      <c r="AAG173" s="395"/>
      <c r="AAH173" s="395"/>
      <c r="AAI173" s="395"/>
      <c r="AAJ173" s="395"/>
      <c r="AAK173" s="395"/>
      <c r="AAL173" s="395"/>
      <c r="AAM173" s="395"/>
      <c r="AAN173" s="395"/>
      <c r="AAO173" s="395"/>
      <c r="AAP173" s="395"/>
      <c r="AAQ173" s="395"/>
      <c r="AAR173" s="395"/>
      <c r="AAS173" s="395"/>
      <c r="AAT173" s="395"/>
      <c r="AAU173" s="395"/>
      <c r="AAV173" s="395"/>
      <c r="AAW173" s="395"/>
      <c r="AAX173" s="395"/>
      <c r="AAY173" s="395"/>
      <c r="AAZ173" s="395"/>
      <c r="ABA173" s="395"/>
      <c r="ABB173" s="395"/>
      <c r="ABC173" s="395"/>
      <c r="ABD173" s="395"/>
      <c r="ABE173" s="395"/>
      <c r="ABF173" s="395"/>
      <c r="ABG173" s="395"/>
      <c r="ABH173" s="395"/>
      <c r="ABI173" s="395"/>
      <c r="ABJ173" s="395"/>
      <c r="ABK173" s="395"/>
      <c r="ABL173" s="395"/>
      <c r="ABM173" s="395"/>
      <c r="ABN173" s="395"/>
      <c r="ABO173" s="395"/>
      <c r="ABP173" s="395"/>
      <c r="ABQ173" s="395"/>
      <c r="ABR173" s="395"/>
      <c r="ABS173" s="395"/>
      <c r="ABT173" s="395"/>
      <c r="ABU173" s="395"/>
      <c r="ABV173" s="395"/>
      <c r="ABW173" s="395"/>
      <c r="ABX173" s="395"/>
      <c r="ABY173" s="395"/>
      <c r="ABZ173" s="395"/>
      <c r="ACA173" s="395"/>
      <c r="ACB173" s="395"/>
      <c r="ACC173" s="395"/>
      <c r="ACD173" s="395"/>
      <c r="ACE173" s="395"/>
      <c r="ACF173" s="395"/>
      <c r="ACG173" s="395"/>
      <c r="ACH173" s="395"/>
      <c r="ACI173" s="395"/>
      <c r="ACJ173" s="395"/>
      <c r="ACK173" s="395"/>
      <c r="ACL173" s="395"/>
      <c r="ACM173" s="395"/>
      <c r="ACN173" s="395"/>
      <c r="ACO173" s="395"/>
      <c r="ACP173" s="395"/>
      <c r="ACQ173" s="395"/>
      <c r="ACR173" s="395"/>
      <c r="ACS173" s="395"/>
      <c r="ACT173" s="395"/>
      <c r="ACU173" s="395"/>
      <c r="ACV173" s="395"/>
      <c r="ACW173" s="395"/>
      <c r="ACX173" s="395"/>
      <c r="ACY173" s="395"/>
      <c r="ACZ173" s="395"/>
      <c r="ADA173" s="395"/>
      <c r="ADB173" s="395"/>
      <c r="ADC173" s="395"/>
      <c r="ADD173" s="395"/>
      <c r="ADE173" s="395"/>
      <c r="ADF173" s="395"/>
      <c r="ADG173" s="395"/>
      <c r="ADH173" s="395"/>
      <c r="ADI173" s="395"/>
      <c r="ADJ173" s="395"/>
      <c r="ADK173" s="395"/>
      <c r="ADL173" s="395"/>
      <c r="ADM173" s="395"/>
      <c r="ADN173" s="395"/>
      <c r="ADO173" s="395"/>
      <c r="ADP173" s="395"/>
      <c r="ADQ173" s="395"/>
      <c r="ADR173" s="395"/>
      <c r="ADS173" s="395"/>
      <c r="ADT173" s="395"/>
      <c r="ADU173" s="395"/>
      <c r="ADV173" s="395"/>
      <c r="ADW173" s="395"/>
      <c r="ADX173" s="395"/>
      <c r="ADY173" s="395"/>
      <c r="ADZ173" s="395"/>
      <c r="AEA173" s="395"/>
      <c r="AEB173" s="395"/>
      <c r="AEC173" s="395"/>
      <c r="AED173" s="395"/>
      <c r="AEE173" s="395"/>
      <c r="AEF173" s="395"/>
      <c r="AEG173" s="395"/>
      <c r="AEH173" s="395"/>
      <c r="AEI173" s="395"/>
      <c r="AEJ173" s="395"/>
      <c r="AEK173" s="395"/>
      <c r="AEL173" s="395"/>
      <c r="AEM173" s="395"/>
      <c r="AEN173" s="395"/>
      <c r="AEO173" s="395"/>
      <c r="AEP173" s="395"/>
      <c r="AEQ173" s="395"/>
      <c r="AER173" s="395"/>
      <c r="AES173" s="395"/>
      <c r="AET173" s="395"/>
      <c r="AEU173" s="395"/>
      <c r="AEV173" s="395"/>
      <c r="AEW173" s="395"/>
      <c r="AEX173" s="395"/>
      <c r="AEY173" s="395"/>
      <c r="AEZ173" s="395"/>
      <c r="AFA173" s="395"/>
      <c r="AFB173" s="395"/>
      <c r="AFC173" s="395"/>
      <c r="AFD173" s="395"/>
      <c r="AFE173" s="395"/>
      <c r="AFF173" s="395"/>
      <c r="AFG173" s="395"/>
      <c r="AFH173" s="395"/>
      <c r="AFI173" s="395"/>
      <c r="AFJ173" s="395"/>
      <c r="AFK173" s="395"/>
      <c r="AFL173" s="395"/>
      <c r="AFM173" s="395"/>
      <c r="AFN173" s="395"/>
      <c r="AFO173" s="395"/>
      <c r="AFP173" s="395"/>
      <c r="AFQ173" s="395"/>
      <c r="AFR173" s="395"/>
      <c r="AFS173" s="395"/>
      <c r="AFT173" s="395"/>
      <c r="AFU173" s="395"/>
      <c r="AFV173" s="395"/>
      <c r="AFW173" s="395"/>
      <c r="AFX173" s="395"/>
      <c r="AFY173" s="395"/>
      <c r="AFZ173" s="395"/>
      <c r="AGA173" s="395"/>
      <c r="AGB173" s="395"/>
      <c r="AGC173" s="395"/>
      <c r="AGD173" s="395"/>
      <c r="AGE173" s="395"/>
      <c r="AGF173" s="395"/>
      <c r="AGG173" s="395"/>
      <c r="AGH173" s="395"/>
      <c r="AGI173" s="395"/>
      <c r="AGJ173" s="395"/>
      <c r="AGK173" s="395"/>
      <c r="AGL173" s="395"/>
      <c r="AGM173" s="395"/>
      <c r="AGN173" s="395"/>
      <c r="AGO173" s="395"/>
      <c r="AGP173" s="395"/>
      <c r="AGQ173" s="395"/>
      <c r="AGR173" s="395"/>
      <c r="AGS173" s="395"/>
      <c r="AGT173" s="395"/>
      <c r="AGU173" s="395"/>
      <c r="AGV173" s="395"/>
      <c r="AGW173" s="395"/>
      <c r="AGX173" s="395"/>
      <c r="AGY173" s="395"/>
      <c r="AGZ173" s="395"/>
      <c r="AHA173" s="395"/>
      <c r="AHB173" s="395"/>
      <c r="AHC173" s="395"/>
      <c r="AHD173" s="395"/>
      <c r="AHE173" s="395"/>
      <c r="AHF173" s="395"/>
      <c r="AHG173" s="395"/>
      <c r="AHH173" s="395"/>
      <c r="AHI173" s="395"/>
      <c r="AHJ173" s="395"/>
      <c r="AHK173" s="395"/>
      <c r="AHL173" s="395"/>
      <c r="AHM173" s="395"/>
      <c r="AHN173" s="395"/>
      <c r="AHO173" s="395"/>
      <c r="AHP173" s="395"/>
      <c r="AHQ173" s="395"/>
      <c r="AHR173" s="395"/>
      <c r="AHS173" s="395"/>
      <c r="AHT173" s="395"/>
      <c r="AHU173" s="395"/>
      <c r="AHV173" s="395"/>
      <c r="AHW173" s="395"/>
      <c r="AHX173" s="395"/>
      <c r="AHY173" s="395"/>
      <c r="AHZ173" s="395"/>
      <c r="AIA173" s="395"/>
      <c r="AIB173" s="395"/>
      <c r="AIC173" s="395"/>
      <c r="AID173" s="395"/>
      <c r="AIE173" s="395"/>
      <c r="AIF173" s="395"/>
      <c r="AIG173" s="395"/>
      <c r="AIH173" s="395"/>
      <c r="AII173" s="395"/>
      <c r="AIJ173" s="395"/>
      <c r="AIK173" s="395"/>
      <c r="AIL173" s="395"/>
      <c r="AIM173" s="395"/>
      <c r="AIN173" s="395"/>
      <c r="AIO173" s="395"/>
      <c r="AIP173" s="395"/>
      <c r="AIQ173" s="395"/>
      <c r="AIR173" s="395"/>
      <c r="AIS173" s="395"/>
      <c r="AIT173" s="395"/>
      <c r="AIU173" s="395"/>
      <c r="AIV173" s="395"/>
      <c r="AIW173" s="395"/>
      <c r="AIX173" s="395"/>
      <c r="AIY173" s="395"/>
      <c r="AIZ173" s="395"/>
      <c r="AJA173" s="395"/>
      <c r="AJB173" s="395"/>
      <c r="AJC173" s="395"/>
      <c r="AJD173" s="395"/>
      <c r="AJE173" s="395"/>
      <c r="AJF173" s="395"/>
      <c r="AJG173" s="395"/>
      <c r="AJH173" s="395"/>
      <c r="AJI173" s="395"/>
      <c r="AJJ173" s="395"/>
      <c r="AJK173" s="395"/>
      <c r="AJL173" s="395"/>
      <c r="AJM173" s="395"/>
      <c r="AJN173" s="395"/>
      <c r="AJO173" s="395"/>
      <c r="AJP173" s="395"/>
      <c r="AJQ173" s="395"/>
      <c r="AJR173" s="395"/>
      <c r="AJS173" s="395"/>
      <c r="AJT173" s="395"/>
      <c r="AJU173" s="395"/>
      <c r="AJV173" s="395"/>
      <c r="AJW173" s="395"/>
      <c r="AJX173" s="395"/>
      <c r="AJY173" s="395"/>
      <c r="AJZ173" s="395"/>
      <c r="AKA173" s="395"/>
      <c r="AKB173" s="395"/>
      <c r="AKC173" s="395"/>
      <c r="AKD173" s="395"/>
      <c r="AKE173" s="395"/>
      <c r="AKF173" s="395"/>
      <c r="AKG173" s="395"/>
      <c r="AKH173" s="395"/>
      <c r="AKI173" s="395"/>
      <c r="AKJ173" s="395"/>
      <c r="AKK173" s="395"/>
      <c r="AKL173" s="395"/>
      <c r="AKM173" s="395"/>
      <c r="AKN173" s="395"/>
      <c r="AKO173" s="395"/>
      <c r="AKP173" s="395"/>
      <c r="AKQ173" s="395"/>
      <c r="AKR173" s="395"/>
      <c r="AKS173" s="395"/>
      <c r="AKT173" s="395"/>
      <c r="AKU173" s="395"/>
      <c r="AKV173" s="395"/>
      <c r="AKW173" s="395"/>
      <c r="AKX173" s="395"/>
      <c r="AKY173" s="395"/>
      <c r="AKZ173" s="395"/>
      <c r="ALA173" s="395"/>
      <c r="ALB173" s="395"/>
      <c r="ALC173" s="395"/>
      <c r="ALD173" s="395"/>
      <c r="ALE173" s="395"/>
      <c r="ALF173" s="395"/>
      <c r="ALG173" s="395"/>
      <c r="ALH173" s="395"/>
      <c r="ALI173" s="395"/>
      <c r="ALJ173" s="395"/>
      <c r="ALK173" s="395"/>
      <c r="ALL173" s="395"/>
      <c r="ALM173" s="395"/>
      <c r="ALN173" s="395"/>
      <c r="ALO173" s="395"/>
      <c r="ALP173" s="395"/>
      <c r="ALQ173" s="395"/>
      <c r="ALR173" s="395"/>
      <c r="ALS173" s="395"/>
      <c r="ALT173" s="395"/>
      <c r="ALU173" s="395"/>
      <c r="ALV173" s="395"/>
      <c r="ALW173" s="395"/>
      <c r="ALX173" s="395"/>
      <c r="ALY173" s="395"/>
      <c r="ALZ173" s="395"/>
      <c r="AMA173" s="395"/>
      <c r="AMB173" s="395"/>
      <c r="AMC173" s="395"/>
      <c r="AMD173" s="395"/>
      <c r="AME173" s="395"/>
      <c r="AMF173" s="395"/>
      <c r="AMG173" s="395"/>
      <c r="AMH173" s="395"/>
      <c r="AMI173" s="395"/>
      <c r="AMJ173" s="395"/>
      <c r="AMK173" s="395"/>
      <c r="AML173" s="395"/>
      <c r="AMM173" s="395"/>
      <c r="AMN173" s="395"/>
      <c r="AMO173" s="395"/>
      <c r="AMP173" s="395"/>
      <c r="AMQ173" s="395"/>
      <c r="AMR173" s="395"/>
      <c r="AMS173" s="395"/>
      <c r="AMT173" s="395"/>
      <c r="AMU173" s="395"/>
      <c r="AMV173" s="395"/>
      <c r="AMW173" s="395"/>
      <c r="AMX173" s="395"/>
      <c r="AMY173" s="395"/>
      <c r="AMZ173" s="395"/>
      <c r="ANA173" s="395"/>
      <c r="ANB173" s="395"/>
      <c r="ANC173" s="395"/>
      <c r="AND173" s="395"/>
      <c r="ANE173" s="395"/>
      <c r="ANF173" s="395"/>
      <c r="ANG173" s="395"/>
      <c r="ANH173" s="395"/>
      <c r="ANI173" s="395"/>
      <c r="ANJ173" s="395"/>
      <c r="ANK173" s="395"/>
      <c r="ANL173" s="395"/>
      <c r="ANM173" s="395"/>
      <c r="ANN173" s="395"/>
      <c r="ANO173" s="395"/>
      <c r="ANP173" s="395"/>
      <c r="ANQ173" s="395"/>
      <c r="ANR173" s="395"/>
      <c r="ANS173" s="395"/>
      <c r="ANT173" s="395"/>
      <c r="ANU173" s="395"/>
      <c r="ANV173" s="395"/>
      <c r="ANW173" s="395"/>
      <c r="ANX173" s="395"/>
      <c r="ANY173" s="395"/>
      <c r="ANZ173" s="395"/>
      <c r="AOA173" s="395"/>
      <c r="AOB173" s="395"/>
      <c r="AOC173" s="395"/>
      <c r="AOD173" s="395"/>
      <c r="AOE173" s="395"/>
      <c r="AOF173" s="395"/>
      <c r="AOG173" s="395"/>
      <c r="AOH173" s="395"/>
      <c r="AOI173" s="395"/>
      <c r="AOJ173" s="395"/>
      <c r="AOK173" s="395"/>
      <c r="AOL173" s="395"/>
      <c r="AOM173" s="395"/>
      <c r="AON173" s="395"/>
      <c r="AOO173" s="395"/>
      <c r="AOP173" s="395"/>
      <c r="AOQ173" s="395"/>
      <c r="AOR173" s="395"/>
      <c r="AOS173" s="395"/>
      <c r="AOT173" s="395"/>
      <c r="AOU173" s="395"/>
      <c r="AOV173" s="395"/>
      <c r="AOW173" s="395"/>
      <c r="AOX173" s="395"/>
      <c r="AOY173" s="395"/>
      <c r="AOZ173" s="395"/>
      <c r="APA173" s="395"/>
      <c r="APB173" s="395"/>
      <c r="APC173" s="395"/>
      <c r="APD173" s="395"/>
      <c r="APE173" s="395"/>
      <c r="APF173" s="395"/>
      <c r="APG173" s="395"/>
      <c r="APH173" s="395"/>
      <c r="API173" s="395"/>
      <c r="APJ173" s="395"/>
      <c r="APK173" s="395"/>
      <c r="APL173" s="395"/>
      <c r="APM173" s="395"/>
      <c r="APN173" s="395"/>
      <c r="APO173" s="395"/>
      <c r="APP173" s="395"/>
      <c r="APQ173" s="395"/>
      <c r="APR173" s="395"/>
      <c r="APS173" s="395"/>
      <c r="APT173" s="395"/>
      <c r="APU173" s="395"/>
      <c r="APV173" s="395"/>
      <c r="APW173" s="395"/>
      <c r="APX173" s="395"/>
      <c r="APY173" s="395"/>
      <c r="APZ173" s="395"/>
      <c r="AQA173" s="395"/>
      <c r="AQB173" s="395"/>
      <c r="AQC173" s="395"/>
      <c r="AQD173" s="395"/>
      <c r="AQE173" s="395"/>
      <c r="AQF173" s="395"/>
      <c r="AQG173" s="395"/>
      <c r="AQH173" s="395"/>
      <c r="AQI173" s="395"/>
      <c r="AQJ173" s="395"/>
      <c r="AQK173" s="395"/>
      <c r="AQL173" s="395"/>
      <c r="AQM173" s="395"/>
      <c r="AQN173" s="395"/>
      <c r="AQO173" s="395"/>
      <c r="AQP173" s="395"/>
      <c r="AQQ173" s="395"/>
      <c r="AQR173" s="395"/>
      <c r="AQS173" s="395"/>
      <c r="AQT173" s="395"/>
      <c r="AQU173" s="395"/>
      <c r="AQV173" s="395"/>
      <c r="AQW173" s="395"/>
      <c r="AQX173" s="395"/>
      <c r="AQY173" s="395"/>
      <c r="AQZ173" s="395"/>
      <c r="ARA173" s="395"/>
      <c r="ARB173" s="395"/>
      <c r="ARC173" s="395"/>
      <c r="ARD173" s="395"/>
      <c r="ARE173" s="395"/>
      <c r="ARF173" s="395"/>
      <c r="ARG173" s="395"/>
      <c r="ARH173" s="395"/>
      <c r="ARI173" s="395"/>
      <c r="ARJ173" s="395"/>
      <c r="ARK173" s="395"/>
      <c r="ARL173" s="395"/>
      <c r="ARM173" s="395"/>
      <c r="ARN173" s="395"/>
      <c r="ARO173" s="395"/>
      <c r="ARP173" s="395"/>
      <c r="ARQ173" s="395"/>
      <c r="ARR173" s="395"/>
      <c r="ARS173" s="395"/>
      <c r="ART173" s="395"/>
      <c r="ARU173" s="395"/>
      <c r="ARV173" s="395"/>
      <c r="ARW173" s="395"/>
      <c r="ARX173" s="395"/>
      <c r="ARY173" s="395"/>
      <c r="ARZ173" s="395"/>
      <c r="ASA173" s="395"/>
      <c r="ASB173" s="395"/>
      <c r="ASC173" s="395"/>
      <c r="ASD173" s="395"/>
      <c r="ASE173" s="395"/>
      <c r="ASF173" s="395"/>
      <c r="ASG173" s="395"/>
      <c r="ASH173" s="395"/>
      <c r="ASI173" s="395"/>
      <c r="ASJ173" s="395"/>
      <c r="ASK173" s="395"/>
      <c r="ASL173" s="395"/>
      <c r="ASM173" s="395"/>
      <c r="ASN173" s="395"/>
      <c r="ASO173" s="395"/>
      <c r="ASP173" s="395"/>
      <c r="ASQ173" s="395"/>
      <c r="ASR173" s="395"/>
      <c r="ASS173" s="395"/>
      <c r="AST173" s="395"/>
      <c r="ASU173" s="395"/>
      <c r="ASV173" s="395"/>
      <c r="ASW173" s="395"/>
      <c r="ASX173" s="395"/>
      <c r="ASY173" s="395"/>
      <c r="ASZ173" s="395"/>
      <c r="ATA173" s="395"/>
      <c r="ATB173" s="395"/>
      <c r="ATC173" s="395"/>
      <c r="ATD173" s="395"/>
      <c r="ATE173" s="395"/>
      <c r="ATF173" s="395"/>
      <c r="ATG173" s="395"/>
      <c r="ATH173" s="395"/>
      <c r="ATI173" s="395"/>
      <c r="ATJ173" s="395"/>
      <c r="ATK173" s="395"/>
      <c r="ATL173" s="395"/>
      <c r="ATM173" s="395"/>
      <c r="ATN173" s="395"/>
      <c r="ATO173" s="395"/>
      <c r="ATP173" s="395"/>
      <c r="ATQ173" s="395"/>
      <c r="ATR173" s="395"/>
      <c r="ATS173" s="395"/>
      <c r="ATT173" s="395"/>
      <c r="ATU173" s="395"/>
      <c r="ATV173" s="395"/>
      <c r="ATW173" s="395"/>
      <c r="ATX173" s="395"/>
      <c r="ATY173" s="395"/>
      <c r="ATZ173" s="395"/>
      <c r="AUA173" s="395"/>
      <c r="AUB173" s="395"/>
      <c r="AUC173" s="395"/>
      <c r="AUD173" s="395"/>
      <c r="AUE173" s="395"/>
      <c r="AUF173" s="395"/>
      <c r="AUG173" s="395"/>
      <c r="AUH173" s="395"/>
      <c r="AUI173" s="395"/>
      <c r="AUJ173" s="395"/>
      <c r="AUK173" s="395"/>
      <c r="AUL173" s="395"/>
      <c r="AUM173" s="395"/>
      <c r="AUN173" s="395"/>
      <c r="AUO173" s="395"/>
      <c r="AUP173" s="395"/>
      <c r="AUQ173" s="395"/>
      <c r="AUR173" s="395"/>
      <c r="AUS173" s="395"/>
      <c r="AUT173" s="395"/>
      <c r="AUU173" s="395"/>
      <c r="AUV173" s="395"/>
      <c r="AUW173" s="395"/>
      <c r="AUX173" s="395"/>
      <c r="AUY173" s="395"/>
      <c r="AUZ173" s="395"/>
      <c r="AVA173" s="395"/>
      <c r="AVB173" s="395"/>
      <c r="AVC173" s="395"/>
      <c r="AVD173" s="395"/>
      <c r="AVE173" s="395"/>
      <c r="AVF173" s="395"/>
      <c r="AVG173" s="395"/>
      <c r="AVH173" s="395"/>
      <c r="AVI173" s="395"/>
      <c r="AVJ173" s="395"/>
      <c r="AVK173" s="395"/>
      <c r="AVL173" s="395"/>
      <c r="AVM173" s="395"/>
      <c r="AVN173" s="395"/>
      <c r="AVO173" s="395"/>
      <c r="AVP173" s="395"/>
      <c r="AVQ173" s="395"/>
      <c r="AVR173" s="395"/>
      <c r="AVS173" s="395"/>
      <c r="AVT173" s="395"/>
      <c r="AVU173" s="395"/>
      <c r="AVV173" s="395"/>
      <c r="AVW173" s="395"/>
      <c r="AVX173" s="395"/>
      <c r="AVY173" s="395"/>
      <c r="AVZ173" s="395"/>
      <c r="AWA173" s="395"/>
      <c r="AWB173" s="395"/>
      <c r="AWC173" s="395"/>
      <c r="AWD173" s="395"/>
      <c r="AWE173" s="395"/>
      <c r="AWF173" s="395"/>
      <c r="AWG173" s="395"/>
      <c r="AWH173" s="395"/>
      <c r="AWI173" s="395"/>
      <c r="AWJ173" s="395"/>
      <c r="AWK173" s="395"/>
      <c r="AWL173" s="395"/>
      <c r="AWM173" s="395"/>
      <c r="AWN173" s="395"/>
      <c r="AWO173" s="395"/>
      <c r="AWP173" s="395"/>
      <c r="AWQ173" s="395"/>
      <c r="AWR173" s="395"/>
      <c r="AWS173" s="395"/>
      <c r="AWT173" s="395"/>
      <c r="AWU173" s="395"/>
      <c r="AWV173" s="395"/>
      <c r="AWW173" s="395"/>
      <c r="AWX173" s="395"/>
      <c r="AWY173" s="395"/>
      <c r="AWZ173" s="395"/>
      <c r="AXA173" s="395"/>
      <c r="AXB173" s="395"/>
      <c r="AXC173" s="395"/>
      <c r="AXD173" s="395"/>
      <c r="AXE173" s="395"/>
      <c r="AXF173" s="395"/>
      <c r="AXG173" s="395"/>
      <c r="AXH173" s="395"/>
      <c r="AXI173" s="395"/>
      <c r="AXJ173" s="395"/>
      <c r="AXK173" s="395"/>
      <c r="AXL173" s="395"/>
      <c r="AXM173" s="395"/>
      <c r="AXN173" s="395"/>
      <c r="AXO173" s="395"/>
      <c r="AXP173" s="395"/>
      <c r="AXQ173" s="395"/>
      <c r="AXR173" s="395"/>
      <c r="AXS173" s="395"/>
      <c r="AXT173" s="395"/>
      <c r="AXU173" s="395"/>
      <c r="AXV173" s="395"/>
      <c r="AXW173" s="395"/>
      <c r="AXX173" s="395"/>
      <c r="AXY173" s="395"/>
      <c r="AXZ173" s="395"/>
      <c r="AYA173" s="395"/>
      <c r="AYB173" s="395"/>
      <c r="AYC173" s="395"/>
      <c r="AYD173" s="395"/>
      <c r="AYE173" s="395"/>
      <c r="AYF173" s="395"/>
      <c r="AYG173" s="395"/>
      <c r="AYH173" s="395"/>
      <c r="AYI173" s="395"/>
      <c r="AYJ173" s="395"/>
      <c r="AYK173" s="395"/>
      <c r="AYL173" s="395"/>
      <c r="AYM173" s="395"/>
      <c r="AYN173" s="395"/>
      <c r="AYO173" s="395"/>
      <c r="AYP173" s="395"/>
      <c r="AYQ173" s="395"/>
      <c r="AYR173" s="395"/>
      <c r="AYS173" s="395"/>
      <c r="AYT173" s="395"/>
      <c r="AYU173" s="395"/>
      <c r="AYV173" s="395"/>
      <c r="AYW173" s="395"/>
      <c r="AYX173" s="395"/>
      <c r="AYY173" s="395"/>
      <c r="AYZ173" s="395"/>
      <c r="AZA173" s="395"/>
      <c r="AZB173" s="395"/>
      <c r="AZC173" s="395"/>
      <c r="AZD173" s="395"/>
      <c r="AZE173" s="395"/>
      <c r="AZF173" s="395"/>
      <c r="AZG173" s="395"/>
      <c r="AZH173" s="395"/>
      <c r="AZI173" s="395"/>
      <c r="AZJ173" s="395"/>
      <c r="AZK173" s="395"/>
      <c r="AZL173" s="395"/>
      <c r="AZM173" s="395"/>
      <c r="AZN173" s="395"/>
      <c r="AZO173" s="395"/>
      <c r="AZP173" s="395"/>
      <c r="AZQ173" s="395"/>
      <c r="AZR173" s="395"/>
      <c r="AZS173" s="395"/>
      <c r="AZT173" s="395"/>
      <c r="AZU173" s="395"/>
      <c r="AZV173" s="395"/>
      <c r="AZW173" s="395"/>
      <c r="AZX173" s="395"/>
      <c r="AZY173" s="395"/>
      <c r="AZZ173" s="395"/>
      <c r="BAA173" s="395"/>
      <c r="BAB173" s="395"/>
      <c r="BAC173" s="395"/>
      <c r="BAD173" s="395"/>
      <c r="BAE173" s="395"/>
      <c r="BAF173" s="395"/>
      <c r="BAG173" s="395"/>
      <c r="BAH173" s="395"/>
      <c r="BAI173" s="395"/>
      <c r="BAJ173" s="395"/>
      <c r="BAK173" s="395"/>
      <c r="BAL173" s="395"/>
      <c r="BAM173" s="395"/>
      <c r="BAN173" s="395"/>
      <c r="BAO173" s="395"/>
      <c r="BAP173" s="395"/>
      <c r="BAQ173" s="395"/>
      <c r="BAR173" s="395"/>
      <c r="BAS173" s="395"/>
      <c r="BAT173" s="395"/>
      <c r="BAU173" s="395"/>
      <c r="BAV173" s="395"/>
      <c r="BAW173" s="395"/>
      <c r="BAX173" s="395"/>
      <c r="BAY173" s="395"/>
      <c r="BAZ173" s="395"/>
      <c r="BBA173" s="395"/>
      <c r="BBB173" s="395"/>
      <c r="BBC173" s="395"/>
      <c r="BBD173" s="395"/>
      <c r="BBE173" s="395"/>
      <c r="BBF173" s="395"/>
      <c r="BBG173" s="395"/>
      <c r="BBH173" s="395"/>
      <c r="BBI173" s="395"/>
      <c r="BBJ173" s="395"/>
      <c r="BBK173" s="395"/>
      <c r="BBL173" s="395"/>
      <c r="BBM173" s="395"/>
      <c r="BBN173" s="395"/>
      <c r="BBO173" s="395"/>
      <c r="BBP173" s="395"/>
      <c r="BBQ173" s="395"/>
      <c r="BBR173" s="395"/>
      <c r="BBS173" s="395"/>
      <c r="BBT173" s="395"/>
      <c r="BBU173" s="395"/>
      <c r="BBV173" s="395"/>
      <c r="BBW173" s="395"/>
      <c r="BBX173" s="395"/>
      <c r="BBY173" s="395"/>
      <c r="BBZ173" s="395"/>
      <c r="BCA173" s="395"/>
      <c r="BCB173" s="395"/>
      <c r="BCC173" s="395"/>
      <c r="BCD173" s="395"/>
      <c r="BCE173" s="395"/>
      <c r="BCF173" s="395"/>
      <c r="BCG173" s="395"/>
      <c r="BCH173" s="395"/>
      <c r="BCI173" s="395"/>
      <c r="BCJ173" s="395"/>
      <c r="BCK173" s="395"/>
      <c r="BCL173" s="395"/>
      <c r="BCM173" s="395"/>
      <c r="BCN173" s="395"/>
      <c r="BCO173" s="395"/>
      <c r="BCP173" s="395"/>
      <c r="BCQ173" s="395"/>
      <c r="BCR173" s="395"/>
      <c r="BCS173" s="395"/>
      <c r="BCT173" s="395"/>
      <c r="BCU173" s="395"/>
      <c r="BCV173" s="395"/>
      <c r="BCW173" s="395"/>
      <c r="BCX173" s="395"/>
      <c r="BCY173" s="395"/>
      <c r="BCZ173" s="395"/>
      <c r="BDA173" s="395"/>
      <c r="BDB173" s="395"/>
      <c r="BDC173" s="395"/>
      <c r="BDD173" s="395"/>
      <c r="BDE173" s="395"/>
      <c r="BDF173" s="395"/>
      <c r="BDG173" s="395"/>
      <c r="BDH173" s="395"/>
      <c r="BDI173" s="395"/>
      <c r="BDJ173" s="395"/>
      <c r="BDK173" s="395"/>
      <c r="BDL173" s="395"/>
      <c r="BDM173" s="395"/>
      <c r="BDN173" s="395"/>
      <c r="BDO173" s="395"/>
      <c r="BDP173" s="395"/>
      <c r="BDQ173" s="395"/>
      <c r="BDR173" s="395"/>
      <c r="BDS173" s="395"/>
      <c r="BDT173" s="395"/>
      <c r="BDU173" s="395"/>
      <c r="BDV173" s="395"/>
      <c r="BDW173" s="395"/>
      <c r="BDX173" s="395"/>
      <c r="BDY173" s="395"/>
      <c r="BDZ173" s="395"/>
      <c r="BEA173" s="395"/>
      <c r="BEB173" s="395"/>
      <c r="BEC173" s="395"/>
      <c r="BED173" s="395"/>
      <c r="BEE173" s="395"/>
      <c r="BEF173" s="395"/>
      <c r="BEG173" s="395"/>
      <c r="BEH173" s="395"/>
      <c r="BEI173" s="395"/>
      <c r="BEJ173" s="395"/>
      <c r="BEK173" s="395"/>
      <c r="BEL173" s="395"/>
      <c r="BEM173" s="395"/>
      <c r="BEN173" s="395"/>
      <c r="BEO173" s="395"/>
      <c r="BEP173" s="395"/>
      <c r="BEQ173" s="395"/>
      <c r="BER173" s="395"/>
      <c r="BES173" s="395"/>
      <c r="BET173" s="395"/>
      <c r="BEU173" s="395"/>
      <c r="BEV173" s="395"/>
      <c r="BEW173" s="395"/>
      <c r="BEX173" s="395"/>
      <c r="BEY173" s="395"/>
      <c r="BEZ173" s="395"/>
      <c r="BFA173" s="395"/>
      <c r="BFB173" s="395"/>
      <c r="BFC173" s="395"/>
      <c r="BFD173" s="395"/>
      <c r="BFE173" s="395"/>
      <c r="BFF173" s="395"/>
      <c r="BFG173" s="395"/>
      <c r="BFH173" s="395"/>
      <c r="BFI173" s="395"/>
      <c r="BFJ173" s="395"/>
      <c r="BFK173" s="395"/>
      <c r="BFL173" s="395"/>
      <c r="BFM173" s="395"/>
      <c r="BFN173" s="395"/>
      <c r="BFO173" s="395"/>
      <c r="BFP173" s="395"/>
      <c r="BFQ173" s="395"/>
      <c r="BFR173" s="395"/>
      <c r="BFS173" s="395"/>
      <c r="BFT173" s="395"/>
      <c r="BFU173" s="395"/>
      <c r="BFV173" s="395"/>
      <c r="BFW173" s="395"/>
      <c r="BFX173" s="395"/>
      <c r="BFY173" s="395"/>
      <c r="BFZ173" s="395"/>
      <c r="BGA173" s="395"/>
      <c r="BGB173" s="395"/>
      <c r="BGC173" s="395"/>
      <c r="BGD173" s="395"/>
      <c r="BGE173" s="395"/>
      <c r="BGF173" s="395"/>
      <c r="BGG173" s="395"/>
      <c r="BGH173" s="395"/>
      <c r="BGI173" s="395"/>
      <c r="BGJ173" s="395"/>
      <c r="BGK173" s="395"/>
      <c r="BGL173" s="395"/>
      <c r="BGM173" s="395"/>
      <c r="BGN173" s="395"/>
      <c r="BGO173" s="395"/>
      <c r="BGP173" s="395"/>
      <c r="BGQ173" s="395"/>
      <c r="BGR173" s="395"/>
      <c r="BGS173" s="395"/>
      <c r="BGT173" s="395"/>
      <c r="BGU173" s="395"/>
      <c r="BGV173" s="395"/>
      <c r="BGW173" s="395"/>
      <c r="BGX173" s="395"/>
      <c r="BGY173" s="395"/>
      <c r="BGZ173" s="395"/>
      <c r="BHA173" s="395"/>
      <c r="BHB173" s="395"/>
      <c r="BHC173" s="395"/>
      <c r="BHD173" s="395"/>
      <c r="BHE173" s="395"/>
      <c r="BHF173" s="395"/>
      <c r="BHG173" s="395"/>
      <c r="BHH173" s="395"/>
      <c r="BHI173" s="395"/>
      <c r="BHJ173" s="395"/>
      <c r="BHK173" s="395"/>
      <c r="BHL173" s="395"/>
      <c r="BHM173" s="395"/>
      <c r="BHN173" s="395"/>
      <c r="BHO173" s="395"/>
      <c r="BHP173" s="395"/>
      <c r="BHQ173" s="395"/>
      <c r="BHR173" s="395"/>
      <c r="BHS173" s="395"/>
      <c r="BHT173" s="395"/>
      <c r="BHU173" s="395"/>
      <c r="BHV173" s="395"/>
      <c r="BHW173" s="395"/>
      <c r="BHX173" s="395"/>
      <c r="BHY173" s="395"/>
      <c r="BHZ173" s="395"/>
      <c r="BIA173" s="395"/>
      <c r="BIB173" s="395"/>
      <c r="BIC173" s="395"/>
      <c r="BID173" s="395"/>
      <c r="BIE173" s="395"/>
      <c r="BIF173" s="395"/>
      <c r="BIG173" s="395"/>
      <c r="BIH173" s="395"/>
      <c r="BII173" s="395"/>
      <c r="BIJ173" s="395"/>
      <c r="BIK173" s="395"/>
      <c r="BIL173" s="395"/>
      <c r="BIM173" s="395"/>
      <c r="BIN173" s="395"/>
      <c r="BIO173" s="395"/>
      <c r="BIP173" s="395"/>
      <c r="BIQ173" s="395"/>
      <c r="BIR173" s="395"/>
      <c r="BIS173" s="395"/>
      <c r="BIT173" s="395"/>
      <c r="BIU173" s="395"/>
      <c r="BIV173" s="395"/>
      <c r="BIW173" s="395"/>
      <c r="BIX173" s="395"/>
      <c r="BIY173" s="395"/>
      <c r="BIZ173" s="395"/>
      <c r="BJA173" s="395"/>
      <c r="BJB173" s="395"/>
      <c r="BJC173" s="395"/>
      <c r="BJD173" s="395"/>
      <c r="BJE173" s="395"/>
      <c r="BJF173" s="395"/>
      <c r="BJG173" s="395"/>
      <c r="BJH173" s="395"/>
      <c r="BJI173" s="395"/>
      <c r="BJJ173" s="395"/>
      <c r="BJK173" s="395"/>
      <c r="BJL173" s="395"/>
      <c r="BJM173" s="395"/>
      <c r="BJN173" s="395"/>
      <c r="BJO173" s="395"/>
      <c r="BJP173" s="395"/>
      <c r="BJQ173" s="395"/>
      <c r="BJR173" s="395"/>
      <c r="BJS173" s="395"/>
      <c r="BJT173" s="395"/>
      <c r="BJU173" s="395"/>
      <c r="BJV173" s="395"/>
      <c r="BJW173" s="395"/>
      <c r="BJX173" s="395"/>
      <c r="BJY173" s="395"/>
      <c r="BJZ173" s="395"/>
      <c r="BKA173" s="395"/>
      <c r="BKB173" s="395"/>
      <c r="BKC173" s="395"/>
      <c r="BKD173" s="395"/>
      <c r="BKE173" s="395"/>
      <c r="BKF173" s="395"/>
      <c r="BKG173" s="395"/>
      <c r="BKH173" s="395"/>
      <c r="BKI173" s="395"/>
      <c r="BKJ173" s="395"/>
      <c r="BKK173" s="395"/>
      <c r="BKL173" s="395"/>
      <c r="BKM173" s="395"/>
      <c r="BKN173" s="395"/>
      <c r="BKO173" s="395"/>
      <c r="BKP173" s="395"/>
      <c r="BKQ173" s="395"/>
      <c r="BKR173" s="395"/>
      <c r="BKS173" s="395"/>
      <c r="BKT173" s="395"/>
      <c r="BKU173" s="395"/>
      <c r="BKV173" s="395"/>
      <c r="BKW173" s="395"/>
      <c r="BKX173" s="395"/>
      <c r="BKY173" s="395"/>
      <c r="BKZ173" s="395"/>
      <c r="BLA173" s="395"/>
      <c r="BLB173" s="395"/>
      <c r="BLC173" s="395"/>
      <c r="BLD173" s="395"/>
      <c r="BLE173" s="395"/>
      <c r="BLF173" s="395"/>
      <c r="BLG173" s="395"/>
      <c r="BLH173" s="395"/>
      <c r="BLI173" s="395"/>
      <c r="BLJ173" s="395"/>
      <c r="BLK173" s="395"/>
      <c r="BLL173" s="395"/>
      <c r="BLM173" s="395"/>
      <c r="BLN173" s="395"/>
      <c r="BLO173" s="395"/>
      <c r="BLP173" s="395"/>
      <c r="BLQ173" s="395"/>
      <c r="BLR173" s="395"/>
      <c r="BLS173" s="395"/>
      <c r="BLT173" s="395"/>
      <c r="BLU173" s="395"/>
      <c r="BLV173" s="395"/>
      <c r="BLW173" s="395"/>
      <c r="BLX173" s="395"/>
      <c r="BLY173" s="395"/>
      <c r="BLZ173" s="395"/>
      <c r="BMA173" s="395"/>
      <c r="BMB173" s="395"/>
      <c r="BMC173" s="395"/>
      <c r="BMD173" s="395"/>
      <c r="BME173" s="395"/>
      <c r="BMF173" s="395"/>
      <c r="BMG173" s="395"/>
      <c r="BMH173" s="395"/>
      <c r="BMI173" s="395"/>
      <c r="BMJ173" s="395"/>
      <c r="BMK173" s="395"/>
      <c r="BML173" s="395"/>
      <c r="BMM173" s="395"/>
      <c r="BMN173" s="395"/>
      <c r="BMO173" s="395"/>
      <c r="BMP173" s="395"/>
      <c r="BMQ173" s="395"/>
      <c r="BMR173" s="395"/>
      <c r="BMS173" s="395"/>
      <c r="BMT173" s="395"/>
      <c r="BMU173" s="395"/>
      <c r="BMV173" s="395"/>
      <c r="BMW173" s="395"/>
      <c r="BMX173" s="395"/>
      <c r="BMY173" s="395"/>
      <c r="BMZ173" s="395"/>
      <c r="BNA173" s="395"/>
      <c r="BNB173" s="395"/>
      <c r="BNC173" s="395"/>
      <c r="BND173" s="395"/>
      <c r="BNE173" s="395"/>
      <c r="BNF173" s="395"/>
      <c r="BNG173" s="395"/>
      <c r="BNH173" s="395"/>
      <c r="BNI173" s="395"/>
      <c r="BNJ173" s="395"/>
      <c r="BNK173" s="395"/>
      <c r="BNL173" s="395"/>
      <c r="BNM173" s="395"/>
      <c r="BNN173" s="395"/>
      <c r="BNO173" s="395"/>
      <c r="BNP173" s="395"/>
      <c r="BNQ173" s="395"/>
      <c r="BNR173" s="395"/>
      <c r="BNS173" s="395"/>
      <c r="BNT173" s="395"/>
      <c r="BNU173" s="395"/>
      <c r="BNV173" s="395"/>
      <c r="BNW173" s="395"/>
      <c r="BNX173" s="395"/>
      <c r="BNY173" s="395"/>
      <c r="BNZ173" s="395"/>
      <c r="BOA173" s="395"/>
      <c r="BOB173" s="395"/>
      <c r="BOC173" s="395"/>
      <c r="BOD173" s="395"/>
      <c r="BOE173" s="395"/>
      <c r="BOF173" s="395"/>
      <c r="BOG173" s="395"/>
      <c r="BOH173" s="395"/>
      <c r="BOI173" s="395"/>
      <c r="BOJ173" s="395"/>
      <c r="BOK173" s="395"/>
      <c r="BOL173" s="395"/>
      <c r="BOM173" s="395"/>
      <c r="BON173" s="395"/>
      <c r="BOO173" s="395"/>
      <c r="BOP173" s="395"/>
      <c r="BOQ173" s="395"/>
      <c r="BOR173" s="395"/>
      <c r="BOS173" s="395"/>
      <c r="BOT173" s="395"/>
      <c r="BOU173" s="395"/>
      <c r="BOV173" s="395"/>
      <c r="BOW173" s="395"/>
      <c r="BOX173" s="395"/>
      <c r="BOY173" s="395"/>
      <c r="BOZ173" s="395"/>
      <c r="BPA173" s="395"/>
      <c r="BPB173" s="395"/>
      <c r="BPC173" s="395"/>
      <c r="BPD173" s="395"/>
      <c r="BPE173" s="395"/>
      <c r="BPF173" s="395"/>
      <c r="BPG173" s="395"/>
      <c r="BPH173" s="395"/>
      <c r="BPI173" s="395"/>
      <c r="BPJ173" s="395"/>
      <c r="BPK173" s="395"/>
      <c r="BPL173" s="395"/>
      <c r="BPM173" s="395"/>
      <c r="BPN173" s="395"/>
      <c r="BPO173" s="395"/>
      <c r="BPP173" s="395"/>
      <c r="BPQ173" s="395"/>
      <c r="BPR173" s="395"/>
      <c r="BPS173" s="395"/>
      <c r="BPT173" s="395"/>
      <c r="BPU173" s="395"/>
      <c r="BPV173" s="395"/>
      <c r="BPW173" s="395"/>
      <c r="BPX173" s="395"/>
      <c r="BPY173" s="395"/>
      <c r="BPZ173" s="395"/>
      <c r="BQA173" s="395"/>
      <c r="BQB173" s="395"/>
      <c r="BQC173" s="395"/>
      <c r="BQD173" s="395"/>
      <c r="BQE173" s="395"/>
      <c r="BQF173" s="395"/>
      <c r="BQG173" s="395"/>
      <c r="BQH173" s="395"/>
      <c r="BQI173" s="395"/>
      <c r="BQJ173" s="395"/>
      <c r="BQK173" s="395"/>
      <c r="BQL173" s="395"/>
      <c r="BQM173" s="395"/>
      <c r="BQN173" s="395"/>
      <c r="BQO173" s="395"/>
      <c r="BQP173" s="395"/>
      <c r="BQQ173" s="395"/>
      <c r="BQR173" s="395"/>
      <c r="BQS173" s="395"/>
      <c r="BQT173" s="395"/>
      <c r="BQU173" s="395"/>
      <c r="BQV173" s="395"/>
      <c r="BQW173" s="395"/>
      <c r="BQX173" s="395"/>
      <c r="BQY173" s="395"/>
      <c r="BQZ173" s="395"/>
      <c r="BRA173" s="395"/>
      <c r="BRB173" s="395"/>
      <c r="BRC173" s="395"/>
      <c r="BRD173" s="395"/>
      <c r="BRE173" s="395"/>
      <c r="BRF173" s="395"/>
      <c r="BRG173" s="395"/>
      <c r="BRH173" s="395"/>
      <c r="BRI173" s="395"/>
      <c r="BRJ173" s="395"/>
      <c r="BRK173" s="395"/>
      <c r="BRL173" s="395"/>
      <c r="BRM173" s="395"/>
      <c r="BRN173" s="395"/>
      <c r="BRO173" s="395"/>
      <c r="BRP173" s="395"/>
      <c r="BRQ173" s="395"/>
      <c r="BRR173" s="395"/>
      <c r="BRS173" s="395"/>
      <c r="BRT173" s="395"/>
      <c r="BRU173" s="395"/>
      <c r="BRV173" s="395"/>
      <c r="BRW173" s="395"/>
      <c r="BRX173" s="395"/>
      <c r="BRY173" s="395"/>
      <c r="BRZ173" s="395"/>
      <c r="BSA173" s="395"/>
      <c r="BSB173" s="395"/>
      <c r="BSC173" s="395"/>
      <c r="BSD173" s="395"/>
      <c r="BSE173" s="395"/>
      <c r="BSF173" s="395"/>
      <c r="BSG173" s="395"/>
      <c r="BSH173" s="395"/>
      <c r="BSI173" s="395"/>
      <c r="BSJ173" s="395"/>
      <c r="BSK173" s="395"/>
      <c r="BSL173" s="395"/>
      <c r="BSM173" s="395"/>
      <c r="BSN173" s="395"/>
      <c r="BSO173" s="395"/>
      <c r="BSP173" s="395"/>
      <c r="BSQ173" s="395"/>
      <c r="BSR173" s="395"/>
      <c r="BSS173" s="395"/>
      <c r="BST173" s="395"/>
      <c r="BSU173" s="395"/>
      <c r="BSV173" s="395"/>
      <c r="BSW173" s="395"/>
      <c r="BSX173" s="395"/>
      <c r="BSY173" s="395"/>
      <c r="BSZ173" s="395"/>
      <c r="BTA173" s="395"/>
      <c r="BTB173" s="395"/>
      <c r="BTC173" s="395"/>
      <c r="BTD173" s="395"/>
      <c r="BTE173" s="395"/>
      <c r="BTF173" s="395"/>
      <c r="BTG173" s="395"/>
      <c r="BTH173" s="395"/>
      <c r="BTI173" s="395"/>
      <c r="BTJ173" s="395"/>
      <c r="BTK173" s="395"/>
      <c r="BTL173" s="395"/>
      <c r="BTM173" s="395"/>
      <c r="BTN173" s="395"/>
      <c r="BTO173" s="395"/>
      <c r="BTP173" s="395"/>
      <c r="BTQ173" s="395"/>
      <c r="BTR173" s="395"/>
      <c r="BTS173" s="395"/>
      <c r="BTT173" s="395"/>
      <c r="BTU173" s="395"/>
      <c r="BTV173" s="395"/>
      <c r="BTW173" s="395"/>
      <c r="BTX173" s="395"/>
      <c r="BTY173" s="395"/>
      <c r="BTZ173" s="395"/>
      <c r="BUA173" s="395"/>
      <c r="BUB173" s="395"/>
      <c r="BUC173" s="395"/>
      <c r="BUD173" s="395"/>
      <c r="BUE173" s="395"/>
      <c r="BUF173" s="395"/>
      <c r="BUG173" s="395"/>
      <c r="BUH173" s="395"/>
      <c r="BUI173" s="395"/>
      <c r="BUJ173" s="395"/>
      <c r="BUK173" s="395"/>
      <c r="BUL173" s="395"/>
      <c r="BUM173" s="395"/>
      <c r="BUN173" s="395"/>
      <c r="BUO173" s="395"/>
      <c r="BUP173" s="395"/>
      <c r="BUQ173" s="395"/>
      <c r="BUR173" s="395"/>
      <c r="BUS173" s="395"/>
      <c r="BUT173" s="395"/>
      <c r="BUU173" s="395"/>
      <c r="BUV173" s="395"/>
      <c r="BUW173" s="395"/>
      <c r="BUX173" s="395"/>
      <c r="BUY173" s="395"/>
      <c r="BUZ173" s="395"/>
      <c r="BVA173" s="395"/>
      <c r="BVB173" s="395"/>
      <c r="BVC173" s="395"/>
      <c r="BVD173" s="395"/>
      <c r="BVE173" s="395"/>
      <c r="BVF173" s="395"/>
      <c r="BVG173" s="395"/>
      <c r="BVH173" s="395"/>
      <c r="BVI173" s="395"/>
      <c r="BVJ173" s="395"/>
      <c r="BVK173" s="395"/>
      <c r="BVL173" s="395"/>
      <c r="BVM173" s="395"/>
      <c r="BVN173" s="395"/>
      <c r="BVO173" s="395"/>
      <c r="BVP173" s="395"/>
      <c r="BVQ173" s="395"/>
      <c r="BVR173" s="395"/>
      <c r="BVS173" s="395"/>
      <c r="BVT173" s="395"/>
      <c r="BVU173" s="395"/>
      <c r="BVV173" s="395"/>
      <c r="BVW173" s="395"/>
      <c r="BVX173" s="395"/>
      <c r="BVY173" s="395"/>
      <c r="BVZ173" s="395"/>
      <c r="BWA173" s="395"/>
      <c r="BWB173" s="395"/>
      <c r="BWC173" s="395"/>
      <c r="BWD173" s="395"/>
      <c r="BWE173" s="395"/>
      <c r="BWF173" s="395"/>
      <c r="BWG173" s="395"/>
      <c r="BWH173" s="395"/>
      <c r="BWI173" s="395"/>
      <c r="BWJ173" s="395"/>
      <c r="BWK173" s="395"/>
      <c r="BWL173" s="395"/>
      <c r="BWM173" s="395"/>
      <c r="BWN173" s="395"/>
      <c r="BWO173" s="395"/>
      <c r="BWP173" s="395"/>
      <c r="BWQ173" s="395"/>
      <c r="BWR173" s="395"/>
      <c r="BWS173" s="395"/>
      <c r="BWT173" s="395"/>
      <c r="BWU173" s="395"/>
      <c r="BWV173" s="395"/>
      <c r="BWW173" s="395"/>
      <c r="BWX173" s="395"/>
      <c r="BWY173" s="395"/>
      <c r="BWZ173" s="395"/>
      <c r="BXA173" s="395"/>
      <c r="BXB173" s="395"/>
      <c r="BXC173" s="395"/>
      <c r="BXD173" s="395"/>
      <c r="BXE173" s="395"/>
      <c r="BXF173" s="395"/>
      <c r="BXG173" s="395"/>
      <c r="BXH173" s="395"/>
      <c r="BXI173" s="395"/>
      <c r="BXJ173" s="395"/>
      <c r="BXK173" s="395"/>
      <c r="BXL173" s="395"/>
      <c r="BXM173" s="395"/>
      <c r="BXN173" s="395"/>
      <c r="BXO173" s="395"/>
      <c r="BXP173" s="395"/>
      <c r="BXQ173" s="395"/>
      <c r="BXR173" s="395"/>
      <c r="BXS173" s="395"/>
      <c r="BXT173" s="395"/>
      <c r="BXU173" s="395"/>
      <c r="BXV173" s="395"/>
      <c r="BXW173" s="395"/>
      <c r="BXX173" s="395"/>
      <c r="BXY173" s="395"/>
      <c r="BXZ173" s="395"/>
      <c r="BYA173" s="395"/>
      <c r="BYB173" s="395"/>
      <c r="BYC173" s="395"/>
      <c r="BYD173" s="395"/>
      <c r="BYE173" s="395"/>
      <c r="BYF173" s="395"/>
      <c r="BYG173" s="395"/>
      <c r="BYH173" s="395"/>
      <c r="BYI173" s="395"/>
      <c r="BYJ173" s="395"/>
      <c r="BYK173" s="395"/>
      <c r="BYL173" s="395"/>
      <c r="BYM173" s="395"/>
      <c r="BYN173" s="395"/>
      <c r="BYO173" s="395"/>
      <c r="BYP173" s="395"/>
      <c r="BYQ173" s="395"/>
      <c r="BYR173" s="395"/>
      <c r="BYS173" s="395"/>
      <c r="BYT173" s="395"/>
      <c r="BYU173" s="395"/>
      <c r="BYV173" s="395"/>
      <c r="BYW173" s="395"/>
      <c r="BYX173" s="395"/>
      <c r="BYY173" s="395"/>
      <c r="BYZ173" s="395"/>
      <c r="BZA173" s="395"/>
      <c r="BZB173" s="395"/>
      <c r="BZC173" s="395"/>
      <c r="BZD173" s="395"/>
      <c r="BZE173" s="395"/>
      <c r="BZF173" s="395"/>
      <c r="BZG173" s="395"/>
      <c r="BZH173" s="395"/>
      <c r="BZI173" s="395"/>
      <c r="BZJ173" s="395"/>
      <c r="BZK173" s="395"/>
      <c r="BZL173" s="395"/>
      <c r="BZM173" s="395"/>
      <c r="BZN173" s="395"/>
      <c r="BZO173" s="395"/>
      <c r="BZP173" s="395"/>
      <c r="BZQ173" s="395"/>
      <c r="BZR173" s="395"/>
      <c r="BZS173" s="395"/>
      <c r="BZT173" s="395"/>
      <c r="BZU173" s="395"/>
      <c r="BZV173" s="395"/>
      <c r="BZW173" s="395"/>
      <c r="BZX173" s="395"/>
      <c r="BZY173" s="395"/>
      <c r="BZZ173" s="395"/>
      <c r="CAA173" s="395"/>
      <c r="CAB173" s="395"/>
      <c r="CAC173" s="395"/>
      <c r="CAD173" s="395"/>
      <c r="CAE173" s="395"/>
      <c r="CAF173" s="395"/>
      <c r="CAG173" s="395"/>
      <c r="CAH173" s="395"/>
      <c r="CAI173" s="395"/>
      <c r="CAJ173" s="395"/>
      <c r="CAK173" s="395"/>
      <c r="CAL173" s="395"/>
      <c r="CAM173" s="395"/>
      <c r="CAN173" s="395"/>
      <c r="CAO173" s="395"/>
      <c r="CAP173" s="395"/>
      <c r="CAQ173" s="395"/>
      <c r="CAR173" s="395"/>
      <c r="CAS173" s="395"/>
      <c r="CAT173" s="395"/>
      <c r="CAU173" s="395"/>
      <c r="CAV173" s="395"/>
      <c r="CAW173" s="395"/>
      <c r="CAX173" s="395"/>
      <c r="CAY173" s="395"/>
      <c r="CAZ173" s="395"/>
      <c r="CBA173" s="395"/>
      <c r="CBB173" s="395"/>
      <c r="CBC173" s="395"/>
      <c r="CBD173" s="395"/>
      <c r="CBE173" s="395"/>
      <c r="CBF173" s="395"/>
      <c r="CBG173" s="395"/>
      <c r="CBH173" s="395"/>
      <c r="CBI173" s="395"/>
      <c r="CBJ173" s="395"/>
      <c r="CBK173" s="395"/>
      <c r="CBL173" s="395"/>
      <c r="CBM173" s="395"/>
      <c r="CBN173" s="395"/>
      <c r="CBO173" s="395"/>
      <c r="CBP173" s="395"/>
      <c r="CBQ173" s="395"/>
      <c r="CBR173" s="395"/>
      <c r="CBS173" s="395"/>
      <c r="CBT173" s="395"/>
      <c r="CBU173" s="395"/>
      <c r="CBV173" s="395"/>
      <c r="CBW173" s="395"/>
      <c r="CBX173" s="395"/>
      <c r="CBY173" s="395"/>
      <c r="CBZ173" s="395"/>
      <c r="CCA173" s="395"/>
      <c r="CCB173" s="395"/>
      <c r="CCC173" s="395"/>
      <c r="CCD173" s="395"/>
      <c r="CCE173" s="395"/>
      <c r="CCF173" s="395"/>
      <c r="CCG173" s="395"/>
      <c r="CCH173" s="395"/>
      <c r="CCI173" s="395"/>
      <c r="CCJ173" s="395"/>
      <c r="CCK173" s="395"/>
      <c r="CCL173" s="395"/>
      <c r="CCM173" s="395"/>
      <c r="CCN173" s="395"/>
      <c r="CCO173" s="395"/>
      <c r="CCP173" s="395"/>
      <c r="CCQ173" s="395"/>
      <c r="CCR173" s="395"/>
      <c r="CCS173" s="395"/>
      <c r="CCT173" s="395"/>
      <c r="CCU173" s="395"/>
      <c r="CCV173" s="395"/>
      <c r="CCW173" s="395"/>
      <c r="CCX173" s="395"/>
      <c r="CCY173" s="395"/>
      <c r="CCZ173" s="395"/>
      <c r="CDA173" s="395"/>
      <c r="CDB173" s="395"/>
      <c r="CDC173" s="395"/>
      <c r="CDD173" s="395"/>
      <c r="CDE173" s="395"/>
      <c r="CDF173" s="395"/>
      <c r="CDG173" s="395"/>
      <c r="CDH173" s="395"/>
      <c r="CDI173" s="395"/>
      <c r="CDJ173" s="395"/>
      <c r="CDK173" s="395"/>
      <c r="CDL173" s="395"/>
      <c r="CDM173" s="395"/>
      <c r="CDN173" s="395"/>
      <c r="CDO173" s="395"/>
      <c r="CDP173" s="395"/>
      <c r="CDQ173" s="395"/>
      <c r="CDR173" s="395"/>
      <c r="CDS173" s="395"/>
      <c r="CDT173" s="395"/>
      <c r="CDU173" s="395"/>
      <c r="CDV173" s="395"/>
      <c r="CDW173" s="395"/>
      <c r="CDX173" s="395"/>
      <c r="CDY173" s="395"/>
      <c r="CDZ173" s="395"/>
      <c r="CEA173" s="395"/>
      <c r="CEB173" s="395"/>
      <c r="CEC173" s="395"/>
      <c r="CED173" s="395"/>
      <c r="CEE173" s="395"/>
      <c r="CEF173" s="395"/>
      <c r="CEG173" s="395"/>
      <c r="CEH173" s="395"/>
      <c r="CEI173" s="395"/>
      <c r="CEJ173" s="395"/>
      <c r="CEK173" s="395"/>
      <c r="CEL173" s="395"/>
      <c r="CEM173" s="395"/>
      <c r="CEN173" s="395"/>
      <c r="CEO173" s="395"/>
      <c r="CEP173" s="395"/>
      <c r="CEQ173" s="395"/>
      <c r="CER173" s="395"/>
      <c r="CES173" s="395"/>
      <c r="CET173" s="395"/>
      <c r="CEU173" s="395"/>
      <c r="CEV173" s="395"/>
      <c r="CEW173" s="395"/>
      <c r="CEX173" s="395"/>
      <c r="CEY173" s="395"/>
      <c r="CEZ173" s="395"/>
      <c r="CFA173" s="395"/>
      <c r="CFB173" s="395"/>
      <c r="CFC173" s="395"/>
      <c r="CFD173" s="395"/>
      <c r="CFE173" s="395"/>
      <c r="CFF173" s="395"/>
      <c r="CFG173" s="395"/>
      <c r="CFH173" s="395"/>
      <c r="CFI173" s="395"/>
      <c r="CFJ173" s="395"/>
      <c r="CFK173" s="395"/>
      <c r="CFL173" s="395"/>
      <c r="CFM173" s="395"/>
      <c r="CFN173" s="395"/>
      <c r="CFO173" s="395"/>
      <c r="CFP173" s="395"/>
      <c r="CFQ173" s="395"/>
      <c r="CFR173" s="395"/>
      <c r="CFS173" s="395"/>
      <c r="CFT173" s="395"/>
      <c r="CFU173" s="395"/>
      <c r="CFV173" s="395"/>
      <c r="CFW173" s="395"/>
      <c r="CFX173" s="395"/>
      <c r="CFY173" s="395"/>
      <c r="CFZ173" s="395"/>
      <c r="CGA173" s="395"/>
      <c r="CGB173" s="395"/>
      <c r="CGC173" s="395"/>
      <c r="CGD173" s="395"/>
      <c r="CGE173" s="395"/>
      <c r="CGF173" s="395"/>
      <c r="CGG173" s="395"/>
      <c r="CGH173" s="395"/>
      <c r="CGI173" s="395"/>
      <c r="CGJ173" s="395"/>
      <c r="CGK173" s="395"/>
      <c r="CGL173" s="395"/>
      <c r="CGM173" s="395"/>
      <c r="CGN173" s="395"/>
      <c r="CGO173" s="395"/>
      <c r="CGP173" s="395"/>
      <c r="CGQ173" s="395"/>
      <c r="CGR173" s="395"/>
      <c r="CGS173" s="395"/>
      <c r="CGT173" s="395"/>
      <c r="CGU173" s="395"/>
      <c r="CGV173" s="395"/>
      <c r="CGW173" s="395"/>
      <c r="CGX173" s="395"/>
      <c r="CGY173" s="395"/>
      <c r="CGZ173" s="395"/>
      <c r="CHA173" s="395"/>
      <c r="CHB173" s="395"/>
      <c r="CHC173" s="395"/>
      <c r="CHD173" s="395"/>
      <c r="CHE173" s="395"/>
      <c r="CHF173" s="395"/>
      <c r="CHG173" s="395"/>
      <c r="CHH173" s="395"/>
      <c r="CHI173" s="395"/>
      <c r="CHJ173" s="395"/>
      <c r="CHK173" s="395"/>
      <c r="CHL173" s="395"/>
      <c r="CHM173" s="395"/>
      <c r="CHN173" s="395"/>
      <c r="CHO173" s="395"/>
      <c r="CHP173" s="395"/>
      <c r="CHQ173" s="395"/>
      <c r="CHR173" s="395"/>
      <c r="CHS173" s="395"/>
      <c r="CHT173" s="395"/>
      <c r="CHU173" s="395"/>
      <c r="CHV173" s="395"/>
      <c r="CHW173" s="395"/>
      <c r="CHX173" s="395"/>
      <c r="CHY173" s="395"/>
      <c r="CHZ173" s="395"/>
      <c r="CIA173" s="395"/>
      <c r="CIB173" s="395"/>
      <c r="CIC173" s="395"/>
      <c r="CID173" s="395"/>
      <c r="CIE173" s="395"/>
      <c r="CIF173" s="395"/>
      <c r="CIG173" s="395"/>
      <c r="CIH173" s="395"/>
      <c r="CII173" s="395"/>
      <c r="CIJ173" s="395"/>
      <c r="CIK173" s="395"/>
      <c r="CIL173" s="395"/>
      <c r="CIM173" s="395"/>
      <c r="CIN173" s="395"/>
      <c r="CIO173" s="395"/>
      <c r="CIP173" s="395"/>
      <c r="CIQ173" s="395"/>
      <c r="CIR173" s="395"/>
      <c r="CIS173" s="395"/>
      <c r="CIT173" s="395"/>
      <c r="CIU173" s="395"/>
      <c r="CIV173" s="395"/>
      <c r="CIW173" s="395"/>
      <c r="CIX173" s="395"/>
      <c r="CIY173" s="395"/>
      <c r="CIZ173" s="395"/>
      <c r="CJA173" s="395"/>
      <c r="CJB173" s="395"/>
      <c r="CJC173" s="395"/>
      <c r="CJD173" s="395"/>
      <c r="CJE173" s="395"/>
      <c r="CJF173" s="395"/>
      <c r="CJG173" s="395"/>
      <c r="CJH173" s="395"/>
      <c r="CJI173" s="395"/>
      <c r="CJJ173" s="395"/>
      <c r="CJK173" s="395"/>
      <c r="CJL173" s="395"/>
      <c r="CJM173" s="395"/>
      <c r="CJN173" s="395"/>
      <c r="CJO173" s="395"/>
      <c r="CJP173" s="395"/>
      <c r="CJQ173" s="395"/>
      <c r="CJR173" s="395"/>
      <c r="CJS173" s="395"/>
      <c r="CJT173" s="395"/>
      <c r="CJU173" s="395"/>
      <c r="CJV173" s="395"/>
      <c r="CJW173" s="395"/>
      <c r="CJX173" s="395"/>
      <c r="CJY173" s="395"/>
      <c r="CJZ173" s="395"/>
      <c r="CKA173" s="395"/>
      <c r="CKB173" s="395"/>
      <c r="CKC173" s="395"/>
      <c r="CKD173" s="395"/>
      <c r="CKE173" s="395"/>
      <c r="CKF173" s="395"/>
      <c r="CKG173" s="395"/>
      <c r="CKH173" s="395"/>
      <c r="CKI173" s="395"/>
      <c r="CKJ173" s="395"/>
      <c r="CKK173" s="395"/>
      <c r="CKL173" s="395"/>
      <c r="CKM173" s="395"/>
      <c r="CKN173" s="395"/>
      <c r="CKO173" s="395"/>
      <c r="CKP173" s="395"/>
      <c r="CKQ173" s="395"/>
      <c r="CKR173" s="395"/>
      <c r="CKS173" s="395"/>
      <c r="CKT173" s="395"/>
      <c r="CKU173" s="395"/>
      <c r="CKV173" s="395"/>
      <c r="CKW173" s="395"/>
      <c r="CKX173" s="395"/>
      <c r="CKY173" s="395"/>
      <c r="CKZ173" s="395"/>
      <c r="CLA173" s="395"/>
      <c r="CLB173" s="395"/>
      <c r="CLC173" s="395"/>
      <c r="CLD173" s="395"/>
      <c r="CLE173" s="395"/>
      <c r="CLF173" s="395"/>
      <c r="CLG173" s="395"/>
      <c r="CLH173" s="395"/>
      <c r="CLI173" s="395"/>
      <c r="CLJ173" s="395"/>
      <c r="CLK173" s="395"/>
      <c r="CLL173" s="395"/>
      <c r="CLM173" s="395"/>
      <c r="CLN173" s="395"/>
      <c r="CLO173" s="395"/>
      <c r="CLP173" s="395"/>
      <c r="CLQ173" s="395"/>
      <c r="CLR173" s="395"/>
      <c r="CLS173" s="395"/>
      <c r="CLT173" s="395"/>
      <c r="CLU173" s="395"/>
      <c r="CLV173" s="395"/>
      <c r="CLW173" s="395"/>
      <c r="CLX173" s="395"/>
      <c r="CLY173" s="395"/>
      <c r="CLZ173" s="395"/>
      <c r="CMA173" s="395"/>
      <c r="CMB173" s="395"/>
      <c r="CMC173" s="395"/>
      <c r="CMD173" s="395"/>
      <c r="CME173" s="395"/>
      <c r="CMF173" s="395"/>
      <c r="CMG173" s="395"/>
      <c r="CMH173" s="395"/>
      <c r="CMI173" s="395"/>
      <c r="CMJ173" s="395"/>
      <c r="CMK173" s="395"/>
      <c r="CML173" s="395"/>
      <c r="CMM173" s="395"/>
      <c r="CMN173" s="395"/>
      <c r="CMO173" s="395"/>
      <c r="CMP173" s="395"/>
      <c r="CMQ173" s="395"/>
      <c r="CMR173" s="395"/>
      <c r="CMS173" s="395"/>
      <c r="CMT173" s="395"/>
      <c r="CMU173" s="395"/>
      <c r="CMV173" s="395"/>
      <c r="CMW173" s="395"/>
      <c r="CMX173" s="395"/>
      <c r="CMY173" s="395"/>
      <c r="CMZ173" s="395"/>
      <c r="CNA173" s="395"/>
      <c r="CNB173" s="395"/>
      <c r="CNC173" s="395"/>
      <c r="CND173" s="395"/>
      <c r="CNE173" s="395"/>
      <c r="CNF173" s="395"/>
      <c r="CNG173" s="395"/>
      <c r="CNH173" s="395"/>
      <c r="CNI173" s="395"/>
      <c r="CNJ173" s="395"/>
      <c r="CNK173" s="395"/>
      <c r="CNL173" s="395"/>
      <c r="CNM173" s="395"/>
      <c r="CNN173" s="395"/>
      <c r="CNO173" s="395"/>
      <c r="CNP173" s="395"/>
      <c r="CNQ173" s="395"/>
      <c r="CNR173" s="395"/>
      <c r="CNS173" s="395"/>
      <c r="CNT173" s="395"/>
      <c r="CNU173" s="395"/>
      <c r="CNV173" s="395"/>
      <c r="CNW173" s="395"/>
      <c r="CNX173" s="395"/>
      <c r="CNY173" s="395"/>
      <c r="CNZ173" s="395"/>
      <c r="COA173" s="395"/>
      <c r="COB173" s="395"/>
      <c r="COC173" s="395"/>
      <c r="COD173" s="395"/>
      <c r="COE173" s="395"/>
      <c r="COF173" s="395"/>
      <c r="COG173" s="395"/>
      <c r="COH173" s="395"/>
      <c r="COI173" s="395"/>
      <c r="COJ173" s="395"/>
      <c r="COK173" s="395"/>
      <c r="COL173" s="395"/>
      <c r="COM173" s="395"/>
      <c r="CON173" s="395"/>
      <c r="COO173" s="395"/>
      <c r="COP173" s="395"/>
      <c r="COQ173" s="395"/>
      <c r="COR173" s="395"/>
      <c r="COS173" s="395"/>
      <c r="COT173" s="395"/>
      <c r="COU173" s="395"/>
      <c r="COV173" s="395"/>
      <c r="COW173" s="395"/>
      <c r="COX173" s="395"/>
      <c r="COY173" s="395"/>
      <c r="COZ173" s="395"/>
      <c r="CPA173" s="395"/>
      <c r="CPB173" s="395"/>
      <c r="CPC173" s="395"/>
      <c r="CPD173" s="395"/>
      <c r="CPE173" s="395"/>
      <c r="CPF173" s="395"/>
      <c r="CPG173" s="395"/>
      <c r="CPH173" s="395"/>
      <c r="CPI173" s="395"/>
      <c r="CPJ173" s="395"/>
      <c r="CPK173" s="395"/>
      <c r="CPL173" s="395"/>
      <c r="CPM173" s="395"/>
      <c r="CPN173" s="395"/>
      <c r="CPO173" s="395"/>
      <c r="CPP173" s="395"/>
      <c r="CPQ173" s="395"/>
      <c r="CPR173" s="395"/>
      <c r="CPS173" s="395"/>
      <c r="CPT173" s="395"/>
      <c r="CPU173" s="395"/>
      <c r="CPV173" s="395"/>
      <c r="CPW173" s="395"/>
      <c r="CPX173" s="395"/>
      <c r="CPY173" s="395"/>
      <c r="CPZ173" s="395"/>
      <c r="CQA173" s="395"/>
      <c r="CQB173" s="395"/>
      <c r="CQC173" s="395"/>
      <c r="CQD173" s="395"/>
      <c r="CQE173" s="395"/>
      <c r="CQF173" s="395"/>
      <c r="CQG173" s="395"/>
      <c r="CQH173" s="395"/>
      <c r="CQI173" s="395"/>
      <c r="CQJ173" s="395"/>
      <c r="CQK173" s="395"/>
      <c r="CQL173" s="395"/>
      <c r="CQM173" s="395"/>
      <c r="CQN173" s="395"/>
      <c r="CQO173" s="395"/>
      <c r="CQP173" s="395"/>
      <c r="CQQ173" s="395"/>
      <c r="CQR173" s="395"/>
      <c r="CQS173" s="395"/>
      <c r="CQT173" s="395"/>
      <c r="CQU173" s="395"/>
      <c r="CQV173" s="395"/>
      <c r="CQW173" s="395"/>
      <c r="CQX173" s="395"/>
      <c r="CQY173" s="395"/>
      <c r="CQZ173" s="395"/>
      <c r="CRA173" s="395"/>
      <c r="CRB173" s="395"/>
      <c r="CRC173" s="395"/>
      <c r="CRD173" s="395"/>
      <c r="CRE173" s="395"/>
      <c r="CRF173" s="395"/>
      <c r="CRG173" s="395"/>
      <c r="CRH173" s="395"/>
      <c r="CRI173" s="395"/>
      <c r="CRJ173" s="395"/>
      <c r="CRK173" s="395"/>
      <c r="CRL173" s="395"/>
      <c r="CRM173" s="395"/>
      <c r="CRN173" s="395"/>
      <c r="CRO173" s="395"/>
      <c r="CRP173" s="395"/>
      <c r="CRQ173" s="395"/>
      <c r="CRR173" s="395"/>
      <c r="CRS173" s="395"/>
      <c r="CRT173" s="395"/>
      <c r="CRU173" s="395"/>
      <c r="CRV173" s="395"/>
      <c r="CRW173" s="395"/>
      <c r="CRX173" s="395"/>
      <c r="CRY173" s="395"/>
      <c r="CRZ173" s="395"/>
      <c r="CSA173" s="395"/>
      <c r="CSB173" s="395"/>
      <c r="CSC173" s="395"/>
      <c r="CSD173" s="395"/>
      <c r="CSE173" s="395"/>
      <c r="CSF173" s="395"/>
      <c r="CSG173" s="395"/>
      <c r="CSH173" s="395"/>
      <c r="CSI173" s="395"/>
      <c r="CSJ173" s="395"/>
      <c r="CSK173" s="395"/>
      <c r="CSL173" s="395"/>
      <c r="CSM173" s="395"/>
      <c r="CSN173" s="395"/>
      <c r="CSO173" s="395"/>
      <c r="CSP173" s="395"/>
      <c r="CSQ173" s="395"/>
      <c r="CSR173" s="395"/>
      <c r="CSS173" s="395"/>
      <c r="CST173" s="395"/>
      <c r="CSU173" s="395"/>
      <c r="CSV173" s="395"/>
      <c r="CSW173" s="395"/>
      <c r="CSX173" s="395"/>
      <c r="CSY173" s="395"/>
      <c r="CSZ173" s="395"/>
      <c r="CTA173" s="395"/>
      <c r="CTB173" s="395"/>
      <c r="CTC173" s="395"/>
      <c r="CTD173" s="395"/>
      <c r="CTE173" s="395"/>
      <c r="CTF173" s="395"/>
      <c r="CTG173" s="395"/>
      <c r="CTH173" s="395"/>
      <c r="CTI173" s="395"/>
      <c r="CTJ173" s="395"/>
      <c r="CTK173" s="395"/>
      <c r="CTL173" s="395"/>
      <c r="CTM173" s="395"/>
      <c r="CTN173" s="395"/>
      <c r="CTO173" s="395"/>
      <c r="CTP173" s="395"/>
      <c r="CTQ173" s="395"/>
      <c r="CTR173" s="395"/>
      <c r="CTS173" s="395"/>
      <c r="CTT173" s="395"/>
      <c r="CTU173" s="395"/>
      <c r="CTV173" s="395"/>
      <c r="CTW173" s="395"/>
      <c r="CTX173" s="395"/>
      <c r="CTY173" s="395"/>
      <c r="CTZ173" s="395"/>
      <c r="CUA173" s="395"/>
      <c r="CUB173" s="395"/>
      <c r="CUC173" s="395"/>
      <c r="CUD173" s="395"/>
      <c r="CUE173" s="395"/>
      <c r="CUF173" s="395"/>
      <c r="CUG173" s="395"/>
      <c r="CUH173" s="395"/>
      <c r="CUI173" s="395"/>
      <c r="CUJ173" s="395"/>
      <c r="CUK173" s="395"/>
      <c r="CUL173" s="395"/>
      <c r="CUM173" s="395"/>
      <c r="CUN173" s="395"/>
      <c r="CUO173" s="395"/>
      <c r="CUP173" s="395"/>
      <c r="CUQ173" s="395"/>
      <c r="CUR173" s="395"/>
      <c r="CUS173" s="395"/>
      <c r="CUT173" s="395"/>
      <c r="CUU173" s="395"/>
      <c r="CUV173" s="395"/>
      <c r="CUW173" s="395"/>
      <c r="CUX173" s="395"/>
      <c r="CUY173" s="395"/>
      <c r="CUZ173" s="395"/>
      <c r="CVA173" s="395"/>
      <c r="CVB173" s="395"/>
      <c r="CVC173" s="395"/>
      <c r="CVD173" s="395"/>
      <c r="CVE173" s="395"/>
      <c r="CVF173" s="395"/>
      <c r="CVG173" s="395"/>
      <c r="CVH173" s="395"/>
      <c r="CVI173" s="395"/>
      <c r="CVJ173" s="395"/>
      <c r="CVK173" s="395"/>
      <c r="CVL173" s="395"/>
      <c r="CVM173" s="395"/>
      <c r="CVN173" s="395"/>
      <c r="CVO173" s="395"/>
      <c r="CVP173" s="395"/>
      <c r="CVQ173" s="395"/>
      <c r="CVR173" s="395"/>
      <c r="CVS173" s="395"/>
      <c r="CVT173" s="395"/>
      <c r="CVU173" s="395"/>
      <c r="CVV173" s="395"/>
      <c r="CVW173" s="395"/>
      <c r="CVX173" s="395"/>
      <c r="CVY173" s="395"/>
      <c r="CVZ173" s="395"/>
      <c r="CWA173" s="395"/>
      <c r="CWB173" s="395"/>
      <c r="CWC173" s="395"/>
      <c r="CWD173" s="395"/>
      <c r="CWE173" s="395"/>
      <c r="CWF173" s="395"/>
      <c r="CWG173" s="395"/>
      <c r="CWH173" s="395"/>
      <c r="CWI173" s="395"/>
      <c r="CWJ173" s="395"/>
      <c r="CWK173" s="395"/>
      <c r="CWL173" s="395"/>
      <c r="CWM173" s="395"/>
      <c r="CWN173" s="395"/>
      <c r="CWO173" s="395"/>
      <c r="CWP173" s="395"/>
      <c r="CWQ173" s="395"/>
      <c r="CWR173" s="395"/>
      <c r="CWS173" s="395"/>
      <c r="CWT173" s="395"/>
      <c r="CWU173" s="395"/>
      <c r="CWV173" s="395"/>
      <c r="CWW173" s="395"/>
      <c r="CWX173" s="395"/>
      <c r="CWY173" s="395"/>
      <c r="CWZ173" s="395"/>
      <c r="CXA173" s="395"/>
      <c r="CXB173" s="395"/>
      <c r="CXC173" s="395"/>
      <c r="CXD173" s="395"/>
      <c r="CXE173" s="395"/>
      <c r="CXF173" s="395"/>
      <c r="CXG173" s="395"/>
      <c r="CXH173" s="395"/>
      <c r="CXI173" s="395"/>
      <c r="CXJ173" s="395"/>
      <c r="CXK173" s="395"/>
      <c r="CXL173" s="395"/>
      <c r="CXM173" s="395"/>
      <c r="CXN173" s="395"/>
      <c r="CXO173" s="395"/>
      <c r="CXP173" s="395"/>
      <c r="CXQ173" s="395"/>
      <c r="CXR173" s="395"/>
      <c r="CXS173" s="395"/>
      <c r="CXT173" s="395"/>
      <c r="CXU173" s="395"/>
      <c r="CXV173" s="395"/>
      <c r="CXW173" s="395"/>
      <c r="CXX173" s="395"/>
      <c r="CXY173" s="395"/>
      <c r="CXZ173" s="395"/>
      <c r="CYA173" s="395"/>
      <c r="CYB173" s="395"/>
      <c r="CYC173" s="395"/>
      <c r="CYD173" s="395"/>
      <c r="CYE173" s="395"/>
      <c r="CYF173" s="395"/>
      <c r="CYG173" s="395"/>
      <c r="CYH173" s="395"/>
      <c r="CYI173" s="395"/>
      <c r="CYJ173" s="395"/>
      <c r="CYK173" s="395"/>
      <c r="CYL173" s="395"/>
      <c r="CYM173" s="395"/>
      <c r="CYN173" s="395"/>
      <c r="CYO173" s="395"/>
      <c r="CYP173" s="395"/>
      <c r="CYQ173" s="395"/>
      <c r="CYR173" s="395"/>
      <c r="CYS173" s="395"/>
      <c r="CYT173" s="395"/>
      <c r="CYU173" s="395"/>
      <c r="CYV173" s="395"/>
      <c r="CYW173" s="395"/>
      <c r="CYX173" s="395"/>
      <c r="CYY173" s="395"/>
      <c r="CYZ173" s="395"/>
      <c r="CZA173" s="395"/>
      <c r="CZB173" s="395"/>
      <c r="CZC173" s="395"/>
      <c r="CZD173" s="395"/>
      <c r="CZE173" s="395"/>
      <c r="CZF173" s="395"/>
      <c r="CZG173" s="395"/>
      <c r="CZH173" s="395"/>
      <c r="CZI173" s="395"/>
      <c r="CZJ173" s="395"/>
      <c r="CZK173" s="395"/>
      <c r="CZL173" s="395"/>
      <c r="CZM173" s="395"/>
      <c r="CZN173" s="395"/>
      <c r="CZO173" s="395"/>
      <c r="CZP173" s="395"/>
      <c r="CZQ173" s="395"/>
      <c r="CZR173" s="395"/>
      <c r="CZS173" s="395"/>
      <c r="CZT173" s="395"/>
      <c r="CZU173" s="395"/>
      <c r="CZV173" s="395"/>
      <c r="CZW173" s="395"/>
      <c r="CZX173" s="395"/>
      <c r="CZY173" s="395"/>
      <c r="CZZ173" s="395"/>
      <c r="DAA173" s="395"/>
      <c r="DAB173" s="395"/>
      <c r="DAC173" s="395"/>
      <c r="DAD173" s="395"/>
      <c r="DAE173" s="395"/>
      <c r="DAF173" s="395"/>
      <c r="DAG173" s="395"/>
      <c r="DAH173" s="395"/>
      <c r="DAI173" s="395"/>
      <c r="DAJ173" s="395"/>
      <c r="DAK173" s="395"/>
      <c r="DAL173" s="395"/>
      <c r="DAM173" s="395"/>
      <c r="DAN173" s="395"/>
      <c r="DAO173" s="395"/>
      <c r="DAP173" s="395"/>
      <c r="DAQ173" s="395"/>
      <c r="DAR173" s="395"/>
      <c r="DAS173" s="395"/>
      <c r="DAT173" s="395"/>
      <c r="DAU173" s="395"/>
      <c r="DAV173" s="395"/>
      <c r="DAW173" s="395"/>
      <c r="DAX173" s="395"/>
      <c r="DAY173" s="395"/>
      <c r="DAZ173" s="395"/>
      <c r="DBA173" s="395"/>
      <c r="DBB173" s="395"/>
      <c r="DBC173" s="395"/>
      <c r="DBD173" s="395"/>
      <c r="DBE173" s="395"/>
      <c r="DBF173" s="395"/>
      <c r="DBG173" s="395"/>
      <c r="DBH173" s="395"/>
      <c r="DBI173" s="395"/>
      <c r="DBJ173" s="395"/>
      <c r="DBK173" s="395"/>
      <c r="DBL173" s="395"/>
      <c r="DBM173" s="395"/>
      <c r="DBN173" s="395"/>
      <c r="DBO173" s="395"/>
      <c r="DBP173" s="395"/>
      <c r="DBQ173" s="395"/>
      <c r="DBR173" s="395"/>
      <c r="DBS173" s="395"/>
      <c r="DBT173" s="395"/>
      <c r="DBU173" s="395"/>
      <c r="DBV173" s="395"/>
      <c r="DBW173" s="395"/>
      <c r="DBX173" s="395"/>
      <c r="DBY173" s="395"/>
      <c r="DBZ173" s="395"/>
      <c r="DCA173" s="395"/>
      <c r="DCB173" s="395"/>
      <c r="DCC173" s="395"/>
      <c r="DCD173" s="395"/>
      <c r="DCE173" s="395"/>
      <c r="DCF173" s="395"/>
      <c r="DCG173" s="395"/>
      <c r="DCH173" s="395"/>
      <c r="DCI173" s="395"/>
      <c r="DCJ173" s="395"/>
      <c r="DCK173" s="395"/>
      <c r="DCL173" s="395"/>
      <c r="DCM173" s="395"/>
      <c r="DCN173" s="395"/>
      <c r="DCO173" s="395"/>
      <c r="DCP173" s="395"/>
      <c r="DCQ173" s="395"/>
      <c r="DCR173" s="395"/>
      <c r="DCS173" s="395"/>
      <c r="DCT173" s="395"/>
      <c r="DCU173" s="395"/>
      <c r="DCV173" s="395"/>
      <c r="DCW173" s="395"/>
      <c r="DCX173" s="395"/>
      <c r="DCY173" s="395"/>
      <c r="DCZ173" s="395"/>
      <c r="DDA173" s="395"/>
      <c r="DDB173" s="395"/>
      <c r="DDC173" s="395"/>
      <c r="DDD173" s="395"/>
      <c r="DDE173" s="395"/>
      <c r="DDF173" s="395"/>
      <c r="DDG173" s="395"/>
      <c r="DDH173" s="395"/>
      <c r="DDI173" s="395"/>
      <c r="DDJ173" s="395"/>
      <c r="DDK173" s="395"/>
      <c r="DDL173" s="395"/>
      <c r="DDM173" s="395"/>
      <c r="DDN173" s="395"/>
      <c r="DDO173" s="395"/>
      <c r="DDP173" s="395"/>
      <c r="DDQ173" s="395"/>
      <c r="DDR173" s="395"/>
      <c r="DDS173" s="395"/>
      <c r="DDT173" s="395"/>
      <c r="DDU173" s="395"/>
      <c r="DDV173" s="395"/>
      <c r="DDW173" s="395"/>
      <c r="DDX173" s="395"/>
      <c r="DDY173" s="395"/>
      <c r="DDZ173" s="395"/>
      <c r="DEA173" s="395"/>
      <c r="DEB173" s="395"/>
      <c r="DEC173" s="395"/>
      <c r="DED173" s="395"/>
      <c r="DEE173" s="395"/>
      <c r="DEF173" s="395"/>
      <c r="DEG173" s="395"/>
      <c r="DEH173" s="395"/>
      <c r="DEI173" s="395"/>
      <c r="DEJ173" s="395"/>
      <c r="DEK173" s="395"/>
      <c r="DEL173" s="395"/>
      <c r="DEM173" s="395"/>
      <c r="DEN173" s="395"/>
      <c r="DEO173" s="395"/>
      <c r="DEP173" s="395"/>
      <c r="DEQ173" s="395"/>
      <c r="DER173" s="395"/>
      <c r="DES173" s="395"/>
      <c r="DET173" s="395"/>
      <c r="DEU173" s="395"/>
      <c r="DEV173" s="395"/>
      <c r="DEW173" s="395"/>
      <c r="DEX173" s="395"/>
      <c r="DEY173" s="395"/>
      <c r="DEZ173" s="395"/>
      <c r="DFA173" s="395"/>
      <c r="DFB173" s="395"/>
      <c r="DFC173" s="395"/>
      <c r="DFD173" s="395"/>
      <c r="DFE173" s="395"/>
      <c r="DFF173" s="395"/>
      <c r="DFG173" s="395"/>
      <c r="DFH173" s="395"/>
      <c r="DFI173" s="395"/>
      <c r="DFJ173" s="395"/>
      <c r="DFK173" s="395"/>
      <c r="DFL173" s="395"/>
      <c r="DFM173" s="395"/>
      <c r="DFN173" s="395"/>
      <c r="DFO173" s="395"/>
      <c r="DFP173" s="395"/>
      <c r="DFQ173" s="395"/>
      <c r="DFR173" s="395"/>
      <c r="DFS173" s="395"/>
      <c r="DFT173" s="395"/>
      <c r="DFU173" s="395"/>
      <c r="DFV173" s="395"/>
      <c r="DFW173" s="395"/>
      <c r="DFX173" s="395"/>
      <c r="DFY173" s="395"/>
      <c r="DFZ173" s="395"/>
      <c r="DGA173" s="395"/>
      <c r="DGB173" s="395"/>
      <c r="DGC173" s="395"/>
      <c r="DGD173" s="395"/>
      <c r="DGE173" s="395"/>
      <c r="DGF173" s="395"/>
      <c r="DGG173" s="395"/>
      <c r="DGH173" s="395"/>
      <c r="DGI173" s="395"/>
      <c r="DGJ173" s="395"/>
      <c r="DGK173" s="395"/>
      <c r="DGL173" s="395"/>
      <c r="DGM173" s="395"/>
      <c r="DGN173" s="395"/>
      <c r="DGO173" s="395"/>
      <c r="DGP173" s="395"/>
      <c r="DGQ173" s="395"/>
      <c r="DGR173" s="395"/>
      <c r="DGS173" s="395"/>
      <c r="DGT173" s="395"/>
      <c r="DGU173" s="395"/>
      <c r="DGV173" s="395"/>
      <c r="DGW173" s="395"/>
      <c r="DGX173" s="395"/>
      <c r="DGY173" s="395"/>
      <c r="DGZ173" s="395"/>
      <c r="DHA173" s="395"/>
      <c r="DHB173" s="395"/>
      <c r="DHC173" s="395"/>
      <c r="DHD173" s="395"/>
      <c r="DHE173" s="395"/>
      <c r="DHF173" s="395"/>
      <c r="DHG173" s="395"/>
      <c r="DHH173" s="395"/>
      <c r="DHI173" s="395"/>
      <c r="DHJ173" s="395"/>
      <c r="DHK173" s="395"/>
      <c r="DHL173" s="395"/>
      <c r="DHM173" s="395"/>
      <c r="DHN173" s="395"/>
      <c r="DHO173" s="395"/>
      <c r="DHP173" s="395"/>
      <c r="DHQ173" s="395"/>
      <c r="DHR173" s="395"/>
      <c r="DHS173" s="395"/>
      <c r="DHT173" s="395"/>
      <c r="DHU173" s="395"/>
      <c r="DHV173" s="395"/>
      <c r="DHW173" s="395"/>
      <c r="DHX173" s="395"/>
      <c r="DHY173" s="395"/>
      <c r="DHZ173" s="395"/>
      <c r="DIA173" s="395"/>
      <c r="DIB173" s="395"/>
      <c r="DIC173" s="395"/>
      <c r="DID173" s="395"/>
      <c r="DIE173" s="395"/>
      <c r="DIF173" s="395"/>
      <c r="DIG173" s="395"/>
      <c r="DIH173" s="395"/>
      <c r="DII173" s="395"/>
      <c r="DIJ173" s="395"/>
      <c r="DIK173" s="395"/>
      <c r="DIL173" s="395"/>
      <c r="DIM173" s="395"/>
      <c r="DIN173" s="395"/>
      <c r="DIO173" s="395"/>
      <c r="DIP173" s="395"/>
      <c r="DIQ173" s="395"/>
      <c r="DIR173" s="395"/>
      <c r="DIS173" s="395"/>
      <c r="DIT173" s="395"/>
      <c r="DIU173" s="395"/>
      <c r="DIV173" s="395"/>
      <c r="DIW173" s="395"/>
      <c r="DIX173" s="395"/>
      <c r="DIY173" s="395"/>
      <c r="DIZ173" s="395"/>
      <c r="DJA173" s="395"/>
      <c r="DJB173" s="395"/>
      <c r="DJC173" s="395"/>
      <c r="DJD173" s="395"/>
      <c r="DJE173" s="395"/>
      <c r="DJF173" s="395"/>
      <c r="DJG173" s="395"/>
      <c r="DJH173" s="395"/>
      <c r="DJI173" s="395"/>
      <c r="DJJ173" s="395"/>
      <c r="DJK173" s="395"/>
      <c r="DJL173" s="395"/>
      <c r="DJM173" s="395"/>
      <c r="DJN173" s="395"/>
      <c r="DJO173" s="395"/>
      <c r="DJP173" s="395"/>
      <c r="DJQ173" s="395"/>
      <c r="DJR173" s="395"/>
      <c r="DJS173" s="395"/>
      <c r="DJT173" s="395"/>
      <c r="DJU173" s="395"/>
      <c r="DJV173" s="395"/>
      <c r="DJW173" s="395"/>
      <c r="DJX173" s="395"/>
      <c r="DJY173" s="395"/>
      <c r="DJZ173" s="395"/>
      <c r="DKA173" s="395"/>
      <c r="DKB173" s="395"/>
      <c r="DKC173" s="395"/>
      <c r="DKD173" s="395"/>
      <c r="DKE173" s="395"/>
      <c r="DKF173" s="395"/>
      <c r="DKG173" s="395"/>
      <c r="DKH173" s="395"/>
      <c r="DKI173" s="395"/>
      <c r="DKJ173" s="395"/>
      <c r="DKK173" s="395"/>
      <c r="DKL173" s="395"/>
      <c r="DKM173" s="395"/>
      <c r="DKN173" s="395"/>
      <c r="DKO173" s="395"/>
      <c r="DKP173" s="395"/>
      <c r="DKQ173" s="395"/>
      <c r="DKR173" s="395"/>
      <c r="DKS173" s="395"/>
      <c r="DKT173" s="395"/>
      <c r="DKU173" s="395"/>
      <c r="DKV173" s="395"/>
      <c r="DKW173" s="395"/>
      <c r="DKX173" s="395"/>
      <c r="DKY173" s="395"/>
      <c r="DKZ173" s="395"/>
      <c r="DLA173" s="395"/>
      <c r="DLB173" s="395"/>
      <c r="DLC173" s="395"/>
      <c r="DLD173" s="395"/>
      <c r="DLE173" s="395"/>
      <c r="DLF173" s="395"/>
      <c r="DLG173" s="395"/>
      <c r="DLH173" s="395"/>
      <c r="DLI173" s="395"/>
      <c r="DLJ173" s="395"/>
      <c r="DLK173" s="395"/>
      <c r="DLL173" s="395"/>
      <c r="DLM173" s="395"/>
      <c r="DLN173" s="395"/>
      <c r="DLO173" s="395"/>
      <c r="DLP173" s="395"/>
      <c r="DLQ173" s="395"/>
      <c r="DLR173" s="395"/>
      <c r="DLS173" s="395"/>
      <c r="DLT173" s="395"/>
      <c r="DLU173" s="395"/>
      <c r="DLV173" s="395"/>
      <c r="DLW173" s="395"/>
      <c r="DLX173" s="395"/>
      <c r="DLY173" s="395"/>
      <c r="DLZ173" s="395"/>
      <c r="DMA173" s="395"/>
      <c r="DMB173" s="395"/>
      <c r="DMC173" s="395"/>
      <c r="DMD173" s="395"/>
      <c r="DME173" s="395"/>
      <c r="DMF173" s="395"/>
      <c r="DMG173" s="395"/>
      <c r="DMH173" s="395"/>
      <c r="DMI173" s="395"/>
      <c r="DMJ173" s="395"/>
      <c r="DMK173" s="395"/>
      <c r="DML173" s="395"/>
      <c r="DMM173" s="395"/>
      <c r="DMN173" s="395"/>
      <c r="DMO173" s="395"/>
      <c r="DMP173" s="395"/>
      <c r="DMQ173" s="395"/>
      <c r="DMR173" s="395"/>
      <c r="DMS173" s="395"/>
      <c r="DMT173" s="395"/>
      <c r="DMU173" s="395"/>
      <c r="DMV173" s="395"/>
      <c r="DMW173" s="395"/>
      <c r="DMX173" s="395"/>
      <c r="DMY173" s="395"/>
      <c r="DMZ173" s="395"/>
      <c r="DNA173" s="395"/>
      <c r="DNB173" s="395"/>
      <c r="DNC173" s="395"/>
      <c r="DND173" s="395"/>
      <c r="DNE173" s="395"/>
      <c r="DNF173" s="395"/>
      <c r="DNG173" s="395"/>
      <c r="DNH173" s="395"/>
      <c r="DNI173" s="395"/>
      <c r="DNJ173" s="395"/>
      <c r="DNK173" s="395"/>
      <c r="DNL173" s="395"/>
      <c r="DNM173" s="395"/>
      <c r="DNN173" s="395"/>
      <c r="DNO173" s="395"/>
      <c r="DNP173" s="395"/>
      <c r="DNQ173" s="395"/>
      <c r="DNR173" s="395"/>
      <c r="DNS173" s="395"/>
      <c r="DNT173" s="395"/>
      <c r="DNU173" s="395"/>
      <c r="DNV173" s="395"/>
      <c r="DNW173" s="395"/>
      <c r="DNX173" s="395"/>
      <c r="DNY173" s="395"/>
      <c r="DNZ173" s="395"/>
      <c r="DOA173" s="395"/>
      <c r="DOB173" s="395"/>
      <c r="DOC173" s="395"/>
      <c r="DOD173" s="395"/>
      <c r="DOE173" s="395"/>
      <c r="DOF173" s="395"/>
      <c r="DOG173" s="395"/>
      <c r="DOH173" s="395"/>
      <c r="DOI173" s="395"/>
      <c r="DOJ173" s="395"/>
      <c r="DOK173" s="395"/>
      <c r="DOL173" s="395"/>
      <c r="DOM173" s="395"/>
      <c r="DON173" s="395"/>
      <c r="DOO173" s="395"/>
      <c r="DOP173" s="395"/>
      <c r="DOQ173" s="395"/>
      <c r="DOR173" s="395"/>
      <c r="DOS173" s="395"/>
      <c r="DOT173" s="395"/>
      <c r="DOU173" s="395"/>
      <c r="DOV173" s="395"/>
      <c r="DOW173" s="395"/>
      <c r="DOX173" s="395"/>
      <c r="DOY173" s="395"/>
      <c r="DOZ173" s="395"/>
      <c r="DPA173" s="395"/>
      <c r="DPB173" s="395"/>
      <c r="DPC173" s="395"/>
      <c r="DPD173" s="395"/>
      <c r="DPE173" s="395"/>
      <c r="DPF173" s="395"/>
      <c r="DPG173" s="395"/>
      <c r="DPH173" s="395"/>
      <c r="DPI173" s="395"/>
      <c r="DPJ173" s="395"/>
      <c r="DPK173" s="395"/>
      <c r="DPL173" s="395"/>
      <c r="DPM173" s="395"/>
      <c r="DPN173" s="395"/>
      <c r="DPO173" s="395"/>
      <c r="DPP173" s="395"/>
      <c r="DPQ173" s="395"/>
      <c r="DPR173" s="395"/>
      <c r="DPS173" s="395"/>
      <c r="DPT173" s="395"/>
      <c r="DPU173" s="395"/>
      <c r="DPV173" s="395"/>
      <c r="DPW173" s="395"/>
      <c r="DPX173" s="395"/>
      <c r="DPY173" s="395"/>
      <c r="DPZ173" s="395"/>
      <c r="DQA173" s="395"/>
      <c r="DQB173" s="395"/>
      <c r="DQC173" s="395"/>
      <c r="DQD173" s="395"/>
      <c r="DQE173" s="395"/>
      <c r="DQF173" s="395"/>
      <c r="DQG173" s="395"/>
      <c r="DQH173" s="395"/>
      <c r="DQI173" s="395"/>
      <c r="DQJ173" s="395"/>
      <c r="DQK173" s="395"/>
      <c r="DQL173" s="395"/>
      <c r="DQM173" s="395"/>
      <c r="DQN173" s="395"/>
      <c r="DQO173" s="395"/>
      <c r="DQP173" s="395"/>
      <c r="DQQ173" s="395"/>
      <c r="DQR173" s="395"/>
      <c r="DQS173" s="395"/>
      <c r="DQT173" s="395"/>
      <c r="DQU173" s="395"/>
      <c r="DQV173" s="395"/>
      <c r="DQW173" s="395"/>
      <c r="DQX173" s="395"/>
      <c r="DQY173" s="395"/>
      <c r="DQZ173" s="395"/>
      <c r="DRA173" s="395"/>
      <c r="DRB173" s="395"/>
      <c r="DRC173" s="395"/>
      <c r="DRD173" s="395"/>
      <c r="DRE173" s="395"/>
      <c r="DRF173" s="395"/>
      <c r="DRG173" s="395"/>
      <c r="DRH173" s="395"/>
      <c r="DRI173" s="395"/>
      <c r="DRJ173" s="395"/>
      <c r="DRK173" s="395"/>
      <c r="DRL173" s="395"/>
      <c r="DRM173" s="395"/>
      <c r="DRN173" s="395"/>
      <c r="DRO173" s="395"/>
      <c r="DRP173" s="395"/>
      <c r="DRQ173" s="395"/>
      <c r="DRR173" s="395"/>
      <c r="DRS173" s="395"/>
      <c r="DRT173" s="395"/>
      <c r="DRU173" s="395"/>
      <c r="DRV173" s="395"/>
      <c r="DRW173" s="395"/>
      <c r="DRX173" s="395"/>
      <c r="DRY173" s="395"/>
      <c r="DRZ173" s="395"/>
      <c r="DSA173" s="395"/>
      <c r="DSB173" s="395"/>
      <c r="DSC173" s="395"/>
      <c r="DSD173" s="395"/>
      <c r="DSE173" s="395"/>
      <c r="DSF173" s="395"/>
      <c r="DSG173" s="395"/>
      <c r="DSH173" s="395"/>
      <c r="DSI173" s="395"/>
      <c r="DSJ173" s="395"/>
      <c r="DSK173" s="395"/>
      <c r="DSL173" s="395"/>
      <c r="DSM173" s="395"/>
      <c r="DSN173" s="395"/>
      <c r="DSO173" s="395"/>
      <c r="DSP173" s="395"/>
      <c r="DSQ173" s="395"/>
      <c r="DSR173" s="395"/>
      <c r="DSS173" s="395"/>
      <c r="DST173" s="395"/>
      <c r="DSU173" s="395"/>
      <c r="DSV173" s="395"/>
      <c r="DSW173" s="395"/>
      <c r="DSX173" s="395"/>
      <c r="DSY173" s="395"/>
      <c r="DSZ173" s="395"/>
      <c r="DTA173" s="395"/>
      <c r="DTB173" s="395"/>
      <c r="DTC173" s="395"/>
      <c r="DTD173" s="395"/>
      <c r="DTE173" s="395"/>
      <c r="DTF173" s="395"/>
      <c r="DTG173" s="395"/>
      <c r="DTH173" s="395"/>
      <c r="DTI173" s="395"/>
      <c r="DTJ173" s="395"/>
      <c r="DTK173" s="395"/>
      <c r="DTL173" s="395"/>
      <c r="DTM173" s="395"/>
      <c r="DTN173" s="395"/>
      <c r="DTO173" s="395"/>
      <c r="DTP173" s="395"/>
      <c r="DTQ173" s="395"/>
      <c r="DTR173" s="395"/>
      <c r="DTS173" s="395"/>
      <c r="DTT173" s="395"/>
      <c r="DTU173" s="395"/>
      <c r="DTV173" s="395"/>
      <c r="DTW173" s="395"/>
      <c r="DTX173" s="395"/>
      <c r="DTY173" s="395"/>
      <c r="DTZ173" s="395"/>
      <c r="DUA173" s="395"/>
      <c r="DUB173" s="395"/>
      <c r="DUC173" s="395"/>
      <c r="DUD173" s="395"/>
      <c r="DUE173" s="395"/>
      <c r="DUF173" s="395"/>
      <c r="DUG173" s="395"/>
      <c r="DUH173" s="395"/>
      <c r="DUI173" s="395"/>
      <c r="DUJ173" s="395"/>
      <c r="DUK173" s="395"/>
      <c r="DUL173" s="395"/>
      <c r="DUM173" s="395"/>
      <c r="DUN173" s="395"/>
      <c r="DUO173" s="395"/>
      <c r="DUP173" s="395"/>
      <c r="DUQ173" s="395"/>
      <c r="DUR173" s="395"/>
      <c r="DUS173" s="395"/>
      <c r="DUT173" s="395"/>
      <c r="DUU173" s="395"/>
      <c r="DUV173" s="395"/>
      <c r="DUW173" s="395"/>
      <c r="DUX173" s="395"/>
      <c r="DUY173" s="395"/>
      <c r="DUZ173" s="395"/>
      <c r="DVA173" s="395"/>
      <c r="DVB173" s="395"/>
      <c r="DVC173" s="395"/>
      <c r="DVD173" s="395"/>
      <c r="DVE173" s="395"/>
      <c r="DVF173" s="395"/>
      <c r="DVG173" s="395"/>
      <c r="DVH173" s="395"/>
      <c r="DVI173" s="395"/>
      <c r="DVJ173" s="395"/>
      <c r="DVK173" s="395"/>
      <c r="DVL173" s="395"/>
      <c r="DVM173" s="395"/>
      <c r="DVN173" s="395"/>
      <c r="DVO173" s="395"/>
      <c r="DVP173" s="395"/>
      <c r="DVQ173" s="395"/>
      <c r="DVR173" s="395"/>
      <c r="DVS173" s="395"/>
      <c r="DVT173" s="395"/>
      <c r="DVU173" s="395"/>
      <c r="DVV173" s="395"/>
      <c r="DVW173" s="395"/>
      <c r="DVX173" s="395"/>
      <c r="DVY173" s="395"/>
      <c r="DVZ173" s="395"/>
      <c r="DWA173" s="395"/>
      <c r="DWB173" s="395"/>
      <c r="DWC173" s="395"/>
      <c r="DWD173" s="395"/>
      <c r="DWE173" s="395"/>
      <c r="DWF173" s="395"/>
      <c r="DWG173" s="395"/>
      <c r="DWH173" s="395"/>
      <c r="DWI173" s="395"/>
      <c r="DWJ173" s="395"/>
      <c r="DWK173" s="395"/>
      <c r="DWL173" s="395"/>
      <c r="DWM173" s="395"/>
      <c r="DWN173" s="395"/>
      <c r="DWO173" s="395"/>
      <c r="DWP173" s="395"/>
      <c r="DWQ173" s="395"/>
      <c r="DWR173" s="395"/>
      <c r="DWS173" s="395"/>
      <c r="DWT173" s="395"/>
      <c r="DWU173" s="395"/>
      <c r="DWV173" s="395"/>
      <c r="DWW173" s="395"/>
      <c r="DWX173" s="395"/>
      <c r="DWY173" s="395"/>
      <c r="DWZ173" s="395"/>
      <c r="DXA173" s="395"/>
      <c r="DXB173" s="395"/>
      <c r="DXC173" s="395"/>
      <c r="DXD173" s="395"/>
      <c r="DXE173" s="395"/>
      <c r="DXF173" s="395"/>
      <c r="DXG173" s="395"/>
      <c r="DXH173" s="395"/>
      <c r="DXI173" s="395"/>
      <c r="DXJ173" s="395"/>
      <c r="DXK173" s="395"/>
      <c r="DXL173" s="395"/>
      <c r="DXM173" s="395"/>
      <c r="DXN173" s="395"/>
      <c r="DXO173" s="395"/>
      <c r="DXP173" s="395"/>
      <c r="DXQ173" s="395"/>
      <c r="DXR173" s="395"/>
      <c r="DXS173" s="395"/>
      <c r="DXT173" s="395"/>
      <c r="DXU173" s="395"/>
      <c r="DXV173" s="395"/>
      <c r="DXW173" s="395"/>
      <c r="DXX173" s="395"/>
      <c r="DXY173" s="395"/>
      <c r="DXZ173" s="395"/>
      <c r="DYA173" s="395"/>
      <c r="DYB173" s="395"/>
      <c r="DYC173" s="395"/>
      <c r="DYD173" s="395"/>
      <c r="DYE173" s="395"/>
      <c r="DYF173" s="395"/>
      <c r="DYG173" s="395"/>
      <c r="DYH173" s="395"/>
      <c r="DYI173" s="395"/>
      <c r="DYJ173" s="395"/>
      <c r="DYK173" s="395"/>
      <c r="DYL173" s="395"/>
      <c r="DYM173" s="395"/>
      <c r="DYN173" s="395"/>
      <c r="DYO173" s="395"/>
      <c r="DYP173" s="395"/>
      <c r="DYQ173" s="395"/>
      <c r="DYR173" s="395"/>
      <c r="DYS173" s="395"/>
      <c r="DYT173" s="395"/>
      <c r="DYU173" s="395"/>
      <c r="DYV173" s="395"/>
      <c r="DYW173" s="395"/>
      <c r="DYX173" s="395"/>
      <c r="DYY173" s="395"/>
      <c r="DYZ173" s="395"/>
      <c r="DZA173" s="395"/>
      <c r="DZB173" s="395"/>
      <c r="DZC173" s="395"/>
      <c r="DZD173" s="395"/>
      <c r="DZE173" s="395"/>
      <c r="DZF173" s="395"/>
      <c r="DZG173" s="395"/>
      <c r="DZH173" s="395"/>
      <c r="DZI173" s="395"/>
      <c r="DZJ173" s="395"/>
      <c r="DZK173" s="395"/>
      <c r="DZL173" s="395"/>
      <c r="DZM173" s="395"/>
      <c r="DZN173" s="395"/>
      <c r="DZO173" s="395"/>
      <c r="DZP173" s="395"/>
      <c r="DZQ173" s="395"/>
      <c r="DZR173" s="395"/>
      <c r="DZS173" s="395"/>
      <c r="DZT173" s="395"/>
      <c r="DZU173" s="395"/>
      <c r="DZV173" s="395"/>
      <c r="DZW173" s="395"/>
      <c r="DZX173" s="395"/>
      <c r="DZY173" s="395"/>
      <c r="DZZ173" s="395"/>
      <c r="EAA173" s="395"/>
      <c r="EAB173" s="395"/>
      <c r="EAC173" s="395"/>
      <c r="EAD173" s="395"/>
      <c r="EAE173" s="395"/>
      <c r="EAF173" s="395"/>
      <c r="EAG173" s="395"/>
      <c r="EAH173" s="395"/>
      <c r="EAI173" s="395"/>
      <c r="EAJ173" s="395"/>
      <c r="EAK173" s="395"/>
      <c r="EAL173" s="395"/>
      <c r="EAM173" s="395"/>
      <c r="EAN173" s="395"/>
      <c r="EAO173" s="395"/>
      <c r="EAP173" s="395"/>
      <c r="EAQ173" s="395"/>
      <c r="EAR173" s="395"/>
      <c r="EAS173" s="395"/>
      <c r="EAT173" s="395"/>
      <c r="EAU173" s="395"/>
      <c r="EAV173" s="395"/>
      <c r="EAW173" s="395"/>
      <c r="EAX173" s="395"/>
      <c r="EAY173" s="395"/>
      <c r="EAZ173" s="395"/>
      <c r="EBA173" s="395"/>
      <c r="EBB173" s="395"/>
      <c r="EBC173" s="395"/>
      <c r="EBD173" s="395"/>
      <c r="EBE173" s="395"/>
      <c r="EBF173" s="395"/>
      <c r="EBG173" s="395"/>
      <c r="EBH173" s="395"/>
      <c r="EBI173" s="395"/>
      <c r="EBJ173" s="395"/>
      <c r="EBK173" s="395"/>
      <c r="EBL173" s="395"/>
      <c r="EBM173" s="395"/>
      <c r="EBN173" s="395"/>
      <c r="EBO173" s="395"/>
      <c r="EBP173" s="395"/>
      <c r="EBQ173" s="395"/>
      <c r="EBR173" s="395"/>
      <c r="EBS173" s="395"/>
      <c r="EBT173" s="395"/>
      <c r="EBU173" s="395"/>
      <c r="EBV173" s="395"/>
      <c r="EBW173" s="395"/>
      <c r="EBX173" s="395"/>
      <c r="EBY173" s="395"/>
      <c r="EBZ173" s="395"/>
      <c r="ECA173" s="395"/>
      <c r="ECB173" s="395"/>
      <c r="ECC173" s="395"/>
      <c r="ECD173" s="395"/>
      <c r="ECE173" s="395"/>
      <c r="ECF173" s="395"/>
      <c r="ECG173" s="395"/>
      <c r="ECH173" s="395"/>
      <c r="ECI173" s="395"/>
      <c r="ECJ173" s="395"/>
      <c r="ECK173" s="395"/>
      <c r="ECL173" s="395"/>
      <c r="ECM173" s="395"/>
      <c r="ECN173" s="395"/>
      <c r="ECO173" s="395"/>
      <c r="ECP173" s="395"/>
      <c r="ECQ173" s="395"/>
      <c r="ECR173" s="395"/>
      <c r="ECS173" s="395"/>
      <c r="ECT173" s="395"/>
      <c r="ECU173" s="395"/>
      <c r="ECV173" s="395"/>
      <c r="ECW173" s="395"/>
      <c r="ECX173" s="395"/>
      <c r="ECY173" s="395"/>
      <c r="ECZ173" s="395"/>
      <c r="EDA173" s="395"/>
      <c r="EDB173" s="395"/>
      <c r="EDC173" s="395"/>
      <c r="EDD173" s="395"/>
      <c r="EDE173" s="395"/>
      <c r="EDF173" s="395"/>
      <c r="EDG173" s="395"/>
      <c r="EDH173" s="395"/>
      <c r="EDI173" s="395"/>
      <c r="EDJ173" s="395"/>
      <c r="EDK173" s="395"/>
      <c r="EDL173" s="395"/>
      <c r="EDM173" s="395"/>
      <c r="EDN173" s="395"/>
      <c r="EDO173" s="395"/>
      <c r="EDP173" s="395"/>
      <c r="EDQ173" s="395"/>
      <c r="EDR173" s="395"/>
      <c r="EDS173" s="395"/>
      <c r="EDT173" s="395"/>
      <c r="EDU173" s="395"/>
      <c r="EDV173" s="395"/>
      <c r="EDW173" s="395"/>
      <c r="EDX173" s="395"/>
      <c r="EDY173" s="395"/>
      <c r="EDZ173" s="395"/>
      <c r="EEA173" s="395"/>
      <c r="EEB173" s="395"/>
      <c r="EEC173" s="395"/>
      <c r="EED173" s="395"/>
      <c r="EEE173" s="395"/>
      <c r="EEF173" s="395"/>
      <c r="EEG173" s="395"/>
      <c r="EEH173" s="395"/>
      <c r="EEI173" s="395"/>
      <c r="EEJ173" s="395"/>
      <c r="EEK173" s="395"/>
      <c r="EEL173" s="395"/>
      <c r="EEM173" s="395"/>
      <c r="EEN173" s="395"/>
      <c r="EEO173" s="395"/>
      <c r="EEP173" s="395"/>
      <c r="EEQ173" s="395"/>
      <c r="EER173" s="395"/>
      <c r="EES173" s="395"/>
      <c r="EET173" s="395"/>
      <c r="EEU173" s="395"/>
      <c r="EEV173" s="395"/>
      <c r="EEW173" s="395"/>
      <c r="EEX173" s="395"/>
      <c r="EEY173" s="395"/>
      <c r="EEZ173" s="395"/>
      <c r="EFA173" s="395"/>
      <c r="EFB173" s="395"/>
      <c r="EFC173" s="395"/>
      <c r="EFD173" s="395"/>
      <c r="EFE173" s="395"/>
      <c r="EFF173" s="395"/>
      <c r="EFG173" s="395"/>
      <c r="EFH173" s="395"/>
      <c r="EFI173" s="395"/>
      <c r="EFJ173" s="395"/>
      <c r="EFK173" s="395"/>
      <c r="EFL173" s="395"/>
      <c r="EFM173" s="395"/>
      <c r="EFN173" s="395"/>
      <c r="EFO173" s="395"/>
      <c r="EFP173" s="395"/>
      <c r="EFQ173" s="395"/>
      <c r="EFR173" s="395"/>
      <c r="EFS173" s="395"/>
      <c r="EFT173" s="395"/>
      <c r="EFU173" s="395"/>
      <c r="EFV173" s="395"/>
      <c r="EFW173" s="395"/>
      <c r="EFX173" s="395"/>
      <c r="EFY173" s="395"/>
      <c r="EFZ173" s="395"/>
      <c r="EGA173" s="395"/>
      <c r="EGB173" s="395"/>
      <c r="EGC173" s="395"/>
      <c r="EGD173" s="395"/>
      <c r="EGE173" s="395"/>
      <c r="EGF173" s="395"/>
      <c r="EGG173" s="395"/>
      <c r="EGH173" s="395"/>
      <c r="EGI173" s="395"/>
      <c r="EGJ173" s="395"/>
      <c r="EGK173" s="395"/>
      <c r="EGL173" s="395"/>
      <c r="EGM173" s="395"/>
      <c r="EGN173" s="395"/>
      <c r="EGO173" s="395"/>
      <c r="EGP173" s="395"/>
      <c r="EGQ173" s="395"/>
      <c r="EGR173" s="395"/>
      <c r="EGS173" s="395"/>
      <c r="EGT173" s="395"/>
      <c r="EGU173" s="395"/>
      <c r="EGV173" s="395"/>
      <c r="EGW173" s="395"/>
      <c r="EGX173" s="395"/>
      <c r="EGY173" s="395"/>
      <c r="EGZ173" s="395"/>
      <c r="EHA173" s="395"/>
      <c r="EHB173" s="395"/>
      <c r="EHC173" s="395"/>
      <c r="EHD173" s="395"/>
      <c r="EHE173" s="395"/>
      <c r="EHF173" s="395"/>
      <c r="EHG173" s="395"/>
      <c r="EHH173" s="395"/>
      <c r="EHI173" s="395"/>
      <c r="EHJ173" s="395"/>
      <c r="EHK173" s="395"/>
      <c r="EHL173" s="395"/>
      <c r="EHM173" s="395"/>
      <c r="EHN173" s="395"/>
      <c r="EHO173" s="395"/>
      <c r="EHP173" s="395"/>
      <c r="EHQ173" s="395"/>
      <c r="EHR173" s="395"/>
      <c r="EHS173" s="395"/>
      <c r="EHT173" s="395"/>
      <c r="EHU173" s="395"/>
      <c r="EHV173" s="395"/>
      <c r="EHW173" s="395"/>
      <c r="EHX173" s="395"/>
      <c r="EHY173" s="395"/>
      <c r="EHZ173" s="395"/>
      <c r="EIA173" s="395"/>
      <c r="EIB173" s="395"/>
      <c r="EIC173" s="395"/>
      <c r="EID173" s="395"/>
      <c r="EIE173" s="395"/>
      <c r="EIF173" s="395"/>
      <c r="EIG173" s="395"/>
      <c r="EIH173" s="395"/>
      <c r="EII173" s="395"/>
      <c r="EIJ173" s="395"/>
      <c r="EIK173" s="395"/>
      <c r="EIL173" s="395"/>
      <c r="EIM173" s="395"/>
      <c r="EIN173" s="395"/>
      <c r="EIO173" s="395"/>
      <c r="EIP173" s="395"/>
      <c r="EIQ173" s="395"/>
      <c r="EIR173" s="395"/>
      <c r="EIS173" s="395"/>
      <c r="EIT173" s="395"/>
      <c r="EIU173" s="395"/>
      <c r="EIV173" s="395"/>
      <c r="EIW173" s="395"/>
      <c r="EIX173" s="395"/>
      <c r="EIY173" s="395"/>
      <c r="EIZ173" s="395"/>
      <c r="EJA173" s="395"/>
      <c r="EJB173" s="395"/>
      <c r="EJC173" s="395"/>
      <c r="EJD173" s="395"/>
      <c r="EJE173" s="395"/>
      <c r="EJF173" s="395"/>
      <c r="EJG173" s="395"/>
      <c r="EJH173" s="395"/>
      <c r="EJI173" s="395"/>
      <c r="EJJ173" s="395"/>
      <c r="EJK173" s="395"/>
      <c r="EJL173" s="395"/>
      <c r="EJM173" s="395"/>
      <c r="EJN173" s="395"/>
      <c r="EJO173" s="395"/>
      <c r="EJP173" s="395"/>
      <c r="EJQ173" s="395"/>
      <c r="EJR173" s="395"/>
      <c r="EJS173" s="395"/>
      <c r="EJT173" s="395"/>
      <c r="EJU173" s="395"/>
      <c r="EJV173" s="395"/>
      <c r="EJW173" s="395"/>
      <c r="EJX173" s="395"/>
      <c r="EJY173" s="395"/>
      <c r="EJZ173" s="395"/>
      <c r="EKA173" s="395"/>
      <c r="EKB173" s="395"/>
      <c r="EKC173" s="395"/>
      <c r="EKD173" s="395"/>
      <c r="EKE173" s="395"/>
      <c r="EKF173" s="395"/>
      <c r="EKG173" s="395"/>
      <c r="EKH173" s="395"/>
      <c r="EKI173" s="395"/>
      <c r="EKJ173" s="395"/>
      <c r="EKK173" s="395"/>
      <c r="EKL173" s="395"/>
      <c r="EKM173" s="395"/>
      <c r="EKN173" s="395"/>
      <c r="EKO173" s="395"/>
      <c r="EKP173" s="395"/>
      <c r="EKQ173" s="395"/>
      <c r="EKR173" s="395"/>
      <c r="EKS173" s="395"/>
      <c r="EKT173" s="395"/>
      <c r="EKU173" s="395"/>
      <c r="EKV173" s="395"/>
      <c r="EKW173" s="395"/>
      <c r="EKX173" s="395"/>
      <c r="EKY173" s="395"/>
      <c r="EKZ173" s="395"/>
      <c r="ELA173" s="395"/>
      <c r="ELB173" s="395"/>
      <c r="ELC173" s="395"/>
      <c r="ELD173" s="395"/>
      <c r="ELE173" s="395"/>
      <c r="ELF173" s="395"/>
      <c r="ELG173" s="395"/>
      <c r="ELH173" s="395"/>
      <c r="ELI173" s="395"/>
      <c r="ELJ173" s="395"/>
      <c r="ELK173" s="395"/>
      <c r="ELL173" s="395"/>
      <c r="ELM173" s="395"/>
      <c r="ELN173" s="395"/>
      <c r="ELO173" s="395"/>
      <c r="ELP173" s="395"/>
      <c r="ELQ173" s="395"/>
      <c r="ELR173" s="395"/>
      <c r="ELS173" s="395"/>
      <c r="ELT173" s="395"/>
      <c r="ELU173" s="395"/>
      <c r="ELV173" s="395"/>
      <c r="ELW173" s="395"/>
      <c r="ELX173" s="395"/>
      <c r="ELY173" s="395"/>
      <c r="ELZ173" s="395"/>
      <c r="EMA173" s="395"/>
      <c r="EMB173" s="395"/>
      <c r="EMC173" s="395"/>
      <c r="EMD173" s="395"/>
      <c r="EME173" s="395"/>
      <c r="EMF173" s="395"/>
      <c r="EMG173" s="395"/>
      <c r="EMH173" s="395"/>
      <c r="EMI173" s="395"/>
      <c r="EMJ173" s="395"/>
      <c r="EMK173" s="395"/>
      <c r="EML173" s="395"/>
      <c r="EMM173" s="395"/>
      <c r="EMN173" s="395"/>
      <c r="EMO173" s="395"/>
      <c r="EMP173" s="395"/>
      <c r="EMQ173" s="395"/>
      <c r="EMR173" s="395"/>
      <c r="EMS173" s="395"/>
      <c r="EMT173" s="395"/>
      <c r="EMU173" s="395"/>
      <c r="EMV173" s="395"/>
      <c r="EMW173" s="395"/>
      <c r="EMX173" s="395"/>
      <c r="EMY173" s="395"/>
      <c r="EMZ173" s="395"/>
      <c r="ENA173" s="395"/>
      <c r="ENB173" s="395"/>
      <c r="ENC173" s="395"/>
      <c r="END173" s="395"/>
      <c r="ENE173" s="395"/>
      <c r="ENF173" s="395"/>
      <c r="ENG173" s="395"/>
      <c r="ENH173" s="395"/>
      <c r="ENI173" s="395"/>
      <c r="ENJ173" s="395"/>
      <c r="ENK173" s="395"/>
      <c r="ENL173" s="395"/>
      <c r="ENM173" s="395"/>
      <c r="ENN173" s="395"/>
      <c r="ENO173" s="395"/>
      <c r="ENP173" s="395"/>
      <c r="ENQ173" s="395"/>
      <c r="ENR173" s="395"/>
      <c r="ENS173" s="395"/>
      <c r="ENT173" s="395"/>
      <c r="ENU173" s="395"/>
      <c r="ENV173" s="395"/>
      <c r="ENW173" s="395"/>
      <c r="ENX173" s="395"/>
      <c r="ENY173" s="395"/>
      <c r="ENZ173" s="395"/>
      <c r="EOA173" s="395"/>
      <c r="EOB173" s="395"/>
      <c r="EOC173" s="395"/>
      <c r="EOD173" s="395"/>
      <c r="EOE173" s="395"/>
      <c r="EOF173" s="395"/>
      <c r="EOG173" s="395"/>
      <c r="EOH173" s="395"/>
      <c r="EOI173" s="395"/>
      <c r="EOJ173" s="395"/>
      <c r="EOK173" s="395"/>
      <c r="EOL173" s="395"/>
      <c r="EOM173" s="395"/>
      <c r="EON173" s="395"/>
      <c r="EOO173" s="395"/>
      <c r="EOP173" s="395"/>
      <c r="EOQ173" s="395"/>
      <c r="EOR173" s="395"/>
      <c r="EOS173" s="395"/>
      <c r="EOT173" s="395"/>
      <c r="EOU173" s="395"/>
      <c r="EOV173" s="395"/>
      <c r="EOW173" s="395"/>
      <c r="EOX173" s="395"/>
      <c r="EOY173" s="395"/>
      <c r="EOZ173" s="395"/>
      <c r="EPA173" s="395"/>
      <c r="EPB173" s="395"/>
      <c r="EPC173" s="395"/>
      <c r="EPD173" s="395"/>
      <c r="EPE173" s="395"/>
      <c r="EPF173" s="395"/>
      <c r="EPG173" s="395"/>
      <c r="EPH173" s="395"/>
      <c r="EPI173" s="395"/>
      <c r="EPJ173" s="395"/>
      <c r="EPK173" s="395"/>
      <c r="EPL173" s="395"/>
      <c r="EPM173" s="395"/>
      <c r="EPN173" s="395"/>
      <c r="EPO173" s="395"/>
      <c r="EPP173" s="395"/>
      <c r="EPQ173" s="395"/>
      <c r="EPR173" s="395"/>
      <c r="EPS173" s="395"/>
      <c r="EPT173" s="395"/>
      <c r="EPU173" s="395"/>
      <c r="EPV173" s="395"/>
      <c r="EPW173" s="395"/>
      <c r="EPX173" s="395"/>
      <c r="EPY173" s="395"/>
      <c r="EPZ173" s="395"/>
      <c r="EQA173" s="395"/>
      <c r="EQB173" s="395"/>
      <c r="EQC173" s="395"/>
      <c r="EQD173" s="395"/>
      <c r="EQE173" s="395"/>
      <c r="EQF173" s="395"/>
      <c r="EQG173" s="395"/>
      <c r="EQH173" s="395"/>
      <c r="EQI173" s="395"/>
      <c r="EQJ173" s="395"/>
      <c r="EQK173" s="395"/>
      <c r="EQL173" s="395"/>
      <c r="EQM173" s="395"/>
      <c r="EQN173" s="395"/>
      <c r="EQO173" s="395"/>
      <c r="EQP173" s="395"/>
      <c r="EQQ173" s="395"/>
      <c r="EQR173" s="395"/>
      <c r="EQS173" s="395"/>
      <c r="EQT173" s="395"/>
      <c r="EQU173" s="395"/>
      <c r="EQV173" s="395"/>
      <c r="EQW173" s="395"/>
      <c r="EQX173" s="395"/>
      <c r="EQY173" s="395"/>
      <c r="EQZ173" s="395"/>
      <c r="ERA173" s="395"/>
      <c r="ERB173" s="395"/>
      <c r="ERC173" s="395"/>
      <c r="ERD173" s="395"/>
      <c r="ERE173" s="395"/>
      <c r="ERF173" s="395"/>
      <c r="ERG173" s="395"/>
      <c r="ERH173" s="395"/>
      <c r="ERI173" s="395"/>
      <c r="ERJ173" s="395"/>
      <c r="ERK173" s="395"/>
      <c r="ERL173" s="395"/>
      <c r="ERM173" s="395"/>
      <c r="ERN173" s="395"/>
      <c r="ERO173" s="395"/>
      <c r="ERP173" s="395"/>
      <c r="ERQ173" s="395"/>
      <c r="ERR173" s="395"/>
      <c r="ERS173" s="395"/>
      <c r="ERT173" s="395"/>
      <c r="ERU173" s="395"/>
      <c r="ERV173" s="395"/>
      <c r="ERW173" s="395"/>
      <c r="ERX173" s="395"/>
      <c r="ERY173" s="395"/>
      <c r="ERZ173" s="395"/>
      <c r="ESA173" s="395"/>
      <c r="ESB173" s="395"/>
      <c r="ESC173" s="395"/>
      <c r="ESD173" s="395"/>
      <c r="ESE173" s="395"/>
      <c r="ESF173" s="395"/>
      <c r="ESG173" s="395"/>
      <c r="ESH173" s="395"/>
      <c r="ESI173" s="395"/>
      <c r="ESJ173" s="395"/>
      <c r="ESK173" s="395"/>
      <c r="ESL173" s="395"/>
      <c r="ESM173" s="395"/>
      <c r="ESN173" s="395"/>
      <c r="ESO173" s="395"/>
      <c r="ESP173" s="395"/>
      <c r="ESQ173" s="395"/>
      <c r="ESR173" s="395"/>
      <c r="ESS173" s="395"/>
      <c r="EST173" s="395"/>
      <c r="ESU173" s="395"/>
      <c r="ESV173" s="395"/>
      <c r="ESW173" s="395"/>
      <c r="ESX173" s="395"/>
      <c r="ESY173" s="395"/>
      <c r="ESZ173" s="395"/>
      <c r="ETA173" s="395"/>
      <c r="ETB173" s="395"/>
      <c r="ETC173" s="395"/>
      <c r="ETD173" s="395"/>
      <c r="ETE173" s="395"/>
      <c r="ETF173" s="395"/>
      <c r="ETG173" s="395"/>
      <c r="ETH173" s="395"/>
      <c r="ETI173" s="395"/>
      <c r="ETJ173" s="395"/>
      <c r="ETK173" s="395"/>
      <c r="ETL173" s="395"/>
      <c r="ETM173" s="395"/>
      <c r="ETN173" s="395"/>
      <c r="ETO173" s="395"/>
      <c r="ETP173" s="395"/>
      <c r="ETQ173" s="395"/>
      <c r="ETR173" s="395"/>
      <c r="ETS173" s="395"/>
      <c r="ETT173" s="395"/>
      <c r="ETU173" s="395"/>
      <c r="ETV173" s="395"/>
      <c r="ETW173" s="395"/>
      <c r="ETX173" s="395"/>
      <c r="ETY173" s="395"/>
      <c r="ETZ173" s="395"/>
      <c r="EUA173" s="395"/>
      <c r="EUB173" s="395"/>
      <c r="EUC173" s="395"/>
      <c r="EUD173" s="395"/>
      <c r="EUE173" s="395"/>
      <c r="EUF173" s="395"/>
      <c r="EUG173" s="395"/>
      <c r="EUH173" s="395"/>
      <c r="EUI173" s="395"/>
      <c r="EUJ173" s="395"/>
      <c r="EUK173" s="395"/>
      <c r="EUL173" s="395"/>
      <c r="EUM173" s="395"/>
      <c r="EUN173" s="395"/>
      <c r="EUO173" s="395"/>
      <c r="EUP173" s="395"/>
      <c r="EUQ173" s="395"/>
      <c r="EUR173" s="395"/>
      <c r="EUS173" s="395"/>
      <c r="EUT173" s="395"/>
      <c r="EUU173" s="395"/>
      <c r="EUV173" s="395"/>
      <c r="EUW173" s="395"/>
      <c r="EUX173" s="395"/>
      <c r="EUY173" s="395"/>
      <c r="EUZ173" s="395"/>
      <c r="EVA173" s="395"/>
      <c r="EVB173" s="395"/>
      <c r="EVC173" s="395"/>
      <c r="EVD173" s="395"/>
      <c r="EVE173" s="395"/>
      <c r="EVF173" s="395"/>
      <c r="EVG173" s="395"/>
      <c r="EVH173" s="395"/>
      <c r="EVI173" s="395"/>
      <c r="EVJ173" s="395"/>
      <c r="EVK173" s="395"/>
      <c r="EVL173" s="395"/>
      <c r="EVM173" s="395"/>
      <c r="EVN173" s="395"/>
      <c r="EVO173" s="395"/>
      <c r="EVP173" s="395"/>
      <c r="EVQ173" s="395"/>
      <c r="EVR173" s="395"/>
      <c r="EVS173" s="395"/>
      <c r="EVT173" s="395"/>
      <c r="EVU173" s="395"/>
      <c r="EVV173" s="395"/>
      <c r="EVW173" s="395"/>
      <c r="EVX173" s="395"/>
      <c r="EVY173" s="395"/>
      <c r="EVZ173" s="395"/>
      <c r="EWA173" s="395"/>
      <c r="EWB173" s="395"/>
      <c r="EWC173" s="395"/>
      <c r="EWD173" s="395"/>
      <c r="EWE173" s="395"/>
      <c r="EWF173" s="395"/>
      <c r="EWG173" s="395"/>
      <c r="EWH173" s="395"/>
      <c r="EWI173" s="395"/>
      <c r="EWJ173" s="395"/>
      <c r="EWK173" s="395"/>
      <c r="EWL173" s="395"/>
      <c r="EWM173" s="395"/>
      <c r="EWN173" s="395"/>
      <c r="EWO173" s="395"/>
      <c r="EWP173" s="395"/>
      <c r="EWQ173" s="395"/>
      <c r="EWR173" s="395"/>
      <c r="EWS173" s="395"/>
      <c r="EWT173" s="395"/>
      <c r="EWU173" s="395"/>
      <c r="EWV173" s="395"/>
      <c r="EWW173" s="395"/>
      <c r="EWX173" s="395"/>
      <c r="EWY173" s="395"/>
      <c r="EWZ173" s="395"/>
      <c r="EXA173" s="395"/>
      <c r="EXB173" s="395"/>
      <c r="EXC173" s="395"/>
      <c r="EXD173" s="395"/>
      <c r="EXE173" s="395"/>
      <c r="EXF173" s="395"/>
      <c r="EXG173" s="395"/>
      <c r="EXH173" s="395"/>
      <c r="EXI173" s="395"/>
      <c r="EXJ173" s="395"/>
      <c r="EXK173" s="395"/>
      <c r="EXL173" s="395"/>
      <c r="EXM173" s="395"/>
      <c r="EXN173" s="395"/>
      <c r="EXO173" s="395"/>
      <c r="EXP173" s="395"/>
      <c r="EXQ173" s="395"/>
      <c r="EXR173" s="395"/>
      <c r="EXS173" s="395"/>
      <c r="EXT173" s="395"/>
      <c r="EXU173" s="395"/>
      <c r="EXV173" s="395"/>
      <c r="EXW173" s="395"/>
      <c r="EXX173" s="395"/>
      <c r="EXY173" s="395"/>
      <c r="EXZ173" s="395"/>
      <c r="EYA173" s="395"/>
      <c r="EYB173" s="395"/>
      <c r="EYC173" s="395"/>
      <c r="EYD173" s="395"/>
      <c r="EYE173" s="395"/>
      <c r="EYF173" s="395"/>
      <c r="EYG173" s="395"/>
      <c r="EYH173" s="395"/>
      <c r="EYI173" s="395"/>
      <c r="EYJ173" s="395"/>
      <c r="EYK173" s="395"/>
      <c r="EYL173" s="395"/>
      <c r="EYM173" s="395"/>
      <c r="EYN173" s="395"/>
      <c r="EYO173" s="395"/>
      <c r="EYP173" s="395"/>
      <c r="EYQ173" s="395"/>
      <c r="EYR173" s="395"/>
      <c r="EYS173" s="395"/>
      <c r="EYT173" s="395"/>
      <c r="EYU173" s="395"/>
      <c r="EYV173" s="395"/>
      <c r="EYW173" s="395"/>
      <c r="EYX173" s="395"/>
      <c r="EYY173" s="395"/>
      <c r="EYZ173" s="395"/>
      <c r="EZA173" s="395"/>
      <c r="EZB173" s="395"/>
      <c r="EZC173" s="395"/>
      <c r="EZD173" s="395"/>
      <c r="EZE173" s="395"/>
      <c r="EZF173" s="395"/>
      <c r="EZG173" s="395"/>
      <c r="EZH173" s="395"/>
      <c r="EZI173" s="395"/>
      <c r="EZJ173" s="395"/>
      <c r="EZK173" s="395"/>
      <c r="EZL173" s="395"/>
      <c r="EZM173" s="395"/>
      <c r="EZN173" s="395"/>
      <c r="EZO173" s="395"/>
      <c r="EZP173" s="395"/>
      <c r="EZQ173" s="395"/>
      <c r="EZR173" s="395"/>
      <c r="EZS173" s="395"/>
      <c r="EZT173" s="395"/>
      <c r="EZU173" s="395"/>
      <c r="EZV173" s="395"/>
      <c r="EZW173" s="395"/>
      <c r="EZX173" s="395"/>
      <c r="EZY173" s="395"/>
      <c r="EZZ173" s="395"/>
      <c r="FAA173" s="395"/>
      <c r="FAB173" s="395"/>
      <c r="FAC173" s="395"/>
      <c r="FAD173" s="395"/>
      <c r="FAE173" s="395"/>
      <c r="FAF173" s="395"/>
      <c r="FAG173" s="395"/>
      <c r="FAH173" s="395"/>
      <c r="FAI173" s="395"/>
      <c r="FAJ173" s="395"/>
      <c r="FAK173" s="395"/>
      <c r="FAL173" s="395"/>
      <c r="FAM173" s="395"/>
      <c r="FAN173" s="395"/>
      <c r="FAO173" s="395"/>
      <c r="FAP173" s="395"/>
      <c r="FAQ173" s="395"/>
      <c r="FAR173" s="395"/>
      <c r="FAS173" s="395"/>
      <c r="FAT173" s="395"/>
      <c r="FAU173" s="395"/>
      <c r="FAV173" s="395"/>
      <c r="FAW173" s="395"/>
      <c r="FAX173" s="395"/>
      <c r="FAY173" s="395"/>
      <c r="FAZ173" s="395"/>
      <c r="FBA173" s="395"/>
      <c r="FBB173" s="395"/>
      <c r="FBC173" s="395"/>
      <c r="FBD173" s="395"/>
      <c r="FBE173" s="395"/>
      <c r="FBF173" s="395"/>
      <c r="FBG173" s="395"/>
      <c r="FBH173" s="395"/>
      <c r="FBI173" s="395"/>
      <c r="FBJ173" s="395"/>
      <c r="FBK173" s="395"/>
      <c r="FBL173" s="395"/>
      <c r="FBM173" s="395"/>
      <c r="FBN173" s="395"/>
      <c r="FBO173" s="395"/>
      <c r="FBP173" s="395"/>
      <c r="FBQ173" s="395"/>
      <c r="FBR173" s="395"/>
      <c r="FBS173" s="395"/>
      <c r="FBT173" s="395"/>
      <c r="FBU173" s="395"/>
      <c r="FBV173" s="395"/>
      <c r="FBW173" s="395"/>
      <c r="FBX173" s="395"/>
      <c r="FBY173" s="395"/>
      <c r="FBZ173" s="395"/>
      <c r="FCA173" s="395"/>
      <c r="FCB173" s="395"/>
      <c r="FCC173" s="395"/>
      <c r="FCD173" s="395"/>
      <c r="FCE173" s="395"/>
      <c r="FCF173" s="395"/>
      <c r="FCG173" s="395"/>
      <c r="FCH173" s="395"/>
      <c r="FCI173" s="395"/>
      <c r="FCJ173" s="395"/>
      <c r="FCK173" s="395"/>
      <c r="FCL173" s="395"/>
      <c r="FCM173" s="395"/>
      <c r="FCN173" s="395"/>
      <c r="FCO173" s="395"/>
      <c r="FCP173" s="395"/>
      <c r="FCQ173" s="395"/>
      <c r="FCR173" s="395"/>
      <c r="FCS173" s="395"/>
      <c r="FCT173" s="395"/>
      <c r="FCU173" s="395"/>
      <c r="FCV173" s="395"/>
      <c r="FCW173" s="395"/>
      <c r="FCX173" s="395"/>
      <c r="FCY173" s="395"/>
      <c r="FCZ173" s="395"/>
      <c r="FDA173" s="395"/>
      <c r="FDB173" s="395"/>
      <c r="FDC173" s="395"/>
      <c r="FDD173" s="395"/>
      <c r="FDE173" s="395"/>
      <c r="FDF173" s="395"/>
      <c r="FDG173" s="395"/>
      <c r="FDH173" s="395"/>
      <c r="FDI173" s="395"/>
      <c r="FDJ173" s="395"/>
      <c r="FDK173" s="395"/>
      <c r="FDL173" s="395"/>
      <c r="FDM173" s="395"/>
      <c r="FDN173" s="395"/>
      <c r="FDO173" s="395"/>
      <c r="FDP173" s="395"/>
      <c r="FDQ173" s="395"/>
      <c r="FDR173" s="395"/>
      <c r="FDS173" s="395"/>
      <c r="FDT173" s="395"/>
      <c r="FDU173" s="395"/>
      <c r="FDV173" s="395"/>
      <c r="FDW173" s="395"/>
      <c r="FDX173" s="395"/>
      <c r="FDY173" s="395"/>
      <c r="FDZ173" s="395"/>
      <c r="FEA173" s="395"/>
      <c r="FEB173" s="395"/>
      <c r="FEC173" s="395"/>
      <c r="FED173" s="395"/>
      <c r="FEE173" s="395"/>
      <c r="FEF173" s="395"/>
      <c r="FEG173" s="395"/>
      <c r="FEH173" s="395"/>
      <c r="FEI173" s="395"/>
      <c r="FEJ173" s="395"/>
      <c r="FEK173" s="395"/>
      <c r="FEL173" s="395"/>
      <c r="FEM173" s="395"/>
      <c r="FEN173" s="395"/>
      <c r="FEO173" s="395"/>
      <c r="FEP173" s="395"/>
      <c r="FEQ173" s="395"/>
      <c r="FER173" s="395"/>
      <c r="FES173" s="395"/>
      <c r="FET173" s="395"/>
      <c r="FEU173" s="395"/>
      <c r="FEV173" s="395"/>
      <c r="FEW173" s="395"/>
      <c r="FEX173" s="395"/>
      <c r="FEY173" s="395"/>
      <c r="FEZ173" s="395"/>
      <c r="FFA173" s="395"/>
      <c r="FFB173" s="395"/>
      <c r="FFC173" s="395"/>
      <c r="FFD173" s="395"/>
      <c r="FFE173" s="395"/>
      <c r="FFF173" s="395"/>
      <c r="FFG173" s="395"/>
      <c r="FFH173" s="395"/>
      <c r="FFI173" s="395"/>
      <c r="FFJ173" s="395"/>
      <c r="FFK173" s="395"/>
      <c r="FFL173" s="395"/>
      <c r="FFM173" s="395"/>
      <c r="FFN173" s="395"/>
      <c r="FFO173" s="395"/>
      <c r="FFP173" s="395"/>
      <c r="FFQ173" s="395"/>
      <c r="FFR173" s="395"/>
      <c r="FFS173" s="395"/>
      <c r="FFT173" s="395"/>
      <c r="FFU173" s="395"/>
      <c r="FFV173" s="395"/>
      <c r="FFW173" s="395"/>
      <c r="FFX173" s="395"/>
      <c r="FFY173" s="395"/>
      <c r="FFZ173" s="395"/>
      <c r="FGA173" s="395"/>
      <c r="FGB173" s="395"/>
      <c r="FGC173" s="395"/>
      <c r="FGD173" s="395"/>
      <c r="FGE173" s="395"/>
      <c r="FGF173" s="395"/>
      <c r="FGG173" s="395"/>
      <c r="FGH173" s="395"/>
      <c r="FGI173" s="395"/>
      <c r="FGJ173" s="395"/>
      <c r="FGK173" s="395"/>
      <c r="FGL173" s="395"/>
      <c r="FGM173" s="395"/>
      <c r="FGN173" s="395"/>
      <c r="FGO173" s="395"/>
      <c r="FGP173" s="395"/>
      <c r="FGQ173" s="395"/>
      <c r="FGR173" s="395"/>
      <c r="FGS173" s="395"/>
      <c r="FGT173" s="395"/>
      <c r="FGU173" s="395"/>
      <c r="FGV173" s="395"/>
      <c r="FGW173" s="395"/>
      <c r="FGX173" s="395"/>
      <c r="FGY173" s="395"/>
      <c r="FGZ173" s="395"/>
      <c r="FHA173" s="395"/>
      <c r="FHB173" s="395"/>
      <c r="FHC173" s="395"/>
      <c r="FHD173" s="395"/>
      <c r="FHE173" s="395"/>
      <c r="FHF173" s="395"/>
      <c r="FHG173" s="395"/>
      <c r="FHH173" s="395"/>
      <c r="FHI173" s="395"/>
      <c r="FHJ173" s="395"/>
      <c r="FHK173" s="395"/>
      <c r="FHL173" s="395"/>
      <c r="FHM173" s="395"/>
      <c r="FHN173" s="395"/>
      <c r="FHO173" s="395"/>
      <c r="FHP173" s="395"/>
      <c r="FHQ173" s="395"/>
      <c r="FHR173" s="395"/>
      <c r="FHS173" s="395"/>
      <c r="FHT173" s="395"/>
      <c r="FHU173" s="395"/>
      <c r="FHV173" s="395"/>
      <c r="FHW173" s="395"/>
      <c r="FHX173" s="395"/>
      <c r="FHY173" s="395"/>
      <c r="FHZ173" s="395"/>
      <c r="FIA173" s="395"/>
      <c r="FIB173" s="395"/>
      <c r="FIC173" s="395"/>
      <c r="FID173" s="395"/>
      <c r="FIE173" s="395"/>
      <c r="FIF173" s="395"/>
      <c r="FIG173" s="395"/>
      <c r="FIH173" s="395"/>
      <c r="FII173" s="395"/>
      <c r="FIJ173" s="395"/>
      <c r="FIK173" s="395"/>
      <c r="FIL173" s="395"/>
      <c r="FIM173" s="395"/>
      <c r="FIN173" s="395"/>
      <c r="FIO173" s="395"/>
      <c r="FIP173" s="395"/>
      <c r="FIQ173" s="395"/>
      <c r="FIR173" s="395"/>
      <c r="FIS173" s="395"/>
      <c r="FIT173" s="395"/>
      <c r="FIU173" s="395"/>
      <c r="FIV173" s="395"/>
      <c r="FIW173" s="395"/>
      <c r="FIX173" s="395"/>
      <c r="FIY173" s="395"/>
      <c r="FIZ173" s="395"/>
      <c r="FJA173" s="395"/>
      <c r="FJB173" s="395"/>
      <c r="FJC173" s="395"/>
      <c r="FJD173" s="395"/>
      <c r="FJE173" s="395"/>
      <c r="FJF173" s="395"/>
      <c r="FJG173" s="395"/>
      <c r="FJH173" s="395"/>
      <c r="FJI173" s="395"/>
      <c r="FJJ173" s="395"/>
      <c r="FJK173" s="395"/>
      <c r="FJL173" s="395"/>
      <c r="FJM173" s="395"/>
      <c r="FJN173" s="395"/>
      <c r="FJO173" s="395"/>
      <c r="FJP173" s="395"/>
      <c r="FJQ173" s="395"/>
      <c r="FJR173" s="395"/>
      <c r="FJS173" s="395"/>
      <c r="FJT173" s="395"/>
      <c r="FJU173" s="395"/>
      <c r="FJV173" s="395"/>
      <c r="FJW173" s="395"/>
      <c r="FJX173" s="395"/>
      <c r="FJY173" s="395"/>
      <c r="FJZ173" s="395"/>
      <c r="FKA173" s="395"/>
      <c r="FKB173" s="395"/>
      <c r="FKC173" s="395"/>
      <c r="FKD173" s="395"/>
      <c r="FKE173" s="395"/>
      <c r="FKF173" s="395"/>
      <c r="FKG173" s="395"/>
      <c r="FKH173" s="395"/>
      <c r="FKI173" s="395"/>
      <c r="FKJ173" s="395"/>
      <c r="FKK173" s="395"/>
      <c r="FKL173" s="395"/>
      <c r="FKM173" s="395"/>
      <c r="FKN173" s="395"/>
      <c r="FKO173" s="395"/>
      <c r="FKP173" s="395"/>
      <c r="FKQ173" s="395"/>
      <c r="FKR173" s="395"/>
      <c r="FKS173" s="395"/>
      <c r="FKT173" s="395"/>
      <c r="FKU173" s="395"/>
      <c r="FKV173" s="395"/>
      <c r="FKW173" s="395"/>
      <c r="FKX173" s="395"/>
      <c r="FKY173" s="395"/>
      <c r="FKZ173" s="395"/>
      <c r="FLA173" s="395"/>
      <c r="FLB173" s="395"/>
      <c r="FLC173" s="395"/>
      <c r="FLD173" s="395"/>
      <c r="FLE173" s="395"/>
      <c r="FLF173" s="395"/>
      <c r="FLG173" s="395"/>
      <c r="FLH173" s="395"/>
      <c r="FLI173" s="395"/>
      <c r="FLJ173" s="395"/>
      <c r="FLK173" s="395"/>
      <c r="FLL173" s="395"/>
      <c r="FLM173" s="395"/>
      <c r="FLN173" s="395"/>
      <c r="FLO173" s="395"/>
      <c r="FLP173" s="395"/>
      <c r="FLQ173" s="395"/>
      <c r="FLR173" s="395"/>
      <c r="FLS173" s="395"/>
      <c r="FLT173" s="395"/>
      <c r="FLU173" s="395"/>
      <c r="FLV173" s="395"/>
      <c r="FLW173" s="395"/>
      <c r="FLX173" s="395"/>
      <c r="FLY173" s="395"/>
      <c r="FLZ173" s="395"/>
      <c r="FMA173" s="395"/>
      <c r="FMB173" s="395"/>
      <c r="FMC173" s="395"/>
      <c r="FMD173" s="395"/>
      <c r="FME173" s="395"/>
      <c r="FMF173" s="395"/>
      <c r="FMG173" s="395"/>
      <c r="FMH173" s="395"/>
      <c r="FMI173" s="395"/>
      <c r="FMJ173" s="395"/>
      <c r="FMK173" s="395"/>
      <c r="FML173" s="395"/>
      <c r="FMM173" s="395"/>
      <c r="FMN173" s="395"/>
      <c r="FMO173" s="395"/>
      <c r="FMP173" s="395"/>
      <c r="FMQ173" s="395"/>
      <c r="FMR173" s="395"/>
      <c r="FMS173" s="395"/>
      <c r="FMT173" s="395"/>
      <c r="FMU173" s="395"/>
      <c r="FMV173" s="395"/>
      <c r="FMW173" s="395"/>
      <c r="FMX173" s="395"/>
      <c r="FMY173" s="395"/>
      <c r="FMZ173" s="395"/>
      <c r="FNA173" s="395"/>
      <c r="FNB173" s="395"/>
      <c r="FNC173" s="395"/>
      <c r="FND173" s="395"/>
      <c r="FNE173" s="395"/>
      <c r="FNF173" s="395"/>
      <c r="FNG173" s="395"/>
      <c r="FNH173" s="395"/>
      <c r="FNI173" s="395"/>
      <c r="FNJ173" s="395"/>
      <c r="FNK173" s="395"/>
      <c r="FNL173" s="395"/>
      <c r="FNM173" s="395"/>
      <c r="FNN173" s="395"/>
      <c r="FNO173" s="395"/>
      <c r="FNP173" s="395"/>
      <c r="FNQ173" s="395"/>
      <c r="FNR173" s="395"/>
      <c r="FNS173" s="395"/>
      <c r="FNT173" s="395"/>
      <c r="FNU173" s="395"/>
      <c r="FNV173" s="395"/>
      <c r="FNW173" s="395"/>
      <c r="FNX173" s="395"/>
      <c r="FNY173" s="395"/>
      <c r="FNZ173" s="395"/>
      <c r="FOA173" s="395"/>
      <c r="FOB173" s="395"/>
      <c r="FOC173" s="395"/>
      <c r="FOD173" s="395"/>
      <c r="FOE173" s="395"/>
      <c r="FOF173" s="395"/>
      <c r="FOG173" s="395"/>
      <c r="FOH173" s="395"/>
      <c r="FOI173" s="395"/>
      <c r="FOJ173" s="395"/>
      <c r="FOK173" s="395"/>
      <c r="FOL173" s="395"/>
      <c r="FOM173" s="395"/>
      <c r="FON173" s="395"/>
      <c r="FOO173" s="395"/>
      <c r="FOP173" s="395"/>
      <c r="FOQ173" s="395"/>
      <c r="FOR173" s="395"/>
      <c r="FOS173" s="395"/>
      <c r="FOT173" s="395"/>
      <c r="FOU173" s="395"/>
      <c r="FOV173" s="395"/>
      <c r="FOW173" s="395"/>
      <c r="FOX173" s="395"/>
      <c r="FOY173" s="395"/>
      <c r="FOZ173" s="395"/>
      <c r="FPA173" s="395"/>
      <c r="FPB173" s="395"/>
      <c r="FPC173" s="395"/>
      <c r="FPD173" s="395"/>
      <c r="FPE173" s="395"/>
      <c r="FPF173" s="395"/>
      <c r="FPG173" s="395"/>
      <c r="FPH173" s="395"/>
      <c r="FPI173" s="395"/>
      <c r="FPJ173" s="395"/>
      <c r="FPK173" s="395"/>
      <c r="FPL173" s="395"/>
      <c r="FPM173" s="395"/>
      <c r="FPN173" s="395"/>
      <c r="FPO173" s="395"/>
      <c r="FPP173" s="395"/>
      <c r="FPQ173" s="395"/>
      <c r="FPR173" s="395"/>
      <c r="FPS173" s="395"/>
      <c r="FPT173" s="395"/>
      <c r="FPU173" s="395"/>
      <c r="FPV173" s="395"/>
      <c r="FPW173" s="395"/>
      <c r="FPX173" s="395"/>
      <c r="FPY173" s="395"/>
      <c r="FPZ173" s="395"/>
      <c r="FQA173" s="395"/>
      <c r="FQB173" s="395"/>
      <c r="FQC173" s="395"/>
      <c r="FQD173" s="395"/>
      <c r="FQE173" s="395"/>
      <c r="FQF173" s="395"/>
      <c r="FQG173" s="395"/>
      <c r="FQH173" s="395"/>
      <c r="FQI173" s="395"/>
      <c r="FQJ173" s="395"/>
      <c r="FQK173" s="395"/>
      <c r="FQL173" s="395"/>
      <c r="FQM173" s="395"/>
      <c r="FQN173" s="395"/>
      <c r="FQO173" s="395"/>
      <c r="FQP173" s="395"/>
      <c r="FQQ173" s="395"/>
      <c r="FQR173" s="395"/>
      <c r="FQS173" s="395"/>
      <c r="FQT173" s="395"/>
      <c r="FQU173" s="395"/>
      <c r="FQV173" s="395"/>
      <c r="FQW173" s="395"/>
      <c r="FQX173" s="395"/>
      <c r="FQY173" s="395"/>
      <c r="FQZ173" s="395"/>
      <c r="FRA173" s="395"/>
      <c r="FRB173" s="395"/>
      <c r="FRC173" s="395"/>
      <c r="FRD173" s="395"/>
      <c r="FRE173" s="395"/>
      <c r="FRF173" s="395"/>
      <c r="FRG173" s="395"/>
      <c r="FRH173" s="395"/>
      <c r="FRI173" s="395"/>
      <c r="FRJ173" s="395"/>
      <c r="FRK173" s="395"/>
      <c r="FRL173" s="395"/>
      <c r="FRM173" s="395"/>
      <c r="FRN173" s="395"/>
      <c r="FRO173" s="395"/>
      <c r="FRP173" s="395"/>
      <c r="FRQ173" s="395"/>
      <c r="FRR173" s="395"/>
      <c r="FRS173" s="395"/>
      <c r="FRT173" s="395"/>
      <c r="FRU173" s="395"/>
      <c r="FRV173" s="395"/>
      <c r="FRW173" s="395"/>
      <c r="FRX173" s="395"/>
      <c r="FRY173" s="395"/>
      <c r="FRZ173" s="395"/>
      <c r="FSA173" s="395"/>
      <c r="FSB173" s="395"/>
      <c r="FSC173" s="395"/>
      <c r="FSD173" s="395"/>
      <c r="FSE173" s="395"/>
      <c r="FSF173" s="395"/>
      <c r="FSG173" s="395"/>
      <c r="FSH173" s="395"/>
      <c r="FSI173" s="395"/>
      <c r="FSJ173" s="395"/>
      <c r="FSK173" s="395"/>
      <c r="FSL173" s="395"/>
      <c r="FSM173" s="395"/>
      <c r="FSN173" s="395"/>
      <c r="FSO173" s="395"/>
      <c r="FSP173" s="395"/>
      <c r="FSQ173" s="395"/>
      <c r="FSR173" s="395"/>
      <c r="FSS173" s="395"/>
      <c r="FST173" s="395"/>
      <c r="FSU173" s="395"/>
      <c r="FSV173" s="395"/>
      <c r="FSW173" s="395"/>
      <c r="FSX173" s="395"/>
      <c r="FSY173" s="395"/>
      <c r="FSZ173" s="395"/>
      <c r="FTA173" s="395"/>
      <c r="FTB173" s="395"/>
      <c r="FTC173" s="395"/>
      <c r="FTD173" s="395"/>
      <c r="FTE173" s="395"/>
      <c r="FTF173" s="395"/>
      <c r="FTG173" s="395"/>
      <c r="FTH173" s="395"/>
      <c r="FTI173" s="395"/>
      <c r="FTJ173" s="395"/>
      <c r="FTK173" s="395"/>
      <c r="FTL173" s="395"/>
      <c r="FTM173" s="395"/>
      <c r="FTN173" s="395"/>
      <c r="FTO173" s="395"/>
      <c r="FTP173" s="395"/>
      <c r="FTQ173" s="395"/>
      <c r="FTR173" s="395"/>
      <c r="FTS173" s="395"/>
      <c r="FTT173" s="395"/>
      <c r="FTU173" s="395"/>
      <c r="FTV173" s="395"/>
      <c r="FTW173" s="395"/>
      <c r="FTX173" s="395"/>
      <c r="FTY173" s="395"/>
      <c r="FTZ173" s="395"/>
      <c r="FUA173" s="395"/>
      <c r="FUB173" s="395"/>
      <c r="FUC173" s="395"/>
      <c r="FUD173" s="395"/>
      <c r="FUE173" s="395"/>
      <c r="FUF173" s="395"/>
      <c r="FUG173" s="395"/>
      <c r="FUH173" s="395"/>
      <c r="FUI173" s="395"/>
      <c r="FUJ173" s="395"/>
      <c r="FUK173" s="395"/>
      <c r="FUL173" s="395"/>
      <c r="FUM173" s="395"/>
      <c r="FUN173" s="395"/>
      <c r="FUO173" s="395"/>
      <c r="FUP173" s="395"/>
      <c r="FUQ173" s="395"/>
      <c r="FUR173" s="395"/>
      <c r="FUS173" s="395"/>
      <c r="FUT173" s="395"/>
      <c r="FUU173" s="395"/>
      <c r="FUV173" s="395"/>
      <c r="FUW173" s="395"/>
      <c r="FUX173" s="395"/>
      <c r="FUY173" s="395"/>
      <c r="FUZ173" s="395"/>
      <c r="FVA173" s="395"/>
      <c r="FVB173" s="395"/>
      <c r="FVC173" s="395"/>
      <c r="FVD173" s="395"/>
      <c r="FVE173" s="395"/>
      <c r="FVF173" s="395"/>
      <c r="FVG173" s="395"/>
      <c r="FVH173" s="395"/>
      <c r="FVI173" s="395"/>
      <c r="FVJ173" s="395"/>
      <c r="FVK173" s="395"/>
      <c r="FVL173" s="395"/>
      <c r="FVM173" s="395"/>
      <c r="FVN173" s="395"/>
      <c r="FVO173" s="395"/>
      <c r="FVP173" s="395"/>
      <c r="FVQ173" s="395"/>
      <c r="FVR173" s="395"/>
      <c r="FVS173" s="395"/>
      <c r="FVT173" s="395"/>
      <c r="FVU173" s="395"/>
      <c r="FVV173" s="395"/>
      <c r="FVW173" s="395"/>
      <c r="FVX173" s="395"/>
      <c r="FVY173" s="395"/>
      <c r="FVZ173" s="395"/>
      <c r="FWA173" s="395"/>
      <c r="FWB173" s="395"/>
      <c r="FWC173" s="395"/>
      <c r="FWD173" s="395"/>
      <c r="FWE173" s="395"/>
      <c r="FWF173" s="395"/>
      <c r="FWG173" s="395"/>
      <c r="FWH173" s="395"/>
      <c r="FWI173" s="395"/>
      <c r="FWJ173" s="395"/>
      <c r="FWK173" s="395"/>
      <c r="FWL173" s="395"/>
      <c r="FWM173" s="395"/>
      <c r="FWN173" s="395"/>
      <c r="FWO173" s="395"/>
      <c r="FWP173" s="395"/>
      <c r="FWQ173" s="395"/>
      <c r="FWR173" s="395"/>
      <c r="FWS173" s="395"/>
      <c r="FWT173" s="395"/>
      <c r="FWU173" s="395"/>
      <c r="FWV173" s="395"/>
      <c r="FWW173" s="395"/>
      <c r="FWX173" s="395"/>
      <c r="FWY173" s="395"/>
      <c r="FWZ173" s="395"/>
      <c r="FXA173" s="395"/>
      <c r="FXB173" s="395"/>
      <c r="FXC173" s="395"/>
      <c r="FXD173" s="395"/>
      <c r="FXE173" s="395"/>
      <c r="FXF173" s="395"/>
      <c r="FXG173" s="395"/>
      <c r="FXH173" s="395"/>
      <c r="FXI173" s="395"/>
      <c r="FXJ173" s="395"/>
      <c r="FXK173" s="395"/>
      <c r="FXL173" s="395"/>
      <c r="FXM173" s="395"/>
      <c r="FXN173" s="395"/>
      <c r="FXO173" s="395"/>
      <c r="FXP173" s="395"/>
      <c r="FXQ173" s="395"/>
      <c r="FXR173" s="395"/>
      <c r="FXS173" s="395"/>
      <c r="FXT173" s="395"/>
      <c r="FXU173" s="395"/>
      <c r="FXV173" s="395"/>
      <c r="FXW173" s="395"/>
      <c r="FXX173" s="395"/>
      <c r="FXY173" s="395"/>
      <c r="FXZ173" s="395"/>
      <c r="FYA173" s="395"/>
      <c r="FYB173" s="395"/>
      <c r="FYC173" s="395"/>
      <c r="FYD173" s="395"/>
      <c r="FYE173" s="395"/>
      <c r="FYF173" s="395"/>
      <c r="FYG173" s="395"/>
      <c r="FYH173" s="395"/>
      <c r="FYI173" s="395"/>
      <c r="FYJ173" s="395"/>
      <c r="FYK173" s="395"/>
      <c r="FYL173" s="395"/>
      <c r="FYM173" s="395"/>
      <c r="FYN173" s="395"/>
      <c r="FYO173" s="395"/>
      <c r="FYP173" s="395"/>
      <c r="FYQ173" s="395"/>
      <c r="FYR173" s="395"/>
      <c r="FYS173" s="395"/>
      <c r="FYT173" s="395"/>
      <c r="FYU173" s="395"/>
      <c r="FYV173" s="395"/>
      <c r="FYW173" s="395"/>
      <c r="FYX173" s="395"/>
      <c r="FYY173" s="395"/>
      <c r="FYZ173" s="395"/>
      <c r="FZA173" s="395"/>
      <c r="FZB173" s="395"/>
      <c r="FZC173" s="395"/>
      <c r="FZD173" s="395"/>
      <c r="FZE173" s="395"/>
      <c r="FZF173" s="395"/>
      <c r="FZG173" s="395"/>
      <c r="FZH173" s="395"/>
      <c r="FZI173" s="395"/>
      <c r="FZJ173" s="395"/>
      <c r="FZK173" s="395"/>
      <c r="FZL173" s="395"/>
      <c r="FZM173" s="395"/>
      <c r="FZN173" s="395"/>
      <c r="FZO173" s="395"/>
      <c r="FZP173" s="395"/>
      <c r="FZQ173" s="395"/>
      <c r="FZR173" s="395"/>
      <c r="FZS173" s="395"/>
      <c r="FZT173" s="395"/>
      <c r="FZU173" s="395"/>
      <c r="FZV173" s="395"/>
      <c r="FZW173" s="395"/>
      <c r="FZX173" s="395"/>
      <c r="FZY173" s="395"/>
      <c r="FZZ173" s="395"/>
      <c r="GAA173" s="395"/>
      <c r="GAB173" s="395"/>
      <c r="GAC173" s="395"/>
      <c r="GAD173" s="395"/>
      <c r="GAE173" s="395"/>
      <c r="GAF173" s="395"/>
      <c r="GAG173" s="395"/>
      <c r="GAH173" s="395"/>
      <c r="GAI173" s="395"/>
      <c r="GAJ173" s="395"/>
      <c r="GAK173" s="395"/>
      <c r="GAL173" s="395"/>
      <c r="GAM173" s="395"/>
      <c r="GAN173" s="395"/>
      <c r="GAO173" s="395"/>
      <c r="GAP173" s="395"/>
      <c r="GAQ173" s="395"/>
      <c r="GAR173" s="395"/>
      <c r="GAS173" s="395"/>
      <c r="GAT173" s="395"/>
      <c r="GAU173" s="395"/>
      <c r="GAV173" s="395"/>
      <c r="GAW173" s="395"/>
      <c r="GAX173" s="395"/>
      <c r="GAY173" s="395"/>
      <c r="GAZ173" s="395"/>
      <c r="GBA173" s="395"/>
      <c r="GBB173" s="395"/>
      <c r="GBC173" s="395"/>
      <c r="GBD173" s="395"/>
      <c r="GBE173" s="395"/>
      <c r="GBF173" s="395"/>
      <c r="GBG173" s="395"/>
      <c r="GBH173" s="395"/>
      <c r="GBI173" s="395"/>
      <c r="GBJ173" s="395"/>
      <c r="GBK173" s="395"/>
      <c r="GBL173" s="395"/>
      <c r="GBM173" s="395"/>
      <c r="GBN173" s="395"/>
      <c r="GBO173" s="395"/>
      <c r="GBP173" s="395"/>
      <c r="GBQ173" s="395"/>
      <c r="GBR173" s="395"/>
      <c r="GBS173" s="395"/>
      <c r="GBT173" s="395"/>
      <c r="GBU173" s="395"/>
      <c r="GBV173" s="395"/>
      <c r="GBW173" s="395"/>
      <c r="GBX173" s="395"/>
      <c r="GBY173" s="395"/>
      <c r="GBZ173" s="395"/>
      <c r="GCA173" s="395"/>
      <c r="GCB173" s="395"/>
      <c r="GCC173" s="395"/>
      <c r="GCD173" s="395"/>
      <c r="GCE173" s="395"/>
      <c r="GCF173" s="395"/>
      <c r="GCG173" s="395"/>
      <c r="GCH173" s="395"/>
      <c r="GCI173" s="395"/>
      <c r="GCJ173" s="395"/>
      <c r="GCK173" s="395"/>
      <c r="GCL173" s="395"/>
      <c r="GCM173" s="395"/>
      <c r="GCN173" s="395"/>
      <c r="GCO173" s="395"/>
      <c r="GCP173" s="395"/>
      <c r="GCQ173" s="395"/>
      <c r="GCR173" s="395"/>
      <c r="GCS173" s="395"/>
      <c r="GCT173" s="395"/>
      <c r="GCU173" s="395"/>
      <c r="GCV173" s="395"/>
      <c r="GCW173" s="395"/>
      <c r="GCX173" s="395"/>
      <c r="GCY173" s="395"/>
      <c r="GCZ173" s="395"/>
      <c r="GDA173" s="395"/>
      <c r="GDB173" s="395"/>
      <c r="GDC173" s="395"/>
      <c r="GDD173" s="395"/>
      <c r="GDE173" s="395"/>
      <c r="GDF173" s="395"/>
      <c r="GDG173" s="395"/>
      <c r="GDH173" s="395"/>
      <c r="GDI173" s="395"/>
      <c r="GDJ173" s="395"/>
      <c r="GDK173" s="395"/>
      <c r="GDL173" s="395"/>
      <c r="GDM173" s="395"/>
      <c r="GDN173" s="395"/>
      <c r="GDO173" s="395"/>
      <c r="GDP173" s="395"/>
      <c r="GDQ173" s="395"/>
      <c r="GDR173" s="395"/>
      <c r="GDS173" s="395"/>
      <c r="GDT173" s="395"/>
      <c r="GDU173" s="395"/>
      <c r="GDV173" s="395"/>
      <c r="GDW173" s="395"/>
      <c r="GDX173" s="395"/>
      <c r="GDY173" s="395"/>
      <c r="GDZ173" s="395"/>
      <c r="GEA173" s="395"/>
      <c r="GEB173" s="395"/>
      <c r="GEC173" s="395"/>
      <c r="GED173" s="395"/>
      <c r="GEE173" s="395"/>
      <c r="GEF173" s="395"/>
      <c r="GEG173" s="395"/>
      <c r="GEH173" s="395"/>
      <c r="GEI173" s="395"/>
      <c r="GEJ173" s="395"/>
      <c r="GEK173" s="395"/>
      <c r="GEL173" s="395"/>
      <c r="GEM173" s="395"/>
      <c r="GEN173" s="395"/>
      <c r="GEO173" s="395"/>
      <c r="GEP173" s="395"/>
      <c r="GEQ173" s="395"/>
      <c r="GER173" s="395"/>
      <c r="GES173" s="395"/>
      <c r="GET173" s="395"/>
      <c r="GEU173" s="395"/>
      <c r="GEV173" s="395"/>
      <c r="GEW173" s="395"/>
      <c r="GEX173" s="395"/>
      <c r="GEY173" s="395"/>
      <c r="GEZ173" s="395"/>
      <c r="GFA173" s="395"/>
      <c r="GFB173" s="395"/>
      <c r="GFC173" s="395"/>
      <c r="GFD173" s="395"/>
      <c r="GFE173" s="395"/>
      <c r="GFF173" s="395"/>
      <c r="GFG173" s="395"/>
      <c r="GFH173" s="395"/>
      <c r="GFI173" s="395"/>
      <c r="GFJ173" s="395"/>
      <c r="GFK173" s="395"/>
      <c r="GFL173" s="395"/>
      <c r="GFM173" s="395"/>
      <c r="GFN173" s="395"/>
      <c r="GFO173" s="395"/>
      <c r="GFP173" s="395"/>
      <c r="GFQ173" s="395"/>
      <c r="GFR173" s="395"/>
      <c r="GFS173" s="395"/>
      <c r="GFT173" s="395"/>
      <c r="GFU173" s="395"/>
      <c r="GFV173" s="395"/>
      <c r="GFW173" s="395"/>
      <c r="GFX173" s="395"/>
      <c r="GFY173" s="395"/>
      <c r="GFZ173" s="395"/>
      <c r="GGA173" s="395"/>
      <c r="GGB173" s="395"/>
      <c r="GGC173" s="395"/>
      <c r="GGD173" s="395"/>
      <c r="GGE173" s="395"/>
      <c r="GGF173" s="395"/>
      <c r="GGG173" s="395"/>
      <c r="GGH173" s="395"/>
      <c r="GGI173" s="395"/>
      <c r="GGJ173" s="395"/>
      <c r="GGK173" s="395"/>
      <c r="GGL173" s="395"/>
      <c r="GGM173" s="395"/>
      <c r="GGN173" s="395"/>
      <c r="GGO173" s="395"/>
      <c r="GGP173" s="395"/>
      <c r="GGQ173" s="395"/>
      <c r="GGR173" s="395"/>
      <c r="GGS173" s="395"/>
      <c r="GGT173" s="395"/>
      <c r="GGU173" s="395"/>
      <c r="GGV173" s="395"/>
      <c r="GGW173" s="395"/>
      <c r="GGX173" s="395"/>
      <c r="GGY173" s="395"/>
      <c r="GGZ173" s="395"/>
      <c r="GHA173" s="395"/>
      <c r="GHB173" s="395"/>
      <c r="GHC173" s="395"/>
      <c r="GHD173" s="395"/>
      <c r="GHE173" s="395"/>
      <c r="GHF173" s="395"/>
      <c r="GHG173" s="395"/>
      <c r="GHH173" s="395"/>
      <c r="GHI173" s="395"/>
      <c r="GHJ173" s="395"/>
      <c r="GHK173" s="395"/>
      <c r="GHL173" s="395"/>
      <c r="GHM173" s="395"/>
      <c r="GHN173" s="395"/>
      <c r="GHO173" s="395"/>
      <c r="GHP173" s="395"/>
      <c r="GHQ173" s="395"/>
      <c r="GHR173" s="395"/>
      <c r="GHS173" s="395"/>
      <c r="GHT173" s="395"/>
      <c r="GHU173" s="395"/>
      <c r="GHV173" s="395"/>
      <c r="GHW173" s="395"/>
      <c r="GHX173" s="395"/>
      <c r="GHY173" s="395"/>
      <c r="GHZ173" s="395"/>
      <c r="GIA173" s="395"/>
      <c r="GIB173" s="395"/>
      <c r="GIC173" s="395"/>
      <c r="GID173" s="395"/>
      <c r="GIE173" s="395"/>
      <c r="GIF173" s="395"/>
      <c r="GIG173" s="395"/>
      <c r="GIH173" s="395"/>
      <c r="GII173" s="395"/>
      <c r="GIJ173" s="395"/>
      <c r="GIK173" s="395"/>
      <c r="GIL173" s="395"/>
      <c r="GIM173" s="395"/>
      <c r="GIN173" s="395"/>
      <c r="GIO173" s="395"/>
      <c r="GIP173" s="395"/>
      <c r="GIQ173" s="395"/>
      <c r="GIR173" s="395"/>
      <c r="GIS173" s="395"/>
      <c r="GIT173" s="395"/>
      <c r="GIU173" s="395"/>
      <c r="GIV173" s="395"/>
      <c r="GIW173" s="395"/>
      <c r="GIX173" s="395"/>
      <c r="GIY173" s="395"/>
      <c r="GIZ173" s="395"/>
      <c r="GJA173" s="395"/>
      <c r="GJB173" s="395"/>
      <c r="GJC173" s="395"/>
      <c r="GJD173" s="395"/>
      <c r="GJE173" s="395"/>
      <c r="GJF173" s="395"/>
      <c r="GJG173" s="395"/>
      <c r="GJH173" s="395"/>
      <c r="GJI173" s="395"/>
      <c r="GJJ173" s="395"/>
      <c r="GJK173" s="395"/>
      <c r="GJL173" s="395"/>
      <c r="GJM173" s="395"/>
      <c r="GJN173" s="395"/>
      <c r="GJO173" s="395"/>
      <c r="GJP173" s="395"/>
      <c r="GJQ173" s="395"/>
      <c r="GJR173" s="395"/>
      <c r="GJS173" s="395"/>
      <c r="GJT173" s="395"/>
      <c r="GJU173" s="395"/>
      <c r="GJV173" s="395"/>
      <c r="GJW173" s="395"/>
      <c r="GJX173" s="395"/>
      <c r="GJY173" s="395"/>
      <c r="GJZ173" s="395"/>
      <c r="GKA173" s="395"/>
      <c r="GKB173" s="395"/>
      <c r="GKC173" s="395"/>
      <c r="GKD173" s="395"/>
      <c r="GKE173" s="395"/>
      <c r="GKF173" s="395"/>
      <c r="GKG173" s="395"/>
      <c r="GKH173" s="395"/>
      <c r="GKI173" s="395"/>
      <c r="GKJ173" s="395"/>
      <c r="GKK173" s="395"/>
      <c r="GKL173" s="395"/>
      <c r="GKM173" s="395"/>
      <c r="GKN173" s="395"/>
      <c r="GKO173" s="395"/>
      <c r="GKP173" s="395"/>
      <c r="GKQ173" s="395"/>
      <c r="GKR173" s="395"/>
      <c r="GKS173" s="395"/>
      <c r="GKT173" s="395"/>
      <c r="GKU173" s="395"/>
      <c r="GKV173" s="395"/>
      <c r="GKW173" s="395"/>
      <c r="GKX173" s="395"/>
      <c r="GKY173" s="395"/>
      <c r="GKZ173" s="395"/>
      <c r="GLA173" s="395"/>
      <c r="GLB173" s="395"/>
      <c r="GLC173" s="395"/>
      <c r="GLD173" s="395"/>
      <c r="GLE173" s="395"/>
      <c r="GLF173" s="395"/>
      <c r="GLG173" s="395"/>
      <c r="GLH173" s="395"/>
      <c r="GLI173" s="395"/>
      <c r="GLJ173" s="395"/>
      <c r="GLK173" s="395"/>
      <c r="GLL173" s="395"/>
      <c r="GLM173" s="395"/>
      <c r="GLN173" s="395"/>
      <c r="GLO173" s="395"/>
      <c r="GLP173" s="395"/>
      <c r="GLQ173" s="395"/>
      <c r="GLR173" s="395"/>
      <c r="GLS173" s="395"/>
      <c r="GLT173" s="395"/>
      <c r="GLU173" s="395"/>
      <c r="GLV173" s="395"/>
      <c r="GLW173" s="395"/>
      <c r="GLX173" s="395"/>
      <c r="GLY173" s="395"/>
      <c r="GLZ173" s="395"/>
      <c r="GMA173" s="395"/>
      <c r="GMB173" s="395"/>
      <c r="GMC173" s="395"/>
      <c r="GMD173" s="395"/>
      <c r="GME173" s="395"/>
      <c r="GMF173" s="395"/>
      <c r="GMG173" s="395"/>
      <c r="GMH173" s="395"/>
      <c r="GMI173" s="395"/>
      <c r="GMJ173" s="395"/>
      <c r="GMK173" s="395"/>
      <c r="GML173" s="395"/>
      <c r="GMM173" s="395"/>
      <c r="GMN173" s="395"/>
      <c r="GMO173" s="395"/>
      <c r="GMP173" s="395"/>
      <c r="GMQ173" s="395"/>
      <c r="GMR173" s="395"/>
      <c r="GMS173" s="395"/>
      <c r="GMT173" s="395"/>
      <c r="GMU173" s="395"/>
      <c r="GMV173" s="395"/>
      <c r="GMW173" s="395"/>
      <c r="GMX173" s="395"/>
      <c r="GMY173" s="395"/>
      <c r="GMZ173" s="395"/>
      <c r="GNA173" s="395"/>
      <c r="GNB173" s="395"/>
      <c r="GNC173" s="395"/>
      <c r="GND173" s="395"/>
      <c r="GNE173" s="395"/>
      <c r="GNF173" s="395"/>
      <c r="GNG173" s="395"/>
      <c r="GNH173" s="395"/>
      <c r="GNI173" s="395"/>
      <c r="GNJ173" s="395"/>
      <c r="GNK173" s="395"/>
      <c r="GNL173" s="395"/>
      <c r="GNM173" s="395"/>
      <c r="GNN173" s="395"/>
      <c r="GNO173" s="395"/>
      <c r="GNP173" s="395"/>
      <c r="GNQ173" s="395"/>
      <c r="GNR173" s="395"/>
      <c r="GNS173" s="395"/>
      <c r="GNT173" s="395"/>
      <c r="GNU173" s="395"/>
      <c r="GNV173" s="395"/>
      <c r="GNW173" s="395"/>
      <c r="GNX173" s="395"/>
      <c r="GNY173" s="395"/>
      <c r="GNZ173" s="395"/>
      <c r="GOA173" s="395"/>
      <c r="GOB173" s="395"/>
      <c r="GOC173" s="395"/>
      <c r="GOD173" s="395"/>
      <c r="GOE173" s="395"/>
      <c r="GOF173" s="395"/>
      <c r="GOG173" s="395"/>
      <c r="GOH173" s="395"/>
      <c r="GOI173" s="395"/>
      <c r="GOJ173" s="395"/>
      <c r="GOK173" s="395"/>
      <c r="GOL173" s="395"/>
      <c r="GOM173" s="395"/>
      <c r="GON173" s="395"/>
      <c r="GOO173" s="395"/>
      <c r="GOP173" s="395"/>
      <c r="GOQ173" s="395"/>
      <c r="GOR173" s="395"/>
      <c r="GOS173" s="395"/>
      <c r="GOT173" s="395"/>
      <c r="GOU173" s="395"/>
      <c r="GOV173" s="395"/>
      <c r="GOW173" s="395"/>
      <c r="GOX173" s="395"/>
      <c r="GOY173" s="395"/>
      <c r="GOZ173" s="395"/>
      <c r="GPA173" s="395"/>
      <c r="GPB173" s="395"/>
      <c r="GPC173" s="395"/>
      <c r="GPD173" s="395"/>
      <c r="GPE173" s="395"/>
      <c r="GPF173" s="395"/>
      <c r="GPG173" s="395"/>
      <c r="GPH173" s="395"/>
      <c r="GPI173" s="395"/>
      <c r="GPJ173" s="395"/>
      <c r="GPK173" s="395"/>
      <c r="GPL173" s="395"/>
      <c r="GPM173" s="395"/>
      <c r="GPN173" s="395"/>
      <c r="GPO173" s="395"/>
      <c r="GPP173" s="395"/>
      <c r="GPQ173" s="395"/>
      <c r="GPR173" s="395"/>
      <c r="GPS173" s="395"/>
      <c r="GPT173" s="395"/>
      <c r="GPU173" s="395"/>
      <c r="GPV173" s="395"/>
      <c r="GPW173" s="395"/>
      <c r="GPX173" s="395"/>
      <c r="GPY173" s="395"/>
      <c r="GPZ173" s="395"/>
      <c r="GQA173" s="395"/>
      <c r="GQB173" s="395"/>
      <c r="GQC173" s="395"/>
      <c r="GQD173" s="395"/>
      <c r="GQE173" s="395"/>
      <c r="GQF173" s="395"/>
      <c r="GQG173" s="395"/>
      <c r="GQH173" s="395"/>
      <c r="GQI173" s="395"/>
      <c r="GQJ173" s="395"/>
      <c r="GQK173" s="395"/>
      <c r="GQL173" s="395"/>
      <c r="GQM173" s="395"/>
      <c r="GQN173" s="395"/>
      <c r="GQO173" s="395"/>
      <c r="GQP173" s="395"/>
      <c r="GQQ173" s="395"/>
      <c r="GQR173" s="395"/>
      <c r="GQS173" s="395"/>
      <c r="GQT173" s="395"/>
      <c r="GQU173" s="395"/>
      <c r="GQV173" s="395"/>
      <c r="GQW173" s="395"/>
      <c r="GQX173" s="395"/>
      <c r="GQY173" s="395"/>
      <c r="GQZ173" s="395"/>
      <c r="GRA173" s="395"/>
      <c r="GRB173" s="395"/>
      <c r="GRC173" s="395"/>
      <c r="GRD173" s="395"/>
      <c r="GRE173" s="395"/>
      <c r="GRF173" s="395"/>
      <c r="GRG173" s="395"/>
      <c r="GRH173" s="395"/>
      <c r="GRI173" s="395"/>
      <c r="GRJ173" s="395"/>
      <c r="GRK173" s="395"/>
      <c r="GRL173" s="395"/>
      <c r="GRM173" s="395"/>
      <c r="GRN173" s="395"/>
      <c r="GRO173" s="395"/>
      <c r="GRP173" s="395"/>
      <c r="GRQ173" s="395"/>
      <c r="GRR173" s="395"/>
      <c r="GRS173" s="395"/>
      <c r="GRT173" s="395"/>
      <c r="GRU173" s="395"/>
      <c r="GRV173" s="395"/>
      <c r="GRW173" s="395"/>
      <c r="GRX173" s="395"/>
      <c r="GRY173" s="395"/>
      <c r="GRZ173" s="395"/>
      <c r="GSA173" s="395"/>
      <c r="GSB173" s="395"/>
      <c r="GSC173" s="395"/>
      <c r="GSD173" s="395"/>
      <c r="GSE173" s="395"/>
      <c r="GSF173" s="395"/>
      <c r="GSG173" s="395"/>
      <c r="GSH173" s="395"/>
      <c r="GSI173" s="395"/>
      <c r="GSJ173" s="395"/>
      <c r="GSK173" s="395"/>
      <c r="GSL173" s="395"/>
      <c r="GSM173" s="395"/>
      <c r="GSN173" s="395"/>
      <c r="GSO173" s="395"/>
      <c r="GSP173" s="395"/>
      <c r="GSQ173" s="395"/>
      <c r="GSR173" s="395"/>
      <c r="GSS173" s="395"/>
      <c r="GST173" s="395"/>
      <c r="GSU173" s="395"/>
      <c r="GSV173" s="395"/>
      <c r="GSW173" s="395"/>
      <c r="GSX173" s="395"/>
      <c r="GSY173" s="395"/>
      <c r="GSZ173" s="395"/>
      <c r="GTA173" s="395"/>
      <c r="GTB173" s="395"/>
      <c r="GTC173" s="395"/>
      <c r="GTD173" s="395"/>
      <c r="GTE173" s="395"/>
      <c r="GTF173" s="395"/>
      <c r="GTG173" s="395"/>
      <c r="GTH173" s="395"/>
      <c r="GTI173" s="395"/>
      <c r="GTJ173" s="395"/>
      <c r="GTK173" s="395"/>
      <c r="GTL173" s="395"/>
      <c r="GTM173" s="395"/>
      <c r="GTN173" s="395"/>
      <c r="GTO173" s="395"/>
      <c r="GTP173" s="395"/>
      <c r="GTQ173" s="395"/>
      <c r="GTR173" s="395"/>
      <c r="GTS173" s="395"/>
      <c r="GTT173" s="395"/>
      <c r="GTU173" s="395"/>
      <c r="GTV173" s="395"/>
      <c r="GTW173" s="395"/>
      <c r="GTX173" s="395"/>
      <c r="GTY173" s="395"/>
      <c r="GTZ173" s="395"/>
      <c r="GUA173" s="395"/>
      <c r="GUB173" s="395"/>
      <c r="GUC173" s="395"/>
      <c r="GUD173" s="395"/>
      <c r="GUE173" s="395"/>
      <c r="GUF173" s="395"/>
      <c r="GUG173" s="395"/>
      <c r="GUH173" s="395"/>
      <c r="GUI173" s="395"/>
      <c r="GUJ173" s="395"/>
      <c r="GUK173" s="395"/>
      <c r="GUL173" s="395"/>
      <c r="GUM173" s="395"/>
      <c r="GUN173" s="395"/>
      <c r="GUO173" s="395"/>
      <c r="GUP173" s="395"/>
      <c r="GUQ173" s="395"/>
      <c r="GUR173" s="395"/>
      <c r="GUS173" s="395"/>
      <c r="GUT173" s="395"/>
      <c r="GUU173" s="395"/>
      <c r="GUV173" s="395"/>
      <c r="GUW173" s="395"/>
      <c r="GUX173" s="395"/>
      <c r="GUY173" s="395"/>
      <c r="GUZ173" s="395"/>
      <c r="GVA173" s="395"/>
      <c r="GVB173" s="395"/>
      <c r="GVC173" s="395"/>
      <c r="GVD173" s="395"/>
      <c r="GVE173" s="395"/>
      <c r="GVF173" s="395"/>
      <c r="GVG173" s="395"/>
      <c r="GVH173" s="395"/>
      <c r="GVI173" s="395"/>
      <c r="GVJ173" s="395"/>
      <c r="GVK173" s="395"/>
      <c r="GVL173" s="395"/>
      <c r="GVM173" s="395"/>
      <c r="GVN173" s="395"/>
      <c r="GVO173" s="395"/>
      <c r="GVP173" s="395"/>
      <c r="GVQ173" s="395"/>
      <c r="GVR173" s="395"/>
      <c r="GVS173" s="395"/>
      <c r="GVT173" s="395"/>
      <c r="GVU173" s="395"/>
      <c r="GVV173" s="395"/>
      <c r="GVW173" s="395"/>
      <c r="GVX173" s="395"/>
      <c r="GVY173" s="395"/>
      <c r="GVZ173" s="395"/>
      <c r="GWA173" s="395"/>
      <c r="GWB173" s="395"/>
      <c r="GWC173" s="395"/>
      <c r="GWD173" s="395"/>
      <c r="GWE173" s="395"/>
      <c r="GWF173" s="395"/>
      <c r="GWG173" s="395"/>
      <c r="GWH173" s="395"/>
      <c r="GWI173" s="395"/>
      <c r="GWJ173" s="395"/>
      <c r="GWK173" s="395"/>
      <c r="GWL173" s="395"/>
      <c r="GWM173" s="395"/>
      <c r="GWN173" s="395"/>
      <c r="GWO173" s="395"/>
      <c r="GWP173" s="395"/>
      <c r="GWQ173" s="395"/>
      <c r="GWR173" s="395"/>
      <c r="GWS173" s="395"/>
      <c r="GWT173" s="395"/>
      <c r="GWU173" s="395"/>
      <c r="GWV173" s="395"/>
      <c r="GWW173" s="395"/>
      <c r="GWX173" s="395"/>
      <c r="GWY173" s="395"/>
      <c r="GWZ173" s="395"/>
      <c r="GXA173" s="395"/>
      <c r="GXB173" s="395"/>
      <c r="GXC173" s="395"/>
      <c r="GXD173" s="395"/>
      <c r="GXE173" s="395"/>
      <c r="GXF173" s="395"/>
      <c r="GXG173" s="395"/>
      <c r="GXH173" s="395"/>
      <c r="GXI173" s="395"/>
      <c r="GXJ173" s="395"/>
      <c r="GXK173" s="395"/>
      <c r="GXL173" s="395"/>
      <c r="GXM173" s="395"/>
      <c r="GXN173" s="395"/>
      <c r="GXO173" s="395"/>
      <c r="GXP173" s="395"/>
      <c r="GXQ173" s="395"/>
      <c r="GXR173" s="395"/>
      <c r="GXS173" s="395"/>
      <c r="GXT173" s="395"/>
      <c r="GXU173" s="395"/>
      <c r="GXV173" s="395"/>
      <c r="GXW173" s="395"/>
      <c r="GXX173" s="395"/>
      <c r="GXY173" s="395"/>
      <c r="GXZ173" s="395"/>
      <c r="GYA173" s="395"/>
      <c r="GYB173" s="395"/>
      <c r="GYC173" s="395"/>
      <c r="GYD173" s="395"/>
      <c r="GYE173" s="395"/>
      <c r="GYF173" s="395"/>
      <c r="GYG173" s="395"/>
      <c r="GYH173" s="395"/>
      <c r="GYI173" s="395"/>
      <c r="GYJ173" s="395"/>
      <c r="GYK173" s="395"/>
      <c r="GYL173" s="395"/>
      <c r="GYM173" s="395"/>
      <c r="GYN173" s="395"/>
      <c r="GYO173" s="395"/>
      <c r="GYP173" s="395"/>
      <c r="GYQ173" s="395"/>
      <c r="GYR173" s="395"/>
      <c r="GYS173" s="395"/>
      <c r="GYT173" s="395"/>
      <c r="GYU173" s="395"/>
      <c r="GYV173" s="395"/>
      <c r="GYW173" s="395"/>
      <c r="GYX173" s="395"/>
      <c r="GYY173" s="395"/>
      <c r="GYZ173" s="395"/>
      <c r="GZA173" s="395"/>
      <c r="GZB173" s="395"/>
      <c r="GZC173" s="395"/>
      <c r="GZD173" s="395"/>
      <c r="GZE173" s="395"/>
      <c r="GZF173" s="395"/>
      <c r="GZG173" s="395"/>
      <c r="GZH173" s="395"/>
      <c r="GZI173" s="395"/>
      <c r="GZJ173" s="395"/>
      <c r="GZK173" s="395"/>
      <c r="GZL173" s="395"/>
      <c r="GZM173" s="395"/>
      <c r="GZN173" s="395"/>
      <c r="GZO173" s="395"/>
      <c r="GZP173" s="395"/>
      <c r="GZQ173" s="395"/>
      <c r="GZR173" s="395"/>
      <c r="GZS173" s="395"/>
      <c r="GZT173" s="395"/>
      <c r="GZU173" s="395"/>
      <c r="GZV173" s="395"/>
      <c r="GZW173" s="395"/>
      <c r="GZX173" s="395"/>
      <c r="GZY173" s="395"/>
      <c r="GZZ173" s="395"/>
      <c r="HAA173" s="395"/>
      <c r="HAB173" s="395"/>
      <c r="HAC173" s="395"/>
      <c r="HAD173" s="395"/>
      <c r="HAE173" s="395"/>
      <c r="HAF173" s="395"/>
      <c r="HAG173" s="395"/>
      <c r="HAH173" s="395"/>
      <c r="HAI173" s="395"/>
      <c r="HAJ173" s="395"/>
      <c r="HAK173" s="395"/>
      <c r="HAL173" s="395"/>
      <c r="HAM173" s="395"/>
      <c r="HAN173" s="395"/>
      <c r="HAO173" s="395"/>
      <c r="HAP173" s="395"/>
      <c r="HAQ173" s="395"/>
      <c r="HAR173" s="395"/>
      <c r="HAS173" s="395"/>
      <c r="HAT173" s="395"/>
      <c r="HAU173" s="395"/>
      <c r="HAV173" s="395"/>
      <c r="HAW173" s="395"/>
      <c r="HAX173" s="395"/>
      <c r="HAY173" s="395"/>
      <c r="HAZ173" s="395"/>
      <c r="HBA173" s="395"/>
      <c r="HBB173" s="395"/>
      <c r="HBC173" s="395"/>
      <c r="HBD173" s="395"/>
      <c r="HBE173" s="395"/>
      <c r="HBF173" s="395"/>
      <c r="HBG173" s="395"/>
      <c r="HBH173" s="395"/>
      <c r="HBI173" s="395"/>
      <c r="HBJ173" s="395"/>
      <c r="HBK173" s="395"/>
      <c r="HBL173" s="395"/>
      <c r="HBM173" s="395"/>
      <c r="HBN173" s="395"/>
      <c r="HBO173" s="395"/>
      <c r="HBP173" s="395"/>
      <c r="HBQ173" s="395"/>
      <c r="HBR173" s="395"/>
      <c r="HBS173" s="395"/>
      <c r="HBT173" s="395"/>
      <c r="HBU173" s="395"/>
      <c r="HBV173" s="395"/>
      <c r="HBW173" s="395"/>
      <c r="HBX173" s="395"/>
      <c r="HBY173" s="395"/>
      <c r="HBZ173" s="395"/>
      <c r="HCA173" s="395"/>
      <c r="HCB173" s="395"/>
      <c r="HCC173" s="395"/>
      <c r="HCD173" s="395"/>
      <c r="HCE173" s="395"/>
      <c r="HCF173" s="395"/>
      <c r="HCG173" s="395"/>
      <c r="HCH173" s="395"/>
      <c r="HCI173" s="395"/>
      <c r="HCJ173" s="395"/>
      <c r="HCK173" s="395"/>
      <c r="HCL173" s="395"/>
      <c r="HCM173" s="395"/>
      <c r="HCN173" s="395"/>
      <c r="HCO173" s="395"/>
      <c r="HCP173" s="395"/>
      <c r="HCQ173" s="395"/>
      <c r="HCR173" s="395"/>
      <c r="HCS173" s="395"/>
      <c r="HCT173" s="395"/>
      <c r="HCU173" s="395"/>
      <c r="HCV173" s="395"/>
      <c r="HCW173" s="395"/>
      <c r="HCX173" s="395"/>
      <c r="HCY173" s="395"/>
      <c r="HCZ173" s="395"/>
      <c r="HDA173" s="395"/>
      <c r="HDB173" s="395"/>
      <c r="HDC173" s="395"/>
      <c r="HDD173" s="395"/>
      <c r="HDE173" s="395"/>
      <c r="HDF173" s="395"/>
      <c r="HDG173" s="395"/>
      <c r="HDH173" s="395"/>
      <c r="HDI173" s="395"/>
      <c r="HDJ173" s="395"/>
      <c r="HDK173" s="395"/>
      <c r="HDL173" s="395"/>
      <c r="HDM173" s="395"/>
      <c r="HDN173" s="395"/>
      <c r="HDO173" s="395"/>
      <c r="HDP173" s="395"/>
      <c r="HDQ173" s="395"/>
      <c r="HDR173" s="395"/>
      <c r="HDS173" s="395"/>
      <c r="HDT173" s="395"/>
      <c r="HDU173" s="395"/>
      <c r="HDV173" s="395"/>
      <c r="HDW173" s="395"/>
      <c r="HDX173" s="395"/>
      <c r="HDY173" s="395"/>
      <c r="HDZ173" s="395"/>
      <c r="HEA173" s="395"/>
      <c r="HEB173" s="395"/>
      <c r="HEC173" s="395"/>
      <c r="HED173" s="395"/>
      <c r="HEE173" s="395"/>
      <c r="HEF173" s="395"/>
      <c r="HEG173" s="395"/>
      <c r="HEH173" s="395"/>
      <c r="HEI173" s="395"/>
      <c r="HEJ173" s="395"/>
      <c r="HEK173" s="395"/>
      <c r="HEL173" s="395"/>
      <c r="HEM173" s="395"/>
      <c r="HEN173" s="395"/>
      <c r="HEO173" s="395"/>
      <c r="HEP173" s="395"/>
      <c r="HEQ173" s="395"/>
      <c r="HER173" s="395"/>
      <c r="HES173" s="395"/>
      <c r="HET173" s="395"/>
      <c r="HEU173" s="395"/>
      <c r="HEV173" s="395"/>
      <c r="HEW173" s="395"/>
      <c r="HEX173" s="395"/>
      <c r="HEY173" s="395"/>
      <c r="HEZ173" s="395"/>
      <c r="HFA173" s="395"/>
      <c r="HFB173" s="395"/>
      <c r="HFC173" s="395"/>
      <c r="HFD173" s="395"/>
      <c r="HFE173" s="395"/>
      <c r="HFF173" s="395"/>
      <c r="HFG173" s="395"/>
      <c r="HFH173" s="395"/>
      <c r="HFI173" s="395"/>
      <c r="HFJ173" s="395"/>
      <c r="HFK173" s="395"/>
      <c r="HFL173" s="395"/>
      <c r="HFM173" s="395"/>
      <c r="HFN173" s="395"/>
      <c r="HFO173" s="395"/>
      <c r="HFP173" s="395"/>
      <c r="HFQ173" s="395"/>
      <c r="HFR173" s="395"/>
      <c r="HFS173" s="395"/>
      <c r="HFT173" s="395"/>
      <c r="HFU173" s="395"/>
      <c r="HFV173" s="395"/>
      <c r="HFW173" s="395"/>
      <c r="HFX173" s="395"/>
      <c r="HFY173" s="395"/>
      <c r="HFZ173" s="395"/>
      <c r="HGA173" s="395"/>
      <c r="HGB173" s="395"/>
      <c r="HGC173" s="395"/>
      <c r="HGD173" s="395"/>
      <c r="HGE173" s="395"/>
      <c r="HGF173" s="395"/>
      <c r="HGG173" s="395"/>
      <c r="HGH173" s="395"/>
      <c r="HGI173" s="395"/>
      <c r="HGJ173" s="395"/>
      <c r="HGK173" s="395"/>
      <c r="HGL173" s="395"/>
      <c r="HGM173" s="395"/>
      <c r="HGN173" s="395"/>
      <c r="HGO173" s="395"/>
      <c r="HGP173" s="395"/>
      <c r="HGQ173" s="395"/>
      <c r="HGR173" s="395"/>
      <c r="HGS173" s="395"/>
      <c r="HGT173" s="395"/>
      <c r="HGU173" s="395"/>
      <c r="HGV173" s="395"/>
      <c r="HGW173" s="395"/>
      <c r="HGX173" s="395"/>
      <c r="HGY173" s="395"/>
      <c r="HGZ173" s="395"/>
      <c r="HHA173" s="395"/>
      <c r="HHB173" s="395"/>
      <c r="HHC173" s="395"/>
      <c r="HHD173" s="395"/>
      <c r="HHE173" s="395"/>
      <c r="HHF173" s="395"/>
      <c r="HHG173" s="395"/>
      <c r="HHH173" s="395"/>
      <c r="HHI173" s="395"/>
      <c r="HHJ173" s="395"/>
      <c r="HHK173" s="395"/>
      <c r="HHL173" s="395"/>
      <c r="HHM173" s="395"/>
      <c r="HHN173" s="395"/>
      <c r="HHO173" s="395"/>
      <c r="HHP173" s="395"/>
      <c r="HHQ173" s="395"/>
      <c r="HHR173" s="395"/>
      <c r="HHS173" s="395"/>
      <c r="HHT173" s="395"/>
      <c r="HHU173" s="395"/>
      <c r="HHV173" s="395"/>
      <c r="HHW173" s="395"/>
      <c r="HHX173" s="395"/>
      <c r="HHY173" s="395"/>
      <c r="HHZ173" s="395"/>
      <c r="HIA173" s="395"/>
      <c r="HIB173" s="395"/>
      <c r="HIC173" s="395"/>
      <c r="HID173" s="395"/>
      <c r="HIE173" s="395"/>
      <c r="HIF173" s="395"/>
      <c r="HIG173" s="395"/>
      <c r="HIH173" s="395"/>
      <c r="HII173" s="395"/>
      <c r="HIJ173" s="395"/>
      <c r="HIK173" s="395"/>
      <c r="HIL173" s="395"/>
      <c r="HIM173" s="395"/>
      <c r="HIN173" s="395"/>
      <c r="HIO173" s="395"/>
      <c r="HIP173" s="395"/>
      <c r="HIQ173" s="395"/>
      <c r="HIR173" s="395"/>
      <c r="HIS173" s="395"/>
      <c r="HIT173" s="395"/>
      <c r="HIU173" s="395"/>
      <c r="HIV173" s="395"/>
      <c r="HIW173" s="395"/>
      <c r="HIX173" s="395"/>
      <c r="HIY173" s="395"/>
      <c r="HIZ173" s="395"/>
      <c r="HJA173" s="395"/>
      <c r="HJB173" s="395"/>
      <c r="HJC173" s="395"/>
      <c r="HJD173" s="395"/>
      <c r="HJE173" s="395"/>
      <c r="HJF173" s="395"/>
      <c r="HJG173" s="395"/>
      <c r="HJH173" s="395"/>
      <c r="HJI173" s="395"/>
      <c r="HJJ173" s="395"/>
      <c r="HJK173" s="395"/>
      <c r="HJL173" s="395"/>
      <c r="HJM173" s="395"/>
      <c r="HJN173" s="395"/>
      <c r="HJO173" s="395"/>
      <c r="HJP173" s="395"/>
      <c r="HJQ173" s="395"/>
      <c r="HJR173" s="395"/>
      <c r="HJS173" s="395"/>
      <c r="HJT173" s="395"/>
      <c r="HJU173" s="395"/>
      <c r="HJV173" s="395"/>
      <c r="HJW173" s="395"/>
      <c r="HJX173" s="395"/>
      <c r="HJY173" s="395"/>
      <c r="HJZ173" s="395"/>
      <c r="HKA173" s="395"/>
      <c r="HKB173" s="395"/>
      <c r="HKC173" s="395"/>
      <c r="HKD173" s="395"/>
      <c r="HKE173" s="395"/>
      <c r="HKF173" s="395"/>
      <c r="HKG173" s="395"/>
      <c r="HKH173" s="395"/>
      <c r="HKI173" s="395"/>
      <c r="HKJ173" s="395"/>
      <c r="HKK173" s="395"/>
      <c r="HKL173" s="395"/>
      <c r="HKM173" s="395"/>
      <c r="HKN173" s="395"/>
      <c r="HKO173" s="395"/>
      <c r="HKP173" s="395"/>
      <c r="HKQ173" s="395"/>
      <c r="HKR173" s="395"/>
      <c r="HKS173" s="395"/>
      <c r="HKT173" s="395"/>
      <c r="HKU173" s="395"/>
      <c r="HKV173" s="395"/>
      <c r="HKW173" s="395"/>
      <c r="HKX173" s="395"/>
      <c r="HKY173" s="395"/>
      <c r="HKZ173" s="395"/>
      <c r="HLA173" s="395"/>
      <c r="HLB173" s="395"/>
      <c r="HLC173" s="395"/>
      <c r="HLD173" s="395"/>
      <c r="HLE173" s="395"/>
      <c r="HLF173" s="395"/>
      <c r="HLG173" s="395"/>
      <c r="HLH173" s="395"/>
      <c r="HLI173" s="395"/>
      <c r="HLJ173" s="395"/>
      <c r="HLK173" s="395"/>
      <c r="HLL173" s="395"/>
      <c r="HLM173" s="395"/>
      <c r="HLN173" s="395"/>
      <c r="HLO173" s="395"/>
      <c r="HLP173" s="395"/>
      <c r="HLQ173" s="395"/>
      <c r="HLR173" s="395"/>
      <c r="HLS173" s="395"/>
      <c r="HLT173" s="395"/>
      <c r="HLU173" s="395"/>
      <c r="HLV173" s="395"/>
      <c r="HLW173" s="395"/>
      <c r="HLX173" s="395"/>
      <c r="HLY173" s="395"/>
      <c r="HLZ173" s="395"/>
      <c r="HMA173" s="395"/>
      <c r="HMB173" s="395"/>
      <c r="HMC173" s="395"/>
      <c r="HMD173" s="395"/>
      <c r="HME173" s="395"/>
      <c r="HMF173" s="395"/>
      <c r="HMG173" s="395"/>
      <c r="HMH173" s="395"/>
      <c r="HMI173" s="395"/>
      <c r="HMJ173" s="395"/>
      <c r="HMK173" s="395"/>
      <c r="HML173" s="395"/>
      <c r="HMM173" s="395"/>
      <c r="HMN173" s="395"/>
      <c r="HMO173" s="395"/>
      <c r="HMP173" s="395"/>
      <c r="HMQ173" s="395"/>
      <c r="HMR173" s="395"/>
      <c r="HMS173" s="395"/>
      <c r="HMT173" s="395"/>
      <c r="HMU173" s="395"/>
      <c r="HMV173" s="395"/>
      <c r="HMW173" s="395"/>
      <c r="HMX173" s="395"/>
      <c r="HMY173" s="395"/>
      <c r="HMZ173" s="395"/>
      <c r="HNA173" s="395"/>
      <c r="HNB173" s="395"/>
      <c r="HNC173" s="395"/>
      <c r="HND173" s="395"/>
      <c r="HNE173" s="395"/>
      <c r="HNF173" s="395"/>
      <c r="HNG173" s="395"/>
      <c r="HNH173" s="395"/>
      <c r="HNI173" s="395"/>
      <c r="HNJ173" s="395"/>
      <c r="HNK173" s="395"/>
      <c r="HNL173" s="395"/>
      <c r="HNM173" s="395"/>
      <c r="HNN173" s="395"/>
      <c r="HNO173" s="395"/>
      <c r="HNP173" s="395"/>
      <c r="HNQ173" s="395"/>
      <c r="HNR173" s="395"/>
      <c r="HNS173" s="395"/>
      <c r="HNT173" s="395"/>
      <c r="HNU173" s="395"/>
      <c r="HNV173" s="395"/>
      <c r="HNW173" s="395"/>
      <c r="HNX173" s="395"/>
      <c r="HNY173" s="395"/>
      <c r="HNZ173" s="395"/>
      <c r="HOA173" s="395"/>
      <c r="HOB173" s="395"/>
      <c r="HOC173" s="395"/>
      <c r="HOD173" s="395"/>
      <c r="HOE173" s="395"/>
      <c r="HOF173" s="395"/>
      <c r="HOG173" s="395"/>
      <c r="HOH173" s="395"/>
      <c r="HOI173" s="395"/>
      <c r="HOJ173" s="395"/>
      <c r="HOK173" s="395"/>
      <c r="HOL173" s="395"/>
      <c r="HOM173" s="395"/>
      <c r="HON173" s="395"/>
      <c r="HOO173" s="395"/>
      <c r="HOP173" s="395"/>
      <c r="HOQ173" s="395"/>
      <c r="HOR173" s="395"/>
      <c r="HOS173" s="395"/>
      <c r="HOT173" s="395"/>
      <c r="HOU173" s="395"/>
      <c r="HOV173" s="395"/>
      <c r="HOW173" s="395"/>
      <c r="HOX173" s="395"/>
      <c r="HOY173" s="395"/>
      <c r="HOZ173" s="395"/>
      <c r="HPA173" s="395"/>
      <c r="HPB173" s="395"/>
      <c r="HPC173" s="395"/>
      <c r="HPD173" s="395"/>
      <c r="HPE173" s="395"/>
      <c r="HPF173" s="395"/>
      <c r="HPG173" s="395"/>
      <c r="HPH173" s="395"/>
      <c r="HPI173" s="395"/>
      <c r="HPJ173" s="395"/>
      <c r="HPK173" s="395"/>
      <c r="HPL173" s="395"/>
      <c r="HPM173" s="395"/>
      <c r="HPN173" s="395"/>
      <c r="HPO173" s="395"/>
      <c r="HPP173" s="395"/>
      <c r="HPQ173" s="395"/>
      <c r="HPR173" s="395"/>
      <c r="HPS173" s="395"/>
      <c r="HPT173" s="395"/>
      <c r="HPU173" s="395"/>
      <c r="HPV173" s="395"/>
      <c r="HPW173" s="395"/>
      <c r="HPX173" s="395"/>
      <c r="HPY173" s="395"/>
      <c r="HPZ173" s="395"/>
      <c r="HQA173" s="395"/>
      <c r="HQB173" s="395"/>
      <c r="HQC173" s="395"/>
      <c r="HQD173" s="395"/>
      <c r="HQE173" s="395"/>
      <c r="HQF173" s="395"/>
      <c r="HQG173" s="395"/>
      <c r="HQH173" s="395"/>
      <c r="HQI173" s="395"/>
      <c r="HQJ173" s="395"/>
      <c r="HQK173" s="395"/>
      <c r="HQL173" s="395"/>
      <c r="HQM173" s="395"/>
      <c r="HQN173" s="395"/>
      <c r="HQO173" s="395"/>
      <c r="HQP173" s="395"/>
      <c r="HQQ173" s="395"/>
      <c r="HQR173" s="395"/>
      <c r="HQS173" s="395"/>
      <c r="HQT173" s="395"/>
      <c r="HQU173" s="395"/>
      <c r="HQV173" s="395"/>
      <c r="HQW173" s="395"/>
      <c r="HQX173" s="395"/>
      <c r="HQY173" s="395"/>
      <c r="HQZ173" s="395"/>
      <c r="HRA173" s="395"/>
      <c r="HRB173" s="395"/>
      <c r="HRC173" s="395"/>
      <c r="HRD173" s="395"/>
      <c r="HRE173" s="395"/>
      <c r="HRF173" s="395"/>
      <c r="HRG173" s="395"/>
      <c r="HRH173" s="395"/>
      <c r="HRI173" s="395"/>
      <c r="HRJ173" s="395"/>
      <c r="HRK173" s="395"/>
      <c r="HRL173" s="395"/>
      <c r="HRM173" s="395"/>
      <c r="HRN173" s="395"/>
      <c r="HRO173" s="395"/>
      <c r="HRP173" s="395"/>
      <c r="HRQ173" s="395"/>
      <c r="HRR173" s="395"/>
      <c r="HRS173" s="395"/>
      <c r="HRT173" s="395"/>
      <c r="HRU173" s="395"/>
      <c r="HRV173" s="395"/>
      <c r="HRW173" s="395"/>
      <c r="HRX173" s="395"/>
      <c r="HRY173" s="395"/>
      <c r="HRZ173" s="395"/>
      <c r="HSA173" s="395"/>
      <c r="HSB173" s="395"/>
      <c r="HSC173" s="395"/>
      <c r="HSD173" s="395"/>
      <c r="HSE173" s="395"/>
      <c r="HSF173" s="395"/>
      <c r="HSG173" s="395"/>
      <c r="HSH173" s="395"/>
      <c r="HSI173" s="395"/>
      <c r="HSJ173" s="395"/>
      <c r="HSK173" s="395"/>
      <c r="HSL173" s="395"/>
      <c r="HSM173" s="395"/>
      <c r="HSN173" s="395"/>
      <c r="HSO173" s="395"/>
      <c r="HSP173" s="395"/>
      <c r="HSQ173" s="395"/>
      <c r="HSR173" s="395"/>
      <c r="HSS173" s="395"/>
      <c r="HST173" s="395"/>
      <c r="HSU173" s="395"/>
      <c r="HSV173" s="395"/>
      <c r="HSW173" s="395"/>
      <c r="HSX173" s="395"/>
      <c r="HSY173" s="395"/>
      <c r="HSZ173" s="395"/>
      <c r="HTA173" s="395"/>
      <c r="HTB173" s="395"/>
      <c r="HTC173" s="395"/>
      <c r="HTD173" s="395"/>
      <c r="HTE173" s="395"/>
      <c r="HTF173" s="395"/>
      <c r="HTG173" s="395"/>
      <c r="HTH173" s="395"/>
      <c r="HTI173" s="395"/>
      <c r="HTJ173" s="395"/>
      <c r="HTK173" s="395"/>
      <c r="HTL173" s="395"/>
      <c r="HTM173" s="395"/>
      <c r="HTN173" s="395"/>
      <c r="HTO173" s="395"/>
      <c r="HTP173" s="395"/>
      <c r="HTQ173" s="395"/>
      <c r="HTR173" s="395"/>
      <c r="HTS173" s="395"/>
      <c r="HTT173" s="395"/>
      <c r="HTU173" s="395"/>
      <c r="HTV173" s="395"/>
      <c r="HTW173" s="395"/>
      <c r="HTX173" s="395"/>
      <c r="HTY173" s="395"/>
      <c r="HTZ173" s="395"/>
      <c r="HUA173" s="395"/>
      <c r="HUB173" s="395"/>
      <c r="HUC173" s="395"/>
      <c r="HUD173" s="395"/>
      <c r="HUE173" s="395"/>
      <c r="HUF173" s="395"/>
      <c r="HUG173" s="395"/>
      <c r="HUH173" s="395"/>
      <c r="HUI173" s="395"/>
      <c r="HUJ173" s="395"/>
      <c r="HUK173" s="395"/>
      <c r="HUL173" s="395"/>
      <c r="HUM173" s="395"/>
      <c r="HUN173" s="395"/>
      <c r="HUO173" s="395"/>
      <c r="HUP173" s="395"/>
      <c r="HUQ173" s="395"/>
      <c r="HUR173" s="395"/>
      <c r="HUS173" s="395"/>
      <c r="HUT173" s="395"/>
      <c r="HUU173" s="395"/>
      <c r="HUV173" s="395"/>
      <c r="HUW173" s="395"/>
      <c r="HUX173" s="395"/>
      <c r="HUY173" s="395"/>
      <c r="HUZ173" s="395"/>
      <c r="HVA173" s="395"/>
      <c r="HVB173" s="395"/>
      <c r="HVC173" s="395"/>
      <c r="HVD173" s="395"/>
      <c r="HVE173" s="395"/>
      <c r="HVF173" s="395"/>
      <c r="HVG173" s="395"/>
      <c r="HVH173" s="395"/>
      <c r="HVI173" s="395"/>
      <c r="HVJ173" s="395"/>
      <c r="HVK173" s="395"/>
      <c r="HVL173" s="395"/>
      <c r="HVM173" s="395"/>
      <c r="HVN173" s="395"/>
      <c r="HVO173" s="395"/>
      <c r="HVP173" s="395"/>
      <c r="HVQ173" s="395"/>
      <c r="HVR173" s="395"/>
      <c r="HVS173" s="395"/>
      <c r="HVT173" s="395"/>
      <c r="HVU173" s="395"/>
      <c r="HVV173" s="395"/>
      <c r="HVW173" s="395"/>
      <c r="HVX173" s="395"/>
      <c r="HVY173" s="395"/>
      <c r="HVZ173" s="395"/>
      <c r="HWA173" s="395"/>
      <c r="HWB173" s="395"/>
      <c r="HWC173" s="395"/>
      <c r="HWD173" s="395"/>
      <c r="HWE173" s="395"/>
      <c r="HWF173" s="395"/>
      <c r="HWG173" s="395"/>
      <c r="HWH173" s="395"/>
      <c r="HWI173" s="395"/>
      <c r="HWJ173" s="395"/>
      <c r="HWK173" s="395"/>
      <c r="HWL173" s="395"/>
      <c r="HWM173" s="395"/>
      <c r="HWN173" s="395"/>
      <c r="HWO173" s="395"/>
      <c r="HWP173" s="395"/>
      <c r="HWQ173" s="395"/>
      <c r="HWR173" s="395"/>
      <c r="HWS173" s="395"/>
      <c r="HWT173" s="395"/>
      <c r="HWU173" s="395"/>
      <c r="HWV173" s="395"/>
      <c r="HWW173" s="395"/>
      <c r="HWX173" s="395"/>
      <c r="HWY173" s="395"/>
      <c r="HWZ173" s="395"/>
      <c r="HXA173" s="395"/>
      <c r="HXB173" s="395"/>
      <c r="HXC173" s="395"/>
      <c r="HXD173" s="395"/>
      <c r="HXE173" s="395"/>
      <c r="HXF173" s="395"/>
      <c r="HXG173" s="395"/>
      <c r="HXH173" s="395"/>
      <c r="HXI173" s="395"/>
      <c r="HXJ173" s="395"/>
      <c r="HXK173" s="395"/>
      <c r="HXL173" s="395"/>
      <c r="HXM173" s="395"/>
      <c r="HXN173" s="395"/>
      <c r="HXO173" s="395"/>
      <c r="HXP173" s="395"/>
      <c r="HXQ173" s="395"/>
      <c r="HXR173" s="395"/>
      <c r="HXS173" s="395"/>
      <c r="HXT173" s="395"/>
      <c r="HXU173" s="395"/>
      <c r="HXV173" s="395"/>
      <c r="HXW173" s="395"/>
      <c r="HXX173" s="395"/>
      <c r="HXY173" s="395"/>
      <c r="HXZ173" s="395"/>
      <c r="HYA173" s="395"/>
      <c r="HYB173" s="395"/>
      <c r="HYC173" s="395"/>
      <c r="HYD173" s="395"/>
      <c r="HYE173" s="395"/>
      <c r="HYF173" s="395"/>
      <c r="HYG173" s="395"/>
      <c r="HYH173" s="395"/>
      <c r="HYI173" s="395"/>
      <c r="HYJ173" s="395"/>
      <c r="HYK173" s="395"/>
      <c r="HYL173" s="395"/>
      <c r="HYM173" s="395"/>
      <c r="HYN173" s="395"/>
      <c r="HYO173" s="395"/>
      <c r="HYP173" s="395"/>
      <c r="HYQ173" s="395"/>
      <c r="HYR173" s="395"/>
      <c r="HYS173" s="395"/>
      <c r="HYT173" s="395"/>
      <c r="HYU173" s="395"/>
      <c r="HYV173" s="395"/>
      <c r="HYW173" s="395"/>
      <c r="HYX173" s="395"/>
      <c r="HYY173" s="395"/>
      <c r="HYZ173" s="395"/>
      <c r="HZA173" s="395"/>
      <c r="HZB173" s="395"/>
      <c r="HZC173" s="395"/>
      <c r="HZD173" s="395"/>
      <c r="HZE173" s="395"/>
      <c r="HZF173" s="395"/>
      <c r="HZG173" s="395"/>
      <c r="HZH173" s="395"/>
      <c r="HZI173" s="395"/>
      <c r="HZJ173" s="395"/>
      <c r="HZK173" s="395"/>
      <c r="HZL173" s="395"/>
      <c r="HZM173" s="395"/>
      <c r="HZN173" s="395"/>
      <c r="HZO173" s="395"/>
      <c r="HZP173" s="395"/>
      <c r="HZQ173" s="395"/>
      <c r="HZR173" s="395"/>
      <c r="HZS173" s="395"/>
      <c r="HZT173" s="395"/>
      <c r="HZU173" s="395"/>
      <c r="HZV173" s="395"/>
      <c r="HZW173" s="395"/>
      <c r="HZX173" s="395"/>
      <c r="HZY173" s="395"/>
      <c r="HZZ173" s="395"/>
      <c r="IAA173" s="395"/>
      <c r="IAB173" s="395"/>
      <c r="IAC173" s="395"/>
      <c r="IAD173" s="395"/>
      <c r="IAE173" s="395"/>
      <c r="IAF173" s="395"/>
      <c r="IAG173" s="395"/>
      <c r="IAH173" s="395"/>
      <c r="IAI173" s="395"/>
      <c r="IAJ173" s="395"/>
      <c r="IAK173" s="395"/>
      <c r="IAL173" s="395"/>
      <c r="IAM173" s="395"/>
      <c r="IAN173" s="395"/>
      <c r="IAO173" s="395"/>
      <c r="IAP173" s="395"/>
      <c r="IAQ173" s="395"/>
      <c r="IAR173" s="395"/>
      <c r="IAS173" s="395"/>
      <c r="IAT173" s="395"/>
      <c r="IAU173" s="395"/>
      <c r="IAV173" s="395"/>
      <c r="IAW173" s="395"/>
      <c r="IAX173" s="395"/>
      <c r="IAY173" s="395"/>
      <c r="IAZ173" s="395"/>
      <c r="IBA173" s="395"/>
      <c r="IBB173" s="395"/>
      <c r="IBC173" s="395"/>
      <c r="IBD173" s="395"/>
      <c r="IBE173" s="395"/>
      <c r="IBF173" s="395"/>
      <c r="IBG173" s="395"/>
      <c r="IBH173" s="395"/>
      <c r="IBI173" s="395"/>
      <c r="IBJ173" s="395"/>
      <c r="IBK173" s="395"/>
      <c r="IBL173" s="395"/>
      <c r="IBM173" s="395"/>
      <c r="IBN173" s="395"/>
      <c r="IBO173" s="395"/>
      <c r="IBP173" s="395"/>
      <c r="IBQ173" s="395"/>
      <c r="IBR173" s="395"/>
      <c r="IBS173" s="395"/>
      <c r="IBT173" s="395"/>
      <c r="IBU173" s="395"/>
      <c r="IBV173" s="395"/>
      <c r="IBW173" s="395"/>
      <c r="IBX173" s="395"/>
      <c r="IBY173" s="395"/>
      <c r="IBZ173" s="395"/>
      <c r="ICA173" s="395"/>
      <c r="ICB173" s="395"/>
      <c r="ICC173" s="395"/>
      <c r="ICD173" s="395"/>
      <c r="ICE173" s="395"/>
      <c r="ICF173" s="395"/>
      <c r="ICG173" s="395"/>
      <c r="ICH173" s="395"/>
      <c r="ICI173" s="395"/>
      <c r="ICJ173" s="395"/>
      <c r="ICK173" s="395"/>
      <c r="ICL173" s="395"/>
      <c r="ICM173" s="395"/>
      <c r="ICN173" s="395"/>
      <c r="ICO173" s="395"/>
      <c r="ICP173" s="395"/>
      <c r="ICQ173" s="395"/>
      <c r="ICR173" s="395"/>
      <c r="ICS173" s="395"/>
      <c r="ICT173" s="395"/>
      <c r="ICU173" s="395"/>
      <c r="ICV173" s="395"/>
      <c r="ICW173" s="395"/>
      <c r="ICX173" s="395"/>
      <c r="ICY173" s="395"/>
      <c r="ICZ173" s="395"/>
      <c r="IDA173" s="395"/>
      <c r="IDB173" s="395"/>
      <c r="IDC173" s="395"/>
      <c r="IDD173" s="395"/>
      <c r="IDE173" s="395"/>
      <c r="IDF173" s="395"/>
      <c r="IDG173" s="395"/>
      <c r="IDH173" s="395"/>
      <c r="IDI173" s="395"/>
      <c r="IDJ173" s="395"/>
      <c r="IDK173" s="395"/>
      <c r="IDL173" s="395"/>
      <c r="IDM173" s="395"/>
      <c r="IDN173" s="395"/>
      <c r="IDO173" s="395"/>
      <c r="IDP173" s="395"/>
      <c r="IDQ173" s="395"/>
      <c r="IDR173" s="395"/>
      <c r="IDS173" s="395"/>
      <c r="IDT173" s="395"/>
      <c r="IDU173" s="395"/>
      <c r="IDV173" s="395"/>
      <c r="IDW173" s="395"/>
      <c r="IDX173" s="395"/>
      <c r="IDY173" s="395"/>
      <c r="IDZ173" s="395"/>
      <c r="IEA173" s="395"/>
      <c r="IEB173" s="395"/>
      <c r="IEC173" s="395"/>
      <c r="IED173" s="395"/>
      <c r="IEE173" s="395"/>
      <c r="IEF173" s="395"/>
      <c r="IEG173" s="395"/>
      <c r="IEH173" s="395"/>
      <c r="IEI173" s="395"/>
      <c r="IEJ173" s="395"/>
      <c r="IEK173" s="395"/>
      <c r="IEL173" s="395"/>
      <c r="IEM173" s="395"/>
      <c r="IEN173" s="395"/>
      <c r="IEO173" s="395"/>
      <c r="IEP173" s="395"/>
      <c r="IEQ173" s="395"/>
      <c r="IER173" s="395"/>
      <c r="IES173" s="395"/>
      <c r="IET173" s="395"/>
      <c r="IEU173" s="395"/>
      <c r="IEV173" s="395"/>
      <c r="IEW173" s="395"/>
      <c r="IEX173" s="395"/>
      <c r="IEY173" s="395"/>
      <c r="IEZ173" s="395"/>
      <c r="IFA173" s="395"/>
      <c r="IFB173" s="395"/>
      <c r="IFC173" s="395"/>
      <c r="IFD173" s="395"/>
      <c r="IFE173" s="395"/>
      <c r="IFF173" s="395"/>
      <c r="IFG173" s="395"/>
      <c r="IFH173" s="395"/>
      <c r="IFI173" s="395"/>
      <c r="IFJ173" s="395"/>
      <c r="IFK173" s="395"/>
      <c r="IFL173" s="395"/>
      <c r="IFM173" s="395"/>
      <c r="IFN173" s="395"/>
      <c r="IFO173" s="395"/>
      <c r="IFP173" s="395"/>
      <c r="IFQ173" s="395"/>
      <c r="IFR173" s="395"/>
      <c r="IFS173" s="395"/>
      <c r="IFT173" s="395"/>
      <c r="IFU173" s="395"/>
      <c r="IFV173" s="395"/>
      <c r="IFW173" s="395"/>
      <c r="IFX173" s="395"/>
      <c r="IFY173" s="395"/>
      <c r="IFZ173" s="395"/>
      <c r="IGA173" s="395"/>
      <c r="IGB173" s="395"/>
      <c r="IGC173" s="395"/>
      <c r="IGD173" s="395"/>
      <c r="IGE173" s="395"/>
      <c r="IGF173" s="395"/>
      <c r="IGG173" s="395"/>
      <c r="IGH173" s="395"/>
      <c r="IGI173" s="395"/>
      <c r="IGJ173" s="395"/>
      <c r="IGK173" s="395"/>
      <c r="IGL173" s="395"/>
      <c r="IGM173" s="395"/>
      <c r="IGN173" s="395"/>
      <c r="IGO173" s="395"/>
      <c r="IGP173" s="395"/>
      <c r="IGQ173" s="395"/>
      <c r="IGR173" s="395"/>
      <c r="IGS173" s="395"/>
      <c r="IGT173" s="395"/>
      <c r="IGU173" s="395"/>
      <c r="IGV173" s="395"/>
      <c r="IGW173" s="395"/>
      <c r="IGX173" s="395"/>
      <c r="IGY173" s="395"/>
      <c r="IGZ173" s="395"/>
      <c r="IHA173" s="395"/>
      <c r="IHB173" s="395"/>
      <c r="IHC173" s="395"/>
      <c r="IHD173" s="395"/>
      <c r="IHE173" s="395"/>
      <c r="IHF173" s="395"/>
      <c r="IHG173" s="395"/>
      <c r="IHH173" s="395"/>
      <c r="IHI173" s="395"/>
      <c r="IHJ173" s="395"/>
      <c r="IHK173" s="395"/>
      <c r="IHL173" s="395"/>
      <c r="IHM173" s="395"/>
      <c r="IHN173" s="395"/>
      <c r="IHO173" s="395"/>
      <c r="IHP173" s="395"/>
      <c r="IHQ173" s="395"/>
      <c r="IHR173" s="395"/>
      <c r="IHS173" s="395"/>
      <c r="IHT173" s="395"/>
      <c r="IHU173" s="395"/>
      <c r="IHV173" s="395"/>
      <c r="IHW173" s="395"/>
      <c r="IHX173" s="395"/>
      <c r="IHY173" s="395"/>
      <c r="IHZ173" s="395"/>
      <c r="IIA173" s="395"/>
      <c r="IIB173" s="395"/>
      <c r="IIC173" s="395"/>
      <c r="IID173" s="395"/>
      <c r="IIE173" s="395"/>
      <c r="IIF173" s="395"/>
      <c r="IIG173" s="395"/>
      <c r="IIH173" s="395"/>
      <c r="III173" s="395"/>
      <c r="IIJ173" s="395"/>
      <c r="IIK173" s="395"/>
      <c r="IIL173" s="395"/>
      <c r="IIM173" s="395"/>
      <c r="IIN173" s="395"/>
      <c r="IIO173" s="395"/>
      <c r="IIP173" s="395"/>
      <c r="IIQ173" s="395"/>
      <c r="IIR173" s="395"/>
      <c r="IIS173" s="395"/>
      <c r="IIT173" s="395"/>
      <c r="IIU173" s="395"/>
      <c r="IIV173" s="395"/>
      <c r="IIW173" s="395"/>
      <c r="IIX173" s="395"/>
      <c r="IIY173" s="395"/>
      <c r="IIZ173" s="395"/>
      <c r="IJA173" s="395"/>
      <c r="IJB173" s="395"/>
      <c r="IJC173" s="395"/>
      <c r="IJD173" s="395"/>
      <c r="IJE173" s="395"/>
      <c r="IJF173" s="395"/>
      <c r="IJG173" s="395"/>
      <c r="IJH173" s="395"/>
      <c r="IJI173" s="395"/>
      <c r="IJJ173" s="395"/>
      <c r="IJK173" s="395"/>
      <c r="IJL173" s="395"/>
      <c r="IJM173" s="395"/>
      <c r="IJN173" s="395"/>
      <c r="IJO173" s="395"/>
      <c r="IJP173" s="395"/>
      <c r="IJQ173" s="395"/>
      <c r="IJR173" s="395"/>
      <c r="IJS173" s="395"/>
      <c r="IJT173" s="395"/>
      <c r="IJU173" s="395"/>
      <c r="IJV173" s="395"/>
      <c r="IJW173" s="395"/>
      <c r="IJX173" s="395"/>
      <c r="IJY173" s="395"/>
      <c r="IJZ173" s="395"/>
      <c r="IKA173" s="395"/>
      <c r="IKB173" s="395"/>
      <c r="IKC173" s="395"/>
      <c r="IKD173" s="395"/>
      <c r="IKE173" s="395"/>
      <c r="IKF173" s="395"/>
      <c r="IKG173" s="395"/>
      <c r="IKH173" s="395"/>
      <c r="IKI173" s="395"/>
      <c r="IKJ173" s="395"/>
      <c r="IKK173" s="395"/>
      <c r="IKL173" s="395"/>
      <c r="IKM173" s="395"/>
      <c r="IKN173" s="395"/>
      <c r="IKO173" s="395"/>
      <c r="IKP173" s="395"/>
      <c r="IKQ173" s="395"/>
      <c r="IKR173" s="395"/>
      <c r="IKS173" s="395"/>
      <c r="IKT173" s="395"/>
      <c r="IKU173" s="395"/>
      <c r="IKV173" s="395"/>
      <c r="IKW173" s="395"/>
      <c r="IKX173" s="395"/>
      <c r="IKY173" s="395"/>
      <c r="IKZ173" s="395"/>
      <c r="ILA173" s="395"/>
      <c r="ILB173" s="395"/>
      <c r="ILC173" s="395"/>
      <c r="ILD173" s="395"/>
      <c r="ILE173" s="395"/>
      <c r="ILF173" s="395"/>
      <c r="ILG173" s="395"/>
      <c r="ILH173" s="395"/>
      <c r="ILI173" s="395"/>
      <c r="ILJ173" s="395"/>
      <c r="ILK173" s="395"/>
      <c r="ILL173" s="395"/>
      <c r="ILM173" s="395"/>
      <c r="ILN173" s="395"/>
      <c r="ILO173" s="395"/>
      <c r="ILP173" s="395"/>
      <c r="ILQ173" s="395"/>
      <c r="ILR173" s="395"/>
      <c r="ILS173" s="395"/>
      <c r="ILT173" s="395"/>
      <c r="ILU173" s="395"/>
      <c r="ILV173" s="395"/>
      <c r="ILW173" s="395"/>
      <c r="ILX173" s="395"/>
      <c r="ILY173" s="395"/>
      <c r="ILZ173" s="395"/>
      <c r="IMA173" s="395"/>
      <c r="IMB173" s="395"/>
      <c r="IMC173" s="395"/>
      <c r="IMD173" s="395"/>
      <c r="IME173" s="395"/>
      <c r="IMF173" s="395"/>
      <c r="IMG173" s="395"/>
      <c r="IMH173" s="395"/>
      <c r="IMI173" s="395"/>
      <c r="IMJ173" s="395"/>
      <c r="IMK173" s="395"/>
      <c r="IML173" s="395"/>
      <c r="IMM173" s="395"/>
      <c r="IMN173" s="395"/>
      <c r="IMO173" s="395"/>
      <c r="IMP173" s="395"/>
      <c r="IMQ173" s="395"/>
      <c r="IMR173" s="395"/>
      <c r="IMS173" s="395"/>
      <c r="IMT173" s="395"/>
      <c r="IMU173" s="395"/>
      <c r="IMV173" s="395"/>
      <c r="IMW173" s="395"/>
      <c r="IMX173" s="395"/>
      <c r="IMY173" s="395"/>
      <c r="IMZ173" s="395"/>
      <c r="INA173" s="395"/>
      <c r="INB173" s="395"/>
      <c r="INC173" s="395"/>
      <c r="IND173" s="395"/>
      <c r="INE173" s="395"/>
      <c r="INF173" s="395"/>
      <c r="ING173" s="395"/>
      <c r="INH173" s="395"/>
      <c r="INI173" s="395"/>
      <c r="INJ173" s="395"/>
      <c r="INK173" s="395"/>
      <c r="INL173" s="395"/>
      <c r="INM173" s="395"/>
      <c r="INN173" s="395"/>
      <c r="INO173" s="395"/>
      <c r="INP173" s="395"/>
      <c r="INQ173" s="395"/>
      <c r="INR173" s="395"/>
      <c r="INS173" s="395"/>
      <c r="INT173" s="395"/>
      <c r="INU173" s="395"/>
      <c r="INV173" s="395"/>
      <c r="INW173" s="395"/>
      <c r="INX173" s="395"/>
      <c r="INY173" s="395"/>
      <c r="INZ173" s="395"/>
      <c r="IOA173" s="395"/>
      <c r="IOB173" s="395"/>
      <c r="IOC173" s="395"/>
      <c r="IOD173" s="395"/>
      <c r="IOE173" s="395"/>
      <c r="IOF173" s="395"/>
      <c r="IOG173" s="395"/>
      <c r="IOH173" s="395"/>
      <c r="IOI173" s="395"/>
      <c r="IOJ173" s="395"/>
      <c r="IOK173" s="395"/>
      <c r="IOL173" s="395"/>
      <c r="IOM173" s="395"/>
      <c r="ION173" s="395"/>
      <c r="IOO173" s="395"/>
      <c r="IOP173" s="395"/>
      <c r="IOQ173" s="395"/>
      <c r="IOR173" s="395"/>
      <c r="IOS173" s="395"/>
      <c r="IOT173" s="395"/>
      <c r="IOU173" s="395"/>
      <c r="IOV173" s="395"/>
      <c r="IOW173" s="395"/>
      <c r="IOX173" s="395"/>
      <c r="IOY173" s="395"/>
      <c r="IOZ173" s="395"/>
      <c r="IPA173" s="395"/>
      <c r="IPB173" s="395"/>
      <c r="IPC173" s="395"/>
      <c r="IPD173" s="395"/>
      <c r="IPE173" s="395"/>
      <c r="IPF173" s="395"/>
      <c r="IPG173" s="395"/>
      <c r="IPH173" s="395"/>
      <c r="IPI173" s="395"/>
      <c r="IPJ173" s="395"/>
      <c r="IPK173" s="395"/>
      <c r="IPL173" s="395"/>
      <c r="IPM173" s="395"/>
      <c r="IPN173" s="395"/>
      <c r="IPO173" s="395"/>
      <c r="IPP173" s="395"/>
      <c r="IPQ173" s="395"/>
      <c r="IPR173" s="395"/>
      <c r="IPS173" s="395"/>
      <c r="IPT173" s="395"/>
      <c r="IPU173" s="395"/>
      <c r="IPV173" s="395"/>
      <c r="IPW173" s="395"/>
      <c r="IPX173" s="395"/>
      <c r="IPY173" s="395"/>
      <c r="IPZ173" s="395"/>
      <c r="IQA173" s="395"/>
      <c r="IQB173" s="395"/>
      <c r="IQC173" s="395"/>
      <c r="IQD173" s="395"/>
      <c r="IQE173" s="395"/>
      <c r="IQF173" s="395"/>
      <c r="IQG173" s="395"/>
      <c r="IQH173" s="395"/>
      <c r="IQI173" s="395"/>
      <c r="IQJ173" s="395"/>
      <c r="IQK173" s="395"/>
      <c r="IQL173" s="395"/>
      <c r="IQM173" s="395"/>
      <c r="IQN173" s="395"/>
      <c r="IQO173" s="395"/>
      <c r="IQP173" s="395"/>
      <c r="IQQ173" s="395"/>
      <c r="IQR173" s="395"/>
      <c r="IQS173" s="395"/>
      <c r="IQT173" s="395"/>
      <c r="IQU173" s="395"/>
      <c r="IQV173" s="395"/>
      <c r="IQW173" s="395"/>
      <c r="IQX173" s="395"/>
      <c r="IQY173" s="395"/>
      <c r="IQZ173" s="395"/>
      <c r="IRA173" s="395"/>
      <c r="IRB173" s="395"/>
      <c r="IRC173" s="395"/>
      <c r="IRD173" s="395"/>
      <c r="IRE173" s="395"/>
      <c r="IRF173" s="395"/>
      <c r="IRG173" s="395"/>
      <c r="IRH173" s="395"/>
      <c r="IRI173" s="395"/>
      <c r="IRJ173" s="395"/>
      <c r="IRK173" s="395"/>
      <c r="IRL173" s="395"/>
      <c r="IRM173" s="395"/>
      <c r="IRN173" s="395"/>
      <c r="IRO173" s="395"/>
      <c r="IRP173" s="395"/>
      <c r="IRQ173" s="395"/>
      <c r="IRR173" s="395"/>
      <c r="IRS173" s="395"/>
      <c r="IRT173" s="395"/>
      <c r="IRU173" s="395"/>
      <c r="IRV173" s="395"/>
      <c r="IRW173" s="395"/>
      <c r="IRX173" s="395"/>
      <c r="IRY173" s="395"/>
      <c r="IRZ173" s="395"/>
      <c r="ISA173" s="395"/>
      <c r="ISB173" s="395"/>
      <c r="ISC173" s="395"/>
      <c r="ISD173" s="395"/>
      <c r="ISE173" s="395"/>
      <c r="ISF173" s="395"/>
      <c r="ISG173" s="395"/>
      <c r="ISH173" s="395"/>
      <c r="ISI173" s="395"/>
      <c r="ISJ173" s="395"/>
      <c r="ISK173" s="395"/>
      <c r="ISL173" s="395"/>
      <c r="ISM173" s="395"/>
      <c r="ISN173" s="395"/>
      <c r="ISO173" s="395"/>
      <c r="ISP173" s="395"/>
      <c r="ISQ173" s="395"/>
      <c r="ISR173" s="395"/>
      <c r="ISS173" s="395"/>
      <c r="IST173" s="395"/>
      <c r="ISU173" s="395"/>
      <c r="ISV173" s="395"/>
      <c r="ISW173" s="395"/>
      <c r="ISX173" s="395"/>
      <c r="ISY173" s="395"/>
      <c r="ISZ173" s="395"/>
      <c r="ITA173" s="395"/>
      <c r="ITB173" s="395"/>
      <c r="ITC173" s="395"/>
      <c r="ITD173" s="395"/>
      <c r="ITE173" s="395"/>
      <c r="ITF173" s="395"/>
      <c r="ITG173" s="395"/>
      <c r="ITH173" s="395"/>
      <c r="ITI173" s="395"/>
      <c r="ITJ173" s="395"/>
      <c r="ITK173" s="395"/>
      <c r="ITL173" s="395"/>
      <c r="ITM173" s="395"/>
      <c r="ITN173" s="395"/>
      <c r="ITO173" s="395"/>
      <c r="ITP173" s="395"/>
      <c r="ITQ173" s="395"/>
      <c r="ITR173" s="395"/>
      <c r="ITS173" s="395"/>
      <c r="ITT173" s="395"/>
      <c r="ITU173" s="395"/>
      <c r="ITV173" s="395"/>
      <c r="ITW173" s="395"/>
      <c r="ITX173" s="395"/>
      <c r="ITY173" s="395"/>
      <c r="ITZ173" s="395"/>
      <c r="IUA173" s="395"/>
      <c r="IUB173" s="395"/>
      <c r="IUC173" s="395"/>
      <c r="IUD173" s="395"/>
      <c r="IUE173" s="395"/>
      <c r="IUF173" s="395"/>
      <c r="IUG173" s="395"/>
      <c r="IUH173" s="395"/>
      <c r="IUI173" s="395"/>
      <c r="IUJ173" s="395"/>
      <c r="IUK173" s="395"/>
      <c r="IUL173" s="395"/>
      <c r="IUM173" s="395"/>
      <c r="IUN173" s="395"/>
      <c r="IUO173" s="395"/>
      <c r="IUP173" s="395"/>
      <c r="IUQ173" s="395"/>
      <c r="IUR173" s="395"/>
      <c r="IUS173" s="395"/>
      <c r="IUT173" s="395"/>
      <c r="IUU173" s="395"/>
      <c r="IUV173" s="395"/>
      <c r="IUW173" s="395"/>
      <c r="IUX173" s="395"/>
      <c r="IUY173" s="395"/>
      <c r="IUZ173" s="395"/>
      <c r="IVA173" s="395"/>
      <c r="IVB173" s="395"/>
      <c r="IVC173" s="395"/>
      <c r="IVD173" s="395"/>
      <c r="IVE173" s="395"/>
      <c r="IVF173" s="395"/>
      <c r="IVG173" s="395"/>
      <c r="IVH173" s="395"/>
      <c r="IVI173" s="395"/>
      <c r="IVJ173" s="395"/>
      <c r="IVK173" s="395"/>
      <c r="IVL173" s="395"/>
      <c r="IVM173" s="395"/>
      <c r="IVN173" s="395"/>
      <c r="IVO173" s="395"/>
      <c r="IVP173" s="395"/>
      <c r="IVQ173" s="395"/>
      <c r="IVR173" s="395"/>
      <c r="IVS173" s="395"/>
      <c r="IVT173" s="395"/>
      <c r="IVU173" s="395"/>
      <c r="IVV173" s="395"/>
      <c r="IVW173" s="395"/>
      <c r="IVX173" s="395"/>
      <c r="IVY173" s="395"/>
      <c r="IVZ173" s="395"/>
      <c r="IWA173" s="395"/>
      <c r="IWB173" s="395"/>
      <c r="IWC173" s="395"/>
      <c r="IWD173" s="395"/>
      <c r="IWE173" s="395"/>
      <c r="IWF173" s="395"/>
      <c r="IWG173" s="395"/>
      <c r="IWH173" s="395"/>
      <c r="IWI173" s="395"/>
      <c r="IWJ173" s="395"/>
      <c r="IWK173" s="395"/>
      <c r="IWL173" s="395"/>
      <c r="IWM173" s="395"/>
      <c r="IWN173" s="395"/>
      <c r="IWO173" s="395"/>
      <c r="IWP173" s="395"/>
      <c r="IWQ173" s="395"/>
      <c r="IWR173" s="395"/>
      <c r="IWS173" s="395"/>
      <c r="IWT173" s="395"/>
      <c r="IWU173" s="395"/>
      <c r="IWV173" s="395"/>
      <c r="IWW173" s="395"/>
      <c r="IWX173" s="395"/>
      <c r="IWY173" s="395"/>
      <c r="IWZ173" s="395"/>
      <c r="IXA173" s="395"/>
      <c r="IXB173" s="395"/>
      <c r="IXC173" s="395"/>
      <c r="IXD173" s="395"/>
      <c r="IXE173" s="395"/>
      <c r="IXF173" s="395"/>
      <c r="IXG173" s="395"/>
      <c r="IXH173" s="395"/>
      <c r="IXI173" s="395"/>
      <c r="IXJ173" s="395"/>
      <c r="IXK173" s="395"/>
      <c r="IXL173" s="395"/>
      <c r="IXM173" s="395"/>
      <c r="IXN173" s="395"/>
      <c r="IXO173" s="395"/>
      <c r="IXP173" s="395"/>
      <c r="IXQ173" s="395"/>
      <c r="IXR173" s="395"/>
      <c r="IXS173" s="395"/>
      <c r="IXT173" s="395"/>
      <c r="IXU173" s="395"/>
      <c r="IXV173" s="395"/>
      <c r="IXW173" s="395"/>
      <c r="IXX173" s="395"/>
      <c r="IXY173" s="395"/>
      <c r="IXZ173" s="395"/>
      <c r="IYA173" s="395"/>
      <c r="IYB173" s="395"/>
      <c r="IYC173" s="395"/>
      <c r="IYD173" s="395"/>
      <c r="IYE173" s="395"/>
      <c r="IYF173" s="395"/>
      <c r="IYG173" s="395"/>
      <c r="IYH173" s="395"/>
      <c r="IYI173" s="395"/>
      <c r="IYJ173" s="395"/>
      <c r="IYK173" s="395"/>
      <c r="IYL173" s="395"/>
      <c r="IYM173" s="395"/>
      <c r="IYN173" s="395"/>
      <c r="IYO173" s="395"/>
      <c r="IYP173" s="395"/>
      <c r="IYQ173" s="395"/>
      <c r="IYR173" s="395"/>
      <c r="IYS173" s="395"/>
      <c r="IYT173" s="395"/>
      <c r="IYU173" s="395"/>
      <c r="IYV173" s="395"/>
      <c r="IYW173" s="395"/>
      <c r="IYX173" s="395"/>
      <c r="IYY173" s="395"/>
      <c r="IYZ173" s="395"/>
      <c r="IZA173" s="395"/>
      <c r="IZB173" s="395"/>
      <c r="IZC173" s="395"/>
      <c r="IZD173" s="395"/>
      <c r="IZE173" s="395"/>
      <c r="IZF173" s="395"/>
      <c r="IZG173" s="395"/>
      <c r="IZH173" s="395"/>
      <c r="IZI173" s="395"/>
      <c r="IZJ173" s="395"/>
      <c r="IZK173" s="395"/>
      <c r="IZL173" s="395"/>
      <c r="IZM173" s="395"/>
      <c r="IZN173" s="395"/>
      <c r="IZO173" s="395"/>
      <c r="IZP173" s="395"/>
      <c r="IZQ173" s="395"/>
      <c r="IZR173" s="395"/>
      <c r="IZS173" s="395"/>
      <c r="IZT173" s="395"/>
      <c r="IZU173" s="395"/>
      <c r="IZV173" s="395"/>
      <c r="IZW173" s="395"/>
      <c r="IZX173" s="395"/>
      <c r="IZY173" s="395"/>
      <c r="IZZ173" s="395"/>
      <c r="JAA173" s="395"/>
      <c r="JAB173" s="395"/>
      <c r="JAC173" s="395"/>
      <c r="JAD173" s="395"/>
      <c r="JAE173" s="395"/>
      <c r="JAF173" s="395"/>
      <c r="JAG173" s="395"/>
      <c r="JAH173" s="395"/>
      <c r="JAI173" s="395"/>
      <c r="JAJ173" s="395"/>
      <c r="JAK173" s="395"/>
      <c r="JAL173" s="395"/>
      <c r="JAM173" s="395"/>
      <c r="JAN173" s="395"/>
      <c r="JAO173" s="395"/>
      <c r="JAP173" s="395"/>
      <c r="JAQ173" s="395"/>
      <c r="JAR173" s="395"/>
      <c r="JAS173" s="395"/>
      <c r="JAT173" s="395"/>
      <c r="JAU173" s="395"/>
      <c r="JAV173" s="395"/>
      <c r="JAW173" s="395"/>
      <c r="JAX173" s="395"/>
      <c r="JAY173" s="395"/>
      <c r="JAZ173" s="395"/>
      <c r="JBA173" s="395"/>
      <c r="JBB173" s="395"/>
      <c r="JBC173" s="395"/>
      <c r="JBD173" s="395"/>
      <c r="JBE173" s="395"/>
      <c r="JBF173" s="395"/>
      <c r="JBG173" s="395"/>
      <c r="JBH173" s="395"/>
      <c r="JBI173" s="395"/>
      <c r="JBJ173" s="395"/>
      <c r="JBK173" s="395"/>
      <c r="JBL173" s="395"/>
      <c r="JBM173" s="395"/>
      <c r="JBN173" s="395"/>
      <c r="JBO173" s="395"/>
      <c r="JBP173" s="395"/>
      <c r="JBQ173" s="395"/>
      <c r="JBR173" s="395"/>
      <c r="JBS173" s="395"/>
      <c r="JBT173" s="395"/>
      <c r="JBU173" s="395"/>
      <c r="JBV173" s="395"/>
      <c r="JBW173" s="395"/>
      <c r="JBX173" s="395"/>
      <c r="JBY173" s="395"/>
      <c r="JBZ173" s="395"/>
      <c r="JCA173" s="395"/>
      <c r="JCB173" s="395"/>
      <c r="JCC173" s="395"/>
      <c r="JCD173" s="395"/>
      <c r="JCE173" s="395"/>
      <c r="JCF173" s="395"/>
      <c r="JCG173" s="395"/>
      <c r="JCH173" s="395"/>
      <c r="JCI173" s="395"/>
      <c r="JCJ173" s="395"/>
      <c r="JCK173" s="395"/>
      <c r="JCL173" s="395"/>
      <c r="JCM173" s="395"/>
      <c r="JCN173" s="395"/>
      <c r="JCO173" s="395"/>
      <c r="JCP173" s="395"/>
      <c r="JCQ173" s="395"/>
      <c r="JCR173" s="395"/>
      <c r="JCS173" s="395"/>
      <c r="JCT173" s="395"/>
      <c r="JCU173" s="395"/>
      <c r="JCV173" s="395"/>
      <c r="JCW173" s="395"/>
      <c r="JCX173" s="395"/>
      <c r="JCY173" s="395"/>
      <c r="JCZ173" s="395"/>
      <c r="JDA173" s="395"/>
      <c r="JDB173" s="395"/>
      <c r="JDC173" s="395"/>
      <c r="JDD173" s="395"/>
      <c r="JDE173" s="395"/>
      <c r="JDF173" s="395"/>
      <c r="JDG173" s="395"/>
      <c r="JDH173" s="395"/>
      <c r="JDI173" s="395"/>
      <c r="JDJ173" s="395"/>
      <c r="JDK173" s="395"/>
      <c r="JDL173" s="395"/>
      <c r="JDM173" s="395"/>
      <c r="JDN173" s="395"/>
      <c r="JDO173" s="395"/>
      <c r="JDP173" s="395"/>
      <c r="JDQ173" s="395"/>
      <c r="JDR173" s="395"/>
      <c r="JDS173" s="395"/>
      <c r="JDT173" s="395"/>
      <c r="JDU173" s="395"/>
      <c r="JDV173" s="395"/>
      <c r="JDW173" s="395"/>
      <c r="JDX173" s="395"/>
      <c r="JDY173" s="395"/>
      <c r="JDZ173" s="395"/>
      <c r="JEA173" s="395"/>
      <c r="JEB173" s="395"/>
      <c r="JEC173" s="395"/>
      <c r="JED173" s="395"/>
      <c r="JEE173" s="395"/>
      <c r="JEF173" s="395"/>
      <c r="JEG173" s="395"/>
      <c r="JEH173" s="395"/>
      <c r="JEI173" s="395"/>
      <c r="JEJ173" s="395"/>
      <c r="JEK173" s="395"/>
      <c r="JEL173" s="395"/>
      <c r="JEM173" s="395"/>
      <c r="JEN173" s="395"/>
      <c r="JEO173" s="395"/>
      <c r="JEP173" s="395"/>
      <c r="JEQ173" s="395"/>
      <c r="JER173" s="395"/>
      <c r="JES173" s="395"/>
      <c r="JET173" s="395"/>
      <c r="JEU173" s="395"/>
      <c r="JEV173" s="395"/>
      <c r="JEW173" s="395"/>
      <c r="JEX173" s="395"/>
      <c r="JEY173" s="395"/>
      <c r="JEZ173" s="395"/>
      <c r="JFA173" s="395"/>
      <c r="JFB173" s="395"/>
      <c r="JFC173" s="395"/>
      <c r="JFD173" s="395"/>
      <c r="JFE173" s="395"/>
      <c r="JFF173" s="395"/>
      <c r="JFG173" s="395"/>
      <c r="JFH173" s="395"/>
      <c r="JFI173" s="395"/>
      <c r="JFJ173" s="395"/>
      <c r="JFK173" s="395"/>
      <c r="JFL173" s="395"/>
      <c r="JFM173" s="395"/>
      <c r="JFN173" s="395"/>
      <c r="JFO173" s="395"/>
      <c r="JFP173" s="395"/>
      <c r="JFQ173" s="395"/>
      <c r="JFR173" s="395"/>
      <c r="JFS173" s="395"/>
      <c r="JFT173" s="395"/>
      <c r="JFU173" s="395"/>
      <c r="JFV173" s="395"/>
      <c r="JFW173" s="395"/>
      <c r="JFX173" s="395"/>
      <c r="JFY173" s="395"/>
      <c r="JFZ173" s="395"/>
      <c r="JGA173" s="395"/>
      <c r="JGB173" s="395"/>
      <c r="JGC173" s="395"/>
      <c r="JGD173" s="395"/>
      <c r="JGE173" s="395"/>
      <c r="JGF173" s="395"/>
      <c r="JGG173" s="395"/>
      <c r="JGH173" s="395"/>
      <c r="JGI173" s="395"/>
      <c r="JGJ173" s="395"/>
      <c r="JGK173" s="395"/>
      <c r="JGL173" s="395"/>
      <c r="JGM173" s="395"/>
      <c r="JGN173" s="395"/>
      <c r="JGO173" s="395"/>
      <c r="JGP173" s="395"/>
      <c r="JGQ173" s="395"/>
      <c r="JGR173" s="395"/>
      <c r="JGS173" s="395"/>
      <c r="JGT173" s="395"/>
      <c r="JGU173" s="395"/>
      <c r="JGV173" s="395"/>
      <c r="JGW173" s="395"/>
      <c r="JGX173" s="395"/>
      <c r="JGY173" s="395"/>
      <c r="JGZ173" s="395"/>
      <c r="JHA173" s="395"/>
      <c r="JHB173" s="395"/>
      <c r="JHC173" s="395"/>
      <c r="JHD173" s="395"/>
      <c r="JHE173" s="395"/>
      <c r="JHF173" s="395"/>
      <c r="JHG173" s="395"/>
      <c r="JHH173" s="395"/>
      <c r="JHI173" s="395"/>
      <c r="JHJ173" s="395"/>
      <c r="JHK173" s="395"/>
      <c r="JHL173" s="395"/>
      <c r="JHM173" s="395"/>
      <c r="JHN173" s="395"/>
      <c r="JHO173" s="395"/>
      <c r="JHP173" s="395"/>
      <c r="JHQ173" s="395"/>
      <c r="JHR173" s="395"/>
      <c r="JHS173" s="395"/>
      <c r="JHT173" s="395"/>
      <c r="JHU173" s="395"/>
      <c r="JHV173" s="395"/>
      <c r="JHW173" s="395"/>
      <c r="JHX173" s="395"/>
      <c r="JHY173" s="395"/>
      <c r="JHZ173" s="395"/>
      <c r="JIA173" s="395"/>
      <c r="JIB173" s="395"/>
      <c r="JIC173" s="395"/>
      <c r="JID173" s="395"/>
      <c r="JIE173" s="395"/>
      <c r="JIF173" s="395"/>
      <c r="JIG173" s="395"/>
      <c r="JIH173" s="395"/>
      <c r="JII173" s="395"/>
      <c r="JIJ173" s="395"/>
      <c r="JIK173" s="395"/>
      <c r="JIL173" s="395"/>
      <c r="JIM173" s="395"/>
      <c r="JIN173" s="395"/>
      <c r="JIO173" s="395"/>
      <c r="JIP173" s="395"/>
      <c r="JIQ173" s="395"/>
      <c r="JIR173" s="395"/>
      <c r="JIS173" s="395"/>
      <c r="JIT173" s="395"/>
      <c r="JIU173" s="395"/>
      <c r="JIV173" s="395"/>
      <c r="JIW173" s="395"/>
      <c r="JIX173" s="395"/>
      <c r="JIY173" s="395"/>
      <c r="JIZ173" s="395"/>
      <c r="JJA173" s="395"/>
      <c r="JJB173" s="395"/>
      <c r="JJC173" s="395"/>
      <c r="JJD173" s="395"/>
      <c r="JJE173" s="395"/>
      <c r="JJF173" s="395"/>
      <c r="JJG173" s="395"/>
      <c r="JJH173" s="395"/>
      <c r="JJI173" s="395"/>
      <c r="JJJ173" s="395"/>
      <c r="JJK173" s="395"/>
      <c r="JJL173" s="395"/>
      <c r="JJM173" s="395"/>
      <c r="JJN173" s="395"/>
      <c r="JJO173" s="395"/>
      <c r="JJP173" s="395"/>
      <c r="JJQ173" s="395"/>
      <c r="JJR173" s="395"/>
      <c r="JJS173" s="395"/>
      <c r="JJT173" s="395"/>
      <c r="JJU173" s="395"/>
      <c r="JJV173" s="395"/>
      <c r="JJW173" s="395"/>
      <c r="JJX173" s="395"/>
      <c r="JJY173" s="395"/>
      <c r="JJZ173" s="395"/>
      <c r="JKA173" s="395"/>
      <c r="JKB173" s="395"/>
      <c r="JKC173" s="395"/>
      <c r="JKD173" s="395"/>
      <c r="JKE173" s="395"/>
      <c r="JKF173" s="395"/>
      <c r="JKG173" s="395"/>
      <c r="JKH173" s="395"/>
      <c r="JKI173" s="395"/>
      <c r="JKJ173" s="395"/>
      <c r="JKK173" s="395"/>
      <c r="JKL173" s="395"/>
      <c r="JKM173" s="395"/>
      <c r="JKN173" s="395"/>
      <c r="JKO173" s="395"/>
      <c r="JKP173" s="395"/>
      <c r="JKQ173" s="395"/>
      <c r="JKR173" s="395"/>
      <c r="JKS173" s="395"/>
      <c r="JKT173" s="395"/>
      <c r="JKU173" s="395"/>
      <c r="JKV173" s="395"/>
      <c r="JKW173" s="395"/>
      <c r="JKX173" s="395"/>
      <c r="JKY173" s="395"/>
      <c r="JKZ173" s="395"/>
      <c r="JLA173" s="395"/>
      <c r="JLB173" s="395"/>
      <c r="JLC173" s="395"/>
      <c r="JLD173" s="395"/>
      <c r="JLE173" s="395"/>
      <c r="JLF173" s="395"/>
      <c r="JLG173" s="395"/>
      <c r="JLH173" s="395"/>
      <c r="JLI173" s="395"/>
      <c r="JLJ173" s="395"/>
      <c r="JLK173" s="395"/>
      <c r="JLL173" s="395"/>
      <c r="JLM173" s="395"/>
      <c r="JLN173" s="395"/>
      <c r="JLO173" s="395"/>
      <c r="JLP173" s="395"/>
      <c r="JLQ173" s="395"/>
      <c r="JLR173" s="395"/>
      <c r="JLS173" s="395"/>
      <c r="JLT173" s="395"/>
      <c r="JLU173" s="395"/>
      <c r="JLV173" s="395"/>
      <c r="JLW173" s="395"/>
      <c r="JLX173" s="395"/>
      <c r="JLY173" s="395"/>
      <c r="JLZ173" s="395"/>
      <c r="JMA173" s="395"/>
      <c r="JMB173" s="395"/>
      <c r="JMC173" s="395"/>
      <c r="JMD173" s="395"/>
      <c r="JME173" s="395"/>
      <c r="JMF173" s="395"/>
      <c r="JMG173" s="395"/>
      <c r="JMH173" s="395"/>
      <c r="JMI173" s="395"/>
      <c r="JMJ173" s="395"/>
      <c r="JMK173" s="395"/>
      <c r="JML173" s="395"/>
      <c r="JMM173" s="395"/>
      <c r="JMN173" s="395"/>
      <c r="JMO173" s="395"/>
      <c r="JMP173" s="395"/>
      <c r="JMQ173" s="395"/>
      <c r="JMR173" s="395"/>
      <c r="JMS173" s="395"/>
      <c r="JMT173" s="395"/>
      <c r="JMU173" s="395"/>
      <c r="JMV173" s="395"/>
      <c r="JMW173" s="395"/>
      <c r="JMX173" s="395"/>
      <c r="JMY173" s="395"/>
      <c r="JMZ173" s="395"/>
      <c r="JNA173" s="395"/>
      <c r="JNB173" s="395"/>
      <c r="JNC173" s="395"/>
      <c r="JND173" s="395"/>
      <c r="JNE173" s="395"/>
      <c r="JNF173" s="395"/>
      <c r="JNG173" s="395"/>
      <c r="JNH173" s="395"/>
      <c r="JNI173" s="395"/>
      <c r="JNJ173" s="395"/>
      <c r="JNK173" s="395"/>
      <c r="JNL173" s="395"/>
      <c r="JNM173" s="395"/>
      <c r="JNN173" s="395"/>
      <c r="JNO173" s="395"/>
      <c r="JNP173" s="395"/>
      <c r="JNQ173" s="395"/>
      <c r="JNR173" s="395"/>
      <c r="JNS173" s="395"/>
      <c r="JNT173" s="395"/>
      <c r="JNU173" s="395"/>
      <c r="JNV173" s="395"/>
      <c r="JNW173" s="395"/>
      <c r="JNX173" s="395"/>
      <c r="JNY173" s="395"/>
      <c r="JNZ173" s="395"/>
      <c r="JOA173" s="395"/>
      <c r="JOB173" s="395"/>
      <c r="JOC173" s="395"/>
      <c r="JOD173" s="395"/>
      <c r="JOE173" s="395"/>
      <c r="JOF173" s="395"/>
      <c r="JOG173" s="395"/>
      <c r="JOH173" s="395"/>
      <c r="JOI173" s="395"/>
      <c r="JOJ173" s="395"/>
      <c r="JOK173" s="395"/>
      <c r="JOL173" s="395"/>
      <c r="JOM173" s="395"/>
      <c r="JON173" s="395"/>
      <c r="JOO173" s="395"/>
      <c r="JOP173" s="395"/>
      <c r="JOQ173" s="395"/>
      <c r="JOR173" s="395"/>
      <c r="JOS173" s="395"/>
      <c r="JOT173" s="395"/>
      <c r="JOU173" s="395"/>
      <c r="JOV173" s="395"/>
      <c r="JOW173" s="395"/>
      <c r="JOX173" s="395"/>
      <c r="JOY173" s="395"/>
      <c r="JOZ173" s="395"/>
      <c r="JPA173" s="395"/>
      <c r="JPB173" s="395"/>
      <c r="JPC173" s="395"/>
      <c r="JPD173" s="395"/>
      <c r="JPE173" s="395"/>
      <c r="JPF173" s="395"/>
      <c r="JPG173" s="395"/>
      <c r="JPH173" s="395"/>
      <c r="JPI173" s="395"/>
      <c r="JPJ173" s="395"/>
      <c r="JPK173" s="395"/>
      <c r="JPL173" s="395"/>
      <c r="JPM173" s="395"/>
      <c r="JPN173" s="395"/>
      <c r="JPO173" s="395"/>
      <c r="JPP173" s="395"/>
      <c r="JPQ173" s="395"/>
      <c r="JPR173" s="395"/>
      <c r="JPS173" s="395"/>
      <c r="JPT173" s="395"/>
      <c r="JPU173" s="395"/>
      <c r="JPV173" s="395"/>
      <c r="JPW173" s="395"/>
      <c r="JPX173" s="395"/>
      <c r="JPY173" s="395"/>
      <c r="JPZ173" s="395"/>
      <c r="JQA173" s="395"/>
      <c r="JQB173" s="395"/>
      <c r="JQC173" s="395"/>
      <c r="JQD173" s="395"/>
      <c r="JQE173" s="395"/>
      <c r="JQF173" s="395"/>
      <c r="JQG173" s="395"/>
      <c r="JQH173" s="395"/>
      <c r="JQI173" s="395"/>
      <c r="JQJ173" s="395"/>
      <c r="JQK173" s="395"/>
      <c r="JQL173" s="395"/>
      <c r="JQM173" s="395"/>
      <c r="JQN173" s="395"/>
      <c r="JQO173" s="395"/>
      <c r="JQP173" s="395"/>
      <c r="JQQ173" s="395"/>
      <c r="JQR173" s="395"/>
      <c r="JQS173" s="395"/>
      <c r="JQT173" s="395"/>
      <c r="JQU173" s="395"/>
      <c r="JQV173" s="395"/>
      <c r="JQW173" s="395"/>
      <c r="JQX173" s="395"/>
      <c r="JQY173" s="395"/>
      <c r="JQZ173" s="395"/>
      <c r="JRA173" s="395"/>
      <c r="JRB173" s="395"/>
      <c r="JRC173" s="395"/>
      <c r="JRD173" s="395"/>
      <c r="JRE173" s="395"/>
      <c r="JRF173" s="395"/>
      <c r="JRG173" s="395"/>
      <c r="JRH173" s="395"/>
      <c r="JRI173" s="395"/>
      <c r="JRJ173" s="395"/>
      <c r="JRK173" s="395"/>
      <c r="JRL173" s="395"/>
      <c r="JRM173" s="395"/>
      <c r="JRN173" s="395"/>
      <c r="JRO173" s="395"/>
      <c r="JRP173" s="395"/>
      <c r="JRQ173" s="395"/>
      <c r="JRR173" s="395"/>
      <c r="JRS173" s="395"/>
      <c r="JRT173" s="395"/>
      <c r="JRU173" s="395"/>
      <c r="JRV173" s="395"/>
      <c r="JRW173" s="395"/>
      <c r="JRX173" s="395"/>
      <c r="JRY173" s="395"/>
      <c r="JRZ173" s="395"/>
      <c r="JSA173" s="395"/>
      <c r="JSB173" s="395"/>
      <c r="JSC173" s="395"/>
      <c r="JSD173" s="395"/>
      <c r="JSE173" s="395"/>
      <c r="JSF173" s="395"/>
      <c r="JSG173" s="395"/>
      <c r="JSH173" s="395"/>
      <c r="JSI173" s="395"/>
      <c r="JSJ173" s="395"/>
      <c r="JSK173" s="395"/>
      <c r="JSL173" s="395"/>
      <c r="JSM173" s="395"/>
      <c r="JSN173" s="395"/>
      <c r="JSO173" s="395"/>
      <c r="JSP173" s="395"/>
      <c r="JSQ173" s="395"/>
      <c r="JSR173" s="395"/>
      <c r="JSS173" s="395"/>
      <c r="JST173" s="395"/>
      <c r="JSU173" s="395"/>
      <c r="JSV173" s="395"/>
      <c r="JSW173" s="395"/>
      <c r="JSX173" s="395"/>
      <c r="JSY173" s="395"/>
      <c r="JSZ173" s="395"/>
      <c r="JTA173" s="395"/>
      <c r="JTB173" s="395"/>
      <c r="JTC173" s="395"/>
      <c r="JTD173" s="395"/>
      <c r="JTE173" s="395"/>
      <c r="JTF173" s="395"/>
      <c r="JTG173" s="395"/>
      <c r="JTH173" s="395"/>
      <c r="JTI173" s="395"/>
      <c r="JTJ173" s="395"/>
      <c r="JTK173" s="395"/>
      <c r="JTL173" s="395"/>
      <c r="JTM173" s="395"/>
      <c r="JTN173" s="395"/>
      <c r="JTO173" s="395"/>
      <c r="JTP173" s="395"/>
      <c r="JTQ173" s="395"/>
      <c r="JTR173" s="395"/>
      <c r="JTS173" s="395"/>
      <c r="JTT173" s="395"/>
      <c r="JTU173" s="395"/>
      <c r="JTV173" s="395"/>
      <c r="JTW173" s="395"/>
      <c r="JTX173" s="395"/>
      <c r="JTY173" s="395"/>
      <c r="JTZ173" s="395"/>
      <c r="JUA173" s="395"/>
      <c r="JUB173" s="395"/>
      <c r="JUC173" s="395"/>
      <c r="JUD173" s="395"/>
      <c r="JUE173" s="395"/>
      <c r="JUF173" s="395"/>
      <c r="JUG173" s="395"/>
      <c r="JUH173" s="395"/>
      <c r="JUI173" s="395"/>
      <c r="JUJ173" s="395"/>
      <c r="JUK173" s="395"/>
      <c r="JUL173" s="395"/>
      <c r="JUM173" s="395"/>
      <c r="JUN173" s="395"/>
      <c r="JUO173" s="395"/>
      <c r="JUP173" s="395"/>
      <c r="JUQ173" s="395"/>
      <c r="JUR173" s="395"/>
      <c r="JUS173" s="395"/>
      <c r="JUT173" s="395"/>
      <c r="JUU173" s="395"/>
      <c r="JUV173" s="395"/>
      <c r="JUW173" s="395"/>
      <c r="JUX173" s="395"/>
      <c r="JUY173" s="395"/>
      <c r="JUZ173" s="395"/>
      <c r="JVA173" s="395"/>
      <c r="JVB173" s="395"/>
      <c r="JVC173" s="395"/>
      <c r="JVD173" s="395"/>
      <c r="JVE173" s="395"/>
      <c r="JVF173" s="395"/>
      <c r="JVG173" s="395"/>
      <c r="JVH173" s="395"/>
      <c r="JVI173" s="395"/>
      <c r="JVJ173" s="395"/>
      <c r="JVK173" s="395"/>
      <c r="JVL173" s="395"/>
      <c r="JVM173" s="395"/>
      <c r="JVN173" s="395"/>
      <c r="JVO173" s="395"/>
      <c r="JVP173" s="395"/>
      <c r="JVQ173" s="395"/>
      <c r="JVR173" s="395"/>
      <c r="JVS173" s="395"/>
      <c r="JVT173" s="395"/>
      <c r="JVU173" s="395"/>
      <c r="JVV173" s="395"/>
      <c r="JVW173" s="395"/>
      <c r="JVX173" s="395"/>
      <c r="JVY173" s="395"/>
      <c r="JVZ173" s="395"/>
      <c r="JWA173" s="395"/>
      <c r="JWB173" s="395"/>
      <c r="JWC173" s="395"/>
      <c r="JWD173" s="395"/>
      <c r="JWE173" s="395"/>
      <c r="JWF173" s="395"/>
      <c r="JWG173" s="395"/>
      <c r="JWH173" s="395"/>
      <c r="JWI173" s="395"/>
      <c r="JWJ173" s="395"/>
      <c r="JWK173" s="395"/>
      <c r="JWL173" s="395"/>
      <c r="JWM173" s="395"/>
      <c r="JWN173" s="395"/>
      <c r="JWO173" s="395"/>
      <c r="JWP173" s="395"/>
      <c r="JWQ173" s="395"/>
      <c r="JWR173" s="395"/>
      <c r="JWS173" s="395"/>
      <c r="JWT173" s="395"/>
      <c r="JWU173" s="395"/>
      <c r="JWV173" s="395"/>
      <c r="JWW173" s="395"/>
      <c r="JWX173" s="395"/>
      <c r="JWY173" s="395"/>
      <c r="JWZ173" s="395"/>
      <c r="JXA173" s="395"/>
      <c r="JXB173" s="395"/>
      <c r="JXC173" s="395"/>
      <c r="JXD173" s="395"/>
      <c r="JXE173" s="395"/>
      <c r="JXF173" s="395"/>
      <c r="JXG173" s="395"/>
      <c r="JXH173" s="395"/>
      <c r="JXI173" s="395"/>
      <c r="JXJ173" s="395"/>
      <c r="JXK173" s="395"/>
      <c r="JXL173" s="395"/>
      <c r="JXM173" s="395"/>
      <c r="JXN173" s="395"/>
      <c r="JXO173" s="395"/>
      <c r="JXP173" s="395"/>
      <c r="JXQ173" s="395"/>
      <c r="JXR173" s="395"/>
      <c r="JXS173" s="395"/>
      <c r="JXT173" s="395"/>
      <c r="JXU173" s="395"/>
      <c r="JXV173" s="395"/>
      <c r="JXW173" s="395"/>
      <c r="JXX173" s="395"/>
      <c r="JXY173" s="395"/>
      <c r="JXZ173" s="395"/>
      <c r="JYA173" s="395"/>
      <c r="JYB173" s="395"/>
      <c r="JYC173" s="395"/>
      <c r="JYD173" s="395"/>
      <c r="JYE173" s="395"/>
      <c r="JYF173" s="395"/>
      <c r="JYG173" s="395"/>
      <c r="JYH173" s="395"/>
      <c r="JYI173" s="395"/>
      <c r="JYJ173" s="395"/>
      <c r="JYK173" s="395"/>
      <c r="JYL173" s="395"/>
      <c r="JYM173" s="395"/>
      <c r="JYN173" s="395"/>
      <c r="JYO173" s="395"/>
      <c r="JYP173" s="395"/>
      <c r="JYQ173" s="395"/>
      <c r="JYR173" s="395"/>
      <c r="JYS173" s="395"/>
      <c r="JYT173" s="395"/>
      <c r="JYU173" s="395"/>
      <c r="JYV173" s="395"/>
      <c r="JYW173" s="395"/>
      <c r="JYX173" s="395"/>
      <c r="JYY173" s="395"/>
      <c r="JYZ173" s="395"/>
      <c r="JZA173" s="395"/>
      <c r="JZB173" s="395"/>
      <c r="JZC173" s="395"/>
      <c r="JZD173" s="395"/>
      <c r="JZE173" s="395"/>
      <c r="JZF173" s="395"/>
      <c r="JZG173" s="395"/>
      <c r="JZH173" s="395"/>
      <c r="JZI173" s="395"/>
      <c r="JZJ173" s="395"/>
      <c r="JZK173" s="395"/>
      <c r="JZL173" s="395"/>
      <c r="JZM173" s="395"/>
      <c r="JZN173" s="395"/>
      <c r="JZO173" s="395"/>
      <c r="JZP173" s="395"/>
      <c r="JZQ173" s="395"/>
      <c r="JZR173" s="395"/>
      <c r="JZS173" s="395"/>
      <c r="JZT173" s="395"/>
      <c r="JZU173" s="395"/>
      <c r="JZV173" s="395"/>
      <c r="JZW173" s="395"/>
      <c r="JZX173" s="395"/>
      <c r="JZY173" s="395"/>
      <c r="JZZ173" s="395"/>
      <c r="KAA173" s="395"/>
      <c r="KAB173" s="395"/>
      <c r="KAC173" s="395"/>
      <c r="KAD173" s="395"/>
      <c r="KAE173" s="395"/>
      <c r="KAF173" s="395"/>
      <c r="KAG173" s="395"/>
      <c r="KAH173" s="395"/>
      <c r="KAI173" s="395"/>
      <c r="KAJ173" s="395"/>
      <c r="KAK173" s="395"/>
      <c r="KAL173" s="395"/>
      <c r="KAM173" s="395"/>
      <c r="KAN173" s="395"/>
      <c r="KAO173" s="395"/>
      <c r="KAP173" s="395"/>
      <c r="KAQ173" s="395"/>
      <c r="KAR173" s="395"/>
      <c r="KAS173" s="395"/>
      <c r="KAT173" s="395"/>
      <c r="KAU173" s="395"/>
      <c r="KAV173" s="395"/>
      <c r="KAW173" s="395"/>
      <c r="KAX173" s="395"/>
      <c r="KAY173" s="395"/>
      <c r="KAZ173" s="395"/>
      <c r="KBA173" s="395"/>
      <c r="KBB173" s="395"/>
      <c r="KBC173" s="395"/>
      <c r="KBD173" s="395"/>
      <c r="KBE173" s="395"/>
      <c r="KBF173" s="395"/>
      <c r="KBG173" s="395"/>
      <c r="KBH173" s="395"/>
      <c r="KBI173" s="395"/>
      <c r="KBJ173" s="395"/>
      <c r="KBK173" s="395"/>
      <c r="KBL173" s="395"/>
      <c r="KBM173" s="395"/>
      <c r="KBN173" s="395"/>
      <c r="KBO173" s="395"/>
      <c r="KBP173" s="395"/>
      <c r="KBQ173" s="395"/>
      <c r="KBR173" s="395"/>
      <c r="KBS173" s="395"/>
      <c r="KBT173" s="395"/>
      <c r="KBU173" s="395"/>
      <c r="KBV173" s="395"/>
      <c r="KBW173" s="395"/>
      <c r="KBX173" s="395"/>
      <c r="KBY173" s="395"/>
      <c r="KBZ173" s="395"/>
      <c r="KCA173" s="395"/>
      <c r="KCB173" s="395"/>
      <c r="KCC173" s="395"/>
      <c r="KCD173" s="395"/>
      <c r="KCE173" s="395"/>
      <c r="KCF173" s="395"/>
      <c r="KCG173" s="395"/>
      <c r="KCH173" s="395"/>
      <c r="KCI173" s="395"/>
      <c r="KCJ173" s="395"/>
      <c r="KCK173" s="395"/>
      <c r="KCL173" s="395"/>
      <c r="KCM173" s="395"/>
      <c r="KCN173" s="395"/>
      <c r="KCO173" s="395"/>
      <c r="KCP173" s="395"/>
      <c r="KCQ173" s="395"/>
      <c r="KCR173" s="395"/>
      <c r="KCS173" s="395"/>
      <c r="KCT173" s="395"/>
      <c r="KCU173" s="395"/>
      <c r="KCV173" s="395"/>
      <c r="KCW173" s="395"/>
      <c r="KCX173" s="395"/>
      <c r="KCY173" s="395"/>
      <c r="KCZ173" s="395"/>
      <c r="KDA173" s="395"/>
      <c r="KDB173" s="395"/>
      <c r="KDC173" s="395"/>
      <c r="KDD173" s="395"/>
      <c r="KDE173" s="395"/>
      <c r="KDF173" s="395"/>
      <c r="KDG173" s="395"/>
      <c r="KDH173" s="395"/>
      <c r="KDI173" s="395"/>
      <c r="KDJ173" s="395"/>
      <c r="KDK173" s="395"/>
      <c r="KDL173" s="395"/>
      <c r="KDM173" s="395"/>
      <c r="KDN173" s="395"/>
      <c r="KDO173" s="395"/>
      <c r="KDP173" s="395"/>
      <c r="KDQ173" s="395"/>
      <c r="KDR173" s="395"/>
      <c r="KDS173" s="395"/>
      <c r="KDT173" s="395"/>
      <c r="KDU173" s="395"/>
      <c r="KDV173" s="395"/>
      <c r="KDW173" s="395"/>
      <c r="KDX173" s="395"/>
      <c r="KDY173" s="395"/>
      <c r="KDZ173" s="395"/>
      <c r="KEA173" s="395"/>
      <c r="KEB173" s="395"/>
      <c r="KEC173" s="395"/>
      <c r="KED173" s="395"/>
      <c r="KEE173" s="395"/>
      <c r="KEF173" s="395"/>
      <c r="KEG173" s="395"/>
      <c r="KEH173" s="395"/>
      <c r="KEI173" s="395"/>
      <c r="KEJ173" s="395"/>
      <c r="KEK173" s="395"/>
      <c r="KEL173" s="395"/>
      <c r="KEM173" s="395"/>
      <c r="KEN173" s="395"/>
      <c r="KEO173" s="395"/>
      <c r="KEP173" s="395"/>
      <c r="KEQ173" s="395"/>
      <c r="KER173" s="395"/>
      <c r="KES173" s="395"/>
      <c r="KET173" s="395"/>
      <c r="KEU173" s="395"/>
      <c r="KEV173" s="395"/>
      <c r="KEW173" s="395"/>
      <c r="KEX173" s="395"/>
      <c r="KEY173" s="395"/>
      <c r="KEZ173" s="395"/>
      <c r="KFA173" s="395"/>
      <c r="KFB173" s="395"/>
      <c r="KFC173" s="395"/>
      <c r="KFD173" s="395"/>
      <c r="KFE173" s="395"/>
      <c r="KFF173" s="395"/>
      <c r="KFG173" s="395"/>
      <c r="KFH173" s="395"/>
      <c r="KFI173" s="395"/>
      <c r="KFJ173" s="395"/>
      <c r="KFK173" s="395"/>
      <c r="KFL173" s="395"/>
      <c r="KFM173" s="395"/>
      <c r="KFN173" s="395"/>
      <c r="KFO173" s="395"/>
      <c r="KFP173" s="395"/>
      <c r="KFQ173" s="395"/>
      <c r="KFR173" s="395"/>
      <c r="KFS173" s="395"/>
      <c r="KFT173" s="395"/>
      <c r="KFU173" s="395"/>
      <c r="KFV173" s="395"/>
      <c r="KFW173" s="395"/>
      <c r="KFX173" s="395"/>
      <c r="KFY173" s="395"/>
      <c r="KFZ173" s="395"/>
      <c r="KGA173" s="395"/>
      <c r="KGB173" s="395"/>
      <c r="KGC173" s="395"/>
      <c r="KGD173" s="395"/>
      <c r="KGE173" s="395"/>
      <c r="KGF173" s="395"/>
      <c r="KGG173" s="395"/>
      <c r="KGH173" s="395"/>
      <c r="KGI173" s="395"/>
      <c r="KGJ173" s="395"/>
      <c r="KGK173" s="395"/>
      <c r="KGL173" s="395"/>
      <c r="KGM173" s="395"/>
      <c r="KGN173" s="395"/>
      <c r="KGO173" s="395"/>
      <c r="KGP173" s="395"/>
      <c r="KGQ173" s="395"/>
      <c r="KGR173" s="395"/>
      <c r="KGS173" s="395"/>
      <c r="KGT173" s="395"/>
      <c r="KGU173" s="395"/>
      <c r="KGV173" s="395"/>
      <c r="KGW173" s="395"/>
      <c r="KGX173" s="395"/>
      <c r="KGY173" s="395"/>
      <c r="KGZ173" s="395"/>
      <c r="KHA173" s="395"/>
      <c r="KHB173" s="395"/>
      <c r="KHC173" s="395"/>
      <c r="KHD173" s="395"/>
      <c r="KHE173" s="395"/>
      <c r="KHF173" s="395"/>
      <c r="KHG173" s="395"/>
      <c r="KHH173" s="395"/>
      <c r="KHI173" s="395"/>
      <c r="KHJ173" s="395"/>
      <c r="KHK173" s="395"/>
      <c r="KHL173" s="395"/>
      <c r="KHM173" s="395"/>
      <c r="KHN173" s="395"/>
      <c r="KHO173" s="395"/>
      <c r="KHP173" s="395"/>
      <c r="KHQ173" s="395"/>
      <c r="KHR173" s="395"/>
      <c r="KHS173" s="395"/>
      <c r="KHT173" s="395"/>
      <c r="KHU173" s="395"/>
      <c r="KHV173" s="395"/>
      <c r="KHW173" s="395"/>
      <c r="KHX173" s="395"/>
      <c r="KHY173" s="395"/>
      <c r="KHZ173" s="395"/>
      <c r="KIA173" s="395"/>
      <c r="KIB173" s="395"/>
      <c r="KIC173" s="395"/>
      <c r="KID173" s="395"/>
      <c r="KIE173" s="395"/>
      <c r="KIF173" s="395"/>
      <c r="KIG173" s="395"/>
      <c r="KIH173" s="395"/>
      <c r="KII173" s="395"/>
      <c r="KIJ173" s="395"/>
      <c r="KIK173" s="395"/>
      <c r="KIL173" s="395"/>
      <c r="KIM173" s="395"/>
      <c r="KIN173" s="395"/>
      <c r="KIO173" s="395"/>
      <c r="KIP173" s="395"/>
      <c r="KIQ173" s="395"/>
      <c r="KIR173" s="395"/>
      <c r="KIS173" s="395"/>
      <c r="KIT173" s="395"/>
      <c r="KIU173" s="395"/>
      <c r="KIV173" s="395"/>
      <c r="KIW173" s="395"/>
      <c r="KIX173" s="395"/>
      <c r="KIY173" s="395"/>
      <c r="KIZ173" s="395"/>
      <c r="KJA173" s="395"/>
      <c r="KJB173" s="395"/>
      <c r="KJC173" s="395"/>
      <c r="KJD173" s="395"/>
      <c r="KJE173" s="395"/>
      <c r="KJF173" s="395"/>
      <c r="KJG173" s="395"/>
      <c r="KJH173" s="395"/>
      <c r="KJI173" s="395"/>
      <c r="KJJ173" s="395"/>
      <c r="KJK173" s="395"/>
      <c r="KJL173" s="395"/>
      <c r="KJM173" s="395"/>
      <c r="KJN173" s="395"/>
      <c r="KJO173" s="395"/>
      <c r="KJP173" s="395"/>
      <c r="KJQ173" s="395"/>
      <c r="KJR173" s="395"/>
      <c r="KJS173" s="395"/>
      <c r="KJT173" s="395"/>
      <c r="KJU173" s="395"/>
      <c r="KJV173" s="395"/>
      <c r="KJW173" s="395"/>
      <c r="KJX173" s="395"/>
      <c r="KJY173" s="395"/>
      <c r="KJZ173" s="395"/>
      <c r="KKA173" s="395"/>
      <c r="KKB173" s="395"/>
      <c r="KKC173" s="395"/>
      <c r="KKD173" s="395"/>
      <c r="KKE173" s="395"/>
      <c r="KKF173" s="395"/>
      <c r="KKG173" s="395"/>
      <c r="KKH173" s="395"/>
      <c r="KKI173" s="395"/>
      <c r="KKJ173" s="395"/>
      <c r="KKK173" s="395"/>
      <c r="KKL173" s="395"/>
      <c r="KKM173" s="395"/>
      <c r="KKN173" s="395"/>
      <c r="KKO173" s="395"/>
      <c r="KKP173" s="395"/>
      <c r="KKQ173" s="395"/>
      <c r="KKR173" s="395"/>
      <c r="KKS173" s="395"/>
      <c r="KKT173" s="395"/>
      <c r="KKU173" s="395"/>
      <c r="KKV173" s="395"/>
      <c r="KKW173" s="395"/>
      <c r="KKX173" s="395"/>
      <c r="KKY173" s="395"/>
      <c r="KKZ173" s="395"/>
      <c r="KLA173" s="395"/>
      <c r="KLB173" s="395"/>
      <c r="KLC173" s="395"/>
      <c r="KLD173" s="395"/>
      <c r="KLE173" s="395"/>
      <c r="KLF173" s="395"/>
      <c r="KLG173" s="395"/>
      <c r="KLH173" s="395"/>
      <c r="KLI173" s="395"/>
      <c r="KLJ173" s="395"/>
      <c r="KLK173" s="395"/>
      <c r="KLL173" s="395"/>
      <c r="KLM173" s="395"/>
      <c r="KLN173" s="395"/>
      <c r="KLO173" s="395"/>
      <c r="KLP173" s="395"/>
      <c r="KLQ173" s="395"/>
      <c r="KLR173" s="395"/>
      <c r="KLS173" s="395"/>
      <c r="KLT173" s="395"/>
      <c r="KLU173" s="395"/>
      <c r="KLV173" s="395"/>
      <c r="KLW173" s="395"/>
      <c r="KLX173" s="395"/>
      <c r="KLY173" s="395"/>
      <c r="KLZ173" s="395"/>
      <c r="KMA173" s="395"/>
      <c r="KMB173" s="395"/>
      <c r="KMC173" s="395"/>
      <c r="KMD173" s="395"/>
      <c r="KME173" s="395"/>
      <c r="KMF173" s="395"/>
      <c r="KMG173" s="395"/>
      <c r="KMH173" s="395"/>
      <c r="KMI173" s="395"/>
      <c r="KMJ173" s="395"/>
      <c r="KMK173" s="395"/>
      <c r="KML173" s="395"/>
      <c r="KMM173" s="395"/>
      <c r="KMN173" s="395"/>
      <c r="KMO173" s="395"/>
      <c r="KMP173" s="395"/>
      <c r="KMQ173" s="395"/>
      <c r="KMR173" s="395"/>
      <c r="KMS173" s="395"/>
      <c r="KMT173" s="395"/>
      <c r="KMU173" s="395"/>
      <c r="KMV173" s="395"/>
      <c r="KMW173" s="395"/>
      <c r="KMX173" s="395"/>
      <c r="KMY173" s="395"/>
      <c r="KMZ173" s="395"/>
      <c r="KNA173" s="395"/>
      <c r="KNB173" s="395"/>
      <c r="KNC173" s="395"/>
      <c r="KND173" s="395"/>
      <c r="KNE173" s="395"/>
      <c r="KNF173" s="395"/>
      <c r="KNG173" s="395"/>
      <c r="KNH173" s="395"/>
      <c r="KNI173" s="395"/>
      <c r="KNJ173" s="395"/>
      <c r="KNK173" s="395"/>
      <c r="KNL173" s="395"/>
      <c r="KNM173" s="395"/>
      <c r="KNN173" s="395"/>
      <c r="KNO173" s="395"/>
      <c r="KNP173" s="395"/>
      <c r="KNQ173" s="395"/>
      <c r="KNR173" s="395"/>
      <c r="KNS173" s="395"/>
      <c r="KNT173" s="395"/>
      <c r="KNU173" s="395"/>
      <c r="KNV173" s="395"/>
      <c r="KNW173" s="395"/>
      <c r="KNX173" s="395"/>
      <c r="KNY173" s="395"/>
      <c r="KNZ173" s="395"/>
      <c r="KOA173" s="395"/>
      <c r="KOB173" s="395"/>
      <c r="KOC173" s="395"/>
      <c r="KOD173" s="395"/>
      <c r="KOE173" s="395"/>
      <c r="KOF173" s="395"/>
      <c r="KOG173" s="395"/>
      <c r="KOH173" s="395"/>
      <c r="KOI173" s="395"/>
      <c r="KOJ173" s="395"/>
      <c r="KOK173" s="395"/>
      <c r="KOL173" s="395"/>
      <c r="KOM173" s="395"/>
      <c r="KON173" s="395"/>
      <c r="KOO173" s="395"/>
      <c r="KOP173" s="395"/>
      <c r="KOQ173" s="395"/>
      <c r="KOR173" s="395"/>
      <c r="KOS173" s="395"/>
      <c r="KOT173" s="395"/>
      <c r="KOU173" s="395"/>
      <c r="KOV173" s="395"/>
      <c r="KOW173" s="395"/>
      <c r="KOX173" s="395"/>
      <c r="KOY173" s="395"/>
      <c r="KOZ173" s="395"/>
      <c r="KPA173" s="395"/>
      <c r="KPB173" s="395"/>
      <c r="KPC173" s="395"/>
      <c r="KPD173" s="395"/>
      <c r="KPE173" s="395"/>
      <c r="KPF173" s="395"/>
      <c r="KPG173" s="395"/>
      <c r="KPH173" s="395"/>
      <c r="KPI173" s="395"/>
      <c r="KPJ173" s="395"/>
      <c r="KPK173" s="395"/>
      <c r="KPL173" s="395"/>
      <c r="KPM173" s="395"/>
      <c r="KPN173" s="395"/>
      <c r="KPO173" s="395"/>
      <c r="KPP173" s="395"/>
      <c r="KPQ173" s="395"/>
      <c r="KPR173" s="395"/>
      <c r="KPS173" s="395"/>
      <c r="KPT173" s="395"/>
      <c r="KPU173" s="395"/>
      <c r="KPV173" s="395"/>
      <c r="KPW173" s="395"/>
      <c r="KPX173" s="395"/>
      <c r="KPY173" s="395"/>
      <c r="KPZ173" s="395"/>
      <c r="KQA173" s="395"/>
      <c r="KQB173" s="395"/>
      <c r="KQC173" s="395"/>
      <c r="KQD173" s="395"/>
      <c r="KQE173" s="395"/>
      <c r="KQF173" s="395"/>
      <c r="KQG173" s="395"/>
      <c r="KQH173" s="395"/>
      <c r="KQI173" s="395"/>
      <c r="KQJ173" s="395"/>
      <c r="KQK173" s="395"/>
      <c r="KQL173" s="395"/>
      <c r="KQM173" s="395"/>
      <c r="KQN173" s="395"/>
      <c r="KQO173" s="395"/>
      <c r="KQP173" s="395"/>
      <c r="KQQ173" s="395"/>
      <c r="KQR173" s="395"/>
      <c r="KQS173" s="395"/>
      <c r="KQT173" s="395"/>
      <c r="KQU173" s="395"/>
      <c r="KQV173" s="395"/>
      <c r="KQW173" s="395"/>
      <c r="KQX173" s="395"/>
      <c r="KQY173" s="395"/>
      <c r="KQZ173" s="395"/>
      <c r="KRA173" s="395"/>
      <c r="KRB173" s="395"/>
      <c r="KRC173" s="395"/>
      <c r="KRD173" s="395"/>
      <c r="KRE173" s="395"/>
      <c r="KRF173" s="395"/>
      <c r="KRG173" s="395"/>
      <c r="KRH173" s="395"/>
      <c r="KRI173" s="395"/>
      <c r="KRJ173" s="395"/>
      <c r="KRK173" s="395"/>
      <c r="KRL173" s="395"/>
      <c r="KRM173" s="395"/>
      <c r="KRN173" s="395"/>
      <c r="KRO173" s="395"/>
      <c r="KRP173" s="395"/>
      <c r="KRQ173" s="395"/>
      <c r="KRR173" s="395"/>
      <c r="KRS173" s="395"/>
      <c r="KRT173" s="395"/>
      <c r="KRU173" s="395"/>
      <c r="KRV173" s="395"/>
      <c r="KRW173" s="395"/>
      <c r="KRX173" s="395"/>
      <c r="KRY173" s="395"/>
      <c r="KRZ173" s="395"/>
      <c r="KSA173" s="395"/>
      <c r="KSB173" s="395"/>
      <c r="KSC173" s="395"/>
      <c r="KSD173" s="395"/>
      <c r="KSE173" s="395"/>
      <c r="KSF173" s="395"/>
      <c r="KSG173" s="395"/>
      <c r="KSH173" s="395"/>
      <c r="KSI173" s="395"/>
      <c r="KSJ173" s="395"/>
      <c r="KSK173" s="395"/>
      <c r="KSL173" s="395"/>
      <c r="KSM173" s="395"/>
      <c r="KSN173" s="395"/>
      <c r="KSO173" s="395"/>
      <c r="KSP173" s="395"/>
      <c r="KSQ173" s="395"/>
      <c r="KSR173" s="395"/>
      <c r="KSS173" s="395"/>
      <c r="KST173" s="395"/>
      <c r="KSU173" s="395"/>
      <c r="KSV173" s="395"/>
      <c r="KSW173" s="395"/>
      <c r="KSX173" s="395"/>
      <c r="KSY173" s="395"/>
      <c r="KSZ173" s="395"/>
      <c r="KTA173" s="395"/>
      <c r="KTB173" s="395"/>
      <c r="KTC173" s="395"/>
      <c r="KTD173" s="395"/>
      <c r="KTE173" s="395"/>
      <c r="KTF173" s="395"/>
      <c r="KTG173" s="395"/>
      <c r="KTH173" s="395"/>
      <c r="KTI173" s="395"/>
      <c r="KTJ173" s="395"/>
      <c r="KTK173" s="395"/>
      <c r="KTL173" s="395"/>
      <c r="KTM173" s="395"/>
      <c r="KTN173" s="395"/>
      <c r="KTO173" s="395"/>
      <c r="KTP173" s="395"/>
      <c r="KTQ173" s="395"/>
      <c r="KTR173" s="395"/>
      <c r="KTS173" s="395"/>
      <c r="KTT173" s="395"/>
      <c r="KTU173" s="395"/>
      <c r="KTV173" s="395"/>
      <c r="KTW173" s="395"/>
      <c r="KTX173" s="395"/>
      <c r="KTY173" s="395"/>
      <c r="KTZ173" s="395"/>
      <c r="KUA173" s="395"/>
      <c r="KUB173" s="395"/>
      <c r="KUC173" s="395"/>
      <c r="KUD173" s="395"/>
      <c r="KUE173" s="395"/>
      <c r="KUF173" s="395"/>
      <c r="KUG173" s="395"/>
      <c r="KUH173" s="395"/>
      <c r="KUI173" s="395"/>
      <c r="KUJ173" s="395"/>
      <c r="KUK173" s="395"/>
      <c r="KUL173" s="395"/>
      <c r="KUM173" s="395"/>
      <c r="KUN173" s="395"/>
      <c r="KUO173" s="395"/>
      <c r="KUP173" s="395"/>
      <c r="KUQ173" s="395"/>
      <c r="KUR173" s="395"/>
      <c r="KUS173" s="395"/>
      <c r="KUT173" s="395"/>
      <c r="KUU173" s="395"/>
      <c r="KUV173" s="395"/>
      <c r="KUW173" s="395"/>
      <c r="KUX173" s="395"/>
      <c r="KUY173" s="395"/>
      <c r="KUZ173" s="395"/>
      <c r="KVA173" s="395"/>
      <c r="KVB173" s="395"/>
      <c r="KVC173" s="395"/>
      <c r="KVD173" s="395"/>
      <c r="KVE173" s="395"/>
      <c r="KVF173" s="395"/>
      <c r="KVG173" s="395"/>
      <c r="KVH173" s="395"/>
      <c r="KVI173" s="395"/>
      <c r="KVJ173" s="395"/>
      <c r="KVK173" s="395"/>
      <c r="KVL173" s="395"/>
      <c r="KVM173" s="395"/>
      <c r="KVN173" s="395"/>
      <c r="KVO173" s="395"/>
      <c r="KVP173" s="395"/>
      <c r="KVQ173" s="395"/>
      <c r="KVR173" s="395"/>
      <c r="KVS173" s="395"/>
      <c r="KVT173" s="395"/>
      <c r="KVU173" s="395"/>
      <c r="KVV173" s="395"/>
      <c r="KVW173" s="395"/>
      <c r="KVX173" s="395"/>
      <c r="KVY173" s="395"/>
      <c r="KVZ173" s="395"/>
      <c r="KWA173" s="395"/>
      <c r="KWB173" s="395"/>
      <c r="KWC173" s="395"/>
      <c r="KWD173" s="395"/>
      <c r="KWE173" s="395"/>
      <c r="KWF173" s="395"/>
      <c r="KWG173" s="395"/>
      <c r="KWH173" s="395"/>
      <c r="KWI173" s="395"/>
      <c r="KWJ173" s="395"/>
      <c r="KWK173" s="395"/>
      <c r="KWL173" s="395"/>
      <c r="KWM173" s="395"/>
      <c r="KWN173" s="395"/>
      <c r="KWO173" s="395"/>
      <c r="KWP173" s="395"/>
      <c r="KWQ173" s="395"/>
      <c r="KWR173" s="395"/>
      <c r="KWS173" s="395"/>
      <c r="KWT173" s="395"/>
      <c r="KWU173" s="395"/>
      <c r="KWV173" s="395"/>
      <c r="KWW173" s="395"/>
      <c r="KWX173" s="395"/>
      <c r="KWY173" s="395"/>
      <c r="KWZ173" s="395"/>
      <c r="KXA173" s="395"/>
      <c r="KXB173" s="395"/>
      <c r="KXC173" s="395"/>
      <c r="KXD173" s="395"/>
      <c r="KXE173" s="395"/>
      <c r="KXF173" s="395"/>
      <c r="KXG173" s="395"/>
      <c r="KXH173" s="395"/>
      <c r="KXI173" s="395"/>
      <c r="KXJ173" s="395"/>
      <c r="KXK173" s="395"/>
      <c r="KXL173" s="395"/>
      <c r="KXM173" s="395"/>
      <c r="KXN173" s="395"/>
      <c r="KXO173" s="395"/>
      <c r="KXP173" s="395"/>
      <c r="KXQ173" s="395"/>
      <c r="KXR173" s="395"/>
      <c r="KXS173" s="395"/>
      <c r="KXT173" s="395"/>
      <c r="KXU173" s="395"/>
      <c r="KXV173" s="395"/>
      <c r="KXW173" s="395"/>
      <c r="KXX173" s="395"/>
      <c r="KXY173" s="395"/>
      <c r="KXZ173" s="395"/>
      <c r="KYA173" s="395"/>
      <c r="KYB173" s="395"/>
      <c r="KYC173" s="395"/>
      <c r="KYD173" s="395"/>
      <c r="KYE173" s="395"/>
      <c r="KYF173" s="395"/>
      <c r="KYG173" s="395"/>
      <c r="KYH173" s="395"/>
      <c r="KYI173" s="395"/>
      <c r="KYJ173" s="395"/>
      <c r="KYK173" s="395"/>
      <c r="KYL173" s="395"/>
      <c r="KYM173" s="395"/>
      <c r="KYN173" s="395"/>
      <c r="KYO173" s="395"/>
      <c r="KYP173" s="395"/>
      <c r="KYQ173" s="395"/>
      <c r="KYR173" s="395"/>
      <c r="KYS173" s="395"/>
      <c r="KYT173" s="395"/>
      <c r="KYU173" s="395"/>
      <c r="KYV173" s="395"/>
      <c r="KYW173" s="395"/>
      <c r="KYX173" s="395"/>
      <c r="KYY173" s="395"/>
      <c r="KYZ173" s="395"/>
      <c r="KZA173" s="395"/>
      <c r="KZB173" s="395"/>
      <c r="KZC173" s="395"/>
      <c r="KZD173" s="395"/>
      <c r="KZE173" s="395"/>
      <c r="KZF173" s="395"/>
      <c r="KZG173" s="395"/>
      <c r="KZH173" s="395"/>
      <c r="KZI173" s="395"/>
      <c r="KZJ173" s="395"/>
      <c r="KZK173" s="395"/>
      <c r="KZL173" s="395"/>
      <c r="KZM173" s="395"/>
      <c r="KZN173" s="395"/>
      <c r="KZO173" s="395"/>
      <c r="KZP173" s="395"/>
      <c r="KZQ173" s="395"/>
      <c r="KZR173" s="395"/>
      <c r="KZS173" s="395"/>
      <c r="KZT173" s="395"/>
      <c r="KZU173" s="395"/>
      <c r="KZV173" s="395"/>
      <c r="KZW173" s="395"/>
      <c r="KZX173" s="395"/>
      <c r="KZY173" s="395"/>
      <c r="KZZ173" s="395"/>
      <c r="LAA173" s="395"/>
      <c r="LAB173" s="395"/>
      <c r="LAC173" s="395"/>
      <c r="LAD173" s="395"/>
      <c r="LAE173" s="395"/>
      <c r="LAF173" s="395"/>
      <c r="LAG173" s="395"/>
      <c r="LAH173" s="395"/>
      <c r="LAI173" s="395"/>
      <c r="LAJ173" s="395"/>
      <c r="LAK173" s="395"/>
      <c r="LAL173" s="395"/>
      <c r="LAM173" s="395"/>
      <c r="LAN173" s="395"/>
      <c r="LAO173" s="395"/>
      <c r="LAP173" s="395"/>
      <c r="LAQ173" s="395"/>
      <c r="LAR173" s="395"/>
      <c r="LAS173" s="395"/>
      <c r="LAT173" s="395"/>
      <c r="LAU173" s="395"/>
      <c r="LAV173" s="395"/>
      <c r="LAW173" s="395"/>
      <c r="LAX173" s="395"/>
      <c r="LAY173" s="395"/>
      <c r="LAZ173" s="395"/>
      <c r="LBA173" s="395"/>
      <c r="LBB173" s="395"/>
      <c r="LBC173" s="395"/>
      <c r="LBD173" s="395"/>
      <c r="LBE173" s="395"/>
      <c r="LBF173" s="395"/>
      <c r="LBG173" s="395"/>
      <c r="LBH173" s="395"/>
      <c r="LBI173" s="395"/>
      <c r="LBJ173" s="395"/>
      <c r="LBK173" s="395"/>
      <c r="LBL173" s="395"/>
      <c r="LBM173" s="395"/>
      <c r="LBN173" s="395"/>
      <c r="LBO173" s="395"/>
      <c r="LBP173" s="395"/>
      <c r="LBQ173" s="395"/>
      <c r="LBR173" s="395"/>
      <c r="LBS173" s="395"/>
      <c r="LBT173" s="395"/>
      <c r="LBU173" s="395"/>
      <c r="LBV173" s="395"/>
      <c r="LBW173" s="395"/>
      <c r="LBX173" s="395"/>
      <c r="LBY173" s="395"/>
      <c r="LBZ173" s="395"/>
      <c r="LCA173" s="395"/>
      <c r="LCB173" s="395"/>
      <c r="LCC173" s="395"/>
      <c r="LCD173" s="395"/>
      <c r="LCE173" s="395"/>
      <c r="LCF173" s="395"/>
      <c r="LCG173" s="395"/>
      <c r="LCH173" s="395"/>
      <c r="LCI173" s="395"/>
      <c r="LCJ173" s="395"/>
      <c r="LCK173" s="395"/>
      <c r="LCL173" s="395"/>
      <c r="LCM173" s="395"/>
      <c r="LCN173" s="395"/>
      <c r="LCO173" s="395"/>
      <c r="LCP173" s="395"/>
      <c r="LCQ173" s="395"/>
      <c r="LCR173" s="395"/>
      <c r="LCS173" s="395"/>
      <c r="LCT173" s="395"/>
      <c r="LCU173" s="395"/>
      <c r="LCV173" s="395"/>
      <c r="LCW173" s="395"/>
      <c r="LCX173" s="395"/>
      <c r="LCY173" s="395"/>
      <c r="LCZ173" s="395"/>
      <c r="LDA173" s="395"/>
      <c r="LDB173" s="395"/>
      <c r="LDC173" s="395"/>
      <c r="LDD173" s="395"/>
      <c r="LDE173" s="395"/>
      <c r="LDF173" s="395"/>
      <c r="LDG173" s="395"/>
      <c r="LDH173" s="395"/>
      <c r="LDI173" s="395"/>
      <c r="LDJ173" s="395"/>
      <c r="LDK173" s="395"/>
      <c r="LDL173" s="395"/>
      <c r="LDM173" s="395"/>
      <c r="LDN173" s="395"/>
      <c r="LDO173" s="395"/>
      <c r="LDP173" s="395"/>
      <c r="LDQ173" s="395"/>
      <c r="LDR173" s="395"/>
      <c r="LDS173" s="395"/>
      <c r="LDT173" s="395"/>
      <c r="LDU173" s="395"/>
      <c r="LDV173" s="395"/>
      <c r="LDW173" s="395"/>
      <c r="LDX173" s="395"/>
      <c r="LDY173" s="395"/>
      <c r="LDZ173" s="395"/>
      <c r="LEA173" s="395"/>
      <c r="LEB173" s="395"/>
      <c r="LEC173" s="395"/>
      <c r="LED173" s="395"/>
      <c r="LEE173" s="395"/>
      <c r="LEF173" s="395"/>
      <c r="LEG173" s="395"/>
      <c r="LEH173" s="395"/>
      <c r="LEI173" s="395"/>
      <c r="LEJ173" s="395"/>
      <c r="LEK173" s="395"/>
      <c r="LEL173" s="395"/>
      <c r="LEM173" s="395"/>
      <c r="LEN173" s="395"/>
      <c r="LEO173" s="395"/>
      <c r="LEP173" s="395"/>
      <c r="LEQ173" s="395"/>
      <c r="LER173" s="395"/>
      <c r="LES173" s="395"/>
      <c r="LET173" s="395"/>
      <c r="LEU173" s="395"/>
      <c r="LEV173" s="395"/>
      <c r="LEW173" s="395"/>
      <c r="LEX173" s="395"/>
      <c r="LEY173" s="395"/>
      <c r="LEZ173" s="395"/>
      <c r="LFA173" s="395"/>
      <c r="LFB173" s="395"/>
      <c r="LFC173" s="395"/>
      <c r="LFD173" s="395"/>
      <c r="LFE173" s="395"/>
      <c r="LFF173" s="395"/>
      <c r="LFG173" s="395"/>
      <c r="LFH173" s="395"/>
      <c r="LFI173" s="395"/>
      <c r="LFJ173" s="395"/>
      <c r="LFK173" s="395"/>
      <c r="LFL173" s="395"/>
      <c r="LFM173" s="395"/>
      <c r="LFN173" s="395"/>
      <c r="LFO173" s="395"/>
      <c r="LFP173" s="395"/>
      <c r="LFQ173" s="395"/>
      <c r="LFR173" s="395"/>
      <c r="LFS173" s="395"/>
      <c r="LFT173" s="395"/>
      <c r="LFU173" s="395"/>
      <c r="LFV173" s="395"/>
      <c r="LFW173" s="395"/>
      <c r="LFX173" s="395"/>
      <c r="LFY173" s="395"/>
      <c r="LFZ173" s="395"/>
      <c r="LGA173" s="395"/>
      <c r="LGB173" s="395"/>
      <c r="LGC173" s="395"/>
      <c r="LGD173" s="395"/>
      <c r="LGE173" s="395"/>
      <c r="LGF173" s="395"/>
      <c r="LGG173" s="395"/>
      <c r="LGH173" s="395"/>
      <c r="LGI173" s="395"/>
      <c r="LGJ173" s="395"/>
      <c r="LGK173" s="395"/>
      <c r="LGL173" s="395"/>
      <c r="LGM173" s="395"/>
      <c r="LGN173" s="395"/>
      <c r="LGO173" s="395"/>
      <c r="LGP173" s="395"/>
      <c r="LGQ173" s="395"/>
      <c r="LGR173" s="395"/>
      <c r="LGS173" s="395"/>
      <c r="LGT173" s="395"/>
      <c r="LGU173" s="395"/>
      <c r="LGV173" s="395"/>
      <c r="LGW173" s="395"/>
      <c r="LGX173" s="395"/>
      <c r="LGY173" s="395"/>
      <c r="LGZ173" s="395"/>
      <c r="LHA173" s="395"/>
      <c r="LHB173" s="395"/>
      <c r="LHC173" s="395"/>
      <c r="LHD173" s="395"/>
      <c r="LHE173" s="395"/>
      <c r="LHF173" s="395"/>
      <c r="LHG173" s="395"/>
      <c r="LHH173" s="395"/>
      <c r="LHI173" s="395"/>
      <c r="LHJ173" s="395"/>
      <c r="LHK173" s="395"/>
      <c r="LHL173" s="395"/>
      <c r="LHM173" s="395"/>
      <c r="LHN173" s="395"/>
      <c r="LHO173" s="395"/>
      <c r="LHP173" s="395"/>
      <c r="LHQ173" s="395"/>
      <c r="LHR173" s="395"/>
      <c r="LHS173" s="395"/>
      <c r="LHT173" s="395"/>
      <c r="LHU173" s="395"/>
      <c r="LHV173" s="395"/>
      <c r="LHW173" s="395"/>
      <c r="LHX173" s="395"/>
      <c r="LHY173" s="395"/>
      <c r="LHZ173" s="395"/>
      <c r="LIA173" s="395"/>
      <c r="LIB173" s="395"/>
      <c r="LIC173" s="395"/>
      <c r="LID173" s="395"/>
      <c r="LIE173" s="395"/>
      <c r="LIF173" s="395"/>
      <c r="LIG173" s="395"/>
      <c r="LIH173" s="395"/>
      <c r="LII173" s="395"/>
      <c r="LIJ173" s="395"/>
      <c r="LIK173" s="395"/>
      <c r="LIL173" s="395"/>
      <c r="LIM173" s="395"/>
      <c r="LIN173" s="395"/>
      <c r="LIO173" s="395"/>
      <c r="LIP173" s="395"/>
      <c r="LIQ173" s="395"/>
      <c r="LIR173" s="395"/>
      <c r="LIS173" s="395"/>
      <c r="LIT173" s="395"/>
      <c r="LIU173" s="395"/>
      <c r="LIV173" s="395"/>
      <c r="LIW173" s="395"/>
      <c r="LIX173" s="395"/>
      <c r="LIY173" s="395"/>
      <c r="LIZ173" s="395"/>
      <c r="LJA173" s="395"/>
      <c r="LJB173" s="395"/>
      <c r="LJC173" s="395"/>
      <c r="LJD173" s="395"/>
      <c r="LJE173" s="395"/>
      <c r="LJF173" s="395"/>
      <c r="LJG173" s="395"/>
      <c r="LJH173" s="395"/>
      <c r="LJI173" s="395"/>
      <c r="LJJ173" s="395"/>
      <c r="LJK173" s="395"/>
      <c r="LJL173" s="395"/>
      <c r="LJM173" s="395"/>
      <c r="LJN173" s="395"/>
      <c r="LJO173" s="395"/>
      <c r="LJP173" s="395"/>
      <c r="LJQ173" s="395"/>
      <c r="LJR173" s="395"/>
      <c r="LJS173" s="395"/>
      <c r="LJT173" s="395"/>
      <c r="LJU173" s="395"/>
      <c r="LJV173" s="395"/>
      <c r="LJW173" s="395"/>
      <c r="LJX173" s="395"/>
      <c r="LJY173" s="395"/>
      <c r="LJZ173" s="395"/>
      <c r="LKA173" s="395"/>
      <c r="LKB173" s="395"/>
      <c r="LKC173" s="395"/>
      <c r="LKD173" s="395"/>
      <c r="LKE173" s="395"/>
      <c r="LKF173" s="395"/>
      <c r="LKG173" s="395"/>
      <c r="LKH173" s="395"/>
      <c r="LKI173" s="395"/>
      <c r="LKJ173" s="395"/>
      <c r="LKK173" s="395"/>
      <c r="LKL173" s="395"/>
      <c r="LKM173" s="395"/>
      <c r="LKN173" s="395"/>
      <c r="LKO173" s="395"/>
      <c r="LKP173" s="395"/>
      <c r="LKQ173" s="395"/>
      <c r="LKR173" s="395"/>
      <c r="LKS173" s="395"/>
      <c r="LKT173" s="395"/>
      <c r="LKU173" s="395"/>
      <c r="LKV173" s="395"/>
      <c r="LKW173" s="395"/>
      <c r="LKX173" s="395"/>
      <c r="LKY173" s="395"/>
      <c r="LKZ173" s="395"/>
      <c r="LLA173" s="395"/>
      <c r="LLB173" s="395"/>
      <c r="LLC173" s="395"/>
      <c r="LLD173" s="395"/>
      <c r="LLE173" s="395"/>
      <c r="LLF173" s="395"/>
      <c r="LLG173" s="395"/>
      <c r="LLH173" s="395"/>
      <c r="LLI173" s="395"/>
      <c r="LLJ173" s="395"/>
      <c r="LLK173" s="395"/>
      <c r="LLL173" s="395"/>
      <c r="LLM173" s="395"/>
      <c r="LLN173" s="395"/>
      <c r="LLO173" s="395"/>
      <c r="LLP173" s="395"/>
      <c r="LLQ173" s="395"/>
      <c r="LLR173" s="395"/>
      <c r="LLS173" s="395"/>
      <c r="LLT173" s="395"/>
      <c r="LLU173" s="395"/>
      <c r="LLV173" s="395"/>
      <c r="LLW173" s="395"/>
      <c r="LLX173" s="395"/>
      <c r="LLY173" s="395"/>
      <c r="LLZ173" s="395"/>
      <c r="LMA173" s="395"/>
      <c r="LMB173" s="395"/>
      <c r="LMC173" s="395"/>
      <c r="LMD173" s="395"/>
      <c r="LME173" s="395"/>
      <c r="LMF173" s="395"/>
      <c r="LMG173" s="395"/>
      <c r="LMH173" s="395"/>
      <c r="LMI173" s="395"/>
      <c r="LMJ173" s="395"/>
      <c r="LMK173" s="395"/>
      <c r="LML173" s="395"/>
      <c r="LMM173" s="395"/>
      <c r="LMN173" s="395"/>
      <c r="LMO173" s="395"/>
      <c r="LMP173" s="395"/>
      <c r="LMQ173" s="395"/>
      <c r="LMR173" s="395"/>
      <c r="LMS173" s="395"/>
      <c r="LMT173" s="395"/>
      <c r="LMU173" s="395"/>
      <c r="LMV173" s="395"/>
      <c r="LMW173" s="395"/>
      <c r="LMX173" s="395"/>
      <c r="LMY173" s="395"/>
      <c r="LMZ173" s="395"/>
      <c r="LNA173" s="395"/>
      <c r="LNB173" s="395"/>
      <c r="LNC173" s="395"/>
      <c r="LND173" s="395"/>
      <c r="LNE173" s="395"/>
      <c r="LNF173" s="395"/>
      <c r="LNG173" s="395"/>
      <c r="LNH173" s="395"/>
      <c r="LNI173" s="395"/>
      <c r="LNJ173" s="395"/>
      <c r="LNK173" s="395"/>
      <c r="LNL173" s="395"/>
      <c r="LNM173" s="395"/>
      <c r="LNN173" s="395"/>
      <c r="LNO173" s="395"/>
      <c r="LNP173" s="395"/>
      <c r="LNQ173" s="395"/>
      <c r="LNR173" s="395"/>
      <c r="LNS173" s="395"/>
      <c r="LNT173" s="395"/>
      <c r="LNU173" s="395"/>
      <c r="LNV173" s="395"/>
      <c r="LNW173" s="395"/>
      <c r="LNX173" s="395"/>
      <c r="LNY173" s="395"/>
      <c r="LNZ173" s="395"/>
      <c r="LOA173" s="395"/>
      <c r="LOB173" s="395"/>
      <c r="LOC173" s="395"/>
      <c r="LOD173" s="395"/>
      <c r="LOE173" s="395"/>
      <c r="LOF173" s="395"/>
      <c r="LOG173" s="395"/>
      <c r="LOH173" s="395"/>
      <c r="LOI173" s="395"/>
      <c r="LOJ173" s="395"/>
      <c r="LOK173" s="395"/>
      <c r="LOL173" s="395"/>
      <c r="LOM173" s="395"/>
      <c r="LON173" s="395"/>
      <c r="LOO173" s="395"/>
      <c r="LOP173" s="395"/>
      <c r="LOQ173" s="395"/>
      <c r="LOR173" s="395"/>
      <c r="LOS173" s="395"/>
      <c r="LOT173" s="395"/>
      <c r="LOU173" s="395"/>
      <c r="LOV173" s="395"/>
      <c r="LOW173" s="395"/>
      <c r="LOX173" s="395"/>
      <c r="LOY173" s="395"/>
      <c r="LOZ173" s="395"/>
      <c r="LPA173" s="395"/>
      <c r="LPB173" s="395"/>
      <c r="LPC173" s="395"/>
      <c r="LPD173" s="395"/>
      <c r="LPE173" s="395"/>
      <c r="LPF173" s="395"/>
      <c r="LPG173" s="395"/>
      <c r="LPH173" s="395"/>
      <c r="LPI173" s="395"/>
      <c r="LPJ173" s="395"/>
      <c r="LPK173" s="395"/>
      <c r="LPL173" s="395"/>
      <c r="LPM173" s="395"/>
      <c r="LPN173" s="395"/>
      <c r="LPO173" s="395"/>
      <c r="LPP173" s="395"/>
      <c r="LPQ173" s="395"/>
      <c r="LPR173" s="395"/>
      <c r="LPS173" s="395"/>
      <c r="LPT173" s="395"/>
      <c r="LPU173" s="395"/>
      <c r="LPV173" s="395"/>
      <c r="LPW173" s="395"/>
      <c r="LPX173" s="395"/>
      <c r="LPY173" s="395"/>
      <c r="LPZ173" s="395"/>
      <c r="LQA173" s="395"/>
      <c r="LQB173" s="395"/>
      <c r="LQC173" s="395"/>
      <c r="LQD173" s="395"/>
      <c r="LQE173" s="395"/>
      <c r="LQF173" s="395"/>
      <c r="LQG173" s="395"/>
      <c r="LQH173" s="395"/>
      <c r="LQI173" s="395"/>
      <c r="LQJ173" s="395"/>
      <c r="LQK173" s="395"/>
      <c r="LQL173" s="395"/>
      <c r="LQM173" s="395"/>
      <c r="LQN173" s="395"/>
      <c r="LQO173" s="395"/>
      <c r="LQP173" s="395"/>
      <c r="LQQ173" s="395"/>
      <c r="LQR173" s="395"/>
      <c r="LQS173" s="395"/>
      <c r="LQT173" s="395"/>
      <c r="LQU173" s="395"/>
      <c r="LQV173" s="395"/>
      <c r="LQW173" s="395"/>
      <c r="LQX173" s="395"/>
      <c r="LQY173" s="395"/>
      <c r="LQZ173" s="395"/>
      <c r="LRA173" s="395"/>
      <c r="LRB173" s="395"/>
      <c r="LRC173" s="395"/>
      <c r="LRD173" s="395"/>
      <c r="LRE173" s="395"/>
      <c r="LRF173" s="395"/>
      <c r="LRG173" s="395"/>
      <c r="LRH173" s="395"/>
      <c r="LRI173" s="395"/>
      <c r="LRJ173" s="395"/>
      <c r="LRK173" s="395"/>
      <c r="LRL173" s="395"/>
      <c r="LRM173" s="395"/>
      <c r="LRN173" s="395"/>
      <c r="LRO173" s="395"/>
      <c r="LRP173" s="395"/>
      <c r="LRQ173" s="395"/>
      <c r="LRR173" s="395"/>
      <c r="LRS173" s="395"/>
      <c r="LRT173" s="395"/>
      <c r="LRU173" s="395"/>
      <c r="LRV173" s="395"/>
      <c r="LRW173" s="395"/>
      <c r="LRX173" s="395"/>
      <c r="LRY173" s="395"/>
      <c r="LRZ173" s="395"/>
      <c r="LSA173" s="395"/>
      <c r="LSB173" s="395"/>
      <c r="LSC173" s="395"/>
      <c r="LSD173" s="395"/>
      <c r="LSE173" s="395"/>
      <c r="LSF173" s="395"/>
      <c r="LSG173" s="395"/>
      <c r="LSH173" s="395"/>
      <c r="LSI173" s="395"/>
      <c r="LSJ173" s="395"/>
      <c r="LSK173" s="395"/>
      <c r="LSL173" s="395"/>
      <c r="LSM173" s="395"/>
      <c r="LSN173" s="395"/>
      <c r="LSO173" s="395"/>
      <c r="LSP173" s="395"/>
      <c r="LSQ173" s="395"/>
      <c r="LSR173" s="395"/>
      <c r="LSS173" s="395"/>
      <c r="LST173" s="395"/>
      <c r="LSU173" s="395"/>
      <c r="LSV173" s="395"/>
      <c r="LSW173" s="395"/>
      <c r="LSX173" s="395"/>
      <c r="LSY173" s="395"/>
      <c r="LSZ173" s="395"/>
      <c r="LTA173" s="395"/>
      <c r="LTB173" s="395"/>
      <c r="LTC173" s="395"/>
      <c r="LTD173" s="395"/>
      <c r="LTE173" s="395"/>
      <c r="LTF173" s="395"/>
      <c r="LTG173" s="395"/>
      <c r="LTH173" s="395"/>
      <c r="LTI173" s="395"/>
      <c r="LTJ173" s="395"/>
      <c r="LTK173" s="395"/>
      <c r="LTL173" s="395"/>
      <c r="LTM173" s="395"/>
      <c r="LTN173" s="395"/>
      <c r="LTO173" s="395"/>
      <c r="LTP173" s="395"/>
      <c r="LTQ173" s="395"/>
      <c r="LTR173" s="395"/>
      <c r="LTS173" s="395"/>
      <c r="LTT173" s="395"/>
      <c r="LTU173" s="395"/>
      <c r="LTV173" s="395"/>
      <c r="LTW173" s="395"/>
      <c r="LTX173" s="395"/>
      <c r="LTY173" s="395"/>
      <c r="LTZ173" s="395"/>
      <c r="LUA173" s="395"/>
      <c r="LUB173" s="395"/>
      <c r="LUC173" s="395"/>
      <c r="LUD173" s="395"/>
      <c r="LUE173" s="395"/>
      <c r="LUF173" s="395"/>
      <c r="LUG173" s="395"/>
      <c r="LUH173" s="395"/>
      <c r="LUI173" s="395"/>
      <c r="LUJ173" s="395"/>
      <c r="LUK173" s="395"/>
      <c r="LUL173" s="395"/>
      <c r="LUM173" s="395"/>
      <c r="LUN173" s="395"/>
      <c r="LUO173" s="395"/>
      <c r="LUP173" s="395"/>
      <c r="LUQ173" s="395"/>
      <c r="LUR173" s="395"/>
      <c r="LUS173" s="395"/>
      <c r="LUT173" s="395"/>
      <c r="LUU173" s="395"/>
      <c r="LUV173" s="395"/>
      <c r="LUW173" s="395"/>
      <c r="LUX173" s="395"/>
      <c r="LUY173" s="395"/>
      <c r="LUZ173" s="395"/>
      <c r="LVA173" s="395"/>
      <c r="LVB173" s="395"/>
      <c r="LVC173" s="395"/>
      <c r="LVD173" s="395"/>
      <c r="LVE173" s="395"/>
      <c r="LVF173" s="395"/>
      <c r="LVG173" s="395"/>
      <c r="LVH173" s="395"/>
      <c r="LVI173" s="395"/>
      <c r="LVJ173" s="395"/>
      <c r="LVK173" s="395"/>
      <c r="LVL173" s="395"/>
      <c r="LVM173" s="395"/>
      <c r="LVN173" s="395"/>
      <c r="LVO173" s="395"/>
      <c r="LVP173" s="395"/>
      <c r="LVQ173" s="395"/>
      <c r="LVR173" s="395"/>
      <c r="LVS173" s="395"/>
      <c r="LVT173" s="395"/>
      <c r="LVU173" s="395"/>
      <c r="LVV173" s="395"/>
      <c r="LVW173" s="395"/>
      <c r="LVX173" s="395"/>
      <c r="LVY173" s="395"/>
      <c r="LVZ173" s="395"/>
      <c r="LWA173" s="395"/>
      <c r="LWB173" s="395"/>
      <c r="LWC173" s="395"/>
      <c r="LWD173" s="395"/>
      <c r="LWE173" s="395"/>
      <c r="LWF173" s="395"/>
      <c r="LWG173" s="395"/>
      <c r="LWH173" s="395"/>
      <c r="LWI173" s="395"/>
      <c r="LWJ173" s="395"/>
      <c r="LWK173" s="395"/>
      <c r="LWL173" s="395"/>
      <c r="LWM173" s="395"/>
      <c r="LWN173" s="395"/>
      <c r="LWO173" s="395"/>
      <c r="LWP173" s="395"/>
      <c r="LWQ173" s="395"/>
      <c r="LWR173" s="395"/>
      <c r="LWS173" s="395"/>
      <c r="LWT173" s="395"/>
      <c r="LWU173" s="395"/>
      <c r="LWV173" s="395"/>
      <c r="LWW173" s="395"/>
      <c r="LWX173" s="395"/>
      <c r="LWY173" s="395"/>
      <c r="LWZ173" s="395"/>
      <c r="LXA173" s="395"/>
      <c r="LXB173" s="395"/>
      <c r="LXC173" s="395"/>
      <c r="LXD173" s="395"/>
      <c r="LXE173" s="395"/>
      <c r="LXF173" s="395"/>
      <c r="LXG173" s="395"/>
      <c r="LXH173" s="395"/>
      <c r="LXI173" s="395"/>
      <c r="LXJ173" s="395"/>
      <c r="LXK173" s="395"/>
      <c r="LXL173" s="395"/>
      <c r="LXM173" s="395"/>
      <c r="LXN173" s="395"/>
      <c r="LXO173" s="395"/>
      <c r="LXP173" s="395"/>
      <c r="LXQ173" s="395"/>
      <c r="LXR173" s="395"/>
      <c r="LXS173" s="395"/>
      <c r="LXT173" s="395"/>
      <c r="LXU173" s="395"/>
      <c r="LXV173" s="395"/>
      <c r="LXW173" s="395"/>
      <c r="LXX173" s="395"/>
      <c r="LXY173" s="395"/>
      <c r="LXZ173" s="395"/>
      <c r="LYA173" s="395"/>
      <c r="LYB173" s="395"/>
      <c r="LYC173" s="395"/>
      <c r="LYD173" s="395"/>
      <c r="LYE173" s="395"/>
      <c r="LYF173" s="395"/>
      <c r="LYG173" s="395"/>
      <c r="LYH173" s="395"/>
      <c r="LYI173" s="395"/>
      <c r="LYJ173" s="395"/>
      <c r="LYK173" s="395"/>
      <c r="LYL173" s="395"/>
      <c r="LYM173" s="395"/>
      <c r="LYN173" s="395"/>
      <c r="LYO173" s="395"/>
      <c r="LYP173" s="395"/>
      <c r="LYQ173" s="395"/>
      <c r="LYR173" s="395"/>
      <c r="LYS173" s="395"/>
      <c r="LYT173" s="395"/>
      <c r="LYU173" s="395"/>
      <c r="LYV173" s="395"/>
      <c r="LYW173" s="395"/>
      <c r="LYX173" s="395"/>
      <c r="LYY173" s="395"/>
      <c r="LYZ173" s="395"/>
      <c r="LZA173" s="395"/>
      <c r="LZB173" s="395"/>
      <c r="LZC173" s="395"/>
      <c r="LZD173" s="395"/>
      <c r="LZE173" s="395"/>
      <c r="LZF173" s="395"/>
      <c r="LZG173" s="395"/>
      <c r="LZH173" s="395"/>
      <c r="LZI173" s="395"/>
      <c r="LZJ173" s="395"/>
      <c r="LZK173" s="395"/>
      <c r="LZL173" s="395"/>
      <c r="LZM173" s="395"/>
      <c r="LZN173" s="395"/>
      <c r="LZO173" s="395"/>
      <c r="LZP173" s="395"/>
      <c r="LZQ173" s="395"/>
      <c r="LZR173" s="395"/>
      <c r="LZS173" s="395"/>
      <c r="LZT173" s="395"/>
      <c r="LZU173" s="395"/>
      <c r="LZV173" s="395"/>
      <c r="LZW173" s="395"/>
      <c r="LZX173" s="395"/>
      <c r="LZY173" s="395"/>
      <c r="LZZ173" s="395"/>
      <c r="MAA173" s="395"/>
      <c r="MAB173" s="395"/>
      <c r="MAC173" s="395"/>
      <c r="MAD173" s="395"/>
      <c r="MAE173" s="395"/>
      <c r="MAF173" s="395"/>
      <c r="MAG173" s="395"/>
      <c r="MAH173" s="395"/>
      <c r="MAI173" s="395"/>
      <c r="MAJ173" s="395"/>
      <c r="MAK173" s="395"/>
      <c r="MAL173" s="395"/>
      <c r="MAM173" s="395"/>
      <c r="MAN173" s="395"/>
      <c r="MAO173" s="395"/>
      <c r="MAP173" s="395"/>
      <c r="MAQ173" s="395"/>
      <c r="MAR173" s="395"/>
      <c r="MAS173" s="395"/>
      <c r="MAT173" s="395"/>
      <c r="MAU173" s="395"/>
      <c r="MAV173" s="395"/>
      <c r="MAW173" s="395"/>
      <c r="MAX173" s="395"/>
      <c r="MAY173" s="395"/>
      <c r="MAZ173" s="395"/>
      <c r="MBA173" s="395"/>
      <c r="MBB173" s="395"/>
      <c r="MBC173" s="395"/>
      <c r="MBD173" s="395"/>
      <c r="MBE173" s="395"/>
      <c r="MBF173" s="395"/>
      <c r="MBG173" s="395"/>
      <c r="MBH173" s="395"/>
      <c r="MBI173" s="395"/>
      <c r="MBJ173" s="395"/>
      <c r="MBK173" s="395"/>
      <c r="MBL173" s="395"/>
      <c r="MBM173" s="395"/>
      <c r="MBN173" s="395"/>
      <c r="MBO173" s="395"/>
      <c r="MBP173" s="395"/>
      <c r="MBQ173" s="395"/>
      <c r="MBR173" s="395"/>
      <c r="MBS173" s="395"/>
      <c r="MBT173" s="395"/>
      <c r="MBU173" s="395"/>
      <c r="MBV173" s="395"/>
      <c r="MBW173" s="395"/>
      <c r="MBX173" s="395"/>
      <c r="MBY173" s="395"/>
      <c r="MBZ173" s="395"/>
      <c r="MCA173" s="395"/>
      <c r="MCB173" s="395"/>
      <c r="MCC173" s="395"/>
      <c r="MCD173" s="395"/>
      <c r="MCE173" s="395"/>
      <c r="MCF173" s="395"/>
      <c r="MCG173" s="395"/>
      <c r="MCH173" s="395"/>
      <c r="MCI173" s="395"/>
      <c r="MCJ173" s="395"/>
      <c r="MCK173" s="395"/>
      <c r="MCL173" s="395"/>
      <c r="MCM173" s="395"/>
      <c r="MCN173" s="395"/>
      <c r="MCO173" s="395"/>
      <c r="MCP173" s="395"/>
      <c r="MCQ173" s="395"/>
      <c r="MCR173" s="395"/>
      <c r="MCS173" s="395"/>
      <c r="MCT173" s="395"/>
      <c r="MCU173" s="395"/>
      <c r="MCV173" s="395"/>
      <c r="MCW173" s="395"/>
      <c r="MCX173" s="395"/>
      <c r="MCY173" s="395"/>
      <c r="MCZ173" s="395"/>
      <c r="MDA173" s="395"/>
      <c r="MDB173" s="395"/>
      <c r="MDC173" s="395"/>
      <c r="MDD173" s="395"/>
      <c r="MDE173" s="395"/>
      <c r="MDF173" s="395"/>
      <c r="MDG173" s="395"/>
      <c r="MDH173" s="395"/>
      <c r="MDI173" s="395"/>
      <c r="MDJ173" s="395"/>
      <c r="MDK173" s="395"/>
      <c r="MDL173" s="395"/>
      <c r="MDM173" s="395"/>
      <c r="MDN173" s="395"/>
      <c r="MDO173" s="395"/>
      <c r="MDP173" s="395"/>
      <c r="MDQ173" s="395"/>
      <c r="MDR173" s="395"/>
      <c r="MDS173" s="395"/>
      <c r="MDT173" s="395"/>
      <c r="MDU173" s="395"/>
      <c r="MDV173" s="395"/>
      <c r="MDW173" s="395"/>
      <c r="MDX173" s="395"/>
      <c r="MDY173" s="395"/>
      <c r="MDZ173" s="395"/>
      <c r="MEA173" s="395"/>
      <c r="MEB173" s="395"/>
      <c r="MEC173" s="395"/>
      <c r="MED173" s="395"/>
      <c r="MEE173" s="395"/>
      <c r="MEF173" s="395"/>
      <c r="MEG173" s="395"/>
      <c r="MEH173" s="395"/>
      <c r="MEI173" s="395"/>
      <c r="MEJ173" s="395"/>
      <c r="MEK173" s="395"/>
      <c r="MEL173" s="395"/>
      <c r="MEM173" s="395"/>
      <c r="MEN173" s="395"/>
      <c r="MEO173" s="395"/>
      <c r="MEP173" s="395"/>
      <c r="MEQ173" s="395"/>
      <c r="MER173" s="395"/>
      <c r="MES173" s="395"/>
      <c r="MET173" s="395"/>
      <c r="MEU173" s="395"/>
      <c r="MEV173" s="395"/>
      <c r="MEW173" s="395"/>
      <c r="MEX173" s="395"/>
      <c r="MEY173" s="395"/>
      <c r="MEZ173" s="395"/>
      <c r="MFA173" s="395"/>
      <c r="MFB173" s="395"/>
      <c r="MFC173" s="395"/>
      <c r="MFD173" s="395"/>
      <c r="MFE173" s="395"/>
      <c r="MFF173" s="395"/>
      <c r="MFG173" s="395"/>
      <c r="MFH173" s="395"/>
      <c r="MFI173" s="395"/>
      <c r="MFJ173" s="395"/>
      <c r="MFK173" s="395"/>
      <c r="MFL173" s="395"/>
      <c r="MFM173" s="395"/>
      <c r="MFN173" s="395"/>
      <c r="MFO173" s="395"/>
      <c r="MFP173" s="395"/>
      <c r="MFQ173" s="395"/>
      <c r="MFR173" s="395"/>
      <c r="MFS173" s="395"/>
      <c r="MFT173" s="395"/>
      <c r="MFU173" s="395"/>
      <c r="MFV173" s="395"/>
      <c r="MFW173" s="395"/>
      <c r="MFX173" s="395"/>
      <c r="MFY173" s="395"/>
      <c r="MFZ173" s="395"/>
      <c r="MGA173" s="395"/>
      <c r="MGB173" s="395"/>
      <c r="MGC173" s="395"/>
      <c r="MGD173" s="395"/>
      <c r="MGE173" s="395"/>
      <c r="MGF173" s="395"/>
      <c r="MGG173" s="395"/>
      <c r="MGH173" s="395"/>
      <c r="MGI173" s="395"/>
      <c r="MGJ173" s="395"/>
      <c r="MGK173" s="395"/>
      <c r="MGL173" s="395"/>
      <c r="MGM173" s="395"/>
      <c r="MGN173" s="395"/>
      <c r="MGO173" s="395"/>
      <c r="MGP173" s="395"/>
      <c r="MGQ173" s="395"/>
      <c r="MGR173" s="395"/>
      <c r="MGS173" s="395"/>
      <c r="MGT173" s="395"/>
      <c r="MGU173" s="395"/>
      <c r="MGV173" s="395"/>
      <c r="MGW173" s="395"/>
      <c r="MGX173" s="395"/>
      <c r="MGY173" s="395"/>
      <c r="MGZ173" s="395"/>
      <c r="MHA173" s="395"/>
      <c r="MHB173" s="395"/>
      <c r="MHC173" s="395"/>
      <c r="MHD173" s="395"/>
      <c r="MHE173" s="395"/>
      <c r="MHF173" s="395"/>
      <c r="MHG173" s="395"/>
      <c r="MHH173" s="395"/>
      <c r="MHI173" s="395"/>
      <c r="MHJ173" s="395"/>
      <c r="MHK173" s="395"/>
      <c r="MHL173" s="395"/>
      <c r="MHM173" s="395"/>
      <c r="MHN173" s="395"/>
      <c r="MHO173" s="395"/>
      <c r="MHP173" s="395"/>
      <c r="MHQ173" s="395"/>
      <c r="MHR173" s="395"/>
      <c r="MHS173" s="395"/>
      <c r="MHT173" s="395"/>
      <c r="MHU173" s="395"/>
      <c r="MHV173" s="395"/>
      <c r="MHW173" s="395"/>
      <c r="MHX173" s="395"/>
      <c r="MHY173" s="395"/>
      <c r="MHZ173" s="395"/>
      <c r="MIA173" s="395"/>
      <c r="MIB173" s="395"/>
      <c r="MIC173" s="395"/>
      <c r="MID173" s="395"/>
      <c r="MIE173" s="395"/>
      <c r="MIF173" s="395"/>
      <c r="MIG173" s="395"/>
      <c r="MIH173" s="395"/>
      <c r="MII173" s="395"/>
      <c r="MIJ173" s="395"/>
      <c r="MIK173" s="395"/>
      <c r="MIL173" s="395"/>
      <c r="MIM173" s="395"/>
      <c r="MIN173" s="395"/>
      <c r="MIO173" s="395"/>
      <c r="MIP173" s="395"/>
      <c r="MIQ173" s="395"/>
      <c r="MIR173" s="395"/>
      <c r="MIS173" s="395"/>
      <c r="MIT173" s="395"/>
      <c r="MIU173" s="395"/>
      <c r="MIV173" s="395"/>
      <c r="MIW173" s="395"/>
      <c r="MIX173" s="395"/>
      <c r="MIY173" s="395"/>
      <c r="MIZ173" s="395"/>
      <c r="MJA173" s="395"/>
      <c r="MJB173" s="395"/>
      <c r="MJC173" s="395"/>
      <c r="MJD173" s="395"/>
      <c r="MJE173" s="395"/>
      <c r="MJF173" s="395"/>
      <c r="MJG173" s="395"/>
      <c r="MJH173" s="395"/>
      <c r="MJI173" s="395"/>
      <c r="MJJ173" s="395"/>
      <c r="MJK173" s="395"/>
      <c r="MJL173" s="395"/>
      <c r="MJM173" s="395"/>
      <c r="MJN173" s="395"/>
      <c r="MJO173" s="395"/>
      <c r="MJP173" s="395"/>
      <c r="MJQ173" s="395"/>
      <c r="MJR173" s="395"/>
      <c r="MJS173" s="395"/>
      <c r="MJT173" s="395"/>
      <c r="MJU173" s="395"/>
      <c r="MJV173" s="395"/>
      <c r="MJW173" s="395"/>
      <c r="MJX173" s="395"/>
      <c r="MJY173" s="395"/>
      <c r="MJZ173" s="395"/>
      <c r="MKA173" s="395"/>
      <c r="MKB173" s="395"/>
      <c r="MKC173" s="395"/>
      <c r="MKD173" s="395"/>
      <c r="MKE173" s="395"/>
      <c r="MKF173" s="395"/>
      <c r="MKG173" s="395"/>
      <c r="MKH173" s="395"/>
      <c r="MKI173" s="395"/>
      <c r="MKJ173" s="395"/>
      <c r="MKK173" s="395"/>
      <c r="MKL173" s="395"/>
      <c r="MKM173" s="395"/>
      <c r="MKN173" s="395"/>
      <c r="MKO173" s="395"/>
      <c r="MKP173" s="395"/>
      <c r="MKQ173" s="395"/>
      <c r="MKR173" s="395"/>
      <c r="MKS173" s="395"/>
      <c r="MKT173" s="395"/>
      <c r="MKU173" s="395"/>
      <c r="MKV173" s="395"/>
      <c r="MKW173" s="395"/>
      <c r="MKX173" s="395"/>
      <c r="MKY173" s="395"/>
      <c r="MKZ173" s="395"/>
      <c r="MLA173" s="395"/>
      <c r="MLB173" s="395"/>
      <c r="MLC173" s="395"/>
      <c r="MLD173" s="395"/>
      <c r="MLE173" s="395"/>
      <c r="MLF173" s="395"/>
      <c r="MLG173" s="395"/>
      <c r="MLH173" s="395"/>
      <c r="MLI173" s="395"/>
      <c r="MLJ173" s="395"/>
      <c r="MLK173" s="395"/>
      <c r="MLL173" s="395"/>
      <c r="MLM173" s="395"/>
      <c r="MLN173" s="395"/>
      <c r="MLO173" s="395"/>
      <c r="MLP173" s="395"/>
      <c r="MLQ173" s="395"/>
      <c r="MLR173" s="395"/>
      <c r="MLS173" s="395"/>
      <c r="MLT173" s="395"/>
      <c r="MLU173" s="395"/>
      <c r="MLV173" s="395"/>
      <c r="MLW173" s="395"/>
      <c r="MLX173" s="395"/>
      <c r="MLY173" s="395"/>
      <c r="MLZ173" s="395"/>
      <c r="MMA173" s="395"/>
      <c r="MMB173" s="395"/>
      <c r="MMC173" s="395"/>
      <c r="MMD173" s="395"/>
      <c r="MME173" s="395"/>
      <c r="MMF173" s="395"/>
      <c r="MMG173" s="395"/>
      <c r="MMH173" s="395"/>
      <c r="MMI173" s="395"/>
      <c r="MMJ173" s="395"/>
      <c r="MMK173" s="395"/>
      <c r="MML173" s="395"/>
      <c r="MMM173" s="395"/>
      <c r="MMN173" s="395"/>
      <c r="MMO173" s="395"/>
      <c r="MMP173" s="395"/>
      <c r="MMQ173" s="395"/>
      <c r="MMR173" s="395"/>
      <c r="MMS173" s="395"/>
      <c r="MMT173" s="395"/>
      <c r="MMU173" s="395"/>
      <c r="MMV173" s="395"/>
      <c r="MMW173" s="395"/>
      <c r="MMX173" s="395"/>
      <c r="MMY173" s="395"/>
      <c r="MMZ173" s="395"/>
      <c r="MNA173" s="395"/>
      <c r="MNB173" s="395"/>
      <c r="MNC173" s="395"/>
      <c r="MND173" s="395"/>
      <c r="MNE173" s="395"/>
      <c r="MNF173" s="395"/>
      <c r="MNG173" s="395"/>
      <c r="MNH173" s="395"/>
      <c r="MNI173" s="395"/>
      <c r="MNJ173" s="395"/>
      <c r="MNK173" s="395"/>
      <c r="MNL173" s="395"/>
      <c r="MNM173" s="395"/>
      <c r="MNN173" s="395"/>
      <c r="MNO173" s="395"/>
      <c r="MNP173" s="395"/>
      <c r="MNQ173" s="395"/>
      <c r="MNR173" s="395"/>
      <c r="MNS173" s="395"/>
      <c r="MNT173" s="395"/>
      <c r="MNU173" s="395"/>
      <c r="MNV173" s="395"/>
      <c r="MNW173" s="395"/>
      <c r="MNX173" s="395"/>
      <c r="MNY173" s="395"/>
      <c r="MNZ173" s="395"/>
      <c r="MOA173" s="395"/>
      <c r="MOB173" s="395"/>
      <c r="MOC173" s="395"/>
      <c r="MOD173" s="395"/>
      <c r="MOE173" s="395"/>
      <c r="MOF173" s="395"/>
      <c r="MOG173" s="395"/>
      <c r="MOH173" s="395"/>
      <c r="MOI173" s="395"/>
      <c r="MOJ173" s="395"/>
      <c r="MOK173" s="395"/>
      <c r="MOL173" s="395"/>
      <c r="MOM173" s="395"/>
      <c r="MON173" s="395"/>
      <c r="MOO173" s="395"/>
      <c r="MOP173" s="395"/>
      <c r="MOQ173" s="395"/>
      <c r="MOR173" s="395"/>
      <c r="MOS173" s="395"/>
      <c r="MOT173" s="395"/>
      <c r="MOU173" s="395"/>
      <c r="MOV173" s="395"/>
      <c r="MOW173" s="395"/>
      <c r="MOX173" s="395"/>
      <c r="MOY173" s="395"/>
      <c r="MOZ173" s="395"/>
      <c r="MPA173" s="395"/>
      <c r="MPB173" s="395"/>
      <c r="MPC173" s="395"/>
      <c r="MPD173" s="395"/>
      <c r="MPE173" s="395"/>
      <c r="MPF173" s="395"/>
      <c r="MPG173" s="395"/>
      <c r="MPH173" s="395"/>
      <c r="MPI173" s="395"/>
      <c r="MPJ173" s="395"/>
      <c r="MPK173" s="395"/>
      <c r="MPL173" s="395"/>
      <c r="MPM173" s="395"/>
      <c r="MPN173" s="395"/>
      <c r="MPO173" s="395"/>
      <c r="MPP173" s="395"/>
      <c r="MPQ173" s="395"/>
      <c r="MPR173" s="395"/>
      <c r="MPS173" s="395"/>
      <c r="MPT173" s="395"/>
      <c r="MPU173" s="395"/>
      <c r="MPV173" s="395"/>
      <c r="MPW173" s="395"/>
      <c r="MPX173" s="395"/>
      <c r="MPY173" s="395"/>
      <c r="MPZ173" s="395"/>
      <c r="MQA173" s="395"/>
      <c r="MQB173" s="395"/>
      <c r="MQC173" s="395"/>
      <c r="MQD173" s="395"/>
      <c r="MQE173" s="395"/>
      <c r="MQF173" s="395"/>
      <c r="MQG173" s="395"/>
      <c r="MQH173" s="395"/>
      <c r="MQI173" s="395"/>
      <c r="MQJ173" s="395"/>
      <c r="MQK173" s="395"/>
      <c r="MQL173" s="395"/>
      <c r="MQM173" s="395"/>
      <c r="MQN173" s="395"/>
      <c r="MQO173" s="395"/>
      <c r="MQP173" s="395"/>
      <c r="MQQ173" s="395"/>
      <c r="MQR173" s="395"/>
      <c r="MQS173" s="395"/>
      <c r="MQT173" s="395"/>
      <c r="MQU173" s="395"/>
      <c r="MQV173" s="395"/>
      <c r="MQW173" s="395"/>
      <c r="MQX173" s="395"/>
      <c r="MQY173" s="395"/>
      <c r="MQZ173" s="395"/>
      <c r="MRA173" s="395"/>
      <c r="MRB173" s="395"/>
      <c r="MRC173" s="395"/>
      <c r="MRD173" s="395"/>
      <c r="MRE173" s="395"/>
      <c r="MRF173" s="395"/>
      <c r="MRG173" s="395"/>
      <c r="MRH173" s="395"/>
      <c r="MRI173" s="395"/>
      <c r="MRJ173" s="395"/>
      <c r="MRK173" s="395"/>
      <c r="MRL173" s="395"/>
      <c r="MRM173" s="395"/>
      <c r="MRN173" s="395"/>
      <c r="MRO173" s="395"/>
      <c r="MRP173" s="395"/>
      <c r="MRQ173" s="395"/>
      <c r="MRR173" s="395"/>
      <c r="MRS173" s="395"/>
      <c r="MRT173" s="395"/>
      <c r="MRU173" s="395"/>
      <c r="MRV173" s="395"/>
      <c r="MRW173" s="395"/>
      <c r="MRX173" s="395"/>
      <c r="MRY173" s="395"/>
      <c r="MRZ173" s="395"/>
      <c r="MSA173" s="395"/>
      <c r="MSB173" s="395"/>
      <c r="MSC173" s="395"/>
      <c r="MSD173" s="395"/>
      <c r="MSE173" s="395"/>
      <c r="MSF173" s="395"/>
      <c r="MSG173" s="395"/>
      <c r="MSH173" s="395"/>
      <c r="MSI173" s="395"/>
      <c r="MSJ173" s="395"/>
      <c r="MSK173" s="395"/>
      <c r="MSL173" s="395"/>
      <c r="MSM173" s="395"/>
      <c r="MSN173" s="395"/>
      <c r="MSO173" s="395"/>
      <c r="MSP173" s="395"/>
      <c r="MSQ173" s="395"/>
      <c r="MSR173" s="395"/>
      <c r="MSS173" s="395"/>
      <c r="MST173" s="395"/>
      <c r="MSU173" s="395"/>
      <c r="MSV173" s="395"/>
      <c r="MSW173" s="395"/>
      <c r="MSX173" s="395"/>
      <c r="MSY173" s="395"/>
      <c r="MSZ173" s="395"/>
      <c r="MTA173" s="395"/>
      <c r="MTB173" s="395"/>
      <c r="MTC173" s="395"/>
      <c r="MTD173" s="395"/>
      <c r="MTE173" s="395"/>
      <c r="MTF173" s="395"/>
      <c r="MTG173" s="395"/>
      <c r="MTH173" s="395"/>
      <c r="MTI173" s="395"/>
      <c r="MTJ173" s="395"/>
      <c r="MTK173" s="395"/>
      <c r="MTL173" s="395"/>
      <c r="MTM173" s="395"/>
      <c r="MTN173" s="395"/>
      <c r="MTO173" s="395"/>
      <c r="MTP173" s="395"/>
      <c r="MTQ173" s="395"/>
      <c r="MTR173" s="395"/>
      <c r="MTS173" s="395"/>
      <c r="MTT173" s="395"/>
      <c r="MTU173" s="395"/>
      <c r="MTV173" s="395"/>
      <c r="MTW173" s="395"/>
      <c r="MTX173" s="395"/>
      <c r="MTY173" s="395"/>
      <c r="MTZ173" s="395"/>
      <c r="MUA173" s="395"/>
      <c r="MUB173" s="395"/>
      <c r="MUC173" s="395"/>
      <c r="MUD173" s="395"/>
      <c r="MUE173" s="395"/>
      <c r="MUF173" s="395"/>
      <c r="MUG173" s="395"/>
      <c r="MUH173" s="395"/>
      <c r="MUI173" s="395"/>
      <c r="MUJ173" s="395"/>
      <c r="MUK173" s="395"/>
      <c r="MUL173" s="395"/>
      <c r="MUM173" s="395"/>
      <c r="MUN173" s="395"/>
      <c r="MUO173" s="395"/>
      <c r="MUP173" s="395"/>
      <c r="MUQ173" s="395"/>
      <c r="MUR173" s="395"/>
      <c r="MUS173" s="395"/>
      <c r="MUT173" s="395"/>
      <c r="MUU173" s="395"/>
      <c r="MUV173" s="395"/>
      <c r="MUW173" s="395"/>
      <c r="MUX173" s="395"/>
      <c r="MUY173" s="395"/>
      <c r="MUZ173" s="395"/>
      <c r="MVA173" s="395"/>
      <c r="MVB173" s="395"/>
      <c r="MVC173" s="395"/>
      <c r="MVD173" s="395"/>
      <c r="MVE173" s="395"/>
      <c r="MVF173" s="395"/>
      <c r="MVG173" s="395"/>
      <c r="MVH173" s="395"/>
      <c r="MVI173" s="395"/>
      <c r="MVJ173" s="395"/>
      <c r="MVK173" s="395"/>
      <c r="MVL173" s="395"/>
      <c r="MVM173" s="395"/>
      <c r="MVN173" s="395"/>
      <c r="MVO173" s="395"/>
      <c r="MVP173" s="395"/>
      <c r="MVQ173" s="395"/>
      <c r="MVR173" s="395"/>
      <c r="MVS173" s="395"/>
      <c r="MVT173" s="395"/>
      <c r="MVU173" s="395"/>
      <c r="MVV173" s="395"/>
      <c r="MVW173" s="395"/>
      <c r="MVX173" s="395"/>
      <c r="MVY173" s="395"/>
      <c r="MVZ173" s="395"/>
      <c r="MWA173" s="395"/>
      <c r="MWB173" s="395"/>
      <c r="MWC173" s="395"/>
      <c r="MWD173" s="395"/>
      <c r="MWE173" s="395"/>
      <c r="MWF173" s="395"/>
      <c r="MWG173" s="395"/>
      <c r="MWH173" s="395"/>
      <c r="MWI173" s="395"/>
      <c r="MWJ173" s="395"/>
      <c r="MWK173" s="395"/>
      <c r="MWL173" s="395"/>
      <c r="MWM173" s="395"/>
      <c r="MWN173" s="395"/>
      <c r="MWO173" s="395"/>
      <c r="MWP173" s="395"/>
      <c r="MWQ173" s="395"/>
      <c r="MWR173" s="395"/>
      <c r="MWS173" s="395"/>
      <c r="MWT173" s="395"/>
      <c r="MWU173" s="395"/>
      <c r="MWV173" s="395"/>
      <c r="MWW173" s="395"/>
      <c r="MWX173" s="395"/>
      <c r="MWY173" s="395"/>
      <c r="MWZ173" s="395"/>
      <c r="MXA173" s="395"/>
      <c r="MXB173" s="395"/>
      <c r="MXC173" s="395"/>
      <c r="MXD173" s="395"/>
      <c r="MXE173" s="395"/>
      <c r="MXF173" s="395"/>
      <c r="MXG173" s="395"/>
      <c r="MXH173" s="395"/>
      <c r="MXI173" s="395"/>
      <c r="MXJ173" s="395"/>
      <c r="MXK173" s="395"/>
      <c r="MXL173" s="395"/>
      <c r="MXM173" s="395"/>
      <c r="MXN173" s="395"/>
      <c r="MXO173" s="395"/>
      <c r="MXP173" s="395"/>
      <c r="MXQ173" s="395"/>
      <c r="MXR173" s="395"/>
      <c r="MXS173" s="395"/>
      <c r="MXT173" s="395"/>
      <c r="MXU173" s="395"/>
      <c r="MXV173" s="395"/>
      <c r="MXW173" s="395"/>
      <c r="MXX173" s="395"/>
      <c r="MXY173" s="395"/>
      <c r="MXZ173" s="395"/>
      <c r="MYA173" s="395"/>
      <c r="MYB173" s="395"/>
      <c r="MYC173" s="395"/>
      <c r="MYD173" s="395"/>
      <c r="MYE173" s="395"/>
      <c r="MYF173" s="395"/>
      <c r="MYG173" s="395"/>
      <c r="MYH173" s="395"/>
      <c r="MYI173" s="395"/>
      <c r="MYJ173" s="395"/>
      <c r="MYK173" s="395"/>
      <c r="MYL173" s="395"/>
      <c r="MYM173" s="395"/>
      <c r="MYN173" s="395"/>
      <c r="MYO173" s="395"/>
      <c r="MYP173" s="395"/>
      <c r="MYQ173" s="395"/>
      <c r="MYR173" s="395"/>
      <c r="MYS173" s="395"/>
      <c r="MYT173" s="395"/>
      <c r="MYU173" s="395"/>
      <c r="MYV173" s="395"/>
      <c r="MYW173" s="395"/>
      <c r="MYX173" s="395"/>
      <c r="MYY173" s="395"/>
      <c r="MYZ173" s="395"/>
      <c r="MZA173" s="395"/>
      <c r="MZB173" s="395"/>
      <c r="MZC173" s="395"/>
      <c r="MZD173" s="395"/>
      <c r="MZE173" s="395"/>
      <c r="MZF173" s="395"/>
      <c r="MZG173" s="395"/>
      <c r="MZH173" s="395"/>
      <c r="MZI173" s="395"/>
      <c r="MZJ173" s="395"/>
      <c r="MZK173" s="395"/>
      <c r="MZL173" s="395"/>
      <c r="MZM173" s="395"/>
      <c r="MZN173" s="395"/>
      <c r="MZO173" s="395"/>
      <c r="MZP173" s="395"/>
      <c r="MZQ173" s="395"/>
      <c r="MZR173" s="395"/>
      <c r="MZS173" s="395"/>
      <c r="MZT173" s="395"/>
      <c r="MZU173" s="395"/>
      <c r="MZV173" s="395"/>
      <c r="MZW173" s="395"/>
      <c r="MZX173" s="395"/>
      <c r="MZY173" s="395"/>
      <c r="MZZ173" s="395"/>
      <c r="NAA173" s="395"/>
      <c r="NAB173" s="395"/>
      <c r="NAC173" s="395"/>
      <c r="NAD173" s="395"/>
      <c r="NAE173" s="395"/>
      <c r="NAF173" s="395"/>
      <c r="NAG173" s="395"/>
      <c r="NAH173" s="395"/>
      <c r="NAI173" s="395"/>
      <c r="NAJ173" s="395"/>
      <c r="NAK173" s="395"/>
      <c r="NAL173" s="395"/>
      <c r="NAM173" s="395"/>
      <c r="NAN173" s="395"/>
      <c r="NAO173" s="395"/>
      <c r="NAP173" s="395"/>
      <c r="NAQ173" s="395"/>
      <c r="NAR173" s="395"/>
      <c r="NAS173" s="395"/>
      <c r="NAT173" s="395"/>
      <c r="NAU173" s="395"/>
      <c r="NAV173" s="395"/>
      <c r="NAW173" s="395"/>
      <c r="NAX173" s="395"/>
      <c r="NAY173" s="395"/>
      <c r="NAZ173" s="395"/>
      <c r="NBA173" s="395"/>
      <c r="NBB173" s="395"/>
      <c r="NBC173" s="395"/>
      <c r="NBD173" s="395"/>
      <c r="NBE173" s="395"/>
      <c r="NBF173" s="395"/>
      <c r="NBG173" s="395"/>
      <c r="NBH173" s="395"/>
      <c r="NBI173" s="395"/>
      <c r="NBJ173" s="395"/>
      <c r="NBK173" s="395"/>
      <c r="NBL173" s="395"/>
      <c r="NBM173" s="395"/>
      <c r="NBN173" s="395"/>
      <c r="NBO173" s="395"/>
      <c r="NBP173" s="395"/>
      <c r="NBQ173" s="395"/>
      <c r="NBR173" s="395"/>
      <c r="NBS173" s="395"/>
      <c r="NBT173" s="395"/>
      <c r="NBU173" s="395"/>
      <c r="NBV173" s="395"/>
      <c r="NBW173" s="395"/>
      <c r="NBX173" s="395"/>
      <c r="NBY173" s="395"/>
      <c r="NBZ173" s="395"/>
      <c r="NCA173" s="395"/>
      <c r="NCB173" s="395"/>
      <c r="NCC173" s="395"/>
      <c r="NCD173" s="395"/>
      <c r="NCE173" s="395"/>
      <c r="NCF173" s="395"/>
      <c r="NCG173" s="395"/>
      <c r="NCH173" s="395"/>
      <c r="NCI173" s="395"/>
      <c r="NCJ173" s="395"/>
      <c r="NCK173" s="395"/>
      <c r="NCL173" s="395"/>
      <c r="NCM173" s="395"/>
      <c r="NCN173" s="395"/>
      <c r="NCO173" s="395"/>
      <c r="NCP173" s="395"/>
      <c r="NCQ173" s="395"/>
      <c r="NCR173" s="395"/>
      <c r="NCS173" s="395"/>
      <c r="NCT173" s="395"/>
      <c r="NCU173" s="395"/>
      <c r="NCV173" s="395"/>
      <c r="NCW173" s="395"/>
      <c r="NCX173" s="395"/>
      <c r="NCY173" s="395"/>
      <c r="NCZ173" s="395"/>
      <c r="NDA173" s="395"/>
      <c r="NDB173" s="395"/>
      <c r="NDC173" s="395"/>
      <c r="NDD173" s="395"/>
      <c r="NDE173" s="395"/>
      <c r="NDF173" s="395"/>
      <c r="NDG173" s="395"/>
      <c r="NDH173" s="395"/>
      <c r="NDI173" s="395"/>
      <c r="NDJ173" s="395"/>
      <c r="NDK173" s="395"/>
      <c r="NDL173" s="395"/>
      <c r="NDM173" s="395"/>
      <c r="NDN173" s="395"/>
      <c r="NDO173" s="395"/>
      <c r="NDP173" s="395"/>
      <c r="NDQ173" s="395"/>
      <c r="NDR173" s="395"/>
      <c r="NDS173" s="395"/>
      <c r="NDT173" s="395"/>
      <c r="NDU173" s="395"/>
      <c r="NDV173" s="395"/>
      <c r="NDW173" s="395"/>
      <c r="NDX173" s="395"/>
      <c r="NDY173" s="395"/>
      <c r="NDZ173" s="395"/>
      <c r="NEA173" s="395"/>
      <c r="NEB173" s="395"/>
      <c r="NEC173" s="395"/>
      <c r="NED173" s="395"/>
      <c r="NEE173" s="395"/>
      <c r="NEF173" s="395"/>
      <c r="NEG173" s="395"/>
      <c r="NEH173" s="395"/>
      <c r="NEI173" s="395"/>
      <c r="NEJ173" s="395"/>
      <c r="NEK173" s="395"/>
      <c r="NEL173" s="395"/>
      <c r="NEM173" s="395"/>
      <c r="NEN173" s="395"/>
      <c r="NEO173" s="395"/>
      <c r="NEP173" s="395"/>
      <c r="NEQ173" s="395"/>
      <c r="NER173" s="395"/>
      <c r="NES173" s="395"/>
      <c r="NET173" s="395"/>
      <c r="NEU173" s="395"/>
      <c r="NEV173" s="395"/>
      <c r="NEW173" s="395"/>
      <c r="NEX173" s="395"/>
      <c r="NEY173" s="395"/>
      <c r="NEZ173" s="395"/>
      <c r="NFA173" s="395"/>
      <c r="NFB173" s="395"/>
      <c r="NFC173" s="395"/>
      <c r="NFD173" s="395"/>
      <c r="NFE173" s="395"/>
      <c r="NFF173" s="395"/>
      <c r="NFG173" s="395"/>
      <c r="NFH173" s="395"/>
      <c r="NFI173" s="395"/>
      <c r="NFJ173" s="395"/>
      <c r="NFK173" s="395"/>
      <c r="NFL173" s="395"/>
      <c r="NFM173" s="395"/>
      <c r="NFN173" s="395"/>
      <c r="NFO173" s="395"/>
      <c r="NFP173" s="395"/>
      <c r="NFQ173" s="395"/>
      <c r="NFR173" s="395"/>
      <c r="NFS173" s="395"/>
      <c r="NFT173" s="395"/>
      <c r="NFU173" s="395"/>
      <c r="NFV173" s="395"/>
      <c r="NFW173" s="395"/>
      <c r="NFX173" s="395"/>
      <c r="NFY173" s="395"/>
      <c r="NFZ173" s="395"/>
      <c r="NGA173" s="395"/>
      <c r="NGB173" s="395"/>
      <c r="NGC173" s="395"/>
      <c r="NGD173" s="395"/>
      <c r="NGE173" s="395"/>
      <c r="NGF173" s="395"/>
      <c r="NGG173" s="395"/>
      <c r="NGH173" s="395"/>
      <c r="NGI173" s="395"/>
      <c r="NGJ173" s="395"/>
      <c r="NGK173" s="395"/>
      <c r="NGL173" s="395"/>
      <c r="NGM173" s="395"/>
      <c r="NGN173" s="395"/>
      <c r="NGO173" s="395"/>
      <c r="NGP173" s="395"/>
      <c r="NGQ173" s="395"/>
      <c r="NGR173" s="395"/>
      <c r="NGS173" s="395"/>
      <c r="NGT173" s="395"/>
      <c r="NGU173" s="395"/>
      <c r="NGV173" s="395"/>
      <c r="NGW173" s="395"/>
      <c r="NGX173" s="395"/>
      <c r="NGY173" s="395"/>
      <c r="NGZ173" s="395"/>
      <c r="NHA173" s="395"/>
      <c r="NHB173" s="395"/>
      <c r="NHC173" s="395"/>
      <c r="NHD173" s="395"/>
      <c r="NHE173" s="395"/>
      <c r="NHF173" s="395"/>
      <c r="NHG173" s="395"/>
      <c r="NHH173" s="395"/>
      <c r="NHI173" s="395"/>
      <c r="NHJ173" s="395"/>
      <c r="NHK173" s="395"/>
      <c r="NHL173" s="395"/>
      <c r="NHM173" s="395"/>
      <c r="NHN173" s="395"/>
      <c r="NHO173" s="395"/>
      <c r="NHP173" s="395"/>
      <c r="NHQ173" s="395"/>
      <c r="NHR173" s="395"/>
      <c r="NHS173" s="395"/>
      <c r="NHT173" s="395"/>
      <c r="NHU173" s="395"/>
      <c r="NHV173" s="395"/>
      <c r="NHW173" s="395"/>
      <c r="NHX173" s="395"/>
      <c r="NHY173" s="395"/>
      <c r="NHZ173" s="395"/>
      <c r="NIA173" s="395"/>
      <c r="NIB173" s="395"/>
      <c r="NIC173" s="395"/>
      <c r="NID173" s="395"/>
      <c r="NIE173" s="395"/>
      <c r="NIF173" s="395"/>
      <c r="NIG173" s="395"/>
      <c r="NIH173" s="395"/>
      <c r="NII173" s="395"/>
      <c r="NIJ173" s="395"/>
      <c r="NIK173" s="395"/>
      <c r="NIL173" s="395"/>
      <c r="NIM173" s="395"/>
      <c r="NIN173" s="395"/>
      <c r="NIO173" s="395"/>
      <c r="NIP173" s="395"/>
      <c r="NIQ173" s="395"/>
      <c r="NIR173" s="395"/>
      <c r="NIS173" s="395"/>
      <c r="NIT173" s="395"/>
      <c r="NIU173" s="395"/>
      <c r="NIV173" s="395"/>
      <c r="NIW173" s="395"/>
      <c r="NIX173" s="395"/>
      <c r="NIY173" s="395"/>
      <c r="NIZ173" s="395"/>
      <c r="NJA173" s="395"/>
      <c r="NJB173" s="395"/>
      <c r="NJC173" s="395"/>
      <c r="NJD173" s="395"/>
      <c r="NJE173" s="395"/>
      <c r="NJF173" s="395"/>
      <c r="NJG173" s="395"/>
      <c r="NJH173" s="395"/>
      <c r="NJI173" s="395"/>
      <c r="NJJ173" s="395"/>
      <c r="NJK173" s="395"/>
      <c r="NJL173" s="395"/>
      <c r="NJM173" s="395"/>
      <c r="NJN173" s="395"/>
      <c r="NJO173" s="395"/>
      <c r="NJP173" s="395"/>
      <c r="NJQ173" s="395"/>
      <c r="NJR173" s="395"/>
      <c r="NJS173" s="395"/>
      <c r="NJT173" s="395"/>
      <c r="NJU173" s="395"/>
      <c r="NJV173" s="395"/>
      <c r="NJW173" s="395"/>
      <c r="NJX173" s="395"/>
      <c r="NJY173" s="395"/>
      <c r="NJZ173" s="395"/>
      <c r="NKA173" s="395"/>
      <c r="NKB173" s="395"/>
      <c r="NKC173" s="395"/>
      <c r="NKD173" s="395"/>
      <c r="NKE173" s="395"/>
      <c r="NKF173" s="395"/>
      <c r="NKG173" s="395"/>
      <c r="NKH173" s="395"/>
      <c r="NKI173" s="395"/>
      <c r="NKJ173" s="395"/>
      <c r="NKK173" s="395"/>
      <c r="NKL173" s="395"/>
      <c r="NKM173" s="395"/>
      <c r="NKN173" s="395"/>
      <c r="NKO173" s="395"/>
      <c r="NKP173" s="395"/>
      <c r="NKQ173" s="395"/>
      <c r="NKR173" s="395"/>
      <c r="NKS173" s="395"/>
      <c r="NKT173" s="395"/>
      <c r="NKU173" s="395"/>
      <c r="NKV173" s="395"/>
      <c r="NKW173" s="395"/>
      <c r="NKX173" s="395"/>
      <c r="NKY173" s="395"/>
      <c r="NKZ173" s="395"/>
      <c r="NLA173" s="395"/>
      <c r="NLB173" s="395"/>
      <c r="NLC173" s="395"/>
      <c r="NLD173" s="395"/>
      <c r="NLE173" s="395"/>
      <c r="NLF173" s="395"/>
      <c r="NLG173" s="395"/>
      <c r="NLH173" s="395"/>
      <c r="NLI173" s="395"/>
      <c r="NLJ173" s="395"/>
      <c r="NLK173" s="395"/>
      <c r="NLL173" s="395"/>
      <c r="NLM173" s="395"/>
      <c r="NLN173" s="395"/>
      <c r="NLO173" s="395"/>
      <c r="NLP173" s="395"/>
      <c r="NLQ173" s="395"/>
      <c r="NLR173" s="395"/>
      <c r="NLS173" s="395"/>
      <c r="NLT173" s="395"/>
      <c r="NLU173" s="395"/>
      <c r="NLV173" s="395"/>
      <c r="NLW173" s="395"/>
      <c r="NLX173" s="395"/>
      <c r="NLY173" s="395"/>
      <c r="NLZ173" s="395"/>
      <c r="NMA173" s="395"/>
      <c r="NMB173" s="395"/>
      <c r="NMC173" s="395"/>
      <c r="NMD173" s="395"/>
      <c r="NME173" s="395"/>
      <c r="NMF173" s="395"/>
      <c r="NMG173" s="395"/>
      <c r="NMH173" s="395"/>
      <c r="NMI173" s="395"/>
      <c r="NMJ173" s="395"/>
      <c r="NMK173" s="395"/>
      <c r="NML173" s="395"/>
      <c r="NMM173" s="395"/>
      <c r="NMN173" s="395"/>
      <c r="NMO173" s="395"/>
      <c r="NMP173" s="395"/>
      <c r="NMQ173" s="395"/>
      <c r="NMR173" s="395"/>
      <c r="NMS173" s="395"/>
      <c r="NMT173" s="395"/>
      <c r="NMU173" s="395"/>
      <c r="NMV173" s="395"/>
      <c r="NMW173" s="395"/>
      <c r="NMX173" s="395"/>
      <c r="NMY173" s="395"/>
      <c r="NMZ173" s="395"/>
      <c r="NNA173" s="395"/>
      <c r="NNB173" s="395"/>
      <c r="NNC173" s="395"/>
      <c r="NND173" s="395"/>
      <c r="NNE173" s="395"/>
      <c r="NNF173" s="395"/>
      <c r="NNG173" s="395"/>
      <c r="NNH173" s="395"/>
      <c r="NNI173" s="395"/>
      <c r="NNJ173" s="395"/>
      <c r="NNK173" s="395"/>
      <c r="NNL173" s="395"/>
      <c r="NNM173" s="395"/>
      <c r="NNN173" s="395"/>
      <c r="NNO173" s="395"/>
      <c r="NNP173" s="395"/>
      <c r="NNQ173" s="395"/>
      <c r="NNR173" s="395"/>
      <c r="NNS173" s="395"/>
      <c r="NNT173" s="395"/>
      <c r="NNU173" s="395"/>
      <c r="NNV173" s="395"/>
      <c r="NNW173" s="395"/>
      <c r="NNX173" s="395"/>
      <c r="NNY173" s="395"/>
      <c r="NNZ173" s="395"/>
      <c r="NOA173" s="395"/>
      <c r="NOB173" s="395"/>
      <c r="NOC173" s="395"/>
      <c r="NOD173" s="395"/>
      <c r="NOE173" s="395"/>
      <c r="NOF173" s="395"/>
      <c r="NOG173" s="395"/>
      <c r="NOH173" s="395"/>
      <c r="NOI173" s="395"/>
      <c r="NOJ173" s="395"/>
      <c r="NOK173" s="395"/>
      <c r="NOL173" s="395"/>
      <c r="NOM173" s="395"/>
      <c r="NON173" s="395"/>
      <c r="NOO173" s="395"/>
      <c r="NOP173" s="395"/>
      <c r="NOQ173" s="395"/>
      <c r="NOR173" s="395"/>
      <c r="NOS173" s="395"/>
      <c r="NOT173" s="395"/>
      <c r="NOU173" s="395"/>
      <c r="NOV173" s="395"/>
      <c r="NOW173" s="395"/>
      <c r="NOX173" s="395"/>
      <c r="NOY173" s="395"/>
      <c r="NOZ173" s="395"/>
      <c r="NPA173" s="395"/>
      <c r="NPB173" s="395"/>
      <c r="NPC173" s="395"/>
      <c r="NPD173" s="395"/>
      <c r="NPE173" s="395"/>
      <c r="NPF173" s="395"/>
      <c r="NPG173" s="395"/>
      <c r="NPH173" s="395"/>
      <c r="NPI173" s="395"/>
      <c r="NPJ173" s="395"/>
      <c r="NPK173" s="395"/>
      <c r="NPL173" s="395"/>
      <c r="NPM173" s="395"/>
      <c r="NPN173" s="395"/>
      <c r="NPO173" s="395"/>
      <c r="NPP173" s="395"/>
      <c r="NPQ173" s="395"/>
      <c r="NPR173" s="395"/>
      <c r="NPS173" s="395"/>
      <c r="NPT173" s="395"/>
      <c r="NPU173" s="395"/>
      <c r="NPV173" s="395"/>
      <c r="NPW173" s="395"/>
      <c r="NPX173" s="395"/>
      <c r="NPY173" s="395"/>
      <c r="NPZ173" s="395"/>
      <c r="NQA173" s="395"/>
      <c r="NQB173" s="395"/>
      <c r="NQC173" s="395"/>
      <c r="NQD173" s="395"/>
      <c r="NQE173" s="395"/>
      <c r="NQF173" s="395"/>
      <c r="NQG173" s="395"/>
      <c r="NQH173" s="395"/>
      <c r="NQI173" s="395"/>
      <c r="NQJ173" s="395"/>
      <c r="NQK173" s="395"/>
      <c r="NQL173" s="395"/>
      <c r="NQM173" s="395"/>
      <c r="NQN173" s="395"/>
      <c r="NQO173" s="395"/>
      <c r="NQP173" s="395"/>
      <c r="NQQ173" s="395"/>
      <c r="NQR173" s="395"/>
      <c r="NQS173" s="395"/>
      <c r="NQT173" s="395"/>
      <c r="NQU173" s="395"/>
      <c r="NQV173" s="395"/>
      <c r="NQW173" s="395"/>
      <c r="NQX173" s="395"/>
      <c r="NQY173" s="395"/>
      <c r="NQZ173" s="395"/>
      <c r="NRA173" s="395"/>
      <c r="NRB173" s="395"/>
      <c r="NRC173" s="395"/>
      <c r="NRD173" s="395"/>
      <c r="NRE173" s="395"/>
      <c r="NRF173" s="395"/>
      <c r="NRG173" s="395"/>
      <c r="NRH173" s="395"/>
      <c r="NRI173" s="395"/>
      <c r="NRJ173" s="395"/>
      <c r="NRK173" s="395"/>
      <c r="NRL173" s="395"/>
      <c r="NRM173" s="395"/>
      <c r="NRN173" s="395"/>
      <c r="NRO173" s="395"/>
      <c r="NRP173" s="395"/>
      <c r="NRQ173" s="395"/>
      <c r="NRR173" s="395"/>
      <c r="NRS173" s="395"/>
      <c r="NRT173" s="395"/>
      <c r="NRU173" s="395"/>
      <c r="NRV173" s="395"/>
      <c r="NRW173" s="395"/>
      <c r="NRX173" s="395"/>
      <c r="NRY173" s="395"/>
      <c r="NRZ173" s="395"/>
      <c r="NSA173" s="395"/>
      <c r="NSB173" s="395"/>
      <c r="NSC173" s="395"/>
      <c r="NSD173" s="395"/>
      <c r="NSE173" s="395"/>
      <c r="NSF173" s="395"/>
      <c r="NSG173" s="395"/>
      <c r="NSH173" s="395"/>
      <c r="NSI173" s="395"/>
      <c r="NSJ173" s="395"/>
      <c r="NSK173" s="395"/>
      <c r="NSL173" s="395"/>
      <c r="NSM173" s="395"/>
      <c r="NSN173" s="395"/>
      <c r="NSO173" s="395"/>
      <c r="NSP173" s="395"/>
      <c r="NSQ173" s="395"/>
      <c r="NSR173" s="395"/>
      <c r="NSS173" s="395"/>
      <c r="NST173" s="395"/>
      <c r="NSU173" s="395"/>
      <c r="NSV173" s="395"/>
      <c r="NSW173" s="395"/>
      <c r="NSX173" s="395"/>
      <c r="NSY173" s="395"/>
      <c r="NSZ173" s="395"/>
      <c r="NTA173" s="395"/>
      <c r="NTB173" s="395"/>
      <c r="NTC173" s="395"/>
      <c r="NTD173" s="395"/>
      <c r="NTE173" s="395"/>
      <c r="NTF173" s="395"/>
      <c r="NTG173" s="395"/>
      <c r="NTH173" s="395"/>
      <c r="NTI173" s="395"/>
      <c r="NTJ173" s="395"/>
      <c r="NTK173" s="395"/>
      <c r="NTL173" s="395"/>
      <c r="NTM173" s="395"/>
      <c r="NTN173" s="395"/>
      <c r="NTO173" s="395"/>
      <c r="NTP173" s="395"/>
      <c r="NTQ173" s="395"/>
      <c r="NTR173" s="395"/>
      <c r="NTS173" s="395"/>
      <c r="NTT173" s="395"/>
      <c r="NTU173" s="395"/>
      <c r="NTV173" s="395"/>
      <c r="NTW173" s="395"/>
      <c r="NTX173" s="395"/>
      <c r="NTY173" s="395"/>
      <c r="NTZ173" s="395"/>
      <c r="NUA173" s="395"/>
      <c r="NUB173" s="395"/>
      <c r="NUC173" s="395"/>
      <c r="NUD173" s="395"/>
      <c r="NUE173" s="395"/>
      <c r="NUF173" s="395"/>
      <c r="NUG173" s="395"/>
      <c r="NUH173" s="395"/>
      <c r="NUI173" s="395"/>
      <c r="NUJ173" s="395"/>
      <c r="NUK173" s="395"/>
      <c r="NUL173" s="395"/>
      <c r="NUM173" s="395"/>
      <c r="NUN173" s="395"/>
      <c r="NUO173" s="395"/>
      <c r="NUP173" s="395"/>
      <c r="NUQ173" s="395"/>
      <c r="NUR173" s="395"/>
      <c r="NUS173" s="395"/>
      <c r="NUT173" s="395"/>
      <c r="NUU173" s="395"/>
      <c r="NUV173" s="395"/>
      <c r="NUW173" s="395"/>
      <c r="NUX173" s="395"/>
      <c r="NUY173" s="395"/>
      <c r="NUZ173" s="395"/>
      <c r="NVA173" s="395"/>
      <c r="NVB173" s="395"/>
      <c r="NVC173" s="395"/>
      <c r="NVD173" s="395"/>
      <c r="NVE173" s="395"/>
      <c r="NVF173" s="395"/>
      <c r="NVG173" s="395"/>
      <c r="NVH173" s="395"/>
      <c r="NVI173" s="395"/>
      <c r="NVJ173" s="395"/>
      <c r="NVK173" s="395"/>
      <c r="NVL173" s="395"/>
      <c r="NVM173" s="395"/>
      <c r="NVN173" s="395"/>
      <c r="NVO173" s="395"/>
      <c r="NVP173" s="395"/>
      <c r="NVQ173" s="395"/>
      <c r="NVR173" s="395"/>
      <c r="NVS173" s="395"/>
      <c r="NVT173" s="395"/>
      <c r="NVU173" s="395"/>
      <c r="NVV173" s="395"/>
      <c r="NVW173" s="395"/>
      <c r="NVX173" s="395"/>
      <c r="NVY173" s="395"/>
      <c r="NVZ173" s="395"/>
      <c r="NWA173" s="395"/>
      <c r="NWB173" s="395"/>
      <c r="NWC173" s="395"/>
      <c r="NWD173" s="395"/>
      <c r="NWE173" s="395"/>
      <c r="NWF173" s="395"/>
      <c r="NWG173" s="395"/>
      <c r="NWH173" s="395"/>
      <c r="NWI173" s="395"/>
      <c r="NWJ173" s="395"/>
      <c r="NWK173" s="395"/>
      <c r="NWL173" s="395"/>
      <c r="NWM173" s="395"/>
      <c r="NWN173" s="395"/>
      <c r="NWO173" s="395"/>
      <c r="NWP173" s="395"/>
      <c r="NWQ173" s="395"/>
      <c r="NWR173" s="395"/>
      <c r="NWS173" s="395"/>
      <c r="NWT173" s="395"/>
      <c r="NWU173" s="395"/>
      <c r="NWV173" s="395"/>
      <c r="NWW173" s="395"/>
      <c r="NWX173" s="395"/>
      <c r="NWY173" s="395"/>
      <c r="NWZ173" s="395"/>
      <c r="NXA173" s="395"/>
      <c r="NXB173" s="395"/>
      <c r="NXC173" s="395"/>
      <c r="NXD173" s="395"/>
      <c r="NXE173" s="395"/>
      <c r="NXF173" s="395"/>
      <c r="NXG173" s="395"/>
      <c r="NXH173" s="395"/>
      <c r="NXI173" s="395"/>
      <c r="NXJ173" s="395"/>
      <c r="NXK173" s="395"/>
      <c r="NXL173" s="395"/>
      <c r="NXM173" s="395"/>
      <c r="NXN173" s="395"/>
      <c r="NXO173" s="395"/>
      <c r="NXP173" s="395"/>
      <c r="NXQ173" s="395"/>
      <c r="NXR173" s="395"/>
      <c r="NXS173" s="395"/>
      <c r="NXT173" s="395"/>
      <c r="NXU173" s="395"/>
      <c r="NXV173" s="395"/>
      <c r="NXW173" s="395"/>
      <c r="NXX173" s="395"/>
      <c r="NXY173" s="395"/>
      <c r="NXZ173" s="395"/>
      <c r="NYA173" s="395"/>
      <c r="NYB173" s="395"/>
      <c r="NYC173" s="395"/>
      <c r="NYD173" s="395"/>
      <c r="NYE173" s="395"/>
      <c r="NYF173" s="395"/>
      <c r="NYG173" s="395"/>
      <c r="NYH173" s="395"/>
      <c r="NYI173" s="395"/>
      <c r="NYJ173" s="395"/>
      <c r="NYK173" s="395"/>
      <c r="NYL173" s="395"/>
      <c r="NYM173" s="395"/>
      <c r="NYN173" s="395"/>
      <c r="NYO173" s="395"/>
      <c r="NYP173" s="395"/>
      <c r="NYQ173" s="395"/>
      <c r="NYR173" s="395"/>
      <c r="NYS173" s="395"/>
      <c r="NYT173" s="395"/>
      <c r="NYU173" s="395"/>
      <c r="NYV173" s="395"/>
      <c r="NYW173" s="395"/>
      <c r="NYX173" s="395"/>
      <c r="NYY173" s="395"/>
      <c r="NYZ173" s="395"/>
      <c r="NZA173" s="395"/>
      <c r="NZB173" s="395"/>
      <c r="NZC173" s="395"/>
      <c r="NZD173" s="395"/>
      <c r="NZE173" s="395"/>
      <c r="NZF173" s="395"/>
      <c r="NZG173" s="395"/>
      <c r="NZH173" s="395"/>
      <c r="NZI173" s="395"/>
      <c r="NZJ173" s="395"/>
      <c r="NZK173" s="395"/>
      <c r="NZL173" s="395"/>
      <c r="NZM173" s="395"/>
      <c r="NZN173" s="395"/>
      <c r="NZO173" s="395"/>
      <c r="NZP173" s="395"/>
      <c r="NZQ173" s="395"/>
      <c r="NZR173" s="395"/>
      <c r="NZS173" s="395"/>
      <c r="NZT173" s="395"/>
      <c r="NZU173" s="395"/>
      <c r="NZV173" s="395"/>
      <c r="NZW173" s="395"/>
      <c r="NZX173" s="395"/>
      <c r="NZY173" s="395"/>
      <c r="NZZ173" s="395"/>
      <c r="OAA173" s="395"/>
      <c r="OAB173" s="395"/>
      <c r="OAC173" s="395"/>
      <c r="OAD173" s="395"/>
      <c r="OAE173" s="395"/>
      <c r="OAF173" s="395"/>
      <c r="OAG173" s="395"/>
      <c r="OAH173" s="395"/>
      <c r="OAI173" s="395"/>
      <c r="OAJ173" s="395"/>
      <c r="OAK173" s="395"/>
      <c r="OAL173" s="395"/>
      <c r="OAM173" s="395"/>
      <c r="OAN173" s="395"/>
      <c r="OAO173" s="395"/>
      <c r="OAP173" s="395"/>
      <c r="OAQ173" s="395"/>
      <c r="OAR173" s="395"/>
      <c r="OAS173" s="395"/>
      <c r="OAT173" s="395"/>
      <c r="OAU173" s="395"/>
      <c r="OAV173" s="395"/>
      <c r="OAW173" s="395"/>
      <c r="OAX173" s="395"/>
      <c r="OAY173" s="395"/>
      <c r="OAZ173" s="395"/>
      <c r="OBA173" s="395"/>
      <c r="OBB173" s="395"/>
      <c r="OBC173" s="395"/>
      <c r="OBD173" s="395"/>
      <c r="OBE173" s="395"/>
      <c r="OBF173" s="395"/>
      <c r="OBG173" s="395"/>
      <c r="OBH173" s="395"/>
      <c r="OBI173" s="395"/>
      <c r="OBJ173" s="395"/>
      <c r="OBK173" s="395"/>
      <c r="OBL173" s="395"/>
      <c r="OBM173" s="395"/>
      <c r="OBN173" s="395"/>
      <c r="OBO173" s="395"/>
      <c r="OBP173" s="395"/>
      <c r="OBQ173" s="395"/>
      <c r="OBR173" s="395"/>
      <c r="OBS173" s="395"/>
      <c r="OBT173" s="395"/>
      <c r="OBU173" s="395"/>
      <c r="OBV173" s="395"/>
      <c r="OBW173" s="395"/>
      <c r="OBX173" s="395"/>
      <c r="OBY173" s="395"/>
      <c r="OBZ173" s="395"/>
      <c r="OCA173" s="395"/>
      <c r="OCB173" s="395"/>
      <c r="OCC173" s="395"/>
      <c r="OCD173" s="395"/>
      <c r="OCE173" s="395"/>
      <c r="OCF173" s="395"/>
      <c r="OCG173" s="395"/>
      <c r="OCH173" s="395"/>
      <c r="OCI173" s="395"/>
      <c r="OCJ173" s="395"/>
      <c r="OCK173" s="395"/>
      <c r="OCL173" s="395"/>
      <c r="OCM173" s="395"/>
      <c r="OCN173" s="395"/>
      <c r="OCO173" s="395"/>
      <c r="OCP173" s="395"/>
      <c r="OCQ173" s="395"/>
      <c r="OCR173" s="395"/>
      <c r="OCS173" s="395"/>
      <c r="OCT173" s="395"/>
      <c r="OCU173" s="395"/>
      <c r="OCV173" s="395"/>
      <c r="OCW173" s="395"/>
      <c r="OCX173" s="395"/>
      <c r="OCY173" s="395"/>
      <c r="OCZ173" s="395"/>
      <c r="ODA173" s="395"/>
      <c r="ODB173" s="395"/>
      <c r="ODC173" s="395"/>
      <c r="ODD173" s="395"/>
      <c r="ODE173" s="395"/>
      <c r="ODF173" s="395"/>
      <c r="ODG173" s="395"/>
      <c r="ODH173" s="395"/>
      <c r="ODI173" s="395"/>
      <c r="ODJ173" s="395"/>
      <c r="ODK173" s="395"/>
      <c r="ODL173" s="395"/>
      <c r="ODM173" s="395"/>
      <c r="ODN173" s="395"/>
      <c r="ODO173" s="395"/>
      <c r="ODP173" s="395"/>
      <c r="ODQ173" s="395"/>
      <c r="ODR173" s="395"/>
      <c r="ODS173" s="395"/>
      <c r="ODT173" s="395"/>
      <c r="ODU173" s="395"/>
      <c r="ODV173" s="395"/>
      <c r="ODW173" s="395"/>
      <c r="ODX173" s="395"/>
      <c r="ODY173" s="395"/>
      <c r="ODZ173" s="395"/>
      <c r="OEA173" s="395"/>
      <c r="OEB173" s="395"/>
      <c r="OEC173" s="395"/>
      <c r="OED173" s="395"/>
      <c r="OEE173" s="395"/>
      <c r="OEF173" s="395"/>
      <c r="OEG173" s="395"/>
      <c r="OEH173" s="395"/>
      <c r="OEI173" s="395"/>
      <c r="OEJ173" s="395"/>
      <c r="OEK173" s="395"/>
      <c r="OEL173" s="395"/>
      <c r="OEM173" s="395"/>
      <c r="OEN173" s="395"/>
      <c r="OEO173" s="395"/>
      <c r="OEP173" s="395"/>
      <c r="OEQ173" s="395"/>
      <c r="OER173" s="395"/>
      <c r="OES173" s="395"/>
      <c r="OET173" s="395"/>
      <c r="OEU173" s="395"/>
      <c r="OEV173" s="395"/>
      <c r="OEW173" s="395"/>
      <c r="OEX173" s="395"/>
      <c r="OEY173" s="395"/>
      <c r="OEZ173" s="395"/>
      <c r="OFA173" s="395"/>
      <c r="OFB173" s="395"/>
      <c r="OFC173" s="395"/>
      <c r="OFD173" s="395"/>
      <c r="OFE173" s="395"/>
      <c r="OFF173" s="395"/>
      <c r="OFG173" s="395"/>
      <c r="OFH173" s="395"/>
      <c r="OFI173" s="395"/>
      <c r="OFJ173" s="395"/>
      <c r="OFK173" s="395"/>
      <c r="OFL173" s="395"/>
      <c r="OFM173" s="395"/>
      <c r="OFN173" s="395"/>
      <c r="OFO173" s="395"/>
      <c r="OFP173" s="395"/>
      <c r="OFQ173" s="395"/>
      <c r="OFR173" s="395"/>
      <c r="OFS173" s="395"/>
      <c r="OFT173" s="395"/>
      <c r="OFU173" s="395"/>
      <c r="OFV173" s="395"/>
      <c r="OFW173" s="395"/>
      <c r="OFX173" s="395"/>
      <c r="OFY173" s="395"/>
      <c r="OFZ173" s="395"/>
      <c r="OGA173" s="395"/>
      <c r="OGB173" s="395"/>
      <c r="OGC173" s="395"/>
      <c r="OGD173" s="395"/>
      <c r="OGE173" s="395"/>
      <c r="OGF173" s="395"/>
      <c r="OGG173" s="395"/>
      <c r="OGH173" s="395"/>
      <c r="OGI173" s="395"/>
      <c r="OGJ173" s="395"/>
      <c r="OGK173" s="395"/>
      <c r="OGL173" s="395"/>
      <c r="OGM173" s="395"/>
      <c r="OGN173" s="395"/>
      <c r="OGO173" s="395"/>
      <c r="OGP173" s="395"/>
      <c r="OGQ173" s="395"/>
      <c r="OGR173" s="395"/>
      <c r="OGS173" s="395"/>
      <c r="OGT173" s="395"/>
      <c r="OGU173" s="395"/>
      <c r="OGV173" s="395"/>
      <c r="OGW173" s="395"/>
      <c r="OGX173" s="395"/>
      <c r="OGY173" s="395"/>
      <c r="OGZ173" s="395"/>
      <c r="OHA173" s="395"/>
      <c r="OHB173" s="395"/>
      <c r="OHC173" s="395"/>
      <c r="OHD173" s="395"/>
      <c r="OHE173" s="395"/>
      <c r="OHF173" s="395"/>
      <c r="OHG173" s="395"/>
      <c r="OHH173" s="395"/>
      <c r="OHI173" s="395"/>
      <c r="OHJ173" s="395"/>
      <c r="OHK173" s="395"/>
      <c r="OHL173" s="395"/>
      <c r="OHM173" s="395"/>
      <c r="OHN173" s="395"/>
      <c r="OHO173" s="395"/>
      <c r="OHP173" s="395"/>
      <c r="OHQ173" s="395"/>
      <c r="OHR173" s="395"/>
      <c r="OHS173" s="395"/>
      <c r="OHT173" s="395"/>
      <c r="OHU173" s="395"/>
      <c r="OHV173" s="395"/>
      <c r="OHW173" s="395"/>
      <c r="OHX173" s="395"/>
      <c r="OHY173" s="395"/>
      <c r="OHZ173" s="395"/>
      <c r="OIA173" s="395"/>
      <c r="OIB173" s="395"/>
      <c r="OIC173" s="395"/>
      <c r="OID173" s="395"/>
      <c r="OIE173" s="395"/>
      <c r="OIF173" s="395"/>
      <c r="OIG173" s="395"/>
      <c r="OIH173" s="395"/>
      <c r="OII173" s="395"/>
      <c r="OIJ173" s="395"/>
      <c r="OIK173" s="395"/>
      <c r="OIL173" s="395"/>
      <c r="OIM173" s="395"/>
      <c r="OIN173" s="395"/>
      <c r="OIO173" s="395"/>
      <c r="OIP173" s="395"/>
      <c r="OIQ173" s="395"/>
      <c r="OIR173" s="395"/>
      <c r="OIS173" s="395"/>
      <c r="OIT173" s="395"/>
      <c r="OIU173" s="395"/>
      <c r="OIV173" s="395"/>
      <c r="OIW173" s="395"/>
      <c r="OIX173" s="395"/>
      <c r="OIY173" s="395"/>
      <c r="OIZ173" s="395"/>
      <c r="OJA173" s="395"/>
      <c r="OJB173" s="395"/>
      <c r="OJC173" s="395"/>
      <c r="OJD173" s="395"/>
      <c r="OJE173" s="395"/>
      <c r="OJF173" s="395"/>
      <c r="OJG173" s="395"/>
      <c r="OJH173" s="395"/>
      <c r="OJI173" s="395"/>
      <c r="OJJ173" s="395"/>
      <c r="OJK173" s="395"/>
      <c r="OJL173" s="395"/>
      <c r="OJM173" s="395"/>
      <c r="OJN173" s="395"/>
      <c r="OJO173" s="395"/>
      <c r="OJP173" s="395"/>
      <c r="OJQ173" s="395"/>
      <c r="OJR173" s="395"/>
      <c r="OJS173" s="395"/>
      <c r="OJT173" s="395"/>
      <c r="OJU173" s="395"/>
      <c r="OJV173" s="395"/>
      <c r="OJW173" s="395"/>
      <c r="OJX173" s="395"/>
      <c r="OJY173" s="395"/>
      <c r="OJZ173" s="395"/>
      <c r="OKA173" s="395"/>
      <c r="OKB173" s="395"/>
      <c r="OKC173" s="395"/>
      <c r="OKD173" s="395"/>
      <c r="OKE173" s="395"/>
      <c r="OKF173" s="395"/>
      <c r="OKG173" s="395"/>
      <c r="OKH173" s="395"/>
      <c r="OKI173" s="395"/>
      <c r="OKJ173" s="395"/>
      <c r="OKK173" s="395"/>
      <c r="OKL173" s="395"/>
      <c r="OKM173" s="395"/>
      <c r="OKN173" s="395"/>
      <c r="OKO173" s="395"/>
      <c r="OKP173" s="395"/>
      <c r="OKQ173" s="395"/>
      <c r="OKR173" s="395"/>
      <c r="OKS173" s="395"/>
      <c r="OKT173" s="395"/>
      <c r="OKU173" s="395"/>
      <c r="OKV173" s="395"/>
      <c r="OKW173" s="395"/>
      <c r="OKX173" s="395"/>
      <c r="OKY173" s="395"/>
      <c r="OKZ173" s="395"/>
      <c r="OLA173" s="395"/>
      <c r="OLB173" s="395"/>
      <c r="OLC173" s="395"/>
      <c r="OLD173" s="395"/>
      <c r="OLE173" s="395"/>
      <c r="OLF173" s="395"/>
      <c r="OLG173" s="395"/>
      <c r="OLH173" s="395"/>
      <c r="OLI173" s="395"/>
      <c r="OLJ173" s="395"/>
      <c r="OLK173" s="395"/>
      <c r="OLL173" s="395"/>
      <c r="OLM173" s="395"/>
      <c r="OLN173" s="395"/>
      <c r="OLO173" s="395"/>
      <c r="OLP173" s="395"/>
      <c r="OLQ173" s="395"/>
      <c r="OLR173" s="395"/>
      <c r="OLS173" s="395"/>
      <c r="OLT173" s="395"/>
      <c r="OLU173" s="395"/>
      <c r="OLV173" s="395"/>
      <c r="OLW173" s="395"/>
      <c r="OLX173" s="395"/>
      <c r="OLY173" s="395"/>
      <c r="OLZ173" s="395"/>
      <c r="OMA173" s="395"/>
      <c r="OMB173" s="395"/>
      <c r="OMC173" s="395"/>
      <c r="OMD173" s="395"/>
      <c r="OME173" s="395"/>
      <c r="OMF173" s="395"/>
      <c r="OMG173" s="395"/>
      <c r="OMH173" s="395"/>
      <c r="OMI173" s="395"/>
      <c r="OMJ173" s="395"/>
      <c r="OMK173" s="395"/>
      <c r="OML173" s="395"/>
      <c r="OMM173" s="395"/>
      <c r="OMN173" s="395"/>
      <c r="OMO173" s="395"/>
      <c r="OMP173" s="395"/>
      <c r="OMQ173" s="395"/>
      <c r="OMR173" s="395"/>
      <c r="OMS173" s="395"/>
      <c r="OMT173" s="395"/>
      <c r="OMU173" s="395"/>
      <c r="OMV173" s="395"/>
      <c r="OMW173" s="395"/>
      <c r="OMX173" s="395"/>
      <c r="OMY173" s="395"/>
      <c r="OMZ173" s="395"/>
      <c r="ONA173" s="395"/>
      <c r="ONB173" s="395"/>
      <c r="ONC173" s="395"/>
      <c r="OND173" s="395"/>
      <c r="ONE173" s="395"/>
      <c r="ONF173" s="395"/>
      <c r="ONG173" s="395"/>
      <c r="ONH173" s="395"/>
      <c r="ONI173" s="395"/>
      <c r="ONJ173" s="395"/>
      <c r="ONK173" s="395"/>
      <c r="ONL173" s="395"/>
      <c r="ONM173" s="395"/>
      <c r="ONN173" s="395"/>
      <c r="ONO173" s="395"/>
      <c r="ONP173" s="395"/>
      <c r="ONQ173" s="395"/>
      <c r="ONR173" s="395"/>
      <c r="ONS173" s="395"/>
      <c r="ONT173" s="395"/>
      <c r="ONU173" s="395"/>
      <c r="ONV173" s="395"/>
      <c r="ONW173" s="395"/>
      <c r="ONX173" s="395"/>
      <c r="ONY173" s="395"/>
      <c r="ONZ173" s="395"/>
      <c r="OOA173" s="395"/>
      <c r="OOB173" s="395"/>
      <c r="OOC173" s="395"/>
      <c r="OOD173" s="395"/>
      <c r="OOE173" s="395"/>
      <c r="OOF173" s="395"/>
      <c r="OOG173" s="395"/>
      <c r="OOH173" s="395"/>
      <c r="OOI173" s="395"/>
      <c r="OOJ173" s="395"/>
      <c r="OOK173" s="395"/>
      <c r="OOL173" s="395"/>
      <c r="OOM173" s="395"/>
      <c r="OON173" s="395"/>
      <c r="OOO173" s="395"/>
      <c r="OOP173" s="395"/>
      <c r="OOQ173" s="395"/>
      <c r="OOR173" s="395"/>
      <c r="OOS173" s="395"/>
      <c r="OOT173" s="395"/>
      <c r="OOU173" s="395"/>
      <c r="OOV173" s="395"/>
      <c r="OOW173" s="395"/>
      <c r="OOX173" s="395"/>
      <c r="OOY173" s="395"/>
      <c r="OOZ173" s="395"/>
      <c r="OPA173" s="395"/>
      <c r="OPB173" s="395"/>
      <c r="OPC173" s="395"/>
      <c r="OPD173" s="395"/>
      <c r="OPE173" s="395"/>
      <c r="OPF173" s="395"/>
      <c r="OPG173" s="395"/>
      <c r="OPH173" s="395"/>
      <c r="OPI173" s="395"/>
      <c r="OPJ173" s="395"/>
      <c r="OPK173" s="395"/>
      <c r="OPL173" s="395"/>
      <c r="OPM173" s="395"/>
      <c r="OPN173" s="395"/>
      <c r="OPO173" s="395"/>
      <c r="OPP173" s="395"/>
      <c r="OPQ173" s="395"/>
      <c r="OPR173" s="395"/>
      <c r="OPS173" s="395"/>
      <c r="OPT173" s="395"/>
      <c r="OPU173" s="395"/>
      <c r="OPV173" s="395"/>
      <c r="OPW173" s="395"/>
      <c r="OPX173" s="395"/>
      <c r="OPY173" s="395"/>
      <c r="OPZ173" s="395"/>
      <c r="OQA173" s="395"/>
      <c r="OQB173" s="395"/>
      <c r="OQC173" s="395"/>
      <c r="OQD173" s="395"/>
      <c r="OQE173" s="395"/>
      <c r="OQF173" s="395"/>
      <c r="OQG173" s="395"/>
      <c r="OQH173" s="395"/>
      <c r="OQI173" s="395"/>
      <c r="OQJ173" s="395"/>
      <c r="OQK173" s="395"/>
      <c r="OQL173" s="395"/>
      <c r="OQM173" s="395"/>
      <c r="OQN173" s="395"/>
      <c r="OQO173" s="395"/>
      <c r="OQP173" s="395"/>
      <c r="OQQ173" s="395"/>
      <c r="OQR173" s="395"/>
      <c r="OQS173" s="395"/>
      <c r="OQT173" s="395"/>
      <c r="OQU173" s="395"/>
      <c r="OQV173" s="395"/>
      <c r="OQW173" s="395"/>
      <c r="OQX173" s="395"/>
      <c r="OQY173" s="395"/>
      <c r="OQZ173" s="395"/>
      <c r="ORA173" s="395"/>
      <c r="ORB173" s="395"/>
      <c r="ORC173" s="395"/>
      <c r="ORD173" s="395"/>
      <c r="ORE173" s="395"/>
      <c r="ORF173" s="395"/>
      <c r="ORG173" s="395"/>
      <c r="ORH173" s="395"/>
      <c r="ORI173" s="395"/>
      <c r="ORJ173" s="395"/>
      <c r="ORK173" s="395"/>
      <c r="ORL173" s="395"/>
      <c r="ORM173" s="395"/>
      <c r="ORN173" s="395"/>
      <c r="ORO173" s="395"/>
      <c r="ORP173" s="395"/>
      <c r="ORQ173" s="395"/>
      <c r="ORR173" s="395"/>
      <c r="ORS173" s="395"/>
      <c r="ORT173" s="395"/>
      <c r="ORU173" s="395"/>
      <c r="ORV173" s="395"/>
      <c r="ORW173" s="395"/>
      <c r="ORX173" s="395"/>
      <c r="ORY173" s="395"/>
      <c r="ORZ173" s="395"/>
      <c r="OSA173" s="395"/>
      <c r="OSB173" s="395"/>
      <c r="OSC173" s="395"/>
      <c r="OSD173" s="395"/>
      <c r="OSE173" s="395"/>
      <c r="OSF173" s="395"/>
      <c r="OSG173" s="395"/>
      <c r="OSH173" s="395"/>
      <c r="OSI173" s="395"/>
      <c r="OSJ173" s="395"/>
      <c r="OSK173" s="395"/>
      <c r="OSL173" s="395"/>
      <c r="OSM173" s="395"/>
      <c r="OSN173" s="395"/>
      <c r="OSO173" s="395"/>
      <c r="OSP173" s="395"/>
      <c r="OSQ173" s="395"/>
      <c r="OSR173" s="395"/>
      <c r="OSS173" s="395"/>
      <c r="OST173" s="395"/>
      <c r="OSU173" s="395"/>
      <c r="OSV173" s="395"/>
      <c r="OSW173" s="395"/>
      <c r="OSX173" s="395"/>
      <c r="OSY173" s="395"/>
      <c r="OSZ173" s="395"/>
      <c r="OTA173" s="395"/>
      <c r="OTB173" s="395"/>
      <c r="OTC173" s="395"/>
      <c r="OTD173" s="395"/>
      <c r="OTE173" s="395"/>
      <c r="OTF173" s="395"/>
      <c r="OTG173" s="395"/>
      <c r="OTH173" s="395"/>
      <c r="OTI173" s="395"/>
      <c r="OTJ173" s="395"/>
      <c r="OTK173" s="395"/>
      <c r="OTL173" s="395"/>
      <c r="OTM173" s="395"/>
      <c r="OTN173" s="395"/>
      <c r="OTO173" s="395"/>
      <c r="OTP173" s="395"/>
      <c r="OTQ173" s="395"/>
      <c r="OTR173" s="395"/>
      <c r="OTS173" s="395"/>
      <c r="OTT173" s="395"/>
      <c r="OTU173" s="395"/>
      <c r="OTV173" s="395"/>
      <c r="OTW173" s="395"/>
      <c r="OTX173" s="395"/>
      <c r="OTY173" s="395"/>
      <c r="OTZ173" s="395"/>
      <c r="OUA173" s="395"/>
      <c r="OUB173" s="395"/>
      <c r="OUC173" s="395"/>
      <c r="OUD173" s="395"/>
      <c r="OUE173" s="395"/>
      <c r="OUF173" s="395"/>
      <c r="OUG173" s="395"/>
      <c r="OUH173" s="395"/>
      <c r="OUI173" s="395"/>
      <c r="OUJ173" s="395"/>
      <c r="OUK173" s="395"/>
      <c r="OUL173" s="395"/>
      <c r="OUM173" s="395"/>
      <c r="OUN173" s="395"/>
      <c r="OUO173" s="395"/>
      <c r="OUP173" s="395"/>
      <c r="OUQ173" s="395"/>
      <c r="OUR173" s="395"/>
      <c r="OUS173" s="395"/>
      <c r="OUT173" s="395"/>
      <c r="OUU173" s="395"/>
      <c r="OUV173" s="395"/>
      <c r="OUW173" s="395"/>
      <c r="OUX173" s="395"/>
      <c r="OUY173" s="395"/>
      <c r="OUZ173" s="395"/>
      <c r="OVA173" s="395"/>
      <c r="OVB173" s="395"/>
      <c r="OVC173" s="395"/>
      <c r="OVD173" s="395"/>
      <c r="OVE173" s="395"/>
      <c r="OVF173" s="395"/>
      <c r="OVG173" s="395"/>
      <c r="OVH173" s="395"/>
      <c r="OVI173" s="395"/>
      <c r="OVJ173" s="395"/>
      <c r="OVK173" s="395"/>
      <c r="OVL173" s="395"/>
      <c r="OVM173" s="395"/>
      <c r="OVN173" s="395"/>
      <c r="OVO173" s="395"/>
      <c r="OVP173" s="395"/>
      <c r="OVQ173" s="395"/>
      <c r="OVR173" s="395"/>
      <c r="OVS173" s="395"/>
      <c r="OVT173" s="395"/>
      <c r="OVU173" s="395"/>
      <c r="OVV173" s="395"/>
      <c r="OVW173" s="395"/>
      <c r="OVX173" s="395"/>
      <c r="OVY173" s="395"/>
      <c r="OVZ173" s="395"/>
      <c r="OWA173" s="395"/>
      <c r="OWB173" s="395"/>
      <c r="OWC173" s="395"/>
      <c r="OWD173" s="395"/>
      <c r="OWE173" s="395"/>
      <c r="OWF173" s="395"/>
      <c r="OWG173" s="395"/>
      <c r="OWH173" s="395"/>
      <c r="OWI173" s="395"/>
      <c r="OWJ173" s="395"/>
      <c r="OWK173" s="395"/>
      <c r="OWL173" s="395"/>
      <c r="OWM173" s="395"/>
      <c r="OWN173" s="395"/>
      <c r="OWO173" s="395"/>
      <c r="OWP173" s="395"/>
      <c r="OWQ173" s="395"/>
      <c r="OWR173" s="395"/>
      <c r="OWS173" s="395"/>
      <c r="OWT173" s="395"/>
      <c r="OWU173" s="395"/>
      <c r="OWV173" s="395"/>
      <c r="OWW173" s="395"/>
      <c r="OWX173" s="395"/>
      <c r="OWY173" s="395"/>
      <c r="OWZ173" s="395"/>
      <c r="OXA173" s="395"/>
      <c r="OXB173" s="395"/>
      <c r="OXC173" s="395"/>
      <c r="OXD173" s="395"/>
      <c r="OXE173" s="395"/>
      <c r="OXF173" s="395"/>
      <c r="OXG173" s="395"/>
      <c r="OXH173" s="395"/>
      <c r="OXI173" s="395"/>
      <c r="OXJ173" s="395"/>
      <c r="OXK173" s="395"/>
      <c r="OXL173" s="395"/>
      <c r="OXM173" s="395"/>
      <c r="OXN173" s="395"/>
      <c r="OXO173" s="395"/>
      <c r="OXP173" s="395"/>
      <c r="OXQ173" s="395"/>
      <c r="OXR173" s="395"/>
      <c r="OXS173" s="395"/>
      <c r="OXT173" s="395"/>
      <c r="OXU173" s="395"/>
      <c r="OXV173" s="395"/>
      <c r="OXW173" s="395"/>
      <c r="OXX173" s="395"/>
      <c r="OXY173" s="395"/>
      <c r="OXZ173" s="395"/>
      <c r="OYA173" s="395"/>
      <c r="OYB173" s="395"/>
      <c r="OYC173" s="395"/>
      <c r="OYD173" s="395"/>
      <c r="OYE173" s="395"/>
      <c r="OYF173" s="395"/>
      <c r="OYG173" s="395"/>
      <c r="OYH173" s="395"/>
      <c r="OYI173" s="395"/>
      <c r="OYJ173" s="395"/>
      <c r="OYK173" s="395"/>
      <c r="OYL173" s="395"/>
      <c r="OYM173" s="395"/>
      <c r="OYN173" s="395"/>
      <c r="OYO173" s="395"/>
      <c r="OYP173" s="395"/>
      <c r="OYQ173" s="395"/>
      <c r="OYR173" s="395"/>
      <c r="OYS173" s="395"/>
      <c r="OYT173" s="395"/>
      <c r="OYU173" s="395"/>
      <c r="OYV173" s="395"/>
      <c r="OYW173" s="395"/>
      <c r="OYX173" s="395"/>
      <c r="OYY173" s="395"/>
      <c r="OYZ173" s="395"/>
      <c r="OZA173" s="395"/>
      <c r="OZB173" s="395"/>
      <c r="OZC173" s="395"/>
      <c r="OZD173" s="395"/>
      <c r="OZE173" s="395"/>
      <c r="OZF173" s="395"/>
      <c r="OZG173" s="395"/>
      <c r="OZH173" s="395"/>
      <c r="OZI173" s="395"/>
      <c r="OZJ173" s="395"/>
      <c r="OZK173" s="395"/>
      <c r="OZL173" s="395"/>
      <c r="OZM173" s="395"/>
      <c r="OZN173" s="395"/>
      <c r="OZO173" s="395"/>
      <c r="OZP173" s="395"/>
      <c r="OZQ173" s="395"/>
      <c r="OZR173" s="395"/>
      <c r="OZS173" s="395"/>
      <c r="OZT173" s="395"/>
      <c r="OZU173" s="395"/>
      <c r="OZV173" s="395"/>
      <c r="OZW173" s="395"/>
      <c r="OZX173" s="395"/>
      <c r="OZY173" s="395"/>
      <c r="OZZ173" s="395"/>
      <c r="PAA173" s="395"/>
      <c r="PAB173" s="395"/>
      <c r="PAC173" s="395"/>
      <c r="PAD173" s="395"/>
      <c r="PAE173" s="395"/>
      <c r="PAF173" s="395"/>
      <c r="PAG173" s="395"/>
      <c r="PAH173" s="395"/>
      <c r="PAI173" s="395"/>
      <c r="PAJ173" s="395"/>
      <c r="PAK173" s="395"/>
      <c r="PAL173" s="395"/>
      <c r="PAM173" s="395"/>
      <c r="PAN173" s="395"/>
      <c r="PAO173" s="395"/>
      <c r="PAP173" s="395"/>
      <c r="PAQ173" s="395"/>
      <c r="PAR173" s="395"/>
      <c r="PAS173" s="395"/>
      <c r="PAT173" s="395"/>
      <c r="PAU173" s="395"/>
      <c r="PAV173" s="395"/>
      <c r="PAW173" s="395"/>
      <c r="PAX173" s="395"/>
      <c r="PAY173" s="395"/>
      <c r="PAZ173" s="395"/>
      <c r="PBA173" s="395"/>
      <c r="PBB173" s="395"/>
      <c r="PBC173" s="395"/>
      <c r="PBD173" s="395"/>
      <c r="PBE173" s="395"/>
      <c r="PBF173" s="395"/>
      <c r="PBG173" s="395"/>
      <c r="PBH173" s="395"/>
      <c r="PBI173" s="395"/>
      <c r="PBJ173" s="395"/>
      <c r="PBK173" s="395"/>
      <c r="PBL173" s="395"/>
      <c r="PBM173" s="395"/>
      <c r="PBN173" s="395"/>
      <c r="PBO173" s="395"/>
      <c r="PBP173" s="395"/>
      <c r="PBQ173" s="395"/>
      <c r="PBR173" s="395"/>
      <c r="PBS173" s="395"/>
      <c r="PBT173" s="395"/>
      <c r="PBU173" s="395"/>
      <c r="PBV173" s="395"/>
      <c r="PBW173" s="395"/>
      <c r="PBX173" s="395"/>
      <c r="PBY173" s="395"/>
      <c r="PBZ173" s="395"/>
      <c r="PCA173" s="395"/>
      <c r="PCB173" s="395"/>
      <c r="PCC173" s="395"/>
      <c r="PCD173" s="395"/>
      <c r="PCE173" s="395"/>
      <c r="PCF173" s="395"/>
      <c r="PCG173" s="395"/>
      <c r="PCH173" s="395"/>
      <c r="PCI173" s="395"/>
      <c r="PCJ173" s="395"/>
      <c r="PCK173" s="395"/>
      <c r="PCL173" s="395"/>
      <c r="PCM173" s="395"/>
      <c r="PCN173" s="395"/>
      <c r="PCO173" s="395"/>
      <c r="PCP173" s="395"/>
      <c r="PCQ173" s="395"/>
      <c r="PCR173" s="395"/>
      <c r="PCS173" s="395"/>
      <c r="PCT173" s="395"/>
      <c r="PCU173" s="395"/>
      <c r="PCV173" s="395"/>
      <c r="PCW173" s="395"/>
      <c r="PCX173" s="395"/>
      <c r="PCY173" s="395"/>
      <c r="PCZ173" s="395"/>
      <c r="PDA173" s="395"/>
      <c r="PDB173" s="395"/>
      <c r="PDC173" s="395"/>
      <c r="PDD173" s="395"/>
      <c r="PDE173" s="395"/>
      <c r="PDF173" s="395"/>
      <c r="PDG173" s="395"/>
      <c r="PDH173" s="395"/>
      <c r="PDI173" s="395"/>
      <c r="PDJ173" s="395"/>
      <c r="PDK173" s="395"/>
      <c r="PDL173" s="395"/>
      <c r="PDM173" s="395"/>
      <c r="PDN173" s="395"/>
      <c r="PDO173" s="395"/>
      <c r="PDP173" s="395"/>
      <c r="PDQ173" s="395"/>
      <c r="PDR173" s="395"/>
      <c r="PDS173" s="395"/>
      <c r="PDT173" s="395"/>
      <c r="PDU173" s="395"/>
      <c r="PDV173" s="395"/>
      <c r="PDW173" s="395"/>
      <c r="PDX173" s="395"/>
      <c r="PDY173" s="395"/>
      <c r="PDZ173" s="395"/>
      <c r="PEA173" s="395"/>
      <c r="PEB173" s="395"/>
      <c r="PEC173" s="395"/>
      <c r="PED173" s="395"/>
      <c r="PEE173" s="395"/>
      <c r="PEF173" s="395"/>
      <c r="PEG173" s="395"/>
      <c r="PEH173" s="395"/>
      <c r="PEI173" s="395"/>
      <c r="PEJ173" s="395"/>
      <c r="PEK173" s="395"/>
      <c r="PEL173" s="395"/>
      <c r="PEM173" s="395"/>
      <c r="PEN173" s="395"/>
      <c r="PEO173" s="395"/>
      <c r="PEP173" s="395"/>
      <c r="PEQ173" s="395"/>
      <c r="PER173" s="395"/>
      <c r="PES173" s="395"/>
      <c r="PET173" s="395"/>
      <c r="PEU173" s="395"/>
      <c r="PEV173" s="395"/>
      <c r="PEW173" s="395"/>
      <c r="PEX173" s="395"/>
      <c r="PEY173" s="395"/>
      <c r="PEZ173" s="395"/>
      <c r="PFA173" s="395"/>
      <c r="PFB173" s="395"/>
      <c r="PFC173" s="395"/>
      <c r="PFD173" s="395"/>
      <c r="PFE173" s="395"/>
      <c r="PFF173" s="395"/>
      <c r="PFG173" s="395"/>
      <c r="PFH173" s="395"/>
      <c r="PFI173" s="395"/>
      <c r="PFJ173" s="395"/>
      <c r="PFK173" s="395"/>
      <c r="PFL173" s="395"/>
      <c r="PFM173" s="395"/>
      <c r="PFN173" s="395"/>
      <c r="PFO173" s="395"/>
      <c r="PFP173" s="395"/>
      <c r="PFQ173" s="395"/>
      <c r="PFR173" s="395"/>
      <c r="PFS173" s="395"/>
      <c r="PFT173" s="395"/>
      <c r="PFU173" s="395"/>
      <c r="PFV173" s="395"/>
      <c r="PFW173" s="395"/>
      <c r="PFX173" s="395"/>
      <c r="PFY173" s="395"/>
      <c r="PFZ173" s="395"/>
      <c r="PGA173" s="395"/>
      <c r="PGB173" s="395"/>
      <c r="PGC173" s="395"/>
      <c r="PGD173" s="395"/>
      <c r="PGE173" s="395"/>
      <c r="PGF173" s="395"/>
      <c r="PGG173" s="395"/>
      <c r="PGH173" s="395"/>
      <c r="PGI173" s="395"/>
      <c r="PGJ173" s="395"/>
      <c r="PGK173" s="395"/>
      <c r="PGL173" s="395"/>
      <c r="PGM173" s="395"/>
      <c r="PGN173" s="395"/>
      <c r="PGO173" s="395"/>
      <c r="PGP173" s="395"/>
      <c r="PGQ173" s="395"/>
      <c r="PGR173" s="395"/>
      <c r="PGS173" s="395"/>
      <c r="PGT173" s="395"/>
      <c r="PGU173" s="395"/>
      <c r="PGV173" s="395"/>
      <c r="PGW173" s="395"/>
      <c r="PGX173" s="395"/>
      <c r="PGY173" s="395"/>
      <c r="PGZ173" s="395"/>
      <c r="PHA173" s="395"/>
      <c r="PHB173" s="395"/>
      <c r="PHC173" s="395"/>
      <c r="PHD173" s="395"/>
      <c r="PHE173" s="395"/>
      <c r="PHF173" s="395"/>
      <c r="PHG173" s="395"/>
      <c r="PHH173" s="395"/>
      <c r="PHI173" s="395"/>
      <c r="PHJ173" s="395"/>
      <c r="PHK173" s="395"/>
      <c r="PHL173" s="395"/>
      <c r="PHM173" s="395"/>
      <c r="PHN173" s="395"/>
      <c r="PHO173" s="395"/>
      <c r="PHP173" s="395"/>
      <c r="PHQ173" s="395"/>
      <c r="PHR173" s="395"/>
      <c r="PHS173" s="395"/>
      <c r="PHT173" s="395"/>
      <c r="PHU173" s="395"/>
      <c r="PHV173" s="395"/>
      <c r="PHW173" s="395"/>
      <c r="PHX173" s="395"/>
      <c r="PHY173" s="395"/>
      <c r="PHZ173" s="395"/>
      <c r="PIA173" s="395"/>
      <c r="PIB173" s="395"/>
      <c r="PIC173" s="395"/>
      <c r="PID173" s="395"/>
      <c r="PIE173" s="395"/>
      <c r="PIF173" s="395"/>
      <c r="PIG173" s="395"/>
      <c r="PIH173" s="395"/>
      <c r="PII173" s="395"/>
      <c r="PIJ173" s="395"/>
      <c r="PIK173" s="395"/>
      <c r="PIL173" s="395"/>
      <c r="PIM173" s="395"/>
      <c r="PIN173" s="395"/>
      <c r="PIO173" s="395"/>
      <c r="PIP173" s="395"/>
      <c r="PIQ173" s="395"/>
      <c r="PIR173" s="395"/>
      <c r="PIS173" s="395"/>
      <c r="PIT173" s="395"/>
      <c r="PIU173" s="395"/>
      <c r="PIV173" s="395"/>
      <c r="PIW173" s="395"/>
      <c r="PIX173" s="395"/>
      <c r="PIY173" s="395"/>
      <c r="PIZ173" s="395"/>
      <c r="PJA173" s="395"/>
      <c r="PJB173" s="395"/>
      <c r="PJC173" s="395"/>
      <c r="PJD173" s="395"/>
      <c r="PJE173" s="395"/>
      <c r="PJF173" s="395"/>
      <c r="PJG173" s="395"/>
      <c r="PJH173" s="395"/>
      <c r="PJI173" s="395"/>
      <c r="PJJ173" s="395"/>
      <c r="PJK173" s="395"/>
      <c r="PJL173" s="395"/>
      <c r="PJM173" s="395"/>
      <c r="PJN173" s="395"/>
      <c r="PJO173" s="395"/>
      <c r="PJP173" s="395"/>
      <c r="PJQ173" s="395"/>
      <c r="PJR173" s="395"/>
      <c r="PJS173" s="395"/>
      <c r="PJT173" s="395"/>
      <c r="PJU173" s="395"/>
      <c r="PJV173" s="395"/>
      <c r="PJW173" s="395"/>
      <c r="PJX173" s="395"/>
      <c r="PJY173" s="395"/>
      <c r="PJZ173" s="395"/>
      <c r="PKA173" s="395"/>
      <c r="PKB173" s="395"/>
      <c r="PKC173" s="395"/>
      <c r="PKD173" s="395"/>
      <c r="PKE173" s="395"/>
      <c r="PKF173" s="395"/>
      <c r="PKG173" s="395"/>
      <c r="PKH173" s="395"/>
      <c r="PKI173" s="395"/>
      <c r="PKJ173" s="395"/>
      <c r="PKK173" s="395"/>
      <c r="PKL173" s="395"/>
      <c r="PKM173" s="395"/>
      <c r="PKN173" s="395"/>
      <c r="PKO173" s="395"/>
      <c r="PKP173" s="395"/>
      <c r="PKQ173" s="395"/>
      <c r="PKR173" s="395"/>
      <c r="PKS173" s="395"/>
      <c r="PKT173" s="395"/>
      <c r="PKU173" s="395"/>
      <c r="PKV173" s="395"/>
      <c r="PKW173" s="395"/>
      <c r="PKX173" s="395"/>
      <c r="PKY173" s="395"/>
      <c r="PKZ173" s="395"/>
      <c r="PLA173" s="395"/>
      <c r="PLB173" s="395"/>
      <c r="PLC173" s="395"/>
      <c r="PLD173" s="395"/>
      <c r="PLE173" s="395"/>
      <c r="PLF173" s="395"/>
      <c r="PLG173" s="395"/>
      <c r="PLH173" s="395"/>
      <c r="PLI173" s="395"/>
      <c r="PLJ173" s="395"/>
      <c r="PLK173" s="395"/>
      <c r="PLL173" s="395"/>
      <c r="PLM173" s="395"/>
      <c r="PLN173" s="395"/>
      <c r="PLO173" s="395"/>
      <c r="PLP173" s="395"/>
      <c r="PLQ173" s="395"/>
      <c r="PLR173" s="395"/>
      <c r="PLS173" s="395"/>
      <c r="PLT173" s="395"/>
      <c r="PLU173" s="395"/>
      <c r="PLV173" s="395"/>
      <c r="PLW173" s="395"/>
      <c r="PLX173" s="395"/>
      <c r="PLY173" s="395"/>
      <c r="PLZ173" s="395"/>
      <c r="PMA173" s="395"/>
      <c r="PMB173" s="395"/>
      <c r="PMC173" s="395"/>
      <c r="PMD173" s="395"/>
      <c r="PME173" s="395"/>
      <c r="PMF173" s="395"/>
      <c r="PMG173" s="395"/>
      <c r="PMH173" s="395"/>
      <c r="PMI173" s="395"/>
      <c r="PMJ173" s="395"/>
      <c r="PMK173" s="395"/>
      <c r="PML173" s="395"/>
      <c r="PMM173" s="395"/>
      <c r="PMN173" s="395"/>
      <c r="PMO173" s="395"/>
      <c r="PMP173" s="395"/>
      <c r="PMQ173" s="395"/>
      <c r="PMR173" s="395"/>
      <c r="PMS173" s="395"/>
      <c r="PMT173" s="395"/>
      <c r="PMU173" s="395"/>
      <c r="PMV173" s="395"/>
      <c r="PMW173" s="395"/>
      <c r="PMX173" s="395"/>
      <c r="PMY173" s="395"/>
      <c r="PMZ173" s="395"/>
      <c r="PNA173" s="395"/>
      <c r="PNB173" s="395"/>
      <c r="PNC173" s="395"/>
      <c r="PND173" s="395"/>
      <c r="PNE173" s="395"/>
      <c r="PNF173" s="395"/>
      <c r="PNG173" s="395"/>
      <c r="PNH173" s="395"/>
      <c r="PNI173" s="395"/>
      <c r="PNJ173" s="395"/>
      <c r="PNK173" s="395"/>
      <c r="PNL173" s="395"/>
      <c r="PNM173" s="395"/>
      <c r="PNN173" s="395"/>
      <c r="PNO173" s="395"/>
      <c r="PNP173" s="395"/>
      <c r="PNQ173" s="395"/>
      <c r="PNR173" s="395"/>
      <c r="PNS173" s="395"/>
      <c r="PNT173" s="395"/>
      <c r="PNU173" s="395"/>
      <c r="PNV173" s="395"/>
      <c r="PNW173" s="395"/>
      <c r="PNX173" s="395"/>
      <c r="PNY173" s="395"/>
      <c r="PNZ173" s="395"/>
      <c r="POA173" s="395"/>
      <c r="POB173" s="395"/>
      <c r="POC173" s="395"/>
      <c r="POD173" s="395"/>
      <c r="POE173" s="395"/>
      <c r="POF173" s="395"/>
      <c r="POG173" s="395"/>
      <c r="POH173" s="395"/>
      <c r="POI173" s="395"/>
      <c r="POJ173" s="395"/>
      <c r="POK173" s="395"/>
      <c r="POL173" s="395"/>
      <c r="POM173" s="395"/>
      <c r="PON173" s="395"/>
      <c r="POO173" s="395"/>
      <c r="POP173" s="395"/>
      <c r="POQ173" s="395"/>
      <c r="POR173" s="395"/>
      <c r="POS173" s="395"/>
      <c r="POT173" s="395"/>
      <c r="POU173" s="395"/>
      <c r="POV173" s="395"/>
      <c r="POW173" s="395"/>
      <c r="POX173" s="395"/>
      <c r="POY173" s="395"/>
      <c r="POZ173" s="395"/>
      <c r="PPA173" s="395"/>
      <c r="PPB173" s="395"/>
      <c r="PPC173" s="395"/>
      <c r="PPD173" s="395"/>
      <c r="PPE173" s="395"/>
      <c r="PPF173" s="395"/>
      <c r="PPG173" s="395"/>
      <c r="PPH173" s="395"/>
      <c r="PPI173" s="395"/>
      <c r="PPJ173" s="395"/>
      <c r="PPK173" s="395"/>
      <c r="PPL173" s="395"/>
      <c r="PPM173" s="395"/>
      <c r="PPN173" s="395"/>
      <c r="PPO173" s="395"/>
      <c r="PPP173" s="395"/>
      <c r="PPQ173" s="395"/>
      <c r="PPR173" s="395"/>
      <c r="PPS173" s="395"/>
      <c r="PPT173" s="395"/>
      <c r="PPU173" s="395"/>
      <c r="PPV173" s="395"/>
      <c r="PPW173" s="395"/>
      <c r="PPX173" s="395"/>
      <c r="PPY173" s="395"/>
      <c r="PPZ173" s="395"/>
      <c r="PQA173" s="395"/>
      <c r="PQB173" s="395"/>
      <c r="PQC173" s="395"/>
      <c r="PQD173" s="395"/>
      <c r="PQE173" s="395"/>
      <c r="PQF173" s="395"/>
      <c r="PQG173" s="395"/>
      <c r="PQH173" s="395"/>
      <c r="PQI173" s="395"/>
      <c r="PQJ173" s="395"/>
      <c r="PQK173" s="395"/>
      <c r="PQL173" s="395"/>
      <c r="PQM173" s="395"/>
      <c r="PQN173" s="395"/>
      <c r="PQO173" s="395"/>
      <c r="PQP173" s="395"/>
      <c r="PQQ173" s="395"/>
      <c r="PQR173" s="395"/>
      <c r="PQS173" s="395"/>
      <c r="PQT173" s="395"/>
      <c r="PQU173" s="395"/>
      <c r="PQV173" s="395"/>
      <c r="PQW173" s="395"/>
      <c r="PQX173" s="395"/>
      <c r="PQY173" s="395"/>
      <c r="PQZ173" s="395"/>
      <c r="PRA173" s="395"/>
      <c r="PRB173" s="395"/>
      <c r="PRC173" s="395"/>
      <c r="PRD173" s="395"/>
      <c r="PRE173" s="395"/>
      <c r="PRF173" s="395"/>
      <c r="PRG173" s="395"/>
      <c r="PRH173" s="395"/>
      <c r="PRI173" s="395"/>
      <c r="PRJ173" s="395"/>
      <c r="PRK173" s="395"/>
      <c r="PRL173" s="395"/>
      <c r="PRM173" s="395"/>
      <c r="PRN173" s="395"/>
      <c r="PRO173" s="395"/>
      <c r="PRP173" s="395"/>
      <c r="PRQ173" s="395"/>
      <c r="PRR173" s="395"/>
      <c r="PRS173" s="395"/>
      <c r="PRT173" s="395"/>
      <c r="PRU173" s="395"/>
      <c r="PRV173" s="395"/>
      <c r="PRW173" s="395"/>
      <c r="PRX173" s="395"/>
      <c r="PRY173" s="395"/>
      <c r="PRZ173" s="395"/>
      <c r="PSA173" s="395"/>
      <c r="PSB173" s="395"/>
      <c r="PSC173" s="395"/>
      <c r="PSD173" s="395"/>
      <c r="PSE173" s="395"/>
      <c r="PSF173" s="395"/>
      <c r="PSG173" s="395"/>
      <c r="PSH173" s="395"/>
      <c r="PSI173" s="395"/>
      <c r="PSJ173" s="395"/>
      <c r="PSK173" s="395"/>
      <c r="PSL173" s="395"/>
      <c r="PSM173" s="395"/>
      <c r="PSN173" s="395"/>
      <c r="PSO173" s="395"/>
      <c r="PSP173" s="395"/>
      <c r="PSQ173" s="395"/>
      <c r="PSR173" s="395"/>
      <c r="PSS173" s="395"/>
      <c r="PST173" s="395"/>
      <c r="PSU173" s="395"/>
      <c r="PSV173" s="395"/>
      <c r="PSW173" s="395"/>
      <c r="PSX173" s="395"/>
      <c r="PSY173" s="395"/>
      <c r="PSZ173" s="395"/>
      <c r="PTA173" s="395"/>
      <c r="PTB173" s="395"/>
      <c r="PTC173" s="395"/>
      <c r="PTD173" s="395"/>
      <c r="PTE173" s="395"/>
      <c r="PTF173" s="395"/>
      <c r="PTG173" s="395"/>
      <c r="PTH173" s="395"/>
      <c r="PTI173" s="395"/>
      <c r="PTJ173" s="395"/>
      <c r="PTK173" s="395"/>
      <c r="PTL173" s="395"/>
      <c r="PTM173" s="395"/>
      <c r="PTN173" s="395"/>
      <c r="PTO173" s="395"/>
      <c r="PTP173" s="395"/>
      <c r="PTQ173" s="395"/>
      <c r="PTR173" s="395"/>
      <c r="PTS173" s="395"/>
      <c r="PTT173" s="395"/>
      <c r="PTU173" s="395"/>
      <c r="PTV173" s="395"/>
      <c r="PTW173" s="395"/>
      <c r="PTX173" s="395"/>
      <c r="PTY173" s="395"/>
      <c r="PTZ173" s="395"/>
      <c r="PUA173" s="395"/>
      <c r="PUB173" s="395"/>
      <c r="PUC173" s="395"/>
      <c r="PUD173" s="395"/>
      <c r="PUE173" s="395"/>
      <c r="PUF173" s="395"/>
      <c r="PUG173" s="395"/>
      <c r="PUH173" s="395"/>
      <c r="PUI173" s="395"/>
      <c r="PUJ173" s="395"/>
      <c r="PUK173" s="395"/>
      <c r="PUL173" s="395"/>
      <c r="PUM173" s="395"/>
      <c r="PUN173" s="395"/>
      <c r="PUO173" s="395"/>
      <c r="PUP173" s="395"/>
      <c r="PUQ173" s="395"/>
      <c r="PUR173" s="395"/>
      <c r="PUS173" s="395"/>
      <c r="PUT173" s="395"/>
      <c r="PUU173" s="395"/>
      <c r="PUV173" s="395"/>
      <c r="PUW173" s="395"/>
      <c r="PUX173" s="395"/>
      <c r="PUY173" s="395"/>
      <c r="PUZ173" s="395"/>
      <c r="PVA173" s="395"/>
      <c r="PVB173" s="395"/>
      <c r="PVC173" s="395"/>
      <c r="PVD173" s="395"/>
      <c r="PVE173" s="395"/>
      <c r="PVF173" s="395"/>
      <c r="PVG173" s="395"/>
      <c r="PVH173" s="395"/>
      <c r="PVI173" s="395"/>
      <c r="PVJ173" s="395"/>
      <c r="PVK173" s="395"/>
      <c r="PVL173" s="395"/>
      <c r="PVM173" s="395"/>
      <c r="PVN173" s="395"/>
      <c r="PVO173" s="395"/>
      <c r="PVP173" s="395"/>
      <c r="PVQ173" s="395"/>
      <c r="PVR173" s="395"/>
      <c r="PVS173" s="395"/>
      <c r="PVT173" s="395"/>
      <c r="PVU173" s="395"/>
      <c r="PVV173" s="395"/>
      <c r="PVW173" s="395"/>
      <c r="PVX173" s="395"/>
      <c r="PVY173" s="395"/>
      <c r="PVZ173" s="395"/>
      <c r="PWA173" s="395"/>
      <c r="PWB173" s="395"/>
      <c r="PWC173" s="395"/>
      <c r="PWD173" s="395"/>
      <c r="PWE173" s="395"/>
      <c r="PWF173" s="395"/>
      <c r="PWG173" s="395"/>
      <c r="PWH173" s="395"/>
      <c r="PWI173" s="395"/>
      <c r="PWJ173" s="395"/>
      <c r="PWK173" s="395"/>
      <c r="PWL173" s="395"/>
      <c r="PWM173" s="395"/>
      <c r="PWN173" s="395"/>
      <c r="PWO173" s="395"/>
      <c r="PWP173" s="395"/>
      <c r="PWQ173" s="395"/>
      <c r="PWR173" s="395"/>
      <c r="PWS173" s="395"/>
      <c r="PWT173" s="395"/>
      <c r="PWU173" s="395"/>
      <c r="PWV173" s="395"/>
      <c r="PWW173" s="395"/>
      <c r="PWX173" s="395"/>
      <c r="PWY173" s="395"/>
      <c r="PWZ173" s="395"/>
      <c r="PXA173" s="395"/>
      <c r="PXB173" s="395"/>
      <c r="PXC173" s="395"/>
      <c r="PXD173" s="395"/>
      <c r="PXE173" s="395"/>
      <c r="PXF173" s="395"/>
      <c r="PXG173" s="395"/>
      <c r="PXH173" s="395"/>
      <c r="PXI173" s="395"/>
      <c r="PXJ173" s="395"/>
      <c r="PXK173" s="395"/>
      <c r="PXL173" s="395"/>
      <c r="PXM173" s="395"/>
      <c r="PXN173" s="395"/>
      <c r="PXO173" s="395"/>
      <c r="PXP173" s="395"/>
      <c r="PXQ173" s="395"/>
      <c r="PXR173" s="395"/>
      <c r="PXS173" s="395"/>
      <c r="PXT173" s="395"/>
      <c r="PXU173" s="395"/>
      <c r="PXV173" s="395"/>
      <c r="PXW173" s="395"/>
      <c r="PXX173" s="395"/>
      <c r="PXY173" s="395"/>
      <c r="PXZ173" s="395"/>
      <c r="PYA173" s="395"/>
      <c r="PYB173" s="395"/>
      <c r="PYC173" s="395"/>
      <c r="PYD173" s="395"/>
      <c r="PYE173" s="395"/>
      <c r="PYF173" s="395"/>
      <c r="PYG173" s="395"/>
      <c r="PYH173" s="395"/>
      <c r="PYI173" s="395"/>
      <c r="PYJ173" s="395"/>
      <c r="PYK173" s="395"/>
      <c r="PYL173" s="395"/>
      <c r="PYM173" s="395"/>
      <c r="PYN173" s="395"/>
      <c r="PYO173" s="395"/>
      <c r="PYP173" s="395"/>
      <c r="PYQ173" s="395"/>
      <c r="PYR173" s="395"/>
      <c r="PYS173" s="395"/>
      <c r="PYT173" s="395"/>
      <c r="PYU173" s="395"/>
      <c r="PYV173" s="395"/>
      <c r="PYW173" s="395"/>
      <c r="PYX173" s="395"/>
      <c r="PYY173" s="395"/>
      <c r="PYZ173" s="395"/>
      <c r="PZA173" s="395"/>
      <c r="PZB173" s="395"/>
      <c r="PZC173" s="395"/>
      <c r="PZD173" s="395"/>
      <c r="PZE173" s="395"/>
      <c r="PZF173" s="395"/>
      <c r="PZG173" s="395"/>
      <c r="PZH173" s="395"/>
      <c r="PZI173" s="395"/>
      <c r="PZJ173" s="395"/>
      <c r="PZK173" s="395"/>
      <c r="PZL173" s="395"/>
      <c r="PZM173" s="395"/>
      <c r="PZN173" s="395"/>
      <c r="PZO173" s="395"/>
      <c r="PZP173" s="395"/>
      <c r="PZQ173" s="395"/>
      <c r="PZR173" s="395"/>
      <c r="PZS173" s="395"/>
      <c r="PZT173" s="395"/>
      <c r="PZU173" s="395"/>
      <c r="PZV173" s="395"/>
      <c r="PZW173" s="395"/>
      <c r="PZX173" s="395"/>
      <c r="PZY173" s="395"/>
      <c r="PZZ173" s="395"/>
      <c r="QAA173" s="395"/>
      <c r="QAB173" s="395"/>
      <c r="QAC173" s="395"/>
      <c r="QAD173" s="395"/>
      <c r="QAE173" s="395"/>
      <c r="QAF173" s="395"/>
      <c r="QAG173" s="395"/>
      <c r="QAH173" s="395"/>
      <c r="QAI173" s="395"/>
      <c r="QAJ173" s="395"/>
      <c r="QAK173" s="395"/>
      <c r="QAL173" s="395"/>
      <c r="QAM173" s="395"/>
      <c r="QAN173" s="395"/>
      <c r="QAO173" s="395"/>
      <c r="QAP173" s="395"/>
      <c r="QAQ173" s="395"/>
      <c r="QAR173" s="395"/>
      <c r="QAS173" s="395"/>
      <c r="QAT173" s="395"/>
      <c r="QAU173" s="395"/>
      <c r="QAV173" s="395"/>
      <c r="QAW173" s="395"/>
      <c r="QAX173" s="395"/>
      <c r="QAY173" s="395"/>
      <c r="QAZ173" s="395"/>
      <c r="QBA173" s="395"/>
      <c r="QBB173" s="395"/>
      <c r="QBC173" s="395"/>
      <c r="QBD173" s="395"/>
      <c r="QBE173" s="395"/>
      <c r="QBF173" s="395"/>
      <c r="QBG173" s="395"/>
      <c r="QBH173" s="395"/>
      <c r="QBI173" s="395"/>
      <c r="QBJ173" s="395"/>
      <c r="QBK173" s="395"/>
      <c r="QBL173" s="395"/>
      <c r="QBM173" s="395"/>
      <c r="QBN173" s="395"/>
      <c r="QBO173" s="395"/>
      <c r="QBP173" s="395"/>
      <c r="QBQ173" s="395"/>
      <c r="QBR173" s="395"/>
      <c r="QBS173" s="395"/>
      <c r="QBT173" s="395"/>
      <c r="QBU173" s="395"/>
      <c r="QBV173" s="395"/>
      <c r="QBW173" s="395"/>
      <c r="QBX173" s="395"/>
      <c r="QBY173" s="395"/>
      <c r="QBZ173" s="395"/>
      <c r="QCA173" s="395"/>
      <c r="QCB173" s="395"/>
      <c r="QCC173" s="395"/>
      <c r="QCD173" s="395"/>
      <c r="QCE173" s="395"/>
      <c r="QCF173" s="395"/>
      <c r="QCG173" s="395"/>
      <c r="QCH173" s="395"/>
      <c r="QCI173" s="395"/>
      <c r="QCJ173" s="395"/>
      <c r="QCK173" s="395"/>
      <c r="QCL173" s="395"/>
      <c r="QCM173" s="395"/>
      <c r="QCN173" s="395"/>
      <c r="QCO173" s="395"/>
      <c r="QCP173" s="395"/>
      <c r="QCQ173" s="395"/>
      <c r="QCR173" s="395"/>
      <c r="QCS173" s="395"/>
      <c r="QCT173" s="395"/>
      <c r="QCU173" s="395"/>
      <c r="QCV173" s="395"/>
      <c r="QCW173" s="395"/>
      <c r="QCX173" s="395"/>
      <c r="QCY173" s="395"/>
      <c r="QCZ173" s="395"/>
      <c r="QDA173" s="395"/>
      <c r="QDB173" s="395"/>
      <c r="QDC173" s="395"/>
      <c r="QDD173" s="395"/>
      <c r="QDE173" s="395"/>
      <c r="QDF173" s="395"/>
      <c r="QDG173" s="395"/>
      <c r="QDH173" s="395"/>
      <c r="QDI173" s="395"/>
      <c r="QDJ173" s="395"/>
      <c r="QDK173" s="395"/>
      <c r="QDL173" s="395"/>
      <c r="QDM173" s="395"/>
      <c r="QDN173" s="395"/>
      <c r="QDO173" s="395"/>
      <c r="QDP173" s="395"/>
      <c r="QDQ173" s="395"/>
      <c r="QDR173" s="395"/>
      <c r="QDS173" s="395"/>
      <c r="QDT173" s="395"/>
      <c r="QDU173" s="395"/>
      <c r="QDV173" s="395"/>
      <c r="QDW173" s="395"/>
      <c r="QDX173" s="395"/>
      <c r="QDY173" s="395"/>
      <c r="QDZ173" s="395"/>
      <c r="QEA173" s="395"/>
      <c r="QEB173" s="395"/>
      <c r="QEC173" s="395"/>
      <c r="QED173" s="395"/>
      <c r="QEE173" s="395"/>
      <c r="QEF173" s="395"/>
      <c r="QEG173" s="395"/>
      <c r="QEH173" s="395"/>
      <c r="QEI173" s="395"/>
      <c r="QEJ173" s="395"/>
      <c r="QEK173" s="395"/>
      <c r="QEL173" s="395"/>
      <c r="QEM173" s="395"/>
      <c r="QEN173" s="395"/>
      <c r="QEO173" s="395"/>
      <c r="QEP173" s="395"/>
      <c r="QEQ173" s="395"/>
      <c r="QER173" s="395"/>
      <c r="QES173" s="395"/>
      <c r="QET173" s="395"/>
      <c r="QEU173" s="395"/>
      <c r="QEV173" s="395"/>
      <c r="QEW173" s="395"/>
      <c r="QEX173" s="395"/>
      <c r="QEY173" s="395"/>
      <c r="QEZ173" s="395"/>
      <c r="QFA173" s="395"/>
      <c r="QFB173" s="395"/>
      <c r="QFC173" s="395"/>
      <c r="QFD173" s="395"/>
      <c r="QFE173" s="395"/>
      <c r="QFF173" s="395"/>
      <c r="QFG173" s="395"/>
      <c r="QFH173" s="395"/>
      <c r="QFI173" s="395"/>
      <c r="QFJ173" s="395"/>
      <c r="QFK173" s="395"/>
      <c r="QFL173" s="395"/>
      <c r="QFM173" s="395"/>
      <c r="QFN173" s="395"/>
      <c r="QFO173" s="395"/>
      <c r="QFP173" s="395"/>
      <c r="QFQ173" s="395"/>
      <c r="QFR173" s="395"/>
      <c r="QFS173" s="395"/>
      <c r="QFT173" s="395"/>
      <c r="QFU173" s="395"/>
      <c r="QFV173" s="395"/>
      <c r="QFW173" s="395"/>
      <c r="QFX173" s="395"/>
      <c r="QFY173" s="395"/>
      <c r="QFZ173" s="395"/>
      <c r="QGA173" s="395"/>
      <c r="QGB173" s="395"/>
      <c r="QGC173" s="395"/>
      <c r="QGD173" s="395"/>
      <c r="QGE173" s="395"/>
      <c r="QGF173" s="395"/>
      <c r="QGG173" s="395"/>
      <c r="QGH173" s="395"/>
      <c r="QGI173" s="395"/>
      <c r="QGJ173" s="395"/>
      <c r="QGK173" s="395"/>
      <c r="QGL173" s="395"/>
      <c r="QGM173" s="395"/>
      <c r="QGN173" s="395"/>
      <c r="QGO173" s="395"/>
      <c r="QGP173" s="395"/>
      <c r="QGQ173" s="395"/>
      <c r="QGR173" s="395"/>
      <c r="QGS173" s="395"/>
      <c r="QGT173" s="395"/>
      <c r="QGU173" s="395"/>
      <c r="QGV173" s="395"/>
      <c r="QGW173" s="395"/>
      <c r="QGX173" s="395"/>
      <c r="QGY173" s="395"/>
      <c r="QGZ173" s="395"/>
      <c r="QHA173" s="395"/>
      <c r="QHB173" s="395"/>
      <c r="QHC173" s="395"/>
      <c r="QHD173" s="395"/>
      <c r="QHE173" s="395"/>
      <c r="QHF173" s="395"/>
      <c r="QHG173" s="395"/>
      <c r="QHH173" s="395"/>
      <c r="QHI173" s="395"/>
      <c r="QHJ173" s="395"/>
      <c r="QHK173" s="395"/>
      <c r="QHL173" s="395"/>
      <c r="QHM173" s="395"/>
      <c r="QHN173" s="395"/>
      <c r="QHO173" s="395"/>
      <c r="QHP173" s="395"/>
      <c r="QHQ173" s="395"/>
      <c r="QHR173" s="395"/>
      <c r="QHS173" s="395"/>
      <c r="QHT173" s="395"/>
      <c r="QHU173" s="395"/>
      <c r="QHV173" s="395"/>
      <c r="QHW173" s="395"/>
      <c r="QHX173" s="395"/>
      <c r="QHY173" s="395"/>
      <c r="QHZ173" s="395"/>
      <c r="QIA173" s="395"/>
      <c r="QIB173" s="395"/>
      <c r="QIC173" s="395"/>
      <c r="QID173" s="395"/>
      <c r="QIE173" s="395"/>
      <c r="QIF173" s="395"/>
      <c r="QIG173" s="395"/>
      <c r="QIH173" s="395"/>
      <c r="QII173" s="395"/>
      <c r="QIJ173" s="395"/>
      <c r="QIK173" s="395"/>
      <c r="QIL173" s="395"/>
      <c r="QIM173" s="395"/>
      <c r="QIN173" s="395"/>
      <c r="QIO173" s="395"/>
      <c r="QIP173" s="395"/>
      <c r="QIQ173" s="395"/>
      <c r="QIR173" s="395"/>
      <c r="QIS173" s="395"/>
      <c r="QIT173" s="395"/>
      <c r="QIU173" s="395"/>
      <c r="QIV173" s="395"/>
      <c r="QIW173" s="395"/>
      <c r="QIX173" s="395"/>
      <c r="QIY173" s="395"/>
      <c r="QIZ173" s="395"/>
      <c r="QJA173" s="395"/>
      <c r="QJB173" s="395"/>
      <c r="QJC173" s="395"/>
      <c r="QJD173" s="395"/>
      <c r="QJE173" s="395"/>
      <c r="QJF173" s="395"/>
      <c r="QJG173" s="395"/>
      <c r="QJH173" s="395"/>
      <c r="QJI173" s="395"/>
      <c r="QJJ173" s="395"/>
      <c r="QJK173" s="395"/>
      <c r="QJL173" s="395"/>
      <c r="QJM173" s="395"/>
      <c r="QJN173" s="395"/>
      <c r="QJO173" s="395"/>
      <c r="QJP173" s="395"/>
      <c r="QJQ173" s="395"/>
      <c r="QJR173" s="395"/>
      <c r="QJS173" s="395"/>
      <c r="QJT173" s="395"/>
      <c r="QJU173" s="395"/>
      <c r="QJV173" s="395"/>
      <c r="QJW173" s="395"/>
      <c r="QJX173" s="395"/>
      <c r="QJY173" s="395"/>
      <c r="QJZ173" s="395"/>
      <c r="QKA173" s="395"/>
      <c r="QKB173" s="395"/>
      <c r="QKC173" s="395"/>
      <c r="QKD173" s="395"/>
      <c r="QKE173" s="395"/>
      <c r="QKF173" s="395"/>
      <c r="QKG173" s="395"/>
      <c r="QKH173" s="395"/>
      <c r="QKI173" s="395"/>
      <c r="QKJ173" s="395"/>
      <c r="QKK173" s="395"/>
      <c r="QKL173" s="395"/>
      <c r="QKM173" s="395"/>
      <c r="QKN173" s="395"/>
      <c r="QKO173" s="395"/>
      <c r="QKP173" s="395"/>
      <c r="QKQ173" s="395"/>
      <c r="QKR173" s="395"/>
      <c r="QKS173" s="395"/>
      <c r="QKT173" s="395"/>
      <c r="QKU173" s="395"/>
      <c r="QKV173" s="395"/>
      <c r="QKW173" s="395"/>
      <c r="QKX173" s="395"/>
      <c r="QKY173" s="395"/>
      <c r="QKZ173" s="395"/>
      <c r="QLA173" s="395"/>
      <c r="QLB173" s="395"/>
      <c r="QLC173" s="395"/>
      <c r="QLD173" s="395"/>
      <c r="QLE173" s="395"/>
      <c r="QLF173" s="395"/>
      <c r="QLG173" s="395"/>
      <c r="QLH173" s="395"/>
      <c r="QLI173" s="395"/>
      <c r="QLJ173" s="395"/>
      <c r="QLK173" s="395"/>
      <c r="QLL173" s="395"/>
      <c r="QLM173" s="395"/>
      <c r="QLN173" s="395"/>
      <c r="QLO173" s="395"/>
      <c r="QLP173" s="395"/>
      <c r="QLQ173" s="395"/>
      <c r="QLR173" s="395"/>
      <c r="QLS173" s="395"/>
      <c r="QLT173" s="395"/>
      <c r="QLU173" s="395"/>
      <c r="QLV173" s="395"/>
      <c r="QLW173" s="395"/>
      <c r="QLX173" s="395"/>
      <c r="QLY173" s="395"/>
      <c r="QLZ173" s="395"/>
      <c r="QMA173" s="395"/>
      <c r="QMB173" s="395"/>
      <c r="QMC173" s="395"/>
      <c r="QMD173" s="395"/>
      <c r="QME173" s="395"/>
      <c r="QMF173" s="395"/>
      <c r="QMG173" s="395"/>
      <c r="QMH173" s="395"/>
      <c r="QMI173" s="395"/>
      <c r="QMJ173" s="395"/>
      <c r="QMK173" s="395"/>
      <c r="QML173" s="395"/>
      <c r="QMM173" s="395"/>
      <c r="QMN173" s="395"/>
      <c r="QMO173" s="395"/>
      <c r="QMP173" s="395"/>
      <c r="QMQ173" s="395"/>
      <c r="QMR173" s="395"/>
      <c r="QMS173" s="395"/>
      <c r="QMT173" s="395"/>
      <c r="QMU173" s="395"/>
      <c r="QMV173" s="395"/>
      <c r="QMW173" s="395"/>
      <c r="QMX173" s="395"/>
      <c r="QMY173" s="395"/>
      <c r="QMZ173" s="395"/>
      <c r="QNA173" s="395"/>
      <c r="QNB173" s="395"/>
      <c r="QNC173" s="395"/>
      <c r="QND173" s="395"/>
      <c r="QNE173" s="395"/>
      <c r="QNF173" s="395"/>
      <c r="QNG173" s="395"/>
      <c r="QNH173" s="395"/>
      <c r="QNI173" s="395"/>
      <c r="QNJ173" s="395"/>
      <c r="QNK173" s="395"/>
      <c r="QNL173" s="395"/>
      <c r="QNM173" s="395"/>
      <c r="QNN173" s="395"/>
      <c r="QNO173" s="395"/>
      <c r="QNP173" s="395"/>
      <c r="QNQ173" s="395"/>
      <c r="QNR173" s="395"/>
      <c r="QNS173" s="395"/>
      <c r="QNT173" s="395"/>
      <c r="QNU173" s="395"/>
      <c r="QNV173" s="395"/>
      <c r="QNW173" s="395"/>
      <c r="QNX173" s="395"/>
      <c r="QNY173" s="395"/>
      <c r="QNZ173" s="395"/>
      <c r="QOA173" s="395"/>
      <c r="QOB173" s="395"/>
      <c r="QOC173" s="395"/>
      <c r="QOD173" s="395"/>
      <c r="QOE173" s="395"/>
      <c r="QOF173" s="395"/>
      <c r="QOG173" s="395"/>
      <c r="QOH173" s="395"/>
      <c r="QOI173" s="395"/>
      <c r="QOJ173" s="395"/>
      <c r="QOK173" s="395"/>
      <c r="QOL173" s="395"/>
      <c r="QOM173" s="395"/>
      <c r="QON173" s="395"/>
      <c r="QOO173" s="395"/>
      <c r="QOP173" s="395"/>
      <c r="QOQ173" s="395"/>
      <c r="QOR173" s="395"/>
      <c r="QOS173" s="395"/>
      <c r="QOT173" s="395"/>
      <c r="QOU173" s="395"/>
      <c r="QOV173" s="395"/>
      <c r="QOW173" s="395"/>
      <c r="QOX173" s="395"/>
      <c r="QOY173" s="395"/>
      <c r="QOZ173" s="395"/>
      <c r="QPA173" s="395"/>
      <c r="QPB173" s="395"/>
      <c r="QPC173" s="395"/>
      <c r="QPD173" s="395"/>
      <c r="QPE173" s="395"/>
      <c r="QPF173" s="395"/>
      <c r="QPG173" s="395"/>
      <c r="QPH173" s="395"/>
      <c r="QPI173" s="395"/>
      <c r="QPJ173" s="395"/>
      <c r="QPK173" s="395"/>
      <c r="QPL173" s="395"/>
      <c r="QPM173" s="395"/>
      <c r="QPN173" s="395"/>
      <c r="QPO173" s="395"/>
      <c r="QPP173" s="395"/>
      <c r="QPQ173" s="395"/>
      <c r="QPR173" s="395"/>
      <c r="QPS173" s="395"/>
      <c r="QPT173" s="395"/>
      <c r="QPU173" s="395"/>
      <c r="QPV173" s="395"/>
      <c r="QPW173" s="395"/>
      <c r="QPX173" s="395"/>
      <c r="QPY173" s="395"/>
      <c r="QPZ173" s="395"/>
      <c r="QQA173" s="395"/>
      <c r="QQB173" s="395"/>
      <c r="QQC173" s="395"/>
      <c r="QQD173" s="395"/>
      <c r="QQE173" s="395"/>
      <c r="QQF173" s="395"/>
      <c r="QQG173" s="395"/>
      <c r="QQH173" s="395"/>
      <c r="QQI173" s="395"/>
      <c r="QQJ173" s="395"/>
      <c r="QQK173" s="395"/>
      <c r="QQL173" s="395"/>
      <c r="QQM173" s="395"/>
      <c r="QQN173" s="395"/>
      <c r="QQO173" s="395"/>
      <c r="QQP173" s="395"/>
      <c r="QQQ173" s="395"/>
      <c r="QQR173" s="395"/>
      <c r="QQS173" s="395"/>
      <c r="QQT173" s="395"/>
      <c r="QQU173" s="395"/>
      <c r="QQV173" s="395"/>
      <c r="QQW173" s="395"/>
      <c r="QQX173" s="395"/>
      <c r="QQY173" s="395"/>
      <c r="QQZ173" s="395"/>
      <c r="QRA173" s="395"/>
      <c r="QRB173" s="395"/>
      <c r="QRC173" s="395"/>
      <c r="QRD173" s="395"/>
      <c r="QRE173" s="395"/>
      <c r="QRF173" s="395"/>
      <c r="QRG173" s="395"/>
      <c r="QRH173" s="395"/>
      <c r="QRI173" s="395"/>
      <c r="QRJ173" s="395"/>
      <c r="QRK173" s="395"/>
      <c r="QRL173" s="395"/>
      <c r="QRM173" s="395"/>
      <c r="QRN173" s="395"/>
      <c r="QRO173" s="395"/>
      <c r="QRP173" s="395"/>
      <c r="QRQ173" s="395"/>
      <c r="QRR173" s="395"/>
      <c r="QRS173" s="395"/>
      <c r="QRT173" s="395"/>
      <c r="QRU173" s="395"/>
      <c r="QRV173" s="395"/>
      <c r="QRW173" s="395"/>
      <c r="QRX173" s="395"/>
      <c r="QRY173" s="395"/>
      <c r="QRZ173" s="395"/>
      <c r="QSA173" s="395"/>
      <c r="QSB173" s="395"/>
      <c r="QSC173" s="395"/>
      <c r="QSD173" s="395"/>
      <c r="QSE173" s="395"/>
      <c r="QSF173" s="395"/>
      <c r="QSG173" s="395"/>
      <c r="QSH173" s="395"/>
      <c r="QSI173" s="395"/>
      <c r="QSJ173" s="395"/>
      <c r="QSK173" s="395"/>
      <c r="QSL173" s="395"/>
      <c r="QSM173" s="395"/>
      <c r="QSN173" s="395"/>
      <c r="QSO173" s="395"/>
      <c r="QSP173" s="395"/>
      <c r="QSQ173" s="395"/>
      <c r="QSR173" s="395"/>
      <c r="QSS173" s="395"/>
      <c r="QST173" s="395"/>
      <c r="QSU173" s="395"/>
      <c r="QSV173" s="395"/>
      <c r="QSW173" s="395"/>
      <c r="QSX173" s="395"/>
      <c r="QSY173" s="395"/>
      <c r="QSZ173" s="395"/>
      <c r="QTA173" s="395"/>
      <c r="QTB173" s="395"/>
      <c r="QTC173" s="395"/>
      <c r="QTD173" s="395"/>
      <c r="QTE173" s="395"/>
      <c r="QTF173" s="395"/>
      <c r="QTG173" s="395"/>
      <c r="QTH173" s="395"/>
      <c r="QTI173" s="395"/>
      <c r="QTJ173" s="395"/>
      <c r="QTK173" s="395"/>
      <c r="QTL173" s="395"/>
      <c r="QTM173" s="395"/>
      <c r="QTN173" s="395"/>
      <c r="QTO173" s="395"/>
      <c r="QTP173" s="395"/>
      <c r="QTQ173" s="395"/>
      <c r="QTR173" s="395"/>
      <c r="QTS173" s="395"/>
      <c r="QTT173" s="395"/>
      <c r="QTU173" s="395"/>
      <c r="QTV173" s="395"/>
      <c r="QTW173" s="395"/>
      <c r="QTX173" s="395"/>
      <c r="QTY173" s="395"/>
      <c r="QTZ173" s="395"/>
      <c r="QUA173" s="395"/>
      <c r="QUB173" s="395"/>
      <c r="QUC173" s="395"/>
      <c r="QUD173" s="395"/>
      <c r="QUE173" s="395"/>
      <c r="QUF173" s="395"/>
      <c r="QUG173" s="395"/>
      <c r="QUH173" s="395"/>
      <c r="QUI173" s="395"/>
      <c r="QUJ173" s="395"/>
      <c r="QUK173" s="395"/>
      <c r="QUL173" s="395"/>
      <c r="QUM173" s="395"/>
      <c r="QUN173" s="395"/>
      <c r="QUO173" s="395"/>
      <c r="QUP173" s="395"/>
      <c r="QUQ173" s="395"/>
      <c r="QUR173" s="395"/>
      <c r="QUS173" s="395"/>
      <c r="QUT173" s="395"/>
      <c r="QUU173" s="395"/>
      <c r="QUV173" s="395"/>
      <c r="QUW173" s="395"/>
      <c r="QUX173" s="395"/>
      <c r="QUY173" s="395"/>
      <c r="QUZ173" s="395"/>
      <c r="QVA173" s="395"/>
      <c r="QVB173" s="395"/>
      <c r="QVC173" s="395"/>
      <c r="QVD173" s="395"/>
      <c r="QVE173" s="395"/>
      <c r="QVF173" s="395"/>
      <c r="QVG173" s="395"/>
      <c r="QVH173" s="395"/>
      <c r="QVI173" s="395"/>
      <c r="QVJ173" s="395"/>
      <c r="QVK173" s="395"/>
      <c r="QVL173" s="395"/>
      <c r="QVM173" s="395"/>
      <c r="QVN173" s="395"/>
      <c r="QVO173" s="395"/>
      <c r="QVP173" s="395"/>
      <c r="QVQ173" s="395"/>
      <c r="QVR173" s="395"/>
      <c r="QVS173" s="395"/>
      <c r="QVT173" s="395"/>
      <c r="QVU173" s="395"/>
      <c r="QVV173" s="395"/>
      <c r="QVW173" s="395"/>
      <c r="QVX173" s="395"/>
      <c r="QVY173" s="395"/>
      <c r="QVZ173" s="395"/>
      <c r="QWA173" s="395"/>
      <c r="QWB173" s="395"/>
      <c r="QWC173" s="395"/>
      <c r="QWD173" s="395"/>
      <c r="QWE173" s="395"/>
      <c r="QWF173" s="395"/>
      <c r="QWG173" s="395"/>
      <c r="QWH173" s="395"/>
      <c r="QWI173" s="395"/>
      <c r="QWJ173" s="395"/>
      <c r="QWK173" s="395"/>
      <c r="QWL173" s="395"/>
      <c r="QWM173" s="395"/>
      <c r="QWN173" s="395"/>
      <c r="QWO173" s="395"/>
      <c r="QWP173" s="395"/>
      <c r="QWQ173" s="395"/>
      <c r="QWR173" s="395"/>
      <c r="QWS173" s="395"/>
      <c r="QWT173" s="395"/>
      <c r="QWU173" s="395"/>
      <c r="QWV173" s="395"/>
      <c r="QWW173" s="395"/>
      <c r="QWX173" s="395"/>
      <c r="QWY173" s="395"/>
      <c r="QWZ173" s="395"/>
      <c r="QXA173" s="395"/>
      <c r="QXB173" s="395"/>
      <c r="QXC173" s="395"/>
      <c r="QXD173" s="395"/>
      <c r="QXE173" s="395"/>
      <c r="QXF173" s="395"/>
      <c r="QXG173" s="395"/>
      <c r="QXH173" s="395"/>
      <c r="QXI173" s="395"/>
      <c r="QXJ173" s="395"/>
      <c r="QXK173" s="395"/>
      <c r="QXL173" s="395"/>
      <c r="QXM173" s="395"/>
      <c r="QXN173" s="395"/>
      <c r="QXO173" s="395"/>
      <c r="QXP173" s="395"/>
      <c r="QXQ173" s="395"/>
      <c r="QXR173" s="395"/>
      <c r="QXS173" s="395"/>
      <c r="QXT173" s="395"/>
      <c r="QXU173" s="395"/>
      <c r="QXV173" s="395"/>
      <c r="QXW173" s="395"/>
      <c r="QXX173" s="395"/>
      <c r="QXY173" s="395"/>
      <c r="QXZ173" s="395"/>
      <c r="QYA173" s="395"/>
      <c r="QYB173" s="395"/>
      <c r="QYC173" s="395"/>
      <c r="QYD173" s="395"/>
      <c r="QYE173" s="395"/>
      <c r="QYF173" s="395"/>
      <c r="QYG173" s="395"/>
      <c r="QYH173" s="395"/>
      <c r="QYI173" s="395"/>
      <c r="QYJ173" s="395"/>
      <c r="QYK173" s="395"/>
      <c r="QYL173" s="395"/>
      <c r="QYM173" s="395"/>
      <c r="QYN173" s="395"/>
      <c r="QYO173" s="395"/>
      <c r="QYP173" s="395"/>
      <c r="QYQ173" s="395"/>
      <c r="QYR173" s="395"/>
      <c r="QYS173" s="395"/>
      <c r="QYT173" s="395"/>
      <c r="QYU173" s="395"/>
      <c r="QYV173" s="395"/>
      <c r="QYW173" s="395"/>
      <c r="QYX173" s="395"/>
      <c r="QYY173" s="395"/>
      <c r="QYZ173" s="395"/>
      <c r="QZA173" s="395"/>
      <c r="QZB173" s="395"/>
      <c r="QZC173" s="395"/>
      <c r="QZD173" s="395"/>
      <c r="QZE173" s="395"/>
      <c r="QZF173" s="395"/>
      <c r="QZG173" s="395"/>
      <c r="QZH173" s="395"/>
      <c r="QZI173" s="395"/>
      <c r="QZJ173" s="395"/>
      <c r="QZK173" s="395"/>
      <c r="QZL173" s="395"/>
      <c r="QZM173" s="395"/>
      <c r="QZN173" s="395"/>
      <c r="QZO173" s="395"/>
      <c r="QZP173" s="395"/>
      <c r="QZQ173" s="395"/>
      <c r="QZR173" s="395"/>
      <c r="QZS173" s="395"/>
      <c r="QZT173" s="395"/>
      <c r="QZU173" s="395"/>
      <c r="QZV173" s="395"/>
      <c r="QZW173" s="395"/>
      <c r="QZX173" s="395"/>
      <c r="QZY173" s="395"/>
      <c r="QZZ173" s="395"/>
      <c r="RAA173" s="395"/>
      <c r="RAB173" s="395"/>
      <c r="RAC173" s="395"/>
      <c r="RAD173" s="395"/>
      <c r="RAE173" s="395"/>
      <c r="RAF173" s="395"/>
      <c r="RAG173" s="395"/>
      <c r="RAH173" s="395"/>
      <c r="RAI173" s="395"/>
      <c r="RAJ173" s="395"/>
      <c r="RAK173" s="395"/>
      <c r="RAL173" s="395"/>
      <c r="RAM173" s="395"/>
      <c r="RAN173" s="395"/>
      <c r="RAO173" s="395"/>
      <c r="RAP173" s="395"/>
      <c r="RAQ173" s="395"/>
      <c r="RAR173" s="395"/>
      <c r="RAS173" s="395"/>
      <c r="RAT173" s="395"/>
      <c r="RAU173" s="395"/>
      <c r="RAV173" s="395"/>
      <c r="RAW173" s="395"/>
      <c r="RAX173" s="395"/>
      <c r="RAY173" s="395"/>
      <c r="RAZ173" s="395"/>
      <c r="RBA173" s="395"/>
      <c r="RBB173" s="395"/>
      <c r="RBC173" s="395"/>
      <c r="RBD173" s="395"/>
      <c r="RBE173" s="395"/>
      <c r="RBF173" s="395"/>
      <c r="RBG173" s="395"/>
      <c r="RBH173" s="395"/>
      <c r="RBI173" s="395"/>
      <c r="RBJ173" s="395"/>
      <c r="RBK173" s="395"/>
      <c r="RBL173" s="395"/>
      <c r="RBM173" s="395"/>
      <c r="RBN173" s="395"/>
      <c r="RBO173" s="395"/>
      <c r="RBP173" s="395"/>
      <c r="RBQ173" s="395"/>
      <c r="RBR173" s="395"/>
      <c r="RBS173" s="395"/>
      <c r="RBT173" s="395"/>
      <c r="RBU173" s="395"/>
      <c r="RBV173" s="395"/>
      <c r="RBW173" s="395"/>
      <c r="RBX173" s="395"/>
      <c r="RBY173" s="395"/>
      <c r="RBZ173" s="395"/>
      <c r="RCA173" s="395"/>
      <c r="RCB173" s="395"/>
      <c r="RCC173" s="395"/>
      <c r="RCD173" s="395"/>
      <c r="RCE173" s="395"/>
      <c r="RCF173" s="395"/>
      <c r="RCG173" s="395"/>
      <c r="RCH173" s="395"/>
      <c r="RCI173" s="395"/>
      <c r="RCJ173" s="395"/>
      <c r="RCK173" s="395"/>
      <c r="RCL173" s="395"/>
      <c r="RCM173" s="395"/>
      <c r="RCN173" s="395"/>
      <c r="RCO173" s="395"/>
      <c r="RCP173" s="395"/>
      <c r="RCQ173" s="395"/>
      <c r="RCR173" s="395"/>
      <c r="RCS173" s="395"/>
      <c r="RCT173" s="395"/>
      <c r="RCU173" s="395"/>
      <c r="RCV173" s="395"/>
      <c r="RCW173" s="395"/>
      <c r="RCX173" s="395"/>
      <c r="RCY173" s="395"/>
      <c r="RCZ173" s="395"/>
      <c r="RDA173" s="395"/>
      <c r="RDB173" s="395"/>
      <c r="RDC173" s="395"/>
      <c r="RDD173" s="395"/>
      <c r="RDE173" s="395"/>
      <c r="RDF173" s="395"/>
      <c r="RDG173" s="395"/>
      <c r="RDH173" s="395"/>
      <c r="RDI173" s="395"/>
      <c r="RDJ173" s="395"/>
      <c r="RDK173" s="395"/>
      <c r="RDL173" s="395"/>
      <c r="RDM173" s="395"/>
      <c r="RDN173" s="395"/>
      <c r="RDO173" s="395"/>
      <c r="RDP173" s="395"/>
      <c r="RDQ173" s="395"/>
      <c r="RDR173" s="395"/>
      <c r="RDS173" s="395"/>
      <c r="RDT173" s="395"/>
      <c r="RDU173" s="395"/>
      <c r="RDV173" s="395"/>
      <c r="RDW173" s="395"/>
      <c r="RDX173" s="395"/>
      <c r="RDY173" s="395"/>
      <c r="RDZ173" s="395"/>
      <c r="REA173" s="395"/>
      <c r="REB173" s="395"/>
      <c r="REC173" s="395"/>
      <c r="RED173" s="395"/>
      <c r="REE173" s="395"/>
      <c r="REF173" s="395"/>
      <c r="REG173" s="395"/>
      <c r="REH173" s="395"/>
      <c r="REI173" s="395"/>
      <c r="REJ173" s="395"/>
      <c r="REK173" s="395"/>
      <c r="REL173" s="395"/>
      <c r="REM173" s="395"/>
      <c r="REN173" s="395"/>
      <c r="REO173" s="395"/>
      <c r="REP173" s="395"/>
      <c r="REQ173" s="395"/>
      <c r="RER173" s="395"/>
      <c r="RES173" s="395"/>
      <c r="RET173" s="395"/>
      <c r="REU173" s="395"/>
      <c r="REV173" s="395"/>
      <c r="REW173" s="395"/>
      <c r="REX173" s="395"/>
      <c r="REY173" s="395"/>
      <c r="REZ173" s="395"/>
      <c r="RFA173" s="395"/>
      <c r="RFB173" s="395"/>
      <c r="RFC173" s="395"/>
      <c r="RFD173" s="395"/>
      <c r="RFE173" s="395"/>
      <c r="RFF173" s="395"/>
      <c r="RFG173" s="395"/>
      <c r="RFH173" s="395"/>
      <c r="RFI173" s="395"/>
      <c r="RFJ173" s="395"/>
      <c r="RFK173" s="395"/>
      <c r="RFL173" s="395"/>
      <c r="RFM173" s="395"/>
      <c r="RFN173" s="395"/>
      <c r="RFO173" s="395"/>
      <c r="RFP173" s="395"/>
      <c r="RFQ173" s="395"/>
      <c r="RFR173" s="395"/>
      <c r="RFS173" s="395"/>
      <c r="RFT173" s="395"/>
      <c r="RFU173" s="395"/>
      <c r="RFV173" s="395"/>
      <c r="RFW173" s="395"/>
      <c r="RFX173" s="395"/>
      <c r="RFY173" s="395"/>
      <c r="RFZ173" s="395"/>
      <c r="RGA173" s="395"/>
      <c r="RGB173" s="395"/>
      <c r="RGC173" s="395"/>
      <c r="RGD173" s="395"/>
      <c r="RGE173" s="395"/>
      <c r="RGF173" s="395"/>
      <c r="RGG173" s="395"/>
      <c r="RGH173" s="395"/>
      <c r="RGI173" s="395"/>
      <c r="RGJ173" s="395"/>
      <c r="RGK173" s="395"/>
      <c r="RGL173" s="395"/>
      <c r="RGM173" s="395"/>
      <c r="RGN173" s="395"/>
      <c r="RGO173" s="395"/>
      <c r="RGP173" s="395"/>
      <c r="RGQ173" s="395"/>
      <c r="RGR173" s="395"/>
      <c r="RGS173" s="395"/>
      <c r="RGT173" s="395"/>
      <c r="RGU173" s="395"/>
      <c r="RGV173" s="395"/>
      <c r="RGW173" s="395"/>
      <c r="RGX173" s="395"/>
      <c r="RGY173" s="395"/>
      <c r="RGZ173" s="395"/>
      <c r="RHA173" s="395"/>
      <c r="RHB173" s="395"/>
      <c r="RHC173" s="395"/>
      <c r="RHD173" s="395"/>
      <c r="RHE173" s="395"/>
      <c r="RHF173" s="395"/>
      <c r="RHG173" s="395"/>
      <c r="RHH173" s="395"/>
      <c r="RHI173" s="395"/>
      <c r="RHJ173" s="395"/>
      <c r="RHK173" s="395"/>
      <c r="RHL173" s="395"/>
      <c r="RHM173" s="395"/>
      <c r="RHN173" s="395"/>
      <c r="RHO173" s="395"/>
      <c r="RHP173" s="395"/>
      <c r="RHQ173" s="395"/>
      <c r="RHR173" s="395"/>
      <c r="RHS173" s="395"/>
      <c r="RHT173" s="395"/>
      <c r="RHU173" s="395"/>
      <c r="RHV173" s="395"/>
      <c r="RHW173" s="395"/>
      <c r="RHX173" s="395"/>
      <c r="RHY173" s="395"/>
      <c r="RHZ173" s="395"/>
      <c r="RIA173" s="395"/>
      <c r="RIB173" s="395"/>
      <c r="RIC173" s="395"/>
      <c r="RID173" s="395"/>
      <c r="RIE173" s="395"/>
      <c r="RIF173" s="395"/>
      <c r="RIG173" s="395"/>
      <c r="RIH173" s="395"/>
      <c r="RII173" s="395"/>
      <c r="RIJ173" s="395"/>
      <c r="RIK173" s="395"/>
      <c r="RIL173" s="395"/>
      <c r="RIM173" s="395"/>
      <c r="RIN173" s="395"/>
      <c r="RIO173" s="395"/>
      <c r="RIP173" s="395"/>
      <c r="RIQ173" s="395"/>
      <c r="RIR173" s="395"/>
      <c r="RIS173" s="395"/>
      <c r="RIT173" s="395"/>
      <c r="RIU173" s="395"/>
      <c r="RIV173" s="395"/>
      <c r="RIW173" s="395"/>
      <c r="RIX173" s="395"/>
      <c r="RIY173" s="395"/>
      <c r="RIZ173" s="395"/>
      <c r="RJA173" s="395"/>
      <c r="RJB173" s="395"/>
      <c r="RJC173" s="395"/>
      <c r="RJD173" s="395"/>
      <c r="RJE173" s="395"/>
      <c r="RJF173" s="395"/>
      <c r="RJG173" s="395"/>
      <c r="RJH173" s="395"/>
      <c r="RJI173" s="395"/>
      <c r="RJJ173" s="395"/>
      <c r="RJK173" s="395"/>
      <c r="RJL173" s="395"/>
      <c r="RJM173" s="395"/>
      <c r="RJN173" s="395"/>
      <c r="RJO173" s="395"/>
      <c r="RJP173" s="395"/>
      <c r="RJQ173" s="395"/>
      <c r="RJR173" s="395"/>
      <c r="RJS173" s="395"/>
      <c r="RJT173" s="395"/>
      <c r="RJU173" s="395"/>
      <c r="RJV173" s="395"/>
      <c r="RJW173" s="395"/>
      <c r="RJX173" s="395"/>
      <c r="RJY173" s="395"/>
      <c r="RJZ173" s="395"/>
      <c r="RKA173" s="395"/>
      <c r="RKB173" s="395"/>
      <c r="RKC173" s="395"/>
      <c r="RKD173" s="395"/>
      <c r="RKE173" s="395"/>
      <c r="RKF173" s="395"/>
      <c r="RKG173" s="395"/>
      <c r="RKH173" s="395"/>
      <c r="RKI173" s="395"/>
      <c r="RKJ173" s="395"/>
      <c r="RKK173" s="395"/>
      <c r="RKL173" s="395"/>
      <c r="RKM173" s="395"/>
      <c r="RKN173" s="395"/>
      <c r="RKO173" s="395"/>
      <c r="RKP173" s="395"/>
      <c r="RKQ173" s="395"/>
      <c r="RKR173" s="395"/>
      <c r="RKS173" s="395"/>
      <c r="RKT173" s="395"/>
      <c r="RKU173" s="395"/>
      <c r="RKV173" s="395"/>
      <c r="RKW173" s="395"/>
      <c r="RKX173" s="395"/>
      <c r="RKY173" s="395"/>
      <c r="RKZ173" s="395"/>
      <c r="RLA173" s="395"/>
      <c r="RLB173" s="395"/>
      <c r="RLC173" s="395"/>
      <c r="RLD173" s="395"/>
      <c r="RLE173" s="395"/>
      <c r="RLF173" s="395"/>
      <c r="RLG173" s="395"/>
      <c r="RLH173" s="395"/>
      <c r="RLI173" s="395"/>
      <c r="RLJ173" s="395"/>
      <c r="RLK173" s="395"/>
      <c r="RLL173" s="395"/>
      <c r="RLM173" s="395"/>
      <c r="RLN173" s="395"/>
      <c r="RLO173" s="395"/>
      <c r="RLP173" s="395"/>
      <c r="RLQ173" s="395"/>
      <c r="RLR173" s="395"/>
      <c r="RLS173" s="395"/>
      <c r="RLT173" s="395"/>
      <c r="RLU173" s="395"/>
      <c r="RLV173" s="395"/>
      <c r="RLW173" s="395"/>
      <c r="RLX173" s="395"/>
      <c r="RLY173" s="395"/>
      <c r="RLZ173" s="395"/>
      <c r="RMA173" s="395"/>
      <c r="RMB173" s="395"/>
      <c r="RMC173" s="395"/>
      <c r="RMD173" s="395"/>
      <c r="RME173" s="395"/>
      <c r="RMF173" s="395"/>
      <c r="RMG173" s="395"/>
      <c r="RMH173" s="395"/>
      <c r="RMI173" s="395"/>
      <c r="RMJ173" s="395"/>
      <c r="RMK173" s="395"/>
      <c r="RML173" s="395"/>
      <c r="RMM173" s="395"/>
      <c r="RMN173" s="395"/>
      <c r="RMO173" s="395"/>
      <c r="RMP173" s="395"/>
      <c r="RMQ173" s="395"/>
      <c r="RMR173" s="395"/>
      <c r="RMS173" s="395"/>
      <c r="RMT173" s="395"/>
      <c r="RMU173" s="395"/>
      <c r="RMV173" s="395"/>
      <c r="RMW173" s="395"/>
      <c r="RMX173" s="395"/>
      <c r="RMY173" s="395"/>
      <c r="RMZ173" s="395"/>
      <c r="RNA173" s="395"/>
      <c r="RNB173" s="395"/>
      <c r="RNC173" s="395"/>
      <c r="RND173" s="395"/>
      <c r="RNE173" s="395"/>
      <c r="RNF173" s="395"/>
      <c r="RNG173" s="395"/>
      <c r="RNH173" s="395"/>
      <c r="RNI173" s="395"/>
      <c r="RNJ173" s="395"/>
      <c r="RNK173" s="395"/>
      <c r="RNL173" s="395"/>
      <c r="RNM173" s="395"/>
      <c r="RNN173" s="395"/>
      <c r="RNO173" s="395"/>
      <c r="RNP173" s="395"/>
      <c r="RNQ173" s="395"/>
      <c r="RNR173" s="395"/>
      <c r="RNS173" s="395"/>
      <c r="RNT173" s="395"/>
      <c r="RNU173" s="395"/>
      <c r="RNV173" s="395"/>
      <c r="RNW173" s="395"/>
      <c r="RNX173" s="395"/>
      <c r="RNY173" s="395"/>
      <c r="RNZ173" s="395"/>
      <c r="ROA173" s="395"/>
      <c r="ROB173" s="395"/>
      <c r="ROC173" s="395"/>
      <c r="ROD173" s="395"/>
      <c r="ROE173" s="395"/>
      <c r="ROF173" s="395"/>
      <c r="ROG173" s="395"/>
      <c r="ROH173" s="395"/>
      <c r="ROI173" s="395"/>
      <c r="ROJ173" s="395"/>
      <c r="ROK173" s="395"/>
      <c r="ROL173" s="395"/>
      <c r="ROM173" s="395"/>
      <c r="RON173" s="395"/>
      <c r="ROO173" s="395"/>
      <c r="ROP173" s="395"/>
      <c r="ROQ173" s="395"/>
      <c r="ROR173" s="395"/>
      <c r="ROS173" s="395"/>
      <c r="ROT173" s="395"/>
      <c r="ROU173" s="395"/>
      <c r="ROV173" s="395"/>
      <c r="ROW173" s="395"/>
      <c r="ROX173" s="395"/>
      <c r="ROY173" s="395"/>
      <c r="ROZ173" s="395"/>
      <c r="RPA173" s="395"/>
      <c r="RPB173" s="395"/>
      <c r="RPC173" s="395"/>
      <c r="RPD173" s="395"/>
      <c r="RPE173" s="395"/>
      <c r="RPF173" s="395"/>
      <c r="RPG173" s="395"/>
      <c r="RPH173" s="395"/>
      <c r="RPI173" s="395"/>
      <c r="RPJ173" s="395"/>
      <c r="RPK173" s="395"/>
      <c r="RPL173" s="395"/>
      <c r="RPM173" s="395"/>
      <c r="RPN173" s="395"/>
      <c r="RPO173" s="395"/>
      <c r="RPP173" s="395"/>
      <c r="RPQ173" s="395"/>
      <c r="RPR173" s="395"/>
      <c r="RPS173" s="395"/>
      <c r="RPT173" s="395"/>
      <c r="RPU173" s="395"/>
      <c r="RPV173" s="395"/>
      <c r="RPW173" s="395"/>
      <c r="RPX173" s="395"/>
      <c r="RPY173" s="395"/>
      <c r="RPZ173" s="395"/>
      <c r="RQA173" s="395"/>
      <c r="RQB173" s="395"/>
      <c r="RQC173" s="395"/>
      <c r="RQD173" s="395"/>
      <c r="RQE173" s="395"/>
      <c r="RQF173" s="395"/>
      <c r="RQG173" s="395"/>
      <c r="RQH173" s="395"/>
      <c r="RQI173" s="395"/>
      <c r="RQJ173" s="395"/>
      <c r="RQK173" s="395"/>
      <c r="RQL173" s="395"/>
      <c r="RQM173" s="395"/>
      <c r="RQN173" s="395"/>
      <c r="RQO173" s="395"/>
      <c r="RQP173" s="395"/>
      <c r="RQQ173" s="395"/>
      <c r="RQR173" s="395"/>
      <c r="RQS173" s="395"/>
      <c r="RQT173" s="395"/>
      <c r="RQU173" s="395"/>
      <c r="RQV173" s="395"/>
      <c r="RQW173" s="395"/>
      <c r="RQX173" s="395"/>
      <c r="RQY173" s="395"/>
      <c r="RQZ173" s="395"/>
      <c r="RRA173" s="395"/>
      <c r="RRB173" s="395"/>
      <c r="RRC173" s="395"/>
      <c r="RRD173" s="395"/>
      <c r="RRE173" s="395"/>
      <c r="RRF173" s="395"/>
      <c r="RRG173" s="395"/>
      <c r="RRH173" s="395"/>
      <c r="RRI173" s="395"/>
      <c r="RRJ173" s="395"/>
      <c r="RRK173" s="395"/>
      <c r="RRL173" s="395"/>
      <c r="RRM173" s="395"/>
      <c r="RRN173" s="395"/>
      <c r="RRO173" s="395"/>
      <c r="RRP173" s="395"/>
      <c r="RRQ173" s="395"/>
      <c r="RRR173" s="395"/>
      <c r="RRS173" s="395"/>
      <c r="RRT173" s="395"/>
      <c r="RRU173" s="395"/>
      <c r="RRV173" s="395"/>
      <c r="RRW173" s="395"/>
      <c r="RRX173" s="395"/>
      <c r="RRY173" s="395"/>
      <c r="RRZ173" s="395"/>
      <c r="RSA173" s="395"/>
      <c r="RSB173" s="395"/>
      <c r="RSC173" s="395"/>
      <c r="RSD173" s="395"/>
      <c r="RSE173" s="395"/>
      <c r="RSF173" s="395"/>
      <c r="RSG173" s="395"/>
      <c r="RSH173" s="395"/>
      <c r="RSI173" s="395"/>
      <c r="RSJ173" s="395"/>
      <c r="RSK173" s="395"/>
      <c r="RSL173" s="395"/>
      <c r="RSM173" s="395"/>
      <c r="RSN173" s="395"/>
      <c r="RSO173" s="395"/>
      <c r="RSP173" s="395"/>
      <c r="RSQ173" s="395"/>
      <c r="RSR173" s="395"/>
      <c r="RSS173" s="395"/>
      <c r="RST173" s="395"/>
      <c r="RSU173" s="395"/>
      <c r="RSV173" s="395"/>
      <c r="RSW173" s="395"/>
      <c r="RSX173" s="395"/>
      <c r="RSY173" s="395"/>
      <c r="RSZ173" s="395"/>
      <c r="RTA173" s="395"/>
      <c r="RTB173" s="395"/>
      <c r="RTC173" s="395"/>
      <c r="RTD173" s="395"/>
      <c r="RTE173" s="395"/>
      <c r="RTF173" s="395"/>
      <c r="RTG173" s="395"/>
      <c r="RTH173" s="395"/>
      <c r="RTI173" s="395"/>
      <c r="RTJ173" s="395"/>
      <c r="RTK173" s="395"/>
      <c r="RTL173" s="395"/>
      <c r="RTM173" s="395"/>
      <c r="RTN173" s="395"/>
      <c r="RTO173" s="395"/>
      <c r="RTP173" s="395"/>
      <c r="RTQ173" s="395"/>
      <c r="RTR173" s="395"/>
      <c r="RTS173" s="395"/>
      <c r="RTT173" s="395"/>
      <c r="RTU173" s="395"/>
      <c r="RTV173" s="395"/>
      <c r="RTW173" s="395"/>
      <c r="RTX173" s="395"/>
      <c r="RTY173" s="395"/>
      <c r="RTZ173" s="395"/>
      <c r="RUA173" s="395"/>
      <c r="RUB173" s="395"/>
      <c r="RUC173" s="395"/>
      <c r="RUD173" s="395"/>
      <c r="RUE173" s="395"/>
      <c r="RUF173" s="395"/>
      <c r="RUG173" s="395"/>
      <c r="RUH173" s="395"/>
      <c r="RUI173" s="395"/>
      <c r="RUJ173" s="395"/>
      <c r="RUK173" s="395"/>
      <c r="RUL173" s="395"/>
      <c r="RUM173" s="395"/>
      <c r="RUN173" s="395"/>
      <c r="RUO173" s="395"/>
      <c r="RUP173" s="395"/>
      <c r="RUQ173" s="395"/>
      <c r="RUR173" s="395"/>
      <c r="RUS173" s="395"/>
      <c r="RUT173" s="395"/>
      <c r="RUU173" s="395"/>
      <c r="RUV173" s="395"/>
      <c r="RUW173" s="395"/>
      <c r="RUX173" s="395"/>
      <c r="RUY173" s="395"/>
      <c r="RUZ173" s="395"/>
      <c r="RVA173" s="395"/>
      <c r="RVB173" s="395"/>
      <c r="RVC173" s="395"/>
      <c r="RVD173" s="395"/>
      <c r="RVE173" s="395"/>
      <c r="RVF173" s="395"/>
      <c r="RVG173" s="395"/>
      <c r="RVH173" s="395"/>
      <c r="RVI173" s="395"/>
      <c r="RVJ173" s="395"/>
      <c r="RVK173" s="395"/>
      <c r="RVL173" s="395"/>
      <c r="RVM173" s="395"/>
      <c r="RVN173" s="395"/>
      <c r="RVO173" s="395"/>
      <c r="RVP173" s="395"/>
      <c r="RVQ173" s="395"/>
      <c r="RVR173" s="395"/>
      <c r="RVS173" s="395"/>
      <c r="RVT173" s="395"/>
      <c r="RVU173" s="395"/>
      <c r="RVV173" s="395"/>
      <c r="RVW173" s="395"/>
      <c r="RVX173" s="395"/>
      <c r="RVY173" s="395"/>
      <c r="RVZ173" s="395"/>
      <c r="RWA173" s="395"/>
      <c r="RWB173" s="395"/>
      <c r="RWC173" s="395"/>
      <c r="RWD173" s="395"/>
      <c r="RWE173" s="395"/>
      <c r="RWF173" s="395"/>
      <c r="RWG173" s="395"/>
      <c r="RWH173" s="395"/>
      <c r="RWI173" s="395"/>
      <c r="RWJ173" s="395"/>
      <c r="RWK173" s="395"/>
      <c r="RWL173" s="395"/>
      <c r="RWM173" s="395"/>
      <c r="RWN173" s="395"/>
      <c r="RWO173" s="395"/>
      <c r="RWP173" s="395"/>
      <c r="RWQ173" s="395"/>
      <c r="RWR173" s="395"/>
      <c r="RWS173" s="395"/>
      <c r="RWT173" s="395"/>
      <c r="RWU173" s="395"/>
      <c r="RWV173" s="395"/>
      <c r="RWW173" s="395"/>
      <c r="RWX173" s="395"/>
      <c r="RWY173" s="395"/>
      <c r="RWZ173" s="395"/>
      <c r="RXA173" s="395"/>
      <c r="RXB173" s="395"/>
      <c r="RXC173" s="395"/>
      <c r="RXD173" s="395"/>
      <c r="RXE173" s="395"/>
      <c r="RXF173" s="395"/>
      <c r="RXG173" s="395"/>
      <c r="RXH173" s="395"/>
      <c r="RXI173" s="395"/>
      <c r="RXJ173" s="395"/>
      <c r="RXK173" s="395"/>
      <c r="RXL173" s="395"/>
      <c r="RXM173" s="395"/>
      <c r="RXN173" s="395"/>
      <c r="RXO173" s="395"/>
      <c r="RXP173" s="395"/>
      <c r="RXQ173" s="395"/>
      <c r="RXR173" s="395"/>
      <c r="RXS173" s="395"/>
      <c r="RXT173" s="395"/>
      <c r="RXU173" s="395"/>
      <c r="RXV173" s="395"/>
      <c r="RXW173" s="395"/>
      <c r="RXX173" s="395"/>
      <c r="RXY173" s="395"/>
      <c r="RXZ173" s="395"/>
      <c r="RYA173" s="395"/>
      <c r="RYB173" s="395"/>
      <c r="RYC173" s="395"/>
      <c r="RYD173" s="395"/>
      <c r="RYE173" s="395"/>
      <c r="RYF173" s="395"/>
      <c r="RYG173" s="395"/>
      <c r="RYH173" s="395"/>
      <c r="RYI173" s="395"/>
      <c r="RYJ173" s="395"/>
      <c r="RYK173" s="395"/>
      <c r="RYL173" s="395"/>
      <c r="RYM173" s="395"/>
      <c r="RYN173" s="395"/>
      <c r="RYO173" s="395"/>
      <c r="RYP173" s="395"/>
      <c r="RYQ173" s="395"/>
      <c r="RYR173" s="395"/>
      <c r="RYS173" s="395"/>
      <c r="RYT173" s="395"/>
      <c r="RYU173" s="395"/>
      <c r="RYV173" s="395"/>
      <c r="RYW173" s="395"/>
      <c r="RYX173" s="395"/>
      <c r="RYY173" s="395"/>
      <c r="RYZ173" s="395"/>
      <c r="RZA173" s="395"/>
      <c r="RZB173" s="395"/>
      <c r="RZC173" s="395"/>
      <c r="RZD173" s="395"/>
      <c r="RZE173" s="395"/>
      <c r="RZF173" s="395"/>
      <c r="RZG173" s="395"/>
      <c r="RZH173" s="395"/>
      <c r="RZI173" s="395"/>
      <c r="RZJ173" s="395"/>
      <c r="RZK173" s="395"/>
      <c r="RZL173" s="395"/>
      <c r="RZM173" s="395"/>
      <c r="RZN173" s="395"/>
      <c r="RZO173" s="395"/>
      <c r="RZP173" s="395"/>
      <c r="RZQ173" s="395"/>
      <c r="RZR173" s="395"/>
      <c r="RZS173" s="395"/>
      <c r="RZT173" s="395"/>
      <c r="RZU173" s="395"/>
      <c r="RZV173" s="395"/>
      <c r="RZW173" s="395"/>
      <c r="RZX173" s="395"/>
      <c r="RZY173" s="395"/>
      <c r="RZZ173" s="395"/>
      <c r="SAA173" s="395"/>
      <c r="SAB173" s="395"/>
      <c r="SAC173" s="395"/>
      <c r="SAD173" s="395"/>
      <c r="SAE173" s="395"/>
      <c r="SAF173" s="395"/>
      <c r="SAG173" s="395"/>
      <c r="SAH173" s="395"/>
      <c r="SAI173" s="395"/>
      <c r="SAJ173" s="395"/>
      <c r="SAK173" s="395"/>
      <c r="SAL173" s="395"/>
      <c r="SAM173" s="395"/>
      <c r="SAN173" s="395"/>
      <c r="SAO173" s="395"/>
      <c r="SAP173" s="395"/>
      <c r="SAQ173" s="395"/>
      <c r="SAR173" s="395"/>
      <c r="SAS173" s="395"/>
      <c r="SAT173" s="395"/>
      <c r="SAU173" s="395"/>
      <c r="SAV173" s="395"/>
      <c r="SAW173" s="395"/>
      <c r="SAX173" s="395"/>
      <c r="SAY173" s="395"/>
      <c r="SAZ173" s="395"/>
      <c r="SBA173" s="395"/>
      <c r="SBB173" s="395"/>
      <c r="SBC173" s="395"/>
      <c r="SBD173" s="395"/>
      <c r="SBE173" s="395"/>
      <c r="SBF173" s="395"/>
      <c r="SBG173" s="395"/>
      <c r="SBH173" s="395"/>
      <c r="SBI173" s="395"/>
      <c r="SBJ173" s="395"/>
      <c r="SBK173" s="395"/>
      <c r="SBL173" s="395"/>
      <c r="SBM173" s="395"/>
      <c r="SBN173" s="395"/>
      <c r="SBO173" s="395"/>
      <c r="SBP173" s="395"/>
      <c r="SBQ173" s="395"/>
      <c r="SBR173" s="395"/>
      <c r="SBS173" s="395"/>
      <c r="SBT173" s="395"/>
      <c r="SBU173" s="395"/>
      <c r="SBV173" s="395"/>
      <c r="SBW173" s="395"/>
      <c r="SBX173" s="395"/>
      <c r="SBY173" s="395"/>
      <c r="SBZ173" s="395"/>
      <c r="SCA173" s="395"/>
      <c r="SCB173" s="395"/>
      <c r="SCC173" s="395"/>
      <c r="SCD173" s="395"/>
      <c r="SCE173" s="395"/>
      <c r="SCF173" s="395"/>
      <c r="SCG173" s="395"/>
      <c r="SCH173" s="395"/>
      <c r="SCI173" s="395"/>
      <c r="SCJ173" s="395"/>
      <c r="SCK173" s="395"/>
      <c r="SCL173" s="395"/>
      <c r="SCM173" s="395"/>
      <c r="SCN173" s="395"/>
      <c r="SCO173" s="395"/>
      <c r="SCP173" s="395"/>
      <c r="SCQ173" s="395"/>
      <c r="SCR173" s="395"/>
      <c r="SCS173" s="395"/>
      <c r="SCT173" s="395"/>
      <c r="SCU173" s="395"/>
      <c r="SCV173" s="395"/>
      <c r="SCW173" s="395"/>
      <c r="SCX173" s="395"/>
      <c r="SCY173" s="395"/>
      <c r="SCZ173" s="395"/>
      <c r="SDA173" s="395"/>
      <c r="SDB173" s="395"/>
      <c r="SDC173" s="395"/>
      <c r="SDD173" s="395"/>
      <c r="SDE173" s="395"/>
      <c r="SDF173" s="395"/>
      <c r="SDG173" s="395"/>
      <c r="SDH173" s="395"/>
      <c r="SDI173" s="395"/>
      <c r="SDJ173" s="395"/>
      <c r="SDK173" s="395"/>
      <c r="SDL173" s="395"/>
      <c r="SDM173" s="395"/>
      <c r="SDN173" s="395"/>
      <c r="SDO173" s="395"/>
      <c r="SDP173" s="395"/>
      <c r="SDQ173" s="395"/>
      <c r="SDR173" s="395"/>
      <c r="SDS173" s="395"/>
      <c r="SDT173" s="395"/>
      <c r="SDU173" s="395"/>
      <c r="SDV173" s="395"/>
      <c r="SDW173" s="395"/>
      <c r="SDX173" s="395"/>
      <c r="SDY173" s="395"/>
      <c r="SDZ173" s="395"/>
      <c r="SEA173" s="395"/>
      <c r="SEB173" s="395"/>
      <c r="SEC173" s="395"/>
      <c r="SED173" s="395"/>
      <c r="SEE173" s="395"/>
      <c r="SEF173" s="395"/>
      <c r="SEG173" s="395"/>
      <c r="SEH173" s="395"/>
      <c r="SEI173" s="395"/>
      <c r="SEJ173" s="395"/>
      <c r="SEK173" s="395"/>
      <c r="SEL173" s="395"/>
      <c r="SEM173" s="395"/>
      <c r="SEN173" s="395"/>
      <c r="SEO173" s="395"/>
      <c r="SEP173" s="395"/>
      <c r="SEQ173" s="395"/>
      <c r="SER173" s="395"/>
      <c r="SES173" s="395"/>
      <c r="SET173" s="395"/>
      <c r="SEU173" s="395"/>
      <c r="SEV173" s="395"/>
      <c r="SEW173" s="395"/>
      <c r="SEX173" s="395"/>
      <c r="SEY173" s="395"/>
      <c r="SEZ173" s="395"/>
      <c r="SFA173" s="395"/>
      <c r="SFB173" s="395"/>
      <c r="SFC173" s="395"/>
      <c r="SFD173" s="395"/>
      <c r="SFE173" s="395"/>
      <c r="SFF173" s="395"/>
      <c r="SFG173" s="395"/>
      <c r="SFH173" s="395"/>
      <c r="SFI173" s="395"/>
      <c r="SFJ173" s="395"/>
      <c r="SFK173" s="395"/>
      <c r="SFL173" s="395"/>
      <c r="SFM173" s="395"/>
      <c r="SFN173" s="395"/>
      <c r="SFO173" s="395"/>
      <c r="SFP173" s="395"/>
      <c r="SFQ173" s="395"/>
      <c r="SFR173" s="395"/>
      <c r="SFS173" s="395"/>
      <c r="SFT173" s="395"/>
      <c r="SFU173" s="395"/>
      <c r="SFV173" s="395"/>
      <c r="SFW173" s="395"/>
      <c r="SFX173" s="395"/>
      <c r="SFY173" s="395"/>
      <c r="SFZ173" s="395"/>
      <c r="SGA173" s="395"/>
      <c r="SGB173" s="395"/>
      <c r="SGC173" s="395"/>
      <c r="SGD173" s="395"/>
      <c r="SGE173" s="395"/>
      <c r="SGF173" s="395"/>
      <c r="SGG173" s="395"/>
      <c r="SGH173" s="395"/>
      <c r="SGI173" s="395"/>
      <c r="SGJ173" s="395"/>
      <c r="SGK173" s="395"/>
      <c r="SGL173" s="395"/>
      <c r="SGM173" s="395"/>
      <c r="SGN173" s="395"/>
      <c r="SGO173" s="395"/>
      <c r="SGP173" s="395"/>
      <c r="SGQ173" s="395"/>
      <c r="SGR173" s="395"/>
      <c r="SGS173" s="395"/>
      <c r="SGT173" s="395"/>
      <c r="SGU173" s="395"/>
      <c r="SGV173" s="395"/>
      <c r="SGW173" s="395"/>
      <c r="SGX173" s="395"/>
      <c r="SGY173" s="395"/>
      <c r="SGZ173" s="395"/>
      <c r="SHA173" s="395"/>
      <c r="SHB173" s="395"/>
      <c r="SHC173" s="395"/>
      <c r="SHD173" s="395"/>
      <c r="SHE173" s="395"/>
      <c r="SHF173" s="395"/>
      <c r="SHG173" s="395"/>
      <c r="SHH173" s="395"/>
      <c r="SHI173" s="395"/>
      <c r="SHJ173" s="395"/>
      <c r="SHK173" s="395"/>
      <c r="SHL173" s="395"/>
      <c r="SHM173" s="395"/>
      <c r="SHN173" s="395"/>
      <c r="SHO173" s="395"/>
      <c r="SHP173" s="395"/>
      <c r="SHQ173" s="395"/>
      <c r="SHR173" s="395"/>
      <c r="SHS173" s="395"/>
      <c r="SHT173" s="395"/>
      <c r="SHU173" s="395"/>
      <c r="SHV173" s="395"/>
      <c r="SHW173" s="395"/>
      <c r="SHX173" s="395"/>
      <c r="SHY173" s="395"/>
      <c r="SHZ173" s="395"/>
      <c r="SIA173" s="395"/>
      <c r="SIB173" s="395"/>
      <c r="SIC173" s="395"/>
      <c r="SID173" s="395"/>
      <c r="SIE173" s="395"/>
      <c r="SIF173" s="395"/>
      <c r="SIG173" s="395"/>
      <c r="SIH173" s="395"/>
      <c r="SII173" s="395"/>
      <c r="SIJ173" s="395"/>
      <c r="SIK173" s="395"/>
      <c r="SIL173" s="395"/>
      <c r="SIM173" s="395"/>
      <c r="SIN173" s="395"/>
      <c r="SIO173" s="395"/>
      <c r="SIP173" s="395"/>
      <c r="SIQ173" s="395"/>
      <c r="SIR173" s="395"/>
      <c r="SIS173" s="395"/>
      <c r="SIT173" s="395"/>
      <c r="SIU173" s="395"/>
      <c r="SIV173" s="395"/>
      <c r="SIW173" s="395"/>
      <c r="SIX173" s="395"/>
      <c r="SIY173" s="395"/>
      <c r="SIZ173" s="395"/>
      <c r="SJA173" s="395"/>
      <c r="SJB173" s="395"/>
      <c r="SJC173" s="395"/>
      <c r="SJD173" s="395"/>
      <c r="SJE173" s="395"/>
      <c r="SJF173" s="395"/>
      <c r="SJG173" s="395"/>
      <c r="SJH173" s="395"/>
      <c r="SJI173" s="395"/>
      <c r="SJJ173" s="395"/>
      <c r="SJK173" s="395"/>
      <c r="SJL173" s="395"/>
      <c r="SJM173" s="395"/>
      <c r="SJN173" s="395"/>
      <c r="SJO173" s="395"/>
      <c r="SJP173" s="395"/>
      <c r="SJQ173" s="395"/>
      <c r="SJR173" s="395"/>
      <c r="SJS173" s="395"/>
      <c r="SJT173" s="395"/>
      <c r="SJU173" s="395"/>
      <c r="SJV173" s="395"/>
      <c r="SJW173" s="395"/>
      <c r="SJX173" s="395"/>
      <c r="SJY173" s="395"/>
      <c r="SJZ173" s="395"/>
      <c r="SKA173" s="395"/>
      <c r="SKB173" s="395"/>
      <c r="SKC173" s="395"/>
      <c r="SKD173" s="395"/>
      <c r="SKE173" s="395"/>
      <c r="SKF173" s="395"/>
      <c r="SKG173" s="395"/>
      <c r="SKH173" s="395"/>
      <c r="SKI173" s="395"/>
      <c r="SKJ173" s="395"/>
      <c r="SKK173" s="395"/>
      <c r="SKL173" s="395"/>
      <c r="SKM173" s="395"/>
      <c r="SKN173" s="395"/>
      <c r="SKO173" s="395"/>
      <c r="SKP173" s="395"/>
      <c r="SKQ173" s="395"/>
      <c r="SKR173" s="395"/>
      <c r="SKS173" s="395"/>
      <c r="SKT173" s="395"/>
      <c r="SKU173" s="395"/>
      <c r="SKV173" s="395"/>
      <c r="SKW173" s="395"/>
      <c r="SKX173" s="395"/>
      <c r="SKY173" s="395"/>
      <c r="SKZ173" s="395"/>
      <c r="SLA173" s="395"/>
      <c r="SLB173" s="395"/>
      <c r="SLC173" s="395"/>
      <c r="SLD173" s="395"/>
      <c r="SLE173" s="395"/>
      <c r="SLF173" s="395"/>
      <c r="SLG173" s="395"/>
      <c r="SLH173" s="395"/>
      <c r="SLI173" s="395"/>
      <c r="SLJ173" s="395"/>
      <c r="SLK173" s="395"/>
      <c r="SLL173" s="395"/>
      <c r="SLM173" s="395"/>
      <c r="SLN173" s="395"/>
      <c r="SLO173" s="395"/>
      <c r="SLP173" s="395"/>
      <c r="SLQ173" s="395"/>
      <c r="SLR173" s="395"/>
      <c r="SLS173" s="395"/>
      <c r="SLT173" s="395"/>
      <c r="SLU173" s="395"/>
      <c r="SLV173" s="395"/>
      <c r="SLW173" s="395"/>
      <c r="SLX173" s="395"/>
      <c r="SLY173" s="395"/>
      <c r="SLZ173" s="395"/>
      <c r="SMA173" s="395"/>
      <c r="SMB173" s="395"/>
      <c r="SMC173" s="395"/>
      <c r="SMD173" s="395"/>
      <c r="SME173" s="395"/>
      <c r="SMF173" s="395"/>
      <c r="SMG173" s="395"/>
      <c r="SMH173" s="395"/>
      <c r="SMI173" s="395"/>
      <c r="SMJ173" s="395"/>
      <c r="SMK173" s="395"/>
      <c r="SML173" s="395"/>
      <c r="SMM173" s="395"/>
      <c r="SMN173" s="395"/>
      <c r="SMO173" s="395"/>
      <c r="SMP173" s="395"/>
      <c r="SMQ173" s="395"/>
      <c r="SMR173" s="395"/>
      <c r="SMS173" s="395"/>
      <c r="SMT173" s="395"/>
      <c r="SMU173" s="395"/>
      <c r="SMV173" s="395"/>
      <c r="SMW173" s="395"/>
      <c r="SMX173" s="395"/>
      <c r="SMY173" s="395"/>
      <c r="SMZ173" s="395"/>
      <c r="SNA173" s="395"/>
      <c r="SNB173" s="395"/>
      <c r="SNC173" s="395"/>
      <c r="SND173" s="395"/>
      <c r="SNE173" s="395"/>
      <c r="SNF173" s="395"/>
      <c r="SNG173" s="395"/>
      <c r="SNH173" s="395"/>
      <c r="SNI173" s="395"/>
      <c r="SNJ173" s="395"/>
      <c r="SNK173" s="395"/>
      <c r="SNL173" s="395"/>
      <c r="SNM173" s="395"/>
      <c r="SNN173" s="395"/>
      <c r="SNO173" s="395"/>
      <c r="SNP173" s="395"/>
      <c r="SNQ173" s="395"/>
      <c r="SNR173" s="395"/>
      <c r="SNS173" s="395"/>
      <c r="SNT173" s="395"/>
      <c r="SNU173" s="395"/>
      <c r="SNV173" s="395"/>
      <c r="SNW173" s="395"/>
      <c r="SNX173" s="395"/>
      <c r="SNY173" s="395"/>
      <c r="SNZ173" s="395"/>
      <c r="SOA173" s="395"/>
      <c r="SOB173" s="395"/>
      <c r="SOC173" s="395"/>
      <c r="SOD173" s="395"/>
      <c r="SOE173" s="395"/>
      <c r="SOF173" s="395"/>
      <c r="SOG173" s="395"/>
      <c r="SOH173" s="395"/>
      <c r="SOI173" s="395"/>
      <c r="SOJ173" s="395"/>
      <c r="SOK173" s="395"/>
      <c r="SOL173" s="395"/>
      <c r="SOM173" s="395"/>
      <c r="SON173" s="395"/>
      <c r="SOO173" s="395"/>
      <c r="SOP173" s="395"/>
      <c r="SOQ173" s="395"/>
      <c r="SOR173" s="395"/>
      <c r="SOS173" s="395"/>
      <c r="SOT173" s="395"/>
      <c r="SOU173" s="395"/>
      <c r="SOV173" s="395"/>
      <c r="SOW173" s="395"/>
      <c r="SOX173" s="395"/>
      <c r="SOY173" s="395"/>
      <c r="SOZ173" s="395"/>
      <c r="SPA173" s="395"/>
      <c r="SPB173" s="395"/>
      <c r="SPC173" s="395"/>
      <c r="SPD173" s="395"/>
      <c r="SPE173" s="395"/>
      <c r="SPF173" s="395"/>
      <c r="SPG173" s="395"/>
      <c r="SPH173" s="395"/>
      <c r="SPI173" s="395"/>
      <c r="SPJ173" s="395"/>
      <c r="SPK173" s="395"/>
      <c r="SPL173" s="395"/>
      <c r="SPM173" s="395"/>
      <c r="SPN173" s="395"/>
      <c r="SPO173" s="395"/>
      <c r="SPP173" s="395"/>
      <c r="SPQ173" s="395"/>
      <c r="SPR173" s="395"/>
      <c r="SPS173" s="395"/>
      <c r="SPT173" s="395"/>
      <c r="SPU173" s="395"/>
      <c r="SPV173" s="395"/>
      <c r="SPW173" s="395"/>
      <c r="SPX173" s="395"/>
      <c r="SPY173" s="395"/>
      <c r="SPZ173" s="395"/>
      <c r="SQA173" s="395"/>
      <c r="SQB173" s="395"/>
      <c r="SQC173" s="395"/>
      <c r="SQD173" s="395"/>
      <c r="SQE173" s="395"/>
      <c r="SQF173" s="395"/>
      <c r="SQG173" s="395"/>
      <c r="SQH173" s="395"/>
      <c r="SQI173" s="395"/>
      <c r="SQJ173" s="395"/>
      <c r="SQK173" s="395"/>
      <c r="SQL173" s="395"/>
      <c r="SQM173" s="395"/>
      <c r="SQN173" s="395"/>
      <c r="SQO173" s="395"/>
      <c r="SQP173" s="395"/>
      <c r="SQQ173" s="395"/>
      <c r="SQR173" s="395"/>
      <c r="SQS173" s="395"/>
      <c r="SQT173" s="395"/>
      <c r="SQU173" s="395"/>
      <c r="SQV173" s="395"/>
      <c r="SQW173" s="395"/>
      <c r="SQX173" s="395"/>
      <c r="SQY173" s="395"/>
      <c r="SQZ173" s="395"/>
      <c r="SRA173" s="395"/>
      <c r="SRB173" s="395"/>
      <c r="SRC173" s="395"/>
      <c r="SRD173" s="395"/>
      <c r="SRE173" s="395"/>
      <c r="SRF173" s="395"/>
      <c r="SRG173" s="395"/>
      <c r="SRH173" s="395"/>
      <c r="SRI173" s="395"/>
      <c r="SRJ173" s="395"/>
      <c r="SRK173" s="395"/>
      <c r="SRL173" s="395"/>
      <c r="SRM173" s="395"/>
      <c r="SRN173" s="395"/>
      <c r="SRO173" s="395"/>
      <c r="SRP173" s="395"/>
      <c r="SRQ173" s="395"/>
      <c r="SRR173" s="395"/>
      <c r="SRS173" s="395"/>
      <c r="SRT173" s="395"/>
      <c r="SRU173" s="395"/>
      <c r="SRV173" s="395"/>
      <c r="SRW173" s="395"/>
      <c r="SRX173" s="395"/>
      <c r="SRY173" s="395"/>
      <c r="SRZ173" s="395"/>
      <c r="SSA173" s="395"/>
      <c r="SSB173" s="395"/>
      <c r="SSC173" s="395"/>
      <c r="SSD173" s="395"/>
      <c r="SSE173" s="395"/>
      <c r="SSF173" s="395"/>
      <c r="SSG173" s="395"/>
      <c r="SSH173" s="395"/>
      <c r="SSI173" s="395"/>
      <c r="SSJ173" s="395"/>
      <c r="SSK173" s="395"/>
      <c r="SSL173" s="395"/>
      <c r="SSM173" s="395"/>
      <c r="SSN173" s="395"/>
      <c r="SSO173" s="395"/>
      <c r="SSP173" s="395"/>
      <c r="SSQ173" s="395"/>
      <c r="SSR173" s="395"/>
      <c r="SSS173" s="395"/>
      <c r="SST173" s="395"/>
      <c r="SSU173" s="395"/>
      <c r="SSV173" s="395"/>
      <c r="SSW173" s="395"/>
      <c r="SSX173" s="395"/>
      <c r="SSY173" s="395"/>
      <c r="SSZ173" s="395"/>
      <c r="STA173" s="395"/>
      <c r="STB173" s="395"/>
      <c r="STC173" s="395"/>
      <c r="STD173" s="395"/>
      <c r="STE173" s="395"/>
      <c r="STF173" s="395"/>
      <c r="STG173" s="395"/>
      <c r="STH173" s="395"/>
      <c r="STI173" s="395"/>
      <c r="STJ173" s="395"/>
      <c r="STK173" s="395"/>
      <c r="STL173" s="395"/>
      <c r="STM173" s="395"/>
      <c r="STN173" s="395"/>
      <c r="STO173" s="395"/>
      <c r="STP173" s="395"/>
      <c r="STQ173" s="395"/>
      <c r="STR173" s="395"/>
      <c r="STS173" s="395"/>
      <c r="STT173" s="395"/>
      <c r="STU173" s="395"/>
      <c r="STV173" s="395"/>
      <c r="STW173" s="395"/>
      <c r="STX173" s="395"/>
      <c r="STY173" s="395"/>
      <c r="STZ173" s="395"/>
      <c r="SUA173" s="395"/>
      <c r="SUB173" s="395"/>
      <c r="SUC173" s="395"/>
      <c r="SUD173" s="395"/>
      <c r="SUE173" s="395"/>
      <c r="SUF173" s="395"/>
      <c r="SUG173" s="395"/>
      <c r="SUH173" s="395"/>
      <c r="SUI173" s="395"/>
      <c r="SUJ173" s="395"/>
      <c r="SUK173" s="395"/>
      <c r="SUL173" s="395"/>
      <c r="SUM173" s="395"/>
      <c r="SUN173" s="395"/>
      <c r="SUO173" s="395"/>
      <c r="SUP173" s="395"/>
      <c r="SUQ173" s="395"/>
      <c r="SUR173" s="395"/>
      <c r="SUS173" s="395"/>
      <c r="SUT173" s="395"/>
      <c r="SUU173" s="395"/>
      <c r="SUV173" s="395"/>
      <c r="SUW173" s="395"/>
      <c r="SUX173" s="395"/>
      <c r="SUY173" s="395"/>
      <c r="SUZ173" s="395"/>
      <c r="SVA173" s="395"/>
      <c r="SVB173" s="395"/>
      <c r="SVC173" s="395"/>
      <c r="SVD173" s="395"/>
      <c r="SVE173" s="395"/>
      <c r="SVF173" s="395"/>
      <c r="SVG173" s="395"/>
      <c r="SVH173" s="395"/>
      <c r="SVI173" s="395"/>
      <c r="SVJ173" s="395"/>
      <c r="SVK173" s="395"/>
      <c r="SVL173" s="395"/>
      <c r="SVM173" s="395"/>
      <c r="SVN173" s="395"/>
      <c r="SVO173" s="395"/>
      <c r="SVP173" s="395"/>
      <c r="SVQ173" s="395"/>
      <c r="SVR173" s="395"/>
      <c r="SVS173" s="395"/>
      <c r="SVT173" s="395"/>
      <c r="SVU173" s="395"/>
      <c r="SVV173" s="395"/>
      <c r="SVW173" s="395"/>
      <c r="SVX173" s="395"/>
      <c r="SVY173" s="395"/>
      <c r="SVZ173" s="395"/>
      <c r="SWA173" s="395"/>
      <c r="SWB173" s="395"/>
      <c r="SWC173" s="395"/>
      <c r="SWD173" s="395"/>
      <c r="SWE173" s="395"/>
      <c r="SWF173" s="395"/>
      <c r="SWG173" s="395"/>
      <c r="SWH173" s="395"/>
      <c r="SWI173" s="395"/>
      <c r="SWJ173" s="395"/>
      <c r="SWK173" s="395"/>
      <c r="SWL173" s="395"/>
      <c r="SWM173" s="395"/>
      <c r="SWN173" s="395"/>
      <c r="SWO173" s="395"/>
      <c r="SWP173" s="395"/>
      <c r="SWQ173" s="395"/>
      <c r="SWR173" s="395"/>
      <c r="SWS173" s="395"/>
      <c r="SWT173" s="395"/>
      <c r="SWU173" s="395"/>
      <c r="SWV173" s="395"/>
      <c r="SWW173" s="395"/>
      <c r="SWX173" s="395"/>
      <c r="SWY173" s="395"/>
      <c r="SWZ173" s="395"/>
      <c r="SXA173" s="395"/>
      <c r="SXB173" s="395"/>
      <c r="SXC173" s="395"/>
      <c r="SXD173" s="395"/>
      <c r="SXE173" s="395"/>
      <c r="SXF173" s="395"/>
      <c r="SXG173" s="395"/>
      <c r="SXH173" s="395"/>
      <c r="SXI173" s="395"/>
      <c r="SXJ173" s="395"/>
      <c r="SXK173" s="395"/>
      <c r="SXL173" s="395"/>
      <c r="SXM173" s="395"/>
      <c r="SXN173" s="395"/>
      <c r="SXO173" s="395"/>
      <c r="SXP173" s="395"/>
      <c r="SXQ173" s="395"/>
      <c r="SXR173" s="395"/>
      <c r="SXS173" s="395"/>
      <c r="SXT173" s="395"/>
      <c r="SXU173" s="395"/>
      <c r="SXV173" s="395"/>
      <c r="SXW173" s="395"/>
      <c r="SXX173" s="395"/>
      <c r="SXY173" s="395"/>
      <c r="SXZ173" s="395"/>
      <c r="SYA173" s="395"/>
      <c r="SYB173" s="395"/>
      <c r="SYC173" s="395"/>
      <c r="SYD173" s="395"/>
      <c r="SYE173" s="395"/>
      <c r="SYF173" s="395"/>
      <c r="SYG173" s="395"/>
      <c r="SYH173" s="395"/>
      <c r="SYI173" s="395"/>
      <c r="SYJ173" s="395"/>
      <c r="SYK173" s="395"/>
      <c r="SYL173" s="395"/>
      <c r="SYM173" s="395"/>
      <c r="SYN173" s="395"/>
      <c r="SYO173" s="395"/>
      <c r="SYP173" s="395"/>
      <c r="SYQ173" s="395"/>
      <c r="SYR173" s="395"/>
      <c r="SYS173" s="395"/>
      <c r="SYT173" s="395"/>
      <c r="SYU173" s="395"/>
      <c r="SYV173" s="395"/>
      <c r="SYW173" s="395"/>
      <c r="SYX173" s="395"/>
      <c r="SYY173" s="395"/>
      <c r="SYZ173" s="395"/>
      <c r="SZA173" s="395"/>
      <c r="SZB173" s="395"/>
      <c r="SZC173" s="395"/>
      <c r="SZD173" s="395"/>
      <c r="SZE173" s="395"/>
      <c r="SZF173" s="395"/>
      <c r="SZG173" s="395"/>
      <c r="SZH173" s="395"/>
      <c r="SZI173" s="395"/>
      <c r="SZJ173" s="395"/>
      <c r="SZK173" s="395"/>
      <c r="SZL173" s="395"/>
      <c r="SZM173" s="395"/>
      <c r="SZN173" s="395"/>
      <c r="SZO173" s="395"/>
      <c r="SZP173" s="395"/>
      <c r="SZQ173" s="395"/>
      <c r="SZR173" s="395"/>
      <c r="SZS173" s="395"/>
      <c r="SZT173" s="395"/>
      <c r="SZU173" s="395"/>
      <c r="SZV173" s="395"/>
      <c r="SZW173" s="395"/>
      <c r="SZX173" s="395"/>
      <c r="SZY173" s="395"/>
      <c r="SZZ173" s="395"/>
      <c r="TAA173" s="395"/>
      <c r="TAB173" s="395"/>
      <c r="TAC173" s="395"/>
      <c r="TAD173" s="395"/>
      <c r="TAE173" s="395"/>
      <c r="TAF173" s="395"/>
      <c r="TAG173" s="395"/>
      <c r="TAH173" s="395"/>
      <c r="TAI173" s="395"/>
      <c r="TAJ173" s="395"/>
      <c r="TAK173" s="395"/>
      <c r="TAL173" s="395"/>
      <c r="TAM173" s="395"/>
      <c r="TAN173" s="395"/>
      <c r="TAO173" s="395"/>
      <c r="TAP173" s="395"/>
      <c r="TAQ173" s="395"/>
      <c r="TAR173" s="395"/>
      <c r="TAS173" s="395"/>
      <c r="TAT173" s="395"/>
      <c r="TAU173" s="395"/>
      <c r="TAV173" s="395"/>
      <c r="TAW173" s="395"/>
      <c r="TAX173" s="395"/>
      <c r="TAY173" s="395"/>
      <c r="TAZ173" s="395"/>
      <c r="TBA173" s="395"/>
      <c r="TBB173" s="395"/>
      <c r="TBC173" s="395"/>
      <c r="TBD173" s="395"/>
      <c r="TBE173" s="395"/>
      <c r="TBF173" s="395"/>
      <c r="TBG173" s="395"/>
      <c r="TBH173" s="395"/>
      <c r="TBI173" s="395"/>
      <c r="TBJ173" s="395"/>
      <c r="TBK173" s="395"/>
      <c r="TBL173" s="395"/>
      <c r="TBM173" s="395"/>
      <c r="TBN173" s="395"/>
      <c r="TBO173" s="395"/>
      <c r="TBP173" s="395"/>
      <c r="TBQ173" s="395"/>
      <c r="TBR173" s="395"/>
      <c r="TBS173" s="395"/>
      <c r="TBT173" s="395"/>
      <c r="TBU173" s="395"/>
      <c r="TBV173" s="395"/>
      <c r="TBW173" s="395"/>
      <c r="TBX173" s="395"/>
      <c r="TBY173" s="395"/>
      <c r="TBZ173" s="395"/>
      <c r="TCA173" s="395"/>
      <c r="TCB173" s="395"/>
      <c r="TCC173" s="395"/>
      <c r="TCD173" s="395"/>
      <c r="TCE173" s="395"/>
      <c r="TCF173" s="395"/>
      <c r="TCG173" s="395"/>
      <c r="TCH173" s="395"/>
      <c r="TCI173" s="395"/>
      <c r="TCJ173" s="395"/>
      <c r="TCK173" s="395"/>
      <c r="TCL173" s="395"/>
      <c r="TCM173" s="395"/>
      <c r="TCN173" s="395"/>
      <c r="TCO173" s="395"/>
      <c r="TCP173" s="395"/>
      <c r="TCQ173" s="395"/>
      <c r="TCR173" s="395"/>
      <c r="TCS173" s="395"/>
      <c r="TCT173" s="395"/>
      <c r="TCU173" s="395"/>
      <c r="TCV173" s="395"/>
      <c r="TCW173" s="395"/>
      <c r="TCX173" s="395"/>
      <c r="TCY173" s="395"/>
      <c r="TCZ173" s="395"/>
      <c r="TDA173" s="395"/>
      <c r="TDB173" s="395"/>
      <c r="TDC173" s="395"/>
      <c r="TDD173" s="395"/>
      <c r="TDE173" s="395"/>
      <c r="TDF173" s="395"/>
      <c r="TDG173" s="395"/>
      <c r="TDH173" s="395"/>
      <c r="TDI173" s="395"/>
      <c r="TDJ173" s="395"/>
      <c r="TDK173" s="395"/>
      <c r="TDL173" s="395"/>
      <c r="TDM173" s="395"/>
      <c r="TDN173" s="395"/>
      <c r="TDO173" s="395"/>
      <c r="TDP173" s="395"/>
      <c r="TDQ173" s="395"/>
      <c r="TDR173" s="395"/>
      <c r="TDS173" s="395"/>
      <c r="TDT173" s="395"/>
      <c r="TDU173" s="395"/>
      <c r="TDV173" s="395"/>
      <c r="TDW173" s="395"/>
      <c r="TDX173" s="395"/>
      <c r="TDY173" s="395"/>
      <c r="TDZ173" s="395"/>
      <c r="TEA173" s="395"/>
      <c r="TEB173" s="395"/>
      <c r="TEC173" s="395"/>
      <c r="TED173" s="395"/>
      <c r="TEE173" s="395"/>
      <c r="TEF173" s="395"/>
      <c r="TEG173" s="395"/>
      <c r="TEH173" s="395"/>
      <c r="TEI173" s="395"/>
      <c r="TEJ173" s="395"/>
      <c r="TEK173" s="395"/>
      <c r="TEL173" s="395"/>
      <c r="TEM173" s="395"/>
      <c r="TEN173" s="395"/>
      <c r="TEO173" s="395"/>
      <c r="TEP173" s="395"/>
      <c r="TEQ173" s="395"/>
      <c r="TER173" s="395"/>
      <c r="TES173" s="395"/>
      <c r="TET173" s="395"/>
      <c r="TEU173" s="395"/>
      <c r="TEV173" s="395"/>
      <c r="TEW173" s="395"/>
      <c r="TEX173" s="395"/>
      <c r="TEY173" s="395"/>
      <c r="TEZ173" s="395"/>
      <c r="TFA173" s="395"/>
      <c r="TFB173" s="395"/>
      <c r="TFC173" s="395"/>
      <c r="TFD173" s="395"/>
      <c r="TFE173" s="395"/>
      <c r="TFF173" s="395"/>
      <c r="TFG173" s="395"/>
      <c r="TFH173" s="395"/>
      <c r="TFI173" s="395"/>
      <c r="TFJ173" s="395"/>
      <c r="TFK173" s="395"/>
      <c r="TFL173" s="395"/>
      <c r="TFM173" s="395"/>
      <c r="TFN173" s="395"/>
      <c r="TFO173" s="395"/>
      <c r="TFP173" s="395"/>
      <c r="TFQ173" s="395"/>
      <c r="TFR173" s="395"/>
      <c r="TFS173" s="395"/>
      <c r="TFT173" s="395"/>
      <c r="TFU173" s="395"/>
      <c r="TFV173" s="395"/>
      <c r="TFW173" s="395"/>
      <c r="TFX173" s="395"/>
      <c r="TFY173" s="395"/>
      <c r="TFZ173" s="395"/>
      <c r="TGA173" s="395"/>
      <c r="TGB173" s="395"/>
      <c r="TGC173" s="395"/>
      <c r="TGD173" s="395"/>
      <c r="TGE173" s="395"/>
      <c r="TGF173" s="395"/>
      <c r="TGG173" s="395"/>
      <c r="TGH173" s="395"/>
      <c r="TGI173" s="395"/>
      <c r="TGJ173" s="395"/>
      <c r="TGK173" s="395"/>
      <c r="TGL173" s="395"/>
      <c r="TGM173" s="395"/>
      <c r="TGN173" s="395"/>
      <c r="TGO173" s="395"/>
      <c r="TGP173" s="395"/>
      <c r="TGQ173" s="395"/>
      <c r="TGR173" s="395"/>
      <c r="TGS173" s="395"/>
      <c r="TGT173" s="395"/>
      <c r="TGU173" s="395"/>
      <c r="TGV173" s="395"/>
      <c r="TGW173" s="395"/>
      <c r="TGX173" s="395"/>
      <c r="TGY173" s="395"/>
      <c r="TGZ173" s="395"/>
      <c r="THA173" s="395"/>
      <c r="THB173" s="395"/>
      <c r="THC173" s="395"/>
      <c r="THD173" s="395"/>
      <c r="THE173" s="395"/>
      <c r="THF173" s="395"/>
      <c r="THG173" s="395"/>
      <c r="THH173" s="395"/>
      <c r="THI173" s="395"/>
      <c r="THJ173" s="395"/>
      <c r="THK173" s="395"/>
      <c r="THL173" s="395"/>
      <c r="THM173" s="395"/>
      <c r="THN173" s="395"/>
      <c r="THO173" s="395"/>
      <c r="THP173" s="395"/>
      <c r="THQ173" s="395"/>
      <c r="THR173" s="395"/>
      <c r="THS173" s="395"/>
      <c r="THT173" s="395"/>
      <c r="THU173" s="395"/>
      <c r="THV173" s="395"/>
      <c r="THW173" s="395"/>
      <c r="THX173" s="395"/>
      <c r="THY173" s="395"/>
      <c r="THZ173" s="395"/>
      <c r="TIA173" s="395"/>
      <c r="TIB173" s="395"/>
      <c r="TIC173" s="395"/>
      <c r="TID173" s="395"/>
      <c r="TIE173" s="395"/>
      <c r="TIF173" s="395"/>
      <c r="TIG173" s="395"/>
      <c r="TIH173" s="395"/>
      <c r="TII173" s="395"/>
      <c r="TIJ173" s="395"/>
      <c r="TIK173" s="395"/>
      <c r="TIL173" s="395"/>
      <c r="TIM173" s="395"/>
      <c r="TIN173" s="395"/>
      <c r="TIO173" s="395"/>
      <c r="TIP173" s="395"/>
      <c r="TIQ173" s="395"/>
      <c r="TIR173" s="395"/>
      <c r="TIS173" s="395"/>
      <c r="TIT173" s="395"/>
      <c r="TIU173" s="395"/>
      <c r="TIV173" s="395"/>
      <c r="TIW173" s="395"/>
      <c r="TIX173" s="395"/>
      <c r="TIY173" s="395"/>
      <c r="TIZ173" s="395"/>
      <c r="TJA173" s="395"/>
      <c r="TJB173" s="395"/>
      <c r="TJC173" s="395"/>
      <c r="TJD173" s="395"/>
      <c r="TJE173" s="395"/>
      <c r="TJF173" s="395"/>
      <c r="TJG173" s="395"/>
      <c r="TJH173" s="395"/>
      <c r="TJI173" s="395"/>
      <c r="TJJ173" s="395"/>
      <c r="TJK173" s="395"/>
      <c r="TJL173" s="395"/>
      <c r="TJM173" s="395"/>
      <c r="TJN173" s="395"/>
      <c r="TJO173" s="395"/>
      <c r="TJP173" s="395"/>
      <c r="TJQ173" s="395"/>
      <c r="TJR173" s="395"/>
      <c r="TJS173" s="395"/>
      <c r="TJT173" s="395"/>
      <c r="TJU173" s="395"/>
      <c r="TJV173" s="395"/>
      <c r="TJW173" s="395"/>
      <c r="TJX173" s="395"/>
      <c r="TJY173" s="395"/>
      <c r="TJZ173" s="395"/>
      <c r="TKA173" s="395"/>
      <c r="TKB173" s="395"/>
      <c r="TKC173" s="395"/>
      <c r="TKD173" s="395"/>
      <c r="TKE173" s="395"/>
      <c r="TKF173" s="395"/>
      <c r="TKG173" s="395"/>
      <c r="TKH173" s="395"/>
      <c r="TKI173" s="395"/>
      <c r="TKJ173" s="395"/>
      <c r="TKK173" s="395"/>
      <c r="TKL173" s="395"/>
      <c r="TKM173" s="395"/>
      <c r="TKN173" s="395"/>
      <c r="TKO173" s="395"/>
      <c r="TKP173" s="395"/>
      <c r="TKQ173" s="395"/>
      <c r="TKR173" s="395"/>
      <c r="TKS173" s="395"/>
      <c r="TKT173" s="395"/>
      <c r="TKU173" s="395"/>
      <c r="TKV173" s="395"/>
      <c r="TKW173" s="395"/>
      <c r="TKX173" s="395"/>
      <c r="TKY173" s="395"/>
      <c r="TKZ173" s="395"/>
      <c r="TLA173" s="395"/>
      <c r="TLB173" s="395"/>
      <c r="TLC173" s="395"/>
      <c r="TLD173" s="395"/>
      <c r="TLE173" s="395"/>
      <c r="TLF173" s="395"/>
      <c r="TLG173" s="395"/>
      <c r="TLH173" s="395"/>
      <c r="TLI173" s="395"/>
      <c r="TLJ173" s="395"/>
      <c r="TLK173" s="395"/>
      <c r="TLL173" s="395"/>
      <c r="TLM173" s="395"/>
      <c r="TLN173" s="395"/>
      <c r="TLO173" s="395"/>
      <c r="TLP173" s="395"/>
      <c r="TLQ173" s="395"/>
      <c r="TLR173" s="395"/>
      <c r="TLS173" s="395"/>
      <c r="TLT173" s="395"/>
      <c r="TLU173" s="395"/>
      <c r="TLV173" s="395"/>
      <c r="TLW173" s="395"/>
      <c r="TLX173" s="395"/>
      <c r="TLY173" s="395"/>
      <c r="TLZ173" s="395"/>
      <c r="TMA173" s="395"/>
      <c r="TMB173" s="395"/>
      <c r="TMC173" s="395"/>
      <c r="TMD173" s="395"/>
      <c r="TME173" s="395"/>
      <c r="TMF173" s="395"/>
      <c r="TMG173" s="395"/>
      <c r="TMH173" s="395"/>
      <c r="TMI173" s="395"/>
      <c r="TMJ173" s="395"/>
      <c r="TMK173" s="395"/>
      <c r="TML173" s="395"/>
      <c r="TMM173" s="395"/>
      <c r="TMN173" s="395"/>
      <c r="TMO173" s="395"/>
      <c r="TMP173" s="395"/>
      <c r="TMQ173" s="395"/>
      <c r="TMR173" s="395"/>
      <c r="TMS173" s="395"/>
      <c r="TMT173" s="395"/>
      <c r="TMU173" s="395"/>
      <c r="TMV173" s="395"/>
      <c r="TMW173" s="395"/>
      <c r="TMX173" s="395"/>
      <c r="TMY173" s="395"/>
      <c r="TMZ173" s="395"/>
      <c r="TNA173" s="395"/>
      <c r="TNB173" s="395"/>
      <c r="TNC173" s="395"/>
      <c r="TND173" s="395"/>
      <c r="TNE173" s="395"/>
      <c r="TNF173" s="395"/>
      <c r="TNG173" s="395"/>
      <c r="TNH173" s="395"/>
      <c r="TNI173" s="395"/>
      <c r="TNJ173" s="395"/>
      <c r="TNK173" s="395"/>
      <c r="TNL173" s="395"/>
      <c r="TNM173" s="395"/>
      <c r="TNN173" s="395"/>
      <c r="TNO173" s="395"/>
      <c r="TNP173" s="395"/>
      <c r="TNQ173" s="395"/>
      <c r="TNR173" s="395"/>
      <c r="TNS173" s="395"/>
      <c r="TNT173" s="395"/>
      <c r="TNU173" s="395"/>
      <c r="TNV173" s="395"/>
      <c r="TNW173" s="395"/>
      <c r="TNX173" s="395"/>
      <c r="TNY173" s="395"/>
      <c r="TNZ173" s="395"/>
      <c r="TOA173" s="395"/>
      <c r="TOB173" s="395"/>
      <c r="TOC173" s="395"/>
      <c r="TOD173" s="395"/>
      <c r="TOE173" s="395"/>
      <c r="TOF173" s="395"/>
      <c r="TOG173" s="395"/>
      <c r="TOH173" s="395"/>
      <c r="TOI173" s="395"/>
      <c r="TOJ173" s="395"/>
      <c r="TOK173" s="395"/>
      <c r="TOL173" s="395"/>
      <c r="TOM173" s="395"/>
      <c r="TON173" s="395"/>
      <c r="TOO173" s="395"/>
      <c r="TOP173" s="395"/>
      <c r="TOQ173" s="395"/>
      <c r="TOR173" s="395"/>
      <c r="TOS173" s="395"/>
      <c r="TOT173" s="395"/>
      <c r="TOU173" s="395"/>
      <c r="TOV173" s="395"/>
      <c r="TOW173" s="395"/>
      <c r="TOX173" s="395"/>
      <c r="TOY173" s="395"/>
      <c r="TOZ173" s="395"/>
      <c r="TPA173" s="395"/>
      <c r="TPB173" s="395"/>
      <c r="TPC173" s="395"/>
      <c r="TPD173" s="395"/>
      <c r="TPE173" s="395"/>
      <c r="TPF173" s="395"/>
      <c r="TPG173" s="395"/>
      <c r="TPH173" s="395"/>
      <c r="TPI173" s="395"/>
      <c r="TPJ173" s="395"/>
      <c r="TPK173" s="395"/>
      <c r="TPL173" s="395"/>
      <c r="TPM173" s="395"/>
      <c r="TPN173" s="395"/>
      <c r="TPO173" s="395"/>
      <c r="TPP173" s="395"/>
      <c r="TPQ173" s="395"/>
      <c r="TPR173" s="395"/>
      <c r="TPS173" s="395"/>
      <c r="TPT173" s="395"/>
      <c r="TPU173" s="395"/>
      <c r="TPV173" s="395"/>
      <c r="TPW173" s="395"/>
      <c r="TPX173" s="395"/>
      <c r="TPY173" s="395"/>
      <c r="TPZ173" s="395"/>
      <c r="TQA173" s="395"/>
      <c r="TQB173" s="395"/>
      <c r="TQC173" s="395"/>
      <c r="TQD173" s="395"/>
      <c r="TQE173" s="395"/>
      <c r="TQF173" s="395"/>
      <c r="TQG173" s="395"/>
      <c r="TQH173" s="395"/>
      <c r="TQI173" s="395"/>
      <c r="TQJ173" s="395"/>
      <c r="TQK173" s="395"/>
      <c r="TQL173" s="395"/>
      <c r="TQM173" s="395"/>
      <c r="TQN173" s="395"/>
      <c r="TQO173" s="395"/>
      <c r="TQP173" s="395"/>
      <c r="TQQ173" s="395"/>
      <c r="TQR173" s="395"/>
      <c r="TQS173" s="395"/>
      <c r="TQT173" s="395"/>
      <c r="TQU173" s="395"/>
      <c r="TQV173" s="395"/>
      <c r="TQW173" s="395"/>
      <c r="TQX173" s="395"/>
      <c r="TQY173" s="395"/>
      <c r="TQZ173" s="395"/>
      <c r="TRA173" s="395"/>
      <c r="TRB173" s="395"/>
      <c r="TRC173" s="395"/>
      <c r="TRD173" s="395"/>
      <c r="TRE173" s="395"/>
      <c r="TRF173" s="395"/>
      <c r="TRG173" s="395"/>
      <c r="TRH173" s="395"/>
      <c r="TRI173" s="395"/>
      <c r="TRJ173" s="395"/>
      <c r="TRK173" s="395"/>
      <c r="TRL173" s="395"/>
      <c r="TRM173" s="395"/>
      <c r="TRN173" s="395"/>
      <c r="TRO173" s="395"/>
      <c r="TRP173" s="395"/>
      <c r="TRQ173" s="395"/>
      <c r="TRR173" s="395"/>
      <c r="TRS173" s="395"/>
      <c r="TRT173" s="395"/>
      <c r="TRU173" s="395"/>
      <c r="TRV173" s="395"/>
      <c r="TRW173" s="395"/>
      <c r="TRX173" s="395"/>
      <c r="TRY173" s="395"/>
      <c r="TRZ173" s="395"/>
      <c r="TSA173" s="395"/>
      <c r="TSB173" s="395"/>
      <c r="TSC173" s="395"/>
      <c r="TSD173" s="395"/>
      <c r="TSE173" s="395"/>
      <c r="TSF173" s="395"/>
      <c r="TSG173" s="395"/>
      <c r="TSH173" s="395"/>
      <c r="TSI173" s="395"/>
      <c r="TSJ173" s="395"/>
      <c r="TSK173" s="395"/>
      <c r="TSL173" s="395"/>
      <c r="TSM173" s="395"/>
      <c r="TSN173" s="395"/>
      <c r="TSO173" s="395"/>
      <c r="TSP173" s="395"/>
      <c r="TSQ173" s="395"/>
      <c r="TSR173" s="395"/>
      <c r="TSS173" s="395"/>
      <c r="TST173" s="395"/>
      <c r="TSU173" s="395"/>
      <c r="TSV173" s="395"/>
      <c r="TSW173" s="395"/>
      <c r="TSX173" s="395"/>
      <c r="TSY173" s="395"/>
      <c r="TSZ173" s="395"/>
      <c r="TTA173" s="395"/>
      <c r="TTB173" s="395"/>
      <c r="TTC173" s="395"/>
      <c r="TTD173" s="395"/>
      <c r="TTE173" s="395"/>
      <c r="TTF173" s="395"/>
      <c r="TTG173" s="395"/>
      <c r="TTH173" s="395"/>
      <c r="TTI173" s="395"/>
      <c r="TTJ173" s="395"/>
      <c r="TTK173" s="395"/>
      <c r="TTL173" s="395"/>
      <c r="TTM173" s="395"/>
      <c r="TTN173" s="395"/>
      <c r="TTO173" s="395"/>
      <c r="TTP173" s="395"/>
      <c r="TTQ173" s="395"/>
      <c r="TTR173" s="395"/>
      <c r="TTS173" s="395"/>
      <c r="TTT173" s="395"/>
      <c r="TTU173" s="395"/>
      <c r="TTV173" s="395"/>
      <c r="TTW173" s="395"/>
      <c r="TTX173" s="395"/>
      <c r="TTY173" s="395"/>
      <c r="TTZ173" s="395"/>
      <c r="TUA173" s="395"/>
      <c r="TUB173" s="395"/>
      <c r="TUC173" s="395"/>
      <c r="TUD173" s="395"/>
      <c r="TUE173" s="395"/>
      <c r="TUF173" s="395"/>
      <c r="TUG173" s="395"/>
      <c r="TUH173" s="395"/>
      <c r="TUI173" s="395"/>
      <c r="TUJ173" s="395"/>
      <c r="TUK173" s="395"/>
      <c r="TUL173" s="395"/>
      <c r="TUM173" s="395"/>
      <c r="TUN173" s="395"/>
      <c r="TUO173" s="395"/>
      <c r="TUP173" s="395"/>
      <c r="TUQ173" s="395"/>
      <c r="TUR173" s="395"/>
      <c r="TUS173" s="395"/>
      <c r="TUT173" s="395"/>
      <c r="TUU173" s="395"/>
      <c r="TUV173" s="395"/>
      <c r="TUW173" s="395"/>
      <c r="TUX173" s="395"/>
      <c r="TUY173" s="395"/>
      <c r="TUZ173" s="395"/>
      <c r="TVA173" s="395"/>
      <c r="TVB173" s="395"/>
      <c r="TVC173" s="395"/>
      <c r="TVD173" s="395"/>
      <c r="TVE173" s="395"/>
      <c r="TVF173" s="395"/>
      <c r="TVG173" s="395"/>
      <c r="TVH173" s="395"/>
      <c r="TVI173" s="395"/>
      <c r="TVJ173" s="395"/>
      <c r="TVK173" s="395"/>
      <c r="TVL173" s="395"/>
      <c r="TVM173" s="395"/>
      <c r="TVN173" s="395"/>
      <c r="TVO173" s="395"/>
      <c r="TVP173" s="395"/>
      <c r="TVQ173" s="395"/>
      <c r="TVR173" s="395"/>
      <c r="TVS173" s="395"/>
      <c r="TVT173" s="395"/>
      <c r="TVU173" s="395"/>
      <c r="TVV173" s="395"/>
      <c r="TVW173" s="395"/>
      <c r="TVX173" s="395"/>
      <c r="TVY173" s="395"/>
      <c r="TVZ173" s="395"/>
      <c r="TWA173" s="395"/>
      <c r="TWB173" s="395"/>
      <c r="TWC173" s="395"/>
      <c r="TWD173" s="395"/>
      <c r="TWE173" s="395"/>
      <c r="TWF173" s="395"/>
      <c r="TWG173" s="395"/>
      <c r="TWH173" s="395"/>
      <c r="TWI173" s="395"/>
      <c r="TWJ173" s="395"/>
      <c r="TWK173" s="395"/>
      <c r="TWL173" s="395"/>
      <c r="TWM173" s="395"/>
      <c r="TWN173" s="395"/>
      <c r="TWO173" s="395"/>
      <c r="TWP173" s="395"/>
      <c r="TWQ173" s="395"/>
      <c r="TWR173" s="395"/>
      <c r="TWS173" s="395"/>
      <c r="TWT173" s="395"/>
      <c r="TWU173" s="395"/>
      <c r="TWV173" s="395"/>
      <c r="TWW173" s="395"/>
      <c r="TWX173" s="395"/>
      <c r="TWY173" s="395"/>
      <c r="TWZ173" s="395"/>
      <c r="TXA173" s="395"/>
      <c r="TXB173" s="395"/>
      <c r="TXC173" s="395"/>
      <c r="TXD173" s="395"/>
      <c r="TXE173" s="395"/>
      <c r="TXF173" s="395"/>
      <c r="TXG173" s="395"/>
      <c r="TXH173" s="395"/>
      <c r="TXI173" s="395"/>
      <c r="TXJ173" s="395"/>
      <c r="TXK173" s="395"/>
      <c r="TXL173" s="395"/>
      <c r="TXM173" s="395"/>
      <c r="TXN173" s="395"/>
      <c r="TXO173" s="395"/>
      <c r="TXP173" s="395"/>
      <c r="TXQ173" s="395"/>
      <c r="TXR173" s="395"/>
      <c r="TXS173" s="395"/>
      <c r="TXT173" s="395"/>
      <c r="TXU173" s="395"/>
      <c r="TXV173" s="395"/>
      <c r="TXW173" s="395"/>
      <c r="TXX173" s="395"/>
      <c r="TXY173" s="395"/>
      <c r="TXZ173" s="395"/>
      <c r="TYA173" s="395"/>
      <c r="TYB173" s="395"/>
      <c r="TYC173" s="395"/>
      <c r="TYD173" s="395"/>
      <c r="TYE173" s="395"/>
      <c r="TYF173" s="395"/>
      <c r="TYG173" s="395"/>
      <c r="TYH173" s="395"/>
      <c r="TYI173" s="395"/>
      <c r="TYJ173" s="395"/>
      <c r="TYK173" s="395"/>
      <c r="TYL173" s="395"/>
      <c r="TYM173" s="395"/>
      <c r="TYN173" s="395"/>
      <c r="TYO173" s="395"/>
      <c r="TYP173" s="395"/>
      <c r="TYQ173" s="395"/>
      <c r="TYR173" s="395"/>
      <c r="TYS173" s="395"/>
      <c r="TYT173" s="395"/>
      <c r="TYU173" s="395"/>
      <c r="TYV173" s="395"/>
      <c r="TYW173" s="395"/>
      <c r="TYX173" s="395"/>
      <c r="TYY173" s="395"/>
      <c r="TYZ173" s="395"/>
      <c r="TZA173" s="395"/>
      <c r="TZB173" s="395"/>
      <c r="TZC173" s="395"/>
      <c r="TZD173" s="395"/>
      <c r="TZE173" s="395"/>
      <c r="TZF173" s="395"/>
      <c r="TZG173" s="395"/>
      <c r="TZH173" s="395"/>
      <c r="TZI173" s="395"/>
      <c r="TZJ173" s="395"/>
      <c r="TZK173" s="395"/>
      <c r="TZL173" s="395"/>
      <c r="TZM173" s="395"/>
      <c r="TZN173" s="395"/>
      <c r="TZO173" s="395"/>
      <c r="TZP173" s="395"/>
      <c r="TZQ173" s="395"/>
      <c r="TZR173" s="395"/>
      <c r="TZS173" s="395"/>
      <c r="TZT173" s="395"/>
      <c r="TZU173" s="395"/>
      <c r="TZV173" s="395"/>
      <c r="TZW173" s="395"/>
      <c r="TZX173" s="395"/>
      <c r="TZY173" s="395"/>
      <c r="TZZ173" s="395"/>
      <c r="UAA173" s="395"/>
      <c r="UAB173" s="395"/>
      <c r="UAC173" s="395"/>
      <c r="UAD173" s="395"/>
      <c r="UAE173" s="395"/>
      <c r="UAF173" s="395"/>
      <c r="UAG173" s="395"/>
      <c r="UAH173" s="395"/>
      <c r="UAI173" s="395"/>
      <c r="UAJ173" s="395"/>
      <c r="UAK173" s="395"/>
      <c r="UAL173" s="395"/>
      <c r="UAM173" s="395"/>
      <c r="UAN173" s="395"/>
      <c r="UAO173" s="395"/>
      <c r="UAP173" s="395"/>
      <c r="UAQ173" s="395"/>
      <c r="UAR173" s="395"/>
      <c r="UAS173" s="395"/>
      <c r="UAT173" s="395"/>
      <c r="UAU173" s="395"/>
      <c r="UAV173" s="395"/>
      <c r="UAW173" s="395"/>
      <c r="UAX173" s="395"/>
      <c r="UAY173" s="395"/>
      <c r="UAZ173" s="395"/>
      <c r="UBA173" s="395"/>
      <c r="UBB173" s="395"/>
      <c r="UBC173" s="395"/>
      <c r="UBD173" s="395"/>
      <c r="UBE173" s="395"/>
      <c r="UBF173" s="395"/>
      <c r="UBG173" s="395"/>
      <c r="UBH173" s="395"/>
      <c r="UBI173" s="395"/>
      <c r="UBJ173" s="395"/>
      <c r="UBK173" s="395"/>
      <c r="UBL173" s="395"/>
      <c r="UBM173" s="395"/>
      <c r="UBN173" s="395"/>
      <c r="UBO173" s="395"/>
      <c r="UBP173" s="395"/>
      <c r="UBQ173" s="395"/>
      <c r="UBR173" s="395"/>
      <c r="UBS173" s="395"/>
      <c r="UBT173" s="395"/>
      <c r="UBU173" s="395"/>
      <c r="UBV173" s="395"/>
      <c r="UBW173" s="395"/>
      <c r="UBX173" s="395"/>
      <c r="UBY173" s="395"/>
      <c r="UBZ173" s="395"/>
      <c r="UCA173" s="395"/>
      <c r="UCB173" s="395"/>
      <c r="UCC173" s="395"/>
      <c r="UCD173" s="395"/>
      <c r="UCE173" s="395"/>
      <c r="UCF173" s="395"/>
      <c r="UCG173" s="395"/>
      <c r="UCH173" s="395"/>
      <c r="UCI173" s="395"/>
      <c r="UCJ173" s="395"/>
      <c r="UCK173" s="395"/>
      <c r="UCL173" s="395"/>
      <c r="UCM173" s="395"/>
      <c r="UCN173" s="395"/>
      <c r="UCO173" s="395"/>
      <c r="UCP173" s="395"/>
      <c r="UCQ173" s="395"/>
      <c r="UCR173" s="395"/>
      <c r="UCS173" s="395"/>
      <c r="UCT173" s="395"/>
      <c r="UCU173" s="395"/>
      <c r="UCV173" s="395"/>
      <c r="UCW173" s="395"/>
      <c r="UCX173" s="395"/>
      <c r="UCY173" s="395"/>
      <c r="UCZ173" s="395"/>
      <c r="UDA173" s="395"/>
      <c r="UDB173" s="395"/>
      <c r="UDC173" s="395"/>
      <c r="UDD173" s="395"/>
      <c r="UDE173" s="395"/>
      <c r="UDF173" s="395"/>
      <c r="UDG173" s="395"/>
      <c r="UDH173" s="395"/>
      <c r="UDI173" s="395"/>
      <c r="UDJ173" s="395"/>
      <c r="UDK173" s="395"/>
      <c r="UDL173" s="395"/>
      <c r="UDM173" s="395"/>
      <c r="UDN173" s="395"/>
      <c r="UDO173" s="395"/>
      <c r="UDP173" s="395"/>
      <c r="UDQ173" s="395"/>
      <c r="UDR173" s="395"/>
      <c r="UDS173" s="395"/>
      <c r="UDT173" s="395"/>
      <c r="UDU173" s="395"/>
      <c r="UDV173" s="395"/>
      <c r="UDW173" s="395"/>
      <c r="UDX173" s="395"/>
      <c r="UDY173" s="395"/>
      <c r="UDZ173" s="395"/>
      <c r="UEA173" s="395"/>
      <c r="UEB173" s="395"/>
      <c r="UEC173" s="395"/>
      <c r="UED173" s="395"/>
      <c r="UEE173" s="395"/>
      <c r="UEF173" s="395"/>
      <c r="UEG173" s="395"/>
      <c r="UEH173" s="395"/>
      <c r="UEI173" s="395"/>
      <c r="UEJ173" s="395"/>
      <c r="UEK173" s="395"/>
      <c r="UEL173" s="395"/>
      <c r="UEM173" s="395"/>
      <c r="UEN173" s="395"/>
      <c r="UEO173" s="395"/>
      <c r="UEP173" s="395"/>
      <c r="UEQ173" s="395"/>
      <c r="UER173" s="395"/>
      <c r="UES173" s="395"/>
      <c r="UET173" s="395"/>
      <c r="UEU173" s="395"/>
      <c r="UEV173" s="395"/>
      <c r="UEW173" s="395"/>
      <c r="UEX173" s="395"/>
      <c r="UEY173" s="395"/>
      <c r="UEZ173" s="395"/>
      <c r="UFA173" s="395"/>
      <c r="UFB173" s="395"/>
      <c r="UFC173" s="395"/>
      <c r="UFD173" s="395"/>
      <c r="UFE173" s="395"/>
      <c r="UFF173" s="395"/>
      <c r="UFG173" s="395"/>
      <c r="UFH173" s="395"/>
      <c r="UFI173" s="395"/>
      <c r="UFJ173" s="395"/>
      <c r="UFK173" s="395"/>
      <c r="UFL173" s="395"/>
      <c r="UFM173" s="395"/>
      <c r="UFN173" s="395"/>
      <c r="UFO173" s="395"/>
      <c r="UFP173" s="395"/>
      <c r="UFQ173" s="395"/>
      <c r="UFR173" s="395"/>
      <c r="UFS173" s="395"/>
      <c r="UFT173" s="395"/>
      <c r="UFU173" s="395"/>
      <c r="UFV173" s="395"/>
      <c r="UFW173" s="395"/>
      <c r="UFX173" s="395"/>
      <c r="UFY173" s="395"/>
      <c r="UFZ173" s="395"/>
      <c r="UGA173" s="395"/>
      <c r="UGB173" s="395"/>
      <c r="UGC173" s="395"/>
      <c r="UGD173" s="395"/>
      <c r="UGE173" s="395"/>
      <c r="UGF173" s="395"/>
      <c r="UGG173" s="395"/>
      <c r="UGH173" s="395"/>
      <c r="UGI173" s="395"/>
      <c r="UGJ173" s="395"/>
      <c r="UGK173" s="395"/>
      <c r="UGL173" s="395"/>
      <c r="UGM173" s="395"/>
      <c r="UGN173" s="395"/>
      <c r="UGO173" s="395"/>
      <c r="UGP173" s="395"/>
      <c r="UGQ173" s="395"/>
      <c r="UGR173" s="395"/>
      <c r="UGS173" s="395"/>
      <c r="UGT173" s="395"/>
      <c r="UGU173" s="395"/>
      <c r="UGV173" s="395"/>
      <c r="UGW173" s="395"/>
      <c r="UGX173" s="395"/>
      <c r="UGY173" s="395"/>
      <c r="UGZ173" s="395"/>
      <c r="UHA173" s="395"/>
      <c r="UHB173" s="395"/>
      <c r="UHC173" s="395"/>
      <c r="UHD173" s="395"/>
      <c r="UHE173" s="395"/>
      <c r="UHF173" s="395"/>
      <c r="UHG173" s="395"/>
      <c r="UHH173" s="395"/>
      <c r="UHI173" s="395"/>
      <c r="UHJ173" s="395"/>
      <c r="UHK173" s="395"/>
      <c r="UHL173" s="395"/>
      <c r="UHM173" s="395"/>
      <c r="UHN173" s="395"/>
      <c r="UHO173" s="395"/>
      <c r="UHP173" s="395"/>
      <c r="UHQ173" s="395"/>
      <c r="UHR173" s="395"/>
      <c r="UHS173" s="395"/>
      <c r="UHT173" s="395"/>
      <c r="UHU173" s="395"/>
      <c r="UHV173" s="395"/>
      <c r="UHW173" s="395"/>
      <c r="UHX173" s="395"/>
      <c r="UHY173" s="395"/>
      <c r="UHZ173" s="395"/>
      <c r="UIA173" s="395"/>
      <c r="UIB173" s="395"/>
      <c r="UIC173" s="395"/>
      <c r="UID173" s="395"/>
      <c r="UIE173" s="395"/>
      <c r="UIF173" s="395"/>
      <c r="UIG173" s="395"/>
      <c r="UIH173" s="395"/>
      <c r="UII173" s="395"/>
      <c r="UIJ173" s="395"/>
      <c r="UIK173" s="395"/>
      <c r="UIL173" s="395"/>
      <c r="UIM173" s="395"/>
      <c r="UIN173" s="395"/>
      <c r="UIO173" s="395"/>
      <c r="UIP173" s="395"/>
      <c r="UIQ173" s="395"/>
      <c r="UIR173" s="395"/>
      <c r="UIS173" s="395"/>
      <c r="UIT173" s="395"/>
      <c r="UIU173" s="395"/>
      <c r="UIV173" s="395"/>
      <c r="UIW173" s="395"/>
      <c r="UIX173" s="395"/>
      <c r="UIY173" s="395"/>
      <c r="UIZ173" s="395"/>
      <c r="UJA173" s="395"/>
      <c r="UJB173" s="395"/>
      <c r="UJC173" s="395"/>
      <c r="UJD173" s="395"/>
      <c r="UJE173" s="395"/>
      <c r="UJF173" s="395"/>
      <c r="UJG173" s="395"/>
      <c r="UJH173" s="395"/>
      <c r="UJI173" s="395"/>
      <c r="UJJ173" s="395"/>
      <c r="UJK173" s="395"/>
      <c r="UJL173" s="395"/>
      <c r="UJM173" s="395"/>
      <c r="UJN173" s="395"/>
      <c r="UJO173" s="395"/>
      <c r="UJP173" s="395"/>
      <c r="UJQ173" s="395"/>
      <c r="UJR173" s="395"/>
      <c r="UJS173" s="395"/>
      <c r="UJT173" s="395"/>
      <c r="UJU173" s="395"/>
      <c r="UJV173" s="395"/>
      <c r="UJW173" s="395"/>
      <c r="UJX173" s="395"/>
      <c r="UJY173" s="395"/>
      <c r="UJZ173" s="395"/>
      <c r="UKA173" s="395"/>
      <c r="UKB173" s="395"/>
      <c r="UKC173" s="395"/>
      <c r="UKD173" s="395"/>
      <c r="UKE173" s="395"/>
      <c r="UKF173" s="395"/>
      <c r="UKG173" s="395"/>
      <c r="UKH173" s="395"/>
      <c r="UKI173" s="395"/>
      <c r="UKJ173" s="395"/>
      <c r="UKK173" s="395"/>
      <c r="UKL173" s="395"/>
      <c r="UKM173" s="395"/>
      <c r="UKN173" s="395"/>
      <c r="UKO173" s="395"/>
      <c r="UKP173" s="395"/>
      <c r="UKQ173" s="395"/>
      <c r="UKR173" s="395"/>
      <c r="UKS173" s="395"/>
      <c r="UKT173" s="395"/>
      <c r="UKU173" s="395"/>
      <c r="UKV173" s="395"/>
      <c r="UKW173" s="395"/>
      <c r="UKX173" s="395"/>
      <c r="UKY173" s="395"/>
      <c r="UKZ173" s="395"/>
      <c r="ULA173" s="395"/>
      <c r="ULB173" s="395"/>
      <c r="ULC173" s="395"/>
      <c r="ULD173" s="395"/>
      <c r="ULE173" s="395"/>
      <c r="ULF173" s="395"/>
      <c r="ULG173" s="395"/>
      <c r="ULH173" s="395"/>
      <c r="ULI173" s="395"/>
      <c r="ULJ173" s="395"/>
      <c r="ULK173" s="395"/>
      <c r="ULL173" s="395"/>
      <c r="ULM173" s="395"/>
      <c r="ULN173" s="395"/>
      <c r="ULO173" s="395"/>
      <c r="ULP173" s="395"/>
      <c r="ULQ173" s="395"/>
      <c r="ULR173" s="395"/>
      <c r="ULS173" s="395"/>
      <c r="ULT173" s="395"/>
      <c r="ULU173" s="395"/>
      <c r="ULV173" s="395"/>
      <c r="ULW173" s="395"/>
      <c r="ULX173" s="395"/>
      <c r="ULY173" s="395"/>
      <c r="ULZ173" s="395"/>
      <c r="UMA173" s="395"/>
      <c r="UMB173" s="395"/>
      <c r="UMC173" s="395"/>
      <c r="UMD173" s="395"/>
      <c r="UME173" s="395"/>
      <c r="UMF173" s="395"/>
      <c r="UMG173" s="395"/>
      <c r="UMH173" s="395"/>
      <c r="UMI173" s="395"/>
      <c r="UMJ173" s="395"/>
      <c r="UMK173" s="395"/>
      <c r="UML173" s="395"/>
      <c r="UMM173" s="395"/>
      <c r="UMN173" s="395"/>
      <c r="UMO173" s="395"/>
      <c r="UMP173" s="395"/>
      <c r="UMQ173" s="395"/>
      <c r="UMR173" s="395"/>
      <c r="UMS173" s="395"/>
      <c r="UMT173" s="395"/>
      <c r="UMU173" s="395"/>
      <c r="UMV173" s="395"/>
      <c r="UMW173" s="395"/>
      <c r="UMX173" s="395"/>
      <c r="UMY173" s="395"/>
      <c r="UMZ173" s="395"/>
      <c r="UNA173" s="395"/>
      <c r="UNB173" s="395"/>
      <c r="UNC173" s="395"/>
      <c r="UND173" s="395"/>
      <c r="UNE173" s="395"/>
      <c r="UNF173" s="395"/>
      <c r="UNG173" s="395"/>
      <c r="UNH173" s="395"/>
      <c r="UNI173" s="395"/>
      <c r="UNJ173" s="395"/>
      <c r="UNK173" s="395"/>
      <c r="UNL173" s="395"/>
      <c r="UNM173" s="395"/>
      <c r="UNN173" s="395"/>
      <c r="UNO173" s="395"/>
      <c r="UNP173" s="395"/>
      <c r="UNQ173" s="395"/>
      <c r="UNR173" s="395"/>
      <c r="UNS173" s="395"/>
      <c r="UNT173" s="395"/>
      <c r="UNU173" s="395"/>
      <c r="UNV173" s="395"/>
      <c r="UNW173" s="395"/>
      <c r="UNX173" s="395"/>
      <c r="UNY173" s="395"/>
      <c r="UNZ173" s="395"/>
      <c r="UOA173" s="395"/>
      <c r="UOB173" s="395"/>
      <c r="UOC173" s="395"/>
      <c r="UOD173" s="395"/>
      <c r="UOE173" s="395"/>
      <c r="UOF173" s="395"/>
      <c r="UOG173" s="395"/>
      <c r="UOH173" s="395"/>
      <c r="UOI173" s="395"/>
      <c r="UOJ173" s="395"/>
      <c r="UOK173" s="395"/>
      <c r="UOL173" s="395"/>
      <c r="UOM173" s="395"/>
      <c r="UON173" s="395"/>
      <c r="UOO173" s="395"/>
      <c r="UOP173" s="395"/>
      <c r="UOQ173" s="395"/>
      <c r="UOR173" s="395"/>
      <c r="UOS173" s="395"/>
      <c r="UOT173" s="395"/>
      <c r="UOU173" s="395"/>
      <c r="UOV173" s="395"/>
      <c r="UOW173" s="395"/>
      <c r="UOX173" s="395"/>
      <c r="UOY173" s="395"/>
      <c r="UOZ173" s="395"/>
      <c r="UPA173" s="395"/>
      <c r="UPB173" s="395"/>
      <c r="UPC173" s="395"/>
      <c r="UPD173" s="395"/>
      <c r="UPE173" s="395"/>
      <c r="UPF173" s="395"/>
      <c r="UPG173" s="395"/>
      <c r="UPH173" s="395"/>
      <c r="UPI173" s="395"/>
      <c r="UPJ173" s="395"/>
      <c r="UPK173" s="395"/>
      <c r="UPL173" s="395"/>
      <c r="UPM173" s="395"/>
      <c r="UPN173" s="395"/>
      <c r="UPO173" s="395"/>
      <c r="UPP173" s="395"/>
      <c r="UPQ173" s="395"/>
      <c r="UPR173" s="395"/>
      <c r="UPS173" s="395"/>
      <c r="UPT173" s="395"/>
      <c r="UPU173" s="395"/>
      <c r="UPV173" s="395"/>
      <c r="UPW173" s="395"/>
      <c r="UPX173" s="395"/>
      <c r="UPY173" s="395"/>
      <c r="UPZ173" s="395"/>
      <c r="UQA173" s="395"/>
      <c r="UQB173" s="395"/>
      <c r="UQC173" s="395"/>
      <c r="UQD173" s="395"/>
      <c r="UQE173" s="395"/>
      <c r="UQF173" s="395"/>
      <c r="UQG173" s="395"/>
      <c r="UQH173" s="395"/>
      <c r="UQI173" s="395"/>
      <c r="UQJ173" s="395"/>
      <c r="UQK173" s="395"/>
      <c r="UQL173" s="395"/>
      <c r="UQM173" s="395"/>
      <c r="UQN173" s="395"/>
      <c r="UQO173" s="395"/>
      <c r="UQP173" s="395"/>
      <c r="UQQ173" s="395"/>
      <c r="UQR173" s="395"/>
      <c r="UQS173" s="395"/>
      <c r="UQT173" s="395"/>
      <c r="UQU173" s="395"/>
      <c r="UQV173" s="395"/>
      <c r="UQW173" s="395"/>
      <c r="UQX173" s="395"/>
      <c r="UQY173" s="395"/>
      <c r="UQZ173" s="395"/>
      <c r="URA173" s="395"/>
      <c r="URB173" s="395"/>
      <c r="URC173" s="395"/>
      <c r="URD173" s="395"/>
      <c r="URE173" s="395"/>
      <c r="URF173" s="395"/>
      <c r="URG173" s="395"/>
      <c r="URH173" s="395"/>
      <c r="URI173" s="395"/>
      <c r="URJ173" s="395"/>
      <c r="URK173" s="395"/>
      <c r="URL173" s="395"/>
      <c r="URM173" s="395"/>
      <c r="URN173" s="395"/>
      <c r="URO173" s="395"/>
      <c r="URP173" s="395"/>
      <c r="URQ173" s="395"/>
      <c r="URR173" s="395"/>
      <c r="URS173" s="395"/>
      <c r="URT173" s="395"/>
      <c r="URU173" s="395"/>
      <c r="URV173" s="395"/>
      <c r="URW173" s="395"/>
      <c r="URX173" s="395"/>
      <c r="URY173" s="395"/>
      <c r="URZ173" s="395"/>
      <c r="USA173" s="395"/>
      <c r="USB173" s="395"/>
      <c r="USC173" s="395"/>
      <c r="USD173" s="395"/>
      <c r="USE173" s="395"/>
      <c r="USF173" s="395"/>
      <c r="USG173" s="395"/>
      <c r="USH173" s="395"/>
      <c r="USI173" s="395"/>
      <c r="USJ173" s="395"/>
      <c r="USK173" s="395"/>
      <c r="USL173" s="395"/>
      <c r="USM173" s="395"/>
      <c r="USN173" s="395"/>
      <c r="USO173" s="395"/>
      <c r="USP173" s="395"/>
      <c r="USQ173" s="395"/>
      <c r="USR173" s="395"/>
      <c r="USS173" s="395"/>
      <c r="UST173" s="395"/>
      <c r="USU173" s="395"/>
      <c r="USV173" s="395"/>
      <c r="USW173" s="395"/>
      <c r="USX173" s="395"/>
      <c r="USY173" s="395"/>
      <c r="USZ173" s="395"/>
      <c r="UTA173" s="395"/>
      <c r="UTB173" s="395"/>
      <c r="UTC173" s="395"/>
      <c r="UTD173" s="395"/>
      <c r="UTE173" s="395"/>
      <c r="UTF173" s="395"/>
      <c r="UTG173" s="395"/>
      <c r="UTH173" s="395"/>
      <c r="UTI173" s="395"/>
      <c r="UTJ173" s="395"/>
      <c r="UTK173" s="395"/>
      <c r="UTL173" s="395"/>
      <c r="UTM173" s="395"/>
      <c r="UTN173" s="395"/>
      <c r="UTO173" s="395"/>
      <c r="UTP173" s="395"/>
      <c r="UTQ173" s="395"/>
      <c r="UTR173" s="395"/>
      <c r="UTS173" s="395"/>
      <c r="UTT173" s="395"/>
      <c r="UTU173" s="395"/>
      <c r="UTV173" s="395"/>
      <c r="UTW173" s="395"/>
      <c r="UTX173" s="395"/>
      <c r="UTY173" s="395"/>
      <c r="UTZ173" s="395"/>
      <c r="UUA173" s="395"/>
      <c r="UUB173" s="395"/>
      <c r="UUC173" s="395"/>
      <c r="UUD173" s="395"/>
      <c r="UUE173" s="395"/>
      <c r="UUF173" s="395"/>
      <c r="UUG173" s="395"/>
      <c r="UUH173" s="395"/>
      <c r="UUI173" s="395"/>
      <c r="UUJ173" s="395"/>
      <c r="UUK173" s="395"/>
      <c r="UUL173" s="395"/>
      <c r="UUM173" s="395"/>
      <c r="UUN173" s="395"/>
      <c r="UUO173" s="395"/>
      <c r="UUP173" s="395"/>
      <c r="UUQ173" s="395"/>
      <c r="UUR173" s="395"/>
      <c r="UUS173" s="395"/>
      <c r="UUT173" s="395"/>
      <c r="UUU173" s="395"/>
      <c r="UUV173" s="395"/>
      <c r="UUW173" s="395"/>
      <c r="UUX173" s="395"/>
      <c r="UUY173" s="395"/>
      <c r="UUZ173" s="395"/>
      <c r="UVA173" s="395"/>
      <c r="UVB173" s="395"/>
      <c r="UVC173" s="395"/>
      <c r="UVD173" s="395"/>
      <c r="UVE173" s="395"/>
      <c r="UVF173" s="395"/>
      <c r="UVG173" s="395"/>
      <c r="UVH173" s="395"/>
      <c r="UVI173" s="395"/>
      <c r="UVJ173" s="395"/>
      <c r="UVK173" s="395"/>
      <c r="UVL173" s="395"/>
      <c r="UVM173" s="395"/>
      <c r="UVN173" s="395"/>
      <c r="UVO173" s="395"/>
      <c r="UVP173" s="395"/>
      <c r="UVQ173" s="395"/>
      <c r="UVR173" s="395"/>
      <c r="UVS173" s="395"/>
      <c r="UVT173" s="395"/>
      <c r="UVU173" s="395"/>
      <c r="UVV173" s="395"/>
      <c r="UVW173" s="395"/>
      <c r="UVX173" s="395"/>
      <c r="UVY173" s="395"/>
      <c r="UVZ173" s="395"/>
      <c r="UWA173" s="395"/>
      <c r="UWB173" s="395"/>
      <c r="UWC173" s="395"/>
      <c r="UWD173" s="395"/>
      <c r="UWE173" s="395"/>
      <c r="UWF173" s="395"/>
      <c r="UWG173" s="395"/>
      <c r="UWH173" s="395"/>
      <c r="UWI173" s="395"/>
      <c r="UWJ173" s="395"/>
      <c r="UWK173" s="395"/>
      <c r="UWL173" s="395"/>
      <c r="UWM173" s="395"/>
      <c r="UWN173" s="395"/>
      <c r="UWO173" s="395"/>
      <c r="UWP173" s="395"/>
      <c r="UWQ173" s="395"/>
      <c r="UWR173" s="395"/>
      <c r="UWS173" s="395"/>
      <c r="UWT173" s="395"/>
      <c r="UWU173" s="395"/>
      <c r="UWV173" s="395"/>
      <c r="UWW173" s="395"/>
      <c r="UWX173" s="395"/>
      <c r="UWY173" s="395"/>
      <c r="UWZ173" s="395"/>
      <c r="UXA173" s="395"/>
      <c r="UXB173" s="395"/>
      <c r="UXC173" s="395"/>
      <c r="UXD173" s="395"/>
      <c r="UXE173" s="395"/>
      <c r="UXF173" s="395"/>
      <c r="UXG173" s="395"/>
      <c r="UXH173" s="395"/>
      <c r="UXI173" s="395"/>
      <c r="UXJ173" s="395"/>
      <c r="UXK173" s="395"/>
      <c r="UXL173" s="395"/>
      <c r="UXM173" s="395"/>
      <c r="UXN173" s="395"/>
      <c r="UXO173" s="395"/>
      <c r="UXP173" s="395"/>
      <c r="UXQ173" s="395"/>
      <c r="UXR173" s="395"/>
      <c r="UXS173" s="395"/>
      <c r="UXT173" s="395"/>
      <c r="UXU173" s="395"/>
      <c r="UXV173" s="395"/>
      <c r="UXW173" s="395"/>
      <c r="UXX173" s="395"/>
      <c r="UXY173" s="395"/>
      <c r="UXZ173" s="395"/>
      <c r="UYA173" s="395"/>
      <c r="UYB173" s="395"/>
      <c r="UYC173" s="395"/>
      <c r="UYD173" s="395"/>
      <c r="UYE173" s="395"/>
      <c r="UYF173" s="395"/>
      <c r="UYG173" s="395"/>
      <c r="UYH173" s="395"/>
      <c r="UYI173" s="395"/>
      <c r="UYJ173" s="395"/>
      <c r="UYK173" s="395"/>
      <c r="UYL173" s="395"/>
      <c r="UYM173" s="395"/>
      <c r="UYN173" s="395"/>
      <c r="UYO173" s="395"/>
      <c r="UYP173" s="395"/>
      <c r="UYQ173" s="395"/>
      <c r="UYR173" s="395"/>
      <c r="UYS173" s="395"/>
      <c r="UYT173" s="395"/>
      <c r="UYU173" s="395"/>
      <c r="UYV173" s="395"/>
      <c r="UYW173" s="395"/>
      <c r="UYX173" s="395"/>
      <c r="UYY173" s="395"/>
      <c r="UYZ173" s="395"/>
      <c r="UZA173" s="395"/>
      <c r="UZB173" s="395"/>
      <c r="UZC173" s="395"/>
      <c r="UZD173" s="395"/>
      <c r="UZE173" s="395"/>
      <c r="UZF173" s="395"/>
      <c r="UZG173" s="395"/>
      <c r="UZH173" s="395"/>
      <c r="UZI173" s="395"/>
      <c r="UZJ173" s="395"/>
      <c r="UZK173" s="395"/>
      <c r="UZL173" s="395"/>
      <c r="UZM173" s="395"/>
      <c r="UZN173" s="395"/>
      <c r="UZO173" s="395"/>
      <c r="UZP173" s="395"/>
      <c r="UZQ173" s="395"/>
      <c r="UZR173" s="395"/>
      <c r="UZS173" s="395"/>
      <c r="UZT173" s="395"/>
      <c r="UZU173" s="395"/>
      <c r="UZV173" s="395"/>
      <c r="UZW173" s="395"/>
      <c r="UZX173" s="395"/>
      <c r="UZY173" s="395"/>
      <c r="UZZ173" s="395"/>
      <c r="VAA173" s="395"/>
      <c r="VAB173" s="395"/>
      <c r="VAC173" s="395"/>
      <c r="VAD173" s="395"/>
      <c r="VAE173" s="395"/>
      <c r="VAF173" s="395"/>
      <c r="VAG173" s="395"/>
      <c r="VAH173" s="395"/>
      <c r="VAI173" s="395"/>
      <c r="VAJ173" s="395"/>
      <c r="VAK173" s="395"/>
      <c r="VAL173" s="395"/>
      <c r="VAM173" s="395"/>
      <c r="VAN173" s="395"/>
      <c r="VAO173" s="395"/>
      <c r="VAP173" s="395"/>
      <c r="VAQ173" s="395"/>
      <c r="VAR173" s="395"/>
      <c r="VAS173" s="395"/>
      <c r="VAT173" s="395"/>
      <c r="VAU173" s="395"/>
      <c r="VAV173" s="395"/>
      <c r="VAW173" s="395"/>
      <c r="VAX173" s="395"/>
      <c r="VAY173" s="395"/>
      <c r="VAZ173" s="395"/>
      <c r="VBA173" s="395"/>
      <c r="VBB173" s="395"/>
      <c r="VBC173" s="395"/>
      <c r="VBD173" s="395"/>
      <c r="VBE173" s="395"/>
      <c r="VBF173" s="395"/>
      <c r="VBG173" s="395"/>
      <c r="VBH173" s="395"/>
      <c r="VBI173" s="395"/>
      <c r="VBJ173" s="395"/>
      <c r="VBK173" s="395"/>
      <c r="VBL173" s="395"/>
      <c r="VBM173" s="395"/>
      <c r="VBN173" s="395"/>
      <c r="VBO173" s="395"/>
      <c r="VBP173" s="395"/>
      <c r="VBQ173" s="395"/>
      <c r="VBR173" s="395"/>
      <c r="VBS173" s="395"/>
      <c r="VBT173" s="395"/>
      <c r="VBU173" s="395"/>
      <c r="VBV173" s="395"/>
      <c r="VBW173" s="395"/>
      <c r="VBX173" s="395"/>
      <c r="VBY173" s="395"/>
      <c r="VBZ173" s="395"/>
      <c r="VCA173" s="395"/>
      <c r="VCB173" s="395"/>
      <c r="VCC173" s="395"/>
      <c r="VCD173" s="395"/>
      <c r="VCE173" s="395"/>
      <c r="VCF173" s="395"/>
      <c r="VCG173" s="395"/>
      <c r="VCH173" s="395"/>
      <c r="VCI173" s="395"/>
      <c r="VCJ173" s="395"/>
      <c r="VCK173" s="395"/>
      <c r="VCL173" s="395"/>
      <c r="VCM173" s="395"/>
      <c r="VCN173" s="395"/>
      <c r="VCO173" s="395"/>
      <c r="VCP173" s="395"/>
      <c r="VCQ173" s="395"/>
      <c r="VCR173" s="395"/>
      <c r="VCS173" s="395"/>
      <c r="VCT173" s="395"/>
      <c r="VCU173" s="395"/>
      <c r="VCV173" s="395"/>
      <c r="VCW173" s="395"/>
      <c r="VCX173" s="395"/>
      <c r="VCY173" s="395"/>
      <c r="VCZ173" s="395"/>
      <c r="VDA173" s="395"/>
      <c r="VDB173" s="395"/>
      <c r="VDC173" s="395"/>
      <c r="VDD173" s="395"/>
      <c r="VDE173" s="395"/>
      <c r="VDF173" s="395"/>
      <c r="VDG173" s="395"/>
      <c r="VDH173" s="395"/>
      <c r="VDI173" s="395"/>
      <c r="VDJ173" s="395"/>
      <c r="VDK173" s="395"/>
      <c r="VDL173" s="395"/>
      <c r="VDM173" s="395"/>
      <c r="VDN173" s="395"/>
      <c r="VDO173" s="395"/>
      <c r="VDP173" s="395"/>
      <c r="VDQ173" s="395"/>
      <c r="VDR173" s="395"/>
      <c r="VDS173" s="395"/>
      <c r="VDT173" s="395"/>
      <c r="VDU173" s="395"/>
      <c r="VDV173" s="395"/>
      <c r="VDW173" s="395"/>
      <c r="VDX173" s="395"/>
      <c r="VDY173" s="395"/>
      <c r="VDZ173" s="395"/>
      <c r="VEA173" s="395"/>
      <c r="VEB173" s="395"/>
      <c r="VEC173" s="395"/>
      <c r="VED173" s="395"/>
      <c r="VEE173" s="395"/>
      <c r="VEF173" s="395"/>
      <c r="VEG173" s="395"/>
      <c r="VEH173" s="395"/>
      <c r="VEI173" s="395"/>
      <c r="VEJ173" s="395"/>
      <c r="VEK173" s="395"/>
      <c r="VEL173" s="395"/>
      <c r="VEM173" s="395"/>
      <c r="VEN173" s="395"/>
      <c r="VEO173" s="395"/>
      <c r="VEP173" s="395"/>
      <c r="VEQ173" s="395"/>
      <c r="VER173" s="395"/>
      <c r="VES173" s="395"/>
      <c r="VET173" s="395"/>
      <c r="VEU173" s="395"/>
      <c r="VEV173" s="395"/>
      <c r="VEW173" s="395"/>
      <c r="VEX173" s="395"/>
      <c r="VEY173" s="395"/>
      <c r="VEZ173" s="395"/>
      <c r="VFA173" s="395"/>
      <c r="VFB173" s="395"/>
      <c r="VFC173" s="395"/>
      <c r="VFD173" s="395"/>
      <c r="VFE173" s="395"/>
      <c r="VFF173" s="395"/>
      <c r="VFG173" s="395"/>
      <c r="VFH173" s="395"/>
      <c r="VFI173" s="395"/>
      <c r="VFJ173" s="395"/>
      <c r="VFK173" s="395"/>
      <c r="VFL173" s="395"/>
      <c r="VFM173" s="395"/>
      <c r="VFN173" s="395"/>
      <c r="VFO173" s="395"/>
      <c r="VFP173" s="395"/>
      <c r="VFQ173" s="395"/>
      <c r="VFR173" s="395"/>
      <c r="VFS173" s="395"/>
      <c r="VFT173" s="395"/>
      <c r="VFU173" s="395"/>
      <c r="VFV173" s="395"/>
      <c r="VFW173" s="395"/>
      <c r="VFX173" s="395"/>
      <c r="VFY173" s="395"/>
      <c r="VFZ173" s="395"/>
      <c r="VGA173" s="395"/>
      <c r="VGB173" s="395"/>
      <c r="VGC173" s="395"/>
      <c r="VGD173" s="395"/>
      <c r="VGE173" s="395"/>
      <c r="VGF173" s="395"/>
      <c r="VGG173" s="395"/>
      <c r="VGH173" s="395"/>
      <c r="VGI173" s="395"/>
      <c r="VGJ173" s="395"/>
      <c r="VGK173" s="395"/>
      <c r="VGL173" s="395"/>
      <c r="VGM173" s="395"/>
      <c r="VGN173" s="395"/>
      <c r="VGO173" s="395"/>
      <c r="VGP173" s="395"/>
      <c r="VGQ173" s="395"/>
      <c r="VGR173" s="395"/>
      <c r="VGS173" s="395"/>
      <c r="VGT173" s="395"/>
      <c r="VGU173" s="395"/>
      <c r="VGV173" s="395"/>
      <c r="VGW173" s="395"/>
      <c r="VGX173" s="395"/>
      <c r="VGY173" s="395"/>
      <c r="VGZ173" s="395"/>
      <c r="VHA173" s="395"/>
      <c r="VHB173" s="395"/>
      <c r="VHC173" s="395"/>
      <c r="VHD173" s="395"/>
      <c r="VHE173" s="395"/>
      <c r="VHF173" s="395"/>
      <c r="VHG173" s="395"/>
      <c r="VHH173" s="395"/>
      <c r="VHI173" s="395"/>
      <c r="VHJ173" s="395"/>
      <c r="VHK173" s="395"/>
      <c r="VHL173" s="395"/>
      <c r="VHM173" s="395"/>
      <c r="VHN173" s="395"/>
      <c r="VHO173" s="395"/>
      <c r="VHP173" s="395"/>
      <c r="VHQ173" s="395"/>
      <c r="VHR173" s="395"/>
      <c r="VHS173" s="395"/>
      <c r="VHT173" s="395"/>
      <c r="VHU173" s="395"/>
      <c r="VHV173" s="395"/>
      <c r="VHW173" s="395"/>
      <c r="VHX173" s="395"/>
      <c r="VHY173" s="395"/>
      <c r="VHZ173" s="395"/>
      <c r="VIA173" s="395"/>
      <c r="VIB173" s="395"/>
      <c r="VIC173" s="395"/>
      <c r="VID173" s="395"/>
      <c r="VIE173" s="395"/>
      <c r="VIF173" s="395"/>
      <c r="VIG173" s="395"/>
      <c r="VIH173" s="395"/>
      <c r="VII173" s="395"/>
      <c r="VIJ173" s="395"/>
      <c r="VIK173" s="395"/>
      <c r="VIL173" s="395"/>
      <c r="VIM173" s="395"/>
      <c r="VIN173" s="395"/>
      <c r="VIO173" s="395"/>
      <c r="VIP173" s="395"/>
      <c r="VIQ173" s="395"/>
      <c r="VIR173" s="395"/>
      <c r="VIS173" s="395"/>
      <c r="VIT173" s="395"/>
      <c r="VIU173" s="395"/>
      <c r="VIV173" s="395"/>
      <c r="VIW173" s="395"/>
      <c r="VIX173" s="395"/>
      <c r="VIY173" s="395"/>
      <c r="VIZ173" s="395"/>
      <c r="VJA173" s="395"/>
      <c r="VJB173" s="395"/>
      <c r="VJC173" s="395"/>
      <c r="VJD173" s="395"/>
      <c r="VJE173" s="395"/>
      <c r="VJF173" s="395"/>
      <c r="VJG173" s="395"/>
      <c r="VJH173" s="395"/>
      <c r="VJI173" s="395"/>
      <c r="VJJ173" s="395"/>
      <c r="VJK173" s="395"/>
      <c r="VJL173" s="395"/>
      <c r="VJM173" s="395"/>
      <c r="VJN173" s="395"/>
      <c r="VJO173" s="395"/>
      <c r="VJP173" s="395"/>
      <c r="VJQ173" s="395"/>
      <c r="VJR173" s="395"/>
      <c r="VJS173" s="395"/>
      <c r="VJT173" s="395"/>
      <c r="VJU173" s="395"/>
      <c r="VJV173" s="395"/>
      <c r="VJW173" s="395"/>
      <c r="VJX173" s="395"/>
      <c r="VJY173" s="395"/>
      <c r="VJZ173" s="395"/>
      <c r="VKA173" s="395"/>
      <c r="VKB173" s="395"/>
      <c r="VKC173" s="395"/>
      <c r="VKD173" s="395"/>
      <c r="VKE173" s="395"/>
      <c r="VKF173" s="395"/>
      <c r="VKG173" s="395"/>
      <c r="VKH173" s="395"/>
      <c r="VKI173" s="395"/>
      <c r="VKJ173" s="395"/>
      <c r="VKK173" s="395"/>
      <c r="VKL173" s="395"/>
      <c r="VKM173" s="395"/>
      <c r="VKN173" s="395"/>
      <c r="VKO173" s="395"/>
      <c r="VKP173" s="395"/>
      <c r="VKQ173" s="395"/>
      <c r="VKR173" s="395"/>
      <c r="VKS173" s="395"/>
      <c r="VKT173" s="395"/>
      <c r="VKU173" s="395"/>
      <c r="VKV173" s="395"/>
      <c r="VKW173" s="395"/>
      <c r="VKX173" s="395"/>
      <c r="VKY173" s="395"/>
      <c r="VKZ173" s="395"/>
      <c r="VLA173" s="395"/>
      <c r="VLB173" s="395"/>
      <c r="VLC173" s="395"/>
      <c r="VLD173" s="395"/>
      <c r="VLE173" s="395"/>
      <c r="VLF173" s="395"/>
      <c r="VLG173" s="395"/>
      <c r="VLH173" s="395"/>
      <c r="VLI173" s="395"/>
      <c r="VLJ173" s="395"/>
      <c r="VLK173" s="395"/>
      <c r="VLL173" s="395"/>
      <c r="VLM173" s="395"/>
      <c r="VLN173" s="395"/>
      <c r="VLO173" s="395"/>
      <c r="VLP173" s="395"/>
      <c r="VLQ173" s="395"/>
      <c r="VLR173" s="395"/>
      <c r="VLS173" s="395"/>
      <c r="VLT173" s="395"/>
      <c r="VLU173" s="395"/>
      <c r="VLV173" s="395"/>
      <c r="VLW173" s="395"/>
      <c r="VLX173" s="395"/>
      <c r="VLY173" s="395"/>
      <c r="VLZ173" s="395"/>
      <c r="VMA173" s="395"/>
      <c r="VMB173" s="395"/>
      <c r="VMC173" s="395"/>
      <c r="VMD173" s="395"/>
      <c r="VME173" s="395"/>
      <c r="VMF173" s="395"/>
      <c r="VMG173" s="395"/>
      <c r="VMH173" s="395"/>
      <c r="VMI173" s="395"/>
      <c r="VMJ173" s="395"/>
      <c r="VMK173" s="395"/>
      <c r="VML173" s="395"/>
      <c r="VMM173" s="395"/>
      <c r="VMN173" s="395"/>
      <c r="VMO173" s="395"/>
      <c r="VMP173" s="395"/>
      <c r="VMQ173" s="395"/>
      <c r="VMR173" s="395"/>
      <c r="VMS173" s="395"/>
      <c r="VMT173" s="395"/>
      <c r="VMU173" s="395"/>
      <c r="VMV173" s="395"/>
      <c r="VMW173" s="395"/>
      <c r="VMX173" s="395"/>
      <c r="VMY173" s="395"/>
      <c r="VMZ173" s="395"/>
      <c r="VNA173" s="395"/>
      <c r="VNB173" s="395"/>
      <c r="VNC173" s="395"/>
      <c r="VND173" s="395"/>
      <c r="VNE173" s="395"/>
      <c r="VNF173" s="395"/>
      <c r="VNG173" s="395"/>
      <c r="VNH173" s="395"/>
      <c r="VNI173" s="395"/>
      <c r="VNJ173" s="395"/>
      <c r="VNK173" s="395"/>
      <c r="VNL173" s="395"/>
      <c r="VNM173" s="395"/>
      <c r="VNN173" s="395"/>
      <c r="VNO173" s="395"/>
      <c r="VNP173" s="395"/>
      <c r="VNQ173" s="395"/>
      <c r="VNR173" s="395"/>
      <c r="VNS173" s="395"/>
      <c r="VNT173" s="395"/>
      <c r="VNU173" s="395"/>
      <c r="VNV173" s="395"/>
      <c r="VNW173" s="395"/>
      <c r="VNX173" s="395"/>
      <c r="VNY173" s="395"/>
      <c r="VNZ173" s="395"/>
      <c r="VOA173" s="395"/>
      <c r="VOB173" s="395"/>
      <c r="VOC173" s="395"/>
      <c r="VOD173" s="395"/>
      <c r="VOE173" s="395"/>
      <c r="VOF173" s="395"/>
      <c r="VOG173" s="395"/>
      <c r="VOH173" s="395"/>
      <c r="VOI173" s="395"/>
      <c r="VOJ173" s="395"/>
      <c r="VOK173" s="395"/>
      <c r="VOL173" s="395"/>
      <c r="VOM173" s="395"/>
      <c r="VON173" s="395"/>
      <c r="VOO173" s="395"/>
      <c r="VOP173" s="395"/>
      <c r="VOQ173" s="395"/>
      <c r="VOR173" s="395"/>
      <c r="VOS173" s="395"/>
      <c r="VOT173" s="395"/>
      <c r="VOU173" s="395"/>
      <c r="VOV173" s="395"/>
      <c r="VOW173" s="395"/>
      <c r="VOX173" s="395"/>
      <c r="VOY173" s="395"/>
      <c r="VOZ173" s="395"/>
      <c r="VPA173" s="395"/>
      <c r="VPB173" s="395"/>
      <c r="VPC173" s="395"/>
      <c r="VPD173" s="395"/>
      <c r="VPE173" s="395"/>
      <c r="VPF173" s="395"/>
      <c r="VPG173" s="395"/>
      <c r="VPH173" s="395"/>
      <c r="VPI173" s="395"/>
      <c r="VPJ173" s="395"/>
      <c r="VPK173" s="395"/>
      <c r="VPL173" s="395"/>
      <c r="VPM173" s="395"/>
      <c r="VPN173" s="395"/>
      <c r="VPO173" s="395"/>
      <c r="VPP173" s="395"/>
      <c r="VPQ173" s="395"/>
      <c r="VPR173" s="395"/>
      <c r="VPS173" s="395"/>
      <c r="VPT173" s="395"/>
      <c r="VPU173" s="395"/>
      <c r="VPV173" s="395"/>
      <c r="VPW173" s="395"/>
      <c r="VPX173" s="395"/>
      <c r="VPY173" s="395"/>
      <c r="VPZ173" s="395"/>
      <c r="VQA173" s="395"/>
      <c r="VQB173" s="395"/>
      <c r="VQC173" s="395"/>
      <c r="VQD173" s="395"/>
      <c r="VQE173" s="395"/>
      <c r="VQF173" s="395"/>
      <c r="VQG173" s="395"/>
      <c r="VQH173" s="395"/>
      <c r="VQI173" s="395"/>
      <c r="VQJ173" s="395"/>
      <c r="VQK173" s="395"/>
      <c r="VQL173" s="395"/>
      <c r="VQM173" s="395"/>
      <c r="VQN173" s="395"/>
      <c r="VQO173" s="395"/>
      <c r="VQP173" s="395"/>
      <c r="VQQ173" s="395"/>
      <c r="VQR173" s="395"/>
      <c r="VQS173" s="395"/>
      <c r="VQT173" s="395"/>
      <c r="VQU173" s="395"/>
      <c r="VQV173" s="395"/>
      <c r="VQW173" s="395"/>
      <c r="VQX173" s="395"/>
      <c r="VQY173" s="395"/>
      <c r="VQZ173" s="395"/>
      <c r="VRA173" s="395"/>
      <c r="VRB173" s="395"/>
      <c r="VRC173" s="395"/>
      <c r="VRD173" s="395"/>
      <c r="VRE173" s="395"/>
      <c r="VRF173" s="395"/>
      <c r="VRG173" s="395"/>
      <c r="VRH173" s="395"/>
      <c r="VRI173" s="395"/>
      <c r="VRJ173" s="395"/>
      <c r="VRK173" s="395"/>
      <c r="VRL173" s="395"/>
      <c r="VRM173" s="395"/>
      <c r="VRN173" s="395"/>
      <c r="VRO173" s="395"/>
      <c r="VRP173" s="395"/>
      <c r="VRQ173" s="395"/>
      <c r="VRR173" s="395"/>
      <c r="VRS173" s="395"/>
      <c r="VRT173" s="395"/>
      <c r="VRU173" s="395"/>
      <c r="VRV173" s="395"/>
      <c r="VRW173" s="395"/>
      <c r="VRX173" s="395"/>
      <c r="VRY173" s="395"/>
      <c r="VRZ173" s="395"/>
      <c r="VSA173" s="395"/>
      <c r="VSB173" s="395"/>
      <c r="VSC173" s="395"/>
      <c r="VSD173" s="395"/>
      <c r="VSE173" s="395"/>
      <c r="VSF173" s="395"/>
      <c r="VSG173" s="395"/>
      <c r="VSH173" s="395"/>
      <c r="VSI173" s="395"/>
      <c r="VSJ173" s="395"/>
      <c r="VSK173" s="395"/>
      <c r="VSL173" s="395"/>
      <c r="VSM173" s="395"/>
      <c r="VSN173" s="395"/>
      <c r="VSO173" s="395"/>
      <c r="VSP173" s="395"/>
      <c r="VSQ173" s="395"/>
      <c r="VSR173" s="395"/>
      <c r="VSS173" s="395"/>
      <c r="VST173" s="395"/>
      <c r="VSU173" s="395"/>
      <c r="VSV173" s="395"/>
      <c r="VSW173" s="395"/>
      <c r="VSX173" s="395"/>
      <c r="VSY173" s="395"/>
      <c r="VSZ173" s="395"/>
      <c r="VTA173" s="395"/>
      <c r="VTB173" s="395"/>
      <c r="VTC173" s="395"/>
      <c r="VTD173" s="395"/>
      <c r="VTE173" s="395"/>
      <c r="VTF173" s="395"/>
      <c r="VTG173" s="395"/>
      <c r="VTH173" s="395"/>
      <c r="VTI173" s="395"/>
      <c r="VTJ173" s="395"/>
      <c r="VTK173" s="395"/>
      <c r="VTL173" s="395"/>
      <c r="VTM173" s="395"/>
      <c r="VTN173" s="395"/>
      <c r="VTO173" s="395"/>
      <c r="VTP173" s="395"/>
      <c r="VTQ173" s="395"/>
      <c r="VTR173" s="395"/>
      <c r="VTS173" s="395"/>
      <c r="VTT173" s="395"/>
      <c r="VTU173" s="395"/>
      <c r="VTV173" s="395"/>
      <c r="VTW173" s="395"/>
      <c r="VTX173" s="395"/>
      <c r="VTY173" s="395"/>
      <c r="VTZ173" s="395"/>
      <c r="VUA173" s="395"/>
      <c r="VUB173" s="395"/>
      <c r="VUC173" s="395"/>
      <c r="VUD173" s="395"/>
      <c r="VUE173" s="395"/>
      <c r="VUF173" s="395"/>
      <c r="VUG173" s="395"/>
      <c r="VUH173" s="395"/>
      <c r="VUI173" s="395"/>
      <c r="VUJ173" s="395"/>
      <c r="VUK173" s="395"/>
      <c r="VUL173" s="395"/>
      <c r="VUM173" s="395"/>
      <c r="VUN173" s="395"/>
      <c r="VUO173" s="395"/>
      <c r="VUP173" s="395"/>
      <c r="VUQ173" s="395"/>
      <c r="VUR173" s="395"/>
      <c r="VUS173" s="395"/>
      <c r="VUT173" s="395"/>
      <c r="VUU173" s="395"/>
      <c r="VUV173" s="395"/>
      <c r="VUW173" s="395"/>
      <c r="VUX173" s="395"/>
      <c r="VUY173" s="395"/>
      <c r="VUZ173" s="395"/>
      <c r="VVA173" s="395"/>
      <c r="VVB173" s="395"/>
      <c r="VVC173" s="395"/>
      <c r="VVD173" s="395"/>
      <c r="VVE173" s="395"/>
      <c r="VVF173" s="395"/>
      <c r="VVG173" s="395"/>
      <c r="VVH173" s="395"/>
      <c r="VVI173" s="395"/>
      <c r="VVJ173" s="395"/>
      <c r="VVK173" s="395"/>
      <c r="VVL173" s="395"/>
      <c r="VVM173" s="395"/>
      <c r="VVN173" s="395"/>
      <c r="VVO173" s="395"/>
      <c r="VVP173" s="395"/>
      <c r="VVQ173" s="395"/>
      <c r="VVR173" s="395"/>
      <c r="VVS173" s="395"/>
      <c r="VVT173" s="395"/>
      <c r="VVU173" s="395"/>
      <c r="VVV173" s="395"/>
      <c r="VVW173" s="395"/>
      <c r="VVX173" s="395"/>
      <c r="VVY173" s="395"/>
      <c r="VVZ173" s="395"/>
      <c r="VWA173" s="395"/>
      <c r="VWB173" s="395"/>
      <c r="VWC173" s="395"/>
      <c r="VWD173" s="395"/>
      <c r="VWE173" s="395"/>
      <c r="VWF173" s="395"/>
      <c r="VWG173" s="395"/>
      <c r="VWH173" s="395"/>
      <c r="VWI173" s="395"/>
      <c r="VWJ173" s="395"/>
      <c r="VWK173" s="395"/>
      <c r="VWL173" s="395"/>
      <c r="VWM173" s="395"/>
      <c r="VWN173" s="395"/>
      <c r="VWO173" s="395"/>
      <c r="VWP173" s="395"/>
      <c r="VWQ173" s="395"/>
      <c r="VWR173" s="395"/>
      <c r="VWS173" s="395"/>
      <c r="VWT173" s="395"/>
      <c r="VWU173" s="395"/>
      <c r="VWV173" s="395"/>
      <c r="VWW173" s="395"/>
      <c r="VWX173" s="395"/>
      <c r="VWY173" s="395"/>
      <c r="VWZ173" s="395"/>
      <c r="VXA173" s="395"/>
      <c r="VXB173" s="395"/>
      <c r="VXC173" s="395"/>
      <c r="VXD173" s="395"/>
      <c r="VXE173" s="395"/>
      <c r="VXF173" s="395"/>
      <c r="VXG173" s="395"/>
      <c r="VXH173" s="395"/>
      <c r="VXI173" s="395"/>
      <c r="VXJ173" s="395"/>
      <c r="VXK173" s="395"/>
      <c r="VXL173" s="395"/>
      <c r="VXM173" s="395"/>
      <c r="VXN173" s="395"/>
      <c r="VXO173" s="395"/>
      <c r="VXP173" s="395"/>
      <c r="VXQ173" s="395"/>
      <c r="VXR173" s="395"/>
      <c r="VXS173" s="395"/>
      <c r="VXT173" s="395"/>
      <c r="VXU173" s="395"/>
      <c r="VXV173" s="395"/>
      <c r="VXW173" s="395"/>
      <c r="VXX173" s="395"/>
      <c r="VXY173" s="395"/>
      <c r="VXZ173" s="395"/>
      <c r="VYA173" s="395"/>
      <c r="VYB173" s="395"/>
      <c r="VYC173" s="395"/>
      <c r="VYD173" s="395"/>
      <c r="VYE173" s="395"/>
      <c r="VYF173" s="395"/>
      <c r="VYG173" s="395"/>
      <c r="VYH173" s="395"/>
      <c r="VYI173" s="395"/>
      <c r="VYJ173" s="395"/>
      <c r="VYK173" s="395"/>
      <c r="VYL173" s="395"/>
      <c r="VYM173" s="395"/>
      <c r="VYN173" s="395"/>
      <c r="VYO173" s="395"/>
      <c r="VYP173" s="395"/>
      <c r="VYQ173" s="395"/>
      <c r="VYR173" s="395"/>
      <c r="VYS173" s="395"/>
      <c r="VYT173" s="395"/>
      <c r="VYU173" s="395"/>
      <c r="VYV173" s="395"/>
      <c r="VYW173" s="395"/>
      <c r="VYX173" s="395"/>
      <c r="VYY173" s="395"/>
      <c r="VYZ173" s="395"/>
      <c r="VZA173" s="395"/>
      <c r="VZB173" s="395"/>
      <c r="VZC173" s="395"/>
      <c r="VZD173" s="395"/>
      <c r="VZE173" s="395"/>
      <c r="VZF173" s="395"/>
      <c r="VZG173" s="395"/>
      <c r="VZH173" s="395"/>
      <c r="VZI173" s="395"/>
      <c r="VZJ173" s="395"/>
      <c r="VZK173" s="395"/>
      <c r="VZL173" s="395"/>
      <c r="VZM173" s="395"/>
      <c r="VZN173" s="395"/>
      <c r="VZO173" s="395"/>
      <c r="VZP173" s="395"/>
      <c r="VZQ173" s="395"/>
      <c r="VZR173" s="395"/>
      <c r="VZS173" s="395"/>
      <c r="VZT173" s="395"/>
      <c r="VZU173" s="395"/>
      <c r="VZV173" s="395"/>
      <c r="VZW173" s="395"/>
      <c r="VZX173" s="395"/>
      <c r="VZY173" s="395"/>
      <c r="VZZ173" s="395"/>
      <c r="WAA173" s="395"/>
      <c r="WAB173" s="395"/>
      <c r="WAC173" s="395"/>
      <c r="WAD173" s="395"/>
      <c r="WAE173" s="395"/>
      <c r="WAF173" s="395"/>
      <c r="WAG173" s="395"/>
      <c r="WAH173" s="395"/>
      <c r="WAI173" s="395"/>
      <c r="WAJ173" s="395"/>
      <c r="WAK173" s="395"/>
      <c r="WAL173" s="395"/>
      <c r="WAM173" s="395"/>
      <c r="WAN173" s="395"/>
      <c r="WAO173" s="395"/>
      <c r="WAP173" s="395"/>
      <c r="WAQ173" s="395"/>
      <c r="WAR173" s="395"/>
      <c r="WAS173" s="395"/>
      <c r="WAT173" s="395"/>
      <c r="WAU173" s="395"/>
      <c r="WAV173" s="395"/>
      <c r="WAW173" s="395"/>
      <c r="WAX173" s="395"/>
      <c r="WAY173" s="395"/>
      <c r="WAZ173" s="395"/>
      <c r="WBA173" s="395"/>
      <c r="WBB173" s="395"/>
      <c r="WBC173" s="395"/>
      <c r="WBD173" s="395"/>
      <c r="WBE173" s="395"/>
      <c r="WBF173" s="395"/>
      <c r="WBG173" s="395"/>
      <c r="WBH173" s="395"/>
      <c r="WBI173" s="395"/>
      <c r="WBJ173" s="395"/>
      <c r="WBK173" s="395"/>
      <c r="WBL173" s="395"/>
      <c r="WBM173" s="395"/>
      <c r="WBN173" s="395"/>
      <c r="WBO173" s="395"/>
      <c r="WBP173" s="395"/>
      <c r="WBQ173" s="395"/>
      <c r="WBR173" s="395"/>
      <c r="WBS173" s="395"/>
      <c r="WBT173" s="395"/>
      <c r="WBU173" s="395"/>
      <c r="WBV173" s="395"/>
      <c r="WBW173" s="395"/>
      <c r="WBX173" s="395"/>
      <c r="WBY173" s="395"/>
      <c r="WBZ173" s="395"/>
      <c r="WCA173" s="395"/>
      <c r="WCB173" s="395"/>
      <c r="WCC173" s="395"/>
      <c r="WCD173" s="395"/>
      <c r="WCE173" s="395"/>
      <c r="WCF173" s="395"/>
      <c r="WCG173" s="395"/>
      <c r="WCH173" s="395"/>
      <c r="WCI173" s="395"/>
      <c r="WCJ173" s="395"/>
      <c r="WCK173" s="395"/>
      <c r="WCL173" s="395"/>
      <c r="WCM173" s="395"/>
      <c r="WCN173" s="395"/>
      <c r="WCO173" s="395"/>
      <c r="WCP173" s="395"/>
      <c r="WCQ173" s="395"/>
      <c r="WCR173" s="395"/>
      <c r="WCS173" s="395"/>
      <c r="WCT173" s="395"/>
      <c r="WCU173" s="395"/>
      <c r="WCV173" s="395"/>
      <c r="WCW173" s="395"/>
      <c r="WCX173" s="395"/>
      <c r="WCY173" s="395"/>
      <c r="WCZ173" s="395"/>
      <c r="WDA173" s="395"/>
      <c r="WDB173" s="395"/>
      <c r="WDC173" s="395"/>
      <c r="WDD173" s="395"/>
      <c r="WDE173" s="395"/>
      <c r="WDF173" s="395"/>
      <c r="WDG173" s="395"/>
      <c r="WDH173" s="395"/>
      <c r="WDI173" s="395"/>
      <c r="WDJ173" s="395"/>
      <c r="WDK173" s="395"/>
      <c r="WDL173" s="395"/>
      <c r="WDM173" s="395"/>
      <c r="WDN173" s="395"/>
      <c r="WDO173" s="395"/>
      <c r="WDP173" s="395"/>
      <c r="WDQ173" s="395"/>
      <c r="WDR173" s="395"/>
      <c r="WDS173" s="395"/>
      <c r="WDT173" s="395"/>
      <c r="WDU173" s="395"/>
      <c r="WDV173" s="395"/>
      <c r="WDW173" s="395"/>
      <c r="WDX173" s="395"/>
      <c r="WDY173" s="395"/>
      <c r="WDZ173" s="395"/>
      <c r="WEA173" s="395"/>
      <c r="WEB173" s="395"/>
      <c r="WEC173" s="395"/>
      <c r="WED173" s="395"/>
      <c r="WEE173" s="395"/>
      <c r="WEF173" s="395"/>
      <c r="WEG173" s="395"/>
      <c r="WEH173" s="395"/>
      <c r="WEI173" s="395"/>
      <c r="WEJ173" s="395"/>
      <c r="WEK173" s="395"/>
      <c r="WEL173" s="395"/>
      <c r="WEM173" s="395"/>
      <c r="WEN173" s="395"/>
      <c r="WEO173" s="395"/>
      <c r="WEP173" s="395"/>
      <c r="WEQ173" s="395"/>
      <c r="WER173" s="395"/>
      <c r="WES173" s="395"/>
      <c r="WET173" s="395"/>
      <c r="WEU173" s="395"/>
      <c r="WEV173" s="395"/>
      <c r="WEW173" s="395"/>
      <c r="WEX173" s="395"/>
      <c r="WEY173" s="395"/>
      <c r="WEZ173" s="395"/>
      <c r="WFA173" s="395"/>
      <c r="WFB173" s="395"/>
      <c r="WFC173" s="395"/>
      <c r="WFD173" s="395"/>
      <c r="WFE173" s="395"/>
      <c r="WFF173" s="395"/>
      <c r="WFG173" s="395"/>
      <c r="WFH173" s="395"/>
      <c r="WFI173" s="395"/>
      <c r="WFJ173" s="395"/>
      <c r="WFK173" s="395"/>
      <c r="WFL173" s="395"/>
      <c r="WFM173" s="395"/>
      <c r="WFN173" s="395"/>
      <c r="WFO173" s="395"/>
      <c r="WFP173" s="395"/>
      <c r="WFQ173" s="395"/>
      <c r="WFR173" s="395"/>
      <c r="WFS173" s="395"/>
      <c r="WFT173" s="395"/>
      <c r="WFU173" s="395"/>
      <c r="WFV173" s="395"/>
      <c r="WFW173" s="395"/>
      <c r="WFX173" s="395"/>
      <c r="WFY173" s="395"/>
      <c r="WFZ173" s="395"/>
      <c r="WGA173" s="395"/>
      <c r="WGB173" s="395"/>
      <c r="WGC173" s="395"/>
      <c r="WGD173" s="395"/>
      <c r="WGE173" s="395"/>
      <c r="WGF173" s="395"/>
      <c r="WGG173" s="395"/>
      <c r="WGH173" s="395"/>
      <c r="WGI173" s="395"/>
      <c r="WGJ173" s="395"/>
      <c r="WGK173" s="395"/>
      <c r="WGL173" s="395"/>
      <c r="WGM173" s="395"/>
      <c r="WGN173" s="395"/>
      <c r="WGO173" s="395"/>
      <c r="WGP173" s="395"/>
      <c r="WGQ173" s="395"/>
      <c r="WGR173" s="395"/>
      <c r="WGS173" s="395"/>
      <c r="WGT173" s="395"/>
      <c r="WGU173" s="395"/>
      <c r="WGV173" s="395"/>
      <c r="WGW173" s="395"/>
      <c r="WGX173" s="395"/>
      <c r="WGY173" s="395"/>
      <c r="WGZ173" s="395"/>
      <c r="WHA173" s="395"/>
      <c r="WHB173" s="395"/>
      <c r="WHC173" s="395"/>
      <c r="WHD173" s="395"/>
      <c r="WHE173" s="395"/>
      <c r="WHF173" s="395"/>
      <c r="WHG173" s="395"/>
      <c r="WHH173" s="395"/>
      <c r="WHI173" s="395"/>
      <c r="WHJ173" s="395"/>
      <c r="WHK173" s="395"/>
      <c r="WHL173" s="395"/>
      <c r="WHM173" s="395"/>
      <c r="WHN173" s="395"/>
      <c r="WHO173" s="395"/>
      <c r="WHP173" s="395"/>
      <c r="WHQ173" s="395"/>
      <c r="WHR173" s="395"/>
      <c r="WHS173" s="395"/>
      <c r="WHT173" s="395"/>
      <c r="WHU173" s="395"/>
      <c r="WHV173" s="395"/>
      <c r="WHW173" s="395"/>
      <c r="WHX173" s="395"/>
      <c r="WHY173" s="395"/>
      <c r="WHZ173" s="395"/>
      <c r="WIA173" s="395"/>
      <c r="WIB173" s="395"/>
      <c r="WIC173" s="395"/>
      <c r="WID173" s="395"/>
      <c r="WIE173" s="395"/>
      <c r="WIF173" s="395"/>
      <c r="WIG173" s="395"/>
      <c r="WIH173" s="395"/>
      <c r="WII173" s="395"/>
      <c r="WIJ173" s="395"/>
      <c r="WIK173" s="395"/>
      <c r="WIL173" s="395"/>
      <c r="WIM173" s="395"/>
      <c r="WIN173" s="395"/>
      <c r="WIO173" s="395"/>
      <c r="WIP173" s="395"/>
      <c r="WIQ173" s="395"/>
      <c r="WIR173" s="395"/>
      <c r="WIS173" s="395"/>
      <c r="WIT173" s="395"/>
      <c r="WIU173" s="395"/>
      <c r="WIV173" s="395"/>
      <c r="WIW173" s="395"/>
      <c r="WIX173" s="395"/>
      <c r="WIY173" s="395"/>
      <c r="WIZ173" s="395"/>
      <c r="WJA173" s="395"/>
      <c r="WJB173" s="395"/>
      <c r="WJC173" s="395"/>
      <c r="WJD173" s="395"/>
      <c r="WJE173" s="395"/>
      <c r="WJF173" s="395"/>
      <c r="WJG173" s="395"/>
      <c r="WJH173" s="395"/>
      <c r="WJI173" s="395"/>
      <c r="WJJ173" s="395"/>
      <c r="WJK173" s="395"/>
      <c r="WJL173" s="395"/>
      <c r="WJM173" s="395"/>
      <c r="WJN173" s="395"/>
      <c r="WJO173" s="395"/>
      <c r="WJP173" s="395"/>
      <c r="WJQ173" s="395"/>
      <c r="WJR173" s="395"/>
      <c r="WJS173" s="395"/>
      <c r="WJT173" s="395"/>
      <c r="WJU173" s="395"/>
      <c r="WJV173" s="395"/>
      <c r="WJW173" s="395"/>
      <c r="WJX173" s="395"/>
      <c r="WJY173" s="395"/>
      <c r="WJZ173" s="395"/>
      <c r="WKA173" s="395"/>
      <c r="WKB173" s="395"/>
      <c r="WKC173" s="395"/>
      <c r="WKD173" s="395"/>
      <c r="WKE173" s="395"/>
      <c r="WKF173" s="395"/>
      <c r="WKG173" s="395"/>
      <c r="WKH173" s="395"/>
      <c r="WKI173" s="395"/>
      <c r="WKJ173" s="395"/>
      <c r="WKK173" s="395"/>
      <c r="WKL173" s="395"/>
      <c r="WKM173" s="395"/>
      <c r="WKN173" s="395"/>
      <c r="WKO173" s="395"/>
      <c r="WKP173" s="395"/>
      <c r="WKQ173" s="395"/>
      <c r="WKR173" s="395"/>
      <c r="WKS173" s="395"/>
      <c r="WKT173" s="395"/>
      <c r="WKU173" s="395"/>
      <c r="WKV173" s="395"/>
      <c r="WKW173" s="395"/>
      <c r="WKX173" s="395"/>
      <c r="WKY173" s="395"/>
      <c r="WKZ173" s="395"/>
      <c r="WLA173" s="395"/>
      <c r="WLB173" s="395"/>
      <c r="WLC173" s="395"/>
      <c r="WLD173" s="395"/>
      <c r="WLE173" s="395"/>
      <c r="WLF173" s="395"/>
      <c r="WLG173" s="395"/>
      <c r="WLH173" s="395"/>
      <c r="WLI173" s="395"/>
      <c r="WLJ173" s="395"/>
      <c r="WLK173" s="395"/>
      <c r="WLL173" s="395"/>
      <c r="WLM173" s="395"/>
      <c r="WLN173" s="395"/>
      <c r="WLO173" s="395"/>
      <c r="WLP173" s="395"/>
      <c r="WLQ173" s="395"/>
      <c r="WLR173" s="395"/>
      <c r="WLS173" s="395"/>
      <c r="WLT173" s="395"/>
      <c r="WLU173" s="395"/>
      <c r="WLV173" s="395"/>
      <c r="WLW173" s="395"/>
      <c r="WLX173" s="395"/>
      <c r="WLY173" s="395"/>
      <c r="WLZ173" s="395"/>
      <c r="WMA173" s="395"/>
      <c r="WMB173" s="395"/>
      <c r="WMC173" s="395"/>
      <c r="WMD173" s="395"/>
      <c r="WME173" s="395"/>
      <c r="WMF173" s="395"/>
      <c r="WMG173" s="395"/>
      <c r="WMH173" s="395"/>
      <c r="WMI173" s="395"/>
      <c r="WMJ173" s="395"/>
      <c r="WMK173" s="395"/>
      <c r="WML173" s="395"/>
      <c r="WMM173" s="395"/>
      <c r="WMN173" s="395"/>
      <c r="WMO173" s="395"/>
      <c r="WMP173" s="395"/>
      <c r="WMQ173" s="395"/>
      <c r="WMR173" s="395"/>
      <c r="WMS173" s="395"/>
      <c r="WMT173" s="395"/>
      <c r="WMU173" s="395"/>
      <c r="WMV173" s="395"/>
      <c r="WMW173" s="395"/>
      <c r="WMX173" s="395"/>
      <c r="WMY173" s="395"/>
      <c r="WMZ173" s="395"/>
      <c r="WNA173" s="395"/>
      <c r="WNB173" s="395"/>
      <c r="WNC173" s="395"/>
      <c r="WND173" s="395"/>
      <c r="WNE173" s="395"/>
      <c r="WNF173" s="395"/>
      <c r="WNG173" s="395"/>
      <c r="WNH173" s="395"/>
      <c r="WNI173" s="395"/>
      <c r="WNJ173" s="395"/>
      <c r="WNK173" s="395"/>
      <c r="WNL173" s="395"/>
      <c r="WNM173" s="395"/>
      <c r="WNN173" s="395"/>
      <c r="WNO173" s="395"/>
      <c r="WNP173" s="395"/>
      <c r="WNQ173" s="395"/>
      <c r="WNR173" s="395"/>
      <c r="WNS173" s="395"/>
      <c r="WNT173" s="395"/>
      <c r="WNU173" s="395"/>
      <c r="WNV173" s="395"/>
      <c r="WNW173" s="395"/>
      <c r="WNX173" s="395"/>
      <c r="WNY173" s="395"/>
      <c r="WNZ173" s="395"/>
      <c r="WOA173" s="395"/>
      <c r="WOB173" s="395"/>
      <c r="WOC173" s="395"/>
      <c r="WOD173" s="395"/>
      <c r="WOE173" s="395"/>
      <c r="WOF173" s="395"/>
      <c r="WOG173" s="395"/>
      <c r="WOH173" s="395"/>
      <c r="WOI173" s="395"/>
      <c r="WOJ173" s="395"/>
      <c r="WOK173" s="395"/>
      <c r="WOL173" s="395"/>
      <c r="WOM173" s="395"/>
      <c r="WON173" s="395"/>
      <c r="WOO173" s="395"/>
      <c r="WOP173" s="395"/>
      <c r="WOQ173" s="395"/>
      <c r="WOR173" s="395"/>
      <c r="WOS173" s="395"/>
      <c r="WOT173" s="395"/>
      <c r="WOU173" s="395"/>
      <c r="WOV173" s="395"/>
      <c r="WOW173" s="395"/>
      <c r="WOX173" s="395"/>
      <c r="WOY173" s="395"/>
      <c r="WOZ173" s="395"/>
      <c r="WPA173" s="395"/>
      <c r="WPB173" s="395"/>
      <c r="WPC173" s="395"/>
      <c r="WPD173" s="395"/>
      <c r="WPE173" s="395"/>
      <c r="WPF173" s="395"/>
      <c r="WPG173" s="395"/>
      <c r="WPH173" s="395"/>
      <c r="WPI173" s="395"/>
      <c r="WPJ173" s="395"/>
      <c r="WPK173" s="395"/>
      <c r="WPL173" s="395"/>
      <c r="WPM173" s="395"/>
      <c r="WPN173" s="395"/>
      <c r="WPO173" s="395"/>
      <c r="WPP173" s="395"/>
      <c r="WPQ173" s="395"/>
      <c r="WPR173" s="395"/>
      <c r="WPS173" s="395"/>
      <c r="WPT173" s="395"/>
      <c r="WPU173" s="395"/>
      <c r="WPV173" s="395"/>
      <c r="WPW173" s="395"/>
      <c r="WPX173" s="395"/>
      <c r="WPY173" s="395"/>
      <c r="WPZ173" s="395"/>
      <c r="WQA173" s="395"/>
      <c r="WQB173" s="395"/>
      <c r="WQC173" s="395"/>
      <c r="WQD173" s="395"/>
      <c r="WQE173" s="395"/>
      <c r="WQF173" s="395"/>
      <c r="WQG173" s="395"/>
      <c r="WQH173" s="395"/>
      <c r="WQI173" s="395"/>
      <c r="WQJ173" s="395"/>
      <c r="WQK173" s="395"/>
      <c r="WQL173" s="395"/>
      <c r="WQM173" s="395"/>
      <c r="WQN173" s="395"/>
      <c r="WQO173" s="395"/>
      <c r="WQP173" s="395"/>
      <c r="WQQ173" s="395"/>
      <c r="WQR173" s="395"/>
      <c r="WQS173" s="395"/>
      <c r="WQT173" s="395"/>
      <c r="WQU173" s="395"/>
      <c r="WQV173" s="395"/>
      <c r="WQW173" s="395"/>
      <c r="WQX173" s="395"/>
      <c r="WQY173" s="395"/>
      <c r="WQZ173" s="395"/>
      <c r="WRA173" s="395"/>
      <c r="WRB173" s="395"/>
      <c r="WRC173" s="395"/>
      <c r="WRD173" s="395"/>
      <c r="WRE173" s="395"/>
      <c r="WRF173" s="395"/>
      <c r="WRG173" s="395"/>
      <c r="WRH173" s="395"/>
      <c r="WRI173" s="395"/>
      <c r="WRJ173" s="395"/>
      <c r="WRK173" s="395"/>
      <c r="WRL173" s="395"/>
      <c r="WRM173" s="395"/>
      <c r="WRN173" s="395"/>
      <c r="WRO173" s="395"/>
      <c r="WRP173" s="395"/>
      <c r="WRQ173" s="395"/>
      <c r="WRR173" s="395"/>
      <c r="WRS173" s="395"/>
      <c r="WRT173" s="395"/>
      <c r="WRU173" s="395"/>
      <c r="WRV173" s="395"/>
      <c r="WRW173" s="395"/>
      <c r="WRX173" s="395"/>
      <c r="WRY173" s="395"/>
      <c r="WRZ173" s="395"/>
      <c r="WSA173" s="395"/>
      <c r="WSB173" s="395"/>
      <c r="WSC173" s="395"/>
      <c r="WSD173" s="395"/>
      <c r="WSE173" s="395"/>
      <c r="WSF173" s="395"/>
      <c r="WSG173" s="395"/>
      <c r="WSH173" s="395"/>
      <c r="WSI173" s="395"/>
      <c r="WSJ173" s="395"/>
      <c r="WSK173" s="395"/>
      <c r="WSL173" s="395"/>
      <c r="WSM173" s="395"/>
      <c r="WSN173" s="395"/>
      <c r="WSO173" s="395"/>
      <c r="WSP173" s="395"/>
      <c r="WSQ173" s="395"/>
      <c r="WSR173" s="395"/>
      <c r="WSS173" s="395"/>
      <c r="WST173" s="395"/>
      <c r="WSU173" s="395"/>
      <c r="WSV173" s="395"/>
      <c r="WSW173" s="395"/>
      <c r="WSX173" s="395"/>
      <c r="WSY173" s="395"/>
      <c r="WSZ173" s="395"/>
      <c r="WTA173" s="395"/>
      <c r="WTB173" s="395"/>
      <c r="WTC173" s="395"/>
      <c r="WTD173" s="395"/>
      <c r="WTE173" s="395"/>
      <c r="WTF173" s="395"/>
      <c r="WTG173" s="395"/>
      <c r="WTH173" s="395"/>
      <c r="WTI173" s="395"/>
      <c r="WTJ173" s="395"/>
      <c r="WTK173" s="395"/>
      <c r="WTL173" s="395"/>
      <c r="WTM173" s="395"/>
      <c r="WTN173" s="395"/>
      <c r="WTO173" s="395"/>
      <c r="WTP173" s="395"/>
      <c r="WTQ173" s="395"/>
      <c r="WTR173" s="395"/>
      <c r="WTS173" s="395"/>
      <c r="WTT173" s="395"/>
      <c r="WTU173" s="395"/>
      <c r="WTV173" s="395"/>
      <c r="WTW173" s="395"/>
      <c r="WTX173" s="395"/>
      <c r="WTY173" s="395"/>
      <c r="WTZ173" s="395"/>
      <c r="WUA173" s="395"/>
      <c r="WUB173" s="395"/>
      <c r="WUC173" s="395"/>
      <c r="WUD173" s="395"/>
      <c r="WUE173" s="395"/>
      <c r="WUF173" s="395"/>
      <c r="WUG173" s="395"/>
      <c r="WUH173" s="395"/>
      <c r="WUI173" s="395"/>
      <c r="WUJ173" s="395"/>
      <c r="WUK173" s="395"/>
      <c r="WUL173" s="395"/>
      <c r="WUM173" s="395"/>
      <c r="WUN173" s="395"/>
      <c r="WUO173" s="395"/>
      <c r="WUP173" s="395"/>
      <c r="WUQ173" s="395"/>
      <c r="WUR173" s="395"/>
      <c r="WUS173" s="395"/>
      <c r="WUT173" s="395"/>
      <c r="WUU173" s="395"/>
      <c r="WUV173" s="395"/>
      <c r="WUW173" s="395"/>
      <c r="WUX173" s="395"/>
      <c r="WUY173" s="395"/>
      <c r="WUZ173" s="395"/>
      <c r="WVA173" s="395"/>
      <c r="WVB173" s="395"/>
      <c r="WVC173" s="395"/>
      <c r="WVD173" s="395"/>
      <c r="WVE173" s="395"/>
      <c r="WVF173" s="395"/>
      <c r="WVG173" s="395"/>
      <c r="WVH173" s="395"/>
      <c r="WVI173" s="395"/>
      <c r="WVJ173" s="395"/>
      <c r="WVK173" s="395"/>
      <c r="WVL173" s="395"/>
      <c r="WVM173" s="395"/>
      <c r="WVN173" s="395"/>
      <c r="WVO173" s="395"/>
      <c r="WVP173" s="395"/>
      <c r="WVQ173" s="395"/>
      <c r="WVR173" s="395"/>
      <c r="WVS173" s="395"/>
      <c r="WVT173" s="395"/>
      <c r="WVU173" s="395"/>
      <c r="WVV173" s="395"/>
      <c r="WVW173" s="395"/>
      <c r="WVX173" s="395"/>
      <c r="WVY173" s="395"/>
      <c r="WVZ173" s="395"/>
      <c r="WWA173" s="395"/>
      <c r="WWB173" s="395"/>
    </row>
    <row r="174" spans="1:16148" x14ac:dyDescent="0.2">
      <c r="A174" s="340" t="s">
        <v>1946</v>
      </c>
      <c r="B174" s="326">
        <f>'SH Pattern'!G51</f>
        <v>0</v>
      </c>
      <c r="C174" s="326">
        <f>'SH Pattern'!AE51</f>
        <v>0</v>
      </c>
      <c r="D174" s="326">
        <f>'SH Pattern'!BC51</f>
        <v>0</v>
      </c>
      <c r="E174" s="326">
        <f>'SH Pattern'!CA51</f>
        <v>0</v>
      </c>
      <c r="F174" s="326">
        <f>'SH Pattern'!CY51</f>
        <v>0</v>
      </c>
      <c r="G174" s="326">
        <f>'SH Pattern'!DW51</f>
        <v>0</v>
      </c>
      <c r="H174" s="326">
        <f>'SH Pattern'!EU51</f>
        <v>0</v>
      </c>
      <c r="I174" s="326">
        <f>'SH Pattern'!FS51</f>
        <v>0.6</v>
      </c>
      <c r="J174" s="326">
        <f>'SH Pattern'!GQ51</f>
        <v>0.52</v>
      </c>
      <c r="K174" s="326">
        <f>'SH Pattern'!HO51</f>
        <v>0.35</v>
      </c>
      <c r="L174" s="326">
        <f>'SH Pattern'!IM51</f>
        <v>0.37</v>
      </c>
      <c r="M174" s="326">
        <f>'SH Pattern'!JK51</f>
        <v>0.28999999999999998</v>
      </c>
      <c r="N174" s="326">
        <f>'SH Pattern'!KO51</f>
        <v>0.25</v>
      </c>
      <c r="O174" s="326">
        <f>'SH Pattern'!LM51</f>
        <v>1.1299999999999999</v>
      </c>
      <c r="P174" s="326">
        <f>'SH Pattern'!MK51</f>
        <v>1.67</v>
      </c>
      <c r="Q174" s="326">
        <f>'SH Pattern'!NI51</f>
        <v>3.04</v>
      </c>
      <c r="R174" s="327">
        <f>'SH Pattern'!OG51</f>
        <v>2.35</v>
      </c>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c r="BJ174" s="37"/>
      <c r="BK174" s="37"/>
      <c r="BL174" s="37"/>
      <c r="BM174" s="37"/>
      <c r="BN174" s="37"/>
      <c r="BO174" s="37"/>
      <c r="BP174" s="37"/>
      <c r="BQ174" s="37"/>
      <c r="BR174" s="37"/>
      <c r="BS174" s="37"/>
      <c r="BT174" s="37"/>
      <c r="BU174" s="37"/>
      <c r="BV174" s="37"/>
      <c r="BW174" s="37"/>
      <c r="BX174" s="37"/>
      <c r="BY174" s="37"/>
      <c r="BZ174" s="37"/>
      <c r="CA174" s="37"/>
      <c r="CB174" s="37"/>
      <c r="CC174" s="37"/>
      <c r="CD174" s="37"/>
      <c r="CE174" s="37"/>
      <c r="CF174" s="37"/>
      <c r="CG174" s="37"/>
      <c r="CH174" s="37"/>
      <c r="CI174" s="37"/>
      <c r="CJ174" s="37"/>
      <c r="CK174" s="37"/>
      <c r="CL174" s="37"/>
      <c r="CM174" s="37"/>
      <c r="CN174" s="37"/>
      <c r="CO174" s="37"/>
      <c r="CP174" s="37"/>
      <c r="CQ174" s="37"/>
      <c r="CR174" s="37"/>
      <c r="CS174" s="37"/>
      <c r="CT174" s="37"/>
      <c r="CU174" s="37"/>
      <c r="CV174" s="37"/>
      <c r="CW174" s="37"/>
      <c r="CX174" s="37"/>
      <c r="CY174" s="37"/>
      <c r="CZ174" s="37"/>
      <c r="DA174" s="37"/>
      <c r="DB174" s="37"/>
      <c r="DC174" s="37"/>
      <c r="DD174" s="37"/>
      <c r="DE174" s="37"/>
      <c r="DF174" s="37"/>
      <c r="DG174" s="37"/>
      <c r="DH174" s="37"/>
      <c r="DI174" s="37"/>
      <c r="DJ174" s="37"/>
      <c r="DK174" s="37"/>
      <c r="DL174" s="37"/>
      <c r="DM174" s="37"/>
      <c r="DN174" s="37"/>
      <c r="DO174" s="37"/>
      <c r="DP174" s="37"/>
      <c r="DQ174" s="37"/>
      <c r="DR174" s="37"/>
      <c r="DS174" s="37"/>
      <c r="DT174" s="37"/>
      <c r="DU174" s="37"/>
      <c r="DV174" s="37"/>
      <c r="DW174" s="37"/>
      <c r="DX174" s="37"/>
      <c r="DY174" s="37"/>
      <c r="DZ174" s="37"/>
      <c r="EA174" s="37"/>
      <c r="EB174" s="37"/>
      <c r="EC174" s="37"/>
      <c r="ED174" s="37"/>
      <c r="EE174" s="37"/>
      <c r="EF174" s="37"/>
      <c r="EG174" s="37"/>
      <c r="EH174" s="37"/>
      <c r="EI174" s="37"/>
      <c r="EJ174" s="37"/>
      <c r="EK174" s="37"/>
      <c r="EL174" s="37"/>
      <c r="EM174" s="37"/>
      <c r="EN174" s="37"/>
      <c r="EO174" s="37"/>
      <c r="EP174" s="37"/>
      <c r="EQ174" s="37"/>
      <c r="ER174" s="37"/>
      <c r="ES174" s="37"/>
      <c r="ET174" s="37"/>
      <c r="EU174" s="37"/>
      <c r="EV174" s="37"/>
      <c r="EW174" s="37"/>
      <c r="EX174" s="37"/>
      <c r="EY174" s="37"/>
      <c r="EZ174" s="37"/>
      <c r="FA174" s="37"/>
      <c r="FB174" s="37"/>
      <c r="FC174" s="37"/>
      <c r="FD174" s="37"/>
      <c r="FE174" s="37"/>
      <c r="FF174" s="37"/>
      <c r="FG174" s="37"/>
      <c r="FH174" s="37"/>
      <c r="FI174" s="37"/>
      <c r="FJ174" s="37"/>
      <c r="FK174" s="37"/>
      <c r="FL174" s="37"/>
      <c r="FM174" s="37"/>
      <c r="FN174" s="37"/>
      <c r="FO174" s="37"/>
      <c r="FP174" s="37"/>
      <c r="FQ174" s="37"/>
      <c r="FR174" s="37"/>
      <c r="FS174" s="37"/>
      <c r="FT174" s="37"/>
      <c r="FU174" s="37"/>
      <c r="FV174" s="37"/>
      <c r="FW174" s="37"/>
      <c r="FX174" s="37"/>
      <c r="FY174" s="37"/>
      <c r="FZ174" s="37"/>
      <c r="GA174" s="37"/>
      <c r="GB174" s="37"/>
      <c r="GC174" s="37"/>
      <c r="GD174" s="37"/>
      <c r="GE174" s="37"/>
      <c r="GF174" s="37"/>
      <c r="GG174" s="37"/>
      <c r="GH174" s="37"/>
      <c r="GI174" s="37"/>
      <c r="GJ174" s="37"/>
      <c r="GK174" s="37"/>
      <c r="GL174" s="37"/>
      <c r="GM174" s="37"/>
      <c r="GN174" s="37"/>
      <c r="GO174" s="37"/>
      <c r="GP174" s="37"/>
      <c r="GQ174" s="37"/>
      <c r="GR174" s="37"/>
      <c r="GS174" s="37"/>
      <c r="GT174" s="37"/>
      <c r="GU174" s="37"/>
      <c r="GV174" s="37"/>
      <c r="GW174" s="37"/>
      <c r="GX174" s="37"/>
      <c r="GY174" s="37"/>
      <c r="GZ174" s="37"/>
      <c r="HA174" s="37"/>
      <c r="HB174" s="37"/>
      <c r="HC174" s="37"/>
      <c r="HD174" s="37"/>
      <c r="HE174" s="37"/>
      <c r="HF174" s="37"/>
      <c r="HG174" s="37"/>
      <c r="HH174" s="37"/>
      <c r="HI174" s="37"/>
      <c r="HJ174" s="37"/>
      <c r="HK174" s="37"/>
      <c r="HL174" s="37"/>
      <c r="HM174" s="37"/>
      <c r="HN174" s="37"/>
      <c r="HO174" s="37"/>
      <c r="HP174" s="37"/>
      <c r="HQ174" s="37"/>
      <c r="HR174" s="37"/>
      <c r="HS174" s="37"/>
      <c r="HT174" s="37"/>
      <c r="HU174" s="37"/>
      <c r="HV174" s="37"/>
      <c r="HW174" s="37"/>
      <c r="HX174" s="37"/>
      <c r="HY174" s="37"/>
      <c r="HZ174" s="37"/>
      <c r="IA174" s="37"/>
      <c r="IB174" s="37"/>
      <c r="IC174" s="37"/>
      <c r="ID174" s="37"/>
      <c r="IE174" s="37"/>
      <c r="IF174" s="37"/>
      <c r="IG174" s="37"/>
      <c r="IH174" s="37"/>
      <c r="II174" s="37"/>
      <c r="IJ174" s="37"/>
      <c r="IK174" s="37"/>
      <c r="IL174" s="37"/>
      <c r="IM174" s="37"/>
      <c r="IN174" s="37"/>
      <c r="IO174" s="37"/>
      <c r="IP174" s="37"/>
      <c r="IQ174" s="37"/>
      <c r="IR174" s="37"/>
      <c r="IS174" s="37"/>
      <c r="IT174" s="37"/>
      <c r="IU174" s="37"/>
      <c r="IV174" s="37"/>
      <c r="IW174" s="37"/>
      <c r="IX174" s="37"/>
      <c r="IY174" s="37"/>
      <c r="IZ174" s="37"/>
      <c r="JA174" s="37"/>
      <c r="JB174" s="37"/>
      <c r="JC174" s="37"/>
      <c r="JD174" s="37"/>
      <c r="JE174" s="37"/>
      <c r="JF174" s="37"/>
      <c r="JG174" s="37"/>
      <c r="JH174" s="37"/>
      <c r="JI174" s="37"/>
      <c r="JJ174" s="37"/>
      <c r="JK174" s="37"/>
      <c r="JL174" s="37"/>
      <c r="JM174" s="37"/>
      <c r="JN174" s="37"/>
      <c r="JO174" s="37"/>
      <c r="JP174" s="37"/>
      <c r="JQ174" s="37"/>
      <c r="JR174" s="37"/>
      <c r="JS174" s="37"/>
      <c r="JT174" s="37"/>
      <c r="JU174" s="37"/>
      <c r="JV174" s="37"/>
      <c r="JW174" s="37"/>
      <c r="JX174" s="37"/>
      <c r="JY174" s="37"/>
      <c r="JZ174" s="37"/>
      <c r="KA174" s="37"/>
      <c r="KB174" s="37"/>
      <c r="KC174" s="37"/>
      <c r="KD174" s="37"/>
      <c r="KE174" s="37"/>
      <c r="KF174" s="37"/>
      <c r="KG174" s="37"/>
      <c r="KH174" s="37"/>
      <c r="KI174" s="37"/>
      <c r="KJ174" s="37"/>
      <c r="KK174" s="37"/>
      <c r="KL174" s="37"/>
      <c r="KM174" s="37"/>
      <c r="KN174" s="37"/>
      <c r="KO174" s="37"/>
      <c r="KP174" s="37"/>
      <c r="KQ174" s="37"/>
      <c r="KR174" s="37"/>
      <c r="KS174" s="37"/>
      <c r="KT174" s="37"/>
      <c r="KU174" s="37"/>
      <c r="KV174" s="37"/>
      <c r="KW174" s="37"/>
      <c r="KX174" s="37"/>
      <c r="KY174" s="37"/>
      <c r="KZ174" s="37"/>
      <c r="LA174" s="37"/>
      <c r="LB174" s="37"/>
      <c r="LC174" s="37"/>
      <c r="LD174" s="37"/>
      <c r="LE174" s="37"/>
      <c r="LF174" s="37"/>
      <c r="LG174" s="37"/>
      <c r="LH174" s="37"/>
      <c r="LI174" s="37"/>
      <c r="LJ174" s="37"/>
      <c r="LK174" s="37"/>
      <c r="LL174" s="37"/>
      <c r="LM174" s="37"/>
      <c r="LN174" s="37"/>
      <c r="LO174" s="37"/>
      <c r="LP174" s="37"/>
      <c r="LQ174" s="37"/>
      <c r="LR174" s="37"/>
      <c r="LS174" s="37"/>
      <c r="LT174" s="37"/>
      <c r="LU174" s="37"/>
      <c r="LV174" s="37"/>
      <c r="LW174" s="37"/>
      <c r="LX174" s="37"/>
      <c r="LY174" s="37"/>
      <c r="LZ174" s="37"/>
      <c r="MA174" s="37"/>
      <c r="MB174" s="37"/>
      <c r="MC174" s="37"/>
      <c r="MD174" s="37"/>
      <c r="ME174" s="37"/>
      <c r="MF174" s="37"/>
      <c r="MG174" s="37"/>
      <c r="MH174" s="37"/>
      <c r="MI174" s="37"/>
      <c r="MJ174" s="37"/>
      <c r="MK174" s="37"/>
      <c r="ML174" s="37"/>
      <c r="MM174" s="37"/>
      <c r="MN174" s="37"/>
      <c r="MO174" s="37"/>
      <c r="MP174" s="37"/>
      <c r="MQ174" s="37"/>
      <c r="MR174" s="37"/>
      <c r="MS174" s="37"/>
      <c r="MT174" s="37"/>
      <c r="MU174" s="37"/>
      <c r="MV174" s="37"/>
      <c r="MW174" s="37"/>
      <c r="MX174" s="37"/>
      <c r="MY174" s="37"/>
      <c r="MZ174" s="37"/>
      <c r="NA174" s="37"/>
      <c r="NB174" s="37"/>
      <c r="NC174" s="37"/>
      <c r="ND174" s="37"/>
      <c r="NE174" s="37"/>
      <c r="NF174" s="37"/>
      <c r="NG174" s="37"/>
      <c r="NH174" s="37"/>
      <c r="NI174" s="37"/>
      <c r="NJ174" s="37"/>
      <c r="NK174" s="37"/>
      <c r="NL174" s="37"/>
      <c r="NM174" s="37"/>
      <c r="NN174" s="37"/>
      <c r="NO174" s="37"/>
      <c r="NP174" s="37"/>
      <c r="NQ174" s="37"/>
      <c r="NR174" s="37"/>
      <c r="NS174" s="37"/>
      <c r="NT174" s="37"/>
      <c r="NU174" s="37"/>
      <c r="NV174" s="37"/>
      <c r="NW174" s="37"/>
      <c r="NX174" s="37"/>
      <c r="NY174" s="37"/>
      <c r="NZ174" s="37"/>
      <c r="OA174" s="37"/>
      <c r="OB174" s="37"/>
      <c r="OC174" s="37"/>
      <c r="OD174" s="37"/>
      <c r="OE174" s="37"/>
      <c r="OF174" s="37"/>
      <c r="OG174" s="37"/>
      <c r="OH174" s="37"/>
      <c r="OI174" s="37"/>
      <c r="OJ174" s="37"/>
      <c r="OK174" s="37"/>
      <c r="OL174" s="37"/>
      <c r="OM174" s="37"/>
      <c r="ON174" s="37"/>
      <c r="OO174" s="37"/>
      <c r="OP174" s="37"/>
      <c r="OQ174" s="37"/>
      <c r="OR174" s="37"/>
      <c r="OS174" s="37"/>
      <c r="OT174" s="37"/>
      <c r="OU174" s="37"/>
      <c r="OV174" s="37"/>
      <c r="OW174" s="37"/>
      <c r="OX174" s="37"/>
      <c r="OY174" s="37"/>
      <c r="OZ174" s="37"/>
      <c r="PA174" s="37"/>
      <c r="PB174" s="37"/>
      <c r="PC174" s="37"/>
      <c r="PD174" s="37"/>
      <c r="PE174" s="37"/>
      <c r="PF174" s="37"/>
      <c r="PG174" s="37"/>
      <c r="PH174" s="37"/>
      <c r="PI174" s="37"/>
      <c r="PJ174" s="37"/>
      <c r="PK174" s="37"/>
      <c r="PL174" s="37"/>
      <c r="PM174" s="37"/>
      <c r="PN174" s="37"/>
      <c r="PO174" s="37"/>
      <c r="PP174" s="37"/>
      <c r="PQ174" s="37"/>
      <c r="PR174" s="37"/>
      <c r="PS174" s="37"/>
      <c r="PT174" s="37"/>
      <c r="PU174" s="37"/>
      <c r="PV174" s="37"/>
      <c r="PW174" s="37"/>
      <c r="PX174" s="37"/>
      <c r="PY174" s="37"/>
      <c r="PZ174" s="37"/>
      <c r="QA174" s="37"/>
      <c r="QB174" s="37"/>
      <c r="QC174" s="37"/>
      <c r="QD174" s="37"/>
      <c r="QE174" s="37"/>
      <c r="QF174" s="37"/>
      <c r="QG174" s="37"/>
      <c r="QH174" s="37"/>
      <c r="QI174" s="37"/>
      <c r="QJ174" s="37"/>
      <c r="QK174" s="37"/>
      <c r="QL174" s="37"/>
      <c r="QM174" s="37"/>
      <c r="QN174" s="37"/>
      <c r="QO174" s="37"/>
      <c r="QP174" s="37"/>
      <c r="QQ174" s="37"/>
      <c r="QR174" s="37"/>
      <c r="QS174" s="37"/>
      <c r="QT174" s="37"/>
      <c r="QU174" s="37"/>
      <c r="QV174" s="37"/>
      <c r="QW174" s="37"/>
      <c r="QX174" s="37"/>
      <c r="QY174" s="37"/>
      <c r="QZ174" s="37"/>
      <c r="RA174" s="37"/>
      <c r="RB174" s="37"/>
      <c r="RC174" s="37"/>
      <c r="RD174" s="37"/>
      <c r="RE174" s="37"/>
      <c r="RF174" s="37"/>
      <c r="RG174" s="37"/>
      <c r="RH174" s="37"/>
      <c r="RI174" s="37"/>
      <c r="RJ174" s="37"/>
      <c r="RK174" s="37"/>
      <c r="RL174" s="37"/>
      <c r="RM174" s="37"/>
      <c r="RN174" s="37"/>
      <c r="RO174" s="37"/>
      <c r="RP174" s="37"/>
      <c r="RQ174" s="37"/>
      <c r="RR174" s="37"/>
      <c r="RS174" s="37"/>
      <c r="RT174" s="37"/>
      <c r="RU174" s="37"/>
      <c r="RV174" s="37"/>
      <c r="RW174" s="37"/>
      <c r="RX174" s="37"/>
      <c r="RY174" s="37"/>
      <c r="RZ174" s="37"/>
      <c r="SA174" s="37"/>
      <c r="SB174" s="37"/>
      <c r="SC174" s="37"/>
      <c r="SD174" s="37"/>
      <c r="SE174" s="37"/>
      <c r="SF174" s="37"/>
      <c r="SG174" s="37"/>
      <c r="SH174" s="37"/>
      <c r="SI174" s="37"/>
      <c r="SJ174" s="37"/>
      <c r="SK174" s="37"/>
      <c r="SL174" s="37"/>
      <c r="SM174" s="37"/>
      <c r="SN174" s="37"/>
      <c r="SO174" s="37"/>
      <c r="SP174" s="37"/>
      <c r="SQ174" s="37"/>
      <c r="SR174" s="37"/>
      <c r="SS174" s="37"/>
      <c r="ST174" s="37"/>
      <c r="SU174" s="37"/>
      <c r="SV174" s="37"/>
      <c r="SW174" s="37"/>
      <c r="SX174" s="37"/>
      <c r="SY174" s="37"/>
      <c r="SZ174" s="37"/>
      <c r="TA174" s="37"/>
      <c r="TB174" s="37"/>
      <c r="TC174" s="37"/>
      <c r="TD174" s="37"/>
      <c r="TE174" s="37"/>
      <c r="TF174" s="37"/>
      <c r="TG174" s="37"/>
      <c r="TH174" s="37"/>
      <c r="TI174" s="37"/>
      <c r="TJ174" s="37"/>
      <c r="TK174" s="37"/>
      <c r="TL174" s="37"/>
      <c r="TM174" s="37"/>
      <c r="TN174" s="37"/>
      <c r="TO174" s="37"/>
      <c r="TP174" s="37"/>
      <c r="TQ174" s="37"/>
      <c r="TR174" s="37"/>
      <c r="TS174" s="37"/>
      <c r="TT174" s="37"/>
      <c r="TU174" s="37"/>
      <c r="TV174" s="37"/>
      <c r="TW174" s="37"/>
      <c r="TX174" s="37"/>
      <c r="TY174" s="37"/>
      <c r="TZ174" s="37"/>
      <c r="UA174" s="37"/>
      <c r="UB174" s="37"/>
      <c r="UC174" s="37"/>
      <c r="UD174" s="37"/>
      <c r="UE174" s="37"/>
      <c r="UF174" s="37"/>
      <c r="UG174" s="37"/>
      <c r="UH174" s="37"/>
      <c r="UI174" s="37"/>
      <c r="UJ174" s="37"/>
      <c r="UK174" s="37"/>
      <c r="UL174" s="37"/>
      <c r="UM174" s="37"/>
      <c r="UN174" s="37"/>
      <c r="UO174" s="37"/>
      <c r="UP174" s="37"/>
      <c r="UQ174" s="37"/>
      <c r="UR174" s="37"/>
      <c r="US174" s="37"/>
      <c r="UT174" s="37"/>
      <c r="UU174" s="37"/>
      <c r="UV174" s="37"/>
      <c r="UW174" s="37"/>
      <c r="UX174" s="37"/>
      <c r="UY174" s="37"/>
      <c r="UZ174" s="37"/>
      <c r="VA174" s="37"/>
      <c r="VB174" s="37"/>
      <c r="VC174" s="37"/>
      <c r="VD174" s="37"/>
      <c r="VE174" s="37"/>
      <c r="VF174" s="37"/>
      <c r="VG174" s="37"/>
      <c r="VH174" s="37"/>
      <c r="VI174" s="37"/>
      <c r="VJ174" s="37"/>
      <c r="VK174" s="37"/>
      <c r="VL174" s="37"/>
      <c r="VM174" s="37"/>
      <c r="VN174" s="37"/>
      <c r="VO174" s="37"/>
      <c r="VP174" s="37"/>
      <c r="VQ174" s="37"/>
      <c r="VR174" s="37"/>
      <c r="VS174" s="37"/>
      <c r="VT174" s="37"/>
      <c r="VU174" s="37"/>
      <c r="VV174" s="37"/>
      <c r="VW174" s="37"/>
      <c r="VX174" s="37"/>
      <c r="VY174" s="37"/>
      <c r="VZ174" s="37"/>
      <c r="WA174" s="37"/>
      <c r="WB174" s="37"/>
      <c r="WC174" s="37"/>
      <c r="WD174" s="37"/>
      <c r="WE174" s="37"/>
      <c r="WF174" s="37"/>
      <c r="WG174" s="37"/>
      <c r="WH174" s="37"/>
      <c r="WI174" s="37"/>
      <c r="WJ174" s="37"/>
      <c r="WK174" s="37"/>
      <c r="WL174" s="37"/>
      <c r="WM174" s="37"/>
      <c r="WN174" s="37"/>
      <c r="WO174" s="37"/>
      <c r="WP174" s="37"/>
      <c r="WQ174" s="37"/>
      <c r="WR174" s="37"/>
      <c r="WS174" s="37"/>
      <c r="WT174" s="37"/>
      <c r="WU174" s="37"/>
      <c r="WV174" s="37"/>
      <c r="WW174" s="37"/>
      <c r="WX174" s="37"/>
      <c r="WY174" s="37"/>
      <c r="WZ174" s="37"/>
      <c r="XA174" s="37"/>
      <c r="XB174" s="37"/>
      <c r="XC174" s="37"/>
      <c r="XD174" s="37"/>
      <c r="XE174" s="37"/>
      <c r="XF174" s="37"/>
      <c r="XG174" s="37"/>
      <c r="XH174" s="37"/>
      <c r="XI174" s="37"/>
      <c r="XJ174" s="37"/>
      <c r="XK174" s="37"/>
      <c r="XL174" s="37"/>
      <c r="XM174" s="37"/>
      <c r="XN174" s="37"/>
      <c r="XO174" s="37"/>
      <c r="XP174" s="37"/>
      <c r="XQ174" s="37"/>
      <c r="XR174" s="37"/>
      <c r="XS174" s="37"/>
      <c r="XT174" s="37"/>
      <c r="XU174" s="37"/>
      <c r="XV174" s="37"/>
      <c r="XW174" s="37"/>
      <c r="XX174" s="37"/>
      <c r="XY174" s="37"/>
      <c r="XZ174" s="37"/>
      <c r="YA174" s="37"/>
      <c r="YB174" s="37"/>
      <c r="YC174" s="37"/>
      <c r="YD174" s="37"/>
      <c r="YE174" s="37"/>
      <c r="YF174" s="37"/>
      <c r="YG174" s="37"/>
      <c r="YH174" s="37"/>
      <c r="YI174" s="37"/>
      <c r="YJ174" s="37"/>
      <c r="YK174" s="37"/>
      <c r="YL174" s="37"/>
      <c r="YM174" s="37"/>
      <c r="YN174" s="37"/>
      <c r="YO174" s="37"/>
      <c r="YP174" s="37"/>
      <c r="YQ174" s="37"/>
      <c r="YR174" s="37"/>
      <c r="YS174" s="37"/>
      <c r="YT174" s="37"/>
      <c r="YU174" s="37"/>
      <c r="YV174" s="37"/>
      <c r="YW174" s="37"/>
      <c r="YX174" s="37"/>
      <c r="YY174" s="37"/>
      <c r="YZ174" s="37"/>
      <c r="ZA174" s="37"/>
      <c r="ZB174" s="37"/>
      <c r="ZC174" s="37"/>
      <c r="ZD174" s="37"/>
      <c r="ZE174" s="37"/>
      <c r="ZF174" s="37"/>
      <c r="ZG174" s="37"/>
      <c r="ZH174" s="37"/>
      <c r="ZI174" s="37"/>
      <c r="ZJ174" s="37"/>
      <c r="ZK174" s="37"/>
      <c r="ZL174" s="37"/>
      <c r="ZM174" s="37"/>
      <c r="ZN174" s="37"/>
      <c r="ZO174" s="37"/>
      <c r="ZP174" s="37"/>
      <c r="ZQ174" s="37"/>
      <c r="ZR174" s="37"/>
      <c r="ZS174" s="37"/>
      <c r="ZT174" s="37"/>
      <c r="ZU174" s="37"/>
      <c r="ZV174" s="37"/>
      <c r="ZW174" s="37"/>
      <c r="ZX174" s="37"/>
      <c r="ZY174" s="37"/>
      <c r="ZZ174" s="37"/>
      <c r="AAA174" s="37"/>
      <c r="AAB174" s="37"/>
      <c r="AAC174" s="37"/>
      <c r="AAD174" s="37"/>
      <c r="AAE174" s="37"/>
      <c r="AAF174" s="37"/>
      <c r="AAG174" s="37"/>
      <c r="AAH174" s="37"/>
      <c r="AAI174" s="37"/>
      <c r="AAJ174" s="37"/>
      <c r="AAK174" s="37"/>
      <c r="AAL174" s="37"/>
      <c r="AAM174" s="37"/>
      <c r="AAN174" s="37"/>
      <c r="AAO174" s="37"/>
      <c r="AAP174" s="37"/>
      <c r="AAQ174" s="37"/>
      <c r="AAR174" s="37"/>
      <c r="AAS174" s="37"/>
      <c r="AAT174" s="37"/>
      <c r="AAU174" s="37"/>
      <c r="AAV174" s="37"/>
      <c r="AAW174" s="37"/>
      <c r="AAX174" s="37"/>
      <c r="AAY174" s="37"/>
      <c r="AAZ174" s="37"/>
      <c r="ABA174" s="37"/>
      <c r="ABB174" s="37"/>
      <c r="ABC174" s="37"/>
      <c r="ABD174" s="37"/>
      <c r="ABE174" s="37"/>
      <c r="ABF174" s="37"/>
      <c r="ABG174" s="37"/>
      <c r="ABH174" s="37"/>
      <c r="ABI174" s="37"/>
      <c r="ABJ174" s="37"/>
      <c r="ABK174" s="37"/>
      <c r="ABL174" s="37"/>
      <c r="ABM174" s="37"/>
      <c r="ABN174" s="37"/>
      <c r="ABO174" s="37"/>
      <c r="ABP174" s="37"/>
      <c r="ABQ174" s="37"/>
      <c r="ABR174" s="37"/>
      <c r="ABS174" s="37"/>
      <c r="ABT174" s="37"/>
      <c r="ABU174" s="37"/>
      <c r="ABV174" s="37"/>
      <c r="ABW174" s="37"/>
      <c r="ABX174" s="37"/>
      <c r="ABY174" s="37"/>
      <c r="ABZ174" s="37"/>
      <c r="ACA174" s="37"/>
      <c r="ACB174" s="37"/>
      <c r="ACC174" s="37"/>
      <c r="ACD174" s="37"/>
      <c r="ACE174" s="37"/>
      <c r="ACF174" s="37"/>
      <c r="ACG174" s="37"/>
      <c r="ACH174" s="37"/>
      <c r="ACI174" s="37"/>
      <c r="ACJ174" s="37"/>
      <c r="ACK174" s="37"/>
      <c r="ACL174" s="37"/>
      <c r="ACM174" s="37"/>
      <c r="ACN174" s="37"/>
      <c r="ACO174" s="37"/>
      <c r="ACP174" s="37"/>
      <c r="ACQ174" s="37"/>
      <c r="ACR174" s="37"/>
      <c r="ACS174" s="37"/>
      <c r="ACT174" s="37"/>
      <c r="ACU174" s="37"/>
      <c r="ACV174" s="37"/>
      <c r="ACW174" s="37"/>
      <c r="ACX174" s="37"/>
      <c r="ACY174" s="37"/>
      <c r="ACZ174" s="37"/>
      <c r="ADA174" s="37"/>
      <c r="ADB174" s="37"/>
      <c r="ADC174" s="37"/>
      <c r="ADD174" s="37"/>
      <c r="ADE174" s="37"/>
      <c r="ADF174" s="37"/>
      <c r="ADG174" s="37"/>
      <c r="ADH174" s="37"/>
      <c r="ADI174" s="37"/>
      <c r="ADJ174" s="37"/>
      <c r="ADK174" s="37"/>
      <c r="ADL174" s="37"/>
      <c r="ADM174" s="37"/>
      <c r="ADN174" s="37"/>
      <c r="ADO174" s="37"/>
      <c r="ADP174" s="37"/>
      <c r="ADQ174" s="37"/>
      <c r="ADR174" s="37"/>
      <c r="ADS174" s="37"/>
      <c r="ADT174" s="37"/>
      <c r="ADU174" s="37"/>
      <c r="ADV174" s="37"/>
      <c r="ADW174" s="37"/>
      <c r="ADX174" s="37"/>
      <c r="ADY174" s="37"/>
      <c r="ADZ174" s="37"/>
      <c r="AEA174" s="37"/>
      <c r="AEB174" s="37"/>
      <c r="AEC174" s="37"/>
      <c r="AED174" s="37"/>
      <c r="AEE174" s="37"/>
      <c r="AEF174" s="37"/>
      <c r="AEG174" s="37"/>
      <c r="AEH174" s="37"/>
      <c r="AEI174" s="37"/>
      <c r="AEJ174" s="37"/>
      <c r="AEK174" s="37"/>
      <c r="AEL174" s="37"/>
      <c r="AEM174" s="37"/>
      <c r="AEN174" s="37"/>
      <c r="AEO174" s="37"/>
      <c r="AEP174" s="37"/>
      <c r="AEQ174" s="37"/>
      <c r="AER174" s="37"/>
      <c r="AES174" s="37"/>
      <c r="AET174" s="37"/>
      <c r="AEU174" s="37"/>
      <c r="AEV174" s="37"/>
      <c r="AEW174" s="37"/>
      <c r="AEX174" s="37"/>
      <c r="AEY174" s="37"/>
      <c r="AEZ174" s="37"/>
      <c r="AFA174" s="37"/>
      <c r="AFB174" s="37"/>
      <c r="AFC174" s="37"/>
      <c r="AFD174" s="37"/>
      <c r="AFE174" s="37"/>
      <c r="AFF174" s="37"/>
      <c r="AFG174" s="37"/>
      <c r="AFH174" s="37"/>
      <c r="AFI174" s="37"/>
      <c r="AFJ174" s="37"/>
      <c r="AFK174" s="37"/>
      <c r="AFL174" s="37"/>
      <c r="AFM174" s="37"/>
      <c r="AFN174" s="37"/>
      <c r="AFO174" s="37"/>
      <c r="AFP174" s="37"/>
      <c r="AFQ174" s="37"/>
      <c r="AFR174" s="37"/>
      <c r="AFS174" s="37"/>
      <c r="AFT174" s="37"/>
      <c r="AFU174" s="37"/>
      <c r="AFV174" s="37"/>
      <c r="AFW174" s="37"/>
      <c r="AFX174" s="37"/>
      <c r="AFY174" s="37"/>
      <c r="AFZ174" s="37"/>
      <c r="AGA174" s="37"/>
      <c r="AGB174" s="37"/>
      <c r="AGC174" s="37"/>
      <c r="AGD174" s="37"/>
      <c r="AGE174" s="37"/>
      <c r="AGF174" s="37"/>
      <c r="AGG174" s="37"/>
      <c r="AGH174" s="37"/>
      <c r="AGI174" s="37"/>
      <c r="AGJ174" s="37"/>
      <c r="AGK174" s="37"/>
      <c r="AGL174" s="37"/>
      <c r="AGM174" s="37"/>
      <c r="AGN174" s="37"/>
      <c r="AGO174" s="37"/>
      <c r="AGP174" s="37"/>
      <c r="AGQ174" s="37"/>
      <c r="AGR174" s="37"/>
      <c r="AGS174" s="37"/>
      <c r="AGT174" s="37"/>
      <c r="AGU174" s="37"/>
      <c r="AGV174" s="37"/>
      <c r="AGW174" s="37"/>
      <c r="AGX174" s="37"/>
      <c r="AGY174" s="37"/>
      <c r="AGZ174" s="37"/>
      <c r="AHA174" s="37"/>
      <c r="AHB174" s="37"/>
      <c r="AHC174" s="37"/>
      <c r="AHD174" s="37"/>
      <c r="AHE174" s="37"/>
      <c r="AHF174" s="37"/>
      <c r="AHG174" s="37"/>
      <c r="AHH174" s="37"/>
      <c r="AHI174" s="37"/>
      <c r="AHJ174" s="37"/>
      <c r="AHK174" s="37"/>
      <c r="AHL174" s="37"/>
      <c r="AHM174" s="37"/>
      <c r="AHN174" s="37"/>
      <c r="AHO174" s="37"/>
      <c r="AHP174" s="37"/>
      <c r="AHQ174" s="37"/>
      <c r="AHR174" s="37"/>
      <c r="AHS174" s="37"/>
      <c r="AHT174" s="37"/>
      <c r="AHU174" s="37"/>
      <c r="AHV174" s="37"/>
      <c r="AHW174" s="37"/>
      <c r="AHX174" s="37"/>
      <c r="AHY174" s="37"/>
      <c r="AHZ174" s="37"/>
      <c r="AIA174" s="37"/>
      <c r="AIB174" s="37"/>
      <c r="AIC174" s="37"/>
      <c r="AID174" s="37"/>
      <c r="AIE174" s="37"/>
      <c r="AIF174" s="37"/>
      <c r="AIG174" s="37"/>
      <c r="AIH174" s="37"/>
      <c r="AII174" s="37"/>
      <c r="AIJ174" s="37"/>
      <c r="AIK174" s="37"/>
      <c r="AIL174" s="37"/>
      <c r="AIM174" s="37"/>
      <c r="AIN174" s="37"/>
      <c r="AIO174" s="37"/>
      <c r="AIP174" s="37"/>
      <c r="AIQ174" s="37"/>
      <c r="AIR174" s="37"/>
      <c r="AIS174" s="37"/>
      <c r="AIT174" s="37"/>
      <c r="AIU174" s="37"/>
      <c r="AIV174" s="37"/>
      <c r="AIW174" s="37"/>
      <c r="AIX174" s="37"/>
      <c r="AIY174" s="37"/>
      <c r="AIZ174" s="37"/>
      <c r="AJA174" s="37"/>
      <c r="AJB174" s="37"/>
      <c r="AJC174" s="37"/>
      <c r="AJD174" s="37"/>
      <c r="AJE174" s="37"/>
      <c r="AJF174" s="37"/>
      <c r="AJG174" s="37"/>
      <c r="AJH174" s="37"/>
      <c r="AJI174" s="37"/>
      <c r="AJJ174" s="37"/>
      <c r="AJK174" s="37"/>
      <c r="AJL174" s="37"/>
      <c r="AJM174" s="37"/>
      <c r="AJN174" s="37"/>
      <c r="AJO174" s="37"/>
      <c r="AJP174" s="37"/>
      <c r="AJQ174" s="37"/>
      <c r="AJR174" s="37"/>
      <c r="AJS174" s="37"/>
      <c r="AJT174" s="37"/>
      <c r="AJU174" s="37"/>
      <c r="AJV174" s="37"/>
      <c r="AJW174" s="37"/>
      <c r="AJX174" s="37"/>
      <c r="AJY174" s="37"/>
      <c r="AJZ174" s="37"/>
      <c r="AKA174" s="37"/>
      <c r="AKB174" s="37"/>
      <c r="AKC174" s="37"/>
      <c r="AKD174" s="37"/>
      <c r="AKE174" s="37"/>
      <c r="AKF174" s="37"/>
      <c r="AKG174" s="37"/>
      <c r="AKH174" s="37"/>
      <c r="AKI174" s="37"/>
      <c r="AKJ174" s="37"/>
      <c r="AKK174" s="37"/>
      <c r="AKL174" s="37"/>
      <c r="AKM174" s="37"/>
      <c r="AKN174" s="37"/>
      <c r="AKO174" s="37"/>
      <c r="AKP174" s="37"/>
      <c r="AKQ174" s="37"/>
      <c r="AKR174" s="37"/>
      <c r="AKS174" s="37"/>
      <c r="AKT174" s="37"/>
      <c r="AKU174" s="37"/>
      <c r="AKV174" s="37"/>
      <c r="AKW174" s="37"/>
      <c r="AKX174" s="37"/>
      <c r="AKY174" s="37"/>
      <c r="AKZ174" s="37"/>
      <c r="ALA174" s="37"/>
      <c r="ALB174" s="37"/>
      <c r="ALC174" s="37"/>
      <c r="ALD174" s="37"/>
      <c r="ALE174" s="37"/>
      <c r="ALF174" s="37"/>
      <c r="ALG174" s="37"/>
      <c r="ALH174" s="37"/>
      <c r="ALI174" s="37"/>
      <c r="ALJ174" s="37"/>
      <c r="ALK174" s="37"/>
      <c r="ALL174" s="37"/>
      <c r="ALM174" s="37"/>
      <c r="ALN174" s="37"/>
      <c r="ALO174" s="37"/>
      <c r="ALP174" s="37"/>
      <c r="ALQ174" s="37"/>
      <c r="ALR174" s="37"/>
      <c r="ALS174" s="37"/>
      <c r="ALT174" s="37"/>
      <c r="ALU174" s="37"/>
      <c r="ALV174" s="37"/>
      <c r="ALW174" s="37"/>
      <c r="ALX174" s="37"/>
      <c r="ALY174" s="37"/>
      <c r="ALZ174" s="37"/>
      <c r="AMA174" s="37"/>
      <c r="AMB174" s="37"/>
      <c r="AMC174" s="37"/>
      <c r="AMD174" s="37"/>
      <c r="AME174" s="37"/>
      <c r="AMF174" s="37"/>
      <c r="AMG174" s="37"/>
      <c r="AMH174" s="37"/>
      <c r="AMI174" s="37"/>
      <c r="AMJ174" s="37"/>
      <c r="AMK174" s="37"/>
      <c r="AML174" s="37"/>
      <c r="AMM174" s="37"/>
      <c r="AMN174" s="37"/>
      <c r="AMO174" s="37"/>
      <c r="AMP174" s="37"/>
      <c r="AMQ174" s="37"/>
      <c r="AMR174" s="37"/>
      <c r="AMS174" s="37"/>
      <c r="AMT174" s="37"/>
      <c r="AMU174" s="37"/>
      <c r="AMV174" s="37"/>
      <c r="AMW174" s="37"/>
      <c r="AMX174" s="37"/>
      <c r="AMY174" s="37"/>
      <c r="AMZ174" s="37"/>
      <c r="ANA174" s="37"/>
      <c r="ANB174" s="37"/>
      <c r="ANC174" s="37"/>
      <c r="AND174" s="37"/>
      <c r="ANE174" s="37"/>
      <c r="ANF174" s="37"/>
      <c r="ANG174" s="37"/>
      <c r="ANH174" s="37"/>
      <c r="ANI174" s="37"/>
      <c r="ANJ174" s="37"/>
      <c r="ANK174" s="37"/>
      <c r="ANL174" s="37"/>
      <c r="ANM174" s="37"/>
      <c r="ANN174" s="37"/>
      <c r="ANO174" s="37"/>
      <c r="ANP174" s="37"/>
      <c r="ANQ174" s="37"/>
      <c r="ANR174" s="37"/>
      <c r="ANS174" s="37"/>
      <c r="ANT174" s="37"/>
      <c r="ANU174" s="37"/>
      <c r="ANV174" s="37"/>
      <c r="ANW174" s="37"/>
      <c r="ANX174" s="37"/>
      <c r="ANY174" s="37"/>
      <c r="ANZ174" s="37"/>
      <c r="AOA174" s="37"/>
      <c r="AOB174" s="37"/>
      <c r="AOC174" s="37"/>
      <c r="AOD174" s="37"/>
      <c r="AOE174" s="37"/>
      <c r="AOF174" s="37"/>
      <c r="AOG174" s="37"/>
      <c r="AOH174" s="37"/>
      <c r="AOI174" s="37"/>
      <c r="AOJ174" s="37"/>
      <c r="AOK174" s="37"/>
      <c r="AOL174" s="37"/>
      <c r="AOM174" s="37"/>
      <c r="AON174" s="37"/>
      <c r="AOO174" s="37"/>
      <c r="AOP174" s="37"/>
      <c r="AOQ174" s="37"/>
      <c r="AOR174" s="37"/>
      <c r="AOS174" s="37"/>
      <c r="AOT174" s="37"/>
      <c r="AOU174" s="37"/>
      <c r="AOV174" s="37"/>
      <c r="AOW174" s="37"/>
      <c r="AOX174" s="37"/>
      <c r="AOY174" s="37"/>
      <c r="AOZ174" s="37"/>
      <c r="APA174" s="37"/>
      <c r="APB174" s="37"/>
      <c r="APC174" s="37"/>
      <c r="APD174" s="37"/>
      <c r="APE174" s="37"/>
      <c r="APF174" s="37"/>
      <c r="APG174" s="37"/>
      <c r="APH174" s="37"/>
      <c r="API174" s="37"/>
      <c r="APJ174" s="37"/>
      <c r="APK174" s="37"/>
      <c r="APL174" s="37"/>
      <c r="APM174" s="37"/>
      <c r="APN174" s="37"/>
      <c r="APO174" s="37"/>
      <c r="APP174" s="37"/>
      <c r="APQ174" s="37"/>
      <c r="APR174" s="37"/>
      <c r="APS174" s="37"/>
      <c r="APT174" s="37"/>
      <c r="APU174" s="37"/>
      <c r="APV174" s="37"/>
      <c r="APW174" s="37"/>
      <c r="APX174" s="37"/>
      <c r="APY174" s="37"/>
      <c r="APZ174" s="37"/>
      <c r="AQA174" s="37"/>
      <c r="AQB174" s="37"/>
      <c r="AQC174" s="37"/>
      <c r="AQD174" s="37"/>
      <c r="AQE174" s="37"/>
      <c r="AQF174" s="37"/>
      <c r="AQG174" s="37"/>
      <c r="AQH174" s="37"/>
      <c r="AQI174" s="37"/>
      <c r="AQJ174" s="37"/>
      <c r="AQK174" s="37"/>
      <c r="AQL174" s="37"/>
      <c r="AQM174" s="37"/>
      <c r="AQN174" s="37"/>
      <c r="AQO174" s="37"/>
      <c r="AQP174" s="37"/>
      <c r="AQQ174" s="37"/>
      <c r="AQR174" s="37"/>
      <c r="AQS174" s="37"/>
      <c r="AQT174" s="37"/>
      <c r="AQU174" s="37"/>
      <c r="AQV174" s="37"/>
      <c r="AQW174" s="37"/>
      <c r="AQX174" s="37"/>
      <c r="AQY174" s="37"/>
      <c r="AQZ174" s="37"/>
      <c r="ARA174" s="37"/>
      <c r="ARB174" s="37"/>
      <c r="ARC174" s="37"/>
      <c r="ARD174" s="37"/>
      <c r="ARE174" s="37"/>
      <c r="ARF174" s="37"/>
      <c r="ARG174" s="37"/>
      <c r="ARH174" s="37"/>
      <c r="ARI174" s="37"/>
      <c r="ARJ174" s="37"/>
      <c r="ARK174" s="37"/>
      <c r="ARL174" s="37"/>
      <c r="ARM174" s="37"/>
      <c r="ARN174" s="37"/>
      <c r="ARO174" s="37"/>
      <c r="ARP174" s="37"/>
      <c r="ARQ174" s="37"/>
      <c r="ARR174" s="37"/>
      <c r="ARS174" s="37"/>
      <c r="ART174" s="37"/>
      <c r="ARU174" s="37"/>
      <c r="ARV174" s="37"/>
      <c r="ARW174" s="37"/>
      <c r="ARX174" s="37"/>
      <c r="ARY174" s="37"/>
      <c r="ARZ174" s="37"/>
      <c r="ASA174" s="37"/>
      <c r="ASB174" s="37"/>
      <c r="ASC174" s="37"/>
      <c r="ASD174" s="37"/>
      <c r="ASE174" s="37"/>
      <c r="ASF174" s="37"/>
      <c r="ASG174" s="37"/>
      <c r="ASH174" s="37"/>
      <c r="ASI174" s="37"/>
      <c r="ASJ174" s="37"/>
      <c r="ASK174" s="37"/>
      <c r="ASL174" s="37"/>
      <c r="ASM174" s="37"/>
      <c r="ASN174" s="37"/>
      <c r="ASO174" s="37"/>
      <c r="ASP174" s="37"/>
      <c r="ASQ174" s="37"/>
      <c r="ASR174" s="37"/>
      <c r="ASS174" s="37"/>
      <c r="AST174" s="37"/>
      <c r="ASU174" s="37"/>
      <c r="ASV174" s="37"/>
      <c r="ASW174" s="37"/>
      <c r="ASX174" s="37"/>
      <c r="ASY174" s="37"/>
      <c r="ASZ174" s="37"/>
      <c r="ATA174" s="37"/>
      <c r="ATB174" s="37"/>
      <c r="ATC174" s="37"/>
      <c r="ATD174" s="37"/>
      <c r="ATE174" s="37"/>
      <c r="ATF174" s="37"/>
      <c r="ATG174" s="37"/>
      <c r="ATH174" s="37"/>
      <c r="ATI174" s="37"/>
      <c r="ATJ174" s="37"/>
      <c r="ATK174" s="37"/>
      <c r="ATL174" s="37"/>
      <c r="ATM174" s="37"/>
      <c r="ATN174" s="37"/>
      <c r="ATO174" s="37"/>
      <c r="ATP174" s="37"/>
      <c r="ATQ174" s="37"/>
      <c r="ATR174" s="37"/>
      <c r="ATS174" s="37"/>
      <c r="ATT174" s="37"/>
      <c r="ATU174" s="37"/>
      <c r="ATV174" s="37"/>
      <c r="ATW174" s="37"/>
      <c r="ATX174" s="37"/>
      <c r="ATY174" s="37"/>
      <c r="ATZ174" s="37"/>
      <c r="AUA174" s="37"/>
      <c r="AUB174" s="37"/>
      <c r="AUC174" s="37"/>
      <c r="AUD174" s="37"/>
      <c r="AUE174" s="37"/>
      <c r="AUF174" s="37"/>
      <c r="AUG174" s="37"/>
      <c r="AUH174" s="37"/>
      <c r="AUI174" s="37"/>
      <c r="AUJ174" s="37"/>
      <c r="AUK174" s="37"/>
      <c r="AUL174" s="37"/>
      <c r="AUM174" s="37"/>
      <c r="AUN174" s="37"/>
      <c r="AUO174" s="37"/>
      <c r="AUP174" s="37"/>
      <c r="AUQ174" s="37"/>
      <c r="AUR174" s="37"/>
      <c r="AUS174" s="37"/>
      <c r="AUT174" s="37"/>
      <c r="AUU174" s="37"/>
      <c r="AUV174" s="37"/>
      <c r="AUW174" s="37"/>
      <c r="AUX174" s="37"/>
      <c r="AUY174" s="37"/>
      <c r="AUZ174" s="37"/>
      <c r="AVA174" s="37"/>
      <c r="AVB174" s="37"/>
      <c r="AVC174" s="37"/>
      <c r="AVD174" s="37"/>
      <c r="AVE174" s="37"/>
      <c r="AVF174" s="37"/>
      <c r="AVG174" s="37"/>
      <c r="AVH174" s="37"/>
      <c r="AVI174" s="37"/>
      <c r="AVJ174" s="37"/>
      <c r="AVK174" s="37"/>
      <c r="AVL174" s="37"/>
      <c r="AVM174" s="37"/>
      <c r="AVN174" s="37"/>
      <c r="AVO174" s="37"/>
      <c r="AVP174" s="37"/>
      <c r="AVQ174" s="37"/>
      <c r="AVR174" s="37"/>
      <c r="AVS174" s="37"/>
      <c r="AVT174" s="37"/>
      <c r="AVU174" s="37"/>
      <c r="AVV174" s="37"/>
      <c r="AVW174" s="37"/>
      <c r="AVX174" s="37"/>
      <c r="AVY174" s="37"/>
      <c r="AVZ174" s="37"/>
      <c r="AWA174" s="37"/>
      <c r="AWB174" s="37"/>
      <c r="AWC174" s="37"/>
      <c r="AWD174" s="37"/>
      <c r="AWE174" s="37"/>
      <c r="AWF174" s="37"/>
      <c r="AWG174" s="37"/>
      <c r="AWH174" s="37"/>
      <c r="AWI174" s="37"/>
      <c r="AWJ174" s="37"/>
      <c r="AWK174" s="37"/>
      <c r="AWL174" s="37"/>
      <c r="AWM174" s="37"/>
      <c r="AWN174" s="37"/>
      <c r="AWO174" s="37"/>
      <c r="AWP174" s="37"/>
      <c r="AWQ174" s="37"/>
      <c r="AWR174" s="37"/>
      <c r="AWS174" s="37"/>
      <c r="AWT174" s="37"/>
      <c r="AWU174" s="37"/>
      <c r="AWV174" s="37"/>
      <c r="AWW174" s="37"/>
      <c r="AWX174" s="37"/>
      <c r="AWY174" s="37"/>
      <c r="AWZ174" s="37"/>
      <c r="AXA174" s="37"/>
      <c r="AXB174" s="37"/>
      <c r="AXC174" s="37"/>
      <c r="AXD174" s="37"/>
      <c r="AXE174" s="37"/>
      <c r="AXF174" s="37"/>
      <c r="AXG174" s="37"/>
      <c r="AXH174" s="37"/>
      <c r="AXI174" s="37"/>
      <c r="AXJ174" s="37"/>
      <c r="AXK174" s="37"/>
      <c r="AXL174" s="37"/>
      <c r="AXM174" s="37"/>
      <c r="AXN174" s="37"/>
      <c r="AXO174" s="37"/>
      <c r="AXP174" s="37"/>
      <c r="AXQ174" s="37"/>
      <c r="AXR174" s="37"/>
      <c r="AXS174" s="37"/>
      <c r="AXT174" s="37"/>
      <c r="AXU174" s="37"/>
      <c r="AXV174" s="37"/>
      <c r="AXW174" s="37"/>
      <c r="AXX174" s="37"/>
      <c r="AXY174" s="37"/>
      <c r="AXZ174" s="37"/>
      <c r="AYA174" s="37"/>
      <c r="AYB174" s="37"/>
      <c r="AYC174" s="37"/>
      <c r="AYD174" s="37"/>
      <c r="AYE174" s="37"/>
      <c r="AYF174" s="37"/>
      <c r="AYG174" s="37"/>
      <c r="AYH174" s="37"/>
      <c r="AYI174" s="37"/>
      <c r="AYJ174" s="37"/>
      <c r="AYK174" s="37"/>
      <c r="AYL174" s="37"/>
      <c r="AYM174" s="37"/>
      <c r="AYN174" s="37"/>
      <c r="AYO174" s="37"/>
      <c r="AYP174" s="37"/>
      <c r="AYQ174" s="37"/>
      <c r="AYR174" s="37"/>
      <c r="AYS174" s="37"/>
      <c r="AYT174" s="37"/>
      <c r="AYU174" s="37"/>
      <c r="AYV174" s="37"/>
      <c r="AYW174" s="37"/>
      <c r="AYX174" s="37"/>
      <c r="AYY174" s="37"/>
      <c r="AYZ174" s="37"/>
      <c r="AZA174" s="37"/>
      <c r="AZB174" s="37"/>
      <c r="AZC174" s="37"/>
      <c r="AZD174" s="37"/>
      <c r="AZE174" s="37"/>
      <c r="AZF174" s="37"/>
      <c r="AZG174" s="37"/>
      <c r="AZH174" s="37"/>
      <c r="AZI174" s="37"/>
      <c r="AZJ174" s="37"/>
      <c r="AZK174" s="37"/>
      <c r="AZL174" s="37"/>
      <c r="AZM174" s="37"/>
      <c r="AZN174" s="37"/>
      <c r="AZO174" s="37"/>
      <c r="AZP174" s="37"/>
      <c r="AZQ174" s="37"/>
      <c r="AZR174" s="37"/>
      <c r="AZS174" s="37"/>
      <c r="AZT174" s="37"/>
      <c r="AZU174" s="37"/>
      <c r="AZV174" s="37"/>
      <c r="AZW174" s="37"/>
      <c r="AZX174" s="37"/>
      <c r="AZY174" s="37"/>
      <c r="AZZ174" s="37"/>
      <c r="BAA174" s="37"/>
      <c r="BAB174" s="37"/>
      <c r="BAC174" s="37"/>
      <c r="BAD174" s="37"/>
      <c r="BAE174" s="37"/>
      <c r="BAF174" s="37"/>
      <c r="BAG174" s="37"/>
      <c r="BAH174" s="37"/>
      <c r="BAI174" s="37"/>
      <c r="BAJ174" s="37"/>
      <c r="BAK174" s="37"/>
      <c r="BAL174" s="37"/>
      <c r="BAM174" s="37"/>
      <c r="BAN174" s="37"/>
      <c r="BAO174" s="37"/>
      <c r="BAP174" s="37"/>
      <c r="BAQ174" s="37"/>
      <c r="BAR174" s="37"/>
      <c r="BAS174" s="37"/>
      <c r="BAT174" s="37"/>
      <c r="BAU174" s="37"/>
      <c r="BAV174" s="37"/>
      <c r="BAW174" s="37"/>
      <c r="BAX174" s="37"/>
      <c r="BAY174" s="37"/>
      <c r="BAZ174" s="37"/>
      <c r="BBA174" s="37"/>
      <c r="BBB174" s="37"/>
      <c r="BBC174" s="37"/>
      <c r="BBD174" s="37"/>
      <c r="BBE174" s="37"/>
      <c r="BBF174" s="37"/>
      <c r="BBG174" s="37"/>
      <c r="BBH174" s="37"/>
      <c r="BBI174" s="37"/>
      <c r="BBJ174" s="37"/>
      <c r="BBK174" s="37"/>
      <c r="BBL174" s="37"/>
      <c r="BBM174" s="37"/>
      <c r="BBN174" s="37"/>
      <c r="BBO174" s="37"/>
      <c r="BBP174" s="37"/>
      <c r="BBQ174" s="37"/>
      <c r="BBR174" s="37"/>
      <c r="BBS174" s="37"/>
      <c r="BBT174" s="37"/>
      <c r="BBU174" s="37"/>
      <c r="BBV174" s="37"/>
      <c r="BBW174" s="37"/>
      <c r="BBX174" s="37"/>
      <c r="BBY174" s="37"/>
      <c r="BBZ174" s="37"/>
      <c r="BCA174" s="37"/>
      <c r="BCB174" s="37"/>
      <c r="BCC174" s="37"/>
      <c r="BCD174" s="37"/>
      <c r="BCE174" s="37"/>
      <c r="BCF174" s="37"/>
      <c r="BCG174" s="37"/>
      <c r="BCH174" s="37"/>
      <c r="BCI174" s="37"/>
      <c r="BCJ174" s="37"/>
      <c r="BCK174" s="37"/>
      <c r="BCL174" s="37"/>
      <c r="BCM174" s="37"/>
      <c r="BCN174" s="37"/>
      <c r="BCO174" s="37"/>
      <c r="BCP174" s="37"/>
      <c r="BCQ174" s="37"/>
      <c r="BCR174" s="37"/>
      <c r="BCS174" s="37"/>
      <c r="BCT174" s="37"/>
      <c r="BCU174" s="37"/>
      <c r="BCV174" s="37"/>
      <c r="BCW174" s="37"/>
      <c r="BCX174" s="37"/>
      <c r="BCY174" s="37"/>
      <c r="BCZ174" s="37"/>
      <c r="BDA174" s="37"/>
      <c r="BDB174" s="37"/>
      <c r="BDC174" s="37"/>
      <c r="BDD174" s="37"/>
      <c r="BDE174" s="37"/>
      <c r="BDF174" s="37"/>
      <c r="BDG174" s="37"/>
      <c r="BDH174" s="37"/>
      <c r="BDI174" s="37"/>
      <c r="BDJ174" s="37"/>
      <c r="BDK174" s="37"/>
      <c r="BDL174" s="37"/>
      <c r="BDM174" s="37"/>
      <c r="BDN174" s="37"/>
      <c r="BDO174" s="37"/>
      <c r="BDP174" s="37"/>
      <c r="BDQ174" s="37"/>
      <c r="BDR174" s="37"/>
      <c r="BDS174" s="37"/>
      <c r="BDT174" s="37"/>
      <c r="BDU174" s="37"/>
      <c r="BDV174" s="37"/>
      <c r="BDW174" s="37"/>
      <c r="BDX174" s="37"/>
      <c r="BDY174" s="37"/>
      <c r="BDZ174" s="37"/>
      <c r="BEA174" s="37"/>
      <c r="BEB174" s="37"/>
      <c r="BEC174" s="37"/>
      <c r="BED174" s="37"/>
      <c r="BEE174" s="37"/>
      <c r="BEF174" s="37"/>
      <c r="BEG174" s="37"/>
      <c r="BEH174" s="37"/>
      <c r="BEI174" s="37"/>
      <c r="BEJ174" s="37"/>
      <c r="BEK174" s="37"/>
      <c r="BEL174" s="37"/>
      <c r="BEM174" s="37"/>
      <c r="BEN174" s="37"/>
      <c r="BEO174" s="37"/>
      <c r="BEP174" s="37"/>
      <c r="BEQ174" s="37"/>
      <c r="BER174" s="37"/>
      <c r="BES174" s="37"/>
      <c r="BET174" s="37"/>
      <c r="BEU174" s="37"/>
      <c r="BEV174" s="37"/>
      <c r="BEW174" s="37"/>
      <c r="BEX174" s="37"/>
      <c r="BEY174" s="37"/>
      <c r="BEZ174" s="37"/>
      <c r="BFA174" s="37"/>
      <c r="BFB174" s="37"/>
      <c r="BFC174" s="37"/>
      <c r="BFD174" s="37"/>
      <c r="BFE174" s="37"/>
      <c r="BFF174" s="37"/>
      <c r="BFG174" s="37"/>
      <c r="BFH174" s="37"/>
      <c r="BFI174" s="37"/>
      <c r="BFJ174" s="37"/>
      <c r="BFK174" s="37"/>
      <c r="BFL174" s="37"/>
      <c r="BFM174" s="37"/>
      <c r="BFN174" s="37"/>
      <c r="BFO174" s="37"/>
      <c r="BFP174" s="37"/>
      <c r="BFQ174" s="37"/>
      <c r="BFR174" s="37"/>
      <c r="BFS174" s="37"/>
      <c r="BFT174" s="37"/>
      <c r="BFU174" s="37"/>
      <c r="BFV174" s="37"/>
      <c r="BFW174" s="37"/>
      <c r="BFX174" s="37"/>
      <c r="BFY174" s="37"/>
      <c r="BFZ174" s="37"/>
      <c r="BGA174" s="37"/>
      <c r="BGB174" s="37"/>
      <c r="BGC174" s="37"/>
      <c r="BGD174" s="37"/>
      <c r="BGE174" s="37"/>
      <c r="BGF174" s="37"/>
      <c r="BGG174" s="37"/>
      <c r="BGH174" s="37"/>
      <c r="BGI174" s="37"/>
      <c r="BGJ174" s="37"/>
      <c r="BGK174" s="37"/>
      <c r="BGL174" s="37"/>
      <c r="BGM174" s="37"/>
      <c r="BGN174" s="37"/>
      <c r="BGO174" s="37"/>
      <c r="BGP174" s="37"/>
      <c r="BGQ174" s="37"/>
      <c r="BGR174" s="37"/>
      <c r="BGS174" s="37"/>
      <c r="BGT174" s="37"/>
      <c r="BGU174" s="37"/>
      <c r="BGV174" s="37"/>
      <c r="BGW174" s="37"/>
      <c r="BGX174" s="37"/>
      <c r="BGY174" s="37"/>
      <c r="BGZ174" s="37"/>
      <c r="BHA174" s="37"/>
      <c r="BHB174" s="37"/>
      <c r="BHC174" s="37"/>
      <c r="BHD174" s="37"/>
      <c r="BHE174" s="37"/>
      <c r="BHF174" s="37"/>
      <c r="BHG174" s="37"/>
      <c r="BHH174" s="37"/>
      <c r="BHI174" s="37"/>
      <c r="BHJ174" s="37"/>
      <c r="BHK174" s="37"/>
      <c r="BHL174" s="37"/>
      <c r="BHM174" s="37"/>
      <c r="BHN174" s="37"/>
      <c r="BHO174" s="37"/>
      <c r="BHP174" s="37"/>
      <c r="BHQ174" s="37"/>
      <c r="BHR174" s="37"/>
      <c r="BHS174" s="37"/>
      <c r="BHT174" s="37"/>
      <c r="BHU174" s="37"/>
      <c r="BHV174" s="37"/>
      <c r="BHW174" s="37"/>
      <c r="BHX174" s="37"/>
      <c r="BHY174" s="37"/>
      <c r="BHZ174" s="37"/>
      <c r="BIA174" s="37"/>
      <c r="BIB174" s="37"/>
      <c r="BIC174" s="37"/>
      <c r="BID174" s="37"/>
      <c r="BIE174" s="37"/>
      <c r="BIF174" s="37"/>
      <c r="BIG174" s="37"/>
      <c r="BIH174" s="37"/>
      <c r="BII174" s="37"/>
      <c r="BIJ174" s="37"/>
      <c r="BIK174" s="37"/>
      <c r="BIL174" s="37"/>
      <c r="BIM174" s="37"/>
      <c r="BIN174" s="37"/>
      <c r="BIO174" s="37"/>
      <c r="BIP174" s="37"/>
      <c r="BIQ174" s="37"/>
      <c r="BIR174" s="37"/>
      <c r="BIS174" s="37"/>
      <c r="BIT174" s="37"/>
      <c r="BIU174" s="37"/>
      <c r="BIV174" s="37"/>
      <c r="BIW174" s="37"/>
      <c r="BIX174" s="37"/>
      <c r="BIY174" s="37"/>
      <c r="BIZ174" s="37"/>
      <c r="BJA174" s="37"/>
      <c r="BJB174" s="37"/>
      <c r="BJC174" s="37"/>
      <c r="BJD174" s="37"/>
      <c r="BJE174" s="37"/>
      <c r="BJF174" s="37"/>
      <c r="BJG174" s="37"/>
      <c r="BJH174" s="37"/>
      <c r="BJI174" s="37"/>
      <c r="BJJ174" s="37"/>
      <c r="BJK174" s="37"/>
      <c r="BJL174" s="37"/>
      <c r="BJM174" s="37"/>
      <c r="BJN174" s="37"/>
      <c r="BJO174" s="37"/>
      <c r="BJP174" s="37"/>
      <c r="BJQ174" s="37"/>
      <c r="BJR174" s="37"/>
      <c r="BJS174" s="37"/>
      <c r="BJT174" s="37"/>
      <c r="BJU174" s="37"/>
      <c r="BJV174" s="37"/>
      <c r="BJW174" s="37"/>
      <c r="BJX174" s="37"/>
      <c r="BJY174" s="37"/>
      <c r="BJZ174" s="37"/>
      <c r="BKA174" s="37"/>
      <c r="BKB174" s="37"/>
      <c r="BKC174" s="37"/>
      <c r="BKD174" s="37"/>
      <c r="BKE174" s="37"/>
      <c r="BKF174" s="37"/>
      <c r="BKG174" s="37"/>
      <c r="BKH174" s="37"/>
      <c r="BKI174" s="37"/>
      <c r="BKJ174" s="37"/>
      <c r="BKK174" s="37"/>
      <c r="BKL174" s="37"/>
      <c r="BKM174" s="37"/>
      <c r="BKN174" s="37"/>
      <c r="BKO174" s="37"/>
      <c r="BKP174" s="37"/>
      <c r="BKQ174" s="37"/>
      <c r="BKR174" s="37"/>
      <c r="BKS174" s="37"/>
      <c r="BKT174" s="37"/>
      <c r="BKU174" s="37"/>
      <c r="BKV174" s="37"/>
      <c r="BKW174" s="37"/>
      <c r="BKX174" s="37"/>
      <c r="BKY174" s="37"/>
      <c r="BKZ174" s="37"/>
      <c r="BLA174" s="37"/>
      <c r="BLB174" s="37"/>
      <c r="BLC174" s="37"/>
      <c r="BLD174" s="37"/>
      <c r="BLE174" s="37"/>
      <c r="BLF174" s="37"/>
      <c r="BLG174" s="37"/>
      <c r="BLH174" s="37"/>
      <c r="BLI174" s="37"/>
      <c r="BLJ174" s="37"/>
      <c r="BLK174" s="37"/>
      <c r="BLL174" s="37"/>
      <c r="BLM174" s="37"/>
      <c r="BLN174" s="37"/>
      <c r="BLO174" s="37"/>
      <c r="BLP174" s="37"/>
      <c r="BLQ174" s="37"/>
      <c r="BLR174" s="37"/>
      <c r="BLS174" s="37"/>
      <c r="BLT174" s="37"/>
      <c r="BLU174" s="37"/>
      <c r="BLV174" s="37"/>
      <c r="BLW174" s="37"/>
      <c r="BLX174" s="37"/>
      <c r="BLY174" s="37"/>
      <c r="BLZ174" s="37"/>
      <c r="BMA174" s="37"/>
      <c r="BMB174" s="37"/>
      <c r="BMC174" s="37"/>
      <c r="BMD174" s="37"/>
      <c r="BME174" s="37"/>
      <c r="BMF174" s="37"/>
      <c r="BMG174" s="37"/>
      <c r="BMH174" s="37"/>
      <c r="BMI174" s="37"/>
      <c r="BMJ174" s="37"/>
      <c r="BMK174" s="37"/>
      <c r="BML174" s="37"/>
      <c r="BMM174" s="37"/>
      <c r="BMN174" s="37"/>
      <c r="BMO174" s="37"/>
      <c r="BMP174" s="37"/>
      <c r="BMQ174" s="37"/>
      <c r="BMR174" s="37"/>
      <c r="BMS174" s="37"/>
      <c r="BMT174" s="37"/>
      <c r="BMU174" s="37"/>
      <c r="BMV174" s="37"/>
      <c r="BMW174" s="37"/>
      <c r="BMX174" s="37"/>
      <c r="BMY174" s="37"/>
      <c r="BMZ174" s="37"/>
      <c r="BNA174" s="37"/>
      <c r="BNB174" s="37"/>
      <c r="BNC174" s="37"/>
      <c r="BND174" s="37"/>
      <c r="BNE174" s="37"/>
      <c r="BNF174" s="37"/>
      <c r="BNG174" s="37"/>
      <c r="BNH174" s="37"/>
      <c r="BNI174" s="37"/>
      <c r="BNJ174" s="37"/>
      <c r="BNK174" s="37"/>
      <c r="BNL174" s="37"/>
      <c r="BNM174" s="37"/>
      <c r="BNN174" s="37"/>
      <c r="BNO174" s="37"/>
      <c r="BNP174" s="37"/>
      <c r="BNQ174" s="37"/>
      <c r="BNR174" s="37"/>
      <c r="BNS174" s="37"/>
      <c r="BNT174" s="37"/>
      <c r="BNU174" s="37"/>
      <c r="BNV174" s="37"/>
      <c r="BNW174" s="37"/>
      <c r="BNX174" s="37"/>
      <c r="BNY174" s="37"/>
      <c r="BNZ174" s="37"/>
      <c r="BOA174" s="37"/>
      <c r="BOB174" s="37"/>
      <c r="BOC174" s="37"/>
      <c r="BOD174" s="37"/>
      <c r="BOE174" s="37"/>
      <c r="BOF174" s="37"/>
      <c r="BOG174" s="37"/>
      <c r="BOH174" s="37"/>
      <c r="BOI174" s="37"/>
      <c r="BOJ174" s="37"/>
      <c r="BOK174" s="37"/>
      <c r="BOL174" s="37"/>
      <c r="BOM174" s="37"/>
      <c r="BON174" s="37"/>
      <c r="BOO174" s="37"/>
      <c r="BOP174" s="37"/>
      <c r="BOQ174" s="37"/>
      <c r="BOR174" s="37"/>
      <c r="BOS174" s="37"/>
      <c r="BOT174" s="37"/>
      <c r="BOU174" s="37"/>
      <c r="BOV174" s="37"/>
      <c r="BOW174" s="37"/>
      <c r="BOX174" s="37"/>
      <c r="BOY174" s="37"/>
      <c r="BOZ174" s="37"/>
      <c r="BPA174" s="37"/>
      <c r="BPB174" s="37"/>
      <c r="BPC174" s="37"/>
      <c r="BPD174" s="37"/>
      <c r="BPE174" s="37"/>
      <c r="BPF174" s="37"/>
      <c r="BPG174" s="37"/>
      <c r="BPH174" s="37"/>
      <c r="BPI174" s="37"/>
      <c r="BPJ174" s="37"/>
      <c r="BPK174" s="37"/>
      <c r="BPL174" s="37"/>
      <c r="BPM174" s="37"/>
      <c r="BPN174" s="37"/>
      <c r="BPO174" s="37"/>
      <c r="BPP174" s="37"/>
      <c r="BPQ174" s="37"/>
      <c r="BPR174" s="37"/>
      <c r="BPS174" s="37"/>
      <c r="BPT174" s="37"/>
      <c r="BPU174" s="37"/>
      <c r="BPV174" s="37"/>
      <c r="BPW174" s="37"/>
      <c r="BPX174" s="37"/>
      <c r="BPY174" s="37"/>
      <c r="BPZ174" s="37"/>
      <c r="BQA174" s="37"/>
      <c r="BQB174" s="37"/>
      <c r="BQC174" s="37"/>
      <c r="BQD174" s="37"/>
      <c r="BQE174" s="37"/>
      <c r="BQF174" s="37"/>
      <c r="BQG174" s="37"/>
      <c r="BQH174" s="37"/>
      <c r="BQI174" s="37"/>
      <c r="BQJ174" s="37"/>
      <c r="BQK174" s="37"/>
      <c r="BQL174" s="37"/>
      <c r="BQM174" s="37"/>
      <c r="BQN174" s="37"/>
      <c r="BQO174" s="37"/>
      <c r="BQP174" s="37"/>
      <c r="BQQ174" s="37"/>
      <c r="BQR174" s="37"/>
      <c r="BQS174" s="37"/>
      <c r="BQT174" s="37"/>
      <c r="BQU174" s="37"/>
      <c r="BQV174" s="37"/>
      <c r="BQW174" s="37"/>
      <c r="BQX174" s="37"/>
      <c r="BQY174" s="37"/>
      <c r="BQZ174" s="37"/>
      <c r="BRA174" s="37"/>
      <c r="BRB174" s="37"/>
      <c r="BRC174" s="37"/>
      <c r="BRD174" s="37"/>
      <c r="BRE174" s="37"/>
      <c r="BRF174" s="37"/>
      <c r="BRG174" s="37"/>
      <c r="BRH174" s="37"/>
      <c r="BRI174" s="37"/>
      <c r="BRJ174" s="37"/>
      <c r="BRK174" s="37"/>
      <c r="BRL174" s="37"/>
      <c r="BRM174" s="37"/>
      <c r="BRN174" s="37"/>
      <c r="BRO174" s="37"/>
      <c r="BRP174" s="37"/>
      <c r="BRQ174" s="37"/>
      <c r="BRR174" s="37"/>
      <c r="BRS174" s="37"/>
      <c r="BRT174" s="37"/>
      <c r="BRU174" s="37"/>
      <c r="BRV174" s="37"/>
      <c r="BRW174" s="37"/>
      <c r="BRX174" s="37"/>
      <c r="BRY174" s="37"/>
      <c r="BRZ174" s="37"/>
      <c r="BSA174" s="37"/>
      <c r="BSB174" s="37"/>
      <c r="BSC174" s="37"/>
      <c r="BSD174" s="37"/>
      <c r="BSE174" s="37"/>
      <c r="BSF174" s="37"/>
      <c r="BSG174" s="37"/>
      <c r="BSH174" s="37"/>
      <c r="BSI174" s="37"/>
      <c r="BSJ174" s="37"/>
      <c r="BSK174" s="37"/>
      <c r="BSL174" s="37"/>
      <c r="BSM174" s="37"/>
      <c r="BSN174" s="37"/>
      <c r="BSO174" s="37"/>
      <c r="BSP174" s="37"/>
      <c r="BSQ174" s="37"/>
      <c r="BSR174" s="37"/>
      <c r="BSS174" s="37"/>
      <c r="BST174" s="37"/>
      <c r="BSU174" s="37"/>
      <c r="BSV174" s="37"/>
      <c r="BSW174" s="37"/>
      <c r="BSX174" s="37"/>
      <c r="BSY174" s="37"/>
      <c r="BSZ174" s="37"/>
      <c r="BTA174" s="37"/>
      <c r="BTB174" s="37"/>
      <c r="BTC174" s="37"/>
      <c r="BTD174" s="37"/>
      <c r="BTE174" s="37"/>
      <c r="BTF174" s="37"/>
      <c r="BTG174" s="37"/>
      <c r="BTH174" s="37"/>
      <c r="BTI174" s="37"/>
      <c r="BTJ174" s="37"/>
      <c r="BTK174" s="37"/>
      <c r="BTL174" s="37"/>
      <c r="BTM174" s="37"/>
      <c r="BTN174" s="37"/>
      <c r="BTO174" s="37"/>
      <c r="BTP174" s="37"/>
      <c r="BTQ174" s="37"/>
      <c r="BTR174" s="37"/>
      <c r="BTS174" s="37"/>
      <c r="BTT174" s="37"/>
      <c r="BTU174" s="37"/>
      <c r="BTV174" s="37"/>
      <c r="BTW174" s="37"/>
      <c r="BTX174" s="37"/>
      <c r="BTY174" s="37"/>
      <c r="BTZ174" s="37"/>
      <c r="BUA174" s="37"/>
      <c r="BUB174" s="37"/>
      <c r="BUC174" s="37"/>
      <c r="BUD174" s="37"/>
      <c r="BUE174" s="37"/>
      <c r="BUF174" s="37"/>
      <c r="BUG174" s="37"/>
      <c r="BUH174" s="37"/>
      <c r="BUI174" s="37"/>
      <c r="BUJ174" s="37"/>
      <c r="BUK174" s="37"/>
      <c r="BUL174" s="37"/>
      <c r="BUM174" s="37"/>
      <c r="BUN174" s="37"/>
      <c r="BUO174" s="37"/>
      <c r="BUP174" s="37"/>
      <c r="BUQ174" s="37"/>
      <c r="BUR174" s="37"/>
      <c r="BUS174" s="37"/>
      <c r="BUT174" s="37"/>
      <c r="BUU174" s="37"/>
      <c r="BUV174" s="37"/>
      <c r="BUW174" s="37"/>
      <c r="BUX174" s="37"/>
      <c r="BUY174" s="37"/>
      <c r="BUZ174" s="37"/>
      <c r="BVA174" s="37"/>
      <c r="BVB174" s="37"/>
      <c r="BVC174" s="37"/>
      <c r="BVD174" s="37"/>
      <c r="BVE174" s="37"/>
      <c r="BVF174" s="37"/>
      <c r="BVG174" s="37"/>
      <c r="BVH174" s="37"/>
      <c r="BVI174" s="37"/>
      <c r="BVJ174" s="37"/>
      <c r="BVK174" s="37"/>
      <c r="BVL174" s="37"/>
      <c r="BVM174" s="37"/>
      <c r="BVN174" s="37"/>
      <c r="BVO174" s="37"/>
      <c r="BVP174" s="37"/>
      <c r="BVQ174" s="37"/>
      <c r="BVR174" s="37"/>
      <c r="BVS174" s="37"/>
      <c r="BVT174" s="37"/>
      <c r="BVU174" s="37"/>
      <c r="BVV174" s="37"/>
      <c r="BVW174" s="37"/>
      <c r="BVX174" s="37"/>
      <c r="BVY174" s="37"/>
      <c r="BVZ174" s="37"/>
      <c r="BWA174" s="37"/>
      <c r="BWB174" s="37"/>
      <c r="BWC174" s="37"/>
      <c r="BWD174" s="37"/>
      <c r="BWE174" s="37"/>
      <c r="BWF174" s="37"/>
      <c r="BWG174" s="37"/>
      <c r="BWH174" s="37"/>
      <c r="BWI174" s="37"/>
      <c r="BWJ174" s="37"/>
      <c r="BWK174" s="37"/>
      <c r="BWL174" s="37"/>
      <c r="BWM174" s="37"/>
      <c r="BWN174" s="37"/>
      <c r="BWO174" s="37"/>
      <c r="BWP174" s="37"/>
      <c r="BWQ174" s="37"/>
      <c r="BWR174" s="37"/>
      <c r="BWS174" s="37"/>
      <c r="BWT174" s="37"/>
      <c r="BWU174" s="37"/>
      <c r="BWV174" s="37"/>
      <c r="BWW174" s="37"/>
      <c r="BWX174" s="37"/>
      <c r="BWY174" s="37"/>
      <c r="BWZ174" s="37"/>
      <c r="BXA174" s="37"/>
      <c r="BXB174" s="37"/>
      <c r="BXC174" s="37"/>
      <c r="BXD174" s="37"/>
      <c r="BXE174" s="37"/>
      <c r="BXF174" s="37"/>
      <c r="BXG174" s="37"/>
      <c r="BXH174" s="37"/>
      <c r="BXI174" s="37"/>
      <c r="BXJ174" s="37"/>
      <c r="BXK174" s="37"/>
      <c r="BXL174" s="37"/>
      <c r="BXM174" s="37"/>
      <c r="BXN174" s="37"/>
      <c r="BXO174" s="37"/>
      <c r="BXP174" s="37"/>
      <c r="BXQ174" s="37"/>
      <c r="BXR174" s="37"/>
      <c r="BXS174" s="37"/>
      <c r="BXT174" s="37"/>
      <c r="BXU174" s="37"/>
      <c r="BXV174" s="37"/>
      <c r="BXW174" s="37"/>
      <c r="BXX174" s="37"/>
      <c r="BXY174" s="37"/>
      <c r="BXZ174" s="37"/>
      <c r="BYA174" s="37"/>
      <c r="BYB174" s="37"/>
      <c r="BYC174" s="37"/>
      <c r="BYD174" s="37"/>
      <c r="BYE174" s="37"/>
      <c r="BYF174" s="37"/>
      <c r="BYG174" s="37"/>
      <c r="BYH174" s="37"/>
      <c r="BYI174" s="37"/>
      <c r="BYJ174" s="37"/>
      <c r="BYK174" s="37"/>
      <c r="BYL174" s="37"/>
      <c r="BYM174" s="37"/>
      <c r="BYN174" s="37"/>
      <c r="BYO174" s="37"/>
      <c r="BYP174" s="37"/>
      <c r="BYQ174" s="37"/>
      <c r="BYR174" s="37"/>
      <c r="BYS174" s="37"/>
      <c r="BYT174" s="37"/>
      <c r="BYU174" s="37"/>
      <c r="BYV174" s="37"/>
      <c r="BYW174" s="37"/>
      <c r="BYX174" s="37"/>
      <c r="BYY174" s="37"/>
      <c r="BYZ174" s="37"/>
      <c r="BZA174" s="37"/>
      <c r="BZB174" s="37"/>
      <c r="BZC174" s="37"/>
      <c r="BZD174" s="37"/>
      <c r="BZE174" s="37"/>
      <c r="BZF174" s="37"/>
      <c r="BZG174" s="37"/>
      <c r="BZH174" s="37"/>
      <c r="BZI174" s="37"/>
      <c r="BZJ174" s="37"/>
      <c r="BZK174" s="37"/>
      <c r="BZL174" s="37"/>
      <c r="BZM174" s="37"/>
      <c r="BZN174" s="37"/>
      <c r="BZO174" s="37"/>
      <c r="BZP174" s="37"/>
      <c r="BZQ174" s="37"/>
      <c r="BZR174" s="37"/>
      <c r="BZS174" s="37"/>
      <c r="BZT174" s="37"/>
      <c r="BZU174" s="37"/>
      <c r="BZV174" s="37"/>
      <c r="BZW174" s="37"/>
      <c r="BZX174" s="37"/>
      <c r="BZY174" s="37"/>
      <c r="BZZ174" s="37"/>
      <c r="CAA174" s="37"/>
      <c r="CAB174" s="37"/>
      <c r="CAC174" s="37"/>
      <c r="CAD174" s="37"/>
      <c r="CAE174" s="37"/>
      <c r="CAF174" s="37"/>
      <c r="CAG174" s="37"/>
      <c r="CAH174" s="37"/>
      <c r="CAI174" s="37"/>
      <c r="CAJ174" s="37"/>
      <c r="CAK174" s="37"/>
      <c r="CAL174" s="37"/>
      <c r="CAM174" s="37"/>
      <c r="CAN174" s="37"/>
      <c r="CAO174" s="37"/>
      <c r="CAP174" s="37"/>
      <c r="CAQ174" s="37"/>
      <c r="CAR174" s="37"/>
      <c r="CAS174" s="37"/>
      <c r="CAT174" s="37"/>
      <c r="CAU174" s="37"/>
      <c r="CAV174" s="37"/>
      <c r="CAW174" s="37"/>
      <c r="CAX174" s="37"/>
      <c r="CAY174" s="37"/>
      <c r="CAZ174" s="37"/>
      <c r="CBA174" s="37"/>
      <c r="CBB174" s="37"/>
      <c r="CBC174" s="37"/>
      <c r="CBD174" s="37"/>
      <c r="CBE174" s="37"/>
      <c r="CBF174" s="37"/>
      <c r="CBG174" s="37"/>
      <c r="CBH174" s="37"/>
      <c r="CBI174" s="37"/>
      <c r="CBJ174" s="37"/>
      <c r="CBK174" s="37"/>
      <c r="CBL174" s="37"/>
      <c r="CBM174" s="37"/>
      <c r="CBN174" s="37"/>
      <c r="CBO174" s="37"/>
      <c r="CBP174" s="37"/>
      <c r="CBQ174" s="37"/>
      <c r="CBR174" s="37"/>
      <c r="CBS174" s="37"/>
      <c r="CBT174" s="37"/>
      <c r="CBU174" s="37"/>
      <c r="CBV174" s="37"/>
      <c r="CBW174" s="37"/>
      <c r="CBX174" s="37"/>
      <c r="CBY174" s="37"/>
      <c r="CBZ174" s="37"/>
      <c r="CCA174" s="37"/>
      <c r="CCB174" s="37"/>
      <c r="CCC174" s="37"/>
      <c r="CCD174" s="37"/>
      <c r="CCE174" s="37"/>
      <c r="CCF174" s="37"/>
      <c r="CCG174" s="37"/>
      <c r="CCH174" s="37"/>
      <c r="CCI174" s="37"/>
      <c r="CCJ174" s="37"/>
      <c r="CCK174" s="37"/>
      <c r="CCL174" s="37"/>
      <c r="CCM174" s="37"/>
      <c r="CCN174" s="37"/>
      <c r="CCO174" s="37"/>
      <c r="CCP174" s="37"/>
      <c r="CCQ174" s="37"/>
      <c r="CCR174" s="37"/>
      <c r="CCS174" s="37"/>
      <c r="CCT174" s="37"/>
      <c r="CCU174" s="37"/>
      <c r="CCV174" s="37"/>
      <c r="CCW174" s="37"/>
      <c r="CCX174" s="37"/>
      <c r="CCY174" s="37"/>
      <c r="CCZ174" s="37"/>
      <c r="CDA174" s="37"/>
      <c r="CDB174" s="37"/>
      <c r="CDC174" s="37"/>
      <c r="CDD174" s="37"/>
      <c r="CDE174" s="37"/>
      <c r="CDF174" s="37"/>
      <c r="CDG174" s="37"/>
      <c r="CDH174" s="37"/>
      <c r="CDI174" s="37"/>
      <c r="CDJ174" s="37"/>
      <c r="CDK174" s="37"/>
      <c r="CDL174" s="37"/>
      <c r="CDM174" s="37"/>
      <c r="CDN174" s="37"/>
      <c r="CDO174" s="37"/>
      <c r="CDP174" s="37"/>
      <c r="CDQ174" s="37"/>
      <c r="CDR174" s="37"/>
      <c r="CDS174" s="37"/>
      <c r="CDT174" s="37"/>
      <c r="CDU174" s="37"/>
      <c r="CDV174" s="37"/>
      <c r="CDW174" s="37"/>
      <c r="CDX174" s="37"/>
      <c r="CDY174" s="37"/>
      <c r="CDZ174" s="37"/>
      <c r="CEA174" s="37"/>
      <c r="CEB174" s="37"/>
      <c r="CEC174" s="37"/>
      <c r="CED174" s="37"/>
      <c r="CEE174" s="37"/>
      <c r="CEF174" s="37"/>
      <c r="CEG174" s="37"/>
      <c r="CEH174" s="37"/>
      <c r="CEI174" s="37"/>
      <c r="CEJ174" s="37"/>
      <c r="CEK174" s="37"/>
      <c r="CEL174" s="37"/>
      <c r="CEM174" s="37"/>
      <c r="CEN174" s="37"/>
      <c r="CEO174" s="37"/>
      <c r="CEP174" s="37"/>
      <c r="CEQ174" s="37"/>
      <c r="CER174" s="37"/>
      <c r="CES174" s="37"/>
      <c r="CET174" s="37"/>
      <c r="CEU174" s="37"/>
      <c r="CEV174" s="37"/>
      <c r="CEW174" s="37"/>
      <c r="CEX174" s="37"/>
      <c r="CEY174" s="37"/>
      <c r="CEZ174" s="37"/>
      <c r="CFA174" s="37"/>
      <c r="CFB174" s="37"/>
      <c r="CFC174" s="37"/>
      <c r="CFD174" s="37"/>
      <c r="CFE174" s="37"/>
      <c r="CFF174" s="37"/>
      <c r="CFG174" s="37"/>
      <c r="CFH174" s="37"/>
      <c r="CFI174" s="37"/>
      <c r="CFJ174" s="37"/>
      <c r="CFK174" s="37"/>
      <c r="CFL174" s="37"/>
      <c r="CFM174" s="37"/>
      <c r="CFN174" s="37"/>
      <c r="CFO174" s="37"/>
      <c r="CFP174" s="37"/>
      <c r="CFQ174" s="37"/>
      <c r="CFR174" s="37"/>
      <c r="CFS174" s="37"/>
      <c r="CFT174" s="37"/>
      <c r="CFU174" s="37"/>
      <c r="CFV174" s="37"/>
      <c r="CFW174" s="37"/>
      <c r="CFX174" s="37"/>
      <c r="CFY174" s="37"/>
      <c r="CFZ174" s="37"/>
      <c r="CGA174" s="37"/>
      <c r="CGB174" s="37"/>
      <c r="CGC174" s="37"/>
      <c r="CGD174" s="37"/>
      <c r="CGE174" s="37"/>
      <c r="CGF174" s="37"/>
      <c r="CGG174" s="37"/>
      <c r="CGH174" s="37"/>
      <c r="CGI174" s="37"/>
      <c r="CGJ174" s="37"/>
      <c r="CGK174" s="37"/>
      <c r="CGL174" s="37"/>
      <c r="CGM174" s="37"/>
      <c r="CGN174" s="37"/>
      <c r="CGO174" s="37"/>
      <c r="CGP174" s="37"/>
      <c r="CGQ174" s="37"/>
      <c r="CGR174" s="37"/>
      <c r="CGS174" s="37"/>
      <c r="CGT174" s="37"/>
      <c r="CGU174" s="37"/>
      <c r="CGV174" s="37"/>
      <c r="CGW174" s="37"/>
      <c r="CGX174" s="37"/>
      <c r="CGY174" s="37"/>
      <c r="CGZ174" s="37"/>
      <c r="CHA174" s="37"/>
      <c r="CHB174" s="37"/>
      <c r="CHC174" s="37"/>
      <c r="CHD174" s="37"/>
      <c r="CHE174" s="37"/>
      <c r="CHF174" s="37"/>
      <c r="CHG174" s="37"/>
      <c r="CHH174" s="37"/>
      <c r="CHI174" s="37"/>
      <c r="CHJ174" s="37"/>
      <c r="CHK174" s="37"/>
      <c r="CHL174" s="37"/>
      <c r="CHM174" s="37"/>
      <c r="CHN174" s="37"/>
      <c r="CHO174" s="37"/>
      <c r="CHP174" s="37"/>
      <c r="CHQ174" s="37"/>
      <c r="CHR174" s="37"/>
      <c r="CHS174" s="37"/>
      <c r="CHT174" s="37"/>
      <c r="CHU174" s="37"/>
      <c r="CHV174" s="37"/>
      <c r="CHW174" s="37"/>
      <c r="CHX174" s="37"/>
      <c r="CHY174" s="37"/>
      <c r="CHZ174" s="37"/>
      <c r="CIA174" s="37"/>
      <c r="CIB174" s="37"/>
      <c r="CIC174" s="37"/>
      <c r="CID174" s="37"/>
      <c r="CIE174" s="37"/>
      <c r="CIF174" s="37"/>
      <c r="CIG174" s="37"/>
      <c r="CIH174" s="37"/>
      <c r="CII174" s="37"/>
      <c r="CIJ174" s="37"/>
      <c r="CIK174" s="37"/>
      <c r="CIL174" s="37"/>
      <c r="CIM174" s="37"/>
      <c r="CIN174" s="37"/>
      <c r="CIO174" s="37"/>
      <c r="CIP174" s="37"/>
      <c r="CIQ174" s="37"/>
      <c r="CIR174" s="37"/>
      <c r="CIS174" s="37"/>
      <c r="CIT174" s="37"/>
      <c r="CIU174" s="37"/>
      <c r="CIV174" s="37"/>
      <c r="CIW174" s="37"/>
      <c r="CIX174" s="37"/>
      <c r="CIY174" s="37"/>
      <c r="CIZ174" s="37"/>
      <c r="CJA174" s="37"/>
      <c r="CJB174" s="37"/>
      <c r="CJC174" s="37"/>
      <c r="CJD174" s="37"/>
      <c r="CJE174" s="37"/>
      <c r="CJF174" s="37"/>
      <c r="CJG174" s="37"/>
      <c r="CJH174" s="37"/>
      <c r="CJI174" s="37"/>
      <c r="CJJ174" s="37"/>
      <c r="CJK174" s="37"/>
      <c r="CJL174" s="37"/>
      <c r="CJM174" s="37"/>
      <c r="CJN174" s="37"/>
      <c r="CJO174" s="37"/>
      <c r="CJP174" s="37"/>
      <c r="CJQ174" s="37"/>
      <c r="CJR174" s="37"/>
      <c r="CJS174" s="37"/>
      <c r="CJT174" s="37"/>
      <c r="CJU174" s="37"/>
      <c r="CJV174" s="37"/>
      <c r="CJW174" s="37"/>
      <c r="CJX174" s="37"/>
      <c r="CJY174" s="37"/>
      <c r="CJZ174" s="37"/>
      <c r="CKA174" s="37"/>
      <c r="CKB174" s="37"/>
      <c r="CKC174" s="37"/>
      <c r="CKD174" s="37"/>
      <c r="CKE174" s="37"/>
      <c r="CKF174" s="37"/>
      <c r="CKG174" s="37"/>
      <c r="CKH174" s="37"/>
      <c r="CKI174" s="37"/>
      <c r="CKJ174" s="37"/>
      <c r="CKK174" s="37"/>
      <c r="CKL174" s="37"/>
      <c r="CKM174" s="37"/>
      <c r="CKN174" s="37"/>
      <c r="CKO174" s="37"/>
      <c r="CKP174" s="37"/>
      <c r="CKQ174" s="37"/>
      <c r="CKR174" s="37"/>
      <c r="CKS174" s="37"/>
      <c r="CKT174" s="37"/>
      <c r="CKU174" s="37"/>
      <c r="CKV174" s="37"/>
      <c r="CKW174" s="37"/>
      <c r="CKX174" s="37"/>
      <c r="CKY174" s="37"/>
      <c r="CKZ174" s="37"/>
      <c r="CLA174" s="37"/>
      <c r="CLB174" s="37"/>
      <c r="CLC174" s="37"/>
      <c r="CLD174" s="37"/>
      <c r="CLE174" s="37"/>
      <c r="CLF174" s="37"/>
      <c r="CLG174" s="37"/>
      <c r="CLH174" s="37"/>
      <c r="CLI174" s="37"/>
      <c r="CLJ174" s="37"/>
      <c r="CLK174" s="37"/>
      <c r="CLL174" s="37"/>
      <c r="CLM174" s="37"/>
      <c r="CLN174" s="37"/>
      <c r="CLO174" s="37"/>
      <c r="CLP174" s="37"/>
      <c r="CLQ174" s="37"/>
      <c r="CLR174" s="37"/>
      <c r="CLS174" s="37"/>
      <c r="CLT174" s="37"/>
      <c r="CLU174" s="37"/>
      <c r="CLV174" s="37"/>
      <c r="CLW174" s="37"/>
      <c r="CLX174" s="37"/>
      <c r="CLY174" s="37"/>
      <c r="CLZ174" s="37"/>
      <c r="CMA174" s="37"/>
      <c r="CMB174" s="37"/>
      <c r="CMC174" s="37"/>
      <c r="CMD174" s="37"/>
      <c r="CME174" s="37"/>
      <c r="CMF174" s="37"/>
      <c r="CMG174" s="37"/>
      <c r="CMH174" s="37"/>
      <c r="CMI174" s="37"/>
      <c r="CMJ174" s="37"/>
      <c r="CMK174" s="37"/>
      <c r="CML174" s="37"/>
      <c r="CMM174" s="37"/>
      <c r="CMN174" s="37"/>
      <c r="CMO174" s="37"/>
      <c r="CMP174" s="37"/>
      <c r="CMQ174" s="37"/>
      <c r="CMR174" s="37"/>
      <c r="CMS174" s="37"/>
      <c r="CMT174" s="37"/>
      <c r="CMU174" s="37"/>
      <c r="CMV174" s="37"/>
      <c r="CMW174" s="37"/>
      <c r="CMX174" s="37"/>
      <c r="CMY174" s="37"/>
      <c r="CMZ174" s="37"/>
      <c r="CNA174" s="37"/>
      <c r="CNB174" s="37"/>
      <c r="CNC174" s="37"/>
      <c r="CND174" s="37"/>
      <c r="CNE174" s="37"/>
      <c r="CNF174" s="37"/>
      <c r="CNG174" s="37"/>
      <c r="CNH174" s="37"/>
      <c r="CNI174" s="37"/>
      <c r="CNJ174" s="37"/>
      <c r="CNK174" s="37"/>
      <c r="CNL174" s="37"/>
      <c r="CNM174" s="37"/>
      <c r="CNN174" s="37"/>
      <c r="CNO174" s="37"/>
      <c r="CNP174" s="37"/>
      <c r="CNQ174" s="37"/>
      <c r="CNR174" s="37"/>
      <c r="CNS174" s="37"/>
      <c r="CNT174" s="37"/>
      <c r="CNU174" s="37"/>
      <c r="CNV174" s="37"/>
      <c r="CNW174" s="37"/>
      <c r="CNX174" s="37"/>
      <c r="CNY174" s="37"/>
      <c r="CNZ174" s="37"/>
      <c r="COA174" s="37"/>
      <c r="COB174" s="37"/>
      <c r="COC174" s="37"/>
      <c r="COD174" s="37"/>
      <c r="COE174" s="37"/>
      <c r="COF174" s="37"/>
      <c r="COG174" s="37"/>
      <c r="COH174" s="37"/>
      <c r="COI174" s="37"/>
      <c r="COJ174" s="37"/>
      <c r="COK174" s="37"/>
      <c r="COL174" s="37"/>
      <c r="COM174" s="37"/>
      <c r="CON174" s="37"/>
      <c r="COO174" s="37"/>
      <c r="COP174" s="37"/>
      <c r="COQ174" s="37"/>
      <c r="COR174" s="37"/>
      <c r="COS174" s="37"/>
      <c r="COT174" s="37"/>
      <c r="COU174" s="37"/>
      <c r="COV174" s="37"/>
      <c r="COW174" s="37"/>
      <c r="COX174" s="37"/>
      <c r="COY174" s="37"/>
      <c r="COZ174" s="37"/>
      <c r="CPA174" s="37"/>
      <c r="CPB174" s="37"/>
      <c r="CPC174" s="37"/>
      <c r="CPD174" s="37"/>
      <c r="CPE174" s="37"/>
      <c r="CPF174" s="37"/>
      <c r="CPG174" s="37"/>
      <c r="CPH174" s="37"/>
      <c r="CPI174" s="37"/>
      <c r="CPJ174" s="37"/>
      <c r="CPK174" s="37"/>
      <c r="CPL174" s="37"/>
      <c r="CPM174" s="37"/>
      <c r="CPN174" s="37"/>
      <c r="CPO174" s="37"/>
      <c r="CPP174" s="37"/>
      <c r="CPQ174" s="37"/>
      <c r="CPR174" s="37"/>
      <c r="CPS174" s="37"/>
      <c r="CPT174" s="37"/>
      <c r="CPU174" s="37"/>
      <c r="CPV174" s="37"/>
      <c r="CPW174" s="37"/>
      <c r="CPX174" s="37"/>
      <c r="CPY174" s="37"/>
      <c r="CPZ174" s="37"/>
      <c r="CQA174" s="37"/>
      <c r="CQB174" s="37"/>
      <c r="CQC174" s="37"/>
      <c r="CQD174" s="37"/>
      <c r="CQE174" s="37"/>
      <c r="CQF174" s="37"/>
      <c r="CQG174" s="37"/>
      <c r="CQH174" s="37"/>
      <c r="CQI174" s="37"/>
      <c r="CQJ174" s="37"/>
      <c r="CQK174" s="37"/>
      <c r="CQL174" s="37"/>
      <c r="CQM174" s="37"/>
      <c r="CQN174" s="37"/>
      <c r="CQO174" s="37"/>
      <c r="CQP174" s="37"/>
      <c r="CQQ174" s="37"/>
      <c r="CQR174" s="37"/>
      <c r="CQS174" s="37"/>
      <c r="CQT174" s="37"/>
      <c r="CQU174" s="37"/>
      <c r="CQV174" s="37"/>
      <c r="CQW174" s="37"/>
      <c r="CQX174" s="37"/>
      <c r="CQY174" s="37"/>
      <c r="CQZ174" s="37"/>
      <c r="CRA174" s="37"/>
      <c r="CRB174" s="37"/>
      <c r="CRC174" s="37"/>
      <c r="CRD174" s="37"/>
      <c r="CRE174" s="37"/>
      <c r="CRF174" s="37"/>
      <c r="CRG174" s="37"/>
      <c r="CRH174" s="37"/>
      <c r="CRI174" s="37"/>
      <c r="CRJ174" s="37"/>
      <c r="CRK174" s="37"/>
      <c r="CRL174" s="37"/>
      <c r="CRM174" s="37"/>
      <c r="CRN174" s="37"/>
      <c r="CRO174" s="37"/>
      <c r="CRP174" s="37"/>
      <c r="CRQ174" s="37"/>
      <c r="CRR174" s="37"/>
      <c r="CRS174" s="37"/>
      <c r="CRT174" s="37"/>
      <c r="CRU174" s="37"/>
      <c r="CRV174" s="37"/>
      <c r="CRW174" s="37"/>
      <c r="CRX174" s="37"/>
      <c r="CRY174" s="37"/>
      <c r="CRZ174" s="37"/>
      <c r="CSA174" s="37"/>
      <c r="CSB174" s="37"/>
      <c r="CSC174" s="37"/>
      <c r="CSD174" s="37"/>
      <c r="CSE174" s="37"/>
      <c r="CSF174" s="37"/>
      <c r="CSG174" s="37"/>
      <c r="CSH174" s="37"/>
      <c r="CSI174" s="37"/>
      <c r="CSJ174" s="37"/>
      <c r="CSK174" s="37"/>
      <c r="CSL174" s="37"/>
      <c r="CSM174" s="37"/>
      <c r="CSN174" s="37"/>
      <c r="CSO174" s="37"/>
      <c r="CSP174" s="37"/>
      <c r="CSQ174" s="37"/>
      <c r="CSR174" s="37"/>
      <c r="CSS174" s="37"/>
      <c r="CST174" s="37"/>
      <c r="CSU174" s="37"/>
      <c r="CSV174" s="37"/>
      <c r="CSW174" s="37"/>
      <c r="CSX174" s="37"/>
      <c r="CSY174" s="37"/>
      <c r="CSZ174" s="37"/>
      <c r="CTA174" s="37"/>
      <c r="CTB174" s="37"/>
      <c r="CTC174" s="37"/>
      <c r="CTD174" s="37"/>
      <c r="CTE174" s="37"/>
      <c r="CTF174" s="37"/>
      <c r="CTG174" s="37"/>
      <c r="CTH174" s="37"/>
      <c r="CTI174" s="37"/>
      <c r="CTJ174" s="37"/>
      <c r="CTK174" s="37"/>
      <c r="CTL174" s="37"/>
      <c r="CTM174" s="37"/>
      <c r="CTN174" s="37"/>
      <c r="CTO174" s="37"/>
      <c r="CTP174" s="37"/>
      <c r="CTQ174" s="37"/>
      <c r="CTR174" s="37"/>
      <c r="CTS174" s="37"/>
      <c r="CTT174" s="37"/>
      <c r="CTU174" s="37"/>
      <c r="CTV174" s="37"/>
      <c r="CTW174" s="37"/>
      <c r="CTX174" s="37"/>
      <c r="CTY174" s="37"/>
      <c r="CTZ174" s="37"/>
      <c r="CUA174" s="37"/>
      <c r="CUB174" s="37"/>
      <c r="CUC174" s="37"/>
      <c r="CUD174" s="37"/>
      <c r="CUE174" s="37"/>
      <c r="CUF174" s="37"/>
      <c r="CUG174" s="37"/>
      <c r="CUH174" s="37"/>
      <c r="CUI174" s="37"/>
      <c r="CUJ174" s="37"/>
      <c r="CUK174" s="37"/>
      <c r="CUL174" s="37"/>
      <c r="CUM174" s="37"/>
      <c r="CUN174" s="37"/>
      <c r="CUO174" s="37"/>
      <c r="CUP174" s="37"/>
      <c r="CUQ174" s="37"/>
      <c r="CUR174" s="37"/>
      <c r="CUS174" s="37"/>
      <c r="CUT174" s="37"/>
      <c r="CUU174" s="37"/>
      <c r="CUV174" s="37"/>
      <c r="CUW174" s="37"/>
      <c r="CUX174" s="37"/>
      <c r="CUY174" s="37"/>
      <c r="CUZ174" s="37"/>
      <c r="CVA174" s="37"/>
      <c r="CVB174" s="37"/>
      <c r="CVC174" s="37"/>
      <c r="CVD174" s="37"/>
      <c r="CVE174" s="37"/>
      <c r="CVF174" s="37"/>
      <c r="CVG174" s="37"/>
      <c r="CVH174" s="37"/>
      <c r="CVI174" s="37"/>
      <c r="CVJ174" s="37"/>
      <c r="CVK174" s="37"/>
      <c r="CVL174" s="37"/>
      <c r="CVM174" s="37"/>
      <c r="CVN174" s="37"/>
      <c r="CVO174" s="37"/>
      <c r="CVP174" s="37"/>
      <c r="CVQ174" s="37"/>
      <c r="CVR174" s="37"/>
      <c r="CVS174" s="37"/>
      <c r="CVT174" s="37"/>
      <c r="CVU174" s="37"/>
      <c r="CVV174" s="37"/>
      <c r="CVW174" s="37"/>
      <c r="CVX174" s="37"/>
      <c r="CVY174" s="37"/>
      <c r="CVZ174" s="37"/>
      <c r="CWA174" s="37"/>
      <c r="CWB174" s="37"/>
      <c r="CWC174" s="37"/>
      <c r="CWD174" s="37"/>
      <c r="CWE174" s="37"/>
      <c r="CWF174" s="37"/>
      <c r="CWG174" s="37"/>
      <c r="CWH174" s="37"/>
      <c r="CWI174" s="37"/>
      <c r="CWJ174" s="37"/>
      <c r="CWK174" s="37"/>
      <c r="CWL174" s="37"/>
      <c r="CWM174" s="37"/>
      <c r="CWN174" s="37"/>
      <c r="CWO174" s="37"/>
      <c r="CWP174" s="37"/>
      <c r="CWQ174" s="37"/>
      <c r="CWR174" s="37"/>
      <c r="CWS174" s="37"/>
      <c r="CWT174" s="37"/>
      <c r="CWU174" s="37"/>
      <c r="CWV174" s="37"/>
      <c r="CWW174" s="37"/>
      <c r="CWX174" s="37"/>
      <c r="CWY174" s="37"/>
      <c r="CWZ174" s="37"/>
      <c r="CXA174" s="37"/>
      <c r="CXB174" s="37"/>
      <c r="CXC174" s="37"/>
      <c r="CXD174" s="37"/>
      <c r="CXE174" s="37"/>
      <c r="CXF174" s="37"/>
      <c r="CXG174" s="37"/>
      <c r="CXH174" s="37"/>
      <c r="CXI174" s="37"/>
      <c r="CXJ174" s="37"/>
      <c r="CXK174" s="37"/>
      <c r="CXL174" s="37"/>
      <c r="CXM174" s="37"/>
      <c r="CXN174" s="37"/>
      <c r="CXO174" s="37"/>
      <c r="CXP174" s="37"/>
      <c r="CXQ174" s="37"/>
      <c r="CXR174" s="37"/>
      <c r="CXS174" s="37"/>
      <c r="CXT174" s="37"/>
      <c r="CXU174" s="37"/>
      <c r="CXV174" s="37"/>
      <c r="CXW174" s="37"/>
      <c r="CXX174" s="37"/>
      <c r="CXY174" s="37"/>
      <c r="CXZ174" s="37"/>
      <c r="CYA174" s="37"/>
      <c r="CYB174" s="37"/>
      <c r="CYC174" s="37"/>
      <c r="CYD174" s="37"/>
      <c r="CYE174" s="37"/>
      <c r="CYF174" s="37"/>
      <c r="CYG174" s="37"/>
      <c r="CYH174" s="37"/>
      <c r="CYI174" s="37"/>
      <c r="CYJ174" s="37"/>
      <c r="CYK174" s="37"/>
      <c r="CYL174" s="37"/>
      <c r="CYM174" s="37"/>
      <c r="CYN174" s="37"/>
      <c r="CYO174" s="37"/>
      <c r="CYP174" s="37"/>
      <c r="CYQ174" s="37"/>
      <c r="CYR174" s="37"/>
      <c r="CYS174" s="37"/>
      <c r="CYT174" s="37"/>
      <c r="CYU174" s="37"/>
      <c r="CYV174" s="37"/>
      <c r="CYW174" s="37"/>
      <c r="CYX174" s="37"/>
      <c r="CYY174" s="37"/>
      <c r="CYZ174" s="37"/>
      <c r="CZA174" s="37"/>
      <c r="CZB174" s="37"/>
      <c r="CZC174" s="37"/>
      <c r="CZD174" s="37"/>
      <c r="CZE174" s="37"/>
      <c r="CZF174" s="37"/>
      <c r="CZG174" s="37"/>
      <c r="CZH174" s="37"/>
      <c r="CZI174" s="37"/>
      <c r="CZJ174" s="37"/>
      <c r="CZK174" s="37"/>
      <c r="CZL174" s="37"/>
      <c r="CZM174" s="37"/>
      <c r="CZN174" s="37"/>
      <c r="CZO174" s="37"/>
      <c r="CZP174" s="37"/>
      <c r="CZQ174" s="37"/>
      <c r="CZR174" s="37"/>
      <c r="CZS174" s="37"/>
      <c r="CZT174" s="37"/>
      <c r="CZU174" s="37"/>
      <c r="CZV174" s="37"/>
      <c r="CZW174" s="37"/>
      <c r="CZX174" s="37"/>
      <c r="CZY174" s="37"/>
      <c r="CZZ174" s="37"/>
      <c r="DAA174" s="37"/>
      <c r="DAB174" s="37"/>
      <c r="DAC174" s="37"/>
      <c r="DAD174" s="37"/>
      <c r="DAE174" s="37"/>
      <c r="DAF174" s="37"/>
      <c r="DAG174" s="37"/>
      <c r="DAH174" s="37"/>
      <c r="DAI174" s="37"/>
      <c r="DAJ174" s="37"/>
      <c r="DAK174" s="37"/>
      <c r="DAL174" s="37"/>
      <c r="DAM174" s="37"/>
      <c r="DAN174" s="37"/>
      <c r="DAO174" s="37"/>
      <c r="DAP174" s="37"/>
      <c r="DAQ174" s="37"/>
      <c r="DAR174" s="37"/>
      <c r="DAS174" s="37"/>
      <c r="DAT174" s="37"/>
      <c r="DAU174" s="37"/>
      <c r="DAV174" s="37"/>
      <c r="DAW174" s="37"/>
      <c r="DAX174" s="37"/>
      <c r="DAY174" s="37"/>
      <c r="DAZ174" s="37"/>
      <c r="DBA174" s="37"/>
      <c r="DBB174" s="37"/>
      <c r="DBC174" s="37"/>
      <c r="DBD174" s="37"/>
      <c r="DBE174" s="37"/>
      <c r="DBF174" s="37"/>
      <c r="DBG174" s="37"/>
      <c r="DBH174" s="37"/>
      <c r="DBI174" s="37"/>
      <c r="DBJ174" s="37"/>
      <c r="DBK174" s="37"/>
      <c r="DBL174" s="37"/>
      <c r="DBM174" s="37"/>
      <c r="DBN174" s="37"/>
      <c r="DBO174" s="37"/>
      <c r="DBP174" s="37"/>
      <c r="DBQ174" s="37"/>
      <c r="DBR174" s="37"/>
      <c r="DBS174" s="37"/>
      <c r="DBT174" s="37"/>
      <c r="DBU174" s="37"/>
      <c r="DBV174" s="37"/>
      <c r="DBW174" s="37"/>
      <c r="DBX174" s="37"/>
      <c r="DBY174" s="37"/>
      <c r="DBZ174" s="37"/>
      <c r="DCA174" s="37"/>
      <c r="DCB174" s="37"/>
      <c r="DCC174" s="37"/>
      <c r="DCD174" s="37"/>
      <c r="DCE174" s="37"/>
      <c r="DCF174" s="37"/>
      <c r="DCG174" s="37"/>
      <c r="DCH174" s="37"/>
      <c r="DCI174" s="37"/>
      <c r="DCJ174" s="37"/>
      <c r="DCK174" s="37"/>
      <c r="DCL174" s="37"/>
      <c r="DCM174" s="37"/>
      <c r="DCN174" s="37"/>
      <c r="DCO174" s="37"/>
      <c r="DCP174" s="37"/>
      <c r="DCQ174" s="37"/>
      <c r="DCR174" s="37"/>
      <c r="DCS174" s="37"/>
      <c r="DCT174" s="37"/>
      <c r="DCU174" s="37"/>
      <c r="DCV174" s="37"/>
      <c r="DCW174" s="37"/>
      <c r="DCX174" s="37"/>
      <c r="DCY174" s="37"/>
      <c r="DCZ174" s="37"/>
      <c r="DDA174" s="37"/>
      <c r="DDB174" s="37"/>
      <c r="DDC174" s="37"/>
      <c r="DDD174" s="37"/>
      <c r="DDE174" s="37"/>
      <c r="DDF174" s="37"/>
      <c r="DDG174" s="37"/>
      <c r="DDH174" s="37"/>
      <c r="DDI174" s="37"/>
      <c r="DDJ174" s="37"/>
      <c r="DDK174" s="37"/>
      <c r="DDL174" s="37"/>
      <c r="DDM174" s="37"/>
      <c r="DDN174" s="37"/>
      <c r="DDO174" s="37"/>
      <c r="DDP174" s="37"/>
      <c r="DDQ174" s="37"/>
      <c r="DDR174" s="37"/>
      <c r="DDS174" s="37"/>
      <c r="DDT174" s="37"/>
      <c r="DDU174" s="37"/>
      <c r="DDV174" s="37"/>
      <c r="DDW174" s="37"/>
      <c r="DDX174" s="37"/>
      <c r="DDY174" s="37"/>
      <c r="DDZ174" s="37"/>
      <c r="DEA174" s="37"/>
      <c r="DEB174" s="37"/>
      <c r="DEC174" s="37"/>
      <c r="DED174" s="37"/>
      <c r="DEE174" s="37"/>
      <c r="DEF174" s="37"/>
      <c r="DEG174" s="37"/>
      <c r="DEH174" s="37"/>
      <c r="DEI174" s="37"/>
      <c r="DEJ174" s="37"/>
      <c r="DEK174" s="37"/>
      <c r="DEL174" s="37"/>
      <c r="DEM174" s="37"/>
      <c r="DEN174" s="37"/>
      <c r="DEO174" s="37"/>
      <c r="DEP174" s="37"/>
      <c r="DEQ174" s="37"/>
      <c r="DER174" s="37"/>
      <c r="DES174" s="37"/>
      <c r="DET174" s="37"/>
      <c r="DEU174" s="37"/>
      <c r="DEV174" s="37"/>
      <c r="DEW174" s="37"/>
      <c r="DEX174" s="37"/>
      <c r="DEY174" s="37"/>
      <c r="DEZ174" s="37"/>
      <c r="DFA174" s="37"/>
      <c r="DFB174" s="37"/>
      <c r="DFC174" s="37"/>
      <c r="DFD174" s="37"/>
      <c r="DFE174" s="37"/>
      <c r="DFF174" s="37"/>
      <c r="DFG174" s="37"/>
      <c r="DFH174" s="37"/>
      <c r="DFI174" s="37"/>
      <c r="DFJ174" s="37"/>
      <c r="DFK174" s="37"/>
      <c r="DFL174" s="37"/>
      <c r="DFM174" s="37"/>
      <c r="DFN174" s="37"/>
      <c r="DFO174" s="37"/>
      <c r="DFP174" s="37"/>
      <c r="DFQ174" s="37"/>
      <c r="DFR174" s="37"/>
      <c r="DFS174" s="37"/>
      <c r="DFT174" s="37"/>
      <c r="DFU174" s="37"/>
      <c r="DFV174" s="37"/>
      <c r="DFW174" s="37"/>
      <c r="DFX174" s="37"/>
      <c r="DFY174" s="37"/>
      <c r="DFZ174" s="37"/>
      <c r="DGA174" s="37"/>
      <c r="DGB174" s="37"/>
      <c r="DGC174" s="37"/>
      <c r="DGD174" s="37"/>
      <c r="DGE174" s="37"/>
      <c r="DGF174" s="37"/>
      <c r="DGG174" s="37"/>
      <c r="DGH174" s="37"/>
      <c r="DGI174" s="37"/>
      <c r="DGJ174" s="37"/>
      <c r="DGK174" s="37"/>
      <c r="DGL174" s="37"/>
      <c r="DGM174" s="37"/>
      <c r="DGN174" s="37"/>
      <c r="DGO174" s="37"/>
      <c r="DGP174" s="37"/>
      <c r="DGQ174" s="37"/>
      <c r="DGR174" s="37"/>
      <c r="DGS174" s="37"/>
      <c r="DGT174" s="37"/>
      <c r="DGU174" s="37"/>
      <c r="DGV174" s="37"/>
      <c r="DGW174" s="37"/>
      <c r="DGX174" s="37"/>
      <c r="DGY174" s="37"/>
      <c r="DGZ174" s="37"/>
      <c r="DHA174" s="37"/>
      <c r="DHB174" s="37"/>
      <c r="DHC174" s="37"/>
      <c r="DHD174" s="37"/>
      <c r="DHE174" s="37"/>
      <c r="DHF174" s="37"/>
      <c r="DHG174" s="37"/>
      <c r="DHH174" s="37"/>
      <c r="DHI174" s="37"/>
      <c r="DHJ174" s="37"/>
      <c r="DHK174" s="37"/>
      <c r="DHL174" s="37"/>
      <c r="DHM174" s="37"/>
      <c r="DHN174" s="37"/>
      <c r="DHO174" s="37"/>
      <c r="DHP174" s="37"/>
      <c r="DHQ174" s="37"/>
      <c r="DHR174" s="37"/>
      <c r="DHS174" s="37"/>
      <c r="DHT174" s="37"/>
      <c r="DHU174" s="37"/>
      <c r="DHV174" s="37"/>
      <c r="DHW174" s="37"/>
      <c r="DHX174" s="37"/>
      <c r="DHY174" s="37"/>
      <c r="DHZ174" s="37"/>
      <c r="DIA174" s="37"/>
      <c r="DIB174" s="37"/>
      <c r="DIC174" s="37"/>
      <c r="DID174" s="37"/>
      <c r="DIE174" s="37"/>
      <c r="DIF174" s="37"/>
      <c r="DIG174" s="37"/>
      <c r="DIH174" s="37"/>
      <c r="DII174" s="37"/>
      <c r="DIJ174" s="37"/>
      <c r="DIK174" s="37"/>
      <c r="DIL174" s="37"/>
      <c r="DIM174" s="37"/>
      <c r="DIN174" s="37"/>
      <c r="DIO174" s="37"/>
      <c r="DIP174" s="37"/>
      <c r="DIQ174" s="37"/>
      <c r="DIR174" s="37"/>
      <c r="DIS174" s="37"/>
      <c r="DIT174" s="37"/>
      <c r="DIU174" s="37"/>
      <c r="DIV174" s="37"/>
      <c r="DIW174" s="37"/>
      <c r="DIX174" s="37"/>
      <c r="DIY174" s="37"/>
      <c r="DIZ174" s="37"/>
      <c r="DJA174" s="37"/>
      <c r="DJB174" s="37"/>
      <c r="DJC174" s="37"/>
      <c r="DJD174" s="37"/>
      <c r="DJE174" s="37"/>
      <c r="DJF174" s="37"/>
      <c r="DJG174" s="37"/>
      <c r="DJH174" s="37"/>
      <c r="DJI174" s="37"/>
      <c r="DJJ174" s="37"/>
      <c r="DJK174" s="37"/>
      <c r="DJL174" s="37"/>
      <c r="DJM174" s="37"/>
      <c r="DJN174" s="37"/>
      <c r="DJO174" s="37"/>
      <c r="DJP174" s="37"/>
      <c r="DJQ174" s="37"/>
      <c r="DJR174" s="37"/>
      <c r="DJS174" s="37"/>
      <c r="DJT174" s="37"/>
      <c r="DJU174" s="37"/>
      <c r="DJV174" s="37"/>
      <c r="DJW174" s="37"/>
      <c r="DJX174" s="37"/>
      <c r="DJY174" s="37"/>
      <c r="DJZ174" s="37"/>
      <c r="DKA174" s="37"/>
      <c r="DKB174" s="37"/>
      <c r="DKC174" s="37"/>
      <c r="DKD174" s="37"/>
      <c r="DKE174" s="37"/>
      <c r="DKF174" s="37"/>
      <c r="DKG174" s="37"/>
      <c r="DKH174" s="37"/>
      <c r="DKI174" s="37"/>
      <c r="DKJ174" s="37"/>
      <c r="DKK174" s="37"/>
      <c r="DKL174" s="37"/>
      <c r="DKM174" s="37"/>
      <c r="DKN174" s="37"/>
      <c r="DKO174" s="37"/>
      <c r="DKP174" s="37"/>
      <c r="DKQ174" s="37"/>
      <c r="DKR174" s="37"/>
      <c r="DKS174" s="37"/>
      <c r="DKT174" s="37"/>
      <c r="DKU174" s="37"/>
      <c r="DKV174" s="37"/>
      <c r="DKW174" s="37"/>
      <c r="DKX174" s="37"/>
      <c r="DKY174" s="37"/>
      <c r="DKZ174" s="37"/>
      <c r="DLA174" s="37"/>
      <c r="DLB174" s="37"/>
      <c r="DLC174" s="37"/>
      <c r="DLD174" s="37"/>
      <c r="DLE174" s="37"/>
      <c r="DLF174" s="37"/>
      <c r="DLG174" s="37"/>
      <c r="DLH174" s="37"/>
      <c r="DLI174" s="37"/>
      <c r="DLJ174" s="37"/>
      <c r="DLK174" s="37"/>
      <c r="DLL174" s="37"/>
      <c r="DLM174" s="37"/>
      <c r="DLN174" s="37"/>
      <c r="DLO174" s="37"/>
      <c r="DLP174" s="37"/>
      <c r="DLQ174" s="37"/>
      <c r="DLR174" s="37"/>
      <c r="DLS174" s="37"/>
      <c r="DLT174" s="37"/>
      <c r="DLU174" s="37"/>
      <c r="DLV174" s="37"/>
      <c r="DLW174" s="37"/>
      <c r="DLX174" s="37"/>
      <c r="DLY174" s="37"/>
      <c r="DLZ174" s="37"/>
      <c r="DMA174" s="37"/>
      <c r="DMB174" s="37"/>
      <c r="DMC174" s="37"/>
      <c r="DMD174" s="37"/>
      <c r="DME174" s="37"/>
      <c r="DMF174" s="37"/>
      <c r="DMG174" s="37"/>
      <c r="DMH174" s="37"/>
      <c r="DMI174" s="37"/>
      <c r="DMJ174" s="37"/>
      <c r="DMK174" s="37"/>
      <c r="DML174" s="37"/>
      <c r="DMM174" s="37"/>
      <c r="DMN174" s="37"/>
      <c r="DMO174" s="37"/>
      <c r="DMP174" s="37"/>
      <c r="DMQ174" s="37"/>
      <c r="DMR174" s="37"/>
      <c r="DMS174" s="37"/>
      <c r="DMT174" s="37"/>
      <c r="DMU174" s="37"/>
      <c r="DMV174" s="37"/>
      <c r="DMW174" s="37"/>
      <c r="DMX174" s="37"/>
      <c r="DMY174" s="37"/>
      <c r="DMZ174" s="37"/>
      <c r="DNA174" s="37"/>
      <c r="DNB174" s="37"/>
      <c r="DNC174" s="37"/>
      <c r="DND174" s="37"/>
      <c r="DNE174" s="37"/>
      <c r="DNF174" s="37"/>
      <c r="DNG174" s="37"/>
      <c r="DNH174" s="37"/>
      <c r="DNI174" s="37"/>
      <c r="DNJ174" s="37"/>
      <c r="DNK174" s="37"/>
      <c r="DNL174" s="37"/>
      <c r="DNM174" s="37"/>
      <c r="DNN174" s="37"/>
      <c r="DNO174" s="37"/>
      <c r="DNP174" s="37"/>
      <c r="DNQ174" s="37"/>
      <c r="DNR174" s="37"/>
      <c r="DNS174" s="37"/>
      <c r="DNT174" s="37"/>
      <c r="DNU174" s="37"/>
      <c r="DNV174" s="37"/>
      <c r="DNW174" s="37"/>
      <c r="DNX174" s="37"/>
      <c r="DNY174" s="37"/>
      <c r="DNZ174" s="37"/>
      <c r="DOA174" s="37"/>
      <c r="DOB174" s="37"/>
      <c r="DOC174" s="37"/>
      <c r="DOD174" s="37"/>
      <c r="DOE174" s="37"/>
      <c r="DOF174" s="37"/>
      <c r="DOG174" s="37"/>
      <c r="DOH174" s="37"/>
      <c r="DOI174" s="37"/>
      <c r="DOJ174" s="37"/>
      <c r="DOK174" s="37"/>
      <c r="DOL174" s="37"/>
      <c r="DOM174" s="37"/>
      <c r="DON174" s="37"/>
      <c r="DOO174" s="37"/>
      <c r="DOP174" s="37"/>
      <c r="DOQ174" s="37"/>
      <c r="DOR174" s="37"/>
      <c r="DOS174" s="37"/>
      <c r="DOT174" s="37"/>
      <c r="DOU174" s="37"/>
      <c r="DOV174" s="37"/>
      <c r="DOW174" s="37"/>
      <c r="DOX174" s="37"/>
      <c r="DOY174" s="37"/>
      <c r="DOZ174" s="37"/>
      <c r="DPA174" s="37"/>
      <c r="DPB174" s="37"/>
      <c r="DPC174" s="37"/>
      <c r="DPD174" s="37"/>
      <c r="DPE174" s="37"/>
      <c r="DPF174" s="37"/>
      <c r="DPG174" s="37"/>
      <c r="DPH174" s="37"/>
      <c r="DPI174" s="37"/>
      <c r="DPJ174" s="37"/>
      <c r="DPK174" s="37"/>
      <c r="DPL174" s="37"/>
      <c r="DPM174" s="37"/>
      <c r="DPN174" s="37"/>
      <c r="DPO174" s="37"/>
      <c r="DPP174" s="37"/>
      <c r="DPQ174" s="37"/>
      <c r="DPR174" s="37"/>
      <c r="DPS174" s="37"/>
      <c r="DPT174" s="37"/>
      <c r="DPU174" s="37"/>
      <c r="DPV174" s="37"/>
      <c r="DPW174" s="37"/>
      <c r="DPX174" s="37"/>
      <c r="DPY174" s="37"/>
      <c r="DPZ174" s="37"/>
      <c r="DQA174" s="37"/>
      <c r="DQB174" s="37"/>
      <c r="DQC174" s="37"/>
      <c r="DQD174" s="37"/>
      <c r="DQE174" s="37"/>
      <c r="DQF174" s="37"/>
      <c r="DQG174" s="37"/>
      <c r="DQH174" s="37"/>
      <c r="DQI174" s="37"/>
      <c r="DQJ174" s="37"/>
      <c r="DQK174" s="37"/>
      <c r="DQL174" s="37"/>
      <c r="DQM174" s="37"/>
      <c r="DQN174" s="37"/>
      <c r="DQO174" s="37"/>
      <c r="DQP174" s="37"/>
      <c r="DQQ174" s="37"/>
      <c r="DQR174" s="37"/>
      <c r="DQS174" s="37"/>
      <c r="DQT174" s="37"/>
      <c r="DQU174" s="37"/>
      <c r="DQV174" s="37"/>
      <c r="DQW174" s="37"/>
      <c r="DQX174" s="37"/>
      <c r="DQY174" s="37"/>
      <c r="DQZ174" s="37"/>
      <c r="DRA174" s="37"/>
      <c r="DRB174" s="37"/>
      <c r="DRC174" s="37"/>
      <c r="DRD174" s="37"/>
      <c r="DRE174" s="37"/>
      <c r="DRF174" s="37"/>
      <c r="DRG174" s="37"/>
      <c r="DRH174" s="37"/>
      <c r="DRI174" s="37"/>
      <c r="DRJ174" s="37"/>
      <c r="DRK174" s="37"/>
      <c r="DRL174" s="37"/>
      <c r="DRM174" s="37"/>
      <c r="DRN174" s="37"/>
      <c r="DRO174" s="37"/>
      <c r="DRP174" s="37"/>
      <c r="DRQ174" s="37"/>
      <c r="DRR174" s="37"/>
      <c r="DRS174" s="37"/>
      <c r="DRT174" s="37"/>
      <c r="DRU174" s="37"/>
      <c r="DRV174" s="37"/>
      <c r="DRW174" s="37"/>
      <c r="DRX174" s="37"/>
      <c r="DRY174" s="37"/>
      <c r="DRZ174" s="37"/>
      <c r="DSA174" s="37"/>
      <c r="DSB174" s="37"/>
      <c r="DSC174" s="37"/>
      <c r="DSD174" s="37"/>
      <c r="DSE174" s="37"/>
      <c r="DSF174" s="37"/>
      <c r="DSG174" s="37"/>
      <c r="DSH174" s="37"/>
      <c r="DSI174" s="37"/>
      <c r="DSJ174" s="37"/>
      <c r="DSK174" s="37"/>
      <c r="DSL174" s="37"/>
      <c r="DSM174" s="37"/>
      <c r="DSN174" s="37"/>
      <c r="DSO174" s="37"/>
      <c r="DSP174" s="37"/>
      <c r="DSQ174" s="37"/>
      <c r="DSR174" s="37"/>
      <c r="DSS174" s="37"/>
      <c r="DST174" s="37"/>
      <c r="DSU174" s="37"/>
      <c r="DSV174" s="37"/>
      <c r="DSW174" s="37"/>
      <c r="DSX174" s="37"/>
      <c r="DSY174" s="37"/>
      <c r="DSZ174" s="37"/>
      <c r="DTA174" s="37"/>
      <c r="DTB174" s="37"/>
      <c r="DTC174" s="37"/>
      <c r="DTD174" s="37"/>
      <c r="DTE174" s="37"/>
      <c r="DTF174" s="37"/>
      <c r="DTG174" s="37"/>
      <c r="DTH174" s="37"/>
      <c r="DTI174" s="37"/>
      <c r="DTJ174" s="37"/>
      <c r="DTK174" s="37"/>
      <c r="DTL174" s="37"/>
      <c r="DTM174" s="37"/>
      <c r="DTN174" s="37"/>
      <c r="DTO174" s="37"/>
      <c r="DTP174" s="37"/>
      <c r="DTQ174" s="37"/>
      <c r="DTR174" s="37"/>
      <c r="DTS174" s="37"/>
      <c r="DTT174" s="37"/>
      <c r="DTU174" s="37"/>
      <c r="DTV174" s="37"/>
      <c r="DTW174" s="37"/>
      <c r="DTX174" s="37"/>
      <c r="DTY174" s="37"/>
      <c r="DTZ174" s="37"/>
      <c r="DUA174" s="37"/>
      <c r="DUB174" s="37"/>
      <c r="DUC174" s="37"/>
      <c r="DUD174" s="37"/>
      <c r="DUE174" s="37"/>
      <c r="DUF174" s="37"/>
      <c r="DUG174" s="37"/>
      <c r="DUH174" s="37"/>
      <c r="DUI174" s="37"/>
      <c r="DUJ174" s="37"/>
      <c r="DUK174" s="37"/>
      <c r="DUL174" s="37"/>
      <c r="DUM174" s="37"/>
      <c r="DUN174" s="37"/>
      <c r="DUO174" s="37"/>
      <c r="DUP174" s="37"/>
      <c r="DUQ174" s="37"/>
      <c r="DUR174" s="37"/>
      <c r="DUS174" s="37"/>
      <c r="DUT174" s="37"/>
      <c r="DUU174" s="37"/>
      <c r="DUV174" s="37"/>
      <c r="DUW174" s="37"/>
      <c r="DUX174" s="37"/>
      <c r="DUY174" s="37"/>
      <c r="DUZ174" s="37"/>
      <c r="DVA174" s="37"/>
      <c r="DVB174" s="37"/>
      <c r="DVC174" s="37"/>
      <c r="DVD174" s="37"/>
      <c r="DVE174" s="37"/>
      <c r="DVF174" s="37"/>
      <c r="DVG174" s="37"/>
      <c r="DVH174" s="37"/>
      <c r="DVI174" s="37"/>
      <c r="DVJ174" s="37"/>
      <c r="DVK174" s="37"/>
      <c r="DVL174" s="37"/>
      <c r="DVM174" s="37"/>
      <c r="DVN174" s="37"/>
      <c r="DVO174" s="37"/>
      <c r="DVP174" s="37"/>
      <c r="DVQ174" s="37"/>
      <c r="DVR174" s="37"/>
      <c r="DVS174" s="37"/>
      <c r="DVT174" s="37"/>
      <c r="DVU174" s="37"/>
      <c r="DVV174" s="37"/>
      <c r="DVW174" s="37"/>
      <c r="DVX174" s="37"/>
      <c r="DVY174" s="37"/>
      <c r="DVZ174" s="37"/>
      <c r="DWA174" s="37"/>
      <c r="DWB174" s="37"/>
      <c r="DWC174" s="37"/>
      <c r="DWD174" s="37"/>
      <c r="DWE174" s="37"/>
      <c r="DWF174" s="37"/>
      <c r="DWG174" s="37"/>
      <c r="DWH174" s="37"/>
      <c r="DWI174" s="37"/>
      <c r="DWJ174" s="37"/>
      <c r="DWK174" s="37"/>
      <c r="DWL174" s="37"/>
      <c r="DWM174" s="37"/>
      <c r="DWN174" s="37"/>
      <c r="DWO174" s="37"/>
      <c r="DWP174" s="37"/>
      <c r="DWQ174" s="37"/>
      <c r="DWR174" s="37"/>
      <c r="DWS174" s="37"/>
      <c r="DWT174" s="37"/>
      <c r="DWU174" s="37"/>
      <c r="DWV174" s="37"/>
      <c r="DWW174" s="37"/>
      <c r="DWX174" s="37"/>
      <c r="DWY174" s="37"/>
      <c r="DWZ174" s="37"/>
      <c r="DXA174" s="37"/>
      <c r="DXB174" s="37"/>
      <c r="DXC174" s="37"/>
      <c r="DXD174" s="37"/>
      <c r="DXE174" s="37"/>
      <c r="DXF174" s="37"/>
      <c r="DXG174" s="37"/>
      <c r="DXH174" s="37"/>
      <c r="DXI174" s="37"/>
      <c r="DXJ174" s="37"/>
      <c r="DXK174" s="37"/>
      <c r="DXL174" s="37"/>
      <c r="DXM174" s="37"/>
      <c r="DXN174" s="37"/>
      <c r="DXO174" s="37"/>
      <c r="DXP174" s="37"/>
      <c r="DXQ174" s="37"/>
      <c r="DXR174" s="37"/>
      <c r="DXS174" s="37"/>
      <c r="DXT174" s="37"/>
      <c r="DXU174" s="37"/>
      <c r="DXV174" s="37"/>
      <c r="DXW174" s="37"/>
      <c r="DXX174" s="37"/>
      <c r="DXY174" s="37"/>
      <c r="DXZ174" s="37"/>
      <c r="DYA174" s="37"/>
      <c r="DYB174" s="37"/>
      <c r="DYC174" s="37"/>
      <c r="DYD174" s="37"/>
      <c r="DYE174" s="37"/>
      <c r="DYF174" s="37"/>
      <c r="DYG174" s="37"/>
      <c r="DYH174" s="37"/>
      <c r="DYI174" s="37"/>
      <c r="DYJ174" s="37"/>
      <c r="DYK174" s="37"/>
      <c r="DYL174" s="37"/>
      <c r="DYM174" s="37"/>
      <c r="DYN174" s="37"/>
      <c r="DYO174" s="37"/>
      <c r="DYP174" s="37"/>
      <c r="DYQ174" s="37"/>
      <c r="DYR174" s="37"/>
      <c r="DYS174" s="37"/>
      <c r="DYT174" s="37"/>
      <c r="DYU174" s="37"/>
      <c r="DYV174" s="37"/>
      <c r="DYW174" s="37"/>
      <c r="DYX174" s="37"/>
      <c r="DYY174" s="37"/>
      <c r="DYZ174" s="37"/>
      <c r="DZA174" s="37"/>
      <c r="DZB174" s="37"/>
      <c r="DZC174" s="37"/>
      <c r="DZD174" s="37"/>
      <c r="DZE174" s="37"/>
      <c r="DZF174" s="37"/>
      <c r="DZG174" s="37"/>
      <c r="DZH174" s="37"/>
      <c r="DZI174" s="37"/>
      <c r="DZJ174" s="37"/>
      <c r="DZK174" s="37"/>
      <c r="DZL174" s="37"/>
      <c r="DZM174" s="37"/>
      <c r="DZN174" s="37"/>
      <c r="DZO174" s="37"/>
      <c r="DZP174" s="37"/>
      <c r="DZQ174" s="37"/>
      <c r="DZR174" s="37"/>
      <c r="DZS174" s="37"/>
      <c r="DZT174" s="37"/>
      <c r="DZU174" s="37"/>
      <c r="DZV174" s="37"/>
      <c r="DZW174" s="37"/>
      <c r="DZX174" s="37"/>
      <c r="DZY174" s="37"/>
      <c r="DZZ174" s="37"/>
      <c r="EAA174" s="37"/>
      <c r="EAB174" s="37"/>
      <c r="EAC174" s="37"/>
      <c r="EAD174" s="37"/>
      <c r="EAE174" s="37"/>
      <c r="EAF174" s="37"/>
      <c r="EAG174" s="37"/>
      <c r="EAH174" s="37"/>
      <c r="EAI174" s="37"/>
      <c r="EAJ174" s="37"/>
      <c r="EAK174" s="37"/>
      <c r="EAL174" s="37"/>
      <c r="EAM174" s="37"/>
      <c r="EAN174" s="37"/>
      <c r="EAO174" s="37"/>
      <c r="EAP174" s="37"/>
      <c r="EAQ174" s="37"/>
      <c r="EAR174" s="37"/>
      <c r="EAS174" s="37"/>
      <c r="EAT174" s="37"/>
      <c r="EAU174" s="37"/>
      <c r="EAV174" s="37"/>
      <c r="EAW174" s="37"/>
      <c r="EAX174" s="37"/>
      <c r="EAY174" s="37"/>
      <c r="EAZ174" s="37"/>
      <c r="EBA174" s="37"/>
      <c r="EBB174" s="37"/>
      <c r="EBC174" s="37"/>
      <c r="EBD174" s="37"/>
      <c r="EBE174" s="37"/>
      <c r="EBF174" s="37"/>
      <c r="EBG174" s="37"/>
      <c r="EBH174" s="37"/>
      <c r="EBI174" s="37"/>
      <c r="EBJ174" s="37"/>
      <c r="EBK174" s="37"/>
      <c r="EBL174" s="37"/>
      <c r="EBM174" s="37"/>
      <c r="EBN174" s="37"/>
      <c r="EBO174" s="37"/>
      <c r="EBP174" s="37"/>
      <c r="EBQ174" s="37"/>
      <c r="EBR174" s="37"/>
      <c r="EBS174" s="37"/>
      <c r="EBT174" s="37"/>
      <c r="EBU174" s="37"/>
      <c r="EBV174" s="37"/>
      <c r="EBW174" s="37"/>
      <c r="EBX174" s="37"/>
      <c r="EBY174" s="37"/>
      <c r="EBZ174" s="37"/>
      <c r="ECA174" s="37"/>
      <c r="ECB174" s="37"/>
      <c r="ECC174" s="37"/>
      <c r="ECD174" s="37"/>
      <c r="ECE174" s="37"/>
      <c r="ECF174" s="37"/>
      <c r="ECG174" s="37"/>
      <c r="ECH174" s="37"/>
      <c r="ECI174" s="37"/>
      <c r="ECJ174" s="37"/>
      <c r="ECK174" s="37"/>
      <c r="ECL174" s="37"/>
      <c r="ECM174" s="37"/>
      <c r="ECN174" s="37"/>
      <c r="ECO174" s="37"/>
      <c r="ECP174" s="37"/>
      <c r="ECQ174" s="37"/>
      <c r="ECR174" s="37"/>
      <c r="ECS174" s="37"/>
      <c r="ECT174" s="37"/>
      <c r="ECU174" s="37"/>
      <c r="ECV174" s="37"/>
      <c r="ECW174" s="37"/>
      <c r="ECX174" s="37"/>
      <c r="ECY174" s="37"/>
      <c r="ECZ174" s="37"/>
      <c r="EDA174" s="37"/>
      <c r="EDB174" s="37"/>
      <c r="EDC174" s="37"/>
      <c r="EDD174" s="37"/>
      <c r="EDE174" s="37"/>
      <c r="EDF174" s="37"/>
      <c r="EDG174" s="37"/>
      <c r="EDH174" s="37"/>
      <c r="EDI174" s="37"/>
      <c r="EDJ174" s="37"/>
      <c r="EDK174" s="37"/>
      <c r="EDL174" s="37"/>
      <c r="EDM174" s="37"/>
      <c r="EDN174" s="37"/>
      <c r="EDO174" s="37"/>
      <c r="EDP174" s="37"/>
      <c r="EDQ174" s="37"/>
      <c r="EDR174" s="37"/>
      <c r="EDS174" s="37"/>
      <c r="EDT174" s="37"/>
      <c r="EDU174" s="37"/>
      <c r="EDV174" s="37"/>
      <c r="EDW174" s="37"/>
      <c r="EDX174" s="37"/>
      <c r="EDY174" s="37"/>
      <c r="EDZ174" s="37"/>
      <c r="EEA174" s="37"/>
      <c r="EEB174" s="37"/>
      <c r="EEC174" s="37"/>
      <c r="EED174" s="37"/>
      <c r="EEE174" s="37"/>
      <c r="EEF174" s="37"/>
      <c r="EEG174" s="37"/>
      <c r="EEH174" s="37"/>
      <c r="EEI174" s="37"/>
      <c r="EEJ174" s="37"/>
      <c r="EEK174" s="37"/>
      <c r="EEL174" s="37"/>
      <c r="EEM174" s="37"/>
      <c r="EEN174" s="37"/>
      <c r="EEO174" s="37"/>
      <c r="EEP174" s="37"/>
      <c r="EEQ174" s="37"/>
      <c r="EER174" s="37"/>
      <c r="EES174" s="37"/>
      <c r="EET174" s="37"/>
      <c r="EEU174" s="37"/>
      <c r="EEV174" s="37"/>
      <c r="EEW174" s="37"/>
      <c r="EEX174" s="37"/>
      <c r="EEY174" s="37"/>
      <c r="EEZ174" s="37"/>
      <c r="EFA174" s="37"/>
      <c r="EFB174" s="37"/>
      <c r="EFC174" s="37"/>
      <c r="EFD174" s="37"/>
      <c r="EFE174" s="37"/>
      <c r="EFF174" s="37"/>
      <c r="EFG174" s="37"/>
      <c r="EFH174" s="37"/>
      <c r="EFI174" s="37"/>
      <c r="EFJ174" s="37"/>
      <c r="EFK174" s="37"/>
      <c r="EFL174" s="37"/>
      <c r="EFM174" s="37"/>
      <c r="EFN174" s="37"/>
      <c r="EFO174" s="37"/>
      <c r="EFP174" s="37"/>
      <c r="EFQ174" s="37"/>
      <c r="EFR174" s="37"/>
      <c r="EFS174" s="37"/>
      <c r="EFT174" s="37"/>
      <c r="EFU174" s="37"/>
      <c r="EFV174" s="37"/>
      <c r="EFW174" s="37"/>
      <c r="EFX174" s="37"/>
      <c r="EFY174" s="37"/>
      <c r="EFZ174" s="37"/>
      <c r="EGA174" s="37"/>
      <c r="EGB174" s="37"/>
      <c r="EGC174" s="37"/>
      <c r="EGD174" s="37"/>
      <c r="EGE174" s="37"/>
      <c r="EGF174" s="37"/>
      <c r="EGG174" s="37"/>
      <c r="EGH174" s="37"/>
      <c r="EGI174" s="37"/>
      <c r="EGJ174" s="37"/>
      <c r="EGK174" s="37"/>
      <c r="EGL174" s="37"/>
      <c r="EGM174" s="37"/>
      <c r="EGN174" s="37"/>
      <c r="EGO174" s="37"/>
      <c r="EGP174" s="37"/>
      <c r="EGQ174" s="37"/>
      <c r="EGR174" s="37"/>
      <c r="EGS174" s="37"/>
      <c r="EGT174" s="37"/>
      <c r="EGU174" s="37"/>
      <c r="EGV174" s="37"/>
      <c r="EGW174" s="37"/>
      <c r="EGX174" s="37"/>
      <c r="EGY174" s="37"/>
      <c r="EGZ174" s="37"/>
      <c r="EHA174" s="37"/>
      <c r="EHB174" s="37"/>
      <c r="EHC174" s="37"/>
      <c r="EHD174" s="37"/>
      <c r="EHE174" s="37"/>
      <c r="EHF174" s="37"/>
      <c r="EHG174" s="37"/>
      <c r="EHH174" s="37"/>
      <c r="EHI174" s="37"/>
      <c r="EHJ174" s="37"/>
      <c r="EHK174" s="37"/>
      <c r="EHL174" s="37"/>
      <c r="EHM174" s="37"/>
      <c r="EHN174" s="37"/>
      <c r="EHO174" s="37"/>
      <c r="EHP174" s="37"/>
      <c r="EHQ174" s="37"/>
      <c r="EHR174" s="37"/>
      <c r="EHS174" s="37"/>
      <c r="EHT174" s="37"/>
      <c r="EHU174" s="37"/>
      <c r="EHV174" s="37"/>
      <c r="EHW174" s="37"/>
      <c r="EHX174" s="37"/>
      <c r="EHY174" s="37"/>
      <c r="EHZ174" s="37"/>
      <c r="EIA174" s="37"/>
      <c r="EIB174" s="37"/>
      <c r="EIC174" s="37"/>
      <c r="EID174" s="37"/>
      <c r="EIE174" s="37"/>
      <c r="EIF174" s="37"/>
      <c r="EIG174" s="37"/>
      <c r="EIH174" s="37"/>
      <c r="EII174" s="37"/>
      <c r="EIJ174" s="37"/>
      <c r="EIK174" s="37"/>
      <c r="EIL174" s="37"/>
      <c r="EIM174" s="37"/>
      <c r="EIN174" s="37"/>
      <c r="EIO174" s="37"/>
      <c r="EIP174" s="37"/>
      <c r="EIQ174" s="37"/>
      <c r="EIR174" s="37"/>
      <c r="EIS174" s="37"/>
      <c r="EIT174" s="37"/>
      <c r="EIU174" s="37"/>
      <c r="EIV174" s="37"/>
      <c r="EIW174" s="37"/>
      <c r="EIX174" s="37"/>
      <c r="EIY174" s="37"/>
      <c r="EIZ174" s="37"/>
      <c r="EJA174" s="37"/>
      <c r="EJB174" s="37"/>
      <c r="EJC174" s="37"/>
      <c r="EJD174" s="37"/>
      <c r="EJE174" s="37"/>
      <c r="EJF174" s="37"/>
      <c r="EJG174" s="37"/>
      <c r="EJH174" s="37"/>
      <c r="EJI174" s="37"/>
      <c r="EJJ174" s="37"/>
      <c r="EJK174" s="37"/>
      <c r="EJL174" s="37"/>
      <c r="EJM174" s="37"/>
      <c r="EJN174" s="37"/>
      <c r="EJO174" s="37"/>
      <c r="EJP174" s="37"/>
      <c r="EJQ174" s="37"/>
      <c r="EJR174" s="37"/>
      <c r="EJS174" s="37"/>
      <c r="EJT174" s="37"/>
      <c r="EJU174" s="37"/>
      <c r="EJV174" s="37"/>
      <c r="EJW174" s="37"/>
      <c r="EJX174" s="37"/>
      <c r="EJY174" s="37"/>
      <c r="EJZ174" s="37"/>
      <c r="EKA174" s="37"/>
      <c r="EKB174" s="37"/>
      <c r="EKC174" s="37"/>
      <c r="EKD174" s="37"/>
      <c r="EKE174" s="37"/>
      <c r="EKF174" s="37"/>
      <c r="EKG174" s="37"/>
      <c r="EKH174" s="37"/>
      <c r="EKI174" s="37"/>
      <c r="EKJ174" s="37"/>
      <c r="EKK174" s="37"/>
      <c r="EKL174" s="37"/>
      <c r="EKM174" s="37"/>
      <c r="EKN174" s="37"/>
      <c r="EKO174" s="37"/>
      <c r="EKP174" s="37"/>
      <c r="EKQ174" s="37"/>
      <c r="EKR174" s="37"/>
      <c r="EKS174" s="37"/>
      <c r="EKT174" s="37"/>
      <c r="EKU174" s="37"/>
      <c r="EKV174" s="37"/>
      <c r="EKW174" s="37"/>
      <c r="EKX174" s="37"/>
      <c r="EKY174" s="37"/>
      <c r="EKZ174" s="37"/>
      <c r="ELA174" s="37"/>
      <c r="ELB174" s="37"/>
      <c r="ELC174" s="37"/>
      <c r="ELD174" s="37"/>
      <c r="ELE174" s="37"/>
      <c r="ELF174" s="37"/>
      <c r="ELG174" s="37"/>
      <c r="ELH174" s="37"/>
      <c r="ELI174" s="37"/>
      <c r="ELJ174" s="37"/>
      <c r="ELK174" s="37"/>
      <c r="ELL174" s="37"/>
      <c r="ELM174" s="37"/>
      <c r="ELN174" s="37"/>
      <c r="ELO174" s="37"/>
      <c r="ELP174" s="37"/>
      <c r="ELQ174" s="37"/>
      <c r="ELR174" s="37"/>
      <c r="ELS174" s="37"/>
      <c r="ELT174" s="37"/>
      <c r="ELU174" s="37"/>
      <c r="ELV174" s="37"/>
      <c r="ELW174" s="37"/>
      <c r="ELX174" s="37"/>
      <c r="ELY174" s="37"/>
      <c r="ELZ174" s="37"/>
      <c r="EMA174" s="37"/>
      <c r="EMB174" s="37"/>
      <c r="EMC174" s="37"/>
      <c r="EMD174" s="37"/>
      <c r="EME174" s="37"/>
      <c r="EMF174" s="37"/>
      <c r="EMG174" s="37"/>
      <c r="EMH174" s="37"/>
      <c r="EMI174" s="37"/>
      <c r="EMJ174" s="37"/>
      <c r="EMK174" s="37"/>
      <c r="EML174" s="37"/>
      <c r="EMM174" s="37"/>
      <c r="EMN174" s="37"/>
      <c r="EMO174" s="37"/>
      <c r="EMP174" s="37"/>
      <c r="EMQ174" s="37"/>
      <c r="EMR174" s="37"/>
      <c r="EMS174" s="37"/>
      <c r="EMT174" s="37"/>
      <c r="EMU174" s="37"/>
      <c r="EMV174" s="37"/>
      <c r="EMW174" s="37"/>
      <c r="EMX174" s="37"/>
      <c r="EMY174" s="37"/>
      <c r="EMZ174" s="37"/>
      <c r="ENA174" s="37"/>
      <c r="ENB174" s="37"/>
      <c r="ENC174" s="37"/>
      <c r="END174" s="37"/>
      <c r="ENE174" s="37"/>
      <c r="ENF174" s="37"/>
      <c r="ENG174" s="37"/>
      <c r="ENH174" s="37"/>
      <c r="ENI174" s="37"/>
      <c r="ENJ174" s="37"/>
      <c r="ENK174" s="37"/>
      <c r="ENL174" s="37"/>
      <c r="ENM174" s="37"/>
      <c r="ENN174" s="37"/>
      <c r="ENO174" s="37"/>
      <c r="ENP174" s="37"/>
      <c r="ENQ174" s="37"/>
      <c r="ENR174" s="37"/>
      <c r="ENS174" s="37"/>
      <c r="ENT174" s="37"/>
      <c r="ENU174" s="37"/>
      <c r="ENV174" s="37"/>
      <c r="ENW174" s="37"/>
      <c r="ENX174" s="37"/>
      <c r="ENY174" s="37"/>
      <c r="ENZ174" s="37"/>
      <c r="EOA174" s="37"/>
      <c r="EOB174" s="37"/>
      <c r="EOC174" s="37"/>
      <c r="EOD174" s="37"/>
      <c r="EOE174" s="37"/>
      <c r="EOF174" s="37"/>
      <c r="EOG174" s="37"/>
      <c r="EOH174" s="37"/>
      <c r="EOI174" s="37"/>
      <c r="EOJ174" s="37"/>
      <c r="EOK174" s="37"/>
      <c r="EOL174" s="37"/>
      <c r="EOM174" s="37"/>
      <c r="EON174" s="37"/>
      <c r="EOO174" s="37"/>
      <c r="EOP174" s="37"/>
      <c r="EOQ174" s="37"/>
      <c r="EOR174" s="37"/>
      <c r="EOS174" s="37"/>
      <c r="EOT174" s="37"/>
      <c r="EOU174" s="37"/>
      <c r="EOV174" s="37"/>
      <c r="EOW174" s="37"/>
      <c r="EOX174" s="37"/>
      <c r="EOY174" s="37"/>
      <c r="EOZ174" s="37"/>
      <c r="EPA174" s="37"/>
      <c r="EPB174" s="37"/>
      <c r="EPC174" s="37"/>
      <c r="EPD174" s="37"/>
      <c r="EPE174" s="37"/>
      <c r="EPF174" s="37"/>
      <c r="EPG174" s="37"/>
      <c r="EPH174" s="37"/>
      <c r="EPI174" s="37"/>
      <c r="EPJ174" s="37"/>
      <c r="EPK174" s="37"/>
      <c r="EPL174" s="37"/>
      <c r="EPM174" s="37"/>
      <c r="EPN174" s="37"/>
      <c r="EPO174" s="37"/>
      <c r="EPP174" s="37"/>
      <c r="EPQ174" s="37"/>
      <c r="EPR174" s="37"/>
      <c r="EPS174" s="37"/>
      <c r="EPT174" s="37"/>
      <c r="EPU174" s="37"/>
      <c r="EPV174" s="37"/>
      <c r="EPW174" s="37"/>
      <c r="EPX174" s="37"/>
      <c r="EPY174" s="37"/>
      <c r="EPZ174" s="37"/>
      <c r="EQA174" s="37"/>
      <c r="EQB174" s="37"/>
      <c r="EQC174" s="37"/>
      <c r="EQD174" s="37"/>
      <c r="EQE174" s="37"/>
      <c r="EQF174" s="37"/>
      <c r="EQG174" s="37"/>
      <c r="EQH174" s="37"/>
      <c r="EQI174" s="37"/>
      <c r="EQJ174" s="37"/>
      <c r="EQK174" s="37"/>
      <c r="EQL174" s="37"/>
      <c r="EQM174" s="37"/>
      <c r="EQN174" s="37"/>
      <c r="EQO174" s="37"/>
      <c r="EQP174" s="37"/>
      <c r="EQQ174" s="37"/>
      <c r="EQR174" s="37"/>
      <c r="EQS174" s="37"/>
      <c r="EQT174" s="37"/>
      <c r="EQU174" s="37"/>
      <c r="EQV174" s="37"/>
      <c r="EQW174" s="37"/>
      <c r="EQX174" s="37"/>
      <c r="EQY174" s="37"/>
      <c r="EQZ174" s="37"/>
      <c r="ERA174" s="37"/>
      <c r="ERB174" s="37"/>
      <c r="ERC174" s="37"/>
      <c r="ERD174" s="37"/>
      <c r="ERE174" s="37"/>
      <c r="ERF174" s="37"/>
      <c r="ERG174" s="37"/>
      <c r="ERH174" s="37"/>
      <c r="ERI174" s="37"/>
      <c r="ERJ174" s="37"/>
      <c r="ERK174" s="37"/>
      <c r="ERL174" s="37"/>
      <c r="ERM174" s="37"/>
      <c r="ERN174" s="37"/>
      <c r="ERO174" s="37"/>
      <c r="ERP174" s="37"/>
      <c r="ERQ174" s="37"/>
      <c r="ERR174" s="37"/>
      <c r="ERS174" s="37"/>
      <c r="ERT174" s="37"/>
      <c r="ERU174" s="37"/>
      <c r="ERV174" s="37"/>
      <c r="ERW174" s="37"/>
      <c r="ERX174" s="37"/>
      <c r="ERY174" s="37"/>
      <c r="ERZ174" s="37"/>
      <c r="ESA174" s="37"/>
      <c r="ESB174" s="37"/>
      <c r="ESC174" s="37"/>
      <c r="ESD174" s="37"/>
      <c r="ESE174" s="37"/>
      <c r="ESF174" s="37"/>
      <c r="ESG174" s="37"/>
      <c r="ESH174" s="37"/>
      <c r="ESI174" s="37"/>
      <c r="ESJ174" s="37"/>
      <c r="ESK174" s="37"/>
      <c r="ESL174" s="37"/>
      <c r="ESM174" s="37"/>
      <c r="ESN174" s="37"/>
      <c r="ESO174" s="37"/>
      <c r="ESP174" s="37"/>
      <c r="ESQ174" s="37"/>
      <c r="ESR174" s="37"/>
      <c r="ESS174" s="37"/>
      <c r="EST174" s="37"/>
      <c r="ESU174" s="37"/>
      <c r="ESV174" s="37"/>
      <c r="ESW174" s="37"/>
      <c r="ESX174" s="37"/>
      <c r="ESY174" s="37"/>
      <c r="ESZ174" s="37"/>
      <c r="ETA174" s="37"/>
      <c r="ETB174" s="37"/>
      <c r="ETC174" s="37"/>
      <c r="ETD174" s="37"/>
      <c r="ETE174" s="37"/>
      <c r="ETF174" s="37"/>
      <c r="ETG174" s="37"/>
      <c r="ETH174" s="37"/>
      <c r="ETI174" s="37"/>
      <c r="ETJ174" s="37"/>
      <c r="ETK174" s="37"/>
      <c r="ETL174" s="37"/>
      <c r="ETM174" s="37"/>
      <c r="ETN174" s="37"/>
      <c r="ETO174" s="37"/>
      <c r="ETP174" s="37"/>
      <c r="ETQ174" s="37"/>
      <c r="ETR174" s="37"/>
      <c r="ETS174" s="37"/>
      <c r="ETT174" s="37"/>
      <c r="ETU174" s="37"/>
      <c r="ETV174" s="37"/>
      <c r="ETW174" s="37"/>
      <c r="ETX174" s="37"/>
      <c r="ETY174" s="37"/>
      <c r="ETZ174" s="37"/>
      <c r="EUA174" s="37"/>
      <c r="EUB174" s="37"/>
      <c r="EUC174" s="37"/>
      <c r="EUD174" s="37"/>
      <c r="EUE174" s="37"/>
      <c r="EUF174" s="37"/>
      <c r="EUG174" s="37"/>
      <c r="EUH174" s="37"/>
      <c r="EUI174" s="37"/>
      <c r="EUJ174" s="37"/>
      <c r="EUK174" s="37"/>
      <c r="EUL174" s="37"/>
      <c r="EUM174" s="37"/>
      <c r="EUN174" s="37"/>
      <c r="EUO174" s="37"/>
      <c r="EUP174" s="37"/>
      <c r="EUQ174" s="37"/>
      <c r="EUR174" s="37"/>
      <c r="EUS174" s="37"/>
      <c r="EUT174" s="37"/>
      <c r="EUU174" s="37"/>
      <c r="EUV174" s="37"/>
      <c r="EUW174" s="37"/>
      <c r="EUX174" s="37"/>
      <c r="EUY174" s="37"/>
      <c r="EUZ174" s="37"/>
      <c r="EVA174" s="37"/>
      <c r="EVB174" s="37"/>
      <c r="EVC174" s="37"/>
      <c r="EVD174" s="37"/>
      <c r="EVE174" s="37"/>
      <c r="EVF174" s="37"/>
      <c r="EVG174" s="37"/>
      <c r="EVH174" s="37"/>
      <c r="EVI174" s="37"/>
      <c r="EVJ174" s="37"/>
      <c r="EVK174" s="37"/>
      <c r="EVL174" s="37"/>
      <c r="EVM174" s="37"/>
      <c r="EVN174" s="37"/>
      <c r="EVO174" s="37"/>
      <c r="EVP174" s="37"/>
      <c r="EVQ174" s="37"/>
      <c r="EVR174" s="37"/>
      <c r="EVS174" s="37"/>
      <c r="EVT174" s="37"/>
      <c r="EVU174" s="37"/>
      <c r="EVV174" s="37"/>
      <c r="EVW174" s="37"/>
      <c r="EVX174" s="37"/>
      <c r="EVY174" s="37"/>
      <c r="EVZ174" s="37"/>
      <c r="EWA174" s="37"/>
      <c r="EWB174" s="37"/>
      <c r="EWC174" s="37"/>
      <c r="EWD174" s="37"/>
      <c r="EWE174" s="37"/>
      <c r="EWF174" s="37"/>
      <c r="EWG174" s="37"/>
      <c r="EWH174" s="37"/>
      <c r="EWI174" s="37"/>
      <c r="EWJ174" s="37"/>
      <c r="EWK174" s="37"/>
      <c r="EWL174" s="37"/>
      <c r="EWM174" s="37"/>
      <c r="EWN174" s="37"/>
      <c r="EWO174" s="37"/>
      <c r="EWP174" s="37"/>
      <c r="EWQ174" s="37"/>
      <c r="EWR174" s="37"/>
      <c r="EWS174" s="37"/>
      <c r="EWT174" s="37"/>
      <c r="EWU174" s="37"/>
      <c r="EWV174" s="37"/>
      <c r="EWW174" s="37"/>
      <c r="EWX174" s="37"/>
      <c r="EWY174" s="37"/>
      <c r="EWZ174" s="37"/>
      <c r="EXA174" s="37"/>
      <c r="EXB174" s="37"/>
      <c r="EXC174" s="37"/>
      <c r="EXD174" s="37"/>
      <c r="EXE174" s="37"/>
      <c r="EXF174" s="37"/>
      <c r="EXG174" s="37"/>
      <c r="EXH174" s="37"/>
      <c r="EXI174" s="37"/>
      <c r="EXJ174" s="37"/>
      <c r="EXK174" s="37"/>
      <c r="EXL174" s="37"/>
      <c r="EXM174" s="37"/>
      <c r="EXN174" s="37"/>
      <c r="EXO174" s="37"/>
      <c r="EXP174" s="37"/>
      <c r="EXQ174" s="37"/>
      <c r="EXR174" s="37"/>
      <c r="EXS174" s="37"/>
      <c r="EXT174" s="37"/>
      <c r="EXU174" s="37"/>
      <c r="EXV174" s="37"/>
      <c r="EXW174" s="37"/>
      <c r="EXX174" s="37"/>
      <c r="EXY174" s="37"/>
      <c r="EXZ174" s="37"/>
      <c r="EYA174" s="37"/>
      <c r="EYB174" s="37"/>
      <c r="EYC174" s="37"/>
      <c r="EYD174" s="37"/>
      <c r="EYE174" s="37"/>
      <c r="EYF174" s="37"/>
      <c r="EYG174" s="37"/>
      <c r="EYH174" s="37"/>
      <c r="EYI174" s="37"/>
      <c r="EYJ174" s="37"/>
      <c r="EYK174" s="37"/>
      <c r="EYL174" s="37"/>
      <c r="EYM174" s="37"/>
      <c r="EYN174" s="37"/>
      <c r="EYO174" s="37"/>
      <c r="EYP174" s="37"/>
      <c r="EYQ174" s="37"/>
      <c r="EYR174" s="37"/>
      <c r="EYS174" s="37"/>
      <c r="EYT174" s="37"/>
      <c r="EYU174" s="37"/>
      <c r="EYV174" s="37"/>
      <c r="EYW174" s="37"/>
      <c r="EYX174" s="37"/>
      <c r="EYY174" s="37"/>
      <c r="EYZ174" s="37"/>
      <c r="EZA174" s="37"/>
      <c r="EZB174" s="37"/>
      <c r="EZC174" s="37"/>
      <c r="EZD174" s="37"/>
      <c r="EZE174" s="37"/>
      <c r="EZF174" s="37"/>
      <c r="EZG174" s="37"/>
      <c r="EZH174" s="37"/>
      <c r="EZI174" s="37"/>
      <c r="EZJ174" s="37"/>
      <c r="EZK174" s="37"/>
      <c r="EZL174" s="37"/>
      <c r="EZM174" s="37"/>
      <c r="EZN174" s="37"/>
      <c r="EZO174" s="37"/>
      <c r="EZP174" s="37"/>
      <c r="EZQ174" s="37"/>
      <c r="EZR174" s="37"/>
      <c r="EZS174" s="37"/>
      <c r="EZT174" s="37"/>
      <c r="EZU174" s="37"/>
      <c r="EZV174" s="37"/>
      <c r="EZW174" s="37"/>
      <c r="EZX174" s="37"/>
      <c r="EZY174" s="37"/>
      <c r="EZZ174" s="37"/>
      <c r="FAA174" s="37"/>
      <c r="FAB174" s="37"/>
      <c r="FAC174" s="37"/>
      <c r="FAD174" s="37"/>
      <c r="FAE174" s="37"/>
      <c r="FAF174" s="37"/>
      <c r="FAG174" s="37"/>
      <c r="FAH174" s="37"/>
      <c r="FAI174" s="37"/>
      <c r="FAJ174" s="37"/>
      <c r="FAK174" s="37"/>
      <c r="FAL174" s="37"/>
      <c r="FAM174" s="37"/>
      <c r="FAN174" s="37"/>
      <c r="FAO174" s="37"/>
      <c r="FAP174" s="37"/>
      <c r="FAQ174" s="37"/>
      <c r="FAR174" s="37"/>
      <c r="FAS174" s="37"/>
      <c r="FAT174" s="37"/>
      <c r="FAU174" s="37"/>
      <c r="FAV174" s="37"/>
      <c r="FAW174" s="37"/>
      <c r="FAX174" s="37"/>
      <c r="FAY174" s="37"/>
      <c r="FAZ174" s="37"/>
      <c r="FBA174" s="37"/>
      <c r="FBB174" s="37"/>
      <c r="FBC174" s="37"/>
      <c r="FBD174" s="37"/>
      <c r="FBE174" s="37"/>
      <c r="FBF174" s="37"/>
      <c r="FBG174" s="37"/>
      <c r="FBH174" s="37"/>
      <c r="FBI174" s="37"/>
      <c r="FBJ174" s="37"/>
      <c r="FBK174" s="37"/>
      <c r="FBL174" s="37"/>
      <c r="FBM174" s="37"/>
      <c r="FBN174" s="37"/>
      <c r="FBO174" s="37"/>
      <c r="FBP174" s="37"/>
      <c r="FBQ174" s="37"/>
      <c r="FBR174" s="37"/>
      <c r="FBS174" s="37"/>
      <c r="FBT174" s="37"/>
      <c r="FBU174" s="37"/>
      <c r="FBV174" s="37"/>
      <c r="FBW174" s="37"/>
      <c r="FBX174" s="37"/>
      <c r="FBY174" s="37"/>
      <c r="FBZ174" s="37"/>
      <c r="FCA174" s="37"/>
      <c r="FCB174" s="37"/>
      <c r="FCC174" s="37"/>
      <c r="FCD174" s="37"/>
      <c r="FCE174" s="37"/>
      <c r="FCF174" s="37"/>
      <c r="FCG174" s="37"/>
      <c r="FCH174" s="37"/>
      <c r="FCI174" s="37"/>
      <c r="FCJ174" s="37"/>
      <c r="FCK174" s="37"/>
      <c r="FCL174" s="37"/>
      <c r="FCM174" s="37"/>
      <c r="FCN174" s="37"/>
      <c r="FCO174" s="37"/>
      <c r="FCP174" s="37"/>
      <c r="FCQ174" s="37"/>
      <c r="FCR174" s="37"/>
      <c r="FCS174" s="37"/>
      <c r="FCT174" s="37"/>
      <c r="FCU174" s="37"/>
      <c r="FCV174" s="37"/>
      <c r="FCW174" s="37"/>
      <c r="FCX174" s="37"/>
      <c r="FCY174" s="37"/>
      <c r="FCZ174" s="37"/>
      <c r="FDA174" s="37"/>
      <c r="FDB174" s="37"/>
      <c r="FDC174" s="37"/>
      <c r="FDD174" s="37"/>
      <c r="FDE174" s="37"/>
      <c r="FDF174" s="37"/>
      <c r="FDG174" s="37"/>
      <c r="FDH174" s="37"/>
      <c r="FDI174" s="37"/>
      <c r="FDJ174" s="37"/>
      <c r="FDK174" s="37"/>
      <c r="FDL174" s="37"/>
      <c r="FDM174" s="37"/>
      <c r="FDN174" s="37"/>
      <c r="FDO174" s="37"/>
      <c r="FDP174" s="37"/>
      <c r="FDQ174" s="37"/>
      <c r="FDR174" s="37"/>
      <c r="FDS174" s="37"/>
      <c r="FDT174" s="37"/>
      <c r="FDU174" s="37"/>
      <c r="FDV174" s="37"/>
      <c r="FDW174" s="37"/>
      <c r="FDX174" s="37"/>
      <c r="FDY174" s="37"/>
      <c r="FDZ174" s="37"/>
      <c r="FEA174" s="37"/>
      <c r="FEB174" s="37"/>
      <c r="FEC174" s="37"/>
      <c r="FED174" s="37"/>
      <c r="FEE174" s="37"/>
      <c r="FEF174" s="37"/>
      <c r="FEG174" s="37"/>
      <c r="FEH174" s="37"/>
      <c r="FEI174" s="37"/>
      <c r="FEJ174" s="37"/>
      <c r="FEK174" s="37"/>
      <c r="FEL174" s="37"/>
      <c r="FEM174" s="37"/>
      <c r="FEN174" s="37"/>
      <c r="FEO174" s="37"/>
      <c r="FEP174" s="37"/>
      <c r="FEQ174" s="37"/>
      <c r="FER174" s="37"/>
      <c r="FES174" s="37"/>
      <c r="FET174" s="37"/>
      <c r="FEU174" s="37"/>
      <c r="FEV174" s="37"/>
      <c r="FEW174" s="37"/>
      <c r="FEX174" s="37"/>
      <c r="FEY174" s="37"/>
      <c r="FEZ174" s="37"/>
      <c r="FFA174" s="37"/>
      <c r="FFB174" s="37"/>
      <c r="FFC174" s="37"/>
      <c r="FFD174" s="37"/>
      <c r="FFE174" s="37"/>
      <c r="FFF174" s="37"/>
      <c r="FFG174" s="37"/>
      <c r="FFH174" s="37"/>
      <c r="FFI174" s="37"/>
      <c r="FFJ174" s="37"/>
      <c r="FFK174" s="37"/>
      <c r="FFL174" s="37"/>
      <c r="FFM174" s="37"/>
      <c r="FFN174" s="37"/>
      <c r="FFO174" s="37"/>
      <c r="FFP174" s="37"/>
      <c r="FFQ174" s="37"/>
      <c r="FFR174" s="37"/>
      <c r="FFS174" s="37"/>
      <c r="FFT174" s="37"/>
      <c r="FFU174" s="37"/>
      <c r="FFV174" s="37"/>
      <c r="FFW174" s="37"/>
      <c r="FFX174" s="37"/>
      <c r="FFY174" s="37"/>
      <c r="FFZ174" s="37"/>
      <c r="FGA174" s="37"/>
      <c r="FGB174" s="37"/>
      <c r="FGC174" s="37"/>
      <c r="FGD174" s="37"/>
      <c r="FGE174" s="37"/>
      <c r="FGF174" s="37"/>
      <c r="FGG174" s="37"/>
      <c r="FGH174" s="37"/>
      <c r="FGI174" s="37"/>
      <c r="FGJ174" s="37"/>
      <c r="FGK174" s="37"/>
      <c r="FGL174" s="37"/>
      <c r="FGM174" s="37"/>
      <c r="FGN174" s="37"/>
      <c r="FGO174" s="37"/>
      <c r="FGP174" s="37"/>
      <c r="FGQ174" s="37"/>
      <c r="FGR174" s="37"/>
      <c r="FGS174" s="37"/>
      <c r="FGT174" s="37"/>
      <c r="FGU174" s="37"/>
      <c r="FGV174" s="37"/>
      <c r="FGW174" s="37"/>
      <c r="FGX174" s="37"/>
      <c r="FGY174" s="37"/>
      <c r="FGZ174" s="37"/>
      <c r="FHA174" s="37"/>
      <c r="FHB174" s="37"/>
      <c r="FHC174" s="37"/>
      <c r="FHD174" s="37"/>
      <c r="FHE174" s="37"/>
      <c r="FHF174" s="37"/>
      <c r="FHG174" s="37"/>
      <c r="FHH174" s="37"/>
      <c r="FHI174" s="37"/>
      <c r="FHJ174" s="37"/>
      <c r="FHK174" s="37"/>
      <c r="FHL174" s="37"/>
      <c r="FHM174" s="37"/>
      <c r="FHN174" s="37"/>
      <c r="FHO174" s="37"/>
      <c r="FHP174" s="37"/>
      <c r="FHQ174" s="37"/>
      <c r="FHR174" s="37"/>
      <c r="FHS174" s="37"/>
      <c r="FHT174" s="37"/>
      <c r="FHU174" s="37"/>
      <c r="FHV174" s="37"/>
      <c r="FHW174" s="37"/>
      <c r="FHX174" s="37"/>
      <c r="FHY174" s="37"/>
      <c r="FHZ174" s="37"/>
      <c r="FIA174" s="37"/>
      <c r="FIB174" s="37"/>
      <c r="FIC174" s="37"/>
      <c r="FID174" s="37"/>
      <c r="FIE174" s="37"/>
      <c r="FIF174" s="37"/>
      <c r="FIG174" s="37"/>
      <c r="FIH174" s="37"/>
      <c r="FII174" s="37"/>
      <c r="FIJ174" s="37"/>
      <c r="FIK174" s="37"/>
      <c r="FIL174" s="37"/>
      <c r="FIM174" s="37"/>
      <c r="FIN174" s="37"/>
      <c r="FIO174" s="37"/>
      <c r="FIP174" s="37"/>
      <c r="FIQ174" s="37"/>
      <c r="FIR174" s="37"/>
      <c r="FIS174" s="37"/>
      <c r="FIT174" s="37"/>
      <c r="FIU174" s="37"/>
      <c r="FIV174" s="37"/>
      <c r="FIW174" s="37"/>
      <c r="FIX174" s="37"/>
      <c r="FIY174" s="37"/>
      <c r="FIZ174" s="37"/>
      <c r="FJA174" s="37"/>
      <c r="FJB174" s="37"/>
      <c r="FJC174" s="37"/>
      <c r="FJD174" s="37"/>
      <c r="FJE174" s="37"/>
      <c r="FJF174" s="37"/>
      <c r="FJG174" s="37"/>
      <c r="FJH174" s="37"/>
      <c r="FJI174" s="37"/>
      <c r="FJJ174" s="37"/>
      <c r="FJK174" s="37"/>
      <c r="FJL174" s="37"/>
      <c r="FJM174" s="37"/>
      <c r="FJN174" s="37"/>
      <c r="FJO174" s="37"/>
      <c r="FJP174" s="37"/>
      <c r="FJQ174" s="37"/>
      <c r="FJR174" s="37"/>
      <c r="FJS174" s="37"/>
      <c r="FJT174" s="37"/>
      <c r="FJU174" s="37"/>
      <c r="FJV174" s="37"/>
      <c r="FJW174" s="37"/>
      <c r="FJX174" s="37"/>
      <c r="FJY174" s="37"/>
      <c r="FJZ174" s="37"/>
      <c r="FKA174" s="37"/>
      <c r="FKB174" s="37"/>
      <c r="FKC174" s="37"/>
      <c r="FKD174" s="37"/>
      <c r="FKE174" s="37"/>
      <c r="FKF174" s="37"/>
      <c r="FKG174" s="37"/>
      <c r="FKH174" s="37"/>
      <c r="FKI174" s="37"/>
      <c r="FKJ174" s="37"/>
      <c r="FKK174" s="37"/>
      <c r="FKL174" s="37"/>
      <c r="FKM174" s="37"/>
      <c r="FKN174" s="37"/>
      <c r="FKO174" s="37"/>
      <c r="FKP174" s="37"/>
      <c r="FKQ174" s="37"/>
      <c r="FKR174" s="37"/>
      <c r="FKS174" s="37"/>
      <c r="FKT174" s="37"/>
      <c r="FKU174" s="37"/>
      <c r="FKV174" s="37"/>
      <c r="FKW174" s="37"/>
      <c r="FKX174" s="37"/>
      <c r="FKY174" s="37"/>
      <c r="FKZ174" s="37"/>
      <c r="FLA174" s="37"/>
      <c r="FLB174" s="37"/>
      <c r="FLC174" s="37"/>
      <c r="FLD174" s="37"/>
      <c r="FLE174" s="37"/>
      <c r="FLF174" s="37"/>
      <c r="FLG174" s="37"/>
      <c r="FLH174" s="37"/>
      <c r="FLI174" s="37"/>
      <c r="FLJ174" s="37"/>
      <c r="FLK174" s="37"/>
      <c r="FLL174" s="37"/>
      <c r="FLM174" s="37"/>
      <c r="FLN174" s="37"/>
      <c r="FLO174" s="37"/>
      <c r="FLP174" s="37"/>
      <c r="FLQ174" s="37"/>
      <c r="FLR174" s="37"/>
      <c r="FLS174" s="37"/>
      <c r="FLT174" s="37"/>
      <c r="FLU174" s="37"/>
      <c r="FLV174" s="37"/>
      <c r="FLW174" s="37"/>
      <c r="FLX174" s="37"/>
      <c r="FLY174" s="37"/>
      <c r="FLZ174" s="37"/>
      <c r="FMA174" s="37"/>
      <c r="FMB174" s="37"/>
      <c r="FMC174" s="37"/>
      <c r="FMD174" s="37"/>
      <c r="FME174" s="37"/>
      <c r="FMF174" s="37"/>
      <c r="FMG174" s="37"/>
      <c r="FMH174" s="37"/>
      <c r="FMI174" s="37"/>
      <c r="FMJ174" s="37"/>
      <c r="FMK174" s="37"/>
      <c r="FML174" s="37"/>
      <c r="FMM174" s="37"/>
      <c r="FMN174" s="37"/>
      <c r="FMO174" s="37"/>
      <c r="FMP174" s="37"/>
      <c r="FMQ174" s="37"/>
      <c r="FMR174" s="37"/>
      <c r="FMS174" s="37"/>
      <c r="FMT174" s="37"/>
      <c r="FMU174" s="37"/>
      <c r="FMV174" s="37"/>
      <c r="FMW174" s="37"/>
      <c r="FMX174" s="37"/>
      <c r="FMY174" s="37"/>
      <c r="FMZ174" s="37"/>
      <c r="FNA174" s="37"/>
      <c r="FNB174" s="37"/>
      <c r="FNC174" s="37"/>
      <c r="FND174" s="37"/>
      <c r="FNE174" s="37"/>
      <c r="FNF174" s="37"/>
      <c r="FNG174" s="37"/>
      <c r="FNH174" s="37"/>
      <c r="FNI174" s="37"/>
      <c r="FNJ174" s="37"/>
      <c r="FNK174" s="37"/>
      <c r="FNL174" s="37"/>
      <c r="FNM174" s="37"/>
      <c r="FNN174" s="37"/>
      <c r="FNO174" s="37"/>
      <c r="FNP174" s="37"/>
      <c r="FNQ174" s="37"/>
      <c r="FNR174" s="37"/>
      <c r="FNS174" s="37"/>
      <c r="FNT174" s="37"/>
      <c r="FNU174" s="37"/>
      <c r="FNV174" s="37"/>
      <c r="FNW174" s="37"/>
      <c r="FNX174" s="37"/>
      <c r="FNY174" s="37"/>
      <c r="FNZ174" s="37"/>
      <c r="FOA174" s="37"/>
      <c r="FOB174" s="37"/>
      <c r="FOC174" s="37"/>
      <c r="FOD174" s="37"/>
      <c r="FOE174" s="37"/>
      <c r="FOF174" s="37"/>
      <c r="FOG174" s="37"/>
      <c r="FOH174" s="37"/>
      <c r="FOI174" s="37"/>
      <c r="FOJ174" s="37"/>
      <c r="FOK174" s="37"/>
      <c r="FOL174" s="37"/>
      <c r="FOM174" s="37"/>
      <c r="FON174" s="37"/>
      <c r="FOO174" s="37"/>
      <c r="FOP174" s="37"/>
      <c r="FOQ174" s="37"/>
      <c r="FOR174" s="37"/>
      <c r="FOS174" s="37"/>
      <c r="FOT174" s="37"/>
      <c r="FOU174" s="37"/>
      <c r="FOV174" s="37"/>
      <c r="FOW174" s="37"/>
      <c r="FOX174" s="37"/>
      <c r="FOY174" s="37"/>
      <c r="FOZ174" s="37"/>
      <c r="FPA174" s="37"/>
      <c r="FPB174" s="37"/>
      <c r="FPC174" s="37"/>
      <c r="FPD174" s="37"/>
      <c r="FPE174" s="37"/>
      <c r="FPF174" s="37"/>
      <c r="FPG174" s="37"/>
      <c r="FPH174" s="37"/>
      <c r="FPI174" s="37"/>
      <c r="FPJ174" s="37"/>
      <c r="FPK174" s="37"/>
      <c r="FPL174" s="37"/>
      <c r="FPM174" s="37"/>
      <c r="FPN174" s="37"/>
      <c r="FPO174" s="37"/>
      <c r="FPP174" s="37"/>
      <c r="FPQ174" s="37"/>
      <c r="FPR174" s="37"/>
      <c r="FPS174" s="37"/>
      <c r="FPT174" s="37"/>
      <c r="FPU174" s="37"/>
      <c r="FPV174" s="37"/>
      <c r="FPW174" s="37"/>
      <c r="FPX174" s="37"/>
      <c r="FPY174" s="37"/>
      <c r="FPZ174" s="37"/>
      <c r="FQA174" s="37"/>
      <c r="FQB174" s="37"/>
      <c r="FQC174" s="37"/>
      <c r="FQD174" s="37"/>
      <c r="FQE174" s="37"/>
      <c r="FQF174" s="37"/>
      <c r="FQG174" s="37"/>
      <c r="FQH174" s="37"/>
      <c r="FQI174" s="37"/>
      <c r="FQJ174" s="37"/>
      <c r="FQK174" s="37"/>
      <c r="FQL174" s="37"/>
      <c r="FQM174" s="37"/>
      <c r="FQN174" s="37"/>
      <c r="FQO174" s="37"/>
      <c r="FQP174" s="37"/>
      <c r="FQQ174" s="37"/>
      <c r="FQR174" s="37"/>
      <c r="FQS174" s="37"/>
      <c r="FQT174" s="37"/>
      <c r="FQU174" s="37"/>
      <c r="FQV174" s="37"/>
      <c r="FQW174" s="37"/>
      <c r="FQX174" s="37"/>
      <c r="FQY174" s="37"/>
      <c r="FQZ174" s="37"/>
      <c r="FRA174" s="37"/>
      <c r="FRB174" s="37"/>
      <c r="FRC174" s="37"/>
      <c r="FRD174" s="37"/>
      <c r="FRE174" s="37"/>
      <c r="FRF174" s="37"/>
      <c r="FRG174" s="37"/>
      <c r="FRH174" s="37"/>
      <c r="FRI174" s="37"/>
      <c r="FRJ174" s="37"/>
      <c r="FRK174" s="37"/>
      <c r="FRL174" s="37"/>
      <c r="FRM174" s="37"/>
      <c r="FRN174" s="37"/>
      <c r="FRO174" s="37"/>
      <c r="FRP174" s="37"/>
      <c r="FRQ174" s="37"/>
      <c r="FRR174" s="37"/>
      <c r="FRS174" s="37"/>
      <c r="FRT174" s="37"/>
      <c r="FRU174" s="37"/>
      <c r="FRV174" s="37"/>
      <c r="FRW174" s="37"/>
      <c r="FRX174" s="37"/>
      <c r="FRY174" s="37"/>
      <c r="FRZ174" s="37"/>
      <c r="FSA174" s="37"/>
      <c r="FSB174" s="37"/>
      <c r="FSC174" s="37"/>
      <c r="FSD174" s="37"/>
      <c r="FSE174" s="37"/>
      <c r="FSF174" s="37"/>
      <c r="FSG174" s="37"/>
      <c r="FSH174" s="37"/>
      <c r="FSI174" s="37"/>
      <c r="FSJ174" s="37"/>
      <c r="FSK174" s="37"/>
      <c r="FSL174" s="37"/>
      <c r="FSM174" s="37"/>
      <c r="FSN174" s="37"/>
      <c r="FSO174" s="37"/>
      <c r="FSP174" s="37"/>
      <c r="FSQ174" s="37"/>
      <c r="FSR174" s="37"/>
      <c r="FSS174" s="37"/>
      <c r="FST174" s="37"/>
      <c r="FSU174" s="37"/>
      <c r="FSV174" s="37"/>
      <c r="FSW174" s="37"/>
      <c r="FSX174" s="37"/>
      <c r="FSY174" s="37"/>
      <c r="FSZ174" s="37"/>
      <c r="FTA174" s="37"/>
      <c r="FTB174" s="37"/>
      <c r="FTC174" s="37"/>
      <c r="FTD174" s="37"/>
      <c r="FTE174" s="37"/>
      <c r="FTF174" s="37"/>
      <c r="FTG174" s="37"/>
      <c r="FTH174" s="37"/>
      <c r="FTI174" s="37"/>
      <c r="FTJ174" s="37"/>
      <c r="FTK174" s="37"/>
      <c r="FTL174" s="37"/>
      <c r="FTM174" s="37"/>
      <c r="FTN174" s="37"/>
      <c r="FTO174" s="37"/>
      <c r="FTP174" s="37"/>
      <c r="FTQ174" s="37"/>
      <c r="FTR174" s="37"/>
      <c r="FTS174" s="37"/>
      <c r="FTT174" s="37"/>
      <c r="FTU174" s="37"/>
      <c r="FTV174" s="37"/>
      <c r="FTW174" s="37"/>
      <c r="FTX174" s="37"/>
      <c r="FTY174" s="37"/>
      <c r="FTZ174" s="37"/>
      <c r="FUA174" s="37"/>
      <c r="FUB174" s="37"/>
      <c r="FUC174" s="37"/>
      <c r="FUD174" s="37"/>
      <c r="FUE174" s="37"/>
      <c r="FUF174" s="37"/>
      <c r="FUG174" s="37"/>
      <c r="FUH174" s="37"/>
      <c r="FUI174" s="37"/>
      <c r="FUJ174" s="37"/>
      <c r="FUK174" s="37"/>
      <c r="FUL174" s="37"/>
      <c r="FUM174" s="37"/>
      <c r="FUN174" s="37"/>
      <c r="FUO174" s="37"/>
      <c r="FUP174" s="37"/>
      <c r="FUQ174" s="37"/>
      <c r="FUR174" s="37"/>
      <c r="FUS174" s="37"/>
      <c r="FUT174" s="37"/>
      <c r="FUU174" s="37"/>
      <c r="FUV174" s="37"/>
      <c r="FUW174" s="37"/>
      <c r="FUX174" s="37"/>
      <c r="FUY174" s="37"/>
      <c r="FUZ174" s="37"/>
      <c r="FVA174" s="37"/>
      <c r="FVB174" s="37"/>
      <c r="FVC174" s="37"/>
      <c r="FVD174" s="37"/>
      <c r="FVE174" s="37"/>
      <c r="FVF174" s="37"/>
      <c r="FVG174" s="37"/>
      <c r="FVH174" s="37"/>
      <c r="FVI174" s="37"/>
      <c r="FVJ174" s="37"/>
      <c r="FVK174" s="37"/>
      <c r="FVL174" s="37"/>
      <c r="FVM174" s="37"/>
      <c r="FVN174" s="37"/>
      <c r="FVO174" s="37"/>
      <c r="FVP174" s="37"/>
      <c r="FVQ174" s="37"/>
      <c r="FVR174" s="37"/>
      <c r="FVS174" s="37"/>
      <c r="FVT174" s="37"/>
      <c r="FVU174" s="37"/>
      <c r="FVV174" s="37"/>
      <c r="FVW174" s="37"/>
      <c r="FVX174" s="37"/>
      <c r="FVY174" s="37"/>
      <c r="FVZ174" s="37"/>
      <c r="FWA174" s="37"/>
      <c r="FWB174" s="37"/>
      <c r="FWC174" s="37"/>
      <c r="FWD174" s="37"/>
      <c r="FWE174" s="37"/>
      <c r="FWF174" s="37"/>
      <c r="FWG174" s="37"/>
      <c r="FWH174" s="37"/>
      <c r="FWI174" s="37"/>
      <c r="FWJ174" s="37"/>
      <c r="FWK174" s="37"/>
      <c r="FWL174" s="37"/>
      <c r="FWM174" s="37"/>
      <c r="FWN174" s="37"/>
      <c r="FWO174" s="37"/>
      <c r="FWP174" s="37"/>
      <c r="FWQ174" s="37"/>
      <c r="FWR174" s="37"/>
      <c r="FWS174" s="37"/>
      <c r="FWT174" s="37"/>
      <c r="FWU174" s="37"/>
      <c r="FWV174" s="37"/>
      <c r="FWW174" s="37"/>
      <c r="FWX174" s="37"/>
      <c r="FWY174" s="37"/>
      <c r="FWZ174" s="37"/>
      <c r="FXA174" s="37"/>
      <c r="FXB174" s="37"/>
      <c r="FXC174" s="37"/>
      <c r="FXD174" s="37"/>
      <c r="FXE174" s="37"/>
      <c r="FXF174" s="37"/>
      <c r="FXG174" s="37"/>
      <c r="FXH174" s="37"/>
      <c r="FXI174" s="37"/>
      <c r="FXJ174" s="37"/>
      <c r="FXK174" s="37"/>
      <c r="FXL174" s="37"/>
      <c r="FXM174" s="37"/>
      <c r="FXN174" s="37"/>
      <c r="FXO174" s="37"/>
      <c r="FXP174" s="37"/>
      <c r="FXQ174" s="37"/>
      <c r="FXR174" s="37"/>
      <c r="FXS174" s="37"/>
      <c r="FXT174" s="37"/>
      <c r="FXU174" s="37"/>
      <c r="FXV174" s="37"/>
      <c r="FXW174" s="37"/>
      <c r="FXX174" s="37"/>
      <c r="FXY174" s="37"/>
      <c r="FXZ174" s="37"/>
      <c r="FYA174" s="37"/>
      <c r="FYB174" s="37"/>
      <c r="FYC174" s="37"/>
      <c r="FYD174" s="37"/>
      <c r="FYE174" s="37"/>
      <c r="FYF174" s="37"/>
      <c r="FYG174" s="37"/>
      <c r="FYH174" s="37"/>
      <c r="FYI174" s="37"/>
      <c r="FYJ174" s="37"/>
      <c r="FYK174" s="37"/>
      <c r="FYL174" s="37"/>
      <c r="FYM174" s="37"/>
      <c r="FYN174" s="37"/>
      <c r="FYO174" s="37"/>
      <c r="FYP174" s="37"/>
      <c r="FYQ174" s="37"/>
      <c r="FYR174" s="37"/>
      <c r="FYS174" s="37"/>
      <c r="FYT174" s="37"/>
      <c r="FYU174" s="37"/>
      <c r="FYV174" s="37"/>
      <c r="FYW174" s="37"/>
      <c r="FYX174" s="37"/>
      <c r="FYY174" s="37"/>
      <c r="FYZ174" s="37"/>
      <c r="FZA174" s="37"/>
      <c r="FZB174" s="37"/>
      <c r="FZC174" s="37"/>
      <c r="FZD174" s="37"/>
      <c r="FZE174" s="37"/>
      <c r="FZF174" s="37"/>
      <c r="FZG174" s="37"/>
      <c r="FZH174" s="37"/>
      <c r="FZI174" s="37"/>
      <c r="FZJ174" s="37"/>
      <c r="FZK174" s="37"/>
      <c r="FZL174" s="37"/>
      <c r="FZM174" s="37"/>
      <c r="FZN174" s="37"/>
      <c r="FZO174" s="37"/>
      <c r="FZP174" s="37"/>
      <c r="FZQ174" s="37"/>
      <c r="FZR174" s="37"/>
      <c r="FZS174" s="37"/>
      <c r="FZT174" s="37"/>
      <c r="FZU174" s="37"/>
      <c r="FZV174" s="37"/>
      <c r="FZW174" s="37"/>
      <c r="FZX174" s="37"/>
      <c r="FZY174" s="37"/>
      <c r="FZZ174" s="37"/>
      <c r="GAA174" s="37"/>
      <c r="GAB174" s="37"/>
      <c r="GAC174" s="37"/>
      <c r="GAD174" s="37"/>
      <c r="GAE174" s="37"/>
      <c r="GAF174" s="37"/>
      <c r="GAG174" s="37"/>
      <c r="GAH174" s="37"/>
      <c r="GAI174" s="37"/>
      <c r="GAJ174" s="37"/>
      <c r="GAK174" s="37"/>
      <c r="GAL174" s="37"/>
      <c r="GAM174" s="37"/>
      <c r="GAN174" s="37"/>
      <c r="GAO174" s="37"/>
      <c r="GAP174" s="37"/>
      <c r="GAQ174" s="37"/>
      <c r="GAR174" s="37"/>
      <c r="GAS174" s="37"/>
      <c r="GAT174" s="37"/>
      <c r="GAU174" s="37"/>
      <c r="GAV174" s="37"/>
      <c r="GAW174" s="37"/>
      <c r="GAX174" s="37"/>
      <c r="GAY174" s="37"/>
      <c r="GAZ174" s="37"/>
      <c r="GBA174" s="37"/>
      <c r="GBB174" s="37"/>
      <c r="GBC174" s="37"/>
      <c r="GBD174" s="37"/>
      <c r="GBE174" s="37"/>
      <c r="GBF174" s="37"/>
      <c r="GBG174" s="37"/>
      <c r="GBH174" s="37"/>
      <c r="GBI174" s="37"/>
      <c r="GBJ174" s="37"/>
      <c r="GBK174" s="37"/>
      <c r="GBL174" s="37"/>
      <c r="GBM174" s="37"/>
      <c r="GBN174" s="37"/>
      <c r="GBO174" s="37"/>
      <c r="GBP174" s="37"/>
      <c r="GBQ174" s="37"/>
      <c r="GBR174" s="37"/>
      <c r="GBS174" s="37"/>
      <c r="GBT174" s="37"/>
      <c r="GBU174" s="37"/>
      <c r="GBV174" s="37"/>
      <c r="GBW174" s="37"/>
      <c r="GBX174" s="37"/>
      <c r="GBY174" s="37"/>
      <c r="GBZ174" s="37"/>
      <c r="GCA174" s="37"/>
      <c r="GCB174" s="37"/>
      <c r="GCC174" s="37"/>
      <c r="GCD174" s="37"/>
      <c r="GCE174" s="37"/>
      <c r="GCF174" s="37"/>
      <c r="GCG174" s="37"/>
      <c r="GCH174" s="37"/>
      <c r="GCI174" s="37"/>
      <c r="GCJ174" s="37"/>
      <c r="GCK174" s="37"/>
      <c r="GCL174" s="37"/>
      <c r="GCM174" s="37"/>
      <c r="GCN174" s="37"/>
      <c r="GCO174" s="37"/>
      <c r="GCP174" s="37"/>
      <c r="GCQ174" s="37"/>
      <c r="GCR174" s="37"/>
      <c r="GCS174" s="37"/>
      <c r="GCT174" s="37"/>
      <c r="GCU174" s="37"/>
      <c r="GCV174" s="37"/>
      <c r="GCW174" s="37"/>
      <c r="GCX174" s="37"/>
      <c r="GCY174" s="37"/>
      <c r="GCZ174" s="37"/>
      <c r="GDA174" s="37"/>
      <c r="GDB174" s="37"/>
      <c r="GDC174" s="37"/>
      <c r="GDD174" s="37"/>
      <c r="GDE174" s="37"/>
      <c r="GDF174" s="37"/>
      <c r="GDG174" s="37"/>
      <c r="GDH174" s="37"/>
      <c r="GDI174" s="37"/>
      <c r="GDJ174" s="37"/>
      <c r="GDK174" s="37"/>
      <c r="GDL174" s="37"/>
      <c r="GDM174" s="37"/>
      <c r="GDN174" s="37"/>
      <c r="GDO174" s="37"/>
      <c r="GDP174" s="37"/>
      <c r="GDQ174" s="37"/>
      <c r="GDR174" s="37"/>
      <c r="GDS174" s="37"/>
      <c r="GDT174" s="37"/>
      <c r="GDU174" s="37"/>
      <c r="GDV174" s="37"/>
      <c r="GDW174" s="37"/>
      <c r="GDX174" s="37"/>
      <c r="GDY174" s="37"/>
      <c r="GDZ174" s="37"/>
      <c r="GEA174" s="37"/>
      <c r="GEB174" s="37"/>
      <c r="GEC174" s="37"/>
      <c r="GED174" s="37"/>
      <c r="GEE174" s="37"/>
      <c r="GEF174" s="37"/>
      <c r="GEG174" s="37"/>
      <c r="GEH174" s="37"/>
      <c r="GEI174" s="37"/>
      <c r="GEJ174" s="37"/>
      <c r="GEK174" s="37"/>
      <c r="GEL174" s="37"/>
      <c r="GEM174" s="37"/>
      <c r="GEN174" s="37"/>
      <c r="GEO174" s="37"/>
      <c r="GEP174" s="37"/>
      <c r="GEQ174" s="37"/>
      <c r="GER174" s="37"/>
      <c r="GES174" s="37"/>
      <c r="GET174" s="37"/>
      <c r="GEU174" s="37"/>
      <c r="GEV174" s="37"/>
      <c r="GEW174" s="37"/>
      <c r="GEX174" s="37"/>
      <c r="GEY174" s="37"/>
      <c r="GEZ174" s="37"/>
      <c r="GFA174" s="37"/>
      <c r="GFB174" s="37"/>
      <c r="GFC174" s="37"/>
      <c r="GFD174" s="37"/>
      <c r="GFE174" s="37"/>
      <c r="GFF174" s="37"/>
      <c r="GFG174" s="37"/>
      <c r="GFH174" s="37"/>
      <c r="GFI174" s="37"/>
      <c r="GFJ174" s="37"/>
      <c r="GFK174" s="37"/>
      <c r="GFL174" s="37"/>
      <c r="GFM174" s="37"/>
      <c r="GFN174" s="37"/>
      <c r="GFO174" s="37"/>
      <c r="GFP174" s="37"/>
      <c r="GFQ174" s="37"/>
      <c r="GFR174" s="37"/>
      <c r="GFS174" s="37"/>
      <c r="GFT174" s="37"/>
      <c r="GFU174" s="37"/>
      <c r="GFV174" s="37"/>
      <c r="GFW174" s="37"/>
      <c r="GFX174" s="37"/>
      <c r="GFY174" s="37"/>
      <c r="GFZ174" s="37"/>
      <c r="GGA174" s="37"/>
      <c r="GGB174" s="37"/>
      <c r="GGC174" s="37"/>
      <c r="GGD174" s="37"/>
      <c r="GGE174" s="37"/>
      <c r="GGF174" s="37"/>
      <c r="GGG174" s="37"/>
      <c r="GGH174" s="37"/>
      <c r="GGI174" s="37"/>
      <c r="GGJ174" s="37"/>
      <c r="GGK174" s="37"/>
      <c r="GGL174" s="37"/>
      <c r="GGM174" s="37"/>
      <c r="GGN174" s="37"/>
      <c r="GGO174" s="37"/>
      <c r="GGP174" s="37"/>
      <c r="GGQ174" s="37"/>
      <c r="GGR174" s="37"/>
      <c r="GGS174" s="37"/>
      <c r="GGT174" s="37"/>
      <c r="GGU174" s="37"/>
      <c r="GGV174" s="37"/>
      <c r="GGW174" s="37"/>
      <c r="GGX174" s="37"/>
      <c r="GGY174" s="37"/>
      <c r="GGZ174" s="37"/>
      <c r="GHA174" s="37"/>
      <c r="GHB174" s="37"/>
      <c r="GHC174" s="37"/>
      <c r="GHD174" s="37"/>
      <c r="GHE174" s="37"/>
      <c r="GHF174" s="37"/>
      <c r="GHG174" s="37"/>
      <c r="GHH174" s="37"/>
      <c r="GHI174" s="37"/>
      <c r="GHJ174" s="37"/>
      <c r="GHK174" s="37"/>
      <c r="GHL174" s="37"/>
      <c r="GHM174" s="37"/>
      <c r="GHN174" s="37"/>
      <c r="GHO174" s="37"/>
      <c r="GHP174" s="37"/>
      <c r="GHQ174" s="37"/>
      <c r="GHR174" s="37"/>
      <c r="GHS174" s="37"/>
      <c r="GHT174" s="37"/>
      <c r="GHU174" s="37"/>
      <c r="GHV174" s="37"/>
      <c r="GHW174" s="37"/>
      <c r="GHX174" s="37"/>
      <c r="GHY174" s="37"/>
      <c r="GHZ174" s="37"/>
      <c r="GIA174" s="37"/>
      <c r="GIB174" s="37"/>
      <c r="GIC174" s="37"/>
      <c r="GID174" s="37"/>
      <c r="GIE174" s="37"/>
      <c r="GIF174" s="37"/>
      <c r="GIG174" s="37"/>
      <c r="GIH174" s="37"/>
      <c r="GII174" s="37"/>
      <c r="GIJ174" s="37"/>
      <c r="GIK174" s="37"/>
      <c r="GIL174" s="37"/>
      <c r="GIM174" s="37"/>
      <c r="GIN174" s="37"/>
      <c r="GIO174" s="37"/>
      <c r="GIP174" s="37"/>
      <c r="GIQ174" s="37"/>
      <c r="GIR174" s="37"/>
      <c r="GIS174" s="37"/>
      <c r="GIT174" s="37"/>
      <c r="GIU174" s="37"/>
      <c r="GIV174" s="37"/>
      <c r="GIW174" s="37"/>
      <c r="GIX174" s="37"/>
      <c r="GIY174" s="37"/>
      <c r="GIZ174" s="37"/>
      <c r="GJA174" s="37"/>
      <c r="GJB174" s="37"/>
      <c r="GJC174" s="37"/>
      <c r="GJD174" s="37"/>
      <c r="GJE174" s="37"/>
      <c r="GJF174" s="37"/>
      <c r="GJG174" s="37"/>
      <c r="GJH174" s="37"/>
      <c r="GJI174" s="37"/>
      <c r="GJJ174" s="37"/>
      <c r="GJK174" s="37"/>
      <c r="GJL174" s="37"/>
      <c r="GJM174" s="37"/>
      <c r="GJN174" s="37"/>
      <c r="GJO174" s="37"/>
      <c r="GJP174" s="37"/>
      <c r="GJQ174" s="37"/>
      <c r="GJR174" s="37"/>
      <c r="GJS174" s="37"/>
      <c r="GJT174" s="37"/>
      <c r="GJU174" s="37"/>
      <c r="GJV174" s="37"/>
      <c r="GJW174" s="37"/>
      <c r="GJX174" s="37"/>
      <c r="GJY174" s="37"/>
      <c r="GJZ174" s="37"/>
      <c r="GKA174" s="37"/>
      <c r="GKB174" s="37"/>
      <c r="GKC174" s="37"/>
      <c r="GKD174" s="37"/>
      <c r="GKE174" s="37"/>
      <c r="GKF174" s="37"/>
      <c r="GKG174" s="37"/>
      <c r="GKH174" s="37"/>
      <c r="GKI174" s="37"/>
      <c r="GKJ174" s="37"/>
      <c r="GKK174" s="37"/>
      <c r="GKL174" s="37"/>
      <c r="GKM174" s="37"/>
      <c r="GKN174" s="37"/>
      <c r="GKO174" s="37"/>
      <c r="GKP174" s="37"/>
      <c r="GKQ174" s="37"/>
      <c r="GKR174" s="37"/>
      <c r="GKS174" s="37"/>
      <c r="GKT174" s="37"/>
      <c r="GKU174" s="37"/>
      <c r="GKV174" s="37"/>
      <c r="GKW174" s="37"/>
      <c r="GKX174" s="37"/>
      <c r="GKY174" s="37"/>
      <c r="GKZ174" s="37"/>
      <c r="GLA174" s="37"/>
      <c r="GLB174" s="37"/>
      <c r="GLC174" s="37"/>
      <c r="GLD174" s="37"/>
      <c r="GLE174" s="37"/>
      <c r="GLF174" s="37"/>
      <c r="GLG174" s="37"/>
      <c r="GLH174" s="37"/>
      <c r="GLI174" s="37"/>
      <c r="GLJ174" s="37"/>
      <c r="GLK174" s="37"/>
      <c r="GLL174" s="37"/>
      <c r="GLM174" s="37"/>
      <c r="GLN174" s="37"/>
      <c r="GLO174" s="37"/>
      <c r="GLP174" s="37"/>
      <c r="GLQ174" s="37"/>
      <c r="GLR174" s="37"/>
      <c r="GLS174" s="37"/>
      <c r="GLT174" s="37"/>
      <c r="GLU174" s="37"/>
      <c r="GLV174" s="37"/>
      <c r="GLW174" s="37"/>
      <c r="GLX174" s="37"/>
      <c r="GLY174" s="37"/>
      <c r="GLZ174" s="37"/>
      <c r="GMA174" s="37"/>
      <c r="GMB174" s="37"/>
      <c r="GMC174" s="37"/>
      <c r="GMD174" s="37"/>
      <c r="GME174" s="37"/>
      <c r="GMF174" s="37"/>
      <c r="GMG174" s="37"/>
      <c r="GMH174" s="37"/>
      <c r="GMI174" s="37"/>
      <c r="GMJ174" s="37"/>
      <c r="GMK174" s="37"/>
      <c r="GML174" s="37"/>
      <c r="GMM174" s="37"/>
      <c r="GMN174" s="37"/>
      <c r="GMO174" s="37"/>
      <c r="GMP174" s="37"/>
      <c r="GMQ174" s="37"/>
      <c r="GMR174" s="37"/>
      <c r="GMS174" s="37"/>
      <c r="GMT174" s="37"/>
      <c r="GMU174" s="37"/>
      <c r="GMV174" s="37"/>
      <c r="GMW174" s="37"/>
      <c r="GMX174" s="37"/>
      <c r="GMY174" s="37"/>
      <c r="GMZ174" s="37"/>
      <c r="GNA174" s="37"/>
      <c r="GNB174" s="37"/>
      <c r="GNC174" s="37"/>
      <c r="GND174" s="37"/>
      <c r="GNE174" s="37"/>
      <c r="GNF174" s="37"/>
      <c r="GNG174" s="37"/>
      <c r="GNH174" s="37"/>
      <c r="GNI174" s="37"/>
      <c r="GNJ174" s="37"/>
      <c r="GNK174" s="37"/>
      <c r="GNL174" s="37"/>
      <c r="GNM174" s="37"/>
      <c r="GNN174" s="37"/>
      <c r="GNO174" s="37"/>
      <c r="GNP174" s="37"/>
      <c r="GNQ174" s="37"/>
      <c r="GNR174" s="37"/>
      <c r="GNS174" s="37"/>
      <c r="GNT174" s="37"/>
      <c r="GNU174" s="37"/>
      <c r="GNV174" s="37"/>
      <c r="GNW174" s="37"/>
      <c r="GNX174" s="37"/>
      <c r="GNY174" s="37"/>
      <c r="GNZ174" s="37"/>
      <c r="GOA174" s="37"/>
      <c r="GOB174" s="37"/>
      <c r="GOC174" s="37"/>
      <c r="GOD174" s="37"/>
      <c r="GOE174" s="37"/>
      <c r="GOF174" s="37"/>
      <c r="GOG174" s="37"/>
      <c r="GOH174" s="37"/>
      <c r="GOI174" s="37"/>
      <c r="GOJ174" s="37"/>
      <c r="GOK174" s="37"/>
      <c r="GOL174" s="37"/>
      <c r="GOM174" s="37"/>
      <c r="GON174" s="37"/>
      <c r="GOO174" s="37"/>
      <c r="GOP174" s="37"/>
      <c r="GOQ174" s="37"/>
      <c r="GOR174" s="37"/>
      <c r="GOS174" s="37"/>
      <c r="GOT174" s="37"/>
      <c r="GOU174" s="37"/>
      <c r="GOV174" s="37"/>
      <c r="GOW174" s="37"/>
      <c r="GOX174" s="37"/>
      <c r="GOY174" s="37"/>
      <c r="GOZ174" s="37"/>
      <c r="GPA174" s="37"/>
      <c r="GPB174" s="37"/>
      <c r="GPC174" s="37"/>
      <c r="GPD174" s="37"/>
      <c r="GPE174" s="37"/>
      <c r="GPF174" s="37"/>
      <c r="GPG174" s="37"/>
      <c r="GPH174" s="37"/>
      <c r="GPI174" s="37"/>
      <c r="GPJ174" s="37"/>
      <c r="GPK174" s="37"/>
      <c r="GPL174" s="37"/>
      <c r="GPM174" s="37"/>
      <c r="GPN174" s="37"/>
      <c r="GPO174" s="37"/>
      <c r="GPP174" s="37"/>
      <c r="GPQ174" s="37"/>
      <c r="GPR174" s="37"/>
      <c r="GPS174" s="37"/>
      <c r="GPT174" s="37"/>
      <c r="GPU174" s="37"/>
      <c r="GPV174" s="37"/>
      <c r="GPW174" s="37"/>
      <c r="GPX174" s="37"/>
      <c r="GPY174" s="37"/>
      <c r="GPZ174" s="37"/>
      <c r="GQA174" s="37"/>
      <c r="GQB174" s="37"/>
      <c r="GQC174" s="37"/>
      <c r="GQD174" s="37"/>
      <c r="GQE174" s="37"/>
      <c r="GQF174" s="37"/>
      <c r="GQG174" s="37"/>
      <c r="GQH174" s="37"/>
      <c r="GQI174" s="37"/>
      <c r="GQJ174" s="37"/>
      <c r="GQK174" s="37"/>
      <c r="GQL174" s="37"/>
      <c r="GQM174" s="37"/>
      <c r="GQN174" s="37"/>
      <c r="GQO174" s="37"/>
      <c r="GQP174" s="37"/>
      <c r="GQQ174" s="37"/>
      <c r="GQR174" s="37"/>
      <c r="GQS174" s="37"/>
      <c r="GQT174" s="37"/>
      <c r="GQU174" s="37"/>
      <c r="GQV174" s="37"/>
      <c r="GQW174" s="37"/>
      <c r="GQX174" s="37"/>
      <c r="GQY174" s="37"/>
      <c r="GQZ174" s="37"/>
      <c r="GRA174" s="37"/>
      <c r="GRB174" s="37"/>
      <c r="GRC174" s="37"/>
      <c r="GRD174" s="37"/>
      <c r="GRE174" s="37"/>
      <c r="GRF174" s="37"/>
      <c r="GRG174" s="37"/>
      <c r="GRH174" s="37"/>
      <c r="GRI174" s="37"/>
      <c r="GRJ174" s="37"/>
      <c r="GRK174" s="37"/>
      <c r="GRL174" s="37"/>
      <c r="GRM174" s="37"/>
      <c r="GRN174" s="37"/>
      <c r="GRO174" s="37"/>
      <c r="GRP174" s="37"/>
      <c r="GRQ174" s="37"/>
      <c r="GRR174" s="37"/>
      <c r="GRS174" s="37"/>
      <c r="GRT174" s="37"/>
      <c r="GRU174" s="37"/>
      <c r="GRV174" s="37"/>
      <c r="GRW174" s="37"/>
      <c r="GRX174" s="37"/>
      <c r="GRY174" s="37"/>
      <c r="GRZ174" s="37"/>
      <c r="GSA174" s="37"/>
      <c r="GSB174" s="37"/>
      <c r="GSC174" s="37"/>
      <c r="GSD174" s="37"/>
      <c r="GSE174" s="37"/>
      <c r="GSF174" s="37"/>
      <c r="GSG174" s="37"/>
      <c r="GSH174" s="37"/>
      <c r="GSI174" s="37"/>
      <c r="GSJ174" s="37"/>
      <c r="GSK174" s="37"/>
      <c r="GSL174" s="37"/>
      <c r="GSM174" s="37"/>
      <c r="GSN174" s="37"/>
      <c r="GSO174" s="37"/>
      <c r="GSP174" s="37"/>
      <c r="GSQ174" s="37"/>
      <c r="GSR174" s="37"/>
      <c r="GSS174" s="37"/>
      <c r="GST174" s="37"/>
      <c r="GSU174" s="37"/>
      <c r="GSV174" s="37"/>
      <c r="GSW174" s="37"/>
      <c r="GSX174" s="37"/>
      <c r="GSY174" s="37"/>
      <c r="GSZ174" s="37"/>
      <c r="GTA174" s="37"/>
      <c r="GTB174" s="37"/>
      <c r="GTC174" s="37"/>
      <c r="GTD174" s="37"/>
      <c r="GTE174" s="37"/>
      <c r="GTF174" s="37"/>
      <c r="GTG174" s="37"/>
      <c r="GTH174" s="37"/>
      <c r="GTI174" s="37"/>
      <c r="GTJ174" s="37"/>
      <c r="GTK174" s="37"/>
      <c r="GTL174" s="37"/>
      <c r="GTM174" s="37"/>
      <c r="GTN174" s="37"/>
      <c r="GTO174" s="37"/>
      <c r="GTP174" s="37"/>
      <c r="GTQ174" s="37"/>
      <c r="GTR174" s="37"/>
      <c r="GTS174" s="37"/>
      <c r="GTT174" s="37"/>
      <c r="GTU174" s="37"/>
      <c r="GTV174" s="37"/>
      <c r="GTW174" s="37"/>
      <c r="GTX174" s="37"/>
      <c r="GTY174" s="37"/>
      <c r="GTZ174" s="37"/>
      <c r="GUA174" s="37"/>
      <c r="GUB174" s="37"/>
      <c r="GUC174" s="37"/>
      <c r="GUD174" s="37"/>
      <c r="GUE174" s="37"/>
      <c r="GUF174" s="37"/>
      <c r="GUG174" s="37"/>
      <c r="GUH174" s="37"/>
      <c r="GUI174" s="37"/>
      <c r="GUJ174" s="37"/>
      <c r="GUK174" s="37"/>
      <c r="GUL174" s="37"/>
      <c r="GUM174" s="37"/>
      <c r="GUN174" s="37"/>
      <c r="GUO174" s="37"/>
      <c r="GUP174" s="37"/>
      <c r="GUQ174" s="37"/>
      <c r="GUR174" s="37"/>
      <c r="GUS174" s="37"/>
      <c r="GUT174" s="37"/>
      <c r="GUU174" s="37"/>
      <c r="GUV174" s="37"/>
      <c r="GUW174" s="37"/>
      <c r="GUX174" s="37"/>
      <c r="GUY174" s="37"/>
      <c r="GUZ174" s="37"/>
      <c r="GVA174" s="37"/>
      <c r="GVB174" s="37"/>
      <c r="GVC174" s="37"/>
      <c r="GVD174" s="37"/>
      <c r="GVE174" s="37"/>
      <c r="GVF174" s="37"/>
      <c r="GVG174" s="37"/>
      <c r="GVH174" s="37"/>
      <c r="GVI174" s="37"/>
      <c r="GVJ174" s="37"/>
      <c r="GVK174" s="37"/>
      <c r="GVL174" s="37"/>
      <c r="GVM174" s="37"/>
      <c r="GVN174" s="37"/>
      <c r="GVO174" s="37"/>
      <c r="GVP174" s="37"/>
      <c r="GVQ174" s="37"/>
      <c r="GVR174" s="37"/>
      <c r="GVS174" s="37"/>
      <c r="GVT174" s="37"/>
      <c r="GVU174" s="37"/>
      <c r="GVV174" s="37"/>
      <c r="GVW174" s="37"/>
      <c r="GVX174" s="37"/>
      <c r="GVY174" s="37"/>
      <c r="GVZ174" s="37"/>
      <c r="GWA174" s="37"/>
      <c r="GWB174" s="37"/>
      <c r="GWC174" s="37"/>
      <c r="GWD174" s="37"/>
      <c r="GWE174" s="37"/>
      <c r="GWF174" s="37"/>
      <c r="GWG174" s="37"/>
      <c r="GWH174" s="37"/>
      <c r="GWI174" s="37"/>
      <c r="GWJ174" s="37"/>
      <c r="GWK174" s="37"/>
      <c r="GWL174" s="37"/>
      <c r="GWM174" s="37"/>
      <c r="GWN174" s="37"/>
      <c r="GWO174" s="37"/>
      <c r="GWP174" s="37"/>
      <c r="GWQ174" s="37"/>
      <c r="GWR174" s="37"/>
      <c r="GWS174" s="37"/>
      <c r="GWT174" s="37"/>
      <c r="GWU174" s="37"/>
      <c r="GWV174" s="37"/>
      <c r="GWW174" s="37"/>
      <c r="GWX174" s="37"/>
      <c r="GWY174" s="37"/>
      <c r="GWZ174" s="37"/>
      <c r="GXA174" s="37"/>
      <c r="GXB174" s="37"/>
      <c r="GXC174" s="37"/>
      <c r="GXD174" s="37"/>
      <c r="GXE174" s="37"/>
      <c r="GXF174" s="37"/>
      <c r="GXG174" s="37"/>
      <c r="GXH174" s="37"/>
      <c r="GXI174" s="37"/>
      <c r="GXJ174" s="37"/>
      <c r="GXK174" s="37"/>
      <c r="GXL174" s="37"/>
      <c r="GXM174" s="37"/>
      <c r="GXN174" s="37"/>
      <c r="GXO174" s="37"/>
      <c r="GXP174" s="37"/>
      <c r="GXQ174" s="37"/>
      <c r="GXR174" s="37"/>
      <c r="GXS174" s="37"/>
      <c r="GXT174" s="37"/>
      <c r="GXU174" s="37"/>
      <c r="GXV174" s="37"/>
      <c r="GXW174" s="37"/>
      <c r="GXX174" s="37"/>
      <c r="GXY174" s="37"/>
      <c r="GXZ174" s="37"/>
      <c r="GYA174" s="37"/>
      <c r="GYB174" s="37"/>
      <c r="GYC174" s="37"/>
      <c r="GYD174" s="37"/>
      <c r="GYE174" s="37"/>
      <c r="GYF174" s="37"/>
      <c r="GYG174" s="37"/>
      <c r="GYH174" s="37"/>
      <c r="GYI174" s="37"/>
      <c r="GYJ174" s="37"/>
      <c r="GYK174" s="37"/>
      <c r="GYL174" s="37"/>
      <c r="GYM174" s="37"/>
      <c r="GYN174" s="37"/>
      <c r="GYO174" s="37"/>
      <c r="GYP174" s="37"/>
      <c r="GYQ174" s="37"/>
      <c r="GYR174" s="37"/>
      <c r="GYS174" s="37"/>
      <c r="GYT174" s="37"/>
      <c r="GYU174" s="37"/>
      <c r="GYV174" s="37"/>
      <c r="GYW174" s="37"/>
      <c r="GYX174" s="37"/>
      <c r="GYY174" s="37"/>
      <c r="GYZ174" s="37"/>
      <c r="GZA174" s="37"/>
      <c r="GZB174" s="37"/>
      <c r="GZC174" s="37"/>
      <c r="GZD174" s="37"/>
      <c r="GZE174" s="37"/>
      <c r="GZF174" s="37"/>
      <c r="GZG174" s="37"/>
      <c r="GZH174" s="37"/>
      <c r="GZI174" s="37"/>
      <c r="GZJ174" s="37"/>
      <c r="GZK174" s="37"/>
      <c r="GZL174" s="37"/>
      <c r="GZM174" s="37"/>
      <c r="GZN174" s="37"/>
      <c r="GZO174" s="37"/>
      <c r="GZP174" s="37"/>
      <c r="GZQ174" s="37"/>
      <c r="GZR174" s="37"/>
      <c r="GZS174" s="37"/>
      <c r="GZT174" s="37"/>
      <c r="GZU174" s="37"/>
      <c r="GZV174" s="37"/>
      <c r="GZW174" s="37"/>
      <c r="GZX174" s="37"/>
      <c r="GZY174" s="37"/>
      <c r="GZZ174" s="37"/>
      <c r="HAA174" s="37"/>
      <c r="HAB174" s="37"/>
      <c r="HAC174" s="37"/>
      <c r="HAD174" s="37"/>
      <c r="HAE174" s="37"/>
      <c r="HAF174" s="37"/>
      <c r="HAG174" s="37"/>
      <c r="HAH174" s="37"/>
      <c r="HAI174" s="37"/>
      <c r="HAJ174" s="37"/>
      <c r="HAK174" s="37"/>
      <c r="HAL174" s="37"/>
      <c r="HAM174" s="37"/>
      <c r="HAN174" s="37"/>
      <c r="HAO174" s="37"/>
      <c r="HAP174" s="37"/>
      <c r="HAQ174" s="37"/>
      <c r="HAR174" s="37"/>
      <c r="HAS174" s="37"/>
      <c r="HAT174" s="37"/>
      <c r="HAU174" s="37"/>
      <c r="HAV174" s="37"/>
      <c r="HAW174" s="37"/>
      <c r="HAX174" s="37"/>
      <c r="HAY174" s="37"/>
      <c r="HAZ174" s="37"/>
      <c r="HBA174" s="37"/>
      <c r="HBB174" s="37"/>
      <c r="HBC174" s="37"/>
      <c r="HBD174" s="37"/>
      <c r="HBE174" s="37"/>
      <c r="HBF174" s="37"/>
      <c r="HBG174" s="37"/>
      <c r="HBH174" s="37"/>
      <c r="HBI174" s="37"/>
      <c r="HBJ174" s="37"/>
      <c r="HBK174" s="37"/>
      <c r="HBL174" s="37"/>
      <c r="HBM174" s="37"/>
      <c r="HBN174" s="37"/>
      <c r="HBO174" s="37"/>
      <c r="HBP174" s="37"/>
      <c r="HBQ174" s="37"/>
      <c r="HBR174" s="37"/>
      <c r="HBS174" s="37"/>
      <c r="HBT174" s="37"/>
      <c r="HBU174" s="37"/>
      <c r="HBV174" s="37"/>
      <c r="HBW174" s="37"/>
      <c r="HBX174" s="37"/>
      <c r="HBY174" s="37"/>
      <c r="HBZ174" s="37"/>
      <c r="HCA174" s="37"/>
      <c r="HCB174" s="37"/>
      <c r="HCC174" s="37"/>
      <c r="HCD174" s="37"/>
      <c r="HCE174" s="37"/>
      <c r="HCF174" s="37"/>
      <c r="HCG174" s="37"/>
      <c r="HCH174" s="37"/>
      <c r="HCI174" s="37"/>
      <c r="HCJ174" s="37"/>
      <c r="HCK174" s="37"/>
      <c r="HCL174" s="37"/>
      <c r="HCM174" s="37"/>
      <c r="HCN174" s="37"/>
      <c r="HCO174" s="37"/>
      <c r="HCP174" s="37"/>
      <c r="HCQ174" s="37"/>
      <c r="HCR174" s="37"/>
      <c r="HCS174" s="37"/>
      <c r="HCT174" s="37"/>
      <c r="HCU174" s="37"/>
      <c r="HCV174" s="37"/>
      <c r="HCW174" s="37"/>
      <c r="HCX174" s="37"/>
      <c r="HCY174" s="37"/>
      <c r="HCZ174" s="37"/>
      <c r="HDA174" s="37"/>
      <c r="HDB174" s="37"/>
      <c r="HDC174" s="37"/>
      <c r="HDD174" s="37"/>
      <c r="HDE174" s="37"/>
      <c r="HDF174" s="37"/>
      <c r="HDG174" s="37"/>
      <c r="HDH174" s="37"/>
      <c r="HDI174" s="37"/>
      <c r="HDJ174" s="37"/>
      <c r="HDK174" s="37"/>
      <c r="HDL174" s="37"/>
      <c r="HDM174" s="37"/>
      <c r="HDN174" s="37"/>
      <c r="HDO174" s="37"/>
      <c r="HDP174" s="37"/>
      <c r="HDQ174" s="37"/>
      <c r="HDR174" s="37"/>
      <c r="HDS174" s="37"/>
      <c r="HDT174" s="37"/>
      <c r="HDU174" s="37"/>
      <c r="HDV174" s="37"/>
      <c r="HDW174" s="37"/>
      <c r="HDX174" s="37"/>
      <c r="HDY174" s="37"/>
      <c r="HDZ174" s="37"/>
      <c r="HEA174" s="37"/>
      <c r="HEB174" s="37"/>
      <c r="HEC174" s="37"/>
      <c r="HED174" s="37"/>
      <c r="HEE174" s="37"/>
      <c r="HEF174" s="37"/>
      <c r="HEG174" s="37"/>
      <c r="HEH174" s="37"/>
      <c r="HEI174" s="37"/>
      <c r="HEJ174" s="37"/>
      <c r="HEK174" s="37"/>
      <c r="HEL174" s="37"/>
      <c r="HEM174" s="37"/>
      <c r="HEN174" s="37"/>
      <c r="HEO174" s="37"/>
      <c r="HEP174" s="37"/>
      <c r="HEQ174" s="37"/>
      <c r="HER174" s="37"/>
      <c r="HES174" s="37"/>
      <c r="HET174" s="37"/>
      <c r="HEU174" s="37"/>
      <c r="HEV174" s="37"/>
      <c r="HEW174" s="37"/>
      <c r="HEX174" s="37"/>
      <c r="HEY174" s="37"/>
      <c r="HEZ174" s="37"/>
      <c r="HFA174" s="37"/>
      <c r="HFB174" s="37"/>
      <c r="HFC174" s="37"/>
      <c r="HFD174" s="37"/>
      <c r="HFE174" s="37"/>
      <c r="HFF174" s="37"/>
      <c r="HFG174" s="37"/>
      <c r="HFH174" s="37"/>
      <c r="HFI174" s="37"/>
      <c r="HFJ174" s="37"/>
      <c r="HFK174" s="37"/>
      <c r="HFL174" s="37"/>
      <c r="HFM174" s="37"/>
      <c r="HFN174" s="37"/>
      <c r="HFO174" s="37"/>
      <c r="HFP174" s="37"/>
      <c r="HFQ174" s="37"/>
      <c r="HFR174" s="37"/>
      <c r="HFS174" s="37"/>
      <c r="HFT174" s="37"/>
      <c r="HFU174" s="37"/>
      <c r="HFV174" s="37"/>
      <c r="HFW174" s="37"/>
      <c r="HFX174" s="37"/>
      <c r="HFY174" s="37"/>
      <c r="HFZ174" s="37"/>
      <c r="HGA174" s="37"/>
      <c r="HGB174" s="37"/>
      <c r="HGC174" s="37"/>
      <c r="HGD174" s="37"/>
      <c r="HGE174" s="37"/>
      <c r="HGF174" s="37"/>
      <c r="HGG174" s="37"/>
      <c r="HGH174" s="37"/>
      <c r="HGI174" s="37"/>
      <c r="HGJ174" s="37"/>
      <c r="HGK174" s="37"/>
      <c r="HGL174" s="37"/>
      <c r="HGM174" s="37"/>
      <c r="HGN174" s="37"/>
      <c r="HGO174" s="37"/>
      <c r="HGP174" s="37"/>
      <c r="HGQ174" s="37"/>
      <c r="HGR174" s="37"/>
      <c r="HGS174" s="37"/>
      <c r="HGT174" s="37"/>
      <c r="HGU174" s="37"/>
      <c r="HGV174" s="37"/>
      <c r="HGW174" s="37"/>
      <c r="HGX174" s="37"/>
      <c r="HGY174" s="37"/>
      <c r="HGZ174" s="37"/>
      <c r="HHA174" s="37"/>
      <c r="HHB174" s="37"/>
      <c r="HHC174" s="37"/>
      <c r="HHD174" s="37"/>
      <c r="HHE174" s="37"/>
      <c r="HHF174" s="37"/>
      <c r="HHG174" s="37"/>
      <c r="HHH174" s="37"/>
      <c r="HHI174" s="37"/>
      <c r="HHJ174" s="37"/>
      <c r="HHK174" s="37"/>
      <c r="HHL174" s="37"/>
      <c r="HHM174" s="37"/>
      <c r="HHN174" s="37"/>
      <c r="HHO174" s="37"/>
      <c r="HHP174" s="37"/>
      <c r="HHQ174" s="37"/>
      <c r="HHR174" s="37"/>
      <c r="HHS174" s="37"/>
      <c r="HHT174" s="37"/>
      <c r="HHU174" s="37"/>
      <c r="HHV174" s="37"/>
      <c r="HHW174" s="37"/>
      <c r="HHX174" s="37"/>
      <c r="HHY174" s="37"/>
      <c r="HHZ174" s="37"/>
      <c r="HIA174" s="37"/>
      <c r="HIB174" s="37"/>
      <c r="HIC174" s="37"/>
      <c r="HID174" s="37"/>
      <c r="HIE174" s="37"/>
      <c r="HIF174" s="37"/>
      <c r="HIG174" s="37"/>
      <c r="HIH174" s="37"/>
      <c r="HII174" s="37"/>
      <c r="HIJ174" s="37"/>
      <c r="HIK174" s="37"/>
      <c r="HIL174" s="37"/>
      <c r="HIM174" s="37"/>
      <c r="HIN174" s="37"/>
      <c r="HIO174" s="37"/>
      <c r="HIP174" s="37"/>
      <c r="HIQ174" s="37"/>
      <c r="HIR174" s="37"/>
      <c r="HIS174" s="37"/>
      <c r="HIT174" s="37"/>
      <c r="HIU174" s="37"/>
      <c r="HIV174" s="37"/>
      <c r="HIW174" s="37"/>
      <c r="HIX174" s="37"/>
      <c r="HIY174" s="37"/>
      <c r="HIZ174" s="37"/>
      <c r="HJA174" s="37"/>
      <c r="HJB174" s="37"/>
      <c r="HJC174" s="37"/>
      <c r="HJD174" s="37"/>
      <c r="HJE174" s="37"/>
      <c r="HJF174" s="37"/>
      <c r="HJG174" s="37"/>
      <c r="HJH174" s="37"/>
      <c r="HJI174" s="37"/>
      <c r="HJJ174" s="37"/>
      <c r="HJK174" s="37"/>
      <c r="HJL174" s="37"/>
      <c r="HJM174" s="37"/>
      <c r="HJN174" s="37"/>
      <c r="HJO174" s="37"/>
      <c r="HJP174" s="37"/>
      <c r="HJQ174" s="37"/>
      <c r="HJR174" s="37"/>
      <c r="HJS174" s="37"/>
      <c r="HJT174" s="37"/>
      <c r="HJU174" s="37"/>
      <c r="HJV174" s="37"/>
      <c r="HJW174" s="37"/>
      <c r="HJX174" s="37"/>
      <c r="HJY174" s="37"/>
      <c r="HJZ174" s="37"/>
      <c r="HKA174" s="37"/>
      <c r="HKB174" s="37"/>
      <c r="HKC174" s="37"/>
      <c r="HKD174" s="37"/>
      <c r="HKE174" s="37"/>
      <c r="HKF174" s="37"/>
      <c r="HKG174" s="37"/>
      <c r="HKH174" s="37"/>
      <c r="HKI174" s="37"/>
      <c r="HKJ174" s="37"/>
      <c r="HKK174" s="37"/>
      <c r="HKL174" s="37"/>
      <c r="HKM174" s="37"/>
      <c r="HKN174" s="37"/>
      <c r="HKO174" s="37"/>
      <c r="HKP174" s="37"/>
      <c r="HKQ174" s="37"/>
      <c r="HKR174" s="37"/>
      <c r="HKS174" s="37"/>
      <c r="HKT174" s="37"/>
      <c r="HKU174" s="37"/>
      <c r="HKV174" s="37"/>
      <c r="HKW174" s="37"/>
      <c r="HKX174" s="37"/>
      <c r="HKY174" s="37"/>
      <c r="HKZ174" s="37"/>
      <c r="HLA174" s="37"/>
      <c r="HLB174" s="37"/>
      <c r="HLC174" s="37"/>
      <c r="HLD174" s="37"/>
      <c r="HLE174" s="37"/>
      <c r="HLF174" s="37"/>
      <c r="HLG174" s="37"/>
      <c r="HLH174" s="37"/>
      <c r="HLI174" s="37"/>
      <c r="HLJ174" s="37"/>
      <c r="HLK174" s="37"/>
      <c r="HLL174" s="37"/>
      <c r="HLM174" s="37"/>
      <c r="HLN174" s="37"/>
      <c r="HLO174" s="37"/>
      <c r="HLP174" s="37"/>
      <c r="HLQ174" s="37"/>
      <c r="HLR174" s="37"/>
      <c r="HLS174" s="37"/>
      <c r="HLT174" s="37"/>
      <c r="HLU174" s="37"/>
      <c r="HLV174" s="37"/>
      <c r="HLW174" s="37"/>
      <c r="HLX174" s="37"/>
      <c r="HLY174" s="37"/>
      <c r="HLZ174" s="37"/>
      <c r="HMA174" s="37"/>
      <c r="HMB174" s="37"/>
      <c r="HMC174" s="37"/>
      <c r="HMD174" s="37"/>
      <c r="HME174" s="37"/>
      <c r="HMF174" s="37"/>
      <c r="HMG174" s="37"/>
      <c r="HMH174" s="37"/>
      <c r="HMI174" s="37"/>
      <c r="HMJ174" s="37"/>
      <c r="HMK174" s="37"/>
      <c r="HML174" s="37"/>
      <c r="HMM174" s="37"/>
      <c r="HMN174" s="37"/>
      <c r="HMO174" s="37"/>
      <c r="HMP174" s="37"/>
      <c r="HMQ174" s="37"/>
      <c r="HMR174" s="37"/>
      <c r="HMS174" s="37"/>
      <c r="HMT174" s="37"/>
      <c r="HMU174" s="37"/>
      <c r="HMV174" s="37"/>
      <c r="HMW174" s="37"/>
      <c r="HMX174" s="37"/>
      <c r="HMY174" s="37"/>
      <c r="HMZ174" s="37"/>
      <c r="HNA174" s="37"/>
      <c r="HNB174" s="37"/>
      <c r="HNC174" s="37"/>
      <c r="HND174" s="37"/>
      <c r="HNE174" s="37"/>
      <c r="HNF174" s="37"/>
      <c r="HNG174" s="37"/>
      <c r="HNH174" s="37"/>
      <c r="HNI174" s="37"/>
      <c r="HNJ174" s="37"/>
      <c r="HNK174" s="37"/>
      <c r="HNL174" s="37"/>
      <c r="HNM174" s="37"/>
      <c r="HNN174" s="37"/>
      <c r="HNO174" s="37"/>
      <c r="HNP174" s="37"/>
      <c r="HNQ174" s="37"/>
      <c r="HNR174" s="37"/>
      <c r="HNS174" s="37"/>
      <c r="HNT174" s="37"/>
      <c r="HNU174" s="37"/>
      <c r="HNV174" s="37"/>
      <c r="HNW174" s="37"/>
      <c r="HNX174" s="37"/>
      <c r="HNY174" s="37"/>
      <c r="HNZ174" s="37"/>
      <c r="HOA174" s="37"/>
      <c r="HOB174" s="37"/>
      <c r="HOC174" s="37"/>
      <c r="HOD174" s="37"/>
      <c r="HOE174" s="37"/>
      <c r="HOF174" s="37"/>
      <c r="HOG174" s="37"/>
      <c r="HOH174" s="37"/>
      <c r="HOI174" s="37"/>
      <c r="HOJ174" s="37"/>
      <c r="HOK174" s="37"/>
      <c r="HOL174" s="37"/>
      <c r="HOM174" s="37"/>
      <c r="HON174" s="37"/>
      <c r="HOO174" s="37"/>
      <c r="HOP174" s="37"/>
      <c r="HOQ174" s="37"/>
      <c r="HOR174" s="37"/>
      <c r="HOS174" s="37"/>
      <c r="HOT174" s="37"/>
      <c r="HOU174" s="37"/>
      <c r="HOV174" s="37"/>
      <c r="HOW174" s="37"/>
      <c r="HOX174" s="37"/>
      <c r="HOY174" s="37"/>
      <c r="HOZ174" s="37"/>
      <c r="HPA174" s="37"/>
      <c r="HPB174" s="37"/>
      <c r="HPC174" s="37"/>
      <c r="HPD174" s="37"/>
      <c r="HPE174" s="37"/>
      <c r="HPF174" s="37"/>
      <c r="HPG174" s="37"/>
      <c r="HPH174" s="37"/>
      <c r="HPI174" s="37"/>
      <c r="HPJ174" s="37"/>
      <c r="HPK174" s="37"/>
      <c r="HPL174" s="37"/>
      <c r="HPM174" s="37"/>
      <c r="HPN174" s="37"/>
      <c r="HPO174" s="37"/>
      <c r="HPP174" s="37"/>
      <c r="HPQ174" s="37"/>
      <c r="HPR174" s="37"/>
      <c r="HPS174" s="37"/>
      <c r="HPT174" s="37"/>
      <c r="HPU174" s="37"/>
      <c r="HPV174" s="37"/>
      <c r="HPW174" s="37"/>
      <c r="HPX174" s="37"/>
      <c r="HPY174" s="37"/>
      <c r="HPZ174" s="37"/>
      <c r="HQA174" s="37"/>
      <c r="HQB174" s="37"/>
      <c r="HQC174" s="37"/>
      <c r="HQD174" s="37"/>
      <c r="HQE174" s="37"/>
      <c r="HQF174" s="37"/>
      <c r="HQG174" s="37"/>
      <c r="HQH174" s="37"/>
      <c r="HQI174" s="37"/>
      <c r="HQJ174" s="37"/>
      <c r="HQK174" s="37"/>
      <c r="HQL174" s="37"/>
      <c r="HQM174" s="37"/>
      <c r="HQN174" s="37"/>
      <c r="HQO174" s="37"/>
      <c r="HQP174" s="37"/>
      <c r="HQQ174" s="37"/>
      <c r="HQR174" s="37"/>
      <c r="HQS174" s="37"/>
      <c r="HQT174" s="37"/>
      <c r="HQU174" s="37"/>
      <c r="HQV174" s="37"/>
      <c r="HQW174" s="37"/>
      <c r="HQX174" s="37"/>
      <c r="HQY174" s="37"/>
      <c r="HQZ174" s="37"/>
      <c r="HRA174" s="37"/>
      <c r="HRB174" s="37"/>
      <c r="HRC174" s="37"/>
      <c r="HRD174" s="37"/>
      <c r="HRE174" s="37"/>
      <c r="HRF174" s="37"/>
      <c r="HRG174" s="37"/>
      <c r="HRH174" s="37"/>
      <c r="HRI174" s="37"/>
      <c r="HRJ174" s="37"/>
      <c r="HRK174" s="37"/>
      <c r="HRL174" s="37"/>
      <c r="HRM174" s="37"/>
      <c r="HRN174" s="37"/>
      <c r="HRO174" s="37"/>
      <c r="HRP174" s="37"/>
      <c r="HRQ174" s="37"/>
      <c r="HRR174" s="37"/>
      <c r="HRS174" s="37"/>
      <c r="HRT174" s="37"/>
      <c r="HRU174" s="37"/>
      <c r="HRV174" s="37"/>
      <c r="HRW174" s="37"/>
      <c r="HRX174" s="37"/>
      <c r="HRY174" s="37"/>
      <c r="HRZ174" s="37"/>
      <c r="HSA174" s="37"/>
      <c r="HSB174" s="37"/>
      <c r="HSC174" s="37"/>
      <c r="HSD174" s="37"/>
      <c r="HSE174" s="37"/>
      <c r="HSF174" s="37"/>
      <c r="HSG174" s="37"/>
      <c r="HSH174" s="37"/>
      <c r="HSI174" s="37"/>
      <c r="HSJ174" s="37"/>
      <c r="HSK174" s="37"/>
      <c r="HSL174" s="37"/>
      <c r="HSM174" s="37"/>
      <c r="HSN174" s="37"/>
      <c r="HSO174" s="37"/>
      <c r="HSP174" s="37"/>
      <c r="HSQ174" s="37"/>
      <c r="HSR174" s="37"/>
      <c r="HSS174" s="37"/>
      <c r="HST174" s="37"/>
      <c r="HSU174" s="37"/>
      <c r="HSV174" s="37"/>
      <c r="HSW174" s="37"/>
      <c r="HSX174" s="37"/>
      <c r="HSY174" s="37"/>
      <c r="HSZ174" s="37"/>
      <c r="HTA174" s="37"/>
      <c r="HTB174" s="37"/>
      <c r="HTC174" s="37"/>
      <c r="HTD174" s="37"/>
      <c r="HTE174" s="37"/>
      <c r="HTF174" s="37"/>
      <c r="HTG174" s="37"/>
      <c r="HTH174" s="37"/>
      <c r="HTI174" s="37"/>
      <c r="HTJ174" s="37"/>
      <c r="HTK174" s="37"/>
      <c r="HTL174" s="37"/>
      <c r="HTM174" s="37"/>
      <c r="HTN174" s="37"/>
      <c r="HTO174" s="37"/>
      <c r="HTP174" s="37"/>
      <c r="HTQ174" s="37"/>
      <c r="HTR174" s="37"/>
      <c r="HTS174" s="37"/>
      <c r="HTT174" s="37"/>
      <c r="HTU174" s="37"/>
      <c r="HTV174" s="37"/>
      <c r="HTW174" s="37"/>
      <c r="HTX174" s="37"/>
      <c r="HTY174" s="37"/>
      <c r="HTZ174" s="37"/>
      <c r="HUA174" s="37"/>
      <c r="HUB174" s="37"/>
      <c r="HUC174" s="37"/>
      <c r="HUD174" s="37"/>
      <c r="HUE174" s="37"/>
      <c r="HUF174" s="37"/>
      <c r="HUG174" s="37"/>
      <c r="HUH174" s="37"/>
      <c r="HUI174" s="37"/>
      <c r="HUJ174" s="37"/>
      <c r="HUK174" s="37"/>
      <c r="HUL174" s="37"/>
      <c r="HUM174" s="37"/>
      <c r="HUN174" s="37"/>
      <c r="HUO174" s="37"/>
      <c r="HUP174" s="37"/>
      <c r="HUQ174" s="37"/>
      <c r="HUR174" s="37"/>
      <c r="HUS174" s="37"/>
      <c r="HUT174" s="37"/>
      <c r="HUU174" s="37"/>
      <c r="HUV174" s="37"/>
      <c r="HUW174" s="37"/>
      <c r="HUX174" s="37"/>
      <c r="HUY174" s="37"/>
      <c r="HUZ174" s="37"/>
      <c r="HVA174" s="37"/>
      <c r="HVB174" s="37"/>
      <c r="HVC174" s="37"/>
      <c r="HVD174" s="37"/>
      <c r="HVE174" s="37"/>
      <c r="HVF174" s="37"/>
      <c r="HVG174" s="37"/>
      <c r="HVH174" s="37"/>
      <c r="HVI174" s="37"/>
      <c r="HVJ174" s="37"/>
      <c r="HVK174" s="37"/>
      <c r="HVL174" s="37"/>
      <c r="HVM174" s="37"/>
      <c r="HVN174" s="37"/>
      <c r="HVO174" s="37"/>
      <c r="HVP174" s="37"/>
      <c r="HVQ174" s="37"/>
      <c r="HVR174" s="37"/>
      <c r="HVS174" s="37"/>
      <c r="HVT174" s="37"/>
      <c r="HVU174" s="37"/>
      <c r="HVV174" s="37"/>
      <c r="HVW174" s="37"/>
      <c r="HVX174" s="37"/>
      <c r="HVY174" s="37"/>
      <c r="HVZ174" s="37"/>
      <c r="HWA174" s="37"/>
      <c r="HWB174" s="37"/>
      <c r="HWC174" s="37"/>
      <c r="HWD174" s="37"/>
      <c r="HWE174" s="37"/>
      <c r="HWF174" s="37"/>
      <c r="HWG174" s="37"/>
      <c r="HWH174" s="37"/>
      <c r="HWI174" s="37"/>
      <c r="HWJ174" s="37"/>
      <c r="HWK174" s="37"/>
      <c r="HWL174" s="37"/>
      <c r="HWM174" s="37"/>
      <c r="HWN174" s="37"/>
      <c r="HWO174" s="37"/>
      <c r="HWP174" s="37"/>
      <c r="HWQ174" s="37"/>
      <c r="HWR174" s="37"/>
      <c r="HWS174" s="37"/>
      <c r="HWT174" s="37"/>
      <c r="HWU174" s="37"/>
      <c r="HWV174" s="37"/>
      <c r="HWW174" s="37"/>
      <c r="HWX174" s="37"/>
      <c r="HWY174" s="37"/>
      <c r="HWZ174" s="37"/>
      <c r="HXA174" s="37"/>
      <c r="HXB174" s="37"/>
      <c r="HXC174" s="37"/>
      <c r="HXD174" s="37"/>
      <c r="HXE174" s="37"/>
      <c r="HXF174" s="37"/>
      <c r="HXG174" s="37"/>
      <c r="HXH174" s="37"/>
      <c r="HXI174" s="37"/>
      <c r="HXJ174" s="37"/>
      <c r="HXK174" s="37"/>
      <c r="HXL174" s="37"/>
      <c r="HXM174" s="37"/>
      <c r="HXN174" s="37"/>
      <c r="HXO174" s="37"/>
      <c r="HXP174" s="37"/>
      <c r="HXQ174" s="37"/>
      <c r="HXR174" s="37"/>
      <c r="HXS174" s="37"/>
      <c r="HXT174" s="37"/>
      <c r="HXU174" s="37"/>
      <c r="HXV174" s="37"/>
      <c r="HXW174" s="37"/>
      <c r="HXX174" s="37"/>
      <c r="HXY174" s="37"/>
      <c r="HXZ174" s="37"/>
      <c r="HYA174" s="37"/>
      <c r="HYB174" s="37"/>
      <c r="HYC174" s="37"/>
      <c r="HYD174" s="37"/>
      <c r="HYE174" s="37"/>
      <c r="HYF174" s="37"/>
      <c r="HYG174" s="37"/>
      <c r="HYH174" s="37"/>
      <c r="HYI174" s="37"/>
      <c r="HYJ174" s="37"/>
      <c r="HYK174" s="37"/>
      <c r="HYL174" s="37"/>
      <c r="HYM174" s="37"/>
      <c r="HYN174" s="37"/>
      <c r="HYO174" s="37"/>
      <c r="HYP174" s="37"/>
      <c r="HYQ174" s="37"/>
      <c r="HYR174" s="37"/>
      <c r="HYS174" s="37"/>
      <c r="HYT174" s="37"/>
      <c r="HYU174" s="37"/>
      <c r="HYV174" s="37"/>
      <c r="HYW174" s="37"/>
      <c r="HYX174" s="37"/>
      <c r="HYY174" s="37"/>
      <c r="HYZ174" s="37"/>
      <c r="HZA174" s="37"/>
      <c r="HZB174" s="37"/>
      <c r="HZC174" s="37"/>
      <c r="HZD174" s="37"/>
      <c r="HZE174" s="37"/>
      <c r="HZF174" s="37"/>
      <c r="HZG174" s="37"/>
      <c r="HZH174" s="37"/>
      <c r="HZI174" s="37"/>
      <c r="HZJ174" s="37"/>
      <c r="HZK174" s="37"/>
      <c r="HZL174" s="37"/>
      <c r="HZM174" s="37"/>
      <c r="HZN174" s="37"/>
      <c r="HZO174" s="37"/>
      <c r="HZP174" s="37"/>
      <c r="HZQ174" s="37"/>
      <c r="HZR174" s="37"/>
      <c r="HZS174" s="37"/>
      <c r="HZT174" s="37"/>
      <c r="HZU174" s="37"/>
      <c r="HZV174" s="37"/>
      <c r="HZW174" s="37"/>
      <c r="HZX174" s="37"/>
      <c r="HZY174" s="37"/>
      <c r="HZZ174" s="37"/>
      <c r="IAA174" s="37"/>
      <c r="IAB174" s="37"/>
      <c r="IAC174" s="37"/>
      <c r="IAD174" s="37"/>
      <c r="IAE174" s="37"/>
      <c r="IAF174" s="37"/>
      <c r="IAG174" s="37"/>
      <c r="IAH174" s="37"/>
      <c r="IAI174" s="37"/>
      <c r="IAJ174" s="37"/>
      <c r="IAK174" s="37"/>
      <c r="IAL174" s="37"/>
      <c r="IAM174" s="37"/>
      <c r="IAN174" s="37"/>
      <c r="IAO174" s="37"/>
      <c r="IAP174" s="37"/>
      <c r="IAQ174" s="37"/>
      <c r="IAR174" s="37"/>
      <c r="IAS174" s="37"/>
      <c r="IAT174" s="37"/>
      <c r="IAU174" s="37"/>
      <c r="IAV174" s="37"/>
      <c r="IAW174" s="37"/>
      <c r="IAX174" s="37"/>
      <c r="IAY174" s="37"/>
      <c r="IAZ174" s="37"/>
      <c r="IBA174" s="37"/>
      <c r="IBB174" s="37"/>
      <c r="IBC174" s="37"/>
      <c r="IBD174" s="37"/>
      <c r="IBE174" s="37"/>
      <c r="IBF174" s="37"/>
      <c r="IBG174" s="37"/>
      <c r="IBH174" s="37"/>
      <c r="IBI174" s="37"/>
      <c r="IBJ174" s="37"/>
      <c r="IBK174" s="37"/>
      <c r="IBL174" s="37"/>
      <c r="IBM174" s="37"/>
      <c r="IBN174" s="37"/>
      <c r="IBO174" s="37"/>
      <c r="IBP174" s="37"/>
      <c r="IBQ174" s="37"/>
      <c r="IBR174" s="37"/>
      <c r="IBS174" s="37"/>
      <c r="IBT174" s="37"/>
      <c r="IBU174" s="37"/>
      <c r="IBV174" s="37"/>
      <c r="IBW174" s="37"/>
      <c r="IBX174" s="37"/>
      <c r="IBY174" s="37"/>
      <c r="IBZ174" s="37"/>
      <c r="ICA174" s="37"/>
      <c r="ICB174" s="37"/>
      <c r="ICC174" s="37"/>
      <c r="ICD174" s="37"/>
      <c r="ICE174" s="37"/>
      <c r="ICF174" s="37"/>
      <c r="ICG174" s="37"/>
      <c r="ICH174" s="37"/>
      <c r="ICI174" s="37"/>
      <c r="ICJ174" s="37"/>
      <c r="ICK174" s="37"/>
      <c r="ICL174" s="37"/>
      <c r="ICM174" s="37"/>
      <c r="ICN174" s="37"/>
      <c r="ICO174" s="37"/>
      <c r="ICP174" s="37"/>
      <c r="ICQ174" s="37"/>
      <c r="ICR174" s="37"/>
      <c r="ICS174" s="37"/>
      <c r="ICT174" s="37"/>
      <c r="ICU174" s="37"/>
      <c r="ICV174" s="37"/>
      <c r="ICW174" s="37"/>
      <c r="ICX174" s="37"/>
      <c r="ICY174" s="37"/>
      <c r="ICZ174" s="37"/>
      <c r="IDA174" s="37"/>
      <c r="IDB174" s="37"/>
      <c r="IDC174" s="37"/>
      <c r="IDD174" s="37"/>
      <c r="IDE174" s="37"/>
      <c r="IDF174" s="37"/>
      <c r="IDG174" s="37"/>
      <c r="IDH174" s="37"/>
      <c r="IDI174" s="37"/>
      <c r="IDJ174" s="37"/>
      <c r="IDK174" s="37"/>
      <c r="IDL174" s="37"/>
      <c r="IDM174" s="37"/>
      <c r="IDN174" s="37"/>
      <c r="IDO174" s="37"/>
      <c r="IDP174" s="37"/>
      <c r="IDQ174" s="37"/>
      <c r="IDR174" s="37"/>
      <c r="IDS174" s="37"/>
      <c r="IDT174" s="37"/>
      <c r="IDU174" s="37"/>
      <c r="IDV174" s="37"/>
      <c r="IDW174" s="37"/>
      <c r="IDX174" s="37"/>
      <c r="IDY174" s="37"/>
      <c r="IDZ174" s="37"/>
      <c r="IEA174" s="37"/>
      <c r="IEB174" s="37"/>
      <c r="IEC174" s="37"/>
      <c r="IED174" s="37"/>
      <c r="IEE174" s="37"/>
      <c r="IEF174" s="37"/>
      <c r="IEG174" s="37"/>
      <c r="IEH174" s="37"/>
      <c r="IEI174" s="37"/>
      <c r="IEJ174" s="37"/>
      <c r="IEK174" s="37"/>
      <c r="IEL174" s="37"/>
      <c r="IEM174" s="37"/>
      <c r="IEN174" s="37"/>
      <c r="IEO174" s="37"/>
      <c r="IEP174" s="37"/>
      <c r="IEQ174" s="37"/>
      <c r="IER174" s="37"/>
      <c r="IES174" s="37"/>
      <c r="IET174" s="37"/>
      <c r="IEU174" s="37"/>
      <c r="IEV174" s="37"/>
      <c r="IEW174" s="37"/>
      <c r="IEX174" s="37"/>
      <c r="IEY174" s="37"/>
      <c r="IEZ174" s="37"/>
      <c r="IFA174" s="37"/>
      <c r="IFB174" s="37"/>
      <c r="IFC174" s="37"/>
      <c r="IFD174" s="37"/>
      <c r="IFE174" s="37"/>
      <c r="IFF174" s="37"/>
      <c r="IFG174" s="37"/>
      <c r="IFH174" s="37"/>
      <c r="IFI174" s="37"/>
      <c r="IFJ174" s="37"/>
      <c r="IFK174" s="37"/>
      <c r="IFL174" s="37"/>
      <c r="IFM174" s="37"/>
      <c r="IFN174" s="37"/>
      <c r="IFO174" s="37"/>
      <c r="IFP174" s="37"/>
      <c r="IFQ174" s="37"/>
      <c r="IFR174" s="37"/>
      <c r="IFS174" s="37"/>
      <c r="IFT174" s="37"/>
      <c r="IFU174" s="37"/>
      <c r="IFV174" s="37"/>
      <c r="IFW174" s="37"/>
      <c r="IFX174" s="37"/>
      <c r="IFY174" s="37"/>
      <c r="IFZ174" s="37"/>
      <c r="IGA174" s="37"/>
      <c r="IGB174" s="37"/>
      <c r="IGC174" s="37"/>
      <c r="IGD174" s="37"/>
      <c r="IGE174" s="37"/>
      <c r="IGF174" s="37"/>
      <c r="IGG174" s="37"/>
      <c r="IGH174" s="37"/>
      <c r="IGI174" s="37"/>
      <c r="IGJ174" s="37"/>
      <c r="IGK174" s="37"/>
      <c r="IGL174" s="37"/>
      <c r="IGM174" s="37"/>
      <c r="IGN174" s="37"/>
      <c r="IGO174" s="37"/>
      <c r="IGP174" s="37"/>
      <c r="IGQ174" s="37"/>
      <c r="IGR174" s="37"/>
      <c r="IGS174" s="37"/>
      <c r="IGT174" s="37"/>
      <c r="IGU174" s="37"/>
      <c r="IGV174" s="37"/>
      <c r="IGW174" s="37"/>
      <c r="IGX174" s="37"/>
      <c r="IGY174" s="37"/>
      <c r="IGZ174" s="37"/>
      <c r="IHA174" s="37"/>
      <c r="IHB174" s="37"/>
      <c r="IHC174" s="37"/>
      <c r="IHD174" s="37"/>
      <c r="IHE174" s="37"/>
      <c r="IHF174" s="37"/>
      <c r="IHG174" s="37"/>
      <c r="IHH174" s="37"/>
      <c r="IHI174" s="37"/>
      <c r="IHJ174" s="37"/>
      <c r="IHK174" s="37"/>
      <c r="IHL174" s="37"/>
      <c r="IHM174" s="37"/>
      <c r="IHN174" s="37"/>
      <c r="IHO174" s="37"/>
      <c r="IHP174" s="37"/>
      <c r="IHQ174" s="37"/>
      <c r="IHR174" s="37"/>
      <c r="IHS174" s="37"/>
      <c r="IHT174" s="37"/>
      <c r="IHU174" s="37"/>
      <c r="IHV174" s="37"/>
      <c r="IHW174" s="37"/>
      <c r="IHX174" s="37"/>
      <c r="IHY174" s="37"/>
      <c r="IHZ174" s="37"/>
      <c r="IIA174" s="37"/>
      <c r="IIB174" s="37"/>
      <c r="IIC174" s="37"/>
      <c r="IID174" s="37"/>
      <c r="IIE174" s="37"/>
      <c r="IIF174" s="37"/>
      <c r="IIG174" s="37"/>
      <c r="IIH174" s="37"/>
      <c r="III174" s="37"/>
      <c r="IIJ174" s="37"/>
      <c r="IIK174" s="37"/>
      <c r="IIL174" s="37"/>
      <c r="IIM174" s="37"/>
      <c r="IIN174" s="37"/>
      <c r="IIO174" s="37"/>
      <c r="IIP174" s="37"/>
      <c r="IIQ174" s="37"/>
      <c r="IIR174" s="37"/>
      <c r="IIS174" s="37"/>
      <c r="IIT174" s="37"/>
      <c r="IIU174" s="37"/>
      <c r="IIV174" s="37"/>
      <c r="IIW174" s="37"/>
      <c r="IIX174" s="37"/>
      <c r="IIY174" s="37"/>
      <c r="IIZ174" s="37"/>
      <c r="IJA174" s="37"/>
      <c r="IJB174" s="37"/>
      <c r="IJC174" s="37"/>
      <c r="IJD174" s="37"/>
      <c r="IJE174" s="37"/>
      <c r="IJF174" s="37"/>
      <c r="IJG174" s="37"/>
      <c r="IJH174" s="37"/>
      <c r="IJI174" s="37"/>
      <c r="IJJ174" s="37"/>
      <c r="IJK174" s="37"/>
      <c r="IJL174" s="37"/>
      <c r="IJM174" s="37"/>
      <c r="IJN174" s="37"/>
      <c r="IJO174" s="37"/>
      <c r="IJP174" s="37"/>
      <c r="IJQ174" s="37"/>
      <c r="IJR174" s="37"/>
      <c r="IJS174" s="37"/>
      <c r="IJT174" s="37"/>
      <c r="IJU174" s="37"/>
      <c r="IJV174" s="37"/>
      <c r="IJW174" s="37"/>
      <c r="IJX174" s="37"/>
      <c r="IJY174" s="37"/>
      <c r="IJZ174" s="37"/>
      <c r="IKA174" s="37"/>
      <c r="IKB174" s="37"/>
      <c r="IKC174" s="37"/>
      <c r="IKD174" s="37"/>
      <c r="IKE174" s="37"/>
      <c r="IKF174" s="37"/>
      <c r="IKG174" s="37"/>
      <c r="IKH174" s="37"/>
      <c r="IKI174" s="37"/>
      <c r="IKJ174" s="37"/>
      <c r="IKK174" s="37"/>
      <c r="IKL174" s="37"/>
      <c r="IKM174" s="37"/>
      <c r="IKN174" s="37"/>
      <c r="IKO174" s="37"/>
      <c r="IKP174" s="37"/>
      <c r="IKQ174" s="37"/>
      <c r="IKR174" s="37"/>
      <c r="IKS174" s="37"/>
      <c r="IKT174" s="37"/>
      <c r="IKU174" s="37"/>
      <c r="IKV174" s="37"/>
      <c r="IKW174" s="37"/>
      <c r="IKX174" s="37"/>
      <c r="IKY174" s="37"/>
      <c r="IKZ174" s="37"/>
      <c r="ILA174" s="37"/>
      <c r="ILB174" s="37"/>
      <c r="ILC174" s="37"/>
      <c r="ILD174" s="37"/>
      <c r="ILE174" s="37"/>
      <c r="ILF174" s="37"/>
      <c r="ILG174" s="37"/>
      <c r="ILH174" s="37"/>
      <c r="ILI174" s="37"/>
      <c r="ILJ174" s="37"/>
      <c r="ILK174" s="37"/>
      <c r="ILL174" s="37"/>
      <c r="ILM174" s="37"/>
      <c r="ILN174" s="37"/>
      <c r="ILO174" s="37"/>
      <c r="ILP174" s="37"/>
      <c r="ILQ174" s="37"/>
      <c r="ILR174" s="37"/>
      <c r="ILS174" s="37"/>
      <c r="ILT174" s="37"/>
      <c r="ILU174" s="37"/>
      <c r="ILV174" s="37"/>
      <c r="ILW174" s="37"/>
      <c r="ILX174" s="37"/>
      <c r="ILY174" s="37"/>
      <c r="ILZ174" s="37"/>
      <c r="IMA174" s="37"/>
      <c r="IMB174" s="37"/>
      <c r="IMC174" s="37"/>
      <c r="IMD174" s="37"/>
      <c r="IME174" s="37"/>
      <c r="IMF174" s="37"/>
      <c r="IMG174" s="37"/>
      <c r="IMH174" s="37"/>
      <c r="IMI174" s="37"/>
      <c r="IMJ174" s="37"/>
      <c r="IMK174" s="37"/>
      <c r="IML174" s="37"/>
      <c r="IMM174" s="37"/>
      <c r="IMN174" s="37"/>
      <c r="IMO174" s="37"/>
      <c r="IMP174" s="37"/>
      <c r="IMQ174" s="37"/>
      <c r="IMR174" s="37"/>
      <c r="IMS174" s="37"/>
      <c r="IMT174" s="37"/>
      <c r="IMU174" s="37"/>
      <c r="IMV174" s="37"/>
      <c r="IMW174" s="37"/>
      <c r="IMX174" s="37"/>
      <c r="IMY174" s="37"/>
      <c r="IMZ174" s="37"/>
      <c r="INA174" s="37"/>
      <c r="INB174" s="37"/>
      <c r="INC174" s="37"/>
      <c r="IND174" s="37"/>
      <c r="INE174" s="37"/>
      <c r="INF174" s="37"/>
      <c r="ING174" s="37"/>
      <c r="INH174" s="37"/>
      <c r="INI174" s="37"/>
      <c r="INJ174" s="37"/>
      <c r="INK174" s="37"/>
      <c r="INL174" s="37"/>
      <c r="INM174" s="37"/>
      <c r="INN174" s="37"/>
      <c r="INO174" s="37"/>
      <c r="INP174" s="37"/>
      <c r="INQ174" s="37"/>
      <c r="INR174" s="37"/>
      <c r="INS174" s="37"/>
      <c r="INT174" s="37"/>
      <c r="INU174" s="37"/>
      <c r="INV174" s="37"/>
      <c r="INW174" s="37"/>
      <c r="INX174" s="37"/>
      <c r="INY174" s="37"/>
      <c r="INZ174" s="37"/>
      <c r="IOA174" s="37"/>
      <c r="IOB174" s="37"/>
      <c r="IOC174" s="37"/>
      <c r="IOD174" s="37"/>
      <c r="IOE174" s="37"/>
      <c r="IOF174" s="37"/>
      <c r="IOG174" s="37"/>
      <c r="IOH174" s="37"/>
      <c r="IOI174" s="37"/>
      <c r="IOJ174" s="37"/>
      <c r="IOK174" s="37"/>
      <c r="IOL174" s="37"/>
      <c r="IOM174" s="37"/>
      <c r="ION174" s="37"/>
      <c r="IOO174" s="37"/>
      <c r="IOP174" s="37"/>
      <c r="IOQ174" s="37"/>
      <c r="IOR174" s="37"/>
      <c r="IOS174" s="37"/>
      <c r="IOT174" s="37"/>
      <c r="IOU174" s="37"/>
      <c r="IOV174" s="37"/>
      <c r="IOW174" s="37"/>
      <c r="IOX174" s="37"/>
      <c r="IOY174" s="37"/>
      <c r="IOZ174" s="37"/>
      <c r="IPA174" s="37"/>
      <c r="IPB174" s="37"/>
      <c r="IPC174" s="37"/>
      <c r="IPD174" s="37"/>
      <c r="IPE174" s="37"/>
      <c r="IPF174" s="37"/>
      <c r="IPG174" s="37"/>
      <c r="IPH174" s="37"/>
      <c r="IPI174" s="37"/>
      <c r="IPJ174" s="37"/>
      <c r="IPK174" s="37"/>
      <c r="IPL174" s="37"/>
      <c r="IPM174" s="37"/>
      <c r="IPN174" s="37"/>
      <c r="IPO174" s="37"/>
      <c r="IPP174" s="37"/>
      <c r="IPQ174" s="37"/>
      <c r="IPR174" s="37"/>
      <c r="IPS174" s="37"/>
      <c r="IPT174" s="37"/>
      <c r="IPU174" s="37"/>
      <c r="IPV174" s="37"/>
      <c r="IPW174" s="37"/>
      <c r="IPX174" s="37"/>
      <c r="IPY174" s="37"/>
      <c r="IPZ174" s="37"/>
      <c r="IQA174" s="37"/>
      <c r="IQB174" s="37"/>
      <c r="IQC174" s="37"/>
      <c r="IQD174" s="37"/>
      <c r="IQE174" s="37"/>
      <c r="IQF174" s="37"/>
      <c r="IQG174" s="37"/>
      <c r="IQH174" s="37"/>
      <c r="IQI174" s="37"/>
      <c r="IQJ174" s="37"/>
      <c r="IQK174" s="37"/>
      <c r="IQL174" s="37"/>
      <c r="IQM174" s="37"/>
      <c r="IQN174" s="37"/>
      <c r="IQO174" s="37"/>
      <c r="IQP174" s="37"/>
      <c r="IQQ174" s="37"/>
      <c r="IQR174" s="37"/>
      <c r="IQS174" s="37"/>
      <c r="IQT174" s="37"/>
      <c r="IQU174" s="37"/>
      <c r="IQV174" s="37"/>
      <c r="IQW174" s="37"/>
      <c r="IQX174" s="37"/>
      <c r="IQY174" s="37"/>
      <c r="IQZ174" s="37"/>
      <c r="IRA174" s="37"/>
      <c r="IRB174" s="37"/>
      <c r="IRC174" s="37"/>
      <c r="IRD174" s="37"/>
      <c r="IRE174" s="37"/>
      <c r="IRF174" s="37"/>
      <c r="IRG174" s="37"/>
      <c r="IRH174" s="37"/>
      <c r="IRI174" s="37"/>
      <c r="IRJ174" s="37"/>
      <c r="IRK174" s="37"/>
      <c r="IRL174" s="37"/>
      <c r="IRM174" s="37"/>
      <c r="IRN174" s="37"/>
      <c r="IRO174" s="37"/>
      <c r="IRP174" s="37"/>
      <c r="IRQ174" s="37"/>
      <c r="IRR174" s="37"/>
      <c r="IRS174" s="37"/>
      <c r="IRT174" s="37"/>
      <c r="IRU174" s="37"/>
      <c r="IRV174" s="37"/>
      <c r="IRW174" s="37"/>
      <c r="IRX174" s="37"/>
      <c r="IRY174" s="37"/>
      <c r="IRZ174" s="37"/>
      <c r="ISA174" s="37"/>
      <c r="ISB174" s="37"/>
      <c r="ISC174" s="37"/>
      <c r="ISD174" s="37"/>
      <c r="ISE174" s="37"/>
      <c r="ISF174" s="37"/>
      <c r="ISG174" s="37"/>
      <c r="ISH174" s="37"/>
      <c r="ISI174" s="37"/>
      <c r="ISJ174" s="37"/>
      <c r="ISK174" s="37"/>
      <c r="ISL174" s="37"/>
      <c r="ISM174" s="37"/>
      <c r="ISN174" s="37"/>
      <c r="ISO174" s="37"/>
      <c r="ISP174" s="37"/>
      <c r="ISQ174" s="37"/>
      <c r="ISR174" s="37"/>
      <c r="ISS174" s="37"/>
      <c r="IST174" s="37"/>
      <c r="ISU174" s="37"/>
      <c r="ISV174" s="37"/>
      <c r="ISW174" s="37"/>
      <c r="ISX174" s="37"/>
      <c r="ISY174" s="37"/>
      <c r="ISZ174" s="37"/>
      <c r="ITA174" s="37"/>
      <c r="ITB174" s="37"/>
      <c r="ITC174" s="37"/>
      <c r="ITD174" s="37"/>
      <c r="ITE174" s="37"/>
      <c r="ITF174" s="37"/>
      <c r="ITG174" s="37"/>
      <c r="ITH174" s="37"/>
      <c r="ITI174" s="37"/>
      <c r="ITJ174" s="37"/>
      <c r="ITK174" s="37"/>
      <c r="ITL174" s="37"/>
      <c r="ITM174" s="37"/>
      <c r="ITN174" s="37"/>
      <c r="ITO174" s="37"/>
      <c r="ITP174" s="37"/>
      <c r="ITQ174" s="37"/>
      <c r="ITR174" s="37"/>
      <c r="ITS174" s="37"/>
      <c r="ITT174" s="37"/>
      <c r="ITU174" s="37"/>
      <c r="ITV174" s="37"/>
      <c r="ITW174" s="37"/>
      <c r="ITX174" s="37"/>
      <c r="ITY174" s="37"/>
      <c r="ITZ174" s="37"/>
      <c r="IUA174" s="37"/>
      <c r="IUB174" s="37"/>
      <c r="IUC174" s="37"/>
      <c r="IUD174" s="37"/>
      <c r="IUE174" s="37"/>
      <c r="IUF174" s="37"/>
      <c r="IUG174" s="37"/>
      <c r="IUH174" s="37"/>
      <c r="IUI174" s="37"/>
      <c r="IUJ174" s="37"/>
      <c r="IUK174" s="37"/>
      <c r="IUL174" s="37"/>
      <c r="IUM174" s="37"/>
      <c r="IUN174" s="37"/>
      <c r="IUO174" s="37"/>
      <c r="IUP174" s="37"/>
      <c r="IUQ174" s="37"/>
      <c r="IUR174" s="37"/>
      <c r="IUS174" s="37"/>
      <c r="IUT174" s="37"/>
      <c r="IUU174" s="37"/>
      <c r="IUV174" s="37"/>
      <c r="IUW174" s="37"/>
      <c r="IUX174" s="37"/>
      <c r="IUY174" s="37"/>
      <c r="IUZ174" s="37"/>
      <c r="IVA174" s="37"/>
      <c r="IVB174" s="37"/>
      <c r="IVC174" s="37"/>
      <c r="IVD174" s="37"/>
      <c r="IVE174" s="37"/>
      <c r="IVF174" s="37"/>
      <c r="IVG174" s="37"/>
      <c r="IVH174" s="37"/>
      <c r="IVI174" s="37"/>
      <c r="IVJ174" s="37"/>
      <c r="IVK174" s="37"/>
      <c r="IVL174" s="37"/>
      <c r="IVM174" s="37"/>
      <c r="IVN174" s="37"/>
      <c r="IVO174" s="37"/>
      <c r="IVP174" s="37"/>
      <c r="IVQ174" s="37"/>
      <c r="IVR174" s="37"/>
      <c r="IVS174" s="37"/>
      <c r="IVT174" s="37"/>
      <c r="IVU174" s="37"/>
      <c r="IVV174" s="37"/>
      <c r="IVW174" s="37"/>
      <c r="IVX174" s="37"/>
      <c r="IVY174" s="37"/>
      <c r="IVZ174" s="37"/>
      <c r="IWA174" s="37"/>
      <c r="IWB174" s="37"/>
      <c r="IWC174" s="37"/>
      <c r="IWD174" s="37"/>
      <c r="IWE174" s="37"/>
      <c r="IWF174" s="37"/>
      <c r="IWG174" s="37"/>
      <c r="IWH174" s="37"/>
      <c r="IWI174" s="37"/>
      <c r="IWJ174" s="37"/>
      <c r="IWK174" s="37"/>
      <c r="IWL174" s="37"/>
      <c r="IWM174" s="37"/>
      <c r="IWN174" s="37"/>
      <c r="IWO174" s="37"/>
      <c r="IWP174" s="37"/>
      <c r="IWQ174" s="37"/>
      <c r="IWR174" s="37"/>
      <c r="IWS174" s="37"/>
      <c r="IWT174" s="37"/>
      <c r="IWU174" s="37"/>
      <c r="IWV174" s="37"/>
      <c r="IWW174" s="37"/>
      <c r="IWX174" s="37"/>
      <c r="IWY174" s="37"/>
      <c r="IWZ174" s="37"/>
      <c r="IXA174" s="37"/>
      <c r="IXB174" s="37"/>
      <c r="IXC174" s="37"/>
      <c r="IXD174" s="37"/>
      <c r="IXE174" s="37"/>
      <c r="IXF174" s="37"/>
      <c r="IXG174" s="37"/>
      <c r="IXH174" s="37"/>
      <c r="IXI174" s="37"/>
      <c r="IXJ174" s="37"/>
      <c r="IXK174" s="37"/>
      <c r="IXL174" s="37"/>
      <c r="IXM174" s="37"/>
      <c r="IXN174" s="37"/>
      <c r="IXO174" s="37"/>
      <c r="IXP174" s="37"/>
      <c r="IXQ174" s="37"/>
      <c r="IXR174" s="37"/>
      <c r="IXS174" s="37"/>
      <c r="IXT174" s="37"/>
      <c r="IXU174" s="37"/>
      <c r="IXV174" s="37"/>
      <c r="IXW174" s="37"/>
      <c r="IXX174" s="37"/>
      <c r="IXY174" s="37"/>
      <c r="IXZ174" s="37"/>
      <c r="IYA174" s="37"/>
      <c r="IYB174" s="37"/>
      <c r="IYC174" s="37"/>
      <c r="IYD174" s="37"/>
      <c r="IYE174" s="37"/>
      <c r="IYF174" s="37"/>
      <c r="IYG174" s="37"/>
      <c r="IYH174" s="37"/>
      <c r="IYI174" s="37"/>
      <c r="IYJ174" s="37"/>
      <c r="IYK174" s="37"/>
      <c r="IYL174" s="37"/>
      <c r="IYM174" s="37"/>
      <c r="IYN174" s="37"/>
      <c r="IYO174" s="37"/>
      <c r="IYP174" s="37"/>
      <c r="IYQ174" s="37"/>
      <c r="IYR174" s="37"/>
      <c r="IYS174" s="37"/>
      <c r="IYT174" s="37"/>
      <c r="IYU174" s="37"/>
      <c r="IYV174" s="37"/>
      <c r="IYW174" s="37"/>
      <c r="IYX174" s="37"/>
      <c r="IYY174" s="37"/>
      <c r="IYZ174" s="37"/>
      <c r="IZA174" s="37"/>
      <c r="IZB174" s="37"/>
      <c r="IZC174" s="37"/>
      <c r="IZD174" s="37"/>
      <c r="IZE174" s="37"/>
      <c r="IZF174" s="37"/>
      <c r="IZG174" s="37"/>
      <c r="IZH174" s="37"/>
      <c r="IZI174" s="37"/>
      <c r="IZJ174" s="37"/>
      <c r="IZK174" s="37"/>
      <c r="IZL174" s="37"/>
      <c r="IZM174" s="37"/>
      <c r="IZN174" s="37"/>
      <c r="IZO174" s="37"/>
      <c r="IZP174" s="37"/>
      <c r="IZQ174" s="37"/>
      <c r="IZR174" s="37"/>
      <c r="IZS174" s="37"/>
      <c r="IZT174" s="37"/>
      <c r="IZU174" s="37"/>
      <c r="IZV174" s="37"/>
      <c r="IZW174" s="37"/>
      <c r="IZX174" s="37"/>
      <c r="IZY174" s="37"/>
      <c r="IZZ174" s="37"/>
      <c r="JAA174" s="37"/>
      <c r="JAB174" s="37"/>
      <c r="JAC174" s="37"/>
      <c r="JAD174" s="37"/>
      <c r="JAE174" s="37"/>
      <c r="JAF174" s="37"/>
      <c r="JAG174" s="37"/>
      <c r="JAH174" s="37"/>
      <c r="JAI174" s="37"/>
      <c r="JAJ174" s="37"/>
      <c r="JAK174" s="37"/>
      <c r="JAL174" s="37"/>
      <c r="JAM174" s="37"/>
      <c r="JAN174" s="37"/>
      <c r="JAO174" s="37"/>
      <c r="JAP174" s="37"/>
      <c r="JAQ174" s="37"/>
      <c r="JAR174" s="37"/>
      <c r="JAS174" s="37"/>
      <c r="JAT174" s="37"/>
      <c r="JAU174" s="37"/>
      <c r="JAV174" s="37"/>
      <c r="JAW174" s="37"/>
      <c r="JAX174" s="37"/>
      <c r="JAY174" s="37"/>
      <c r="JAZ174" s="37"/>
      <c r="JBA174" s="37"/>
      <c r="JBB174" s="37"/>
      <c r="JBC174" s="37"/>
      <c r="JBD174" s="37"/>
      <c r="JBE174" s="37"/>
      <c r="JBF174" s="37"/>
      <c r="JBG174" s="37"/>
      <c r="JBH174" s="37"/>
      <c r="JBI174" s="37"/>
      <c r="JBJ174" s="37"/>
      <c r="JBK174" s="37"/>
      <c r="JBL174" s="37"/>
      <c r="JBM174" s="37"/>
      <c r="JBN174" s="37"/>
      <c r="JBO174" s="37"/>
      <c r="JBP174" s="37"/>
      <c r="JBQ174" s="37"/>
      <c r="JBR174" s="37"/>
      <c r="JBS174" s="37"/>
      <c r="JBT174" s="37"/>
      <c r="JBU174" s="37"/>
      <c r="JBV174" s="37"/>
      <c r="JBW174" s="37"/>
      <c r="JBX174" s="37"/>
      <c r="JBY174" s="37"/>
      <c r="JBZ174" s="37"/>
      <c r="JCA174" s="37"/>
      <c r="JCB174" s="37"/>
      <c r="JCC174" s="37"/>
      <c r="JCD174" s="37"/>
      <c r="JCE174" s="37"/>
      <c r="JCF174" s="37"/>
      <c r="JCG174" s="37"/>
      <c r="JCH174" s="37"/>
      <c r="JCI174" s="37"/>
      <c r="JCJ174" s="37"/>
      <c r="JCK174" s="37"/>
      <c r="JCL174" s="37"/>
      <c r="JCM174" s="37"/>
      <c r="JCN174" s="37"/>
      <c r="JCO174" s="37"/>
      <c r="JCP174" s="37"/>
      <c r="JCQ174" s="37"/>
      <c r="JCR174" s="37"/>
      <c r="JCS174" s="37"/>
      <c r="JCT174" s="37"/>
      <c r="JCU174" s="37"/>
      <c r="JCV174" s="37"/>
      <c r="JCW174" s="37"/>
      <c r="JCX174" s="37"/>
      <c r="JCY174" s="37"/>
      <c r="JCZ174" s="37"/>
      <c r="JDA174" s="37"/>
      <c r="JDB174" s="37"/>
      <c r="JDC174" s="37"/>
      <c r="JDD174" s="37"/>
      <c r="JDE174" s="37"/>
      <c r="JDF174" s="37"/>
      <c r="JDG174" s="37"/>
      <c r="JDH174" s="37"/>
      <c r="JDI174" s="37"/>
      <c r="JDJ174" s="37"/>
      <c r="JDK174" s="37"/>
      <c r="JDL174" s="37"/>
      <c r="JDM174" s="37"/>
      <c r="JDN174" s="37"/>
      <c r="JDO174" s="37"/>
      <c r="JDP174" s="37"/>
      <c r="JDQ174" s="37"/>
      <c r="JDR174" s="37"/>
      <c r="JDS174" s="37"/>
      <c r="JDT174" s="37"/>
      <c r="JDU174" s="37"/>
      <c r="JDV174" s="37"/>
      <c r="JDW174" s="37"/>
      <c r="JDX174" s="37"/>
      <c r="JDY174" s="37"/>
      <c r="JDZ174" s="37"/>
      <c r="JEA174" s="37"/>
      <c r="JEB174" s="37"/>
      <c r="JEC174" s="37"/>
      <c r="JED174" s="37"/>
      <c r="JEE174" s="37"/>
      <c r="JEF174" s="37"/>
      <c r="JEG174" s="37"/>
      <c r="JEH174" s="37"/>
      <c r="JEI174" s="37"/>
      <c r="JEJ174" s="37"/>
      <c r="JEK174" s="37"/>
      <c r="JEL174" s="37"/>
      <c r="JEM174" s="37"/>
      <c r="JEN174" s="37"/>
      <c r="JEO174" s="37"/>
      <c r="JEP174" s="37"/>
      <c r="JEQ174" s="37"/>
      <c r="JER174" s="37"/>
      <c r="JES174" s="37"/>
      <c r="JET174" s="37"/>
      <c r="JEU174" s="37"/>
      <c r="JEV174" s="37"/>
      <c r="JEW174" s="37"/>
      <c r="JEX174" s="37"/>
      <c r="JEY174" s="37"/>
      <c r="JEZ174" s="37"/>
      <c r="JFA174" s="37"/>
      <c r="JFB174" s="37"/>
      <c r="JFC174" s="37"/>
      <c r="JFD174" s="37"/>
      <c r="JFE174" s="37"/>
      <c r="JFF174" s="37"/>
      <c r="JFG174" s="37"/>
      <c r="JFH174" s="37"/>
      <c r="JFI174" s="37"/>
      <c r="JFJ174" s="37"/>
      <c r="JFK174" s="37"/>
      <c r="JFL174" s="37"/>
      <c r="JFM174" s="37"/>
      <c r="JFN174" s="37"/>
      <c r="JFO174" s="37"/>
      <c r="JFP174" s="37"/>
      <c r="JFQ174" s="37"/>
      <c r="JFR174" s="37"/>
      <c r="JFS174" s="37"/>
      <c r="JFT174" s="37"/>
      <c r="JFU174" s="37"/>
      <c r="JFV174" s="37"/>
      <c r="JFW174" s="37"/>
      <c r="JFX174" s="37"/>
      <c r="JFY174" s="37"/>
      <c r="JFZ174" s="37"/>
      <c r="JGA174" s="37"/>
      <c r="JGB174" s="37"/>
      <c r="JGC174" s="37"/>
      <c r="JGD174" s="37"/>
      <c r="JGE174" s="37"/>
      <c r="JGF174" s="37"/>
      <c r="JGG174" s="37"/>
      <c r="JGH174" s="37"/>
      <c r="JGI174" s="37"/>
      <c r="JGJ174" s="37"/>
      <c r="JGK174" s="37"/>
      <c r="JGL174" s="37"/>
      <c r="JGM174" s="37"/>
      <c r="JGN174" s="37"/>
      <c r="JGO174" s="37"/>
      <c r="JGP174" s="37"/>
      <c r="JGQ174" s="37"/>
      <c r="JGR174" s="37"/>
      <c r="JGS174" s="37"/>
      <c r="JGT174" s="37"/>
      <c r="JGU174" s="37"/>
      <c r="JGV174" s="37"/>
      <c r="JGW174" s="37"/>
      <c r="JGX174" s="37"/>
      <c r="JGY174" s="37"/>
      <c r="JGZ174" s="37"/>
      <c r="JHA174" s="37"/>
      <c r="JHB174" s="37"/>
      <c r="JHC174" s="37"/>
      <c r="JHD174" s="37"/>
      <c r="JHE174" s="37"/>
      <c r="JHF174" s="37"/>
      <c r="JHG174" s="37"/>
      <c r="JHH174" s="37"/>
      <c r="JHI174" s="37"/>
      <c r="JHJ174" s="37"/>
      <c r="JHK174" s="37"/>
      <c r="JHL174" s="37"/>
      <c r="JHM174" s="37"/>
      <c r="JHN174" s="37"/>
      <c r="JHO174" s="37"/>
      <c r="JHP174" s="37"/>
      <c r="JHQ174" s="37"/>
      <c r="JHR174" s="37"/>
      <c r="JHS174" s="37"/>
      <c r="JHT174" s="37"/>
      <c r="JHU174" s="37"/>
      <c r="JHV174" s="37"/>
      <c r="JHW174" s="37"/>
      <c r="JHX174" s="37"/>
      <c r="JHY174" s="37"/>
      <c r="JHZ174" s="37"/>
      <c r="JIA174" s="37"/>
      <c r="JIB174" s="37"/>
      <c r="JIC174" s="37"/>
      <c r="JID174" s="37"/>
      <c r="JIE174" s="37"/>
      <c r="JIF174" s="37"/>
      <c r="JIG174" s="37"/>
      <c r="JIH174" s="37"/>
      <c r="JII174" s="37"/>
      <c r="JIJ174" s="37"/>
      <c r="JIK174" s="37"/>
      <c r="JIL174" s="37"/>
      <c r="JIM174" s="37"/>
      <c r="JIN174" s="37"/>
      <c r="JIO174" s="37"/>
      <c r="JIP174" s="37"/>
      <c r="JIQ174" s="37"/>
      <c r="JIR174" s="37"/>
      <c r="JIS174" s="37"/>
      <c r="JIT174" s="37"/>
      <c r="JIU174" s="37"/>
      <c r="JIV174" s="37"/>
      <c r="JIW174" s="37"/>
      <c r="JIX174" s="37"/>
      <c r="JIY174" s="37"/>
      <c r="JIZ174" s="37"/>
      <c r="JJA174" s="37"/>
      <c r="JJB174" s="37"/>
      <c r="JJC174" s="37"/>
      <c r="JJD174" s="37"/>
      <c r="JJE174" s="37"/>
      <c r="JJF174" s="37"/>
      <c r="JJG174" s="37"/>
      <c r="JJH174" s="37"/>
      <c r="JJI174" s="37"/>
      <c r="JJJ174" s="37"/>
      <c r="JJK174" s="37"/>
      <c r="JJL174" s="37"/>
      <c r="JJM174" s="37"/>
      <c r="JJN174" s="37"/>
      <c r="JJO174" s="37"/>
      <c r="JJP174" s="37"/>
      <c r="JJQ174" s="37"/>
      <c r="JJR174" s="37"/>
      <c r="JJS174" s="37"/>
      <c r="JJT174" s="37"/>
      <c r="JJU174" s="37"/>
      <c r="JJV174" s="37"/>
      <c r="JJW174" s="37"/>
      <c r="JJX174" s="37"/>
      <c r="JJY174" s="37"/>
      <c r="JJZ174" s="37"/>
      <c r="JKA174" s="37"/>
      <c r="JKB174" s="37"/>
      <c r="JKC174" s="37"/>
      <c r="JKD174" s="37"/>
      <c r="JKE174" s="37"/>
      <c r="JKF174" s="37"/>
      <c r="JKG174" s="37"/>
      <c r="JKH174" s="37"/>
      <c r="JKI174" s="37"/>
      <c r="JKJ174" s="37"/>
      <c r="JKK174" s="37"/>
      <c r="JKL174" s="37"/>
      <c r="JKM174" s="37"/>
      <c r="JKN174" s="37"/>
      <c r="JKO174" s="37"/>
      <c r="JKP174" s="37"/>
      <c r="JKQ174" s="37"/>
      <c r="JKR174" s="37"/>
      <c r="JKS174" s="37"/>
      <c r="JKT174" s="37"/>
      <c r="JKU174" s="37"/>
      <c r="JKV174" s="37"/>
      <c r="JKW174" s="37"/>
      <c r="JKX174" s="37"/>
      <c r="JKY174" s="37"/>
      <c r="JKZ174" s="37"/>
      <c r="JLA174" s="37"/>
      <c r="JLB174" s="37"/>
      <c r="JLC174" s="37"/>
      <c r="JLD174" s="37"/>
      <c r="JLE174" s="37"/>
      <c r="JLF174" s="37"/>
      <c r="JLG174" s="37"/>
      <c r="JLH174" s="37"/>
      <c r="JLI174" s="37"/>
      <c r="JLJ174" s="37"/>
      <c r="JLK174" s="37"/>
      <c r="JLL174" s="37"/>
      <c r="JLM174" s="37"/>
      <c r="JLN174" s="37"/>
      <c r="JLO174" s="37"/>
      <c r="JLP174" s="37"/>
      <c r="JLQ174" s="37"/>
      <c r="JLR174" s="37"/>
      <c r="JLS174" s="37"/>
      <c r="JLT174" s="37"/>
      <c r="JLU174" s="37"/>
      <c r="JLV174" s="37"/>
      <c r="JLW174" s="37"/>
      <c r="JLX174" s="37"/>
      <c r="JLY174" s="37"/>
      <c r="JLZ174" s="37"/>
      <c r="JMA174" s="37"/>
      <c r="JMB174" s="37"/>
      <c r="JMC174" s="37"/>
      <c r="JMD174" s="37"/>
      <c r="JME174" s="37"/>
      <c r="JMF174" s="37"/>
      <c r="JMG174" s="37"/>
      <c r="JMH174" s="37"/>
      <c r="JMI174" s="37"/>
      <c r="JMJ174" s="37"/>
      <c r="JMK174" s="37"/>
      <c r="JML174" s="37"/>
      <c r="JMM174" s="37"/>
      <c r="JMN174" s="37"/>
      <c r="JMO174" s="37"/>
      <c r="JMP174" s="37"/>
      <c r="JMQ174" s="37"/>
      <c r="JMR174" s="37"/>
      <c r="JMS174" s="37"/>
      <c r="JMT174" s="37"/>
      <c r="JMU174" s="37"/>
      <c r="JMV174" s="37"/>
      <c r="JMW174" s="37"/>
      <c r="JMX174" s="37"/>
      <c r="JMY174" s="37"/>
      <c r="JMZ174" s="37"/>
      <c r="JNA174" s="37"/>
      <c r="JNB174" s="37"/>
      <c r="JNC174" s="37"/>
      <c r="JND174" s="37"/>
      <c r="JNE174" s="37"/>
      <c r="JNF174" s="37"/>
      <c r="JNG174" s="37"/>
      <c r="JNH174" s="37"/>
      <c r="JNI174" s="37"/>
      <c r="JNJ174" s="37"/>
      <c r="JNK174" s="37"/>
      <c r="JNL174" s="37"/>
      <c r="JNM174" s="37"/>
      <c r="JNN174" s="37"/>
      <c r="JNO174" s="37"/>
      <c r="JNP174" s="37"/>
      <c r="JNQ174" s="37"/>
      <c r="JNR174" s="37"/>
      <c r="JNS174" s="37"/>
      <c r="JNT174" s="37"/>
      <c r="JNU174" s="37"/>
      <c r="JNV174" s="37"/>
      <c r="JNW174" s="37"/>
      <c r="JNX174" s="37"/>
      <c r="JNY174" s="37"/>
      <c r="JNZ174" s="37"/>
      <c r="JOA174" s="37"/>
      <c r="JOB174" s="37"/>
      <c r="JOC174" s="37"/>
      <c r="JOD174" s="37"/>
      <c r="JOE174" s="37"/>
      <c r="JOF174" s="37"/>
      <c r="JOG174" s="37"/>
      <c r="JOH174" s="37"/>
      <c r="JOI174" s="37"/>
      <c r="JOJ174" s="37"/>
      <c r="JOK174" s="37"/>
      <c r="JOL174" s="37"/>
      <c r="JOM174" s="37"/>
      <c r="JON174" s="37"/>
      <c r="JOO174" s="37"/>
      <c r="JOP174" s="37"/>
      <c r="JOQ174" s="37"/>
      <c r="JOR174" s="37"/>
      <c r="JOS174" s="37"/>
      <c r="JOT174" s="37"/>
      <c r="JOU174" s="37"/>
      <c r="JOV174" s="37"/>
      <c r="JOW174" s="37"/>
      <c r="JOX174" s="37"/>
      <c r="JOY174" s="37"/>
      <c r="JOZ174" s="37"/>
      <c r="JPA174" s="37"/>
      <c r="JPB174" s="37"/>
      <c r="JPC174" s="37"/>
      <c r="JPD174" s="37"/>
      <c r="JPE174" s="37"/>
      <c r="JPF174" s="37"/>
      <c r="JPG174" s="37"/>
      <c r="JPH174" s="37"/>
      <c r="JPI174" s="37"/>
      <c r="JPJ174" s="37"/>
      <c r="JPK174" s="37"/>
      <c r="JPL174" s="37"/>
      <c r="JPM174" s="37"/>
      <c r="JPN174" s="37"/>
      <c r="JPO174" s="37"/>
      <c r="JPP174" s="37"/>
      <c r="JPQ174" s="37"/>
      <c r="JPR174" s="37"/>
      <c r="JPS174" s="37"/>
      <c r="JPT174" s="37"/>
      <c r="JPU174" s="37"/>
      <c r="JPV174" s="37"/>
      <c r="JPW174" s="37"/>
      <c r="JPX174" s="37"/>
      <c r="JPY174" s="37"/>
      <c r="JPZ174" s="37"/>
      <c r="JQA174" s="37"/>
      <c r="JQB174" s="37"/>
      <c r="JQC174" s="37"/>
      <c r="JQD174" s="37"/>
      <c r="JQE174" s="37"/>
      <c r="JQF174" s="37"/>
      <c r="JQG174" s="37"/>
      <c r="JQH174" s="37"/>
      <c r="JQI174" s="37"/>
      <c r="JQJ174" s="37"/>
      <c r="JQK174" s="37"/>
      <c r="JQL174" s="37"/>
      <c r="JQM174" s="37"/>
      <c r="JQN174" s="37"/>
      <c r="JQO174" s="37"/>
      <c r="JQP174" s="37"/>
      <c r="JQQ174" s="37"/>
      <c r="JQR174" s="37"/>
      <c r="JQS174" s="37"/>
      <c r="JQT174" s="37"/>
      <c r="JQU174" s="37"/>
      <c r="JQV174" s="37"/>
      <c r="JQW174" s="37"/>
      <c r="JQX174" s="37"/>
      <c r="JQY174" s="37"/>
      <c r="JQZ174" s="37"/>
      <c r="JRA174" s="37"/>
      <c r="JRB174" s="37"/>
      <c r="JRC174" s="37"/>
      <c r="JRD174" s="37"/>
      <c r="JRE174" s="37"/>
      <c r="JRF174" s="37"/>
      <c r="JRG174" s="37"/>
      <c r="JRH174" s="37"/>
      <c r="JRI174" s="37"/>
      <c r="JRJ174" s="37"/>
      <c r="JRK174" s="37"/>
      <c r="JRL174" s="37"/>
      <c r="JRM174" s="37"/>
      <c r="JRN174" s="37"/>
      <c r="JRO174" s="37"/>
      <c r="JRP174" s="37"/>
      <c r="JRQ174" s="37"/>
      <c r="JRR174" s="37"/>
      <c r="JRS174" s="37"/>
      <c r="JRT174" s="37"/>
      <c r="JRU174" s="37"/>
      <c r="JRV174" s="37"/>
      <c r="JRW174" s="37"/>
      <c r="JRX174" s="37"/>
      <c r="JRY174" s="37"/>
      <c r="JRZ174" s="37"/>
      <c r="JSA174" s="37"/>
      <c r="JSB174" s="37"/>
      <c r="JSC174" s="37"/>
      <c r="JSD174" s="37"/>
      <c r="JSE174" s="37"/>
      <c r="JSF174" s="37"/>
      <c r="JSG174" s="37"/>
      <c r="JSH174" s="37"/>
      <c r="JSI174" s="37"/>
      <c r="JSJ174" s="37"/>
      <c r="JSK174" s="37"/>
      <c r="JSL174" s="37"/>
      <c r="JSM174" s="37"/>
      <c r="JSN174" s="37"/>
      <c r="JSO174" s="37"/>
      <c r="JSP174" s="37"/>
      <c r="JSQ174" s="37"/>
      <c r="JSR174" s="37"/>
      <c r="JSS174" s="37"/>
      <c r="JST174" s="37"/>
      <c r="JSU174" s="37"/>
      <c r="JSV174" s="37"/>
      <c r="JSW174" s="37"/>
      <c r="JSX174" s="37"/>
      <c r="JSY174" s="37"/>
      <c r="JSZ174" s="37"/>
      <c r="JTA174" s="37"/>
      <c r="JTB174" s="37"/>
      <c r="JTC174" s="37"/>
      <c r="JTD174" s="37"/>
      <c r="JTE174" s="37"/>
      <c r="JTF174" s="37"/>
      <c r="JTG174" s="37"/>
      <c r="JTH174" s="37"/>
      <c r="JTI174" s="37"/>
      <c r="JTJ174" s="37"/>
      <c r="JTK174" s="37"/>
      <c r="JTL174" s="37"/>
      <c r="JTM174" s="37"/>
      <c r="JTN174" s="37"/>
      <c r="JTO174" s="37"/>
      <c r="JTP174" s="37"/>
      <c r="JTQ174" s="37"/>
      <c r="JTR174" s="37"/>
      <c r="JTS174" s="37"/>
      <c r="JTT174" s="37"/>
      <c r="JTU174" s="37"/>
      <c r="JTV174" s="37"/>
      <c r="JTW174" s="37"/>
      <c r="JTX174" s="37"/>
      <c r="JTY174" s="37"/>
      <c r="JTZ174" s="37"/>
      <c r="JUA174" s="37"/>
      <c r="JUB174" s="37"/>
      <c r="JUC174" s="37"/>
      <c r="JUD174" s="37"/>
      <c r="JUE174" s="37"/>
      <c r="JUF174" s="37"/>
      <c r="JUG174" s="37"/>
      <c r="JUH174" s="37"/>
      <c r="JUI174" s="37"/>
      <c r="JUJ174" s="37"/>
      <c r="JUK174" s="37"/>
      <c r="JUL174" s="37"/>
      <c r="JUM174" s="37"/>
      <c r="JUN174" s="37"/>
      <c r="JUO174" s="37"/>
      <c r="JUP174" s="37"/>
      <c r="JUQ174" s="37"/>
      <c r="JUR174" s="37"/>
      <c r="JUS174" s="37"/>
      <c r="JUT174" s="37"/>
      <c r="JUU174" s="37"/>
      <c r="JUV174" s="37"/>
      <c r="JUW174" s="37"/>
      <c r="JUX174" s="37"/>
      <c r="JUY174" s="37"/>
      <c r="JUZ174" s="37"/>
      <c r="JVA174" s="37"/>
      <c r="JVB174" s="37"/>
      <c r="JVC174" s="37"/>
      <c r="JVD174" s="37"/>
      <c r="JVE174" s="37"/>
      <c r="JVF174" s="37"/>
      <c r="JVG174" s="37"/>
      <c r="JVH174" s="37"/>
      <c r="JVI174" s="37"/>
      <c r="JVJ174" s="37"/>
      <c r="JVK174" s="37"/>
      <c r="JVL174" s="37"/>
      <c r="JVM174" s="37"/>
      <c r="JVN174" s="37"/>
      <c r="JVO174" s="37"/>
      <c r="JVP174" s="37"/>
      <c r="JVQ174" s="37"/>
      <c r="JVR174" s="37"/>
      <c r="JVS174" s="37"/>
      <c r="JVT174" s="37"/>
      <c r="JVU174" s="37"/>
      <c r="JVV174" s="37"/>
      <c r="JVW174" s="37"/>
      <c r="JVX174" s="37"/>
      <c r="JVY174" s="37"/>
      <c r="JVZ174" s="37"/>
      <c r="JWA174" s="37"/>
      <c r="JWB174" s="37"/>
      <c r="JWC174" s="37"/>
      <c r="JWD174" s="37"/>
      <c r="JWE174" s="37"/>
      <c r="JWF174" s="37"/>
      <c r="JWG174" s="37"/>
      <c r="JWH174" s="37"/>
      <c r="JWI174" s="37"/>
      <c r="JWJ174" s="37"/>
      <c r="JWK174" s="37"/>
      <c r="JWL174" s="37"/>
      <c r="JWM174" s="37"/>
      <c r="JWN174" s="37"/>
      <c r="JWO174" s="37"/>
      <c r="JWP174" s="37"/>
      <c r="JWQ174" s="37"/>
      <c r="JWR174" s="37"/>
      <c r="JWS174" s="37"/>
      <c r="JWT174" s="37"/>
      <c r="JWU174" s="37"/>
      <c r="JWV174" s="37"/>
      <c r="JWW174" s="37"/>
      <c r="JWX174" s="37"/>
      <c r="JWY174" s="37"/>
      <c r="JWZ174" s="37"/>
      <c r="JXA174" s="37"/>
      <c r="JXB174" s="37"/>
      <c r="JXC174" s="37"/>
      <c r="JXD174" s="37"/>
      <c r="JXE174" s="37"/>
      <c r="JXF174" s="37"/>
      <c r="JXG174" s="37"/>
      <c r="JXH174" s="37"/>
      <c r="JXI174" s="37"/>
      <c r="JXJ174" s="37"/>
      <c r="JXK174" s="37"/>
      <c r="JXL174" s="37"/>
      <c r="JXM174" s="37"/>
      <c r="JXN174" s="37"/>
      <c r="JXO174" s="37"/>
      <c r="JXP174" s="37"/>
      <c r="JXQ174" s="37"/>
      <c r="JXR174" s="37"/>
      <c r="JXS174" s="37"/>
      <c r="JXT174" s="37"/>
      <c r="JXU174" s="37"/>
      <c r="JXV174" s="37"/>
      <c r="JXW174" s="37"/>
      <c r="JXX174" s="37"/>
      <c r="JXY174" s="37"/>
      <c r="JXZ174" s="37"/>
      <c r="JYA174" s="37"/>
      <c r="JYB174" s="37"/>
      <c r="JYC174" s="37"/>
      <c r="JYD174" s="37"/>
      <c r="JYE174" s="37"/>
      <c r="JYF174" s="37"/>
      <c r="JYG174" s="37"/>
      <c r="JYH174" s="37"/>
      <c r="JYI174" s="37"/>
      <c r="JYJ174" s="37"/>
      <c r="JYK174" s="37"/>
      <c r="JYL174" s="37"/>
      <c r="JYM174" s="37"/>
      <c r="JYN174" s="37"/>
      <c r="JYO174" s="37"/>
      <c r="JYP174" s="37"/>
      <c r="JYQ174" s="37"/>
      <c r="JYR174" s="37"/>
      <c r="JYS174" s="37"/>
      <c r="JYT174" s="37"/>
      <c r="JYU174" s="37"/>
      <c r="JYV174" s="37"/>
      <c r="JYW174" s="37"/>
      <c r="JYX174" s="37"/>
      <c r="JYY174" s="37"/>
      <c r="JYZ174" s="37"/>
      <c r="JZA174" s="37"/>
      <c r="JZB174" s="37"/>
      <c r="JZC174" s="37"/>
      <c r="JZD174" s="37"/>
      <c r="JZE174" s="37"/>
      <c r="JZF174" s="37"/>
      <c r="JZG174" s="37"/>
      <c r="JZH174" s="37"/>
      <c r="JZI174" s="37"/>
      <c r="JZJ174" s="37"/>
      <c r="JZK174" s="37"/>
      <c r="JZL174" s="37"/>
      <c r="JZM174" s="37"/>
      <c r="JZN174" s="37"/>
      <c r="JZO174" s="37"/>
      <c r="JZP174" s="37"/>
      <c r="JZQ174" s="37"/>
      <c r="JZR174" s="37"/>
      <c r="JZS174" s="37"/>
      <c r="JZT174" s="37"/>
      <c r="JZU174" s="37"/>
      <c r="JZV174" s="37"/>
      <c r="JZW174" s="37"/>
      <c r="JZX174" s="37"/>
      <c r="JZY174" s="37"/>
      <c r="JZZ174" s="37"/>
      <c r="KAA174" s="37"/>
      <c r="KAB174" s="37"/>
      <c r="KAC174" s="37"/>
      <c r="KAD174" s="37"/>
      <c r="KAE174" s="37"/>
      <c r="KAF174" s="37"/>
      <c r="KAG174" s="37"/>
      <c r="KAH174" s="37"/>
      <c r="KAI174" s="37"/>
      <c r="KAJ174" s="37"/>
      <c r="KAK174" s="37"/>
      <c r="KAL174" s="37"/>
      <c r="KAM174" s="37"/>
      <c r="KAN174" s="37"/>
      <c r="KAO174" s="37"/>
      <c r="KAP174" s="37"/>
      <c r="KAQ174" s="37"/>
      <c r="KAR174" s="37"/>
      <c r="KAS174" s="37"/>
      <c r="KAT174" s="37"/>
      <c r="KAU174" s="37"/>
      <c r="KAV174" s="37"/>
      <c r="KAW174" s="37"/>
      <c r="KAX174" s="37"/>
      <c r="KAY174" s="37"/>
      <c r="KAZ174" s="37"/>
      <c r="KBA174" s="37"/>
      <c r="KBB174" s="37"/>
      <c r="KBC174" s="37"/>
      <c r="KBD174" s="37"/>
      <c r="KBE174" s="37"/>
      <c r="KBF174" s="37"/>
      <c r="KBG174" s="37"/>
      <c r="KBH174" s="37"/>
      <c r="KBI174" s="37"/>
      <c r="KBJ174" s="37"/>
      <c r="KBK174" s="37"/>
      <c r="KBL174" s="37"/>
      <c r="KBM174" s="37"/>
      <c r="KBN174" s="37"/>
      <c r="KBO174" s="37"/>
      <c r="KBP174" s="37"/>
      <c r="KBQ174" s="37"/>
      <c r="KBR174" s="37"/>
      <c r="KBS174" s="37"/>
      <c r="KBT174" s="37"/>
      <c r="KBU174" s="37"/>
      <c r="KBV174" s="37"/>
      <c r="KBW174" s="37"/>
      <c r="KBX174" s="37"/>
      <c r="KBY174" s="37"/>
      <c r="KBZ174" s="37"/>
      <c r="KCA174" s="37"/>
      <c r="KCB174" s="37"/>
      <c r="KCC174" s="37"/>
      <c r="KCD174" s="37"/>
      <c r="KCE174" s="37"/>
      <c r="KCF174" s="37"/>
      <c r="KCG174" s="37"/>
      <c r="KCH174" s="37"/>
      <c r="KCI174" s="37"/>
      <c r="KCJ174" s="37"/>
      <c r="KCK174" s="37"/>
      <c r="KCL174" s="37"/>
      <c r="KCM174" s="37"/>
      <c r="KCN174" s="37"/>
      <c r="KCO174" s="37"/>
      <c r="KCP174" s="37"/>
      <c r="KCQ174" s="37"/>
      <c r="KCR174" s="37"/>
      <c r="KCS174" s="37"/>
      <c r="KCT174" s="37"/>
      <c r="KCU174" s="37"/>
      <c r="KCV174" s="37"/>
      <c r="KCW174" s="37"/>
      <c r="KCX174" s="37"/>
      <c r="KCY174" s="37"/>
      <c r="KCZ174" s="37"/>
      <c r="KDA174" s="37"/>
      <c r="KDB174" s="37"/>
      <c r="KDC174" s="37"/>
      <c r="KDD174" s="37"/>
      <c r="KDE174" s="37"/>
      <c r="KDF174" s="37"/>
      <c r="KDG174" s="37"/>
      <c r="KDH174" s="37"/>
      <c r="KDI174" s="37"/>
      <c r="KDJ174" s="37"/>
      <c r="KDK174" s="37"/>
      <c r="KDL174" s="37"/>
      <c r="KDM174" s="37"/>
      <c r="KDN174" s="37"/>
      <c r="KDO174" s="37"/>
      <c r="KDP174" s="37"/>
      <c r="KDQ174" s="37"/>
      <c r="KDR174" s="37"/>
      <c r="KDS174" s="37"/>
      <c r="KDT174" s="37"/>
      <c r="KDU174" s="37"/>
      <c r="KDV174" s="37"/>
      <c r="KDW174" s="37"/>
      <c r="KDX174" s="37"/>
      <c r="KDY174" s="37"/>
      <c r="KDZ174" s="37"/>
      <c r="KEA174" s="37"/>
      <c r="KEB174" s="37"/>
      <c r="KEC174" s="37"/>
      <c r="KED174" s="37"/>
      <c r="KEE174" s="37"/>
      <c r="KEF174" s="37"/>
      <c r="KEG174" s="37"/>
      <c r="KEH174" s="37"/>
      <c r="KEI174" s="37"/>
      <c r="KEJ174" s="37"/>
      <c r="KEK174" s="37"/>
      <c r="KEL174" s="37"/>
      <c r="KEM174" s="37"/>
      <c r="KEN174" s="37"/>
      <c r="KEO174" s="37"/>
      <c r="KEP174" s="37"/>
      <c r="KEQ174" s="37"/>
      <c r="KER174" s="37"/>
      <c r="KES174" s="37"/>
      <c r="KET174" s="37"/>
      <c r="KEU174" s="37"/>
      <c r="KEV174" s="37"/>
      <c r="KEW174" s="37"/>
      <c r="KEX174" s="37"/>
      <c r="KEY174" s="37"/>
      <c r="KEZ174" s="37"/>
      <c r="KFA174" s="37"/>
      <c r="KFB174" s="37"/>
      <c r="KFC174" s="37"/>
      <c r="KFD174" s="37"/>
      <c r="KFE174" s="37"/>
      <c r="KFF174" s="37"/>
      <c r="KFG174" s="37"/>
      <c r="KFH174" s="37"/>
      <c r="KFI174" s="37"/>
      <c r="KFJ174" s="37"/>
      <c r="KFK174" s="37"/>
      <c r="KFL174" s="37"/>
      <c r="KFM174" s="37"/>
      <c r="KFN174" s="37"/>
      <c r="KFO174" s="37"/>
      <c r="KFP174" s="37"/>
      <c r="KFQ174" s="37"/>
      <c r="KFR174" s="37"/>
      <c r="KFS174" s="37"/>
      <c r="KFT174" s="37"/>
      <c r="KFU174" s="37"/>
      <c r="KFV174" s="37"/>
      <c r="KFW174" s="37"/>
      <c r="KFX174" s="37"/>
      <c r="KFY174" s="37"/>
      <c r="KFZ174" s="37"/>
      <c r="KGA174" s="37"/>
      <c r="KGB174" s="37"/>
      <c r="KGC174" s="37"/>
      <c r="KGD174" s="37"/>
      <c r="KGE174" s="37"/>
      <c r="KGF174" s="37"/>
      <c r="KGG174" s="37"/>
      <c r="KGH174" s="37"/>
      <c r="KGI174" s="37"/>
      <c r="KGJ174" s="37"/>
      <c r="KGK174" s="37"/>
      <c r="KGL174" s="37"/>
      <c r="KGM174" s="37"/>
      <c r="KGN174" s="37"/>
      <c r="KGO174" s="37"/>
      <c r="KGP174" s="37"/>
      <c r="KGQ174" s="37"/>
      <c r="KGR174" s="37"/>
      <c r="KGS174" s="37"/>
      <c r="KGT174" s="37"/>
      <c r="KGU174" s="37"/>
      <c r="KGV174" s="37"/>
      <c r="KGW174" s="37"/>
      <c r="KGX174" s="37"/>
      <c r="KGY174" s="37"/>
      <c r="KGZ174" s="37"/>
      <c r="KHA174" s="37"/>
      <c r="KHB174" s="37"/>
      <c r="KHC174" s="37"/>
      <c r="KHD174" s="37"/>
      <c r="KHE174" s="37"/>
      <c r="KHF174" s="37"/>
      <c r="KHG174" s="37"/>
      <c r="KHH174" s="37"/>
      <c r="KHI174" s="37"/>
      <c r="KHJ174" s="37"/>
      <c r="KHK174" s="37"/>
      <c r="KHL174" s="37"/>
      <c r="KHM174" s="37"/>
      <c r="KHN174" s="37"/>
      <c r="KHO174" s="37"/>
      <c r="KHP174" s="37"/>
      <c r="KHQ174" s="37"/>
      <c r="KHR174" s="37"/>
      <c r="KHS174" s="37"/>
      <c r="KHT174" s="37"/>
      <c r="KHU174" s="37"/>
      <c r="KHV174" s="37"/>
      <c r="KHW174" s="37"/>
      <c r="KHX174" s="37"/>
      <c r="KHY174" s="37"/>
      <c r="KHZ174" s="37"/>
      <c r="KIA174" s="37"/>
      <c r="KIB174" s="37"/>
      <c r="KIC174" s="37"/>
      <c r="KID174" s="37"/>
      <c r="KIE174" s="37"/>
      <c r="KIF174" s="37"/>
      <c r="KIG174" s="37"/>
      <c r="KIH174" s="37"/>
      <c r="KII174" s="37"/>
      <c r="KIJ174" s="37"/>
      <c r="KIK174" s="37"/>
      <c r="KIL174" s="37"/>
      <c r="KIM174" s="37"/>
      <c r="KIN174" s="37"/>
      <c r="KIO174" s="37"/>
      <c r="KIP174" s="37"/>
      <c r="KIQ174" s="37"/>
      <c r="KIR174" s="37"/>
      <c r="KIS174" s="37"/>
      <c r="KIT174" s="37"/>
      <c r="KIU174" s="37"/>
      <c r="KIV174" s="37"/>
      <c r="KIW174" s="37"/>
      <c r="KIX174" s="37"/>
      <c r="KIY174" s="37"/>
      <c r="KIZ174" s="37"/>
      <c r="KJA174" s="37"/>
      <c r="KJB174" s="37"/>
      <c r="KJC174" s="37"/>
      <c r="KJD174" s="37"/>
      <c r="KJE174" s="37"/>
      <c r="KJF174" s="37"/>
      <c r="KJG174" s="37"/>
      <c r="KJH174" s="37"/>
      <c r="KJI174" s="37"/>
      <c r="KJJ174" s="37"/>
      <c r="KJK174" s="37"/>
      <c r="KJL174" s="37"/>
      <c r="KJM174" s="37"/>
      <c r="KJN174" s="37"/>
      <c r="KJO174" s="37"/>
      <c r="KJP174" s="37"/>
      <c r="KJQ174" s="37"/>
      <c r="KJR174" s="37"/>
      <c r="KJS174" s="37"/>
      <c r="KJT174" s="37"/>
      <c r="KJU174" s="37"/>
      <c r="KJV174" s="37"/>
      <c r="KJW174" s="37"/>
      <c r="KJX174" s="37"/>
      <c r="KJY174" s="37"/>
      <c r="KJZ174" s="37"/>
      <c r="KKA174" s="37"/>
      <c r="KKB174" s="37"/>
      <c r="KKC174" s="37"/>
      <c r="KKD174" s="37"/>
      <c r="KKE174" s="37"/>
      <c r="KKF174" s="37"/>
      <c r="KKG174" s="37"/>
      <c r="KKH174" s="37"/>
      <c r="KKI174" s="37"/>
      <c r="KKJ174" s="37"/>
      <c r="KKK174" s="37"/>
      <c r="KKL174" s="37"/>
      <c r="KKM174" s="37"/>
      <c r="KKN174" s="37"/>
      <c r="KKO174" s="37"/>
      <c r="KKP174" s="37"/>
      <c r="KKQ174" s="37"/>
      <c r="KKR174" s="37"/>
      <c r="KKS174" s="37"/>
      <c r="KKT174" s="37"/>
      <c r="KKU174" s="37"/>
      <c r="KKV174" s="37"/>
      <c r="KKW174" s="37"/>
      <c r="KKX174" s="37"/>
      <c r="KKY174" s="37"/>
      <c r="KKZ174" s="37"/>
      <c r="KLA174" s="37"/>
      <c r="KLB174" s="37"/>
      <c r="KLC174" s="37"/>
      <c r="KLD174" s="37"/>
      <c r="KLE174" s="37"/>
      <c r="KLF174" s="37"/>
      <c r="KLG174" s="37"/>
      <c r="KLH174" s="37"/>
      <c r="KLI174" s="37"/>
      <c r="KLJ174" s="37"/>
      <c r="KLK174" s="37"/>
      <c r="KLL174" s="37"/>
      <c r="KLM174" s="37"/>
      <c r="KLN174" s="37"/>
      <c r="KLO174" s="37"/>
      <c r="KLP174" s="37"/>
      <c r="KLQ174" s="37"/>
      <c r="KLR174" s="37"/>
      <c r="KLS174" s="37"/>
      <c r="KLT174" s="37"/>
      <c r="KLU174" s="37"/>
      <c r="KLV174" s="37"/>
      <c r="KLW174" s="37"/>
      <c r="KLX174" s="37"/>
      <c r="KLY174" s="37"/>
      <c r="KLZ174" s="37"/>
      <c r="KMA174" s="37"/>
      <c r="KMB174" s="37"/>
      <c r="KMC174" s="37"/>
      <c r="KMD174" s="37"/>
      <c r="KME174" s="37"/>
      <c r="KMF174" s="37"/>
      <c r="KMG174" s="37"/>
      <c r="KMH174" s="37"/>
      <c r="KMI174" s="37"/>
      <c r="KMJ174" s="37"/>
      <c r="KMK174" s="37"/>
      <c r="KML174" s="37"/>
      <c r="KMM174" s="37"/>
      <c r="KMN174" s="37"/>
      <c r="KMO174" s="37"/>
      <c r="KMP174" s="37"/>
      <c r="KMQ174" s="37"/>
      <c r="KMR174" s="37"/>
      <c r="KMS174" s="37"/>
      <c r="KMT174" s="37"/>
      <c r="KMU174" s="37"/>
      <c r="KMV174" s="37"/>
      <c r="KMW174" s="37"/>
      <c r="KMX174" s="37"/>
      <c r="KMY174" s="37"/>
      <c r="KMZ174" s="37"/>
      <c r="KNA174" s="37"/>
      <c r="KNB174" s="37"/>
      <c r="KNC174" s="37"/>
      <c r="KND174" s="37"/>
      <c r="KNE174" s="37"/>
      <c r="KNF174" s="37"/>
      <c r="KNG174" s="37"/>
      <c r="KNH174" s="37"/>
      <c r="KNI174" s="37"/>
      <c r="KNJ174" s="37"/>
      <c r="KNK174" s="37"/>
      <c r="KNL174" s="37"/>
      <c r="KNM174" s="37"/>
      <c r="KNN174" s="37"/>
      <c r="KNO174" s="37"/>
      <c r="KNP174" s="37"/>
      <c r="KNQ174" s="37"/>
      <c r="KNR174" s="37"/>
      <c r="KNS174" s="37"/>
      <c r="KNT174" s="37"/>
      <c r="KNU174" s="37"/>
      <c r="KNV174" s="37"/>
      <c r="KNW174" s="37"/>
      <c r="KNX174" s="37"/>
      <c r="KNY174" s="37"/>
      <c r="KNZ174" s="37"/>
      <c r="KOA174" s="37"/>
      <c r="KOB174" s="37"/>
      <c r="KOC174" s="37"/>
      <c r="KOD174" s="37"/>
      <c r="KOE174" s="37"/>
      <c r="KOF174" s="37"/>
      <c r="KOG174" s="37"/>
      <c r="KOH174" s="37"/>
      <c r="KOI174" s="37"/>
      <c r="KOJ174" s="37"/>
      <c r="KOK174" s="37"/>
      <c r="KOL174" s="37"/>
      <c r="KOM174" s="37"/>
      <c r="KON174" s="37"/>
      <c r="KOO174" s="37"/>
      <c r="KOP174" s="37"/>
      <c r="KOQ174" s="37"/>
      <c r="KOR174" s="37"/>
      <c r="KOS174" s="37"/>
      <c r="KOT174" s="37"/>
      <c r="KOU174" s="37"/>
      <c r="KOV174" s="37"/>
      <c r="KOW174" s="37"/>
      <c r="KOX174" s="37"/>
      <c r="KOY174" s="37"/>
      <c r="KOZ174" s="37"/>
      <c r="KPA174" s="37"/>
      <c r="KPB174" s="37"/>
      <c r="KPC174" s="37"/>
      <c r="KPD174" s="37"/>
      <c r="KPE174" s="37"/>
      <c r="KPF174" s="37"/>
      <c r="KPG174" s="37"/>
      <c r="KPH174" s="37"/>
      <c r="KPI174" s="37"/>
      <c r="KPJ174" s="37"/>
      <c r="KPK174" s="37"/>
      <c r="KPL174" s="37"/>
      <c r="KPM174" s="37"/>
      <c r="KPN174" s="37"/>
      <c r="KPO174" s="37"/>
      <c r="KPP174" s="37"/>
      <c r="KPQ174" s="37"/>
      <c r="KPR174" s="37"/>
      <c r="KPS174" s="37"/>
      <c r="KPT174" s="37"/>
      <c r="KPU174" s="37"/>
      <c r="KPV174" s="37"/>
      <c r="KPW174" s="37"/>
      <c r="KPX174" s="37"/>
      <c r="KPY174" s="37"/>
      <c r="KPZ174" s="37"/>
      <c r="KQA174" s="37"/>
      <c r="KQB174" s="37"/>
      <c r="KQC174" s="37"/>
      <c r="KQD174" s="37"/>
      <c r="KQE174" s="37"/>
      <c r="KQF174" s="37"/>
      <c r="KQG174" s="37"/>
      <c r="KQH174" s="37"/>
      <c r="KQI174" s="37"/>
      <c r="KQJ174" s="37"/>
      <c r="KQK174" s="37"/>
      <c r="KQL174" s="37"/>
      <c r="KQM174" s="37"/>
      <c r="KQN174" s="37"/>
      <c r="KQO174" s="37"/>
      <c r="KQP174" s="37"/>
      <c r="KQQ174" s="37"/>
      <c r="KQR174" s="37"/>
      <c r="KQS174" s="37"/>
      <c r="KQT174" s="37"/>
      <c r="KQU174" s="37"/>
      <c r="KQV174" s="37"/>
      <c r="KQW174" s="37"/>
      <c r="KQX174" s="37"/>
      <c r="KQY174" s="37"/>
      <c r="KQZ174" s="37"/>
      <c r="KRA174" s="37"/>
      <c r="KRB174" s="37"/>
      <c r="KRC174" s="37"/>
      <c r="KRD174" s="37"/>
      <c r="KRE174" s="37"/>
      <c r="KRF174" s="37"/>
      <c r="KRG174" s="37"/>
      <c r="KRH174" s="37"/>
      <c r="KRI174" s="37"/>
      <c r="KRJ174" s="37"/>
      <c r="KRK174" s="37"/>
      <c r="KRL174" s="37"/>
      <c r="KRM174" s="37"/>
      <c r="KRN174" s="37"/>
      <c r="KRO174" s="37"/>
      <c r="KRP174" s="37"/>
      <c r="KRQ174" s="37"/>
      <c r="KRR174" s="37"/>
      <c r="KRS174" s="37"/>
      <c r="KRT174" s="37"/>
      <c r="KRU174" s="37"/>
      <c r="KRV174" s="37"/>
      <c r="KRW174" s="37"/>
      <c r="KRX174" s="37"/>
      <c r="KRY174" s="37"/>
      <c r="KRZ174" s="37"/>
      <c r="KSA174" s="37"/>
      <c r="KSB174" s="37"/>
      <c r="KSC174" s="37"/>
      <c r="KSD174" s="37"/>
      <c r="KSE174" s="37"/>
      <c r="KSF174" s="37"/>
      <c r="KSG174" s="37"/>
      <c r="KSH174" s="37"/>
      <c r="KSI174" s="37"/>
      <c r="KSJ174" s="37"/>
      <c r="KSK174" s="37"/>
      <c r="KSL174" s="37"/>
      <c r="KSM174" s="37"/>
      <c r="KSN174" s="37"/>
      <c r="KSO174" s="37"/>
      <c r="KSP174" s="37"/>
      <c r="KSQ174" s="37"/>
      <c r="KSR174" s="37"/>
      <c r="KSS174" s="37"/>
      <c r="KST174" s="37"/>
      <c r="KSU174" s="37"/>
      <c r="KSV174" s="37"/>
      <c r="KSW174" s="37"/>
      <c r="KSX174" s="37"/>
      <c r="KSY174" s="37"/>
      <c r="KSZ174" s="37"/>
      <c r="KTA174" s="37"/>
      <c r="KTB174" s="37"/>
      <c r="KTC174" s="37"/>
      <c r="KTD174" s="37"/>
      <c r="KTE174" s="37"/>
      <c r="KTF174" s="37"/>
      <c r="KTG174" s="37"/>
      <c r="KTH174" s="37"/>
      <c r="KTI174" s="37"/>
      <c r="KTJ174" s="37"/>
      <c r="KTK174" s="37"/>
      <c r="KTL174" s="37"/>
      <c r="KTM174" s="37"/>
      <c r="KTN174" s="37"/>
      <c r="KTO174" s="37"/>
      <c r="KTP174" s="37"/>
      <c r="KTQ174" s="37"/>
      <c r="KTR174" s="37"/>
      <c r="KTS174" s="37"/>
      <c r="KTT174" s="37"/>
      <c r="KTU174" s="37"/>
      <c r="KTV174" s="37"/>
      <c r="KTW174" s="37"/>
      <c r="KTX174" s="37"/>
      <c r="KTY174" s="37"/>
      <c r="KTZ174" s="37"/>
      <c r="KUA174" s="37"/>
      <c r="KUB174" s="37"/>
      <c r="KUC174" s="37"/>
      <c r="KUD174" s="37"/>
      <c r="KUE174" s="37"/>
      <c r="KUF174" s="37"/>
      <c r="KUG174" s="37"/>
      <c r="KUH174" s="37"/>
      <c r="KUI174" s="37"/>
      <c r="KUJ174" s="37"/>
      <c r="KUK174" s="37"/>
      <c r="KUL174" s="37"/>
      <c r="KUM174" s="37"/>
      <c r="KUN174" s="37"/>
      <c r="KUO174" s="37"/>
      <c r="KUP174" s="37"/>
      <c r="KUQ174" s="37"/>
      <c r="KUR174" s="37"/>
      <c r="KUS174" s="37"/>
      <c r="KUT174" s="37"/>
      <c r="KUU174" s="37"/>
      <c r="KUV174" s="37"/>
      <c r="KUW174" s="37"/>
      <c r="KUX174" s="37"/>
      <c r="KUY174" s="37"/>
      <c r="KUZ174" s="37"/>
      <c r="KVA174" s="37"/>
      <c r="KVB174" s="37"/>
      <c r="KVC174" s="37"/>
      <c r="KVD174" s="37"/>
      <c r="KVE174" s="37"/>
      <c r="KVF174" s="37"/>
      <c r="KVG174" s="37"/>
      <c r="KVH174" s="37"/>
      <c r="KVI174" s="37"/>
      <c r="KVJ174" s="37"/>
      <c r="KVK174" s="37"/>
      <c r="KVL174" s="37"/>
      <c r="KVM174" s="37"/>
      <c r="KVN174" s="37"/>
      <c r="KVO174" s="37"/>
      <c r="KVP174" s="37"/>
      <c r="KVQ174" s="37"/>
      <c r="KVR174" s="37"/>
      <c r="KVS174" s="37"/>
      <c r="KVT174" s="37"/>
      <c r="KVU174" s="37"/>
      <c r="KVV174" s="37"/>
      <c r="KVW174" s="37"/>
      <c r="KVX174" s="37"/>
      <c r="KVY174" s="37"/>
      <c r="KVZ174" s="37"/>
      <c r="KWA174" s="37"/>
      <c r="KWB174" s="37"/>
      <c r="KWC174" s="37"/>
      <c r="KWD174" s="37"/>
      <c r="KWE174" s="37"/>
      <c r="KWF174" s="37"/>
      <c r="KWG174" s="37"/>
      <c r="KWH174" s="37"/>
      <c r="KWI174" s="37"/>
      <c r="KWJ174" s="37"/>
      <c r="KWK174" s="37"/>
      <c r="KWL174" s="37"/>
      <c r="KWM174" s="37"/>
      <c r="KWN174" s="37"/>
      <c r="KWO174" s="37"/>
      <c r="KWP174" s="37"/>
      <c r="KWQ174" s="37"/>
      <c r="KWR174" s="37"/>
      <c r="KWS174" s="37"/>
      <c r="KWT174" s="37"/>
      <c r="KWU174" s="37"/>
      <c r="KWV174" s="37"/>
      <c r="KWW174" s="37"/>
      <c r="KWX174" s="37"/>
      <c r="KWY174" s="37"/>
      <c r="KWZ174" s="37"/>
      <c r="KXA174" s="37"/>
      <c r="KXB174" s="37"/>
      <c r="KXC174" s="37"/>
      <c r="KXD174" s="37"/>
      <c r="KXE174" s="37"/>
      <c r="KXF174" s="37"/>
      <c r="KXG174" s="37"/>
      <c r="KXH174" s="37"/>
      <c r="KXI174" s="37"/>
      <c r="KXJ174" s="37"/>
      <c r="KXK174" s="37"/>
      <c r="KXL174" s="37"/>
      <c r="KXM174" s="37"/>
      <c r="KXN174" s="37"/>
      <c r="KXO174" s="37"/>
      <c r="KXP174" s="37"/>
      <c r="KXQ174" s="37"/>
      <c r="KXR174" s="37"/>
      <c r="KXS174" s="37"/>
      <c r="KXT174" s="37"/>
      <c r="KXU174" s="37"/>
      <c r="KXV174" s="37"/>
      <c r="KXW174" s="37"/>
      <c r="KXX174" s="37"/>
      <c r="KXY174" s="37"/>
      <c r="KXZ174" s="37"/>
      <c r="KYA174" s="37"/>
      <c r="KYB174" s="37"/>
      <c r="KYC174" s="37"/>
      <c r="KYD174" s="37"/>
      <c r="KYE174" s="37"/>
      <c r="KYF174" s="37"/>
      <c r="KYG174" s="37"/>
      <c r="KYH174" s="37"/>
      <c r="KYI174" s="37"/>
      <c r="KYJ174" s="37"/>
      <c r="KYK174" s="37"/>
      <c r="KYL174" s="37"/>
      <c r="KYM174" s="37"/>
      <c r="KYN174" s="37"/>
      <c r="KYO174" s="37"/>
      <c r="KYP174" s="37"/>
      <c r="KYQ174" s="37"/>
      <c r="KYR174" s="37"/>
      <c r="KYS174" s="37"/>
      <c r="KYT174" s="37"/>
      <c r="KYU174" s="37"/>
      <c r="KYV174" s="37"/>
      <c r="KYW174" s="37"/>
      <c r="KYX174" s="37"/>
      <c r="KYY174" s="37"/>
      <c r="KYZ174" s="37"/>
      <c r="KZA174" s="37"/>
      <c r="KZB174" s="37"/>
      <c r="KZC174" s="37"/>
      <c r="KZD174" s="37"/>
      <c r="KZE174" s="37"/>
      <c r="KZF174" s="37"/>
      <c r="KZG174" s="37"/>
      <c r="KZH174" s="37"/>
      <c r="KZI174" s="37"/>
      <c r="KZJ174" s="37"/>
      <c r="KZK174" s="37"/>
      <c r="KZL174" s="37"/>
      <c r="KZM174" s="37"/>
      <c r="KZN174" s="37"/>
      <c r="KZO174" s="37"/>
      <c r="KZP174" s="37"/>
      <c r="KZQ174" s="37"/>
      <c r="KZR174" s="37"/>
      <c r="KZS174" s="37"/>
      <c r="KZT174" s="37"/>
      <c r="KZU174" s="37"/>
      <c r="KZV174" s="37"/>
      <c r="KZW174" s="37"/>
      <c r="KZX174" s="37"/>
      <c r="KZY174" s="37"/>
      <c r="KZZ174" s="37"/>
      <c r="LAA174" s="37"/>
      <c r="LAB174" s="37"/>
      <c r="LAC174" s="37"/>
      <c r="LAD174" s="37"/>
      <c r="LAE174" s="37"/>
      <c r="LAF174" s="37"/>
      <c r="LAG174" s="37"/>
      <c r="LAH174" s="37"/>
      <c r="LAI174" s="37"/>
      <c r="LAJ174" s="37"/>
      <c r="LAK174" s="37"/>
      <c r="LAL174" s="37"/>
      <c r="LAM174" s="37"/>
      <c r="LAN174" s="37"/>
      <c r="LAO174" s="37"/>
      <c r="LAP174" s="37"/>
      <c r="LAQ174" s="37"/>
      <c r="LAR174" s="37"/>
      <c r="LAS174" s="37"/>
      <c r="LAT174" s="37"/>
      <c r="LAU174" s="37"/>
      <c r="LAV174" s="37"/>
      <c r="LAW174" s="37"/>
      <c r="LAX174" s="37"/>
      <c r="LAY174" s="37"/>
      <c r="LAZ174" s="37"/>
      <c r="LBA174" s="37"/>
      <c r="LBB174" s="37"/>
      <c r="LBC174" s="37"/>
      <c r="LBD174" s="37"/>
      <c r="LBE174" s="37"/>
      <c r="LBF174" s="37"/>
      <c r="LBG174" s="37"/>
      <c r="LBH174" s="37"/>
      <c r="LBI174" s="37"/>
      <c r="LBJ174" s="37"/>
      <c r="LBK174" s="37"/>
      <c r="LBL174" s="37"/>
      <c r="LBM174" s="37"/>
      <c r="LBN174" s="37"/>
      <c r="LBO174" s="37"/>
      <c r="LBP174" s="37"/>
      <c r="LBQ174" s="37"/>
      <c r="LBR174" s="37"/>
      <c r="LBS174" s="37"/>
      <c r="LBT174" s="37"/>
      <c r="LBU174" s="37"/>
      <c r="LBV174" s="37"/>
      <c r="LBW174" s="37"/>
      <c r="LBX174" s="37"/>
      <c r="LBY174" s="37"/>
      <c r="LBZ174" s="37"/>
      <c r="LCA174" s="37"/>
      <c r="LCB174" s="37"/>
      <c r="LCC174" s="37"/>
      <c r="LCD174" s="37"/>
      <c r="LCE174" s="37"/>
      <c r="LCF174" s="37"/>
      <c r="LCG174" s="37"/>
      <c r="LCH174" s="37"/>
      <c r="LCI174" s="37"/>
      <c r="LCJ174" s="37"/>
      <c r="LCK174" s="37"/>
      <c r="LCL174" s="37"/>
      <c r="LCM174" s="37"/>
      <c r="LCN174" s="37"/>
      <c r="LCO174" s="37"/>
      <c r="LCP174" s="37"/>
      <c r="LCQ174" s="37"/>
      <c r="LCR174" s="37"/>
      <c r="LCS174" s="37"/>
      <c r="LCT174" s="37"/>
      <c r="LCU174" s="37"/>
      <c r="LCV174" s="37"/>
      <c r="LCW174" s="37"/>
      <c r="LCX174" s="37"/>
      <c r="LCY174" s="37"/>
      <c r="LCZ174" s="37"/>
      <c r="LDA174" s="37"/>
      <c r="LDB174" s="37"/>
      <c r="LDC174" s="37"/>
      <c r="LDD174" s="37"/>
      <c r="LDE174" s="37"/>
      <c r="LDF174" s="37"/>
      <c r="LDG174" s="37"/>
      <c r="LDH174" s="37"/>
      <c r="LDI174" s="37"/>
      <c r="LDJ174" s="37"/>
      <c r="LDK174" s="37"/>
      <c r="LDL174" s="37"/>
      <c r="LDM174" s="37"/>
      <c r="LDN174" s="37"/>
      <c r="LDO174" s="37"/>
      <c r="LDP174" s="37"/>
      <c r="LDQ174" s="37"/>
      <c r="LDR174" s="37"/>
      <c r="LDS174" s="37"/>
      <c r="LDT174" s="37"/>
      <c r="LDU174" s="37"/>
      <c r="LDV174" s="37"/>
      <c r="LDW174" s="37"/>
      <c r="LDX174" s="37"/>
      <c r="LDY174" s="37"/>
      <c r="LDZ174" s="37"/>
      <c r="LEA174" s="37"/>
      <c r="LEB174" s="37"/>
      <c r="LEC174" s="37"/>
      <c r="LED174" s="37"/>
      <c r="LEE174" s="37"/>
      <c r="LEF174" s="37"/>
      <c r="LEG174" s="37"/>
      <c r="LEH174" s="37"/>
      <c r="LEI174" s="37"/>
      <c r="LEJ174" s="37"/>
      <c r="LEK174" s="37"/>
      <c r="LEL174" s="37"/>
      <c r="LEM174" s="37"/>
      <c r="LEN174" s="37"/>
      <c r="LEO174" s="37"/>
      <c r="LEP174" s="37"/>
      <c r="LEQ174" s="37"/>
      <c r="LER174" s="37"/>
      <c r="LES174" s="37"/>
      <c r="LET174" s="37"/>
      <c r="LEU174" s="37"/>
      <c r="LEV174" s="37"/>
      <c r="LEW174" s="37"/>
      <c r="LEX174" s="37"/>
      <c r="LEY174" s="37"/>
      <c r="LEZ174" s="37"/>
      <c r="LFA174" s="37"/>
      <c r="LFB174" s="37"/>
      <c r="LFC174" s="37"/>
      <c r="LFD174" s="37"/>
      <c r="LFE174" s="37"/>
      <c r="LFF174" s="37"/>
      <c r="LFG174" s="37"/>
      <c r="LFH174" s="37"/>
      <c r="LFI174" s="37"/>
      <c r="LFJ174" s="37"/>
      <c r="LFK174" s="37"/>
      <c r="LFL174" s="37"/>
      <c r="LFM174" s="37"/>
      <c r="LFN174" s="37"/>
      <c r="LFO174" s="37"/>
      <c r="LFP174" s="37"/>
      <c r="LFQ174" s="37"/>
      <c r="LFR174" s="37"/>
      <c r="LFS174" s="37"/>
      <c r="LFT174" s="37"/>
      <c r="LFU174" s="37"/>
      <c r="LFV174" s="37"/>
      <c r="LFW174" s="37"/>
      <c r="LFX174" s="37"/>
      <c r="LFY174" s="37"/>
      <c r="LFZ174" s="37"/>
      <c r="LGA174" s="37"/>
      <c r="LGB174" s="37"/>
      <c r="LGC174" s="37"/>
      <c r="LGD174" s="37"/>
      <c r="LGE174" s="37"/>
      <c r="LGF174" s="37"/>
      <c r="LGG174" s="37"/>
      <c r="LGH174" s="37"/>
      <c r="LGI174" s="37"/>
      <c r="LGJ174" s="37"/>
      <c r="LGK174" s="37"/>
      <c r="LGL174" s="37"/>
      <c r="LGM174" s="37"/>
      <c r="LGN174" s="37"/>
      <c r="LGO174" s="37"/>
      <c r="LGP174" s="37"/>
      <c r="LGQ174" s="37"/>
      <c r="LGR174" s="37"/>
      <c r="LGS174" s="37"/>
      <c r="LGT174" s="37"/>
      <c r="LGU174" s="37"/>
      <c r="LGV174" s="37"/>
      <c r="LGW174" s="37"/>
      <c r="LGX174" s="37"/>
      <c r="LGY174" s="37"/>
      <c r="LGZ174" s="37"/>
      <c r="LHA174" s="37"/>
      <c r="LHB174" s="37"/>
      <c r="LHC174" s="37"/>
      <c r="LHD174" s="37"/>
      <c r="LHE174" s="37"/>
      <c r="LHF174" s="37"/>
      <c r="LHG174" s="37"/>
      <c r="LHH174" s="37"/>
      <c r="LHI174" s="37"/>
      <c r="LHJ174" s="37"/>
      <c r="LHK174" s="37"/>
      <c r="LHL174" s="37"/>
      <c r="LHM174" s="37"/>
      <c r="LHN174" s="37"/>
      <c r="LHO174" s="37"/>
      <c r="LHP174" s="37"/>
      <c r="LHQ174" s="37"/>
      <c r="LHR174" s="37"/>
      <c r="LHS174" s="37"/>
      <c r="LHT174" s="37"/>
      <c r="LHU174" s="37"/>
      <c r="LHV174" s="37"/>
      <c r="LHW174" s="37"/>
      <c r="LHX174" s="37"/>
      <c r="LHY174" s="37"/>
      <c r="LHZ174" s="37"/>
      <c r="LIA174" s="37"/>
      <c r="LIB174" s="37"/>
      <c r="LIC174" s="37"/>
      <c r="LID174" s="37"/>
      <c r="LIE174" s="37"/>
      <c r="LIF174" s="37"/>
      <c r="LIG174" s="37"/>
      <c r="LIH174" s="37"/>
      <c r="LII174" s="37"/>
      <c r="LIJ174" s="37"/>
      <c r="LIK174" s="37"/>
      <c r="LIL174" s="37"/>
      <c r="LIM174" s="37"/>
      <c r="LIN174" s="37"/>
      <c r="LIO174" s="37"/>
      <c r="LIP174" s="37"/>
      <c r="LIQ174" s="37"/>
      <c r="LIR174" s="37"/>
      <c r="LIS174" s="37"/>
      <c r="LIT174" s="37"/>
      <c r="LIU174" s="37"/>
      <c r="LIV174" s="37"/>
      <c r="LIW174" s="37"/>
      <c r="LIX174" s="37"/>
      <c r="LIY174" s="37"/>
      <c r="LIZ174" s="37"/>
      <c r="LJA174" s="37"/>
      <c r="LJB174" s="37"/>
      <c r="LJC174" s="37"/>
      <c r="LJD174" s="37"/>
      <c r="LJE174" s="37"/>
      <c r="LJF174" s="37"/>
      <c r="LJG174" s="37"/>
      <c r="LJH174" s="37"/>
      <c r="LJI174" s="37"/>
      <c r="LJJ174" s="37"/>
      <c r="LJK174" s="37"/>
      <c r="LJL174" s="37"/>
      <c r="LJM174" s="37"/>
      <c r="LJN174" s="37"/>
      <c r="LJO174" s="37"/>
      <c r="LJP174" s="37"/>
      <c r="LJQ174" s="37"/>
      <c r="LJR174" s="37"/>
      <c r="LJS174" s="37"/>
      <c r="LJT174" s="37"/>
      <c r="LJU174" s="37"/>
      <c r="LJV174" s="37"/>
      <c r="LJW174" s="37"/>
      <c r="LJX174" s="37"/>
      <c r="LJY174" s="37"/>
      <c r="LJZ174" s="37"/>
      <c r="LKA174" s="37"/>
      <c r="LKB174" s="37"/>
      <c r="LKC174" s="37"/>
      <c r="LKD174" s="37"/>
      <c r="LKE174" s="37"/>
      <c r="LKF174" s="37"/>
      <c r="LKG174" s="37"/>
      <c r="LKH174" s="37"/>
      <c r="LKI174" s="37"/>
      <c r="LKJ174" s="37"/>
      <c r="LKK174" s="37"/>
      <c r="LKL174" s="37"/>
      <c r="LKM174" s="37"/>
      <c r="LKN174" s="37"/>
      <c r="LKO174" s="37"/>
      <c r="LKP174" s="37"/>
      <c r="LKQ174" s="37"/>
      <c r="LKR174" s="37"/>
      <c r="LKS174" s="37"/>
      <c r="LKT174" s="37"/>
      <c r="LKU174" s="37"/>
      <c r="LKV174" s="37"/>
      <c r="LKW174" s="37"/>
      <c r="LKX174" s="37"/>
      <c r="LKY174" s="37"/>
      <c r="LKZ174" s="37"/>
      <c r="LLA174" s="37"/>
      <c r="LLB174" s="37"/>
      <c r="LLC174" s="37"/>
      <c r="LLD174" s="37"/>
      <c r="LLE174" s="37"/>
      <c r="LLF174" s="37"/>
      <c r="LLG174" s="37"/>
      <c r="LLH174" s="37"/>
      <c r="LLI174" s="37"/>
      <c r="LLJ174" s="37"/>
      <c r="LLK174" s="37"/>
      <c r="LLL174" s="37"/>
      <c r="LLM174" s="37"/>
      <c r="LLN174" s="37"/>
      <c r="LLO174" s="37"/>
      <c r="LLP174" s="37"/>
      <c r="LLQ174" s="37"/>
      <c r="LLR174" s="37"/>
      <c r="LLS174" s="37"/>
      <c r="LLT174" s="37"/>
      <c r="LLU174" s="37"/>
      <c r="LLV174" s="37"/>
      <c r="LLW174" s="37"/>
      <c r="LLX174" s="37"/>
      <c r="LLY174" s="37"/>
      <c r="LLZ174" s="37"/>
      <c r="LMA174" s="37"/>
      <c r="LMB174" s="37"/>
      <c r="LMC174" s="37"/>
      <c r="LMD174" s="37"/>
      <c r="LME174" s="37"/>
      <c r="LMF174" s="37"/>
      <c r="LMG174" s="37"/>
      <c r="LMH174" s="37"/>
      <c r="LMI174" s="37"/>
      <c r="LMJ174" s="37"/>
      <c r="LMK174" s="37"/>
      <c r="LML174" s="37"/>
      <c r="LMM174" s="37"/>
      <c r="LMN174" s="37"/>
      <c r="LMO174" s="37"/>
      <c r="LMP174" s="37"/>
      <c r="LMQ174" s="37"/>
      <c r="LMR174" s="37"/>
      <c r="LMS174" s="37"/>
      <c r="LMT174" s="37"/>
      <c r="LMU174" s="37"/>
      <c r="LMV174" s="37"/>
      <c r="LMW174" s="37"/>
      <c r="LMX174" s="37"/>
      <c r="LMY174" s="37"/>
      <c r="LMZ174" s="37"/>
      <c r="LNA174" s="37"/>
      <c r="LNB174" s="37"/>
      <c r="LNC174" s="37"/>
      <c r="LND174" s="37"/>
      <c r="LNE174" s="37"/>
      <c r="LNF174" s="37"/>
      <c r="LNG174" s="37"/>
      <c r="LNH174" s="37"/>
      <c r="LNI174" s="37"/>
      <c r="LNJ174" s="37"/>
      <c r="LNK174" s="37"/>
      <c r="LNL174" s="37"/>
      <c r="LNM174" s="37"/>
      <c r="LNN174" s="37"/>
      <c r="LNO174" s="37"/>
      <c r="LNP174" s="37"/>
      <c r="LNQ174" s="37"/>
      <c r="LNR174" s="37"/>
      <c r="LNS174" s="37"/>
      <c r="LNT174" s="37"/>
      <c r="LNU174" s="37"/>
      <c r="LNV174" s="37"/>
      <c r="LNW174" s="37"/>
      <c r="LNX174" s="37"/>
      <c r="LNY174" s="37"/>
      <c r="LNZ174" s="37"/>
      <c r="LOA174" s="37"/>
      <c r="LOB174" s="37"/>
      <c r="LOC174" s="37"/>
      <c r="LOD174" s="37"/>
      <c r="LOE174" s="37"/>
      <c r="LOF174" s="37"/>
      <c r="LOG174" s="37"/>
      <c r="LOH174" s="37"/>
      <c r="LOI174" s="37"/>
      <c r="LOJ174" s="37"/>
      <c r="LOK174" s="37"/>
      <c r="LOL174" s="37"/>
      <c r="LOM174" s="37"/>
      <c r="LON174" s="37"/>
      <c r="LOO174" s="37"/>
      <c r="LOP174" s="37"/>
      <c r="LOQ174" s="37"/>
      <c r="LOR174" s="37"/>
      <c r="LOS174" s="37"/>
      <c r="LOT174" s="37"/>
      <c r="LOU174" s="37"/>
      <c r="LOV174" s="37"/>
      <c r="LOW174" s="37"/>
      <c r="LOX174" s="37"/>
      <c r="LOY174" s="37"/>
      <c r="LOZ174" s="37"/>
      <c r="LPA174" s="37"/>
      <c r="LPB174" s="37"/>
      <c r="LPC174" s="37"/>
      <c r="LPD174" s="37"/>
      <c r="LPE174" s="37"/>
      <c r="LPF174" s="37"/>
      <c r="LPG174" s="37"/>
      <c r="LPH174" s="37"/>
      <c r="LPI174" s="37"/>
      <c r="LPJ174" s="37"/>
      <c r="LPK174" s="37"/>
      <c r="LPL174" s="37"/>
      <c r="LPM174" s="37"/>
      <c r="LPN174" s="37"/>
      <c r="LPO174" s="37"/>
      <c r="LPP174" s="37"/>
      <c r="LPQ174" s="37"/>
      <c r="LPR174" s="37"/>
      <c r="LPS174" s="37"/>
      <c r="LPT174" s="37"/>
      <c r="LPU174" s="37"/>
      <c r="LPV174" s="37"/>
      <c r="LPW174" s="37"/>
      <c r="LPX174" s="37"/>
      <c r="LPY174" s="37"/>
      <c r="LPZ174" s="37"/>
      <c r="LQA174" s="37"/>
      <c r="LQB174" s="37"/>
      <c r="LQC174" s="37"/>
      <c r="LQD174" s="37"/>
      <c r="LQE174" s="37"/>
      <c r="LQF174" s="37"/>
      <c r="LQG174" s="37"/>
      <c r="LQH174" s="37"/>
      <c r="LQI174" s="37"/>
      <c r="LQJ174" s="37"/>
      <c r="LQK174" s="37"/>
      <c r="LQL174" s="37"/>
      <c r="LQM174" s="37"/>
      <c r="LQN174" s="37"/>
      <c r="LQO174" s="37"/>
      <c r="LQP174" s="37"/>
      <c r="LQQ174" s="37"/>
      <c r="LQR174" s="37"/>
      <c r="LQS174" s="37"/>
      <c r="LQT174" s="37"/>
      <c r="LQU174" s="37"/>
      <c r="LQV174" s="37"/>
      <c r="LQW174" s="37"/>
      <c r="LQX174" s="37"/>
      <c r="LQY174" s="37"/>
      <c r="LQZ174" s="37"/>
      <c r="LRA174" s="37"/>
      <c r="LRB174" s="37"/>
      <c r="LRC174" s="37"/>
      <c r="LRD174" s="37"/>
      <c r="LRE174" s="37"/>
      <c r="LRF174" s="37"/>
      <c r="LRG174" s="37"/>
      <c r="LRH174" s="37"/>
      <c r="LRI174" s="37"/>
      <c r="LRJ174" s="37"/>
      <c r="LRK174" s="37"/>
      <c r="LRL174" s="37"/>
      <c r="LRM174" s="37"/>
      <c r="LRN174" s="37"/>
      <c r="LRO174" s="37"/>
      <c r="LRP174" s="37"/>
      <c r="LRQ174" s="37"/>
      <c r="LRR174" s="37"/>
      <c r="LRS174" s="37"/>
      <c r="LRT174" s="37"/>
      <c r="LRU174" s="37"/>
      <c r="LRV174" s="37"/>
      <c r="LRW174" s="37"/>
      <c r="LRX174" s="37"/>
      <c r="LRY174" s="37"/>
      <c r="LRZ174" s="37"/>
      <c r="LSA174" s="37"/>
      <c r="LSB174" s="37"/>
      <c r="LSC174" s="37"/>
      <c r="LSD174" s="37"/>
      <c r="LSE174" s="37"/>
      <c r="LSF174" s="37"/>
      <c r="LSG174" s="37"/>
      <c r="LSH174" s="37"/>
      <c r="LSI174" s="37"/>
      <c r="LSJ174" s="37"/>
      <c r="LSK174" s="37"/>
      <c r="LSL174" s="37"/>
      <c r="LSM174" s="37"/>
      <c r="LSN174" s="37"/>
      <c r="LSO174" s="37"/>
      <c r="LSP174" s="37"/>
      <c r="LSQ174" s="37"/>
      <c r="LSR174" s="37"/>
      <c r="LSS174" s="37"/>
      <c r="LST174" s="37"/>
      <c r="LSU174" s="37"/>
      <c r="LSV174" s="37"/>
      <c r="LSW174" s="37"/>
      <c r="LSX174" s="37"/>
      <c r="LSY174" s="37"/>
      <c r="LSZ174" s="37"/>
      <c r="LTA174" s="37"/>
      <c r="LTB174" s="37"/>
      <c r="LTC174" s="37"/>
      <c r="LTD174" s="37"/>
      <c r="LTE174" s="37"/>
      <c r="LTF174" s="37"/>
      <c r="LTG174" s="37"/>
      <c r="LTH174" s="37"/>
      <c r="LTI174" s="37"/>
      <c r="LTJ174" s="37"/>
      <c r="LTK174" s="37"/>
      <c r="LTL174" s="37"/>
      <c r="LTM174" s="37"/>
      <c r="LTN174" s="37"/>
      <c r="LTO174" s="37"/>
      <c r="LTP174" s="37"/>
      <c r="LTQ174" s="37"/>
      <c r="LTR174" s="37"/>
      <c r="LTS174" s="37"/>
      <c r="LTT174" s="37"/>
      <c r="LTU174" s="37"/>
      <c r="LTV174" s="37"/>
      <c r="LTW174" s="37"/>
      <c r="LTX174" s="37"/>
      <c r="LTY174" s="37"/>
      <c r="LTZ174" s="37"/>
      <c r="LUA174" s="37"/>
      <c r="LUB174" s="37"/>
      <c r="LUC174" s="37"/>
      <c r="LUD174" s="37"/>
      <c r="LUE174" s="37"/>
      <c r="LUF174" s="37"/>
      <c r="LUG174" s="37"/>
      <c r="LUH174" s="37"/>
      <c r="LUI174" s="37"/>
      <c r="LUJ174" s="37"/>
      <c r="LUK174" s="37"/>
      <c r="LUL174" s="37"/>
      <c r="LUM174" s="37"/>
      <c r="LUN174" s="37"/>
      <c r="LUO174" s="37"/>
      <c r="LUP174" s="37"/>
      <c r="LUQ174" s="37"/>
      <c r="LUR174" s="37"/>
      <c r="LUS174" s="37"/>
      <c r="LUT174" s="37"/>
      <c r="LUU174" s="37"/>
      <c r="LUV174" s="37"/>
      <c r="LUW174" s="37"/>
      <c r="LUX174" s="37"/>
      <c r="LUY174" s="37"/>
      <c r="LUZ174" s="37"/>
      <c r="LVA174" s="37"/>
      <c r="LVB174" s="37"/>
      <c r="LVC174" s="37"/>
      <c r="LVD174" s="37"/>
      <c r="LVE174" s="37"/>
      <c r="LVF174" s="37"/>
      <c r="LVG174" s="37"/>
      <c r="LVH174" s="37"/>
      <c r="LVI174" s="37"/>
      <c r="LVJ174" s="37"/>
      <c r="LVK174" s="37"/>
      <c r="LVL174" s="37"/>
      <c r="LVM174" s="37"/>
      <c r="LVN174" s="37"/>
      <c r="LVO174" s="37"/>
      <c r="LVP174" s="37"/>
      <c r="LVQ174" s="37"/>
      <c r="LVR174" s="37"/>
      <c r="LVS174" s="37"/>
      <c r="LVT174" s="37"/>
      <c r="LVU174" s="37"/>
      <c r="LVV174" s="37"/>
      <c r="LVW174" s="37"/>
      <c r="LVX174" s="37"/>
      <c r="LVY174" s="37"/>
      <c r="LVZ174" s="37"/>
      <c r="LWA174" s="37"/>
      <c r="LWB174" s="37"/>
      <c r="LWC174" s="37"/>
      <c r="LWD174" s="37"/>
      <c r="LWE174" s="37"/>
      <c r="LWF174" s="37"/>
      <c r="LWG174" s="37"/>
      <c r="LWH174" s="37"/>
      <c r="LWI174" s="37"/>
      <c r="LWJ174" s="37"/>
      <c r="LWK174" s="37"/>
      <c r="LWL174" s="37"/>
      <c r="LWM174" s="37"/>
      <c r="LWN174" s="37"/>
      <c r="LWO174" s="37"/>
      <c r="LWP174" s="37"/>
      <c r="LWQ174" s="37"/>
      <c r="LWR174" s="37"/>
      <c r="LWS174" s="37"/>
      <c r="LWT174" s="37"/>
      <c r="LWU174" s="37"/>
      <c r="LWV174" s="37"/>
      <c r="LWW174" s="37"/>
      <c r="LWX174" s="37"/>
      <c r="LWY174" s="37"/>
      <c r="LWZ174" s="37"/>
      <c r="LXA174" s="37"/>
      <c r="LXB174" s="37"/>
      <c r="LXC174" s="37"/>
      <c r="LXD174" s="37"/>
      <c r="LXE174" s="37"/>
      <c r="LXF174" s="37"/>
      <c r="LXG174" s="37"/>
      <c r="LXH174" s="37"/>
      <c r="LXI174" s="37"/>
      <c r="LXJ174" s="37"/>
      <c r="LXK174" s="37"/>
      <c r="LXL174" s="37"/>
      <c r="LXM174" s="37"/>
      <c r="LXN174" s="37"/>
      <c r="LXO174" s="37"/>
      <c r="LXP174" s="37"/>
      <c r="LXQ174" s="37"/>
      <c r="LXR174" s="37"/>
      <c r="LXS174" s="37"/>
      <c r="LXT174" s="37"/>
      <c r="LXU174" s="37"/>
      <c r="LXV174" s="37"/>
      <c r="LXW174" s="37"/>
      <c r="LXX174" s="37"/>
      <c r="LXY174" s="37"/>
      <c r="LXZ174" s="37"/>
      <c r="LYA174" s="37"/>
      <c r="LYB174" s="37"/>
      <c r="LYC174" s="37"/>
      <c r="LYD174" s="37"/>
      <c r="LYE174" s="37"/>
      <c r="LYF174" s="37"/>
      <c r="LYG174" s="37"/>
      <c r="LYH174" s="37"/>
      <c r="LYI174" s="37"/>
      <c r="LYJ174" s="37"/>
      <c r="LYK174" s="37"/>
      <c r="LYL174" s="37"/>
      <c r="LYM174" s="37"/>
      <c r="LYN174" s="37"/>
      <c r="LYO174" s="37"/>
      <c r="LYP174" s="37"/>
      <c r="LYQ174" s="37"/>
      <c r="LYR174" s="37"/>
      <c r="LYS174" s="37"/>
      <c r="LYT174" s="37"/>
      <c r="LYU174" s="37"/>
      <c r="LYV174" s="37"/>
      <c r="LYW174" s="37"/>
      <c r="LYX174" s="37"/>
      <c r="LYY174" s="37"/>
      <c r="LYZ174" s="37"/>
      <c r="LZA174" s="37"/>
      <c r="LZB174" s="37"/>
      <c r="LZC174" s="37"/>
      <c r="LZD174" s="37"/>
      <c r="LZE174" s="37"/>
      <c r="LZF174" s="37"/>
      <c r="LZG174" s="37"/>
      <c r="LZH174" s="37"/>
      <c r="LZI174" s="37"/>
      <c r="LZJ174" s="37"/>
      <c r="LZK174" s="37"/>
      <c r="LZL174" s="37"/>
      <c r="LZM174" s="37"/>
      <c r="LZN174" s="37"/>
      <c r="LZO174" s="37"/>
      <c r="LZP174" s="37"/>
      <c r="LZQ174" s="37"/>
      <c r="LZR174" s="37"/>
      <c r="LZS174" s="37"/>
      <c r="LZT174" s="37"/>
      <c r="LZU174" s="37"/>
      <c r="LZV174" s="37"/>
      <c r="LZW174" s="37"/>
      <c r="LZX174" s="37"/>
      <c r="LZY174" s="37"/>
      <c r="LZZ174" s="37"/>
      <c r="MAA174" s="37"/>
      <c r="MAB174" s="37"/>
      <c r="MAC174" s="37"/>
      <c r="MAD174" s="37"/>
      <c r="MAE174" s="37"/>
      <c r="MAF174" s="37"/>
      <c r="MAG174" s="37"/>
      <c r="MAH174" s="37"/>
      <c r="MAI174" s="37"/>
      <c r="MAJ174" s="37"/>
      <c r="MAK174" s="37"/>
      <c r="MAL174" s="37"/>
      <c r="MAM174" s="37"/>
      <c r="MAN174" s="37"/>
      <c r="MAO174" s="37"/>
      <c r="MAP174" s="37"/>
      <c r="MAQ174" s="37"/>
      <c r="MAR174" s="37"/>
      <c r="MAS174" s="37"/>
      <c r="MAT174" s="37"/>
      <c r="MAU174" s="37"/>
      <c r="MAV174" s="37"/>
      <c r="MAW174" s="37"/>
      <c r="MAX174" s="37"/>
      <c r="MAY174" s="37"/>
      <c r="MAZ174" s="37"/>
      <c r="MBA174" s="37"/>
      <c r="MBB174" s="37"/>
      <c r="MBC174" s="37"/>
      <c r="MBD174" s="37"/>
      <c r="MBE174" s="37"/>
      <c r="MBF174" s="37"/>
      <c r="MBG174" s="37"/>
      <c r="MBH174" s="37"/>
      <c r="MBI174" s="37"/>
      <c r="MBJ174" s="37"/>
      <c r="MBK174" s="37"/>
      <c r="MBL174" s="37"/>
      <c r="MBM174" s="37"/>
      <c r="MBN174" s="37"/>
      <c r="MBO174" s="37"/>
      <c r="MBP174" s="37"/>
      <c r="MBQ174" s="37"/>
      <c r="MBR174" s="37"/>
      <c r="MBS174" s="37"/>
      <c r="MBT174" s="37"/>
      <c r="MBU174" s="37"/>
      <c r="MBV174" s="37"/>
      <c r="MBW174" s="37"/>
      <c r="MBX174" s="37"/>
      <c r="MBY174" s="37"/>
      <c r="MBZ174" s="37"/>
      <c r="MCA174" s="37"/>
      <c r="MCB174" s="37"/>
      <c r="MCC174" s="37"/>
      <c r="MCD174" s="37"/>
      <c r="MCE174" s="37"/>
      <c r="MCF174" s="37"/>
      <c r="MCG174" s="37"/>
      <c r="MCH174" s="37"/>
      <c r="MCI174" s="37"/>
      <c r="MCJ174" s="37"/>
      <c r="MCK174" s="37"/>
      <c r="MCL174" s="37"/>
      <c r="MCM174" s="37"/>
      <c r="MCN174" s="37"/>
      <c r="MCO174" s="37"/>
      <c r="MCP174" s="37"/>
      <c r="MCQ174" s="37"/>
      <c r="MCR174" s="37"/>
      <c r="MCS174" s="37"/>
      <c r="MCT174" s="37"/>
      <c r="MCU174" s="37"/>
      <c r="MCV174" s="37"/>
      <c r="MCW174" s="37"/>
      <c r="MCX174" s="37"/>
      <c r="MCY174" s="37"/>
      <c r="MCZ174" s="37"/>
      <c r="MDA174" s="37"/>
      <c r="MDB174" s="37"/>
      <c r="MDC174" s="37"/>
      <c r="MDD174" s="37"/>
      <c r="MDE174" s="37"/>
      <c r="MDF174" s="37"/>
      <c r="MDG174" s="37"/>
      <c r="MDH174" s="37"/>
      <c r="MDI174" s="37"/>
      <c r="MDJ174" s="37"/>
      <c r="MDK174" s="37"/>
      <c r="MDL174" s="37"/>
      <c r="MDM174" s="37"/>
      <c r="MDN174" s="37"/>
      <c r="MDO174" s="37"/>
      <c r="MDP174" s="37"/>
      <c r="MDQ174" s="37"/>
      <c r="MDR174" s="37"/>
      <c r="MDS174" s="37"/>
      <c r="MDT174" s="37"/>
      <c r="MDU174" s="37"/>
      <c r="MDV174" s="37"/>
      <c r="MDW174" s="37"/>
      <c r="MDX174" s="37"/>
      <c r="MDY174" s="37"/>
      <c r="MDZ174" s="37"/>
      <c r="MEA174" s="37"/>
      <c r="MEB174" s="37"/>
      <c r="MEC174" s="37"/>
      <c r="MED174" s="37"/>
      <c r="MEE174" s="37"/>
      <c r="MEF174" s="37"/>
      <c r="MEG174" s="37"/>
      <c r="MEH174" s="37"/>
      <c r="MEI174" s="37"/>
      <c r="MEJ174" s="37"/>
      <c r="MEK174" s="37"/>
      <c r="MEL174" s="37"/>
      <c r="MEM174" s="37"/>
      <c r="MEN174" s="37"/>
      <c r="MEO174" s="37"/>
      <c r="MEP174" s="37"/>
      <c r="MEQ174" s="37"/>
      <c r="MER174" s="37"/>
      <c r="MES174" s="37"/>
      <c r="MET174" s="37"/>
      <c r="MEU174" s="37"/>
      <c r="MEV174" s="37"/>
      <c r="MEW174" s="37"/>
      <c r="MEX174" s="37"/>
      <c r="MEY174" s="37"/>
      <c r="MEZ174" s="37"/>
      <c r="MFA174" s="37"/>
      <c r="MFB174" s="37"/>
      <c r="MFC174" s="37"/>
      <c r="MFD174" s="37"/>
      <c r="MFE174" s="37"/>
      <c r="MFF174" s="37"/>
      <c r="MFG174" s="37"/>
      <c r="MFH174" s="37"/>
      <c r="MFI174" s="37"/>
      <c r="MFJ174" s="37"/>
      <c r="MFK174" s="37"/>
      <c r="MFL174" s="37"/>
      <c r="MFM174" s="37"/>
      <c r="MFN174" s="37"/>
      <c r="MFO174" s="37"/>
      <c r="MFP174" s="37"/>
      <c r="MFQ174" s="37"/>
      <c r="MFR174" s="37"/>
      <c r="MFS174" s="37"/>
      <c r="MFT174" s="37"/>
      <c r="MFU174" s="37"/>
      <c r="MFV174" s="37"/>
      <c r="MFW174" s="37"/>
      <c r="MFX174" s="37"/>
      <c r="MFY174" s="37"/>
      <c r="MFZ174" s="37"/>
      <c r="MGA174" s="37"/>
      <c r="MGB174" s="37"/>
      <c r="MGC174" s="37"/>
      <c r="MGD174" s="37"/>
      <c r="MGE174" s="37"/>
      <c r="MGF174" s="37"/>
      <c r="MGG174" s="37"/>
      <c r="MGH174" s="37"/>
      <c r="MGI174" s="37"/>
      <c r="MGJ174" s="37"/>
      <c r="MGK174" s="37"/>
      <c r="MGL174" s="37"/>
      <c r="MGM174" s="37"/>
      <c r="MGN174" s="37"/>
      <c r="MGO174" s="37"/>
      <c r="MGP174" s="37"/>
      <c r="MGQ174" s="37"/>
      <c r="MGR174" s="37"/>
      <c r="MGS174" s="37"/>
      <c r="MGT174" s="37"/>
      <c r="MGU174" s="37"/>
      <c r="MGV174" s="37"/>
      <c r="MGW174" s="37"/>
      <c r="MGX174" s="37"/>
      <c r="MGY174" s="37"/>
      <c r="MGZ174" s="37"/>
      <c r="MHA174" s="37"/>
      <c r="MHB174" s="37"/>
      <c r="MHC174" s="37"/>
      <c r="MHD174" s="37"/>
      <c r="MHE174" s="37"/>
      <c r="MHF174" s="37"/>
      <c r="MHG174" s="37"/>
      <c r="MHH174" s="37"/>
      <c r="MHI174" s="37"/>
      <c r="MHJ174" s="37"/>
      <c r="MHK174" s="37"/>
      <c r="MHL174" s="37"/>
      <c r="MHM174" s="37"/>
      <c r="MHN174" s="37"/>
      <c r="MHO174" s="37"/>
      <c r="MHP174" s="37"/>
      <c r="MHQ174" s="37"/>
      <c r="MHR174" s="37"/>
      <c r="MHS174" s="37"/>
      <c r="MHT174" s="37"/>
      <c r="MHU174" s="37"/>
      <c r="MHV174" s="37"/>
      <c r="MHW174" s="37"/>
      <c r="MHX174" s="37"/>
      <c r="MHY174" s="37"/>
      <c r="MHZ174" s="37"/>
      <c r="MIA174" s="37"/>
      <c r="MIB174" s="37"/>
      <c r="MIC174" s="37"/>
      <c r="MID174" s="37"/>
      <c r="MIE174" s="37"/>
      <c r="MIF174" s="37"/>
      <c r="MIG174" s="37"/>
      <c r="MIH174" s="37"/>
      <c r="MII174" s="37"/>
      <c r="MIJ174" s="37"/>
      <c r="MIK174" s="37"/>
      <c r="MIL174" s="37"/>
      <c r="MIM174" s="37"/>
      <c r="MIN174" s="37"/>
      <c r="MIO174" s="37"/>
      <c r="MIP174" s="37"/>
      <c r="MIQ174" s="37"/>
      <c r="MIR174" s="37"/>
      <c r="MIS174" s="37"/>
      <c r="MIT174" s="37"/>
      <c r="MIU174" s="37"/>
      <c r="MIV174" s="37"/>
      <c r="MIW174" s="37"/>
      <c r="MIX174" s="37"/>
      <c r="MIY174" s="37"/>
      <c r="MIZ174" s="37"/>
      <c r="MJA174" s="37"/>
      <c r="MJB174" s="37"/>
      <c r="MJC174" s="37"/>
      <c r="MJD174" s="37"/>
      <c r="MJE174" s="37"/>
      <c r="MJF174" s="37"/>
      <c r="MJG174" s="37"/>
      <c r="MJH174" s="37"/>
      <c r="MJI174" s="37"/>
      <c r="MJJ174" s="37"/>
      <c r="MJK174" s="37"/>
      <c r="MJL174" s="37"/>
      <c r="MJM174" s="37"/>
      <c r="MJN174" s="37"/>
      <c r="MJO174" s="37"/>
      <c r="MJP174" s="37"/>
      <c r="MJQ174" s="37"/>
      <c r="MJR174" s="37"/>
      <c r="MJS174" s="37"/>
      <c r="MJT174" s="37"/>
      <c r="MJU174" s="37"/>
      <c r="MJV174" s="37"/>
      <c r="MJW174" s="37"/>
      <c r="MJX174" s="37"/>
      <c r="MJY174" s="37"/>
      <c r="MJZ174" s="37"/>
      <c r="MKA174" s="37"/>
      <c r="MKB174" s="37"/>
      <c r="MKC174" s="37"/>
      <c r="MKD174" s="37"/>
      <c r="MKE174" s="37"/>
      <c r="MKF174" s="37"/>
      <c r="MKG174" s="37"/>
      <c r="MKH174" s="37"/>
      <c r="MKI174" s="37"/>
      <c r="MKJ174" s="37"/>
      <c r="MKK174" s="37"/>
      <c r="MKL174" s="37"/>
      <c r="MKM174" s="37"/>
      <c r="MKN174" s="37"/>
      <c r="MKO174" s="37"/>
      <c r="MKP174" s="37"/>
      <c r="MKQ174" s="37"/>
      <c r="MKR174" s="37"/>
      <c r="MKS174" s="37"/>
      <c r="MKT174" s="37"/>
      <c r="MKU174" s="37"/>
      <c r="MKV174" s="37"/>
      <c r="MKW174" s="37"/>
      <c r="MKX174" s="37"/>
      <c r="MKY174" s="37"/>
      <c r="MKZ174" s="37"/>
      <c r="MLA174" s="37"/>
      <c r="MLB174" s="37"/>
      <c r="MLC174" s="37"/>
      <c r="MLD174" s="37"/>
      <c r="MLE174" s="37"/>
      <c r="MLF174" s="37"/>
      <c r="MLG174" s="37"/>
      <c r="MLH174" s="37"/>
      <c r="MLI174" s="37"/>
      <c r="MLJ174" s="37"/>
      <c r="MLK174" s="37"/>
      <c r="MLL174" s="37"/>
      <c r="MLM174" s="37"/>
      <c r="MLN174" s="37"/>
      <c r="MLO174" s="37"/>
      <c r="MLP174" s="37"/>
      <c r="MLQ174" s="37"/>
      <c r="MLR174" s="37"/>
      <c r="MLS174" s="37"/>
      <c r="MLT174" s="37"/>
      <c r="MLU174" s="37"/>
      <c r="MLV174" s="37"/>
      <c r="MLW174" s="37"/>
      <c r="MLX174" s="37"/>
      <c r="MLY174" s="37"/>
      <c r="MLZ174" s="37"/>
      <c r="MMA174" s="37"/>
      <c r="MMB174" s="37"/>
      <c r="MMC174" s="37"/>
      <c r="MMD174" s="37"/>
      <c r="MME174" s="37"/>
      <c r="MMF174" s="37"/>
      <c r="MMG174" s="37"/>
      <c r="MMH174" s="37"/>
      <c r="MMI174" s="37"/>
      <c r="MMJ174" s="37"/>
      <c r="MMK174" s="37"/>
      <c r="MML174" s="37"/>
      <c r="MMM174" s="37"/>
      <c r="MMN174" s="37"/>
      <c r="MMO174" s="37"/>
      <c r="MMP174" s="37"/>
      <c r="MMQ174" s="37"/>
      <c r="MMR174" s="37"/>
      <c r="MMS174" s="37"/>
      <c r="MMT174" s="37"/>
      <c r="MMU174" s="37"/>
      <c r="MMV174" s="37"/>
      <c r="MMW174" s="37"/>
      <c r="MMX174" s="37"/>
      <c r="MMY174" s="37"/>
      <c r="MMZ174" s="37"/>
      <c r="MNA174" s="37"/>
      <c r="MNB174" s="37"/>
      <c r="MNC174" s="37"/>
      <c r="MND174" s="37"/>
      <c r="MNE174" s="37"/>
      <c r="MNF174" s="37"/>
      <c r="MNG174" s="37"/>
      <c r="MNH174" s="37"/>
      <c r="MNI174" s="37"/>
      <c r="MNJ174" s="37"/>
      <c r="MNK174" s="37"/>
      <c r="MNL174" s="37"/>
      <c r="MNM174" s="37"/>
      <c r="MNN174" s="37"/>
      <c r="MNO174" s="37"/>
      <c r="MNP174" s="37"/>
      <c r="MNQ174" s="37"/>
      <c r="MNR174" s="37"/>
      <c r="MNS174" s="37"/>
      <c r="MNT174" s="37"/>
      <c r="MNU174" s="37"/>
      <c r="MNV174" s="37"/>
      <c r="MNW174" s="37"/>
      <c r="MNX174" s="37"/>
      <c r="MNY174" s="37"/>
      <c r="MNZ174" s="37"/>
      <c r="MOA174" s="37"/>
      <c r="MOB174" s="37"/>
      <c r="MOC174" s="37"/>
      <c r="MOD174" s="37"/>
      <c r="MOE174" s="37"/>
      <c r="MOF174" s="37"/>
      <c r="MOG174" s="37"/>
      <c r="MOH174" s="37"/>
      <c r="MOI174" s="37"/>
      <c r="MOJ174" s="37"/>
      <c r="MOK174" s="37"/>
      <c r="MOL174" s="37"/>
      <c r="MOM174" s="37"/>
      <c r="MON174" s="37"/>
      <c r="MOO174" s="37"/>
      <c r="MOP174" s="37"/>
      <c r="MOQ174" s="37"/>
      <c r="MOR174" s="37"/>
      <c r="MOS174" s="37"/>
      <c r="MOT174" s="37"/>
      <c r="MOU174" s="37"/>
      <c r="MOV174" s="37"/>
      <c r="MOW174" s="37"/>
      <c r="MOX174" s="37"/>
      <c r="MOY174" s="37"/>
      <c r="MOZ174" s="37"/>
      <c r="MPA174" s="37"/>
      <c r="MPB174" s="37"/>
      <c r="MPC174" s="37"/>
      <c r="MPD174" s="37"/>
      <c r="MPE174" s="37"/>
      <c r="MPF174" s="37"/>
      <c r="MPG174" s="37"/>
      <c r="MPH174" s="37"/>
      <c r="MPI174" s="37"/>
      <c r="MPJ174" s="37"/>
      <c r="MPK174" s="37"/>
      <c r="MPL174" s="37"/>
      <c r="MPM174" s="37"/>
      <c r="MPN174" s="37"/>
      <c r="MPO174" s="37"/>
      <c r="MPP174" s="37"/>
      <c r="MPQ174" s="37"/>
      <c r="MPR174" s="37"/>
      <c r="MPS174" s="37"/>
      <c r="MPT174" s="37"/>
      <c r="MPU174" s="37"/>
      <c r="MPV174" s="37"/>
      <c r="MPW174" s="37"/>
      <c r="MPX174" s="37"/>
      <c r="MPY174" s="37"/>
      <c r="MPZ174" s="37"/>
      <c r="MQA174" s="37"/>
      <c r="MQB174" s="37"/>
      <c r="MQC174" s="37"/>
      <c r="MQD174" s="37"/>
      <c r="MQE174" s="37"/>
      <c r="MQF174" s="37"/>
      <c r="MQG174" s="37"/>
      <c r="MQH174" s="37"/>
      <c r="MQI174" s="37"/>
      <c r="MQJ174" s="37"/>
      <c r="MQK174" s="37"/>
      <c r="MQL174" s="37"/>
      <c r="MQM174" s="37"/>
      <c r="MQN174" s="37"/>
      <c r="MQO174" s="37"/>
      <c r="MQP174" s="37"/>
      <c r="MQQ174" s="37"/>
      <c r="MQR174" s="37"/>
      <c r="MQS174" s="37"/>
      <c r="MQT174" s="37"/>
      <c r="MQU174" s="37"/>
      <c r="MQV174" s="37"/>
      <c r="MQW174" s="37"/>
      <c r="MQX174" s="37"/>
      <c r="MQY174" s="37"/>
      <c r="MQZ174" s="37"/>
      <c r="MRA174" s="37"/>
      <c r="MRB174" s="37"/>
      <c r="MRC174" s="37"/>
      <c r="MRD174" s="37"/>
      <c r="MRE174" s="37"/>
      <c r="MRF174" s="37"/>
      <c r="MRG174" s="37"/>
      <c r="MRH174" s="37"/>
      <c r="MRI174" s="37"/>
      <c r="MRJ174" s="37"/>
      <c r="MRK174" s="37"/>
      <c r="MRL174" s="37"/>
      <c r="MRM174" s="37"/>
      <c r="MRN174" s="37"/>
      <c r="MRO174" s="37"/>
      <c r="MRP174" s="37"/>
      <c r="MRQ174" s="37"/>
      <c r="MRR174" s="37"/>
      <c r="MRS174" s="37"/>
      <c r="MRT174" s="37"/>
      <c r="MRU174" s="37"/>
      <c r="MRV174" s="37"/>
      <c r="MRW174" s="37"/>
      <c r="MRX174" s="37"/>
      <c r="MRY174" s="37"/>
      <c r="MRZ174" s="37"/>
      <c r="MSA174" s="37"/>
      <c r="MSB174" s="37"/>
      <c r="MSC174" s="37"/>
      <c r="MSD174" s="37"/>
      <c r="MSE174" s="37"/>
      <c r="MSF174" s="37"/>
      <c r="MSG174" s="37"/>
      <c r="MSH174" s="37"/>
      <c r="MSI174" s="37"/>
      <c r="MSJ174" s="37"/>
      <c r="MSK174" s="37"/>
      <c r="MSL174" s="37"/>
      <c r="MSM174" s="37"/>
      <c r="MSN174" s="37"/>
      <c r="MSO174" s="37"/>
      <c r="MSP174" s="37"/>
      <c r="MSQ174" s="37"/>
      <c r="MSR174" s="37"/>
      <c r="MSS174" s="37"/>
      <c r="MST174" s="37"/>
      <c r="MSU174" s="37"/>
      <c r="MSV174" s="37"/>
      <c r="MSW174" s="37"/>
      <c r="MSX174" s="37"/>
      <c r="MSY174" s="37"/>
      <c r="MSZ174" s="37"/>
      <c r="MTA174" s="37"/>
      <c r="MTB174" s="37"/>
      <c r="MTC174" s="37"/>
      <c r="MTD174" s="37"/>
      <c r="MTE174" s="37"/>
      <c r="MTF174" s="37"/>
      <c r="MTG174" s="37"/>
      <c r="MTH174" s="37"/>
      <c r="MTI174" s="37"/>
      <c r="MTJ174" s="37"/>
      <c r="MTK174" s="37"/>
      <c r="MTL174" s="37"/>
      <c r="MTM174" s="37"/>
      <c r="MTN174" s="37"/>
      <c r="MTO174" s="37"/>
      <c r="MTP174" s="37"/>
      <c r="MTQ174" s="37"/>
      <c r="MTR174" s="37"/>
      <c r="MTS174" s="37"/>
      <c r="MTT174" s="37"/>
      <c r="MTU174" s="37"/>
      <c r="MTV174" s="37"/>
      <c r="MTW174" s="37"/>
      <c r="MTX174" s="37"/>
      <c r="MTY174" s="37"/>
      <c r="MTZ174" s="37"/>
      <c r="MUA174" s="37"/>
      <c r="MUB174" s="37"/>
      <c r="MUC174" s="37"/>
      <c r="MUD174" s="37"/>
      <c r="MUE174" s="37"/>
      <c r="MUF174" s="37"/>
      <c r="MUG174" s="37"/>
      <c r="MUH174" s="37"/>
      <c r="MUI174" s="37"/>
      <c r="MUJ174" s="37"/>
      <c r="MUK174" s="37"/>
      <c r="MUL174" s="37"/>
      <c r="MUM174" s="37"/>
      <c r="MUN174" s="37"/>
      <c r="MUO174" s="37"/>
      <c r="MUP174" s="37"/>
      <c r="MUQ174" s="37"/>
      <c r="MUR174" s="37"/>
      <c r="MUS174" s="37"/>
      <c r="MUT174" s="37"/>
      <c r="MUU174" s="37"/>
      <c r="MUV174" s="37"/>
      <c r="MUW174" s="37"/>
      <c r="MUX174" s="37"/>
      <c r="MUY174" s="37"/>
      <c r="MUZ174" s="37"/>
      <c r="MVA174" s="37"/>
      <c r="MVB174" s="37"/>
      <c r="MVC174" s="37"/>
      <c r="MVD174" s="37"/>
      <c r="MVE174" s="37"/>
      <c r="MVF174" s="37"/>
      <c r="MVG174" s="37"/>
      <c r="MVH174" s="37"/>
      <c r="MVI174" s="37"/>
      <c r="MVJ174" s="37"/>
      <c r="MVK174" s="37"/>
      <c r="MVL174" s="37"/>
      <c r="MVM174" s="37"/>
      <c r="MVN174" s="37"/>
      <c r="MVO174" s="37"/>
      <c r="MVP174" s="37"/>
      <c r="MVQ174" s="37"/>
      <c r="MVR174" s="37"/>
      <c r="MVS174" s="37"/>
      <c r="MVT174" s="37"/>
      <c r="MVU174" s="37"/>
      <c r="MVV174" s="37"/>
      <c r="MVW174" s="37"/>
      <c r="MVX174" s="37"/>
      <c r="MVY174" s="37"/>
      <c r="MVZ174" s="37"/>
      <c r="MWA174" s="37"/>
      <c r="MWB174" s="37"/>
      <c r="MWC174" s="37"/>
      <c r="MWD174" s="37"/>
      <c r="MWE174" s="37"/>
      <c r="MWF174" s="37"/>
      <c r="MWG174" s="37"/>
      <c r="MWH174" s="37"/>
      <c r="MWI174" s="37"/>
      <c r="MWJ174" s="37"/>
      <c r="MWK174" s="37"/>
      <c r="MWL174" s="37"/>
      <c r="MWM174" s="37"/>
      <c r="MWN174" s="37"/>
      <c r="MWO174" s="37"/>
      <c r="MWP174" s="37"/>
      <c r="MWQ174" s="37"/>
      <c r="MWR174" s="37"/>
      <c r="MWS174" s="37"/>
      <c r="MWT174" s="37"/>
      <c r="MWU174" s="37"/>
      <c r="MWV174" s="37"/>
      <c r="MWW174" s="37"/>
      <c r="MWX174" s="37"/>
      <c r="MWY174" s="37"/>
      <c r="MWZ174" s="37"/>
      <c r="MXA174" s="37"/>
      <c r="MXB174" s="37"/>
      <c r="MXC174" s="37"/>
      <c r="MXD174" s="37"/>
      <c r="MXE174" s="37"/>
      <c r="MXF174" s="37"/>
      <c r="MXG174" s="37"/>
      <c r="MXH174" s="37"/>
      <c r="MXI174" s="37"/>
      <c r="MXJ174" s="37"/>
      <c r="MXK174" s="37"/>
      <c r="MXL174" s="37"/>
      <c r="MXM174" s="37"/>
      <c r="MXN174" s="37"/>
      <c r="MXO174" s="37"/>
      <c r="MXP174" s="37"/>
      <c r="MXQ174" s="37"/>
      <c r="MXR174" s="37"/>
      <c r="MXS174" s="37"/>
      <c r="MXT174" s="37"/>
      <c r="MXU174" s="37"/>
      <c r="MXV174" s="37"/>
      <c r="MXW174" s="37"/>
      <c r="MXX174" s="37"/>
      <c r="MXY174" s="37"/>
      <c r="MXZ174" s="37"/>
      <c r="MYA174" s="37"/>
      <c r="MYB174" s="37"/>
      <c r="MYC174" s="37"/>
      <c r="MYD174" s="37"/>
      <c r="MYE174" s="37"/>
      <c r="MYF174" s="37"/>
      <c r="MYG174" s="37"/>
      <c r="MYH174" s="37"/>
      <c r="MYI174" s="37"/>
      <c r="MYJ174" s="37"/>
      <c r="MYK174" s="37"/>
      <c r="MYL174" s="37"/>
      <c r="MYM174" s="37"/>
      <c r="MYN174" s="37"/>
      <c r="MYO174" s="37"/>
      <c r="MYP174" s="37"/>
      <c r="MYQ174" s="37"/>
      <c r="MYR174" s="37"/>
      <c r="MYS174" s="37"/>
      <c r="MYT174" s="37"/>
      <c r="MYU174" s="37"/>
      <c r="MYV174" s="37"/>
      <c r="MYW174" s="37"/>
      <c r="MYX174" s="37"/>
      <c r="MYY174" s="37"/>
      <c r="MYZ174" s="37"/>
      <c r="MZA174" s="37"/>
      <c r="MZB174" s="37"/>
      <c r="MZC174" s="37"/>
      <c r="MZD174" s="37"/>
      <c r="MZE174" s="37"/>
      <c r="MZF174" s="37"/>
      <c r="MZG174" s="37"/>
      <c r="MZH174" s="37"/>
      <c r="MZI174" s="37"/>
      <c r="MZJ174" s="37"/>
      <c r="MZK174" s="37"/>
      <c r="MZL174" s="37"/>
      <c r="MZM174" s="37"/>
      <c r="MZN174" s="37"/>
      <c r="MZO174" s="37"/>
      <c r="MZP174" s="37"/>
      <c r="MZQ174" s="37"/>
      <c r="MZR174" s="37"/>
      <c r="MZS174" s="37"/>
      <c r="MZT174" s="37"/>
      <c r="MZU174" s="37"/>
      <c r="MZV174" s="37"/>
      <c r="MZW174" s="37"/>
      <c r="MZX174" s="37"/>
      <c r="MZY174" s="37"/>
      <c r="MZZ174" s="37"/>
      <c r="NAA174" s="37"/>
      <c r="NAB174" s="37"/>
      <c r="NAC174" s="37"/>
      <c r="NAD174" s="37"/>
      <c r="NAE174" s="37"/>
      <c r="NAF174" s="37"/>
      <c r="NAG174" s="37"/>
      <c r="NAH174" s="37"/>
      <c r="NAI174" s="37"/>
      <c r="NAJ174" s="37"/>
      <c r="NAK174" s="37"/>
      <c r="NAL174" s="37"/>
      <c r="NAM174" s="37"/>
      <c r="NAN174" s="37"/>
      <c r="NAO174" s="37"/>
      <c r="NAP174" s="37"/>
      <c r="NAQ174" s="37"/>
      <c r="NAR174" s="37"/>
      <c r="NAS174" s="37"/>
      <c r="NAT174" s="37"/>
      <c r="NAU174" s="37"/>
      <c r="NAV174" s="37"/>
      <c r="NAW174" s="37"/>
      <c r="NAX174" s="37"/>
      <c r="NAY174" s="37"/>
      <c r="NAZ174" s="37"/>
      <c r="NBA174" s="37"/>
      <c r="NBB174" s="37"/>
      <c r="NBC174" s="37"/>
      <c r="NBD174" s="37"/>
      <c r="NBE174" s="37"/>
      <c r="NBF174" s="37"/>
      <c r="NBG174" s="37"/>
      <c r="NBH174" s="37"/>
      <c r="NBI174" s="37"/>
      <c r="NBJ174" s="37"/>
      <c r="NBK174" s="37"/>
      <c r="NBL174" s="37"/>
      <c r="NBM174" s="37"/>
      <c r="NBN174" s="37"/>
      <c r="NBO174" s="37"/>
      <c r="NBP174" s="37"/>
      <c r="NBQ174" s="37"/>
      <c r="NBR174" s="37"/>
      <c r="NBS174" s="37"/>
      <c r="NBT174" s="37"/>
      <c r="NBU174" s="37"/>
      <c r="NBV174" s="37"/>
      <c r="NBW174" s="37"/>
      <c r="NBX174" s="37"/>
      <c r="NBY174" s="37"/>
      <c r="NBZ174" s="37"/>
      <c r="NCA174" s="37"/>
      <c r="NCB174" s="37"/>
      <c r="NCC174" s="37"/>
      <c r="NCD174" s="37"/>
      <c r="NCE174" s="37"/>
      <c r="NCF174" s="37"/>
      <c r="NCG174" s="37"/>
      <c r="NCH174" s="37"/>
      <c r="NCI174" s="37"/>
      <c r="NCJ174" s="37"/>
      <c r="NCK174" s="37"/>
      <c r="NCL174" s="37"/>
      <c r="NCM174" s="37"/>
      <c r="NCN174" s="37"/>
      <c r="NCO174" s="37"/>
      <c r="NCP174" s="37"/>
      <c r="NCQ174" s="37"/>
      <c r="NCR174" s="37"/>
      <c r="NCS174" s="37"/>
      <c r="NCT174" s="37"/>
      <c r="NCU174" s="37"/>
      <c r="NCV174" s="37"/>
      <c r="NCW174" s="37"/>
      <c r="NCX174" s="37"/>
      <c r="NCY174" s="37"/>
      <c r="NCZ174" s="37"/>
      <c r="NDA174" s="37"/>
      <c r="NDB174" s="37"/>
      <c r="NDC174" s="37"/>
      <c r="NDD174" s="37"/>
      <c r="NDE174" s="37"/>
      <c r="NDF174" s="37"/>
      <c r="NDG174" s="37"/>
      <c r="NDH174" s="37"/>
      <c r="NDI174" s="37"/>
      <c r="NDJ174" s="37"/>
      <c r="NDK174" s="37"/>
      <c r="NDL174" s="37"/>
      <c r="NDM174" s="37"/>
      <c r="NDN174" s="37"/>
      <c r="NDO174" s="37"/>
      <c r="NDP174" s="37"/>
      <c r="NDQ174" s="37"/>
      <c r="NDR174" s="37"/>
      <c r="NDS174" s="37"/>
      <c r="NDT174" s="37"/>
      <c r="NDU174" s="37"/>
      <c r="NDV174" s="37"/>
      <c r="NDW174" s="37"/>
      <c r="NDX174" s="37"/>
      <c r="NDY174" s="37"/>
      <c r="NDZ174" s="37"/>
      <c r="NEA174" s="37"/>
      <c r="NEB174" s="37"/>
      <c r="NEC174" s="37"/>
      <c r="NED174" s="37"/>
      <c r="NEE174" s="37"/>
      <c r="NEF174" s="37"/>
      <c r="NEG174" s="37"/>
      <c r="NEH174" s="37"/>
      <c r="NEI174" s="37"/>
      <c r="NEJ174" s="37"/>
      <c r="NEK174" s="37"/>
      <c r="NEL174" s="37"/>
      <c r="NEM174" s="37"/>
      <c r="NEN174" s="37"/>
      <c r="NEO174" s="37"/>
      <c r="NEP174" s="37"/>
      <c r="NEQ174" s="37"/>
      <c r="NER174" s="37"/>
      <c r="NES174" s="37"/>
      <c r="NET174" s="37"/>
      <c r="NEU174" s="37"/>
      <c r="NEV174" s="37"/>
      <c r="NEW174" s="37"/>
      <c r="NEX174" s="37"/>
      <c r="NEY174" s="37"/>
      <c r="NEZ174" s="37"/>
      <c r="NFA174" s="37"/>
      <c r="NFB174" s="37"/>
      <c r="NFC174" s="37"/>
      <c r="NFD174" s="37"/>
      <c r="NFE174" s="37"/>
      <c r="NFF174" s="37"/>
      <c r="NFG174" s="37"/>
      <c r="NFH174" s="37"/>
      <c r="NFI174" s="37"/>
      <c r="NFJ174" s="37"/>
      <c r="NFK174" s="37"/>
      <c r="NFL174" s="37"/>
      <c r="NFM174" s="37"/>
      <c r="NFN174" s="37"/>
      <c r="NFO174" s="37"/>
      <c r="NFP174" s="37"/>
      <c r="NFQ174" s="37"/>
      <c r="NFR174" s="37"/>
      <c r="NFS174" s="37"/>
      <c r="NFT174" s="37"/>
      <c r="NFU174" s="37"/>
      <c r="NFV174" s="37"/>
      <c r="NFW174" s="37"/>
      <c r="NFX174" s="37"/>
      <c r="NFY174" s="37"/>
      <c r="NFZ174" s="37"/>
      <c r="NGA174" s="37"/>
      <c r="NGB174" s="37"/>
      <c r="NGC174" s="37"/>
      <c r="NGD174" s="37"/>
      <c r="NGE174" s="37"/>
      <c r="NGF174" s="37"/>
      <c r="NGG174" s="37"/>
      <c r="NGH174" s="37"/>
      <c r="NGI174" s="37"/>
      <c r="NGJ174" s="37"/>
      <c r="NGK174" s="37"/>
      <c r="NGL174" s="37"/>
      <c r="NGM174" s="37"/>
      <c r="NGN174" s="37"/>
      <c r="NGO174" s="37"/>
      <c r="NGP174" s="37"/>
      <c r="NGQ174" s="37"/>
      <c r="NGR174" s="37"/>
      <c r="NGS174" s="37"/>
      <c r="NGT174" s="37"/>
      <c r="NGU174" s="37"/>
      <c r="NGV174" s="37"/>
      <c r="NGW174" s="37"/>
      <c r="NGX174" s="37"/>
      <c r="NGY174" s="37"/>
      <c r="NGZ174" s="37"/>
      <c r="NHA174" s="37"/>
      <c r="NHB174" s="37"/>
      <c r="NHC174" s="37"/>
      <c r="NHD174" s="37"/>
      <c r="NHE174" s="37"/>
      <c r="NHF174" s="37"/>
      <c r="NHG174" s="37"/>
      <c r="NHH174" s="37"/>
      <c r="NHI174" s="37"/>
      <c r="NHJ174" s="37"/>
      <c r="NHK174" s="37"/>
      <c r="NHL174" s="37"/>
      <c r="NHM174" s="37"/>
      <c r="NHN174" s="37"/>
      <c r="NHO174" s="37"/>
      <c r="NHP174" s="37"/>
      <c r="NHQ174" s="37"/>
      <c r="NHR174" s="37"/>
      <c r="NHS174" s="37"/>
      <c r="NHT174" s="37"/>
      <c r="NHU174" s="37"/>
      <c r="NHV174" s="37"/>
      <c r="NHW174" s="37"/>
      <c r="NHX174" s="37"/>
      <c r="NHY174" s="37"/>
      <c r="NHZ174" s="37"/>
      <c r="NIA174" s="37"/>
      <c r="NIB174" s="37"/>
      <c r="NIC174" s="37"/>
      <c r="NID174" s="37"/>
      <c r="NIE174" s="37"/>
      <c r="NIF174" s="37"/>
      <c r="NIG174" s="37"/>
      <c r="NIH174" s="37"/>
      <c r="NII174" s="37"/>
      <c r="NIJ174" s="37"/>
      <c r="NIK174" s="37"/>
      <c r="NIL174" s="37"/>
      <c r="NIM174" s="37"/>
      <c r="NIN174" s="37"/>
      <c r="NIO174" s="37"/>
      <c r="NIP174" s="37"/>
      <c r="NIQ174" s="37"/>
      <c r="NIR174" s="37"/>
      <c r="NIS174" s="37"/>
      <c r="NIT174" s="37"/>
      <c r="NIU174" s="37"/>
      <c r="NIV174" s="37"/>
      <c r="NIW174" s="37"/>
      <c r="NIX174" s="37"/>
      <c r="NIY174" s="37"/>
      <c r="NIZ174" s="37"/>
      <c r="NJA174" s="37"/>
      <c r="NJB174" s="37"/>
      <c r="NJC174" s="37"/>
      <c r="NJD174" s="37"/>
      <c r="NJE174" s="37"/>
      <c r="NJF174" s="37"/>
      <c r="NJG174" s="37"/>
      <c r="NJH174" s="37"/>
      <c r="NJI174" s="37"/>
      <c r="NJJ174" s="37"/>
      <c r="NJK174" s="37"/>
      <c r="NJL174" s="37"/>
      <c r="NJM174" s="37"/>
      <c r="NJN174" s="37"/>
      <c r="NJO174" s="37"/>
      <c r="NJP174" s="37"/>
      <c r="NJQ174" s="37"/>
      <c r="NJR174" s="37"/>
      <c r="NJS174" s="37"/>
      <c r="NJT174" s="37"/>
      <c r="NJU174" s="37"/>
      <c r="NJV174" s="37"/>
      <c r="NJW174" s="37"/>
      <c r="NJX174" s="37"/>
      <c r="NJY174" s="37"/>
      <c r="NJZ174" s="37"/>
      <c r="NKA174" s="37"/>
      <c r="NKB174" s="37"/>
      <c r="NKC174" s="37"/>
      <c r="NKD174" s="37"/>
      <c r="NKE174" s="37"/>
      <c r="NKF174" s="37"/>
      <c r="NKG174" s="37"/>
      <c r="NKH174" s="37"/>
      <c r="NKI174" s="37"/>
      <c r="NKJ174" s="37"/>
      <c r="NKK174" s="37"/>
      <c r="NKL174" s="37"/>
      <c r="NKM174" s="37"/>
      <c r="NKN174" s="37"/>
      <c r="NKO174" s="37"/>
      <c r="NKP174" s="37"/>
      <c r="NKQ174" s="37"/>
      <c r="NKR174" s="37"/>
      <c r="NKS174" s="37"/>
      <c r="NKT174" s="37"/>
      <c r="NKU174" s="37"/>
      <c r="NKV174" s="37"/>
      <c r="NKW174" s="37"/>
      <c r="NKX174" s="37"/>
      <c r="NKY174" s="37"/>
      <c r="NKZ174" s="37"/>
      <c r="NLA174" s="37"/>
      <c r="NLB174" s="37"/>
      <c r="NLC174" s="37"/>
      <c r="NLD174" s="37"/>
      <c r="NLE174" s="37"/>
      <c r="NLF174" s="37"/>
      <c r="NLG174" s="37"/>
      <c r="NLH174" s="37"/>
      <c r="NLI174" s="37"/>
      <c r="NLJ174" s="37"/>
      <c r="NLK174" s="37"/>
      <c r="NLL174" s="37"/>
      <c r="NLM174" s="37"/>
      <c r="NLN174" s="37"/>
      <c r="NLO174" s="37"/>
      <c r="NLP174" s="37"/>
      <c r="NLQ174" s="37"/>
      <c r="NLR174" s="37"/>
      <c r="NLS174" s="37"/>
      <c r="NLT174" s="37"/>
      <c r="NLU174" s="37"/>
      <c r="NLV174" s="37"/>
      <c r="NLW174" s="37"/>
      <c r="NLX174" s="37"/>
      <c r="NLY174" s="37"/>
      <c r="NLZ174" s="37"/>
      <c r="NMA174" s="37"/>
      <c r="NMB174" s="37"/>
      <c r="NMC174" s="37"/>
      <c r="NMD174" s="37"/>
      <c r="NME174" s="37"/>
      <c r="NMF174" s="37"/>
      <c r="NMG174" s="37"/>
      <c r="NMH174" s="37"/>
      <c r="NMI174" s="37"/>
      <c r="NMJ174" s="37"/>
      <c r="NMK174" s="37"/>
      <c r="NML174" s="37"/>
      <c r="NMM174" s="37"/>
      <c r="NMN174" s="37"/>
      <c r="NMO174" s="37"/>
      <c r="NMP174" s="37"/>
      <c r="NMQ174" s="37"/>
      <c r="NMR174" s="37"/>
      <c r="NMS174" s="37"/>
      <c r="NMT174" s="37"/>
      <c r="NMU174" s="37"/>
      <c r="NMV174" s="37"/>
      <c r="NMW174" s="37"/>
      <c r="NMX174" s="37"/>
      <c r="NMY174" s="37"/>
      <c r="NMZ174" s="37"/>
      <c r="NNA174" s="37"/>
      <c r="NNB174" s="37"/>
      <c r="NNC174" s="37"/>
      <c r="NND174" s="37"/>
      <c r="NNE174" s="37"/>
      <c r="NNF174" s="37"/>
      <c r="NNG174" s="37"/>
      <c r="NNH174" s="37"/>
      <c r="NNI174" s="37"/>
      <c r="NNJ174" s="37"/>
      <c r="NNK174" s="37"/>
      <c r="NNL174" s="37"/>
      <c r="NNM174" s="37"/>
      <c r="NNN174" s="37"/>
      <c r="NNO174" s="37"/>
      <c r="NNP174" s="37"/>
      <c r="NNQ174" s="37"/>
      <c r="NNR174" s="37"/>
      <c r="NNS174" s="37"/>
      <c r="NNT174" s="37"/>
      <c r="NNU174" s="37"/>
      <c r="NNV174" s="37"/>
      <c r="NNW174" s="37"/>
      <c r="NNX174" s="37"/>
      <c r="NNY174" s="37"/>
      <c r="NNZ174" s="37"/>
      <c r="NOA174" s="37"/>
      <c r="NOB174" s="37"/>
      <c r="NOC174" s="37"/>
      <c r="NOD174" s="37"/>
      <c r="NOE174" s="37"/>
      <c r="NOF174" s="37"/>
      <c r="NOG174" s="37"/>
      <c r="NOH174" s="37"/>
      <c r="NOI174" s="37"/>
      <c r="NOJ174" s="37"/>
      <c r="NOK174" s="37"/>
      <c r="NOL174" s="37"/>
      <c r="NOM174" s="37"/>
      <c r="NON174" s="37"/>
      <c r="NOO174" s="37"/>
      <c r="NOP174" s="37"/>
      <c r="NOQ174" s="37"/>
      <c r="NOR174" s="37"/>
      <c r="NOS174" s="37"/>
      <c r="NOT174" s="37"/>
      <c r="NOU174" s="37"/>
      <c r="NOV174" s="37"/>
      <c r="NOW174" s="37"/>
      <c r="NOX174" s="37"/>
      <c r="NOY174" s="37"/>
      <c r="NOZ174" s="37"/>
      <c r="NPA174" s="37"/>
      <c r="NPB174" s="37"/>
      <c r="NPC174" s="37"/>
      <c r="NPD174" s="37"/>
      <c r="NPE174" s="37"/>
      <c r="NPF174" s="37"/>
      <c r="NPG174" s="37"/>
      <c r="NPH174" s="37"/>
      <c r="NPI174" s="37"/>
      <c r="NPJ174" s="37"/>
      <c r="NPK174" s="37"/>
      <c r="NPL174" s="37"/>
      <c r="NPM174" s="37"/>
      <c r="NPN174" s="37"/>
      <c r="NPO174" s="37"/>
      <c r="NPP174" s="37"/>
      <c r="NPQ174" s="37"/>
      <c r="NPR174" s="37"/>
      <c r="NPS174" s="37"/>
      <c r="NPT174" s="37"/>
      <c r="NPU174" s="37"/>
      <c r="NPV174" s="37"/>
      <c r="NPW174" s="37"/>
      <c r="NPX174" s="37"/>
      <c r="NPY174" s="37"/>
      <c r="NPZ174" s="37"/>
      <c r="NQA174" s="37"/>
      <c r="NQB174" s="37"/>
      <c r="NQC174" s="37"/>
      <c r="NQD174" s="37"/>
      <c r="NQE174" s="37"/>
      <c r="NQF174" s="37"/>
      <c r="NQG174" s="37"/>
      <c r="NQH174" s="37"/>
      <c r="NQI174" s="37"/>
      <c r="NQJ174" s="37"/>
      <c r="NQK174" s="37"/>
      <c r="NQL174" s="37"/>
      <c r="NQM174" s="37"/>
      <c r="NQN174" s="37"/>
      <c r="NQO174" s="37"/>
      <c r="NQP174" s="37"/>
      <c r="NQQ174" s="37"/>
      <c r="NQR174" s="37"/>
      <c r="NQS174" s="37"/>
      <c r="NQT174" s="37"/>
      <c r="NQU174" s="37"/>
      <c r="NQV174" s="37"/>
      <c r="NQW174" s="37"/>
      <c r="NQX174" s="37"/>
      <c r="NQY174" s="37"/>
      <c r="NQZ174" s="37"/>
      <c r="NRA174" s="37"/>
      <c r="NRB174" s="37"/>
      <c r="NRC174" s="37"/>
      <c r="NRD174" s="37"/>
      <c r="NRE174" s="37"/>
      <c r="NRF174" s="37"/>
      <c r="NRG174" s="37"/>
      <c r="NRH174" s="37"/>
      <c r="NRI174" s="37"/>
      <c r="NRJ174" s="37"/>
      <c r="NRK174" s="37"/>
      <c r="NRL174" s="37"/>
      <c r="NRM174" s="37"/>
      <c r="NRN174" s="37"/>
      <c r="NRO174" s="37"/>
      <c r="NRP174" s="37"/>
      <c r="NRQ174" s="37"/>
      <c r="NRR174" s="37"/>
      <c r="NRS174" s="37"/>
      <c r="NRT174" s="37"/>
      <c r="NRU174" s="37"/>
      <c r="NRV174" s="37"/>
      <c r="NRW174" s="37"/>
      <c r="NRX174" s="37"/>
      <c r="NRY174" s="37"/>
      <c r="NRZ174" s="37"/>
      <c r="NSA174" s="37"/>
      <c r="NSB174" s="37"/>
      <c r="NSC174" s="37"/>
      <c r="NSD174" s="37"/>
      <c r="NSE174" s="37"/>
      <c r="NSF174" s="37"/>
      <c r="NSG174" s="37"/>
      <c r="NSH174" s="37"/>
      <c r="NSI174" s="37"/>
      <c r="NSJ174" s="37"/>
      <c r="NSK174" s="37"/>
      <c r="NSL174" s="37"/>
      <c r="NSM174" s="37"/>
      <c r="NSN174" s="37"/>
      <c r="NSO174" s="37"/>
      <c r="NSP174" s="37"/>
      <c r="NSQ174" s="37"/>
      <c r="NSR174" s="37"/>
      <c r="NSS174" s="37"/>
      <c r="NST174" s="37"/>
      <c r="NSU174" s="37"/>
      <c r="NSV174" s="37"/>
      <c r="NSW174" s="37"/>
      <c r="NSX174" s="37"/>
      <c r="NSY174" s="37"/>
      <c r="NSZ174" s="37"/>
      <c r="NTA174" s="37"/>
      <c r="NTB174" s="37"/>
      <c r="NTC174" s="37"/>
      <c r="NTD174" s="37"/>
      <c r="NTE174" s="37"/>
      <c r="NTF174" s="37"/>
      <c r="NTG174" s="37"/>
      <c r="NTH174" s="37"/>
      <c r="NTI174" s="37"/>
      <c r="NTJ174" s="37"/>
      <c r="NTK174" s="37"/>
      <c r="NTL174" s="37"/>
      <c r="NTM174" s="37"/>
      <c r="NTN174" s="37"/>
      <c r="NTO174" s="37"/>
      <c r="NTP174" s="37"/>
      <c r="NTQ174" s="37"/>
      <c r="NTR174" s="37"/>
      <c r="NTS174" s="37"/>
      <c r="NTT174" s="37"/>
      <c r="NTU174" s="37"/>
      <c r="NTV174" s="37"/>
      <c r="NTW174" s="37"/>
      <c r="NTX174" s="37"/>
      <c r="NTY174" s="37"/>
      <c r="NTZ174" s="37"/>
      <c r="NUA174" s="37"/>
      <c r="NUB174" s="37"/>
      <c r="NUC174" s="37"/>
      <c r="NUD174" s="37"/>
      <c r="NUE174" s="37"/>
      <c r="NUF174" s="37"/>
      <c r="NUG174" s="37"/>
      <c r="NUH174" s="37"/>
      <c r="NUI174" s="37"/>
      <c r="NUJ174" s="37"/>
      <c r="NUK174" s="37"/>
      <c r="NUL174" s="37"/>
      <c r="NUM174" s="37"/>
      <c r="NUN174" s="37"/>
      <c r="NUO174" s="37"/>
      <c r="NUP174" s="37"/>
      <c r="NUQ174" s="37"/>
      <c r="NUR174" s="37"/>
      <c r="NUS174" s="37"/>
      <c r="NUT174" s="37"/>
      <c r="NUU174" s="37"/>
      <c r="NUV174" s="37"/>
      <c r="NUW174" s="37"/>
      <c r="NUX174" s="37"/>
      <c r="NUY174" s="37"/>
      <c r="NUZ174" s="37"/>
      <c r="NVA174" s="37"/>
      <c r="NVB174" s="37"/>
      <c r="NVC174" s="37"/>
      <c r="NVD174" s="37"/>
      <c r="NVE174" s="37"/>
      <c r="NVF174" s="37"/>
      <c r="NVG174" s="37"/>
      <c r="NVH174" s="37"/>
      <c r="NVI174" s="37"/>
      <c r="NVJ174" s="37"/>
      <c r="NVK174" s="37"/>
      <c r="NVL174" s="37"/>
      <c r="NVM174" s="37"/>
      <c r="NVN174" s="37"/>
      <c r="NVO174" s="37"/>
      <c r="NVP174" s="37"/>
      <c r="NVQ174" s="37"/>
      <c r="NVR174" s="37"/>
      <c r="NVS174" s="37"/>
      <c r="NVT174" s="37"/>
      <c r="NVU174" s="37"/>
      <c r="NVV174" s="37"/>
      <c r="NVW174" s="37"/>
      <c r="NVX174" s="37"/>
      <c r="NVY174" s="37"/>
      <c r="NVZ174" s="37"/>
      <c r="NWA174" s="37"/>
      <c r="NWB174" s="37"/>
      <c r="NWC174" s="37"/>
      <c r="NWD174" s="37"/>
      <c r="NWE174" s="37"/>
      <c r="NWF174" s="37"/>
      <c r="NWG174" s="37"/>
      <c r="NWH174" s="37"/>
      <c r="NWI174" s="37"/>
      <c r="NWJ174" s="37"/>
      <c r="NWK174" s="37"/>
      <c r="NWL174" s="37"/>
      <c r="NWM174" s="37"/>
      <c r="NWN174" s="37"/>
      <c r="NWO174" s="37"/>
      <c r="NWP174" s="37"/>
      <c r="NWQ174" s="37"/>
      <c r="NWR174" s="37"/>
      <c r="NWS174" s="37"/>
      <c r="NWT174" s="37"/>
      <c r="NWU174" s="37"/>
      <c r="NWV174" s="37"/>
      <c r="NWW174" s="37"/>
      <c r="NWX174" s="37"/>
      <c r="NWY174" s="37"/>
      <c r="NWZ174" s="37"/>
      <c r="NXA174" s="37"/>
      <c r="NXB174" s="37"/>
      <c r="NXC174" s="37"/>
      <c r="NXD174" s="37"/>
      <c r="NXE174" s="37"/>
      <c r="NXF174" s="37"/>
      <c r="NXG174" s="37"/>
      <c r="NXH174" s="37"/>
      <c r="NXI174" s="37"/>
      <c r="NXJ174" s="37"/>
      <c r="NXK174" s="37"/>
      <c r="NXL174" s="37"/>
      <c r="NXM174" s="37"/>
      <c r="NXN174" s="37"/>
      <c r="NXO174" s="37"/>
      <c r="NXP174" s="37"/>
      <c r="NXQ174" s="37"/>
      <c r="NXR174" s="37"/>
      <c r="NXS174" s="37"/>
      <c r="NXT174" s="37"/>
      <c r="NXU174" s="37"/>
      <c r="NXV174" s="37"/>
      <c r="NXW174" s="37"/>
      <c r="NXX174" s="37"/>
      <c r="NXY174" s="37"/>
      <c r="NXZ174" s="37"/>
      <c r="NYA174" s="37"/>
      <c r="NYB174" s="37"/>
      <c r="NYC174" s="37"/>
      <c r="NYD174" s="37"/>
      <c r="NYE174" s="37"/>
      <c r="NYF174" s="37"/>
      <c r="NYG174" s="37"/>
      <c r="NYH174" s="37"/>
      <c r="NYI174" s="37"/>
      <c r="NYJ174" s="37"/>
      <c r="NYK174" s="37"/>
      <c r="NYL174" s="37"/>
      <c r="NYM174" s="37"/>
      <c r="NYN174" s="37"/>
      <c r="NYO174" s="37"/>
      <c r="NYP174" s="37"/>
      <c r="NYQ174" s="37"/>
      <c r="NYR174" s="37"/>
      <c r="NYS174" s="37"/>
      <c r="NYT174" s="37"/>
      <c r="NYU174" s="37"/>
      <c r="NYV174" s="37"/>
      <c r="NYW174" s="37"/>
      <c r="NYX174" s="37"/>
      <c r="NYY174" s="37"/>
      <c r="NYZ174" s="37"/>
      <c r="NZA174" s="37"/>
      <c r="NZB174" s="37"/>
      <c r="NZC174" s="37"/>
      <c r="NZD174" s="37"/>
      <c r="NZE174" s="37"/>
      <c r="NZF174" s="37"/>
      <c r="NZG174" s="37"/>
      <c r="NZH174" s="37"/>
      <c r="NZI174" s="37"/>
      <c r="NZJ174" s="37"/>
      <c r="NZK174" s="37"/>
      <c r="NZL174" s="37"/>
      <c r="NZM174" s="37"/>
      <c r="NZN174" s="37"/>
      <c r="NZO174" s="37"/>
      <c r="NZP174" s="37"/>
      <c r="NZQ174" s="37"/>
      <c r="NZR174" s="37"/>
      <c r="NZS174" s="37"/>
      <c r="NZT174" s="37"/>
      <c r="NZU174" s="37"/>
      <c r="NZV174" s="37"/>
      <c r="NZW174" s="37"/>
      <c r="NZX174" s="37"/>
      <c r="NZY174" s="37"/>
      <c r="NZZ174" s="37"/>
      <c r="OAA174" s="37"/>
      <c r="OAB174" s="37"/>
      <c r="OAC174" s="37"/>
      <c r="OAD174" s="37"/>
      <c r="OAE174" s="37"/>
      <c r="OAF174" s="37"/>
      <c r="OAG174" s="37"/>
      <c r="OAH174" s="37"/>
      <c r="OAI174" s="37"/>
      <c r="OAJ174" s="37"/>
      <c r="OAK174" s="37"/>
      <c r="OAL174" s="37"/>
      <c r="OAM174" s="37"/>
      <c r="OAN174" s="37"/>
      <c r="OAO174" s="37"/>
      <c r="OAP174" s="37"/>
      <c r="OAQ174" s="37"/>
      <c r="OAR174" s="37"/>
      <c r="OAS174" s="37"/>
      <c r="OAT174" s="37"/>
      <c r="OAU174" s="37"/>
      <c r="OAV174" s="37"/>
      <c r="OAW174" s="37"/>
      <c r="OAX174" s="37"/>
      <c r="OAY174" s="37"/>
      <c r="OAZ174" s="37"/>
      <c r="OBA174" s="37"/>
      <c r="OBB174" s="37"/>
      <c r="OBC174" s="37"/>
      <c r="OBD174" s="37"/>
      <c r="OBE174" s="37"/>
      <c r="OBF174" s="37"/>
      <c r="OBG174" s="37"/>
      <c r="OBH174" s="37"/>
      <c r="OBI174" s="37"/>
      <c r="OBJ174" s="37"/>
      <c r="OBK174" s="37"/>
      <c r="OBL174" s="37"/>
      <c r="OBM174" s="37"/>
      <c r="OBN174" s="37"/>
      <c r="OBO174" s="37"/>
      <c r="OBP174" s="37"/>
      <c r="OBQ174" s="37"/>
      <c r="OBR174" s="37"/>
      <c r="OBS174" s="37"/>
      <c r="OBT174" s="37"/>
      <c r="OBU174" s="37"/>
      <c r="OBV174" s="37"/>
      <c r="OBW174" s="37"/>
      <c r="OBX174" s="37"/>
      <c r="OBY174" s="37"/>
      <c r="OBZ174" s="37"/>
      <c r="OCA174" s="37"/>
      <c r="OCB174" s="37"/>
      <c r="OCC174" s="37"/>
      <c r="OCD174" s="37"/>
      <c r="OCE174" s="37"/>
      <c r="OCF174" s="37"/>
      <c r="OCG174" s="37"/>
      <c r="OCH174" s="37"/>
      <c r="OCI174" s="37"/>
      <c r="OCJ174" s="37"/>
      <c r="OCK174" s="37"/>
      <c r="OCL174" s="37"/>
      <c r="OCM174" s="37"/>
      <c r="OCN174" s="37"/>
      <c r="OCO174" s="37"/>
      <c r="OCP174" s="37"/>
      <c r="OCQ174" s="37"/>
      <c r="OCR174" s="37"/>
      <c r="OCS174" s="37"/>
      <c r="OCT174" s="37"/>
      <c r="OCU174" s="37"/>
      <c r="OCV174" s="37"/>
      <c r="OCW174" s="37"/>
      <c r="OCX174" s="37"/>
      <c r="OCY174" s="37"/>
      <c r="OCZ174" s="37"/>
      <c r="ODA174" s="37"/>
      <c r="ODB174" s="37"/>
      <c r="ODC174" s="37"/>
      <c r="ODD174" s="37"/>
      <c r="ODE174" s="37"/>
      <c r="ODF174" s="37"/>
      <c r="ODG174" s="37"/>
      <c r="ODH174" s="37"/>
      <c r="ODI174" s="37"/>
      <c r="ODJ174" s="37"/>
      <c r="ODK174" s="37"/>
      <c r="ODL174" s="37"/>
      <c r="ODM174" s="37"/>
      <c r="ODN174" s="37"/>
      <c r="ODO174" s="37"/>
      <c r="ODP174" s="37"/>
      <c r="ODQ174" s="37"/>
      <c r="ODR174" s="37"/>
      <c r="ODS174" s="37"/>
      <c r="ODT174" s="37"/>
      <c r="ODU174" s="37"/>
      <c r="ODV174" s="37"/>
      <c r="ODW174" s="37"/>
      <c r="ODX174" s="37"/>
      <c r="ODY174" s="37"/>
      <c r="ODZ174" s="37"/>
      <c r="OEA174" s="37"/>
      <c r="OEB174" s="37"/>
      <c r="OEC174" s="37"/>
      <c r="OED174" s="37"/>
      <c r="OEE174" s="37"/>
      <c r="OEF174" s="37"/>
      <c r="OEG174" s="37"/>
      <c r="OEH174" s="37"/>
      <c r="OEI174" s="37"/>
      <c r="OEJ174" s="37"/>
      <c r="OEK174" s="37"/>
      <c r="OEL174" s="37"/>
      <c r="OEM174" s="37"/>
      <c r="OEN174" s="37"/>
      <c r="OEO174" s="37"/>
      <c r="OEP174" s="37"/>
      <c r="OEQ174" s="37"/>
      <c r="OER174" s="37"/>
      <c r="OES174" s="37"/>
      <c r="OET174" s="37"/>
      <c r="OEU174" s="37"/>
      <c r="OEV174" s="37"/>
      <c r="OEW174" s="37"/>
      <c r="OEX174" s="37"/>
      <c r="OEY174" s="37"/>
      <c r="OEZ174" s="37"/>
      <c r="OFA174" s="37"/>
      <c r="OFB174" s="37"/>
      <c r="OFC174" s="37"/>
      <c r="OFD174" s="37"/>
      <c r="OFE174" s="37"/>
      <c r="OFF174" s="37"/>
      <c r="OFG174" s="37"/>
      <c r="OFH174" s="37"/>
      <c r="OFI174" s="37"/>
      <c r="OFJ174" s="37"/>
      <c r="OFK174" s="37"/>
      <c r="OFL174" s="37"/>
      <c r="OFM174" s="37"/>
      <c r="OFN174" s="37"/>
      <c r="OFO174" s="37"/>
      <c r="OFP174" s="37"/>
      <c r="OFQ174" s="37"/>
      <c r="OFR174" s="37"/>
      <c r="OFS174" s="37"/>
      <c r="OFT174" s="37"/>
      <c r="OFU174" s="37"/>
      <c r="OFV174" s="37"/>
      <c r="OFW174" s="37"/>
      <c r="OFX174" s="37"/>
      <c r="OFY174" s="37"/>
      <c r="OFZ174" s="37"/>
      <c r="OGA174" s="37"/>
      <c r="OGB174" s="37"/>
      <c r="OGC174" s="37"/>
      <c r="OGD174" s="37"/>
      <c r="OGE174" s="37"/>
      <c r="OGF174" s="37"/>
      <c r="OGG174" s="37"/>
      <c r="OGH174" s="37"/>
      <c r="OGI174" s="37"/>
      <c r="OGJ174" s="37"/>
      <c r="OGK174" s="37"/>
      <c r="OGL174" s="37"/>
      <c r="OGM174" s="37"/>
      <c r="OGN174" s="37"/>
      <c r="OGO174" s="37"/>
      <c r="OGP174" s="37"/>
      <c r="OGQ174" s="37"/>
      <c r="OGR174" s="37"/>
      <c r="OGS174" s="37"/>
      <c r="OGT174" s="37"/>
      <c r="OGU174" s="37"/>
      <c r="OGV174" s="37"/>
      <c r="OGW174" s="37"/>
      <c r="OGX174" s="37"/>
      <c r="OGY174" s="37"/>
      <c r="OGZ174" s="37"/>
      <c r="OHA174" s="37"/>
      <c r="OHB174" s="37"/>
      <c r="OHC174" s="37"/>
      <c r="OHD174" s="37"/>
      <c r="OHE174" s="37"/>
      <c r="OHF174" s="37"/>
      <c r="OHG174" s="37"/>
      <c r="OHH174" s="37"/>
      <c r="OHI174" s="37"/>
      <c r="OHJ174" s="37"/>
      <c r="OHK174" s="37"/>
      <c r="OHL174" s="37"/>
      <c r="OHM174" s="37"/>
      <c r="OHN174" s="37"/>
      <c r="OHO174" s="37"/>
      <c r="OHP174" s="37"/>
      <c r="OHQ174" s="37"/>
      <c r="OHR174" s="37"/>
      <c r="OHS174" s="37"/>
      <c r="OHT174" s="37"/>
      <c r="OHU174" s="37"/>
      <c r="OHV174" s="37"/>
      <c r="OHW174" s="37"/>
      <c r="OHX174" s="37"/>
      <c r="OHY174" s="37"/>
      <c r="OHZ174" s="37"/>
      <c r="OIA174" s="37"/>
      <c r="OIB174" s="37"/>
      <c r="OIC174" s="37"/>
      <c r="OID174" s="37"/>
      <c r="OIE174" s="37"/>
      <c r="OIF174" s="37"/>
      <c r="OIG174" s="37"/>
      <c r="OIH174" s="37"/>
      <c r="OII174" s="37"/>
      <c r="OIJ174" s="37"/>
      <c r="OIK174" s="37"/>
      <c r="OIL174" s="37"/>
      <c r="OIM174" s="37"/>
      <c r="OIN174" s="37"/>
      <c r="OIO174" s="37"/>
      <c r="OIP174" s="37"/>
      <c r="OIQ174" s="37"/>
      <c r="OIR174" s="37"/>
      <c r="OIS174" s="37"/>
      <c r="OIT174" s="37"/>
      <c r="OIU174" s="37"/>
      <c r="OIV174" s="37"/>
      <c r="OIW174" s="37"/>
      <c r="OIX174" s="37"/>
      <c r="OIY174" s="37"/>
      <c r="OIZ174" s="37"/>
      <c r="OJA174" s="37"/>
      <c r="OJB174" s="37"/>
      <c r="OJC174" s="37"/>
      <c r="OJD174" s="37"/>
      <c r="OJE174" s="37"/>
      <c r="OJF174" s="37"/>
      <c r="OJG174" s="37"/>
      <c r="OJH174" s="37"/>
      <c r="OJI174" s="37"/>
      <c r="OJJ174" s="37"/>
      <c r="OJK174" s="37"/>
      <c r="OJL174" s="37"/>
      <c r="OJM174" s="37"/>
      <c r="OJN174" s="37"/>
      <c r="OJO174" s="37"/>
      <c r="OJP174" s="37"/>
      <c r="OJQ174" s="37"/>
      <c r="OJR174" s="37"/>
      <c r="OJS174" s="37"/>
      <c r="OJT174" s="37"/>
      <c r="OJU174" s="37"/>
      <c r="OJV174" s="37"/>
      <c r="OJW174" s="37"/>
      <c r="OJX174" s="37"/>
      <c r="OJY174" s="37"/>
      <c r="OJZ174" s="37"/>
      <c r="OKA174" s="37"/>
      <c r="OKB174" s="37"/>
      <c r="OKC174" s="37"/>
      <c r="OKD174" s="37"/>
      <c r="OKE174" s="37"/>
      <c r="OKF174" s="37"/>
      <c r="OKG174" s="37"/>
      <c r="OKH174" s="37"/>
      <c r="OKI174" s="37"/>
      <c r="OKJ174" s="37"/>
      <c r="OKK174" s="37"/>
      <c r="OKL174" s="37"/>
      <c r="OKM174" s="37"/>
      <c r="OKN174" s="37"/>
      <c r="OKO174" s="37"/>
      <c r="OKP174" s="37"/>
      <c r="OKQ174" s="37"/>
      <c r="OKR174" s="37"/>
      <c r="OKS174" s="37"/>
      <c r="OKT174" s="37"/>
      <c r="OKU174" s="37"/>
      <c r="OKV174" s="37"/>
      <c r="OKW174" s="37"/>
      <c r="OKX174" s="37"/>
      <c r="OKY174" s="37"/>
      <c r="OKZ174" s="37"/>
      <c r="OLA174" s="37"/>
      <c r="OLB174" s="37"/>
      <c r="OLC174" s="37"/>
      <c r="OLD174" s="37"/>
      <c r="OLE174" s="37"/>
      <c r="OLF174" s="37"/>
      <c r="OLG174" s="37"/>
      <c r="OLH174" s="37"/>
      <c r="OLI174" s="37"/>
      <c r="OLJ174" s="37"/>
      <c r="OLK174" s="37"/>
      <c r="OLL174" s="37"/>
      <c r="OLM174" s="37"/>
      <c r="OLN174" s="37"/>
      <c r="OLO174" s="37"/>
      <c r="OLP174" s="37"/>
      <c r="OLQ174" s="37"/>
      <c r="OLR174" s="37"/>
      <c r="OLS174" s="37"/>
      <c r="OLT174" s="37"/>
      <c r="OLU174" s="37"/>
      <c r="OLV174" s="37"/>
      <c r="OLW174" s="37"/>
      <c r="OLX174" s="37"/>
      <c r="OLY174" s="37"/>
      <c r="OLZ174" s="37"/>
      <c r="OMA174" s="37"/>
      <c r="OMB174" s="37"/>
      <c r="OMC174" s="37"/>
      <c r="OMD174" s="37"/>
      <c r="OME174" s="37"/>
      <c r="OMF174" s="37"/>
      <c r="OMG174" s="37"/>
      <c r="OMH174" s="37"/>
      <c r="OMI174" s="37"/>
      <c r="OMJ174" s="37"/>
      <c r="OMK174" s="37"/>
      <c r="OML174" s="37"/>
      <c r="OMM174" s="37"/>
      <c r="OMN174" s="37"/>
      <c r="OMO174" s="37"/>
      <c r="OMP174" s="37"/>
      <c r="OMQ174" s="37"/>
      <c r="OMR174" s="37"/>
      <c r="OMS174" s="37"/>
      <c r="OMT174" s="37"/>
      <c r="OMU174" s="37"/>
      <c r="OMV174" s="37"/>
      <c r="OMW174" s="37"/>
      <c r="OMX174" s="37"/>
      <c r="OMY174" s="37"/>
      <c r="OMZ174" s="37"/>
      <c r="ONA174" s="37"/>
      <c r="ONB174" s="37"/>
      <c r="ONC174" s="37"/>
      <c r="OND174" s="37"/>
      <c r="ONE174" s="37"/>
      <c r="ONF174" s="37"/>
      <c r="ONG174" s="37"/>
      <c r="ONH174" s="37"/>
      <c r="ONI174" s="37"/>
      <c r="ONJ174" s="37"/>
      <c r="ONK174" s="37"/>
      <c r="ONL174" s="37"/>
      <c r="ONM174" s="37"/>
      <c r="ONN174" s="37"/>
      <c r="ONO174" s="37"/>
      <c r="ONP174" s="37"/>
      <c r="ONQ174" s="37"/>
      <c r="ONR174" s="37"/>
      <c r="ONS174" s="37"/>
      <c r="ONT174" s="37"/>
      <c r="ONU174" s="37"/>
      <c r="ONV174" s="37"/>
      <c r="ONW174" s="37"/>
      <c r="ONX174" s="37"/>
      <c r="ONY174" s="37"/>
      <c r="ONZ174" s="37"/>
      <c r="OOA174" s="37"/>
      <c r="OOB174" s="37"/>
      <c r="OOC174" s="37"/>
      <c r="OOD174" s="37"/>
      <c r="OOE174" s="37"/>
      <c r="OOF174" s="37"/>
      <c r="OOG174" s="37"/>
      <c r="OOH174" s="37"/>
      <c r="OOI174" s="37"/>
      <c r="OOJ174" s="37"/>
      <c r="OOK174" s="37"/>
      <c r="OOL174" s="37"/>
      <c r="OOM174" s="37"/>
      <c r="OON174" s="37"/>
      <c r="OOO174" s="37"/>
      <c r="OOP174" s="37"/>
      <c r="OOQ174" s="37"/>
      <c r="OOR174" s="37"/>
      <c r="OOS174" s="37"/>
      <c r="OOT174" s="37"/>
      <c r="OOU174" s="37"/>
      <c r="OOV174" s="37"/>
      <c r="OOW174" s="37"/>
      <c r="OOX174" s="37"/>
      <c r="OOY174" s="37"/>
      <c r="OOZ174" s="37"/>
      <c r="OPA174" s="37"/>
      <c r="OPB174" s="37"/>
      <c r="OPC174" s="37"/>
      <c r="OPD174" s="37"/>
      <c r="OPE174" s="37"/>
      <c r="OPF174" s="37"/>
      <c r="OPG174" s="37"/>
      <c r="OPH174" s="37"/>
      <c r="OPI174" s="37"/>
      <c r="OPJ174" s="37"/>
      <c r="OPK174" s="37"/>
      <c r="OPL174" s="37"/>
      <c r="OPM174" s="37"/>
      <c r="OPN174" s="37"/>
      <c r="OPO174" s="37"/>
      <c r="OPP174" s="37"/>
      <c r="OPQ174" s="37"/>
      <c r="OPR174" s="37"/>
      <c r="OPS174" s="37"/>
      <c r="OPT174" s="37"/>
      <c r="OPU174" s="37"/>
      <c r="OPV174" s="37"/>
      <c r="OPW174" s="37"/>
      <c r="OPX174" s="37"/>
      <c r="OPY174" s="37"/>
      <c r="OPZ174" s="37"/>
      <c r="OQA174" s="37"/>
      <c r="OQB174" s="37"/>
      <c r="OQC174" s="37"/>
      <c r="OQD174" s="37"/>
      <c r="OQE174" s="37"/>
      <c r="OQF174" s="37"/>
      <c r="OQG174" s="37"/>
      <c r="OQH174" s="37"/>
      <c r="OQI174" s="37"/>
      <c r="OQJ174" s="37"/>
      <c r="OQK174" s="37"/>
      <c r="OQL174" s="37"/>
      <c r="OQM174" s="37"/>
      <c r="OQN174" s="37"/>
      <c r="OQO174" s="37"/>
      <c r="OQP174" s="37"/>
      <c r="OQQ174" s="37"/>
      <c r="OQR174" s="37"/>
      <c r="OQS174" s="37"/>
      <c r="OQT174" s="37"/>
      <c r="OQU174" s="37"/>
      <c r="OQV174" s="37"/>
      <c r="OQW174" s="37"/>
      <c r="OQX174" s="37"/>
      <c r="OQY174" s="37"/>
      <c r="OQZ174" s="37"/>
      <c r="ORA174" s="37"/>
      <c r="ORB174" s="37"/>
      <c r="ORC174" s="37"/>
      <c r="ORD174" s="37"/>
      <c r="ORE174" s="37"/>
      <c r="ORF174" s="37"/>
      <c r="ORG174" s="37"/>
      <c r="ORH174" s="37"/>
      <c r="ORI174" s="37"/>
      <c r="ORJ174" s="37"/>
      <c r="ORK174" s="37"/>
      <c r="ORL174" s="37"/>
      <c r="ORM174" s="37"/>
      <c r="ORN174" s="37"/>
      <c r="ORO174" s="37"/>
      <c r="ORP174" s="37"/>
      <c r="ORQ174" s="37"/>
      <c r="ORR174" s="37"/>
      <c r="ORS174" s="37"/>
      <c r="ORT174" s="37"/>
      <c r="ORU174" s="37"/>
      <c r="ORV174" s="37"/>
      <c r="ORW174" s="37"/>
      <c r="ORX174" s="37"/>
      <c r="ORY174" s="37"/>
      <c r="ORZ174" s="37"/>
      <c r="OSA174" s="37"/>
      <c r="OSB174" s="37"/>
      <c r="OSC174" s="37"/>
      <c r="OSD174" s="37"/>
      <c r="OSE174" s="37"/>
      <c r="OSF174" s="37"/>
      <c r="OSG174" s="37"/>
      <c r="OSH174" s="37"/>
      <c r="OSI174" s="37"/>
      <c r="OSJ174" s="37"/>
      <c r="OSK174" s="37"/>
      <c r="OSL174" s="37"/>
      <c r="OSM174" s="37"/>
      <c r="OSN174" s="37"/>
      <c r="OSO174" s="37"/>
      <c r="OSP174" s="37"/>
      <c r="OSQ174" s="37"/>
      <c r="OSR174" s="37"/>
      <c r="OSS174" s="37"/>
      <c r="OST174" s="37"/>
      <c r="OSU174" s="37"/>
      <c r="OSV174" s="37"/>
      <c r="OSW174" s="37"/>
      <c r="OSX174" s="37"/>
      <c r="OSY174" s="37"/>
      <c r="OSZ174" s="37"/>
      <c r="OTA174" s="37"/>
      <c r="OTB174" s="37"/>
      <c r="OTC174" s="37"/>
      <c r="OTD174" s="37"/>
      <c r="OTE174" s="37"/>
      <c r="OTF174" s="37"/>
      <c r="OTG174" s="37"/>
      <c r="OTH174" s="37"/>
      <c r="OTI174" s="37"/>
      <c r="OTJ174" s="37"/>
      <c r="OTK174" s="37"/>
      <c r="OTL174" s="37"/>
      <c r="OTM174" s="37"/>
      <c r="OTN174" s="37"/>
      <c r="OTO174" s="37"/>
      <c r="OTP174" s="37"/>
      <c r="OTQ174" s="37"/>
      <c r="OTR174" s="37"/>
      <c r="OTS174" s="37"/>
      <c r="OTT174" s="37"/>
      <c r="OTU174" s="37"/>
      <c r="OTV174" s="37"/>
      <c r="OTW174" s="37"/>
      <c r="OTX174" s="37"/>
      <c r="OTY174" s="37"/>
      <c r="OTZ174" s="37"/>
      <c r="OUA174" s="37"/>
      <c r="OUB174" s="37"/>
      <c r="OUC174" s="37"/>
      <c r="OUD174" s="37"/>
      <c r="OUE174" s="37"/>
      <c r="OUF174" s="37"/>
      <c r="OUG174" s="37"/>
      <c r="OUH174" s="37"/>
      <c r="OUI174" s="37"/>
      <c r="OUJ174" s="37"/>
      <c r="OUK174" s="37"/>
      <c r="OUL174" s="37"/>
      <c r="OUM174" s="37"/>
      <c r="OUN174" s="37"/>
      <c r="OUO174" s="37"/>
      <c r="OUP174" s="37"/>
      <c r="OUQ174" s="37"/>
      <c r="OUR174" s="37"/>
      <c r="OUS174" s="37"/>
      <c r="OUT174" s="37"/>
      <c r="OUU174" s="37"/>
      <c r="OUV174" s="37"/>
      <c r="OUW174" s="37"/>
      <c r="OUX174" s="37"/>
      <c r="OUY174" s="37"/>
      <c r="OUZ174" s="37"/>
      <c r="OVA174" s="37"/>
      <c r="OVB174" s="37"/>
      <c r="OVC174" s="37"/>
      <c r="OVD174" s="37"/>
      <c r="OVE174" s="37"/>
      <c r="OVF174" s="37"/>
      <c r="OVG174" s="37"/>
      <c r="OVH174" s="37"/>
      <c r="OVI174" s="37"/>
      <c r="OVJ174" s="37"/>
      <c r="OVK174" s="37"/>
      <c r="OVL174" s="37"/>
      <c r="OVM174" s="37"/>
      <c r="OVN174" s="37"/>
      <c r="OVO174" s="37"/>
      <c r="OVP174" s="37"/>
      <c r="OVQ174" s="37"/>
      <c r="OVR174" s="37"/>
      <c r="OVS174" s="37"/>
      <c r="OVT174" s="37"/>
      <c r="OVU174" s="37"/>
      <c r="OVV174" s="37"/>
      <c r="OVW174" s="37"/>
      <c r="OVX174" s="37"/>
      <c r="OVY174" s="37"/>
      <c r="OVZ174" s="37"/>
      <c r="OWA174" s="37"/>
      <c r="OWB174" s="37"/>
      <c r="OWC174" s="37"/>
      <c r="OWD174" s="37"/>
      <c r="OWE174" s="37"/>
      <c r="OWF174" s="37"/>
      <c r="OWG174" s="37"/>
      <c r="OWH174" s="37"/>
      <c r="OWI174" s="37"/>
      <c r="OWJ174" s="37"/>
      <c r="OWK174" s="37"/>
      <c r="OWL174" s="37"/>
      <c r="OWM174" s="37"/>
      <c r="OWN174" s="37"/>
      <c r="OWO174" s="37"/>
      <c r="OWP174" s="37"/>
      <c r="OWQ174" s="37"/>
      <c r="OWR174" s="37"/>
      <c r="OWS174" s="37"/>
      <c r="OWT174" s="37"/>
      <c r="OWU174" s="37"/>
      <c r="OWV174" s="37"/>
      <c r="OWW174" s="37"/>
      <c r="OWX174" s="37"/>
      <c r="OWY174" s="37"/>
      <c r="OWZ174" s="37"/>
      <c r="OXA174" s="37"/>
      <c r="OXB174" s="37"/>
      <c r="OXC174" s="37"/>
      <c r="OXD174" s="37"/>
      <c r="OXE174" s="37"/>
      <c r="OXF174" s="37"/>
      <c r="OXG174" s="37"/>
      <c r="OXH174" s="37"/>
      <c r="OXI174" s="37"/>
      <c r="OXJ174" s="37"/>
      <c r="OXK174" s="37"/>
      <c r="OXL174" s="37"/>
      <c r="OXM174" s="37"/>
      <c r="OXN174" s="37"/>
      <c r="OXO174" s="37"/>
      <c r="OXP174" s="37"/>
      <c r="OXQ174" s="37"/>
      <c r="OXR174" s="37"/>
      <c r="OXS174" s="37"/>
      <c r="OXT174" s="37"/>
      <c r="OXU174" s="37"/>
      <c r="OXV174" s="37"/>
      <c r="OXW174" s="37"/>
      <c r="OXX174" s="37"/>
      <c r="OXY174" s="37"/>
      <c r="OXZ174" s="37"/>
      <c r="OYA174" s="37"/>
      <c r="OYB174" s="37"/>
      <c r="OYC174" s="37"/>
      <c r="OYD174" s="37"/>
      <c r="OYE174" s="37"/>
      <c r="OYF174" s="37"/>
      <c r="OYG174" s="37"/>
      <c r="OYH174" s="37"/>
      <c r="OYI174" s="37"/>
      <c r="OYJ174" s="37"/>
      <c r="OYK174" s="37"/>
      <c r="OYL174" s="37"/>
      <c r="OYM174" s="37"/>
      <c r="OYN174" s="37"/>
      <c r="OYO174" s="37"/>
      <c r="OYP174" s="37"/>
      <c r="OYQ174" s="37"/>
      <c r="OYR174" s="37"/>
      <c r="OYS174" s="37"/>
      <c r="OYT174" s="37"/>
      <c r="OYU174" s="37"/>
      <c r="OYV174" s="37"/>
      <c r="OYW174" s="37"/>
      <c r="OYX174" s="37"/>
      <c r="OYY174" s="37"/>
      <c r="OYZ174" s="37"/>
      <c r="OZA174" s="37"/>
      <c r="OZB174" s="37"/>
      <c r="OZC174" s="37"/>
      <c r="OZD174" s="37"/>
      <c r="OZE174" s="37"/>
      <c r="OZF174" s="37"/>
      <c r="OZG174" s="37"/>
      <c r="OZH174" s="37"/>
      <c r="OZI174" s="37"/>
      <c r="OZJ174" s="37"/>
      <c r="OZK174" s="37"/>
      <c r="OZL174" s="37"/>
      <c r="OZM174" s="37"/>
      <c r="OZN174" s="37"/>
      <c r="OZO174" s="37"/>
      <c r="OZP174" s="37"/>
      <c r="OZQ174" s="37"/>
      <c r="OZR174" s="37"/>
      <c r="OZS174" s="37"/>
      <c r="OZT174" s="37"/>
      <c r="OZU174" s="37"/>
      <c r="OZV174" s="37"/>
      <c r="OZW174" s="37"/>
      <c r="OZX174" s="37"/>
      <c r="OZY174" s="37"/>
      <c r="OZZ174" s="37"/>
      <c r="PAA174" s="37"/>
      <c r="PAB174" s="37"/>
      <c r="PAC174" s="37"/>
      <c r="PAD174" s="37"/>
      <c r="PAE174" s="37"/>
      <c r="PAF174" s="37"/>
      <c r="PAG174" s="37"/>
      <c r="PAH174" s="37"/>
      <c r="PAI174" s="37"/>
      <c r="PAJ174" s="37"/>
      <c r="PAK174" s="37"/>
      <c r="PAL174" s="37"/>
      <c r="PAM174" s="37"/>
      <c r="PAN174" s="37"/>
      <c r="PAO174" s="37"/>
      <c r="PAP174" s="37"/>
      <c r="PAQ174" s="37"/>
      <c r="PAR174" s="37"/>
      <c r="PAS174" s="37"/>
      <c r="PAT174" s="37"/>
      <c r="PAU174" s="37"/>
      <c r="PAV174" s="37"/>
      <c r="PAW174" s="37"/>
      <c r="PAX174" s="37"/>
      <c r="PAY174" s="37"/>
      <c r="PAZ174" s="37"/>
      <c r="PBA174" s="37"/>
      <c r="PBB174" s="37"/>
      <c r="PBC174" s="37"/>
      <c r="PBD174" s="37"/>
      <c r="PBE174" s="37"/>
      <c r="PBF174" s="37"/>
      <c r="PBG174" s="37"/>
      <c r="PBH174" s="37"/>
      <c r="PBI174" s="37"/>
      <c r="PBJ174" s="37"/>
      <c r="PBK174" s="37"/>
      <c r="PBL174" s="37"/>
      <c r="PBM174" s="37"/>
      <c r="PBN174" s="37"/>
      <c r="PBO174" s="37"/>
      <c r="PBP174" s="37"/>
      <c r="PBQ174" s="37"/>
      <c r="PBR174" s="37"/>
      <c r="PBS174" s="37"/>
      <c r="PBT174" s="37"/>
      <c r="PBU174" s="37"/>
      <c r="PBV174" s="37"/>
      <c r="PBW174" s="37"/>
      <c r="PBX174" s="37"/>
      <c r="PBY174" s="37"/>
      <c r="PBZ174" s="37"/>
      <c r="PCA174" s="37"/>
      <c r="PCB174" s="37"/>
      <c r="PCC174" s="37"/>
      <c r="PCD174" s="37"/>
      <c r="PCE174" s="37"/>
      <c r="PCF174" s="37"/>
      <c r="PCG174" s="37"/>
      <c r="PCH174" s="37"/>
      <c r="PCI174" s="37"/>
      <c r="PCJ174" s="37"/>
      <c r="PCK174" s="37"/>
      <c r="PCL174" s="37"/>
      <c r="PCM174" s="37"/>
      <c r="PCN174" s="37"/>
      <c r="PCO174" s="37"/>
      <c r="PCP174" s="37"/>
      <c r="PCQ174" s="37"/>
      <c r="PCR174" s="37"/>
      <c r="PCS174" s="37"/>
      <c r="PCT174" s="37"/>
      <c r="PCU174" s="37"/>
      <c r="PCV174" s="37"/>
      <c r="PCW174" s="37"/>
      <c r="PCX174" s="37"/>
      <c r="PCY174" s="37"/>
      <c r="PCZ174" s="37"/>
      <c r="PDA174" s="37"/>
      <c r="PDB174" s="37"/>
      <c r="PDC174" s="37"/>
      <c r="PDD174" s="37"/>
      <c r="PDE174" s="37"/>
      <c r="PDF174" s="37"/>
      <c r="PDG174" s="37"/>
      <c r="PDH174" s="37"/>
      <c r="PDI174" s="37"/>
      <c r="PDJ174" s="37"/>
      <c r="PDK174" s="37"/>
      <c r="PDL174" s="37"/>
      <c r="PDM174" s="37"/>
      <c r="PDN174" s="37"/>
      <c r="PDO174" s="37"/>
      <c r="PDP174" s="37"/>
      <c r="PDQ174" s="37"/>
      <c r="PDR174" s="37"/>
      <c r="PDS174" s="37"/>
      <c r="PDT174" s="37"/>
      <c r="PDU174" s="37"/>
      <c r="PDV174" s="37"/>
      <c r="PDW174" s="37"/>
      <c r="PDX174" s="37"/>
      <c r="PDY174" s="37"/>
      <c r="PDZ174" s="37"/>
      <c r="PEA174" s="37"/>
      <c r="PEB174" s="37"/>
      <c r="PEC174" s="37"/>
      <c r="PED174" s="37"/>
      <c r="PEE174" s="37"/>
      <c r="PEF174" s="37"/>
      <c r="PEG174" s="37"/>
      <c r="PEH174" s="37"/>
      <c r="PEI174" s="37"/>
      <c r="PEJ174" s="37"/>
      <c r="PEK174" s="37"/>
      <c r="PEL174" s="37"/>
      <c r="PEM174" s="37"/>
      <c r="PEN174" s="37"/>
      <c r="PEO174" s="37"/>
      <c r="PEP174" s="37"/>
      <c r="PEQ174" s="37"/>
      <c r="PER174" s="37"/>
      <c r="PES174" s="37"/>
      <c r="PET174" s="37"/>
      <c r="PEU174" s="37"/>
      <c r="PEV174" s="37"/>
      <c r="PEW174" s="37"/>
      <c r="PEX174" s="37"/>
      <c r="PEY174" s="37"/>
      <c r="PEZ174" s="37"/>
      <c r="PFA174" s="37"/>
      <c r="PFB174" s="37"/>
      <c r="PFC174" s="37"/>
      <c r="PFD174" s="37"/>
      <c r="PFE174" s="37"/>
      <c r="PFF174" s="37"/>
      <c r="PFG174" s="37"/>
      <c r="PFH174" s="37"/>
      <c r="PFI174" s="37"/>
      <c r="PFJ174" s="37"/>
      <c r="PFK174" s="37"/>
      <c r="PFL174" s="37"/>
      <c r="PFM174" s="37"/>
      <c r="PFN174" s="37"/>
      <c r="PFO174" s="37"/>
      <c r="PFP174" s="37"/>
      <c r="PFQ174" s="37"/>
      <c r="PFR174" s="37"/>
      <c r="PFS174" s="37"/>
      <c r="PFT174" s="37"/>
      <c r="PFU174" s="37"/>
      <c r="PFV174" s="37"/>
      <c r="PFW174" s="37"/>
      <c r="PFX174" s="37"/>
      <c r="PFY174" s="37"/>
      <c r="PFZ174" s="37"/>
      <c r="PGA174" s="37"/>
      <c r="PGB174" s="37"/>
      <c r="PGC174" s="37"/>
      <c r="PGD174" s="37"/>
      <c r="PGE174" s="37"/>
      <c r="PGF174" s="37"/>
      <c r="PGG174" s="37"/>
      <c r="PGH174" s="37"/>
      <c r="PGI174" s="37"/>
      <c r="PGJ174" s="37"/>
      <c r="PGK174" s="37"/>
      <c r="PGL174" s="37"/>
      <c r="PGM174" s="37"/>
      <c r="PGN174" s="37"/>
      <c r="PGO174" s="37"/>
      <c r="PGP174" s="37"/>
      <c r="PGQ174" s="37"/>
      <c r="PGR174" s="37"/>
      <c r="PGS174" s="37"/>
      <c r="PGT174" s="37"/>
      <c r="PGU174" s="37"/>
      <c r="PGV174" s="37"/>
      <c r="PGW174" s="37"/>
      <c r="PGX174" s="37"/>
      <c r="PGY174" s="37"/>
      <c r="PGZ174" s="37"/>
      <c r="PHA174" s="37"/>
      <c r="PHB174" s="37"/>
      <c r="PHC174" s="37"/>
      <c r="PHD174" s="37"/>
      <c r="PHE174" s="37"/>
      <c r="PHF174" s="37"/>
      <c r="PHG174" s="37"/>
      <c r="PHH174" s="37"/>
      <c r="PHI174" s="37"/>
      <c r="PHJ174" s="37"/>
      <c r="PHK174" s="37"/>
      <c r="PHL174" s="37"/>
      <c r="PHM174" s="37"/>
      <c r="PHN174" s="37"/>
      <c r="PHO174" s="37"/>
      <c r="PHP174" s="37"/>
      <c r="PHQ174" s="37"/>
      <c r="PHR174" s="37"/>
      <c r="PHS174" s="37"/>
      <c r="PHT174" s="37"/>
      <c r="PHU174" s="37"/>
      <c r="PHV174" s="37"/>
      <c r="PHW174" s="37"/>
      <c r="PHX174" s="37"/>
      <c r="PHY174" s="37"/>
      <c r="PHZ174" s="37"/>
      <c r="PIA174" s="37"/>
      <c r="PIB174" s="37"/>
      <c r="PIC174" s="37"/>
      <c r="PID174" s="37"/>
      <c r="PIE174" s="37"/>
      <c r="PIF174" s="37"/>
      <c r="PIG174" s="37"/>
      <c r="PIH174" s="37"/>
      <c r="PII174" s="37"/>
      <c r="PIJ174" s="37"/>
      <c r="PIK174" s="37"/>
      <c r="PIL174" s="37"/>
      <c r="PIM174" s="37"/>
      <c r="PIN174" s="37"/>
      <c r="PIO174" s="37"/>
      <c r="PIP174" s="37"/>
      <c r="PIQ174" s="37"/>
      <c r="PIR174" s="37"/>
      <c r="PIS174" s="37"/>
      <c r="PIT174" s="37"/>
      <c r="PIU174" s="37"/>
      <c r="PIV174" s="37"/>
      <c r="PIW174" s="37"/>
      <c r="PIX174" s="37"/>
      <c r="PIY174" s="37"/>
      <c r="PIZ174" s="37"/>
      <c r="PJA174" s="37"/>
      <c r="PJB174" s="37"/>
      <c r="PJC174" s="37"/>
      <c r="PJD174" s="37"/>
      <c r="PJE174" s="37"/>
      <c r="PJF174" s="37"/>
      <c r="PJG174" s="37"/>
      <c r="PJH174" s="37"/>
      <c r="PJI174" s="37"/>
      <c r="PJJ174" s="37"/>
      <c r="PJK174" s="37"/>
      <c r="PJL174" s="37"/>
      <c r="PJM174" s="37"/>
      <c r="PJN174" s="37"/>
      <c r="PJO174" s="37"/>
      <c r="PJP174" s="37"/>
      <c r="PJQ174" s="37"/>
      <c r="PJR174" s="37"/>
      <c r="PJS174" s="37"/>
      <c r="PJT174" s="37"/>
      <c r="PJU174" s="37"/>
      <c r="PJV174" s="37"/>
      <c r="PJW174" s="37"/>
      <c r="PJX174" s="37"/>
      <c r="PJY174" s="37"/>
      <c r="PJZ174" s="37"/>
      <c r="PKA174" s="37"/>
      <c r="PKB174" s="37"/>
      <c r="PKC174" s="37"/>
      <c r="PKD174" s="37"/>
      <c r="PKE174" s="37"/>
      <c r="PKF174" s="37"/>
      <c r="PKG174" s="37"/>
      <c r="PKH174" s="37"/>
      <c r="PKI174" s="37"/>
      <c r="PKJ174" s="37"/>
      <c r="PKK174" s="37"/>
      <c r="PKL174" s="37"/>
      <c r="PKM174" s="37"/>
      <c r="PKN174" s="37"/>
      <c r="PKO174" s="37"/>
      <c r="PKP174" s="37"/>
      <c r="PKQ174" s="37"/>
      <c r="PKR174" s="37"/>
      <c r="PKS174" s="37"/>
      <c r="PKT174" s="37"/>
      <c r="PKU174" s="37"/>
      <c r="PKV174" s="37"/>
      <c r="PKW174" s="37"/>
      <c r="PKX174" s="37"/>
      <c r="PKY174" s="37"/>
      <c r="PKZ174" s="37"/>
      <c r="PLA174" s="37"/>
      <c r="PLB174" s="37"/>
      <c r="PLC174" s="37"/>
      <c r="PLD174" s="37"/>
      <c r="PLE174" s="37"/>
      <c r="PLF174" s="37"/>
      <c r="PLG174" s="37"/>
      <c r="PLH174" s="37"/>
      <c r="PLI174" s="37"/>
      <c r="PLJ174" s="37"/>
      <c r="PLK174" s="37"/>
      <c r="PLL174" s="37"/>
      <c r="PLM174" s="37"/>
      <c r="PLN174" s="37"/>
      <c r="PLO174" s="37"/>
      <c r="PLP174" s="37"/>
      <c r="PLQ174" s="37"/>
      <c r="PLR174" s="37"/>
      <c r="PLS174" s="37"/>
      <c r="PLT174" s="37"/>
      <c r="PLU174" s="37"/>
      <c r="PLV174" s="37"/>
      <c r="PLW174" s="37"/>
      <c r="PLX174" s="37"/>
      <c r="PLY174" s="37"/>
      <c r="PLZ174" s="37"/>
      <c r="PMA174" s="37"/>
      <c r="PMB174" s="37"/>
      <c r="PMC174" s="37"/>
      <c r="PMD174" s="37"/>
      <c r="PME174" s="37"/>
      <c r="PMF174" s="37"/>
      <c r="PMG174" s="37"/>
      <c r="PMH174" s="37"/>
      <c r="PMI174" s="37"/>
      <c r="PMJ174" s="37"/>
      <c r="PMK174" s="37"/>
      <c r="PML174" s="37"/>
      <c r="PMM174" s="37"/>
      <c r="PMN174" s="37"/>
      <c r="PMO174" s="37"/>
      <c r="PMP174" s="37"/>
      <c r="PMQ174" s="37"/>
      <c r="PMR174" s="37"/>
      <c r="PMS174" s="37"/>
      <c r="PMT174" s="37"/>
      <c r="PMU174" s="37"/>
      <c r="PMV174" s="37"/>
      <c r="PMW174" s="37"/>
      <c r="PMX174" s="37"/>
      <c r="PMY174" s="37"/>
      <c r="PMZ174" s="37"/>
      <c r="PNA174" s="37"/>
      <c r="PNB174" s="37"/>
      <c r="PNC174" s="37"/>
      <c r="PND174" s="37"/>
      <c r="PNE174" s="37"/>
      <c r="PNF174" s="37"/>
      <c r="PNG174" s="37"/>
      <c r="PNH174" s="37"/>
      <c r="PNI174" s="37"/>
      <c r="PNJ174" s="37"/>
      <c r="PNK174" s="37"/>
      <c r="PNL174" s="37"/>
      <c r="PNM174" s="37"/>
      <c r="PNN174" s="37"/>
      <c r="PNO174" s="37"/>
      <c r="PNP174" s="37"/>
      <c r="PNQ174" s="37"/>
      <c r="PNR174" s="37"/>
      <c r="PNS174" s="37"/>
      <c r="PNT174" s="37"/>
      <c r="PNU174" s="37"/>
      <c r="PNV174" s="37"/>
      <c r="PNW174" s="37"/>
      <c r="PNX174" s="37"/>
      <c r="PNY174" s="37"/>
      <c r="PNZ174" s="37"/>
      <c r="POA174" s="37"/>
      <c r="POB174" s="37"/>
      <c r="POC174" s="37"/>
      <c r="POD174" s="37"/>
      <c r="POE174" s="37"/>
      <c r="POF174" s="37"/>
      <c r="POG174" s="37"/>
      <c r="POH174" s="37"/>
      <c r="POI174" s="37"/>
      <c r="POJ174" s="37"/>
      <c r="POK174" s="37"/>
      <c r="POL174" s="37"/>
      <c r="POM174" s="37"/>
      <c r="PON174" s="37"/>
      <c r="POO174" s="37"/>
      <c r="POP174" s="37"/>
      <c r="POQ174" s="37"/>
      <c r="POR174" s="37"/>
      <c r="POS174" s="37"/>
      <c r="POT174" s="37"/>
      <c r="POU174" s="37"/>
      <c r="POV174" s="37"/>
      <c r="POW174" s="37"/>
      <c r="POX174" s="37"/>
      <c r="POY174" s="37"/>
      <c r="POZ174" s="37"/>
      <c r="PPA174" s="37"/>
      <c r="PPB174" s="37"/>
      <c r="PPC174" s="37"/>
      <c r="PPD174" s="37"/>
      <c r="PPE174" s="37"/>
      <c r="PPF174" s="37"/>
      <c r="PPG174" s="37"/>
      <c r="PPH174" s="37"/>
      <c r="PPI174" s="37"/>
      <c r="PPJ174" s="37"/>
      <c r="PPK174" s="37"/>
      <c r="PPL174" s="37"/>
      <c r="PPM174" s="37"/>
      <c r="PPN174" s="37"/>
      <c r="PPO174" s="37"/>
      <c r="PPP174" s="37"/>
      <c r="PPQ174" s="37"/>
      <c r="PPR174" s="37"/>
      <c r="PPS174" s="37"/>
      <c r="PPT174" s="37"/>
      <c r="PPU174" s="37"/>
      <c r="PPV174" s="37"/>
      <c r="PPW174" s="37"/>
      <c r="PPX174" s="37"/>
      <c r="PPY174" s="37"/>
      <c r="PPZ174" s="37"/>
      <c r="PQA174" s="37"/>
      <c r="PQB174" s="37"/>
      <c r="PQC174" s="37"/>
      <c r="PQD174" s="37"/>
      <c r="PQE174" s="37"/>
      <c r="PQF174" s="37"/>
      <c r="PQG174" s="37"/>
      <c r="PQH174" s="37"/>
      <c r="PQI174" s="37"/>
      <c r="PQJ174" s="37"/>
      <c r="PQK174" s="37"/>
      <c r="PQL174" s="37"/>
      <c r="PQM174" s="37"/>
      <c r="PQN174" s="37"/>
      <c r="PQO174" s="37"/>
      <c r="PQP174" s="37"/>
      <c r="PQQ174" s="37"/>
      <c r="PQR174" s="37"/>
      <c r="PQS174" s="37"/>
      <c r="PQT174" s="37"/>
      <c r="PQU174" s="37"/>
      <c r="PQV174" s="37"/>
      <c r="PQW174" s="37"/>
      <c r="PQX174" s="37"/>
      <c r="PQY174" s="37"/>
      <c r="PQZ174" s="37"/>
      <c r="PRA174" s="37"/>
      <c r="PRB174" s="37"/>
      <c r="PRC174" s="37"/>
      <c r="PRD174" s="37"/>
      <c r="PRE174" s="37"/>
      <c r="PRF174" s="37"/>
      <c r="PRG174" s="37"/>
      <c r="PRH174" s="37"/>
      <c r="PRI174" s="37"/>
      <c r="PRJ174" s="37"/>
      <c r="PRK174" s="37"/>
      <c r="PRL174" s="37"/>
      <c r="PRM174" s="37"/>
      <c r="PRN174" s="37"/>
      <c r="PRO174" s="37"/>
      <c r="PRP174" s="37"/>
      <c r="PRQ174" s="37"/>
      <c r="PRR174" s="37"/>
      <c r="PRS174" s="37"/>
      <c r="PRT174" s="37"/>
      <c r="PRU174" s="37"/>
      <c r="PRV174" s="37"/>
      <c r="PRW174" s="37"/>
      <c r="PRX174" s="37"/>
      <c r="PRY174" s="37"/>
      <c r="PRZ174" s="37"/>
      <c r="PSA174" s="37"/>
      <c r="PSB174" s="37"/>
      <c r="PSC174" s="37"/>
      <c r="PSD174" s="37"/>
      <c r="PSE174" s="37"/>
      <c r="PSF174" s="37"/>
      <c r="PSG174" s="37"/>
      <c r="PSH174" s="37"/>
      <c r="PSI174" s="37"/>
      <c r="PSJ174" s="37"/>
      <c r="PSK174" s="37"/>
      <c r="PSL174" s="37"/>
      <c r="PSM174" s="37"/>
      <c r="PSN174" s="37"/>
      <c r="PSO174" s="37"/>
      <c r="PSP174" s="37"/>
      <c r="PSQ174" s="37"/>
      <c r="PSR174" s="37"/>
      <c r="PSS174" s="37"/>
      <c r="PST174" s="37"/>
      <c r="PSU174" s="37"/>
      <c r="PSV174" s="37"/>
      <c r="PSW174" s="37"/>
      <c r="PSX174" s="37"/>
      <c r="PSY174" s="37"/>
      <c r="PSZ174" s="37"/>
      <c r="PTA174" s="37"/>
      <c r="PTB174" s="37"/>
      <c r="PTC174" s="37"/>
      <c r="PTD174" s="37"/>
      <c r="PTE174" s="37"/>
      <c r="PTF174" s="37"/>
      <c r="PTG174" s="37"/>
      <c r="PTH174" s="37"/>
      <c r="PTI174" s="37"/>
      <c r="PTJ174" s="37"/>
      <c r="PTK174" s="37"/>
      <c r="PTL174" s="37"/>
      <c r="PTM174" s="37"/>
      <c r="PTN174" s="37"/>
      <c r="PTO174" s="37"/>
      <c r="PTP174" s="37"/>
      <c r="PTQ174" s="37"/>
      <c r="PTR174" s="37"/>
      <c r="PTS174" s="37"/>
      <c r="PTT174" s="37"/>
      <c r="PTU174" s="37"/>
      <c r="PTV174" s="37"/>
      <c r="PTW174" s="37"/>
      <c r="PTX174" s="37"/>
      <c r="PTY174" s="37"/>
      <c r="PTZ174" s="37"/>
      <c r="PUA174" s="37"/>
      <c r="PUB174" s="37"/>
      <c r="PUC174" s="37"/>
      <c r="PUD174" s="37"/>
      <c r="PUE174" s="37"/>
      <c r="PUF174" s="37"/>
      <c r="PUG174" s="37"/>
      <c r="PUH174" s="37"/>
      <c r="PUI174" s="37"/>
      <c r="PUJ174" s="37"/>
      <c r="PUK174" s="37"/>
      <c r="PUL174" s="37"/>
      <c r="PUM174" s="37"/>
      <c r="PUN174" s="37"/>
      <c r="PUO174" s="37"/>
      <c r="PUP174" s="37"/>
      <c r="PUQ174" s="37"/>
      <c r="PUR174" s="37"/>
      <c r="PUS174" s="37"/>
      <c r="PUT174" s="37"/>
      <c r="PUU174" s="37"/>
      <c r="PUV174" s="37"/>
      <c r="PUW174" s="37"/>
      <c r="PUX174" s="37"/>
      <c r="PUY174" s="37"/>
      <c r="PUZ174" s="37"/>
      <c r="PVA174" s="37"/>
      <c r="PVB174" s="37"/>
      <c r="PVC174" s="37"/>
      <c r="PVD174" s="37"/>
      <c r="PVE174" s="37"/>
      <c r="PVF174" s="37"/>
      <c r="PVG174" s="37"/>
      <c r="PVH174" s="37"/>
      <c r="PVI174" s="37"/>
      <c r="PVJ174" s="37"/>
      <c r="PVK174" s="37"/>
      <c r="PVL174" s="37"/>
      <c r="PVM174" s="37"/>
      <c r="PVN174" s="37"/>
      <c r="PVO174" s="37"/>
      <c r="PVP174" s="37"/>
      <c r="PVQ174" s="37"/>
      <c r="PVR174" s="37"/>
      <c r="PVS174" s="37"/>
      <c r="PVT174" s="37"/>
      <c r="PVU174" s="37"/>
      <c r="PVV174" s="37"/>
      <c r="PVW174" s="37"/>
      <c r="PVX174" s="37"/>
      <c r="PVY174" s="37"/>
      <c r="PVZ174" s="37"/>
      <c r="PWA174" s="37"/>
      <c r="PWB174" s="37"/>
      <c r="PWC174" s="37"/>
      <c r="PWD174" s="37"/>
      <c r="PWE174" s="37"/>
      <c r="PWF174" s="37"/>
      <c r="PWG174" s="37"/>
      <c r="PWH174" s="37"/>
      <c r="PWI174" s="37"/>
      <c r="PWJ174" s="37"/>
      <c r="PWK174" s="37"/>
      <c r="PWL174" s="37"/>
      <c r="PWM174" s="37"/>
      <c r="PWN174" s="37"/>
      <c r="PWO174" s="37"/>
      <c r="PWP174" s="37"/>
      <c r="PWQ174" s="37"/>
      <c r="PWR174" s="37"/>
      <c r="PWS174" s="37"/>
      <c r="PWT174" s="37"/>
      <c r="PWU174" s="37"/>
      <c r="PWV174" s="37"/>
      <c r="PWW174" s="37"/>
      <c r="PWX174" s="37"/>
      <c r="PWY174" s="37"/>
      <c r="PWZ174" s="37"/>
      <c r="PXA174" s="37"/>
      <c r="PXB174" s="37"/>
      <c r="PXC174" s="37"/>
      <c r="PXD174" s="37"/>
      <c r="PXE174" s="37"/>
      <c r="PXF174" s="37"/>
      <c r="PXG174" s="37"/>
      <c r="PXH174" s="37"/>
      <c r="PXI174" s="37"/>
      <c r="PXJ174" s="37"/>
      <c r="PXK174" s="37"/>
      <c r="PXL174" s="37"/>
      <c r="PXM174" s="37"/>
      <c r="PXN174" s="37"/>
      <c r="PXO174" s="37"/>
      <c r="PXP174" s="37"/>
      <c r="PXQ174" s="37"/>
      <c r="PXR174" s="37"/>
      <c r="PXS174" s="37"/>
      <c r="PXT174" s="37"/>
      <c r="PXU174" s="37"/>
      <c r="PXV174" s="37"/>
      <c r="PXW174" s="37"/>
      <c r="PXX174" s="37"/>
      <c r="PXY174" s="37"/>
      <c r="PXZ174" s="37"/>
      <c r="PYA174" s="37"/>
      <c r="PYB174" s="37"/>
      <c r="PYC174" s="37"/>
      <c r="PYD174" s="37"/>
      <c r="PYE174" s="37"/>
      <c r="PYF174" s="37"/>
      <c r="PYG174" s="37"/>
      <c r="PYH174" s="37"/>
      <c r="PYI174" s="37"/>
      <c r="PYJ174" s="37"/>
      <c r="PYK174" s="37"/>
      <c r="PYL174" s="37"/>
      <c r="PYM174" s="37"/>
      <c r="PYN174" s="37"/>
      <c r="PYO174" s="37"/>
      <c r="PYP174" s="37"/>
      <c r="PYQ174" s="37"/>
      <c r="PYR174" s="37"/>
      <c r="PYS174" s="37"/>
      <c r="PYT174" s="37"/>
      <c r="PYU174" s="37"/>
      <c r="PYV174" s="37"/>
      <c r="PYW174" s="37"/>
      <c r="PYX174" s="37"/>
      <c r="PYY174" s="37"/>
      <c r="PYZ174" s="37"/>
      <c r="PZA174" s="37"/>
      <c r="PZB174" s="37"/>
      <c r="PZC174" s="37"/>
      <c r="PZD174" s="37"/>
      <c r="PZE174" s="37"/>
      <c r="PZF174" s="37"/>
      <c r="PZG174" s="37"/>
      <c r="PZH174" s="37"/>
      <c r="PZI174" s="37"/>
      <c r="PZJ174" s="37"/>
      <c r="PZK174" s="37"/>
      <c r="PZL174" s="37"/>
      <c r="PZM174" s="37"/>
      <c r="PZN174" s="37"/>
      <c r="PZO174" s="37"/>
      <c r="PZP174" s="37"/>
      <c r="PZQ174" s="37"/>
      <c r="PZR174" s="37"/>
      <c r="PZS174" s="37"/>
      <c r="PZT174" s="37"/>
      <c r="PZU174" s="37"/>
      <c r="PZV174" s="37"/>
      <c r="PZW174" s="37"/>
      <c r="PZX174" s="37"/>
      <c r="PZY174" s="37"/>
      <c r="PZZ174" s="37"/>
      <c r="QAA174" s="37"/>
      <c r="QAB174" s="37"/>
      <c r="QAC174" s="37"/>
      <c r="QAD174" s="37"/>
      <c r="QAE174" s="37"/>
      <c r="QAF174" s="37"/>
      <c r="QAG174" s="37"/>
      <c r="QAH174" s="37"/>
      <c r="QAI174" s="37"/>
      <c r="QAJ174" s="37"/>
      <c r="QAK174" s="37"/>
      <c r="QAL174" s="37"/>
      <c r="QAM174" s="37"/>
      <c r="QAN174" s="37"/>
      <c r="QAO174" s="37"/>
      <c r="QAP174" s="37"/>
      <c r="QAQ174" s="37"/>
      <c r="QAR174" s="37"/>
      <c r="QAS174" s="37"/>
      <c r="QAT174" s="37"/>
      <c r="QAU174" s="37"/>
      <c r="QAV174" s="37"/>
      <c r="QAW174" s="37"/>
      <c r="QAX174" s="37"/>
      <c r="QAY174" s="37"/>
      <c r="QAZ174" s="37"/>
      <c r="QBA174" s="37"/>
      <c r="QBB174" s="37"/>
      <c r="QBC174" s="37"/>
      <c r="QBD174" s="37"/>
      <c r="QBE174" s="37"/>
      <c r="QBF174" s="37"/>
      <c r="QBG174" s="37"/>
      <c r="QBH174" s="37"/>
      <c r="QBI174" s="37"/>
      <c r="QBJ174" s="37"/>
      <c r="QBK174" s="37"/>
      <c r="QBL174" s="37"/>
      <c r="QBM174" s="37"/>
      <c r="QBN174" s="37"/>
      <c r="QBO174" s="37"/>
      <c r="QBP174" s="37"/>
      <c r="QBQ174" s="37"/>
      <c r="QBR174" s="37"/>
      <c r="QBS174" s="37"/>
      <c r="QBT174" s="37"/>
      <c r="QBU174" s="37"/>
      <c r="QBV174" s="37"/>
      <c r="QBW174" s="37"/>
      <c r="QBX174" s="37"/>
      <c r="QBY174" s="37"/>
      <c r="QBZ174" s="37"/>
      <c r="QCA174" s="37"/>
      <c r="QCB174" s="37"/>
      <c r="QCC174" s="37"/>
      <c r="QCD174" s="37"/>
      <c r="QCE174" s="37"/>
      <c r="QCF174" s="37"/>
      <c r="QCG174" s="37"/>
      <c r="QCH174" s="37"/>
      <c r="QCI174" s="37"/>
      <c r="QCJ174" s="37"/>
      <c r="QCK174" s="37"/>
      <c r="QCL174" s="37"/>
      <c r="QCM174" s="37"/>
      <c r="QCN174" s="37"/>
      <c r="QCO174" s="37"/>
      <c r="QCP174" s="37"/>
      <c r="QCQ174" s="37"/>
      <c r="QCR174" s="37"/>
      <c r="QCS174" s="37"/>
      <c r="QCT174" s="37"/>
      <c r="QCU174" s="37"/>
      <c r="QCV174" s="37"/>
      <c r="QCW174" s="37"/>
      <c r="QCX174" s="37"/>
      <c r="QCY174" s="37"/>
      <c r="QCZ174" s="37"/>
      <c r="QDA174" s="37"/>
      <c r="QDB174" s="37"/>
      <c r="QDC174" s="37"/>
      <c r="QDD174" s="37"/>
      <c r="QDE174" s="37"/>
      <c r="QDF174" s="37"/>
      <c r="QDG174" s="37"/>
      <c r="QDH174" s="37"/>
      <c r="QDI174" s="37"/>
      <c r="QDJ174" s="37"/>
      <c r="QDK174" s="37"/>
      <c r="QDL174" s="37"/>
      <c r="QDM174" s="37"/>
      <c r="QDN174" s="37"/>
      <c r="QDO174" s="37"/>
      <c r="QDP174" s="37"/>
      <c r="QDQ174" s="37"/>
      <c r="QDR174" s="37"/>
      <c r="QDS174" s="37"/>
      <c r="QDT174" s="37"/>
      <c r="QDU174" s="37"/>
      <c r="QDV174" s="37"/>
      <c r="QDW174" s="37"/>
      <c r="QDX174" s="37"/>
      <c r="QDY174" s="37"/>
      <c r="QDZ174" s="37"/>
      <c r="QEA174" s="37"/>
      <c r="QEB174" s="37"/>
      <c r="QEC174" s="37"/>
      <c r="QED174" s="37"/>
      <c r="QEE174" s="37"/>
      <c r="QEF174" s="37"/>
      <c r="QEG174" s="37"/>
      <c r="QEH174" s="37"/>
      <c r="QEI174" s="37"/>
      <c r="QEJ174" s="37"/>
      <c r="QEK174" s="37"/>
      <c r="QEL174" s="37"/>
      <c r="QEM174" s="37"/>
      <c r="QEN174" s="37"/>
      <c r="QEO174" s="37"/>
      <c r="QEP174" s="37"/>
      <c r="QEQ174" s="37"/>
      <c r="QER174" s="37"/>
      <c r="QES174" s="37"/>
      <c r="QET174" s="37"/>
      <c r="QEU174" s="37"/>
      <c r="QEV174" s="37"/>
      <c r="QEW174" s="37"/>
      <c r="QEX174" s="37"/>
      <c r="QEY174" s="37"/>
      <c r="QEZ174" s="37"/>
      <c r="QFA174" s="37"/>
      <c r="QFB174" s="37"/>
      <c r="QFC174" s="37"/>
      <c r="QFD174" s="37"/>
      <c r="QFE174" s="37"/>
      <c r="QFF174" s="37"/>
      <c r="QFG174" s="37"/>
      <c r="QFH174" s="37"/>
      <c r="QFI174" s="37"/>
      <c r="QFJ174" s="37"/>
      <c r="QFK174" s="37"/>
      <c r="QFL174" s="37"/>
      <c r="QFM174" s="37"/>
      <c r="QFN174" s="37"/>
      <c r="QFO174" s="37"/>
      <c r="QFP174" s="37"/>
      <c r="QFQ174" s="37"/>
      <c r="QFR174" s="37"/>
      <c r="QFS174" s="37"/>
      <c r="QFT174" s="37"/>
      <c r="QFU174" s="37"/>
      <c r="QFV174" s="37"/>
      <c r="QFW174" s="37"/>
      <c r="QFX174" s="37"/>
      <c r="QFY174" s="37"/>
      <c r="QFZ174" s="37"/>
      <c r="QGA174" s="37"/>
      <c r="QGB174" s="37"/>
      <c r="QGC174" s="37"/>
      <c r="QGD174" s="37"/>
      <c r="QGE174" s="37"/>
      <c r="QGF174" s="37"/>
      <c r="QGG174" s="37"/>
      <c r="QGH174" s="37"/>
      <c r="QGI174" s="37"/>
      <c r="QGJ174" s="37"/>
      <c r="QGK174" s="37"/>
      <c r="QGL174" s="37"/>
      <c r="QGM174" s="37"/>
      <c r="QGN174" s="37"/>
      <c r="QGO174" s="37"/>
      <c r="QGP174" s="37"/>
      <c r="QGQ174" s="37"/>
      <c r="QGR174" s="37"/>
      <c r="QGS174" s="37"/>
      <c r="QGT174" s="37"/>
      <c r="QGU174" s="37"/>
      <c r="QGV174" s="37"/>
      <c r="QGW174" s="37"/>
      <c r="QGX174" s="37"/>
      <c r="QGY174" s="37"/>
      <c r="QGZ174" s="37"/>
      <c r="QHA174" s="37"/>
      <c r="QHB174" s="37"/>
      <c r="QHC174" s="37"/>
      <c r="QHD174" s="37"/>
      <c r="QHE174" s="37"/>
      <c r="QHF174" s="37"/>
      <c r="QHG174" s="37"/>
      <c r="QHH174" s="37"/>
      <c r="QHI174" s="37"/>
      <c r="QHJ174" s="37"/>
      <c r="QHK174" s="37"/>
      <c r="QHL174" s="37"/>
      <c r="QHM174" s="37"/>
      <c r="QHN174" s="37"/>
      <c r="QHO174" s="37"/>
      <c r="QHP174" s="37"/>
      <c r="QHQ174" s="37"/>
      <c r="QHR174" s="37"/>
      <c r="QHS174" s="37"/>
      <c r="QHT174" s="37"/>
      <c r="QHU174" s="37"/>
      <c r="QHV174" s="37"/>
      <c r="QHW174" s="37"/>
      <c r="QHX174" s="37"/>
      <c r="QHY174" s="37"/>
      <c r="QHZ174" s="37"/>
      <c r="QIA174" s="37"/>
      <c r="QIB174" s="37"/>
      <c r="QIC174" s="37"/>
      <c r="QID174" s="37"/>
      <c r="QIE174" s="37"/>
      <c r="QIF174" s="37"/>
      <c r="QIG174" s="37"/>
      <c r="QIH174" s="37"/>
      <c r="QII174" s="37"/>
      <c r="QIJ174" s="37"/>
      <c r="QIK174" s="37"/>
      <c r="QIL174" s="37"/>
      <c r="QIM174" s="37"/>
      <c r="QIN174" s="37"/>
      <c r="QIO174" s="37"/>
      <c r="QIP174" s="37"/>
      <c r="QIQ174" s="37"/>
      <c r="QIR174" s="37"/>
      <c r="QIS174" s="37"/>
      <c r="QIT174" s="37"/>
      <c r="QIU174" s="37"/>
      <c r="QIV174" s="37"/>
      <c r="QIW174" s="37"/>
      <c r="QIX174" s="37"/>
      <c r="QIY174" s="37"/>
      <c r="QIZ174" s="37"/>
      <c r="QJA174" s="37"/>
      <c r="QJB174" s="37"/>
      <c r="QJC174" s="37"/>
      <c r="QJD174" s="37"/>
      <c r="QJE174" s="37"/>
      <c r="QJF174" s="37"/>
      <c r="QJG174" s="37"/>
      <c r="QJH174" s="37"/>
      <c r="QJI174" s="37"/>
      <c r="QJJ174" s="37"/>
      <c r="QJK174" s="37"/>
      <c r="QJL174" s="37"/>
      <c r="QJM174" s="37"/>
      <c r="QJN174" s="37"/>
      <c r="QJO174" s="37"/>
      <c r="QJP174" s="37"/>
      <c r="QJQ174" s="37"/>
      <c r="QJR174" s="37"/>
      <c r="QJS174" s="37"/>
      <c r="QJT174" s="37"/>
      <c r="QJU174" s="37"/>
      <c r="QJV174" s="37"/>
      <c r="QJW174" s="37"/>
      <c r="QJX174" s="37"/>
      <c r="QJY174" s="37"/>
      <c r="QJZ174" s="37"/>
      <c r="QKA174" s="37"/>
      <c r="QKB174" s="37"/>
      <c r="QKC174" s="37"/>
      <c r="QKD174" s="37"/>
      <c r="QKE174" s="37"/>
      <c r="QKF174" s="37"/>
      <c r="QKG174" s="37"/>
      <c r="QKH174" s="37"/>
      <c r="QKI174" s="37"/>
      <c r="QKJ174" s="37"/>
      <c r="QKK174" s="37"/>
      <c r="QKL174" s="37"/>
      <c r="QKM174" s="37"/>
      <c r="QKN174" s="37"/>
      <c r="QKO174" s="37"/>
      <c r="QKP174" s="37"/>
      <c r="QKQ174" s="37"/>
      <c r="QKR174" s="37"/>
      <c r="QKS174" s="37"/>
      <c r="QKT174" s="37"/>
      <c r="QKU174" s="37"/>
      <c r="QKV174" s="37"/>
      <c r="QKW174" s="37"/>
      <c r="QKX174" s="37"/>
      <c r="QKY174" s="37"/>
      <c r="QKZ174" s="37"/>
      <c r="QLA174" s="37"/>
      <c r="QLB174" s="37"/>
      <c r="QLC174" s="37"/>
      <c r="QLD174" s="37"/>
      <c r="QLE174" s="37"/>
      <c r="QLF174" s="37"/>
      <c r="QLG174" s="37"/>
      <c r="QLH174" s="37"/>
      <c r="QLI174" s="37"/>
      <c r="QLJ174" s="37"/>
      <c r="QLK174" s="37"/>
      <c r="QLL174" s="37"/>
      <c r="QLM174" s="37"/>
      <c r="QLN174" s="37"/>
      <c r="QLO174" s="37"/>
      <c r="QLP174" s="37"/>
      <c r="QLQ174" s="37"/>
      <c r="QLR174" s="37"/>
      <c r="QLS174" s="37"/>
      <c r="QLT174" s="37"/>
      <c r="QLU174" s="37"/>
      <c r="QLV174" s="37"/>
      <c r="QLW174" s="37"/>
      <c r="QLX174" s="37"/>
      <c r="QLY174" s="37"/>
      <c r="QLZ174" s="37"/>
      <c r="QMA174" s="37"/>
      <c r="QMB174" s="37"/>
      <c r="QMC174" s="37"/>
      <c r="QMD174" s="37"/>
      <c r="QME174" s="37"/>
      <c r="QMF174" s="37"/>
      <c r="QMG174" s="37"/>
      <c r="QMH174" s="37"/>
      <c r="QMI174" s="37"/>
      <c r="QMJ174" s="37"/>
      <c r="QMK174" s="37"/>
      <c r="QML174" s="37"/>
      <c r="QMM174" s="37"/>
      <c r="QMN174" s="37"/>
      <c r="QMO174" s="37"/>
      <c r="QMP174" s="37"/>
      <c r="QMQ174" s="37"/>
      <c r="QMR174" s="37"/>
      <c r="QMS174" s="37"/>
      <c r="QMT174" s="37"/>
      <c r="QMU174" s="37"/>
      <c r="QMV174" s="37"/>
      <c r="QMW174" s="37"/>
      <c r="QMX174" s="37"/>
      <c r="QMY174" s="37"/>
      <c r="QMZ174" s="37"/>
      <c r="QNA174" s="37"/>
      <c r="QNB174" s="37"/>
      <c r="QNC174" s="37"/>
      <c r="QND174" s="37"/>
      <c r="QNE174" s="37"/>
      <c r="QNF174" s="37"/>
      <c r="QNG174" s="37"/>
      <c r="QNH174" s="37"/>
      <c r="QNI174" s="37"/>
      <c r="QNJ174" s="37"/>
      <c r="QNK174" s="37"/>
      <c r="QNL174" s="37"/>
      <c r="QNM174" s="37"/>
      <c r="QNN174" s="37"/>
      <c r="QNO174" s="37"/>
      <c r="QNP174" s="37"/>
      <c r="QNQ174" s="37"/>
      <c r="QNR174" s="37"/>
      <c r="QNS174" s="37"/>
      <c r="QNT174" s="37"/>
      <c r="QNU174" s="37"/>
      <c r="QNV174" s="37"/>
      <c r="QNW174" s="37"/>
      <c r="QNX174" s="37"/>
      <c r="QNY174" s="37"/>
      <c r="QNZ174" s="37"/>
      <c r="QOA174" s="37"/>
      <c r="QOB174" s="37"/>
      <c r="QOC174" s="37"/>
      <c r="QOD174" s="37"/>
      <c r="QOE174" s="37"/>
      <c r="QOF174" s="37"/>
      <c r="QOG174" s="37"/>
      <c r="QOH174" s="37"/>
      <c r="QOI174" s="37"/>
      <c r="QOJ174" s="37"/>
      <c r="QOK174" s="37"/>
      <c r="QOL174" s="37"/>
      <c r="QOM174" s="37"/>
      <c r="QON174" s="37"/>
      <c r="QOO174" s="37"/>
      <c r="QOP174" s="37"/>
      <c r="QOQ174" s="37"/>
      <c r="QOR174" s="37"/>
      <c r="QOS174" s="37"/>
      <c r="QOT174" s="37"/>
      <c r="QOU174" s="37"/>
      <c r="QOV174" s="37"/>
      <c r="QOW174" s="37"/>
      <c r="QOX174" s="37"/>
      <c r="QOY174" s="37"/>
      <c r="QOZ174" s="37"/>
      <c r="QPA174" s="37"/>
      <c r="QPB174" s="37"/>
      <c r="QPC174" s="37"/>
      <c r="QPD174" s="37"/>
      <c r="QPE174" s="37"/>
      <c r="QPF174" s="37"/>
      <c r="QPG174" s="37"/>
      <c r="QPH174" s="37"/>
      <c r="QPI174" s="37"/>
      <c r="QPJ174" s="37"/>
      <c r="QPK174" s="37"/>
      <c r="QPL174" s="37"/>
      <c r="QPM174" s="37"/>
      <c r="QPN174" s="37"/>
      <c r="QPO174" s="37"/>
      <c r="QPP174" s="37"/>
      <c r="QPQ174" s="37"/>
      <c r="QPR174" s="37"/>
      <c r="QPS174" s="37"/>
      <c r="QPT174" s="37"/>
      <c r="QPU174" s="37"/>
      <c r="QPV174" s="37"/>
      <c r="QPW174" s="37"/>
      <c r="QPX174" s="37"/>
      <c r="QPY174" s="37"/>
      <c r="QPZ174" s="37"/>
      <c r="QQA174" s="37"/>
      <c r="QQB174" s="37"/>
      <c r="QQC174" s="37"/>
      <c r="QQD174" s="37"/>
      <c r="QQE174" s="37"/>
      <c r="QQF174" s="37"/>
      <c r="QQG174" s="37"/>
      <c r="QQH174" s="37"/>
      <c r="QQI174" s="37"/>
      <c r="QQJ174" s="37"/>
      <c r="QQK174" s="37"/>
      <c r="QQL174" s="37"/>
      <c r="QQM174" s="37"/>
      <c r="QQN174" s="37"/>
      <c r="QQO174" s="37"/>
      <c r="QQP174" s="37"/>
      <c r="QQQ174" s="37"/>
      <c r="QQR174" s="37"/>
      <c r="QQS174" s="37"/>
      <c r="QQT174" s="37"/>
      <c r="QQU174" s="37"/>
      <c r="QQV174" s="37"/>
      <c r="QQW174" s="37"/>
      <c r="QQX174" s="37"/>
      <c r="QQY174" s="37"/>
      <c r="QQZ174" s="37"/>
      <c r="QRA174" s="37"/>
      <c r="QRB174" s="37"/>
      <c r="QRC174" s="37"/>
      <c r="QRD174" s="37"/>
      <c r="QRE174" s="37"/>
      <c r="QRF174" s="37"/>
      <c r="QRG174" s="37"/>
      <c r="QRH174" s="37"/>
      <c r="QRI174" s="37"/>
      <c r="QRJ174" s="37"/>
      <c r="QRK174" s="37"/>
      <c r="QRL174" s="37"/>
      <c r="QRM174" s="37"/>
      <c r="QRN174" s="37"/>
      <c r="QRO174" s="37"/>
      <c r="QRP174" s="37"/>
      <c r="QRQ174" s="37"/>
      <c r="QRR174" s="37"/>
      <c r="QRS174" s="37"/>
      <c r="QRT174" s="37"/>
      <c r="QRU174" s="37"/>
      <c r="QRV174" s="37"/>
      <c r="QRW174" s="37"/>
      <c r="QRX174" s="37"/>
      <c r="QRY174" s="37"/>
      <c r="QRZ174" s="37"/>
      <c r="QSA174" s="37"/>
      <c r="QSB174" s="37"/>
      <c r="QSC174" s="37"/>
      <c r="QSD174" s="37"/>
      <c r="QSE174" s="37"/>
      <c r="QSF174" s="37"/>
      <c r="QSG174" s="37"/>
      <c r="QSH174" s="37"/>
      <c r="QSI174" s="37"/>
      <c r="QSJ174" s="37"/>
      <c r="QSK174" s="37"/>
      <c r="QSL174" s="37"/>
      <c r="QSM174" s="37"/>
      <c r="QSN174" s="37"/>
      <c r="QSO174" s="37"/>
      <c r="QSP174" s="37"/>
      <c r="QSQ174" s="37"/>
      <c r="QSR174" s="37"/>
      <c r="QSS174" s="37"/>
      <c r="QST174" s="37"/>
      <c r="QSU174" s="37"/>
      <c r="QSV174" s="37"/>
      <c r="QSW174" s="37"/>
      <c r="QSX174" s="37"/>
      <c r="QSY174" s="37"/>
      <c r="QSZ174" s="37"/>
      <c r="QTA174" s="37"/>
      <c r="QTB174" s="37"/>
      <c r="QTC174" s="37"/>
      <c r="QTD174" s="37"/>
      <c r="QTE174" s="37"/>
      <c r="QTF174" s="37"/>
      <c r="QTG174" s="37"/>
      <c r="QTH174" s="37"/>
      <c r="QTI174" s="37"/>
      <c r="QTJ174" s="37"/>
      <c r="QTK174" s="37"/>
      <c r="QTL174" s="37"/>
      <c r="QTM174" s="37"/>
      <c r="QTN174" s="37"/>
      <c r="QTO174" s="37"/>
      <c r="QTP174" s="37"/>
      <c r="QTQ174" s="37"/>
      <c r="QTR174" s="37"/>
      <c r="QTS174" s="37"/>
      <c r="QTT174" s="37"/>
      <c r="QTU174" s="37"/>
      <c r="QTV174" s="37"/>
      <c r="QTW174" s="37"/>
      <c r="QTX174" s="37"/>
      <c r="QTY174" s="37"/>
      <c r="QTZ174" s="37"/>
      <c r="QUA174" s="37"/>
      <c r="QUB174" s="37"/>
      <c r="QUC174" s="37"/>
      <c r="QUD174" s="37"/>
      <c r="QUE174" s="37"/>
      <c r="QUF174" s="37"/>
      <c r="QUG174" s="37"/>
      <c r="QUH174" s="37"/>
      <c r="QUI174" s="37"/>
      <c r="QUJ174" s="37"/>
      <c r="QUK174" s="37"/>
      <c r="QUL174" s="37"/>
      <c r="QUM174" s="37"/>
      <c r="QUN174" s="37"/>
      <c r="QUO174" s="37"/>
      <c r="QUP174" s="37"/>
      <c r="QUQ174" s="37"/>
      <c r="QUR174" s="37"/>
      <c r="QUS174" s="37"/>
      <c r="QUT174" s="37"/>
      <c r="QUU174" s="37"/>
      <c r="QUV174" s="37"/>
      <c r="QUW174" s="37"/>
      <c r="QUX174" s="37"/>
      <c r="QUY174" s="37"/>
      <c r="QUZ174" s="37"/>
      <c r="QVA174" s="37"/>
      <c r="QVB174" s="37"/>
      <c r="QVC174" s="37"/>
      <c r="QVD174" s="37"/>
      <c r="QVE174" s="37"/>
      <c r="QVF174" s="37"/>
      <c r="QVG174" s="37"/>
      <c r="QVH174" s="37"/>
      <c r="QVI174" s="37"/>
      <c r="QVJ174" s="37"/>
      <c r="QVK174" s="37"/>
      <c r="QVL174" s="37"/>
      <c r="QVM174" s="37"/>
      <c r="QVN174" s="37"/>
      <c r="QVO174" s="37"/>
      <c r="QVP174" s="37"/>
      <c r="QVQ174" s="37"/>
      <c r="QVR174" s="37"/>
      <c r="QVS174" s="37"/>
      <c r="QVT174" s="37"/>
      <c r="QVU174" s="37"/>
      <c r="QVV174" s="37"/>
      <c r="QVW174" s="37"/>
      <c r="QVX174" s="37"/>
      <c r="QVY174" s="37"/>
      <c r="QVZ174" s="37"/>
      <c r="QWA174" s="37"/>
      <c r="QWB174" s="37"/>
      <c r="QWC174" s="37"/>
      <c r="QWD174" s="37"/>
      <c r="QWE174" s="37"/>
      <c r="QWF174" s="37"/>
      <c r="QWG174" s="37"/>
      <c r="QWH174" s="37"/>
      <c r="QWI174" s="37"/>
      <c r="QWJ174" s="37"/>
      <c r="QWK174" s="37"/>
      <c r="QWL174" s="37"/>
      <c r="QWM174" s="37"/>
      <c r="QWN174" s="37"/>
      <c r="QWO174" s="37"/>
      <c r="QWP174" s="37"/>
      <c r="QWQ174" s="37"/>
      <c r="QWR174" s="37"/>
      <c r="QWS174" s="37"/>
      <c r="QWT174" s="37"/>
      <c r="QWU174" s="37"/>
      <c r="QWV174" s="37"/>
      <c r="QWW174" s="37"/>
      <c r="QWX174" s="37"/>
      <c r="QWY174" s="37"/>
      <c r="QWZ174" s="37"/>
      <c r="QXA174" s="37"/>
      <c r="QXB174" s="37"/>
      <c r="QXC174" s="37"/>
      <c r="QXD174" s="37"/>
      <c r="QXE174" s="37"/>
      <c r="QXF174" s="37"/>
      <c r="QXG174" s="37"/>
      <c r="QXH174" s="37"/>
      <c r="QXI174" s="37"/>
      <c r="QXJ174" s="37"/>
      <c r="QXK174" s="37"/>
      <c r="QXL174" s="37"/>
      <c r="QXM174" s="37"/>
      <c r="QXN174" s="37"/>
      <c r="QXO174" s="37"/>
      <c r="QXP174" s="37"/>
      <c r="QXQ174" s="37"/>
      <c r="QXR174" s="37"/>
      <c r="QXS174" s="37"/>
      <c r="QXT174" s="37"/>
      <c r="QXU174" s="37"/>
      <c r="QXV174" s="37"/>
      <c r="QXW174" s="37"/>
      <c r="QXX174" s="37"/>
      <c r="QXY174" s="37"/>
      <c r="QXZ174" s="37"/>
      <c r="QYA174" s="37"/>
      <c r="QYB174" s="37"/>
      <c r="QYC174" s="37"/>
      <c r="QYD174" s="37"/>
      <c r="QYE174" s="37"/>
      <c r="QYF174" s="37"/>
      <c r="QYG174" s="37"/>
      <c r="QYH174" s="37"/>
      <c r="QYI174" s="37"/>
      <c r="QYJ174" s="37"/>
      <c r="QYK174" s="37"/>
      <c r="QYL174" s="37"/>
      <c r="QYM174" s="37"/>
      <c r="QYN174" s="37"/>
      <c r="QYO174" s="37"/>
      <c r="QYP174" s="37"/>
      <c r="QYQ174" s="37"/>
      <c r="QYR174" s="37"/>
      <c r="QYS174" s="37"/>
      <c r="QYT174" s="37"/>
      <c r="QYU174" s="37"/>
      <c r="QYV174" s="37"/>
      <c r="QYW174" s="37"/>
      <c r="QYX174" s="37"/>
      <c r="QYY174" s="37"/>
      <c r="QYZ174" s="37"/>
      <c r="QZA174" s="37"/>
      <c r="QZB174" s="37"/>
      <c r="QZC174" s="37"/>
      <c r="QZD174" s="37"/>
      <c r="QZE174" s="37"/>
      <c r="QZF174" s="37"/>
      <c r="QZG174" s="37"/>
      <c r="QZH174" s="37"/>
      <c r="QZI174" s="37"/>
      <c r="QZJ174" s="37"/>
      <c r="QZK174" s="37"/>
      <c r="QZL174" s="37"/>
      <c r="QZM174" s="37"/>
      <c r="QZN174" s="37"/>
      <c r="QZO174" s="37"/>
      <c r="QZP174" s="37"/>
      <c r="QZQ174" s="37"/>
      <c r="QZR174" s="37"/>
      <c r="QZS174" s="37"/>
      <c r="QZT174" s="37"/>
      <c r="QZU174" s="37"/>
      <c r="QZV174" s="37"/>
      <c r="QZW174" s="37"/>
      <c r="QZX174" s="37"/>
      <c r="QZY174" s="37"/>
      <c r="QZZ174" s="37"/>
      <c r="RAA174" s="37"/>
      <c r="RAB174" s="37"/>
      <c r="RAC174" s="37"/>
      <c r="RAD174" s="37"/>
      <c r="RAE174" s="37"/>
      <c r="RAF174" s="37"/>
      <c r="RAG174" s="37"/>
      <c r="RAH174" s="37"/>
      <c r="RAI174" s="37"/>
      <c r="RAJ174" s="37"/>
      <c r="RAK174" s="37"/>
      <c r="RAL174" s="37"/>
      <c r="RAM174" s="37"/>
      <c r="RAN174" s="37"/>
      <c r="RAO174" s="37"/>
      <c r="RAP174" s="37"/>
      <c r="RAQ174" s="37"/>
      <c r="RAR174" s="37"/>
      <c r="RAS174" s="37"/>
      <c r="RAT174" s="37"/>
      <c r="RAU174" s="37"/>
      <c r="RAV174" s="37"/>
      <c r="RAW174" s="37"/>
      <c r="RAX174" s="37"/>
      <c r="RAY174" s="37"/>
      <c r="RAZ174" s="37"/>
      <c r="RBA174" s="37"/>
      <c r="RBB174" s="37"/>
      <c r="RBC174" s="37"/>
      <c r="RBD174" s="37"/>
      <c r="RBE174" s="37"/>
      <c r="RBF174" s="37"/>
      <c r="RBG174" s="37"/>
      <c r="RBH174" s="37"/>
      <c r="RBI174" s="37"/>
      <c r="RBJ174" s="37"/>
      <c r="RBK174" s="37"/>
      <c r="RBL174" s="37"/>
      <c r="RBM174" s="37"/>
      <c r="RBN174" s="37"/>
      <c r="RBO174" s="37"/>
      <c r="RBP174" s="37"/>
      <c r="RBQ174" s="37"/>
      <c r="RBR174" s="37"/>
      <c r="RBS174" s="37"/>
      <c r="RBT174" s="37"/>
      <c r="RBU174" s="37"/>
      <c r="RBV174" s="37"/>
      <c r="RBW174" s="37"/>
      <c r="RBX174" s="37"/>
      <c r="RBY174" s="37"/>
      <c r="RBZ174" s="37"/>
      <c r="RCA174" s="37"/>
      <c r="RCB174" s="37"/>
      <c r="RCC174" s="37"/>
      <c r="RCD174" s="37"/>
      <c r="RCE174" s="37"/>
      <c r="RCF174" s="37"/>
      <c r="RCG174" s="37"/>
      <c r="RCH174" s="37"/>
      <c r="RCI174" s="37"/>
      <c r="RCJ174" s="37"/>
      <c r="RCK174" s="37"/>
      <c r="RCL174" s="37"/>
      <c r="RCM174" s="37"/>
      <c r="RCN174" s="37"/>
      <c r="RCO174" s="37"/>
      <c r="RCP174" s="37"/>
      <c r="RCQ174" s="37"/>
      <c r="RCR174" s="37"/>
      <c r="RCS174" s="37"/>
      <c r="RCT174" s="37"/>
      <c r="RCU174" s="37"/>
      <c r="RCV174" s="37"/>
      <c r="RCW174" s="37"/>
      <c r="RCX174" s="37"/>
      <c r="RCY174" s="37"/>
      <c r="RCZ174" s="37"/>
      <c r="RDA174" s="37"/>
      <c r="RDB174" s="37"/>
      <c r="RDC174" s="37"/>
      <c r="RDD174" s="37"/>
      <c r="RDE174" s="37"/>
      <c r="RDF174" s="37"/>
      <c r="RDG174" s="37"/>
      <c r="RDH174" s="37"/>
      <c r="RDI174" s="37"/>
      <c r="RDJ174" s="37"/>
      <c r="RDK174" s="37"/>
      <c r="RDL174" s="37"/>
      <c r="RDM174" s="37"/>
      <c r="RDN174" s="37"/>
      <c r="RDO174" s="37"/>
      <c r="RDP174" s="37"/>
      <c r="RDQ174" s="37"/>
      <c r="RDR174" s="37"/>
      <c r="RDS174" s="37"/>
      <c r="RDT174" s="37"/>
      <c r="RDU174" s="37"/>
      <c r="RDV174" s="37"/>
      <c r="RDW174" s="37"/>
      <c r="RDX174" s="37"/>
      <c r="RDY174" s="37"/>
      <c r="RDZ174" s="37"/>
      <c r="REA174" s="37"/>
      <c r="REB174" s="37"/>
      <c r="REC174" s="37"/>
      <c r="RED174" s="37"/>
      <c r="REE174" s="37"/>
      <c r="REF174" s="37"/>
      <c r="REG174" s="37"/>
      <c r="REH174" s="37"/>
      <c r="REI174" s="37"/>
      <c r="REJ174" s="37"/>
      <c r="REK174" s="37"/>
      <c r="REL174" s="37"/>
      <c r="REM174" s="37"/>
      <c r="REN174" s="37"/>
      <c r="REO174" s="37"/>
      <c r="REP174" s="37"/>
      <c r="REQ174" s="37"/>
      <c r="RER174" s="37"/>
      <c r="RES174" s="37"/>
      <c r="RET174" s="37"/>
      <c r="REU174" s="37"/>
      <c r="REV174" s="37"/>
      <c r="REW174" s="37"/>
      <c r="REX174" s="37"/>
      <c r="REY174" s="37"/>
      <c r="REZ174" s="37"/>
      <c r="RFA174" s="37"/>
      <c r="RFB174" s="37"/>
      <c r="RFC174" s="37"/>
      <c r="RFD174" s="37"/>
      <c r="RFE174" s="37"/>
      <c r="RFF174" s="37"/>
      <c r="RFG174" s="37"/>
      <c r="RFH174" s="37"/>
      <c r="RFI174" s="37"/>
      <c r="RFJ174" s="37"/>
      <c r="RFK174" s="37"/>
      <c r="RFL174" s="37"/>
      <c r="RFM174" s="37"/>
      <c r="RFN174" s="37"/>
      <c r="RFO174" s="37"/>
      <c r="RFP174" s="37"/>
      <c r="RFQ174" s="37"/>
      <c r="RFR174" s="37"/>
      <c r="RFS174" s="37"/>
      <c r="RFT174" s="37"/>
      <c r="RFU174" s="37"/>
      <c r="RFV174" s="37"/>
      <c r="RFW174" s="37"/>
      <c r="RFX174" s="37"/>
      <c r="RFY174" s="37"/>
      <c r="RFZ174" s="37"/>
      <c r="RGA174" s="37"/>
      <c r="RGB174" s="37"/>
      <c r="RGC174" s="37"/>
      <c r="RGD174" s="37"/>
      <c r="RGE174" s="37"/>
      <c r="RGF174" s="37"/>
      <c r="RGG174" s="37"/>
      <c r="RGH174" s="37"/>
      <c r="RGI174" s="37"/>
      <c r="RGJ174" s="37"/>
      <c r="RGK174" s="37"/>
      <c r="RGL174" s="37"/>
      <c r="RGM174" s="37"/>
      <c r="RGN174" s="37"/>
      <c r="RGO174" s="37"/>
      <c r="RGP174" s="37"/>
      <c r="RGQ174" s="37"/>
      <c r="RGR174" s="37"/>
      <c r="RGS174" s="37"/>
      <c r="RGT174" s="37"/>
      <c r="RGU174" s="37"/>
      <c r="RGV174" s="37"/>
      <c r="RGW174" s="37"/>
      <c r="RGX174" s="37"/>
      <c r="RGY174" s="37"/>
      <c r="RGZ174" s="37"/>
      <c r="RHA174" s="37"/>
      <c r="RHB174" s="37"/>
      <c r="RHC174" s="37"/>
      <c r="RHD174" s="37"/>
      <c r="RHE174" s="37"/>
      <c r="RHF174" s="37"/>
      <c r="RHG174" s="37"/>
      <c r="RHH174" s="37"/>
      <c r="RHI174" s="37"/>
      <c r="RHJ174" s="37"/>
      <c r="RHK174" s="37"/>
      <c r="RHL174" s="37"/>
      <c r="RHM174" s="37"/>
      <c r="RHN174" s="37"/>
      <c r="RHO174" s="37"/>
      <c r="RHP174" s="37"/>
      <c r="RHQ174" s="37"/>
      <c r="RHR174" s="37"/>
      <c r="RHS174" s="37"/>
      <c r="RHT174" s="37"/>
      <c r="RHU174" s="37"/>
      <c r="RHV174" s="37"/>
      <c r="RHW174" s="37"/>
      <c r="RHX174" s="37"/>
      <c r="RHY174" s="37"/>
      <c r="RHZ174" s="37"/>
      <c r="RIA174" s="37"/>
      <c r="RIB174" s="37"/>
      <c r="RIC174" s="37"/>
      <c r="RID174" s="37"/>
      <c r="RIE174" s="37"/>
      <c r="RIF174" s="37"/>
      <c r="RIG174" s="37"/>
      <c r="RIH174" s="37"/>
      <c r="RII174" s="37"/>
      <c r="RIJ174" s="37"/>
      <c r="RIK174" s="37"/>
      <c r="RIL174" s="37"/>
      <c r="RIM174" s="37"/>
      <c r="RIN174" s="37"/>
      <c r="RIO174" s="37"/>
      <c r="RIP174" s="37"/>
      <c r="RIQ174" s="37"/>
      <c r="RIR174" s="37"/>
      <c r="RIS174" s="37"/>
      <c r="RIT174" s="37"/>
      <c r="RIU174" s="37"/>
      <c r="RIV174" s="37"/>
      <c r="RIW174" s="37"/>
      <c r="RIX174" s="37"/>
      <c r="RIY174" s="37"/>
      <c r="RIZ174" s="37"/>
      <c r="RJA174" s="37"/>
      <c r="RJB174" s="37"/>
      <c r="RJC174" s="37"/>
      <c r="RJD174" s="37"/>
      <c r="RJE174" s="37"/>
      <c r="RJF174" s="37"/>
      <c r="RJG174" s="37"/>
      <c r="RJH174" s="37"/>
      <c r="RJI174" s="37"/>
      <c r="RJJ174" s="37"/>
      <c r="RJK174" s="37"/>
      <c r="RJL174" s="37"/>
      <c r="RJM174" s="37"/>
      <c r="RJN174" s="37"/>
      <c r="RJO174" s="37"/>
      <c r="RJP174" s="37"/>
      <c r="RJQ174" s="37"/>
      <c r="RJR174" s="37"/>
      <c r="RJS174" s="37"/>
      <c r="RJT174" s="37"/>
      <c r="RJU174" s="37"/>
      <c r="RJV174" s="37"/>
      <c r="RJW174" s="37"/>
      <c r="RJX174" s="37"/>
      <c r="RJY174" s="37"/>
      <c r="RJZ174" s="37"/>
      <c r="RKA174" s="37"/>
      <c r="RKB174" s="37"/>
      <c r="RKC174" s="37"/>
      <c r="RKD174" s="37"/>
      <c r="RKE174" s="37"/>
      <c r="RKF174" s="37"/>
      <c r="RKG174" s="37"/>
      <c r="RKH174" s="37"/>
      <c r="RKI174" s="37"/>
      <c r="RKJ174" s="37"/>
      <c r="RKK174" s="37"/>
      <c r="RKL174" s="37"/>
      <c r="RKM174" s="37"/>
      <c r="RKN174" s="37"/>
      <c r="RKO174" s="37"/>
      <c r="RKP174" s="37"/>
      <c r="RKQ174" s="37"/>
      <c r="RKR174" s="37"/>
      <c r="RKS174" s="37"/>
      <c r="RKT174" s="37"/>
      <c r="RKU174" s="37"/>
      <c r="RKV174" s="37"/>
      <c r="RKW174" s="37"/>
      <c r="RKX174" s="37"/>
      <c r="RKY174" s="37"/>
      <c r="RKZ174" s="37"/>
      <c r="RLA174" s="37"/>
      <c r="RLB174" s="37"/>
      <c r="RLC174" s="37"/>
      <c r="RLD174" s="37"/>
      <c r="RLE174" s="37"/>
      <c r="RLF174" s="37"/>
      <c r="RLG174" s="37"/>
      <c r="RLH174" s="37"/>
      <c r="RLI174" s="37"/>
      <c r="RLJ174" s="37"/>
      <c r="RLK174" s="37"/>
      <c r="RLL174" s="37"/>
      <c r="RLM174" s="37"/>
      <c r="RLN174" s="37"/>
      <c r="RLO174" s="37"/>
      <c r="RLP174" s="37"/>
      <c r="RLQ174" s="37"/>
      <c r="RLR174" s="37"/>
      <c r="RLS174" s="37"/>
      <c r="RLT174" s="37"/>
      <c r="RLU174" s="37"/>
      <c r="RLV174" s="37"/>
      <c r="RLW174" s="37"/>
      <c r="RLX174" s="37"/>
      <c r="RLY174" s="37"/>
      <c r="RLZ174" s="37"/>
      <c r="RMA174" s="37"/>
      <c r="RMB174" s="37"/>
      <c r="RMC174" s="37"/>
      <c r="RMD174" s="37"/>
      <c r="RME174" s="37"/>
      <c r="RMF174" s="37"/>
      <c r="RMG174" s="37"/>
      <c r="RMH174" s="37"/>
      <c r="RMI174" s="37"/>
      <c r="RMJ174" s="37"/>
      <c r="RMK174" s="37"/>
      <c r="RML174" s="37"/>
      <c r="RMM174" s="37"/>
      <c r="RMN174" s="37"/>
      <c r="RMO174" s="37"/>
      <c r="RMP174" s="37"/>
      <c r="RMQ174" s="37"/>
      <c r="RMR174" s="37"/>
      <c r="RMS174" s="37"/>
      <c r="RMT174" s="37"/>
      <c r="RMU174" s="37"/>
      <c r="RMV174" s="37"/>
      <c r="RMW174" s="37"/>
      <c r="RMX174" s="37"/>
      <c r="RMY174" s="37"/>
      <c r="RMZ174" s="37"/>
      <c r="RNA174" s="37"/>
      <c r="RNB174" s="37"/>
      <c r="RNC174" s="37"/>
      <c r="RND174" s="37"/>
      <c r="RNE174" s="37"/>
      <c r="RNF174" s="37"/>
      <c r="RNG174" s="37"/>
      <c r="RNH174" s="37"/>
      <c r="RNI174" s="37"/>
      <c r="RNJ174" s="37"/>
      <c r="RNK174" s="37"/>
      <c r="RNL174" s="37"/>
      <c r="RNM174" s="37"/>
      <c r="RNN174" s="37"/>
      <c r="RNO174" s="37"/>
      <c r="RNP174" s="37"/>
      <c r="RNQ174" s="37"/>
      <c r="RNR174" s="37"/>
      <c r="RNS174" s="37"/>
      <c r="RNT174" s="37"/>
      <c r="RNU174" s="37"/>
      <c r="RNV174" s="37"/>
      <c r="RNW174" s="37"/>
      <c r="RNX174" s="37"/>
      <c r="RNY174" s="37"/>
      <c r="RNZ174" s="37"/>
      <c r="ROA174" s="37"/>
      <c r="ROB174" s="37"/>
      <c r="ROC174" s="37"/>
      <c r="ROD174" s="37"/>
      <c r="ROE174" s="37"/>
      <c r="ROF174" s="37"/>
      <c r="ROG174" s="37"/>
      <c r="ROH174" s="37"/>
      <c r="ROI174" s="37"/>
      <c r="ROJ174" s="37"/>
      <c r="ROK174" s="37"/>
      <c r="ROL174" s="37"/>
      <c r="ROM174" s="37"/>
      <c r="RON174" s="37"/>
      <c r="ROO174" s="37"/>
      <c r="ROP174" s="37"/>
      <c r="ROQ174" s="37"/>
      <c r="ROR174" s="37"/>
      <c r="ROS174" s="37"/>
      <c r="ROT174" s="37"/>
      <c r="ROU174" s="37"/>
      <c r="ROV174" s="37"/>
      <c r="ROW174" s="37"/>
      <c r="ROX174" s="37"/>
      <c r="ROY174" s="37"/>
      <c r="ROZ174" s="37"/>
      <c r="RPA174" s="37"/>
      <c r="RPB174" s="37"/>
      <c r="RPC174" s="37"/>
      <c r="RPD174" s="37"/>
      <c r="RPE174" s="37"/>
      <c r="RPF174" s="37"/>
      <c r="RPG174" s="37"/>
      <c r="RPH174" s="37"/>
      <c r="RPI174" s="37"/>
      <c r="RPJ174" s="37"/>
      <c r="RPK174" s="37"/>
      <c r="RPL174" s="37"/>
      <c r="RPM174" s="37"/>
      <c r="RPN174" s="37"/>
      <c r="RPO174" s="37"/>
      <c r="RPP174" s="37"/>
      <c r="RPQ174" s="37"/>
      <c r="RPR174" s="37"/>
      <c r="RPS174" s="37"/>
      <c r="RPT174" s="37"/>
      <c r="RPU174" s="37"/>
      <c r="RPV174" s="37"/>
      <c r="RPW174" s="37"/>
      <c r="RPX174" s="37"/>
      <c r="RPY174" s="37"/>
      <c r="RPZ174" s="37"/>
      <c r="RQA174" s="37"/>
      <c r="RQB174" s="37"/>
      <c r="RQC174" s="37"/>
      <c r="RQD174" s="37"/>
      <c r="RQE174" s="37"/>
      <c r="RQF174" s="37"/>
      <c r="RQG174" s="37"/>
      <c r="RQH174" s="37"/>
      <c r="RQI174" s="37"/>
      <c r="RQJ174" s="37"/>
      <c r="RQK174" s="37"/>
      <c r="RQL174" s="37"/>
      <c r="RQM174" s="37"/>
      <c r="RQN174" s="37"/>
      <c r="RQO174" s="37"/>
      <c r="RQP174" s="37"/>
      <c r="RQQ174" s="37"/>
      <c r="RQR174" s="37"/>
      <c r="RQS174" s="37"/>
      <c r="RQT174" s="37"/>
      <c r="RQU174" s="37"/>
      <c r="RQV174" s="37"/>
      <c r="RQW174" s="37"/>
      <c r="RQX174" s="37"/>
      <c r="RQY174" s="37"/>
      <c r="RQZ174" s="37"/>
      <c r="RRA174" s="37"/>
      <c r="RRB174" s="37"/>
      <c r="RRC174" s="37"/>
      <c r="RRD174" s="37"/>
      <c r="RRE174" s="37"/>
      <c r="RRF174" s="37"/>
      <c r="RRG174" s="37"/>
      <c r="RRH174" s="37"/>
      <c r="RRI174" s="37"/>
      <c r="RRJ174" s="37"/>
      <c r="RRK174" s="37"/>
      <c r="RRL174" s="37"/>
      <c r="RRM174" s="37"/>
      <c r="RRN174" s="37"/>
      <c r="RRO174" s="37"/>
      <c r="RRP174" s="37"/>
      <c r="RRQ174" s="37"/>
      <c r="RRR174" s="37"/>
      <c r="RRS174" s="37"/>
      <c r="RRT174" s="37"/>
      <c r="RRU174" s="37"/>
      <c r="RRV174" s="37"/>
      <c r="RRW174" s="37"/>
      <c r="RRX174" s="37"/>
      <c r="RRY174" s="37"/>
      <c r="RRZ174" s="37"/>
      <c r="RSA174" s="37"/>
      <c r="RSB174" s="37"/>
      <c r="RSC174" s="37"/>
      <c r="RSD174" s="37"/>
      <c r="RSE174" s="37"/>
      <c r="RSF174" s="37"/>
      <c r="RSG174" s="37"/>
      <c r="RSH174" s="37"/>
      <c r="RSI174" s="37"/>
      <c r="RSJ174" s="37"/>
      <c r="RSK174" s="37"/>
      <c r="RSL174" s="37"/>
      <c r="RSM174" s="37"/>
      <c r="RSN174" s="37"/>
      <c r="RSO174" s="37"/>
      <c r="RSP174" s="37"/>
      <c r="RSQ174" s="37"/>
      <c r="RSR174" s="37"/>
      <c r="RSS174" s="37"/>
      <c r="RST174" s="37"/>
      <c r="RSU174" s="37"/>
      <c r="RSV174" s="37"/>
      <c r="RSW174" s="37"/>
      <c r="RSX174" s="37"/>
      <c r="RSY174" s="37"/>
      <c r="RSZ174" s="37"/>
      <c r="RTA174" s="37"/>
      <c r="RTB174" s="37"/>
      <c r="RTC174" s="37"/>
      <c r="RTD174" s="37"/>
      <c r="RTE174" s="37"/>
      <c r="RTF174" s="37"/>
      <c r="RTG174" s="37"/>
      <c r="RTH174" s="37"/>
      <c r="RTI174" s="37"/>
      <c r="RTJ174" s="37"/>
      <c r="RTK174" s="37"/>
      <c r="RTL174" s="37"/>
      <c r="RTM174" s="37"/>
      <c r="RTN174" s="37"/>
      <c r="RTO174" s="37"/>
      <c r="RTP174" s="37"/>
      <c r="RTQ174" s="37"/>
      <c r="RTR174" s="37"/>
      <c r="RTS174" s="37"/>
      <c r="RTT174" s="37"/>
      <c r="RTU174" s="37"/>
      <c r="RTV174" s="37"/>
      <c r="RTW174" s="37"/>
      <c r="RTX174" s="37"/>
      <c r="RTY174" s="37"/>
      <c r="RTZ174" s="37"/>
      <c r="RUA174" s="37"/>
      <c r="RUB174" s="37"/>
      <c r="RUC174" s="37"/>
      <c r="RUD174" s="37"/>
      <c r="RUE174" s="37"/>
      <c r="RUF174" s="37"/>
      <c r="RUG174" s="37"/>
      <c r="RUH174" s="37"/>
      <c r="RUI174" s="37"/>
      <c r="RUJ174" s="37"/>
      <c r="RUK174" s="37"/>
      <c r="RUL174" s="37"/>
      <c r="RUM174" s="37"/>
      <c r="RUN174" s="37"/>
      <c r="RUO174" s="37"/>
      <c r="RUP174" s="37"/>
      <c r="RUQ174" s="37"/>
      <c r="RUR174" s="37"/>
      <c r="RUS174" s="37"/>
      <c r="RUT174" s="37"/>
      <c r="RUU174" s="37"/>
      <c r="RUV174" s="37"/>
      <c r="RUW174" s="37"/>
      <c r="RUX174" s="37"/>
      <c r="RUY174" s="37"/>
      <c r="RUZ174" s="37"/>
      <c r="RVA174" s="37"/>
      <c r="RVB174" s="37"/>
      <c r="RVC174" s="37"/>
      <c r="RVD174" s="37"/>
      <c r="RVE174" s="37"/>
      <c r="RVF174" s="37"/>
      <c r="RVG174" s="37"/>
      <c r="RVH174" s="37"/>
      <c r="RVI174" s="37"/>
      <c r="RVJ174" s="37"/>
      <c r="RVK174" s="37"/>
      <c r="RVL174" s="37"/>
      <c r="RVM174" s="37"/>
      <c r="RVN174" s="37"/>
      <c r="RVO174" s="37"/>
      <c r="RVP174" s="37"/>
      <c r="RVQ174" s="37"/>
      <c r="RVR174" s="37"/>
      <c r="RVS174" s="37"/>
      <c r="RVT174" s="37"/>
      <c r="RVU174" s="37"/>
      <c r="RVV174" s="37"/>
      <c r="RVW174" s="37"/>
      <c r="RVX174" s="37"/>
      <c r="RVY174" s="37"/>
      <c r="RVZ174" s="37"/>
      <c r="RWA174" s="37"/>
      <c r="RWB174" s="37"/>
      <c r="RWC174" s="37"/>
      <c r="RWD174" s="37"/>
      <c r="RWE174" s="37"/>
      <c r="RWF174" s="37"/>
      <c r="RWG174" s="37"/>
      <c r="RWH174" s="37"/>
      <c r="RWI174" s="37"/>
      <c r="RWJ174" s="37"/>
      <c r="RWK174" s="37"/>
      <c r="RWL174" s="37"/>
      <c r="RWM174" s="37"/>
      <c r="RWN174" s="37"/>
      <c r="RWO174" s="37"/>
      <c r="RWP174" s="37"/>
      <c r="RWQ174" s="37"/>
      <c r="RWR174" s="37"/>
      <c r="RWS174" s="37"/>
      <c r="RWT174" s="37"/>
      <c r="RWU174" s="37"/>
      <c r="RWV174" s="37"/>
      <c r="RWW174" s="37"/>
      <c r="RWX174" s="37"/>
      <c r="RWY174" s="37"/>
      <c r="RWZ174" s="37"/>
      <c r="RXA174" s="37"/>
      <c r="RXB174" s="37"/>
      <c r="RXC174" s="37"/>
      <c r="RXD174" s="37"/>
      <c r="RXE174" s="37"/>
      <c r="RXF174" s="37"/>
      <c r="RXG174" s="37"/>
      <c r="RXH174" s="37"/>
      <c r="RXI174" s="37"/>
      <c r="RXJ174" s="37"/>
      <c r="RXK174" s="37"/>
      <c r="RXL174" s="37"/>
      <c r="RXM174" s="37"/>
      <c r="RXN174" s="37"/>
      <c r="RXO174" s="37"/>
      <c r="RXP174" s="37"/>
      <c r="RXQ174" s="37"/>
      <c r="RXR174" s="37"/>
      <c r="RXS174" s="37"/>
      <c r="RXT174" s="37"/>
      <c r="RXU174" s="37"/>
      <c r="RXV174" s="37"/>
      <c r="RXW174" s="37"/>
      <c r="RXX174" s="37"/>
      <c r="RXY174" s="37"/>
      <c r="RXZ174" s="37"/>
      <c r="RYA174" s="37"/>
      <c r="RYB174" s="37"/>
      <c r="RYC174" s="37"/>
      <c r="RYD174" s="37"/>
      <c r="RYE174" s="37"/>
      <c r="RYF174" s="37"/>
      <c r="RYG174" s="37"/>
      <c r="RYH174" s="37"/>
      <c r="RYI174" s="37"/>
      <c r="RYJ174" s="37"/>
      <c r="RYK174" s="37"/>
      <c r="RYL174" s="37"/>
      <c r="RYM174" s="37"/>
      <c r="RYN174" s="37"/>
      <c r="RYO174" s="37"/>
      <c r="RYP174" s="37"/>
      <c r="RYQ174" s="37"/>
      <c r="RYR174" s="37"/>
      <c r="RYS174" s="37"/>
      <c r="RYT174" s="37"/>
      <c r="RYU174" s="37"/>
      <c r="RYV174" s="37"/>
      <c r="RYW174" s="37"/>
      <c r="RYX174" s="37"/>
      <c r="RYY174" s="37"/>
      <c r="RYZ174" s="37"/>
      <c r="RZA174" s="37"/>
      <c r="RZB174" s="37"/>
      <c r="RZC174" s="37"/>
      <c r="RZD174" s="37"/>
      <c r="RZE174" s="37"/>
      <c r="RZF174" s="37"/>
      <c r="RZG174" s="37"/>
      <c r="RZH174" s="37"/>
      <c r="RZI174" s="37"/>
      <c r="RZJ174" s="37"/>
      <c r="RZK174" s="37"/>
      <c r="RZL174" s="37"/>
      <c r="RZM174" s="37"/>
      <c r="RZN174" s="37"/>
      <c r="RZO174" s="37"/>
      <c r="RZP174" s="37"/>
      <c r="RZQ174" s="37"/>
      <c r="RZR174" s="37"/>
      <c r="RZS174" s="37"/>
      <c r="RZT174" s="37"/>
      <c r="RZU174" s="37"/>
      <c r="RZV174" s="37"/>
      <c r="RZW174" s="37"/>
      <c r="RZX174" s="37"/>
      <c r="RZY174" s="37"/>
      <c r="RZZ174" s="37"/>
      <c r="SAA174" s="37"/>
      <c r="SAB174" s="37"/>
      <c r="SAC174" s="37"/>
      <c r="SAD174" s="37"/>
      <c r="SAE174" s="37"/>
      <c r="SAF174" s="37"/>
      <c r="SAG174" s="37"/>
      <c r="SAH174" s="37"/>
      <c r="SAI174" s="37"/>
      <c r="SAJ174" s="37"/>
      <c r="SAK174" s="37"/>
      <c r="SAL174" s="37"/>
      <c r="SAM174" s="37"/>
      <c r="SAN174" s="37"/>
      <c r="SAO174" s="37"/>
      <c r="SAP174" s="37"/>
      <c r="SAQ174" s="37"/>
      <c r="SAR174" s="37"/>
      <c r="SAS174" s="37"/>
      <c r="SAT174" s="37"/>
      <c r="SAU174" s="37"/>
      <c r="SAV174" s="37"/>
      <c r="SAW174" s="37"/>
      <c r="SAX174" s="37"/>
      <c r="SAY174" s="37"/>
      <c r="SAZ174" s="37"/>
      <c r="SBA174" s="37"/>
      <c r="SBB174" s="37"/>
      <c r="SBC174" s="37"/>
      <c r="SBD174" s="37"/>
      <c r="SBE174" s="37"/>
      <c r="SBF174" s="37"/>
      <c r="SBG174" s="37"/>
      <c r="SBH174" s="37"/>
      <c r="SBI174" s="37"/>
      <c r="SBJ174" s="37"/>
      <c r="SBK174" s="37"/>
      <c r="SBL174" s="37"/>
      <c r="SBM174" s="37"/>
      <c r="SBN174" s="37"/>
      <c r="SBO174" s="37"/>
      <c r="SBP174" s="37"/>
      <c r="SBQ174" s="37"/>
      <c r="SBR174" s="37"/>
      <c r="SBS174" s="37"/>
      <c r="SBT174" s="37"/>
      <c r="SBU174" s="37"/>
      <c r="SBV174" s="37"/>
      <c r="SBW174" s="37"/>
      <c r="SBX174" s="37"/>
      <c r="SBY174" s="37"/>
      <c r="SBZ174" s="37"/>
      <c r="SCA174" s="37"/>
      <c r="SCB174" s="37"/>
      <c r="SCC174" s="37"/>
      <c r="SCD174" s="37"/>
      <c r="SCE174" s="37"/>
      <c r="SCF174" s="37"/>
      <c r="SCG174" s="37"/>
      <c r="SCH174" s="37"/>
      <c r="SCI174" s="37"/>
      <c r="SCJ174" s="37"/>
      <c r="SCK174" s="37"/>
      <c r="SCL174" s="37"/>
      <c r="SCM174" s="37"/>
      <c r="SCN174" s="37"/>
      <c r="SCO174" s="37"/>
      <c r="SCP174" s="37"/>
      <c r="SCQ174" s="37"/>
      <c r="SCR174" s="37"/>
      <c r="SCS174" s="37"/>
      <c r="SCT174" s="37"/>
      <c r="SCU174" s="37"/>
      <c r="SCV174" s="37"/>
      <c r="SCW174" s="37"/>
      <c r="SCX174" s="37"/>
      <c r="SCY174" s="37"/>
      <c r="SCZ174" s="37"/>
      <c r="SDA174" s="37"/>
      <c r="SDB174" s="37"/>
      <c r="SDC174" s="37"/>
      <c r="SDD174" s="37"/>
      <c r="SDE174" s="37"/>
      <c r="SDF174" s="37"/>
      <c r="SDG174" s="37"/>
      <c r="SDH174" s="37"/>
      <c r="SDI174" s="37"/>
      <c r="SDJ174" s="37"/>
      <c r="SDK174" s="37"/>
      <c r="SDL174" s="37"/>
      <c r="SDM174" s="37"/>
      <c r="SDN174" s="37"/>
      <c r="SDO174" s="37"/>
      <c r="SDP174" s="37"/>
      <c r="SDQ174" s="37"/>
      <c r="SDR174" s="37"/>
      <c r="SDS174" s="37"/>
      <c r="SDT174" s="37"/>
      <c r="SDU174" s="37"/>
      <c r="SDV174" s="37"/>
      <c r="SDW174" s="37"/>
      <c r="SDX174" s="37"/>
      <c r="SDY174" s="37"/>
      <c r="SDZ174" s="37"/>
      <c r="SEA174" s="37"/>
      <c r="SEB174" s="37"/>
      <c r="SEC174" s="37"/>
      <c r="SED174" s="37"/>
      <c r="SEE174" s="37"/>
      <c r="SEF174" s="37"/>
      <c r="SEG174" s="37"/>
      <c r="SEH174" s="37"/>
      <c r="SEI174" s="37"/>
      <c r="SEJ174" s="37"/>
      <c r="SEK174" s="37"/>
      <c r="SEL174" s="37"/>
      <c r="SEM174" s="37"/>
      <c r="SEN174" s="37"/>
      <c r="SEO174" s="37"/>
      <c r="SEP174" s="37"/>
      <c r="SEQ174" s="37"/>
      <c r="SER174" s="37"/>
      <c r="SES174" s="37"/>
      <c r="SET174" s="37"/>
      <c r="SEU174" s="37"/>
      <c r="SEV174" s="37"/>
      <c r="SEW174" s="37"/>
      <c r="SEX174" s="37"/>
      <c r="SEY174" s="37"/>
      <c r="SEZ174" s="37"/>
      <c r="SFA174" s="37"/>
      <c r="SFB174" s="37"/>
      <c r="SFC174" s="37"/>
      <c r="SFD174" s="37"/>
      <c r="SFE174" s="37"/>
      <c r="SFF174" s="37"/>
      <c r="SFG174" s="37"/>
      <c r="SFH174" s="37"/>
      <c r="SFI174" s="37"/>
      <c r="SFJ174" s="37"/>
      <c r="SFK174" s="37"/>
      <c r="SFL174" s="37"/>
      <c r="SFM174" s="37"/>
      <c r="SFN174" s="37"/>
      <c r="SFO174" s="37"/>
      <c r="SFP174" s="37"/>
      <c r="SFQ174" s="37"/>
      <c r="SFR174" s="37"/>
      <c r="SFS174" s="37"/>
      <c r="SFT174" s="37"/>
      <c r="SFU174" s="37"/>
      <c r="SFV174" s="37"/>
      <c r="SFW174" s="37"/>
      <c r="SFX174" s="37"/>
      <c r="SFY174" s="37"/>
      <c r="SFZ174" s="37"/>
      <c r="SGA174" s="37"/>
      <c r="SGB174" s="37"/>
      <c r="SGC174" s="37"/>
      <c r="SGD174" s="37"/>
      <c r="SGE174" s="37"/>
      <c r="SGF174" s="37"/>
      <c r="SGG174" s="37"/>
      <c r="SGH174" s="37"/>
      <c r="SGI174" s="37"/>
      <c r="SGJ174" s="37"/>
      <c r="SGK174" s="37"/>
      <c r="SGL174" s="37"/>
      <c r="SGM174" s="37"/>
      <c r="SGN174" s="37"/>
      <c r="SGO174" s="37"/>
      <c r="SGP174" s="37"/>
      <c r="SGQ174" s="37"/>
      <c r="SGR174" s="37"/>
      <c r="SGS174" s="37"/>
      <c r="SGT174" s="37"/>
      <c r="SGU174" s="37"/>
      <c r="SGV174" s="37"/>
      <c r="SGW174" s="37"/>
      <c r="SGX174" s="37"/>
      <c r="SGY174" s="37"/>
      <c r="SGZ174" s="37"/>
      <c r="SHA174" s="37"/>
      <c r="SHB174" s="37"/>
      <c r="SHC174" s="37"/>
      <c r="SHD174" s="37"/>
      <c r="SHE174" s="37"/>
      <c r="SHF174" s="37"/>
      <c r="SHG174" s="37"/>
      <c r="SHH174" s="37"/>
      <c r="SHI174" s="37"/>
      <c r="SHJ174" s="37"/>
      <c r="SHK174" s="37"/>
      <c r="SHL174" s="37"/>
      <c r="SHM174" s="37"/>
      <c r="SHN174" s="37"/>
      <c r="SHO174" s="37"/>
      <c r="SHP174" s="37"/>
      <c r="SHQ174" s="37"/>
      <c r="SHR174" s="37"/>
      <c r="SHS174" s="37"/>
      <c r="SHT174" s="37"/>
      <c r="SHU174" s="37"/>
      <c r="SHV174" s="37"/>
      <c r="SHW174" s="37"/>
      <c r="SHX174" s="37"/>
      <c r="SHY174" s="37"/>
      <c r="SHZ174" s="37"/>
      <c r="SIA174" s="37"/>
      <c r="SIB174" s="37"/>
      <c r="SIC174" s="37"/>
      <c r="SID174" s="37"/>
      <c r="SIE174" s="37"/>
      <c r="SIF174" s="37"/>
      <c r="SIG174" s="37"/>
      <c r="SIH174" s="37"/>
      <c r="SII174" s="37"/>
      <c r="SIJ174" s="37"/>
      <c r="SIK174" s="37"/>
      <c r="SIL174" s="37"/>
      <c r="SIM174" s="37"/>
      <c r="SIN174" s="37"/>
      <c r="SIO174" s="37"/>
      <c r="SIP174" s="37"/>
      <c r="SIQ174" s="37"/>
      <c r="SIR174" s="37"/>
      <c r="SIS174" s="37"/>
      <c r="SIT174" s="37"/>
      <c r="SIU174" s="37"/>
      <c r="SIV174" s="37"/>
      <c r="SIW174" s="37"/>
      <c r="SIX174" s="37"/>
      <c r="SIY174" s="37"/>
      <c r="SIZ174" s="37"/>
      <c r="SJA174" s="37"/>
      <c r="SJB174" s="37"/>
      <c r="SJC174" s="37"/>
      <c r="SJD174" s="37"/>
      <c r="SJE174" s="37"/>
      <c r="SJF174" s="37"/>
      <c r="SJG174" s="37"/>
      <c r="SJH174" s="37"/>
      <c r="SJI174" s="37"/>
      <c r="SJJ174" s="37"/>
      <c r="SJK174" s="37"/>
      <c r="SJL174" s="37"/>
      <c r="SJM174" s="37"/>
      <c r="SJN174" s="37"/>
      <c r="SJO174" s="37"/>
      <c r="SJP174" s="37"/>
      <c r="SJQ174" s="37"/>
      <c r="SJR174" s="37"/>
      <c r="SJS174" s="37"/>
      <c r="SJT174" s="37"/>
      <c r="SJU174" s="37"/>
      <c r="SJV174" s="37"/>
      <c r="SJW174" s="37"/>
      <c r="SJX174" s="37"/>
      <c r="SJY174" s="37"/>
      <c r="SJZ174" s="37"/>
      <c r="SKA174" s="37"/>
      <c r="SKB174" s="37"/>
      <c r="SKC174" s="37"/>
      <c r="SKD174" s="37"/>
      <c r="SKE174" s="37"/>
      <c r="SKF174" s="37"/>
      <c r="SKG174" s="37"/>
      <c r="SKH174" s="37"/>
      <c r="SKI174" s="37"/>
      <c r="SKJ174" s="37"/>
      <c r="SKK174" s="37"/>
      <c r="SKL174" s="37"/>
      <c r="SKM174" s="37"/>
      <c r="SKN174" s="37"/>
      <c r="SKO174" s="37"/>
      <c r="SKP174" s="37"/>
      <c r="SKQ174" s="37"/>
      <c r="SKR174" s="37"/>
      <c r="SKS174" s="37"/>
      <c r="SKT174" s="37"/>
      <c r="SKU174" s="37"/>
      <c r="SKV174" s="37"/>
      <c r="SKW174" s="37"/>
      <c r="SKX174" s="37"/>
      <c r="SKY174" s="37"/>
      <c r="SKZ174" s="37"/>
      <c r="SLA174" s="37"/>
      <c r="SLB174" s="37"/>
      <c r="SLC174" s="37"/>
      <c r="SLD174" s="37"/>
      <c r="SLE174" s="37"/>
      <c r="SLF174" s="37"/>
      <c r="SLG174" s="37"/>
      <c r="SLH174" s="37"/>
      <c r="SLI174" s="37"/>
      <c r="SLJ174" s="37"/>
      <c r="SLK174" s="37"/>
      <c r="SLL174" s="37"/>
      <c r="SLM174" s="37"/>
      <c r="SLN174" s="37"/>
      <c r="SLO174" s="37"/>
      <c r="SLP174" s="37"/>
      <c r="SLQ174" s="37"/>
      <c r="SLR174" s="37"/>
      <c r="SLS174" s="37"/>
      <c r="SLT174" s="37"/>
      <c r="SLU174" s="37"/>
      <c r="SLV174" s="37"/>
      <c r="SLW174" s="37"/>
      <c r="SLX174" s="37"/>
      <c r="SLY174" s="37"/>
      <c r="SLZ174" s="37"/>
      <c r="SMA174" s="37"/>
      <c r="SMB174" s="37"/>
      <c r="SMC174" s="37"/>
      <c r="SMD174" s="37"/>
      <c r="SME174" s="37"/>
      <c r="SMF174" s="37"/>
      <c r="SMG174" s="37"/>
      <c r="SMH174" s="37"/>
      <c r="SMI174" s="37"/>
      <c r="SMJ174" s="37"/>
      <c r="SMK174" s="37"/>
      <c r="SML174" s="37"/>
      <c r="SMM174" s="37"/>
      <c r="SMN174" s="37"/>
      <c r="SMO174" s="37"/>
      <c r="SMP174" s="37"/>
      <c r="SMQ174" s="37"/>
      <c r="SMR174" s="37"/>
      <c r="SMS174" s="37"/>
      <c r="SMT174" s="37"/>
      <c r="SMU174" s="37"/>
      <c r="SMV174" s="37"/>
      <c r="SMW174" s="37"/>
      <c r="SMX174" s="37"/>
      <c r="SMY174" s="37"/>
      <c r="SMZ174" s="37"/>
      <c r="SNA174" s="37"/>
      <c r="SNB174" s="37"/>
      <c r="SNC174" s="37"/>
      <c r="SND174" s="37"/>
      <c r="SNE174" s="37"/>
      <c r="SNF174" s="37"/>
      <c r="SNG174" s="37"/>
      <c r="SNH174" s="37"/>
      <c r="SNI174" s="37"/>
      <c r="SNJ174" s="37"/>
      <c r="SNK174" s="37"/>
      <c r="SNL174" s="37"/>
      <c r="SNM174" s="37"/>
      <c r="SNN174" s="37"/>
      <c r="SNO174" s="37"/>
      <c r="SNP174" s="37"/>
      <c r="SNQ174" s="37"/>
      <c r="SNR174" s="37"/>
      <c r="SNS174" s="37"/>
      <c r="SNT174" s="37"/>
      <c r="SNU174" s="37"/>
      <c r="SNV174" s="37"/>
      <c r="SNW174" s="37"/>
      <c r="SNX174" s="37"/>
      <c r="SNY174" s="37"/>
      <c r="SNZ174" s="37"/>
      <c r="SOA174" s="37"/>
      <c r="SOB174" s="37"/>
      <c r="SOC174" s="37"/>
      <c r="SOD174" s="37"/>
      <c r="SOE174" s="37"/>
      <c r="SOF174" s="37"/>
      <c r="SOG174" s="37"/>
      <c r="SOH174" s="37"/>
      <c r="SOI174" s="37"/>
      <c r="SOJ174" s="37"/>
      <c r="SOK174" s="37"/>
      <c r="SOL174" s="37"/>
      <c r="SOM174" s="37"/>
      <c r="SON174" s="37"/>
      <c r="SOO174" s="37"/>
      <c r="SOP174" s="37"/>
      <c r="SOQ174" s="37"/>
      <c r="SOR174" s="37"/>
      <c r="SOS174" s="37"/>
      <c r="SOT174" s="37"/>
      <c r="SOU174" s="37"/>
      <c r="SOV174" s="37"/>
      <c r="SOW174" s="37"/>
      <c r="SOX174" s="37"/>
      <c r="SOY174" s="37"/>
      <c r="SOZ174" s="37"/>
      <c r="SPA174" s="37"/>
      <c r="SPB174" s="37"/>
      <c r="SPC174" s="37"/>
      <c r="SPD174" s="37"/>
      <c r="SPE174" s="37"/>
      <c r="SPF174" s="37"/>
      <c r="SPG174" s="37"/>
      <c r="SPH174" s="37"/>
      <c r="SPI174" s="37"/>
      <c r="SPJ174" s="37"/>
      <c r="SPK174" s="37"/>
      <c r="SPL174" s="37"/>
      <c r="SPM174" s="37"/>
      <c r="SPN174" s="37"/>
      <c r="SPO174" s="37"/>
      <c r="SPP174" s="37"/>
      <c r="SPQ174" s="37"/>
      <c r="SPR174" s="37"/>
      <c r="SPS174" s="37"/>
      <c r="SPT174" s="37"/>
      <c r="SPU174" s="37"/>
      <c r="SPV174" s="37"/>
      <c r="SPW174" s="37"/>
      <c r="SPX174" s="37"/>
      <c r="SPY174" s="37"/>
      <c r="SPZ174" s="37"/>
      <c r="SQA174" s="37"/>
      <c r="SQB174" s="37"/>
      <c r="SQC174" s="37"/>
      <c r="SQD174" s="37"/>
      <c r="SQE174" s="37"/>
      <c r="SQF174" s="37"/>
      <c r="SQG174" s="37"/>
      <c r="SQH174" s="37"/>
      <c r="SQI174" s="37"/>
      <c r="SQJ174" s="37"/>
      <c r="SQK174" s="37"/>
      <c r="SQL174" s="37"/>
      <c r="SQM174" s="37"/>
      <c r="SQN174" s="37"/>
      <c r="SQO174" s="37"/>
      <c r="SQP174" s="37"/>
      <c r="SQQ174" s="37"/>
      <c r="SQR174" s="37"/>
      <c r="SQS174" s="37"/>
      <c r="SQT174" s="37"/>
      <c r="SQU174" s="37"/>
      <c r="SQV174" s="37"/>
      <c r="SQW174" s="37"/>
      <c r="SQX174" s="37"/>
      <c r="SQY174" s="37"/>
      <c r="SQZ174" s="37"/>
      <c r="SRA174" s="37"/>
      <c r="SRB174" s="37"/>
      <c r="SRC174" s="37"/>
      <c r="SRD174" s="37"/>
      <c r="SRE174" s="37"/>
      <c r="SRF174" s="37"/>
      <c r="SRG174" s="37"/>
      <c r="SRH174" s="37"/>
      <c r="SRI174" s="37"/>
      <c r="SRJ174" s="37"/>
      <c r="SRK174" s="37"/>
      <c r="SRL174" s="37"/>
      <c r="SRM174" s="37"/>
      <c r="SRN174" s="37"/>
      <c r="SRO174" s="37"/>
      <c r="SRP174" s="37"/>
      <c r="SRQ174" s="37"/>
      <c r="SRR174" s="37"/>
      <c r="SRS174" s="37"/>
      <c r="SRT174" s="37"/>
      <c r="SRU174" s="37"/>
      <c r="SRV174" s="37"/>
      <c r="SRW174" s="37"/>
      <c r="SRX174" s="37"/>
      <c r="SRY174" s="37"/>
      <c r="SRZ174" s="37"/>
      <c r="SSA174" s="37"/>
      <c r="SSB174" s="37"/>
      <c r="SSC174" s="37"/>
      <c r="SSD174" s="37"/>
      <c r="SSE174" s="37"/>
      <c r="SSF174" s="37"/>
      <c r="SSG174" s="37"/>
      <c r="SSH174" s="37"/>
      <c r="SSI174" s="37"/>
      <c r="SSJ174" s="37"/>
      <c r="SSK174" s="37"/>
      <c r="SSL174" s="37"/>
      <c r="SSM174" s="37"/>
      <c r="SSN174" s="37"/>
      <c r="SSO174" s="37"/>
      <c r="SSP174" s="37"/>
      <c r="SSQ174" s="37"/>
      <c r="SSR174" s="37"/>
      <c r="SSS174" s="37"/>
      <c r="SST174" s="37"/>
      <c r="SSU174" s="37"/>
      <c r="SSV174" s="37"/>
      <c r="SSW174" s="37"/>
      <c r="SSX174" s="37"/>
      <c r="SSY174" s="37"/>
      <c r="SSZ174" s="37"/>
      <c r="STA174" s="37"/>
      <c r="STB174" s="37"/>
      <c r="STC174" s="37"/>
      <c r="STD174" s="37"/>
      <c r="STE174" s="37"/>
      <c r="STF174" s="37"/>
      <c r="STG174" s="37"/>
      <c r="STH174" s="37"/>
      <c r="STI174" s="37"/>
      <c r="STJ174" s="37"/>
      <c r="STK174" s="37"/>
      <c r="STL174" s="37"/>
      <c r="STM174" s="37"/>
      <c r="STN174" s="37"/>
      <c r="STO174" s="37"/>
      <c r="STP174" s="37"/>
      <c r="STQ174" s="37"/>
      <c r="STR174" s="37"/>
      <c r="STS174" s="37"/>
      <c r="STT174" s="37"/>
      <c r="STU174" s="37"/>
      <c r="STV174" s="37"/>
      <c r="STW174" s="37"/>
      <c r="STX174" s="37"/>
      <c r="STY174" s="37"/>
      <c r="STZ174" s="37"/>
      <c r="SUA174" s="37"/>
      <c r="SUB174" s="37"/>
      <c r="SUC174" s="37"/>
      <c r="SUD174" s="37"/>
      <c r="SUE174" s="37"/>
      <c r="SUF174" s="37"/>
      <c r="SUG174" s="37"/>
      <c r="SUH174" s="37"/>
      <c r="SUI174" s="37"/>
      <c r="SUJ174" s="37"/>
      <c r="SUK174" s="37"/>
      <c r="SUL174" s="37"/>
      <c r="SUM174" s="37"/>
      <c r="SUN174" s="37"/>
      <c r="SUO174" s="37"/>
      <c r="SUP174" s="37"/>
      <c r="SUQ174" s="37"/>
      <c r="SUR174" s="37"/>
      <c r="SUS174" s="37"/>
      <c r="SUT174" s="37"/>
      <c r="SUU174" s="37"/>
      <c r="SUV174" s="37"/>
      <c r="SUW174" s="37"/>
      <c r="SUX174" s="37"/>
      <c r="SUY174" s="37"/>
      <c r="SUZ174" s="37"/>
      <c r="SVA174" s="37"/>
      <c r="SVB174" s="37"/>
      <c r="SVC174" s="37"/>
      <c r="SVD174" s="37"/>
      <c r="SVE174" s="37"/>
      <c r="SVF174" s="37"/>
      <c r="SVG174" s="37"/>
      <c r="SVH174" s="37"/>
      <c r="SVI174" s="37"/>
      <c r="SVJ174" s="37"/>
      <c r="SVK174" s="37"/>
      <c r="SVL174" s="37"/>
      <c r="SVM174" s="37"/>
      <c r="SVN174" s="37"/>
      <c r="SVO174" s="37"/>
      <c r="SVP174" s="37"/>
      <c r="SVQ174" s="37"/>
      <c r="SVR174" s="37"/>
      <c r="SVS174" s="37"/>
      <c r="SVT174" s="37"/>
      <c r="SVU174" s="37"/>
      <c r="SVV174" s="37"/>
      <c r="SVW174" s="37"/>
      <c r="SVX174" s="37"/>
      <c r="SVY174" s="37"/>
      <c r="SVZ174" s="37"/>
      <c r="SWA174" s="37"/>
      <c r="SWB174" s="37"/>
      <c r="SWC174" s="37"/>
      <c r="SWD174" s="37"/>
      <c r="SWE174" s="37"/>
      <c r="SWF174" s="37"/>
      <c r="SWG174" s="37"/>
      <c r="SWH174" s="37"/>
      <c r="SWI174" s="37"/>
      <c r="SWJ174" s="37"/>
      <c r="SWK174" s="37"/>
      <c r="SWL174" s="37"/>
      <c r="SWM174" s="37"/>
      <c r="SWN174" s="37"/>
      <c r="SWO174" s="37"/>
      <c r="SWP174" s="37"/>
      <c r="SWQ174" s="37"/>
      <c r="SWR174" s="37"/>
      <c r="SWS174" s="37"/>
      <c r="SWT174" s="37"/>
      <c r="SWU174" s="37"/>
      <c r="SWV174" s="37"/>
      <c r="SWW174" s="37"/>
      <c r="SWX174" s="37"/>
      <c r="SWY174" s="37"/>
      <c r="SWZ174" s="37"/>
      <c r="SXA174" s="37"/>
      <c r="SXB174" s="37"/>
      <c r="SXC174" s="37"/>
      <c r="SXD174" s="37"/>
      <c r="SXE174" s="37"/>
      <c r="SXF174" s="37"/>
      <c r="SXG174" s="37"/>
      <c r="SXH174" s="37"/>
      <c r="SXI174" s="37"/>
      <c r="SXJ174" s="37"/>
      <c r="SXK174" s="37"/>
      <c r="SXL174" s="37"/>
      <c r="SXM174" s="37"/>
      <c r="SXN174" s="37"/>
      <c r="SXO174" s="37"/>
      <c r="SXP174" s="37"/>
      <c r="SXQ174" s="37"/>
      <c r="SXR174" s="37"/>
      <c r="SXS174" s="37"/>
      <c r="SXT174" s="37"/>
      <c r="SXU174" s="37"/>
      <c r="SXV174" s="37"/>
      <c r="SXW174" s="37"/>
      <c r="SXX174" s="37"/>
      <c r="SXY174" s="37"/>
      <c r="SXZ174" s="37"/>
      <c r="SYA174" s="37"/>
      <c r="SYB174" s="37"/>
      <c r="SYC174" s="37"/>
      <c r="SYD174" s="37"/>
      <c r="SYE174" s="37"/>
      <c r="SYF174" s="37"/>
      <c r="SYG174" s="37"/>
      <c r="SYH174" s="37"/>
      <c r="SYI174" s="37"/>
      <c r="SYJ174" s="37"/>
      <c r="SYK174" s="37"/>
      <c r="SYL174" s="37"/>
      <c r="SYM174" s="37"/>
      <c r="SYN174" s="37"/>
      <c r="SYO174" s="37"/>
      <c r="SYP174" s="37"/>
      <c r="SYQ174" s="37"/>
      <c r="SYR174" s="37"/>
      <c r="SYS174" s="37"/>
      <c r="SYT174" s="37"/>
      <c r="SYU174" s="37"/>
      <c r="SYV174" s="37"/>
      <c r="SYW174" s="37"/>
      <c r="SYX174" s="37"/>
      <c r="SYY174" s="37"/>
      <c r="SYZ174" s="37"/>
      <c r="SZA174" s="37"/>
      <c r="SZB174" s="37"/>
      <c r="SZC174" s="37"/>
      <c r="SZD174" s="37"/>
      <c r="SZE174" s="37"/>
      <c r="SZF174" s="37"/>
      <c r="SZG174" s="37"/>
      <c r="SZH174" s="37"/>
      <c r="SZI174" s="37"/>
      <c r="SZJ174" s="37"/>
      <c r="SZK174" s="37"/>
      <c r="SZL174" s="37"/>
      <c r="SZM174" s="37"/>
      <c r="SZN174" s="37"/>
      <c r="SZO174" s="37"/>
      <c r="SZP174" s="37"/>
      <c r="SZQ174" s="37"/>
      <c r="SZR174" s="37"/>
      <c r="SZS174" s="37"/>
      <c r="SZT174" s="37"/>
      <c r="SZU174" s="37"/>
      <c r="SZV174" s="37"/>
      <c r="SZW174" s="37"/>
      <c r="SZX174" s="37"/>
      <c r="SZY174" s="37"/>
      <c r="SZZ174" s="37"/>
      <c r="TAA174" s="37"/>
      <c r="TAB174" s="37"/>
      <c r="TAC174" s="37"/>
      <c r="TAD174" s="37"/>
      <c r="TAE174" s="37"/>
      <c r="TAF174" s="37"/>
      <c r="TAG174" s="37"/>
      <c r="TAH174" s="37"/>
      <c r="TAI174" s="37"/>
      <c r="TAJ174" s="37"/>
      <c r="TAK174" s="37"/>
      <c r="TAL174" s="37"/>
      <c r="TAM174" s="37"/>
      <c r="TAN174" s="37"/>
      <c r="TAO174" s="37"/>
      <c r="TAP174" s="37"/>
      <c r="TAQ174" s="37"/>
      <c r="TAR174" s="37"/>
      <c r="TAS174" s="37"/>
      <c r="TAT174" s="37"/>
      <c r="TAU174" s="37"/>
      <c r="TAV174" s="37"/>
      <c r="TAW174" s="37"/>
      <c r="TAX174" s="37"/>
      <c r="TAY174" s="37"/>
      <c r="TAZ174" s="37"/>
      <c r="TBA174" s="37"/>
      <c r="TBB174" s="37"/>
      <c r="TBC174" s="37"/>
      <c r="TBD174" s="37"/>
      <c r="TBE174" s="37"/>
      <c r="TBF174" s="37"/>
      <c r="TBG174" s="37"/>
      <c r="TBH174" s="37"/>
      <c r="TBI174" s="37"/>
      <c r="TBJ174" s="37"/>
      <c r="TBK174" s="37"/>
      <c r="TBL174" s="37"/>
      <c r="TBM174" s="37"/>
      <c r="TBN174" s="37"/>
      <c r="TBO174" s="37"/>
      <c r="TBP174" s="37"/>
      <c r="TBQ174" s="37"/>
      <c r="TBR174" s="37"/>
      <c r="TBS174" s="37"/>
      <c r="TBT174" s="37"/>
      <c r="TBU174" s="37"/>
      <c r="TBV174" s="37"/>
      <c r="TBW174" s="37"/>
      <c r="TBX174" s="37"/>
      <c r="TBY174" s="37"/>
      <c r="TBZ174" s="37"/>
      <c r="TCA174" s="37"/>
      <c r="TCB174" s="37"/>
      <c r="TCC174" s="37"/>
      <c r="TCD174" s="37"/>
      <c r="TCE174" s="37"/>
      <c r="TCF174" s="37"/>
      <c r="TCG174" s="37"/>
      <c r="TCH174" s="37"/>
      <c r="TCI174" s="37"/>
      <c r="TCJ174" s="37"/>
      <c r="TCK174" s="37"/>
      <c r="TCL174" s="37"/>
      <c r="TCM174" s="37"/>
      <c r="TCN174" s="37"/>
      <c r="TCO174" s="37"/>
      <c r="TCP174" s="37"/>
      <c r="TCQ174" s="37"/>
      <c r="TCR174" s="37"/>
      <c r="TCS174" s="37"/>
      <c r="TCT174" s="37"/>
      <c r="TCU174" s="37"/>
      <c r="TCV174" s="37"/>
      <c r="TCW174" s="37"/>
      <c r="TCX174" s="37"/>
      <c r="TCY174" s="37"/>
      <c r="TCZ174" s="37"/>
      <c r="TDA174" s="37"/>
      <c r="TDB174" s="37"/>
      <c r="TDC174" s="37"/>
      <c r="TDD174" s="37"/>
      <c r="TDE174" s="37"/>
      <c r="TDF174" s="37"/>
      <c r="TDG174" s="37"/>
      <c r="TDH174" s="37"/>
      <c r="TDI174" s="37"/>
      <c r="TDJ174" s="37"/>
      <c r="TDK174" s="37"/>
      <c r="TDL174" s="37"/>
      <c r="TDM174" s="37"/>
      <c r="TDN174" s="37"/>
      <c r="TDO174" s="37"/>
      <c r="TDP174" s="37"/>
      <c r="TDQ174" s="37"/>
      <c r="TDR174" s="37"/>
      <c r="TDS174" s="37"/>
      <c r="TDT174" s="37"/>
      <c r="TDU174" s="37"/>
      <c r="TDV174" s="37"/>
      <c r="TDW174" s="37"/>
      <c r="TDX174" s="37"/>
      <c r="TDY174" s="37"/>
      <c r="TDZ174" s="37"/>
      <c r="TEA174" s="37"/>
      <c r="TEB174" s="37"/>
      <c r="TEC174" s="37"/>
      <c r="TED174" s="37"/>
      <c r="TEE174" s="37"/>
      <c r="TEF174" s="37"/>
      <c r="TEG174" s="37"/>
      <c r="TEH174" s="37"/>
      <c r="TEI174" s="37"/>
      <c r="TEJ174" s="37"/>
      <c r="TEK174" s="37"/>
      <c r="TEL174" s="37"/>
      <c r="TEM174" s="37"/>
      <c r="TEN174" s="37"/>
      <c r="TEO174" s="37"/>
      <c r="TEP174" s="37"/>
      <c r="TEQ174" s="37"/>
      <c r="TER174" s="37"/>
      <c r="TES174" s="37"/>
      <c r="TET174" s="37"/>
      <c r="TEU174" s="37"/>
      <c r="TEV174" s="37"/>
      <c r="TEW174" s="37"/>
      <c r="TEX174" s="37"/>
      <c r="TEY174" s="37"/>
      <c r="TEZ174" s="37"/>
      <c r="TFA174" s="37"/>
      <c r="TFB174" s="37"/>
      <c r="TFC174" s="37"/>
      <c r="TFD174" s="37"/>
      <c r="TFE174" s="37"/>
      <c r="TFF174" s="37"/>
      <c r="TFG174" s="37"/>
      <c r="TFH174" s="37"/>
      <c r="TFI174" s="37"/>
      <c r="TFJ174" s="37"/>
      <c r="TFK174" s="37"/>
      <c r="TFL174" s="37"/>
      <c r="TFM174" s="37"/>
      <c r="TFN174" s="37"/>
      <c r="TFO174" s="37"/>
      <c r="TFP174" s="37"/>
      <c r="TFQ174" s="37"/>
      <c r="TFR174" s="37"/>
      <c r="TFS174" s="37"/>
      <c r="TFT174" s="37"/>
      <c r="TFU174" s="37"/>
      <c r="TFV174" s="37"/>
      <c r="TFW174" s="37"/>
      <c r="TFX174" s="37"/>
      <c r="TFY174" s="37"/>
      <c r="TFZ174" s="37"/>
      <c r="TGA174" s="37"/>
      <c r="TGB174" s="37"/>
      <c r="TGC174" s="37"/>
      <c r="TGD174" s="37"/>
      <c r="TGE174" s="37"/>
      <c r="TGF174" s="37"/>
      <c r="TGG174" s="37"/>
      <c r="TGH174" s="37"/>
      <c r="TGI174" s="37"/>
      <c r="TGJ174" s="37"/>
      <c r="TGK174" s="37"/>
      <c r="TGL174" s="37"/>
      <c r="TGM174" s="37"/>
      <c r="TGN174" s="37"/>
      <c r="TGO174" s="37"/>
      <c r="TGP174" s="37"/>
      <c r="TGQ174" s="37"/>
      <c r="TGR174" s="37"/>
      <c r="TGS174" s="37"/>
      <c r="TGT174" s="37"/>
      <c r="TGU174" s="37"/>
      <c r="TGV174" s="37"/>
      <c r="TGW174" s="37"/>
      <c r="TGX174" s="37"/>
      <c r="TGY174" s="37"/>
      <c r="TGZ174" s="37"/>
      <c r="THA174" s="37"/>
      <c r="THB174" s="37"/>
      <c r="THC174" s="37"/>
      <c r="THD174" s="37"/>
      <c r="THE174" s="37"/>
      <c r="THF174" s="37"/>
      <c r="THG174" s="37"/>
      <c r="THH174" s="37"/>
      <c r="THI174" s="37"/>
      <c r="THJ174" s="37"/>
      <c r="THK174" s="37"/>
      <c r="THL174" s="37"/>
      <c r="THM174" s="37"/>
      <c r="THN174" s="37"/>
      <c r="THO174" s="37"/>
      <c r="THP174" s="37"/>
      <c r="THQ174" s="37"/>
      <c r="THR174" s="37"/>
      <c r="THS174" s="37"/>
      <c r="THT174" s="37"/>
      <c r="THU174" s="37"/>
      <c r="THV174" s="37"/>
      <c r="THW174" s="37"/>
      <c r="THX174" s="37"/>
      <c r="THY174" s="37"/>
      <c r="THZ174" s="37"/>
      <c r="TIA174" s="37"/>
      <c r="TIB174" s="37"/>
      <c r="TIC174" s="37"/>
      <c r="TID174" s="37"/>
      <c r="TIE174" s="37"/>
      <c r="TIF174" s="37"/>
      <c r="TIG174" s="37"/>
      <c r="TIH174" s="37"/>
      <c r="TII174" s="37"/>
      <c r="TIJ174" s="37"/>
      <c r="TIK174" s="37"/>
      <c r="TIL174" s="37"/>
      <c r="TIM174" s="37"/>
      <c r="TIN174" s="37"/>
      <c r="TIO174" s="37"/>
      <c r="TIP174" s="37"/>
      <c r="TIQ174" s="37"/>
      <c r="TIR174" s="37"/>
      <c r="TIS174" s="37"/>
      <c r="TIT174" s="37"/>
      <c r="TIU174" s="37"/>
      <c r="TIV174" s="37"/>
      <c r="TIW174" s="37"/>
      <c r="TIX174" s="37"/>
      <c r="TIY174" s="37"/>
      <c r="TIZ174" s="37"/>
      <c r="TJA174" s="37"/>
      <c r="TJB174" s="37"/>
      <c r="TJC174" s="37"/>
      <c r="TJD174" s="37"/>
      <c r="TJE174" s="37"/>
      <c r="TJF174" s="37"/>
      <c r="TJG174" s="37"/>
      <c r="TJH174" s="37"/>
      <c r="TJI174" s="37"/>
      <c r="TJJ174" s="37"/>
      <c r="TJK174" s="37"/>
      <c r="TJL174" s="37"/>
      <c r="TJM174" s="37"/>
      <c r="TJN174" s="37"/>
      <c r="TJO174" s="37"/>
      <c r="TJP174" s="37"/>
      <c r="TJQ174" s="37"/>
      <c r="TJR174" s="37"/>
      <c r="TJS174" s="37"/>
      <c r="TJT174" s="37"/>
      <c r="TJU174" s="37"/>
      <c r="TJV174" s="37"/>
      <c r="TJW174" s="37"/>
      <c r="TJX174" s="37"/>
      <c r="TJY174" s="37"/>
      <c r="TJZ174" s="37"/>
      <c r="TKA174" s="37"/>
      <c r="TKB174" s="37"/>
      <c r="TKC174" s="37"/>
      <c r="TKD174" s="37"/>
      <c r="TKE174" s="37"/>
      <c r="TKF174" s="37"/>
      <c r="TKG174" s="37"/>
      <c r="TKH174" s="37"/>
      <c r="TKI174" s="37"/>
      <c r="TKJ174" s="37"/>
      <c r="TKK174" s="37"/>
      <c r="TKL174" s="37"/>
      <c r="TKM174" s="37"/>
      <c r="TKN174" s="37"/>
      <c r="TKO174" s="37"/>
      <c r="TKP174" s="37"/>
      <c r="TKQ174" s="37"/>
      <c r="TKR174" s="37"/>
      <c r="TKS174" s="37"/>
      <c r="TKT174" s="37"/>
      <c r="TKU174" s="37"/>
      <c r="TKV174" s="37"/>
      <c r="TKW174" s="37"/>
      <c r="TKX174" s="37"/>
      <c r="TKY174" s="37"/>
      <c r="TKZ174" s="37"/>
      <c r="TLA174" s="37"/>
      <c r="TLB174" s="37"/>
      <c r="TLC174" s="37"/>
      <c r="TLD174" s="37"/>
      <c r="TLE174" s="37"/>
      <c r="TLF174" s="37"/>
      <c r="TLG174" s="37"/>
      <c r="TLH174" s="37"/>
      <c r="TLI174" s="37"/>
      <c r="TLJ174" s="37"/>
      <c r="TLK174" s="37"/>
      <c r="TLL174" s="37"/>
      <c r="TLM174" s="37"/>
      <c r="TLN174" s="37"/>
      <c r="TLO174" s="37"/>
      <c r="TLP174" s="37"/>
      <c r="TLQ174" s="37"/>
      <c r="TLR174" s="37"/>
      <c r="TLS174" s="37"/>
      <c r="TLT174" s="37"/>
      <c r="TLU174" s="37"/>
      <c r="TLV174" s="37"/>
      <c r="TLW174" s="37"/>
      <c r="TLX174" s="37"/>
      <c r="TLY174" s="37"/>
      <c r="TLZ174" s="37"/>
      <c r="TMA174" s="37"/>
      <c r="TMB174" s="37"/>
      <c r="TMC174" s="37"/>
      <c r="TMD174" s="37"/>
      <c r="TME174" s="37"/>
      <c r="TMF174" s="37"/>
      <c r="TMG174" s="37"/>
      <c r="TMH174" s="37"/>
      <c r="TMI174" s="37"/>
      <c r="TMJ174" s="37"/>
      <c r="TMK174" s="37"/>
      <c r="TML174" s="37"/>
      <c r="TMM174" s="37"/>
      <c r="TMN174" s="37"/>
      <c r="TMO174" s="37"/>
      <c r="TMP174" s="37"/>
      <c r="TMQ174" s="37"/>
      <c r="TMR174" s="37"/>
      <c r="TMS174" s="37"/>
      <c r="TMT174" s="37"/>
      <c r="TMU174" s="37"/>
      <c r="TMV174" s="37"/>
      <c r="TMW174" s="37"/>
      <c r="TMX174" s="37"/>
      <c r="TMY174" s="37"/>
      <c r="TMZ174" s="37"/>
      <c r="TNA174" s="37"/>
      <c r="TNB174" s="37"/>
      <c r="TNC174" s="37"/>
      <c r="TND174" s="37"/>
      <c r="TNE174" s="37"/>
      <c r="TNF174" s="37"/>
      <c r="TNG174" s="37"/>
      <c r="TNH174" s="37"/>
      <c r="TNI174" s="37"/>
      <c r="TNJ174" s="37"/>
      <c r="TNK174" s="37"/>
      <c r="TNL174" s="37"/>
      <c r="TNM174" s="37"/>
      <c r="TNN174" s="37"/>
      <c r="TNO174" s="37"/>
      <c r="TNP174" s="37"/>
      <c r="TNQ174" s="37"/>
      <c r="TNR174" s="37"/>
      <c r="TNS174" s="37"/>
      <c r="TNT174" s="37"/>
      <c r="TNU174" s="37"/>
      <c r="TNV174" s="37"/>
      <c r="TNW174" s="37"/>
      <c r="TNX174" s="37"/>
      <c r="TNY174" s="37"/>
      <c r="TNZ174" s="37"/>
      <c r="TOA174" s="37"/>
      <c r="TOB174" s="37"/>
      <c r="TOC174" s="37"/>
      <c r="TOD174" s="37"/>
      <c r="TOE174" s="37"/>
      <c r="TOF174" s="37"/>
      <c r="TOG174" s="37"/>
      <c r="TOH174" s="37"/>
      <c r="TOI174" s="37"/>
      <c r="TOJ174" s="37"/>
      <c r="TOK174" s="37"/>
      <c r="TOL174" s="37"/>
      <c r="TOM174" s="37"/>
      <c r="TON174" s="37"/>
      <c r="TOO174" s="37"/>
      <c r="TOP174" s="37"/>
      <c r="TOQ174" s="37"/>
      <c r="TOR174" s="37"/>
      <c r="TOS174" s="37"/>
      <c r="TOT174" s="37"/>
      <c r="TOU174" s="37"/>
      <c r="TOV174" s="37"/>
      <c r="TOW174" s="37"/>
      <c r="TOX174" s="37"/>
      <c r="TOY174" s="37"/>
      <c r="TOZ174" s="37"/>
      <c r="TPA174" s="37"/>
      <c r="TPB174" s="37"/>
      <c r="TPC174" s="37"/>
      <c r="TPD174" s="37"/>
      <c r="TPE174" s="37"/>
      <c r="TPF174" s="37"/>
      <c r="TPG174" s="37"/>
      <c r="TPH174" s="37"/>
      <c r="TPI174" s="37"/>
      <c r="TPJ174" s="37"/>
      <c r="TPK174" s="37"/>
      <c r="TPL174" s="37"/>
      <c r="TPM174" s="37"/>
      <c r="TPN174" s="37"/>
      <c r="TPO174" s="37"/>
      <c r="TPP174" s="37"/>
      <c r="TPQ174" s="37"/>
      <c r="TPR174" s="37"/>
      <c r="TPS174" s="37"/>
      <c r="TPT174" s="37"/>
      <c r="TPU174" s="37"/>
      <c r="TPV174" s="37"/>
      <c r="TPW174" s="37"/>
      <c r="TPX174" s="37"/>
      <c r="TPY174" s="37"/>
      <c r="TPZ174" s="37"/>
      <c r="TQA174" s="37"/>
      <c r="TQB174" s="37"/>
      <c r="TQC174" s="37"/>
      <c r="TQD174" s="37"/>
      <c r="TQE174" s="37"/>
      <c r="TQF174" s="37"/>
      <c r="TQG174" s="37"/>
      <c r="TQH174" s="37"/>
      <c r="TQI174" s="37"/>
      <c r="TQJ174" s="37"/>
      <c r="TQK174" s="37"/>
      <c r="TQL174" s="37"/>
      <c r="TQM174" s="37"/>
      <c r="TQN174" s="37"/>
      <c r="TQO174" s="37"/>
      <c r="TQP174" s="37"/>
      <c r="TQQ174" s="37"/>
      <c r="TQR174" s="37"/>
      <c r="TQS174" s="37"/>
      <c r="TQT174" s="37"/>
      <c r="TQU174" s="37"/>
      <c r="TQV174" s="37"/>
      <c r="TQW174" s="37"/>
      <c r="TQX174" s="37"/>
      <c r="TQY174" s="37"/>
      <c r="TQZ174" s="37"/>
      <c r="TRA174" s="37"/>
      <c r="TRB174" s="37"/>
      <c r="TRC174" s="37"/>
      <c r="TRD174" s="37"/>
      <c r="TRE174" s="37"/>
      <c r="TRF174" s="37"/>
      <c r="TRG174" s="37"/>
      <c r="TRH174" s="37"/>
      <c r="TRI174" s="37"/>
      <c r="TRJ174" s="37"/>
      <c r="TRK174" s="37"/>
      <c r="TRL174" s="37"/>
      <c r="TRM174" s="37"/>
      <c r="TRN174" s="37"/>
      <c r="TRO174" s="37"/>
      <c r="TRP174" s="37"/>
      <c r="TRQ174" s="37"/>
      <c r="TRR174" s="37"/>
      <c r="TRS174" s="37"/>
      <c r="TRT174" s="37"/>
      <c r="TRU174" s="37"/>
      <c r="TRV174" s="37"/>
      <c r="TRW174" s="37"/>
      <c r="TRX174" s="37"/>
      <c r="TRY174" s="37"/>
      <c r="TRZ174" s="37"/>
      <c r="TSA174" s="37"/>
      <c r="TSB174" s="37"/>
      <c r="TSC174" s="37"/>
      <c r="TSD174" s="37"/>
      <c r="TSE174" s="37"/>
      <c r="TSF174" s="37"/>
      <c r="TSG174" s="37"/>
      <c r="TSH174" s="37"/>
      <c r="TSI174" s="37"/>
      <c r="TSJ174" s="37"/>
      <c r="TSK174" s="37"/>
      <c r="TSL174" s="37"/>
      <c r="TSM174" s="37"/>
      <c r="TSN174" s="37"/>
      <c r="TSO174" s="37"/>
      <c r="TSP174" s="37"/>
      <c r="TSQ174" s="37"/>
      <c r="TSR174" s="37"/>
      <c r="TSS174" s="37"/>
      <c r="TST174" s="37"/>
      <c r="TSU174" s="37"/>
      <c r="TSV174" s="37"/>
      <c r="TSW174" s="37"/>
      <c r="TSX174" s="37"/>
      <c r="TSY174" s="37"/>
      <c r="TSZ174" s="37"/>
      <c r="TTA174" s="37"/>
      <c r="TTB174" s="37"/>
      <c r="TTC174" s="37"/>
      <c r="TTD174" s="37"/>
      <c r="TTE174" s="37"/>
      <c r="TTF174" s="37"/>
      <c r="TTG174" s="37"/>
      <c r="TTH174" s="37"/>
      <c r="TTI174" s="37"/>
      <c r="TTJ174" s="37"/>
      <c r="TTK174" s="37"/>
      <c r="TTL174" s="37"/>
      <c r="TTM174" s="37"/>
      <c r="TTN174" s="37"/>
      <c r="TTO174" s="37"/>
      <c r="TTP174" s="37"/>
      <c r="TTQ174" s="37"/>
      <c r="TTR174" s="37"/>
      <c r="TTS174" s="37"/>
      <c r="TTT174" s="37"/>
      <c r="TTU174" s="37"/>
      <c r="TTV174" s="37"/>
      <c r="TTW174" s="37"/>
      <c r="TTX174" s="37"/>
      <c r="TTY174" s="37"/>
      <c r="TTZ174" s="37"/>
      <c r="TUA174" s="37"/>
      <c r="TUB174" s="37"/>
      <c r="TUC174" s="37"/>
      <c r="TUD174" s="37"/>
      <c r="TUE174" s="37"/>
      <c r="TUF174" s="37"/>
      <c r="TUG174" s="37"/>
      <c r="TUH174" s="37"/>
      <c r="TUI174" s="37"/>
      <c r="TUJ174" s="37"/>
      <c r="TUK174" s="37"/>
      <c r="TUL174" s="37"/>
      <c r="TUM174" s="37"/>
      <c r="TUN174" s="37"/>
      <c r="TUO174" s="37"/>
      <c r="TUP174" s="37"/>
      <c r="TUQ174" s="37"/>
      <c r="TUR174" s="37"/>
      <c r="TUS174" s="37"/>
      <c r="TUT174" s="37"/>
      <c r="TUU174" s="37"/>
      <c r="TUV174" s="37"/>
      <c r="TUW174" s="37"/>
      <c r="TUX174" s="37"/>
      <c r="TUY174" s="37"/>
      <c r="TUZ174" s="37"/>
      <c r="TVA174" s="37"/>
      <c r="TVB174" s="37"/>
      <c r="TVC174" s="37"/>
      <c r="TVD174" s="37"/>
      <c r="TVE174" s="37"/>
      <c r="TVF174" s="37"/>
      <c r="TVG174" s="37"/>
      <c r="TVH174" s="37"/>
      <c r="TVI174" s="37"/>
      <c r="TVJ174" s="37"/>
      <c r="TVK174" s="37"/>
      <c r="TVL174" s="37"/>
      <c r="TVM174" s="37"/>
      <c r="TVN174" s="37"/>
      <c r="TVO174" s="37"/>
      <c r="TVP174" s="37"/>
      <c r="TVQ174" s="37"/>
      <c r="TVR174" s="37"/>
      <c r="TVS174" s="37"/>
      <c r="TVT174" s="37"/>
      <c r="TVU174" s="37"/>
      <c r="TVV174" s="37"/>
      <c r="TVW174" s="37"/>
      <c r="TVX174" s="37"/>
      <c r="TVY174" s="37"/>
      <c r="TVZ174" s="37"/>
      <c r="TWA174" s="37"/>
      <c r="TWB174" s="37"/>
      <c r="TWC174" s="37"/>
      <c r="TWD174" s="37"/>
      <c r="TWE174" s="37"/>
      <c r="TWF174" s="37"/>
      <c r="TWG174" s="37"/>
      <c r="TWH174" s="37"/>
      <c r="TWI174" s="37"/>
      <c r="TWJ174" s="37"/>
      <c r="TWK174" s="37"/>
      <c r="TWL174" s="37"/>
      <c r="TWM174" s="37"/>
      <c r="TWN174" s="37"/>
      <c r="TWO174" s="37"/>
      <c r="TWP174" s="37"/>
      <c r="TWQ174" s="37"/>
      <c r="TWR174" s="37"/>
      <c r="TWS174" s="37"/>
      <c r="TWT174" s="37"/>
      <c r="TWU174" s="37"/>
      <c r="TWV174" s="37"/>
      <c r="TWW174" s="37"/>
      <c r="TWX174" s="37"/>
      <c r="TWY174" s="37"/>
      <c r="TWZ174" s="37"/>
      <c r="TXA174" s="37"/>
      <c r="TXB174" s="37"/>
      <c r="TXC174" s="37"/>
      <c r="TXD174" s="37"/>
      <c r="TXE174" s="37"/>
      <c r="TXF174" s="37"/>
      <c r="TXG174" s="37"/>
      <c r="TXH174" s="37"/>
      <c r="TXI174" s="37"/>
      <c r="TXJ174" s="37"/>
      <c r="TXK174" s="37"/>
      <c r="TXL174" s="37"/>
      <c r="TXM174" s="37"/>
      <c r="TXN174" s="37"/>
      <c r="TXO174" s="37"/>
      <c r="TXP174" s="37"/>
      <c r="TXQ174" s="37"/>
      <c r="TXR174" s="37"/>
      <c r="TXS174" s="37"/>
      <c r="TXT174" s="37"/>
      <c r="TXU174" s="37"/>
      <c r="TXV174" s="37"/>
      <c r="TXW174" s="37"/>
      <c r="TXX174" s="37"/>
      <c r="TXY174" s="37"/>
      <c r="TXZ174" s="37"/>
      <c r="TYA174" s="37"/>
      <c r="TYB174" s="37"/>
      <c r="TYC174" s="37"/>
      <c r="TYD174" s="37"/>
      <c r="TYE174" s="37"/>
      <c r="TYF174" s="37"/>
      <c r="TYG174" s="37"/>
      <c r="TYH174" s="37"/>
      <c r="TYI174" s="37"/>
      <c r="TYJ174" s="37"/>
      <c r="TYK174" s="37"/>
      <c r="TYL174" s="37"/>
      <c r="TYM174" s="37"/>
      <c r="TYN174" s="37"/>
      <c r="TYO174" s="37"/>
      <c r="TYP174" s="37"/>
      <c r="TYQ174" s="37"/>
      <c r="TYR174" s="37"/>
      <c r="TYS174" s="37"/>
      <c r="TYT174" s="37"/>
      <c r="TYU174" s="37"/>
      <c r="TYV174" s="37"/>
      <c r="TYW174" s="37"/>
      <c r="TYX174" s="37"/>
      <c r="TYY174" s="37"/>
      <c r="TYZ174" s="37"/>
      <c r="TZA174" s="37"/>
      <c r="TZB174" s="37"/>
      <c r="TZC174" s="37"/>
      <c r="TZD174" s="37"/>
      <c r="TZE174" s="37"/>
      <c r="TZF174" s="37"/>
      <c r="TZG174" s="37"/>
      <c r="TZH174" s="37"/>
      <c r="TZI174" s="37"/>
      <c r="TZJ174" s="37"/>
      <c r="TZK174" s="37"/>
      <c r="TZL174" s="37"/>
      <c r="TZM174" s="37"/>
      <c r="TZN174" s="37"/>
      <c r="TZO174" s="37"/>
      <c r="TZP174" s="37"/>
      <c r="TZQ174" s="37"/>
      <c r="TZR174" s="37"/>
      <c r="TZS174" s="37"/>
      <c r="TZT174" s="37"/>
      <c r="TZU174" s="37"/>
      <c r="TZV174" s="37"/>
      <c r="TZW174" s="37"/>
      <c r="TZX174" s="37"/>
      <c r="TZY174" s="37"/>
      <c r="TZZ174" s="37"/>
      <c r="UAA174" s="37"/>
      <c r="UAB174" s="37"/>
      <c r="UAC174" s="37"/>
      <c r="UAD174" s="37"/>
      <c r="UAE174" s="37"/>
      <c r="UAF174" s="37"/>
      <c r="UAG174" s="37"/>
      <c r="UAH174" s="37"/>
      <c r="UAI174" s="37"/>
      <c r="UAJ174" s="37"/>
      <c r="UAK174" s="37"/>
      <c r="UAL174" s="37"/>
      <c r="UAM174" s="37"/>
      <c r="UAN174" s="37"/>
      <c r="UAO174" s="37"/>
      <c r="UAP174" s="37"/>
      <c r="UAQ174" s="37"/>
      <c r="UAR174" s="37"/>
      <c r="UAS174" s="37"/>
      <c r="UAT174" s="37"/>
      <c r="UAU174" s="37"/>
      <c r="UAV174" s="37"/>
      <c r="UAW174" s="37"/>
      <c r="UAX174" s="37"/>
      <c r="UAY174" s="37"/>
      <c r="UAZ174" s="37"/>
      <c r="UBA174" s="37"/>
      <c r="UBB174" s="37"/>
      <c r="UBC174" s="37"/>
      <c r="UBD174" s="37"/>
      <c r="UBE174" s="37"/>
      <c r="UBF174" s="37"/>
      <c r="UBG174" s="37"/>
      <c r="UBH174" s="37"/>
      <c r="UBI174" s="37"/>
      <c r="UBJ174" s="37"/>
      <c r="UBK174" s="37"/>
      <c r="UBL174" s="37"/>
      <c r="UBM174" s="37"/>
      <c r="UBN174" s="37"/>
      <c r="UBO174" s="37"/>
      <c r="UBP174" s="37"/>
      <c r="UBQ174" s="37"/>
      <c r="UBR174" s="37"/>
      <c r="UBS174" s="37"/>
      <c r="UBT174" s="37"/>
      <c r="UBU174" s="37"/>
      <c r="UBV174" s="37"/>
      <c r="UBW174" s="37"/>
      <c r="UBX174" s="37"/>
      <c r="UBY174" s="37"/>
      <c r="UBZ174" s="37"/>
      <c r="UCA174" s="37"/>
      <c r="UCB174" s="37"/>
      <c r="UCC174" s="37"/>
      <c r="UCD174" s="37"/>
      <c r="UCE174" s="37"/>
      <c r="UCF174" s="37"/>
      <c r="UCG174" s="37"/>
      <c r="UCH174" s="37"/>
      <c r="UCI174" s="37"/>
      <c r="UCJ174" s="37"/>
      <c r="UCK174" s="37"/>
      <c r="UCL174" s="37"/>
      <c r="UCM174" s="37"/>
      <c r="UCN174" s="37"/>
      <c r="UCO174" s="37"/>
      <c r="UCP174" s="37"/>
      <c r="UCQ174" s="37"/>
      <c r="UCR174" s="37"/>
      <c r="UCS174" s="37"/>
      <c r="UCT174" s="37"/>
      <c r="UCU174" s="37"/>
      <c r="UCV174" s="37"/>
      <c r="UCW174" s="37"/>
      <c r="UCX174" s="37"/>
      <c r="UCY174" s="37"/>
      <c r="UCZ174" s="37"/>
      <c r="UDA174" s="37"/>
      <c r="UDB174" s="37"/>
      <c r="UDC174" s="37"/>
      <c r="UDD174" s="37"/>
      <c r="UDE174" s="37"/>
      <c r="UDF174" s="37"/>
      <c r="UDG174" s="37"/>
      <c r="UDH174" s="37"/>
      <c r="UDI174" s="37"/>
      <c r="UDJ174" s="37"/>
      <c r="UDK174" s="37"/>
      <c r="UDL174" s="37"/>
      <c r="UDM174" s="37"/>
      <c r="UDN174" s="37"/>
      <c r="UDO174" s="37"/>
      <c r="UDP174" s="37"/>
      <c r="UDQ174" s="37"/>
      <c r="UDR174" s="37"/>
      <c r="UDS174" s="37"/>
      <c r="UDT174" s="37"/>
      <c r="UDU174" s="37"/>
      <c r="UDV174" s="37"/>
      <c r="UDW174" s="37"/>
      <c r="UDX174" s="37"/>
      <c r="UDY174" s="37"/>
      <c r="UDZ174" s="37"/>
      <c r="UEA174" s="37"/>
      <c r="UEB174" s="37"/>
      <c r="UEC174" s="37"/>
      <c r="UED174" s="37"/>
      <c r="UEE174" s="37"/>
      <c r="UEF174" s="37"/>
      <c r="UEG174" s="37"/>
      <c r="UEH174" s="37"/>
      <c r="UEI174" s="37"/>
      <c r="UEJ174" s="37"/>
      <c r="UEK174" s="37"/>
      <c r="UEL174" s="37"/>
      <c r="UEM174" s="37"/>
      <c r="UEN174" s="37"/>
      <c r="UEO174" s="37"/>
      <c r="UEP174" s="37"/>
      <c r="UEQ174" s="37"/>
      <c r="UER174" s="37"/>
      <c r="UES174" s="37"/>
      <c r="UET174" s="37"/>
      <c r="UEU174" s="37"/>
      <c r="UEV174" s="37"/>
      <c r="UEW174" s="37"/>
      <c r="UEX174" s="37"/>
      <c r="UEY174" s="37"/>
      <c r="UEZ174" s="37"/>
      <c r="UFA174" s="37"/>
      <c r="UFB174" s="37"/>
      <c r="UFC174" s="37"/>
      <c r="UFD174" s="37"/>
      <c r="UFE174" s="37"/>
      <c r="UFF174" s="37"/>
      <c r="UFG174" s="37"/>
      <c r="UFH174" s="37"/>
      <c r="UFI174" s="37"/>
      <c r="UFJ174" s="37"/>
      <c r="UFK174" s="37"/>
      <c r="UFL174" s="37"/>
      <c r="UFM174" s="37"/>
      <c r="UFN174" s="37"/>
      <c r="UFO174" s="37"/>
      <c r="UFP174" s="37"/>
      <c r="UFQ174" s="37"/>
      <c r="UFR174" s="37"/>
      <c r="UFS174" s="37"/>
      <c r="UFT174" s="37"/>
      <c r="UFU174" s="37"/>
      <c r="UFV174" s="37"/>
      <c r="UFW174" s="37"/>
      <c r="UFX174" s="37"/>
      <c r="UFY174" s="37"/>
      <c r="UFZ174" s="37"/>
      <c r="UGA174" s="37"/>
      <c r="UGB174" s="37"/>
      <c r="UGC174" s="37"/>
      <c r="UGD174" s="37"/>
      <c r="UGE174" s="37"/>
      <c r="UGF174" s="37"/>
      <c r="UGG174" s="37"/>
      <c r="UGH174" s="37"/>
      <c r="UGI174" s="37"/>
      <c r="UGJ174" s="37"/>
      <c r="UGK174" s="37"/>
      <c r="UGL174" s="37"/>
      <c r="UGM174" s="37"/>
      <c r="UGN174" s="37"/>
      <c r="UGO174" s="37"/>
      <c r="UGP174" s="37"/>
      <c r="UGQ174" s="37"/>
      <c r="UGR174" s="37"/>
      <c r="UGS174" s="37"/>
      <c r="UGT174" s="37"/>
      <c r="UGU174" s="37"/>
      <c r="UGV174" s="37"/>
      <c r="UGW174" s="37"/>
      <c r="UGX174" s="37"/>
      <c r="UGY174" s="37"/>
      <c r="UGZ174" s="37"/>
      <c r="UHA174" s="37"/>
      <c r="UHB174" s="37"/>
      <c r="UHC174" s="37"/>
      <c r="UHD174" s="37"/>
      <c r="UHE174" s="37"/>
      <c r="UHF174" s="37"/>
      <c r="UHG174" s="37"/>
      <c r="UHH174" s="37"/>
      <c r="UHI174" s="37"/>
      <c r="UHJ174" s="37"/>
      <c r="UHK174" s="37"/>
      <c r="UHL174" s="37"/>
      <c r="UHM174" s="37"/>
      <c r="UHN174" s="37"/>
      <c r="UHO174" s="37"/>
      <c r="UHP174" s="37"/>
      <c r="UHQ174" s="37"/>
      <c r="UHR174" s="37"/>
      <c r="UHS174" s="37"/>
      <c r="UHT174" s="37"/>
      <c r="UHU174" s="37"/>
      <c r="UHV174" s="37"/>
      <c r="UHW174" s="37"/>
      <c r="UHX174" s="37"/>
      <c r="UHY174" s="37"/>
      <c r="UHZ174" s="37"/>
      <c r="UIA174" s="37"/>
      <c r="UIB174" s="37"/>
      <c r="UIC174" s="37"/>
      <c r="UID174" s="37"/>
      <c r="UIE174" s="37"/>
      <c r="UIF174" s="37"/>
      <c r="UIG174" s="37"/>
      <c r="UIH174" s="37"/>
      <c r="UII174" s="37"/>
      <c r="UIJ174" s="37"/>
      <c r="UIK174" s="37"/>
      <c r="UIL174" s="37"/>
      <c r="UIM174" s="37"/>
      <c r="UIN174" s="37"/>
      <c r="UIO174" s="37"/>
      <c r="UIP174" s="37"/>
      <c r="UIQ174" s="37"/>
      <c r="UIR174" s="37"/>
      <c r="UIS174" s="37"/>
      <c r="UIT174" s="37"/>
      <c r="UIU174" s="37"/>
      <c r="UIV174" s="37"/>
      <c r="UIW174" s="37"/>
      <c r="UIX174" s="37"/>
      <c r="UIY174" s="37"/>
      <c r="UIZ174" s="37"/>
      <c r="UJA174" s="37"/>
      <c r="UJB174" s="37"/>
      <c r="UJC174" s="37"/>
      <c r="UJD174" s="37"/>
      <c r="UJE174" s="37"/>
      <c r="UJF174" s="37"/>
      <c r="UJG174" s="37"/>
      <c r="UJH174" s="37"/>
      <c r="UJI174" s="37"/>
      <c r="UJJ174" s="37"/>
      <c r="UJK174" s="37"/>
      <c r="UJL174" s="37"/>
      <c r="UJM174" s="37"/>
      <c r="UJN174" s="37"/>
      <c r="UJO174" s="37"/>
      <c r="UJP174" s="37"/>
      <c r="UJQ174" s="37"/>
      <c r="UJR174" s="37"/>
      <c r="UJS174" s="37"/>
      <c r="UJT174" s="37"/>
      <c r="UJU174" s="37"/>
      <c r="UJV174" s="37"/>
      <c r="UJW174" s="37"/>
      <c r="UJX174" s="37"/>
      <c r="UJY174" s="37"/>
      <c r="UJZ174" s="37"/>
      <c r="UKA174" s="37"/>
      <c r="UKB174" s="37"/>
      <c r="UKC174" s="37"/>
      <c r="UKD174" s="37"/>
      <c r="UKE174" s="37"/>
      <c r="UKF174" s="37"/>
      <c r="UKG174" s="37"/>
      <c r="UKH174" s="37"/>
      <c r="UKI174" s="37"/>
      <c r="UKJ174" s="37"/>
      <c r="UKK174" s="37"/>
      <c r="UKL174" s="37"/>
      <c r="UKM174" s="37"/>
      <c r="UKN174" s="37"/>
      <c r="UKO174" s="37"/>
      <c r="UKP174" s="37"/>
      <c r="UKQ174" s="37"/>
      <c r="UKR174" s="37"/>
      <c r="UKS174" s="37"/>
      <c r="UKT174" s="37"/>
      <c r="UKU174" s="37"/>
      <c r="UKV174" s="37"/>
      <c r="UKW174" s="37"/>
      <c r="UKX174" s="37"/>
      <c r="UKY174" s="37"/>
      <c r="UKZ174" s="37"/>
      <c r="ULA174" s="37"/>
      <c r="ULB174" s="37"/>
      <c r="ULC174" s="37"/>
      <c r="ULD174" s="37"/>
      <c r="ULE174" s="37"/>
      <c r="ULF174" s="37"/>
      <c r="ULG174" s="37"/>
      <c r="ULH174" s="37"/>
      <c r="ULI174" s="37"/>
      <c r="ULJ174" s="37"/>
      <c r="ULK174" s="37"/>
      <c r="ULL174" s="37"/>
      <c r="ULM174" s="37"/>
      <c r="ULN174" s="37"/>
      <c r="ULO174" s="37"/>
      <c r="ULP174" s="37"/>
      <c r="ULQ174" s="37"/>
      <c r="ULR174" s="37"/>
      <c r="ULS174" s="37"/>
      <c r="ULT174" s="37"/>
      <c r="ULU174" s="37"/>
      <c r="ULV174" s="37"/>
      <c r="ULW174" s="37"/>
      <c r="ULX174" s="37"/>
      <c r="ULY174" s="37"/>
      <c r="ULZ174" s="37"/>
      <c r="UMA174" s="37"/>
      <c r="UMB174" s="37"/>
      <c r="UMC174" s="37"/>
      <c r="UMD174" s="37"/>
      <c r="UME174" s="37"/>
      <c r="UMF174" s="37"/>
      <c r="UMG174" s="37"/>
      <c r="UMH174" s="37"/>
      <c r="UMI174" s="37"/>
      <c r="UMJ174" s="37"/>
      <c r="UMK174" s="37"/>
      <c r="UML174" s="37"/>
      <c r="UMM174" s="37"/>
      <c r="UMN174" s="37"/>
      <c r="UMO174" s="37"/>
      <c r="UMP174" s="37"/>
      <c r="UMQ174" s="37"/>
      <c r="UMR174" s="37"/>
      <c r="UMS174" s="37"/>
      <c r="UMT174" s="37"/>
      <c r="UMU174" s="37"/>
      <c r="UMV174" s="37"/>
      <c r="UMW174" s="37"/>
      <c r="UMX174" s="37"/>
      <c r="UMY174" s="37"/>
      <c r="UMZ174" s="37"/>
      <c r="UNA174" s="37"/>
      <c r="UNB174" s="37"/>
      <c r="UNC174" s="37"/>
      <c r="UND174" s="37"/>
      <c r="UNE174" s="37"/>
      <c r="UNF174" s="37"/>
      <c r="UNG174" s="37"/>
      <c r="UNH174" s="37"/>
      <c r="UNI174" s="37"/>
      <c r="UNJ174" s="37"/>
      <c r="UNK174" s="37"/>
      <c r="UNL174" s="37"/>
      <c r="UNM174" s="37"/>
      <c r="UNN174" s="37"/>
      <c r="UNO174" s="37"/>
      <c r="UNP174" s="37"/>
      <c r="UNQ174" s="37"/>
      <c r="UNR174" s="37"/>
      <c r="UNS174" s="37"/>
      <c r="UNT174" s="37"/>
      <c r="UNU174" s="37"/>
      <c r="UNV174" s="37"/>
      <c r="UNW174" s="37"/>
      <c r="UNX174" s="37"/>
      <c r="UNY174" s="37"/>
      <c r="UNZ174" s="37"/>
      <c r="UOA174" s="37"/>
      <c r="UOB174" s="37"/>
      <c r="UOC174" s="37"/>
      <c r="UOD174" s="37"/>
      <c r="UOE174" s="37"/>
      <c r="UOF174" s="37"/>
      <c r="UOG174" s="37"/>
      <c r="UOH174" s="37"/>
      <c r="UOI174" s="37"/>
      <c r="UOJ174" s="37"/>
      <c r="UOK174" s="37"/>
      <c r="UOL174" s="37"/>
      <c r="UOM174" s="37"/>
      <c r="UON174" s="37"/>
      <c r="UOO174" s="37"/>
      <c r="UOP174" s="37"/>
      <c r="UOQ174" s="37"/>
      <c r="UOR174" s="37"/>
      <c r="UOS174" s="37"/>
      <c r="UOT174" s="37"/>
      <c r="UOU174" s="37"/>
      <c r="UOV174" s="37"/>
      <c r="UOW174" s="37"/>
      <c r="UOX174" s="37"/>
      <c r="UOY174" s="37"/>
      <c r="UOZ174" s="37"/>
      <c r="UPA174" s="37"/>
      <c r="UPB174" s="37"/>
      <c r="UPC174" s="37"/>
      <c r="UPD174" s="37"/>
      <c r="UPE174" s="37"/>
      <c r="UPF174" s="37"/>
      <c r="UPG174" s="37"/>
      <c r="UPH174" s="37"/>
      <c r="UPI174" s="37"/>
      <c r="UPJ174" s="37"/>
      <c r="UPK174" s="37"/>
      <c r="UPL174" s="37"/>
      <c r="UPM174" s="37"/>
      <c r="UPN174" s="37"/>
      <c r="UPO174" s="37"/>
      <c r="UPP174" s="37"/>
      <c r="UPQ174" s="37"/>
      <c r="UPR174" s="37"/>
      <c r="UPS174" s="37"/>
      <c r="UPT174" s="37"/>
      <c r="UPU174" s="37"/>
      <c r="UPV174" s="37"/>
      <c r="UPW174" s="37"/>
      <c r="UPX174" s="37"/>
      <c r="UPY174" s="37"/>
      <c r="UPZ174" s="37"/>
      <c r="UQA174" s="37"/>
      <c r="UQB174" s="37"/>
      <c r="UQC174" s="37"/>
      <c r="UQD174" s="37"/>
      <c r="UQE174" s="37"/>
      <c r="UQF174" s="37"/>
      <c r="UQG174" s="37"/>
      <c r="UQH174" s="37"/>
      <c r="UQI174" s="37"/>
      <c r="UQJ174" s="37"/>
      <c r="UQK174" s="37"/>
      <c r="UQL174" s="37"/>
      <c r="UQM174" s="37"/>
      <c r="UQN174" s="37"/>
      <c r="UQO174" s="37"/>
      <c r="UQP174" s="37"/>
      <c r="UQQ174" s="37"/>
      <c r="UQR174" s="37"/>
      <c r="UQS174" s="37"/>
      <c r="UQT174" s="37"/>
      <c r="UQU174" s="37"/>
      <c r="UQV174" s="37"/>
      <c r="UQW174" s="37"/>
      <c r="UQX174" s="37"/>
      <c r="UQY174" s="37"/>
      <c r="UQZ174" s="37"/>
      <c r="URA174" s="37"/>
      <c r="URB174" s="37"/>
      <c r="URC174" s="37"/>
      <c r="URD174" s="37"/>
      <c r="URE174" s="37"/>
      <c r="URF174" s="37"/>
      <c r="URG174" s="37"/>
      <c r="URH174" s="37"/>
      <c r="URI174" s="37"/>
      <c r="URJ174" s="37"/>
      <c r="URK174" s="37"/>
      <c r="URL174" s="37"/>
      <c r="URM174" s="37"/>
      <c r="URN174" s="37"/>
      <c r="URO174" s="37"/>
      <c r="URP174" s="37"/>
      <c r="URQ174" s="37"/>
      <c r="URR174" s="37"/>
      <c r="URS174" s="37"/>
      <c r="URT174" s="37"/>
      <c r="URU174" s="37"/>
      <c r="URV174" s="37"/>
      <c r="URW174" s="37"/>
      <c r="URX174" s="37"/>
      <c r="URY174" s="37"/>
      <c r="URZ174" s="37"/>
      <c r="USA174" s="37"/>
      <c r="USB174" s="37"/>
      <c r="USC174" s="37"/>
      <c r="USD174" s="37"/>
      <c r="USE174" s="37"/>
      <c r="USF174" s="37"/>
      <c r="USG174" s="37"/>
      <c r="USH174" s="37"/>
      <c r="USI174" s="37"/>
      <c r="USJ174" s="37"/>
      <c r="USK174" s="37"/>
      <c r="USL174" s="37"/>
      <c r="USM174" s="37"/>
      <c r="USN174" s="37"/>
      <c r="USO174" s="37"/>
      <c r="USP174" s="37"/>
      <c r="USQ174" s="37"/>
      <c r="USR174" s="37"/>
      <c r="USS174" s="37"/>
      <c r="UST174" s="37"/>
      <c r="USU174" s="37"/>
      <c r="USV174" s="37"/>
      <c r="USW174" s="37"/>
      <c r="USX174" s="37"/>
      <c r="USY174" s="37"/>
      <c r="USZ174" s="37"/>
      <c r="UTA174" s="37"/>
      <c r="UTB174" s="37"/>
      <c r="UTC174" s="37"/>
      <c r="UTD174" s="37"/>
      <c r="UTE174" s="37"/>
      <c r="UTF174" s="37"/>
      <c r="UTG174" s="37"/>
      <c r="UTH174" s="37"/>
      <c r="UTI174" s="37"/>
      <c r="UTJ174" s="37"/>
      <c r="UTK174" s="37"/>
      <c r="UTL174" s="37"/>
      <c r="UTM174" s="37"/>
      <c r="UTN174" s="37"/>
      <c r="UTO174" s="37"/>
      <c r="UTP174" s="37"/>
      <c r="UTQ174" s="37"/>
      <c r="UTR174" s="37"/>
      <c r="UTS174" s="37"/>
      <c r="UTT174" s="37"/>
      <c r="UTU174" s="37"/>
      <c r="UTV174" s="37"/>
      <c r="UTW174" s="37"/>
      <c r="UTX174" s="37"/>
      <c r="UTY174" s="37"/>
      <c r="UTZ174" s="37"/>
      <c r="UUA174" s="37"/>
      <c r="UUB174" s="37"/>
      <c r="UUC174" s="37"/>
      <c r="UUD174" s="37"/>
      <c r="UUE174" s="37"/>
      <c r="UUF174" s="37"/>
      <c r="UUG174" s="37"/>
      <c r="UUH174" s="37"/>
      <c r="UUI174" s="37"/>
      <c r="UUJ174" s="37"/>
      <c r="UUK174" s="37"/>
      <c r="UUL174" s="37"/>
      <c r="UUM174" s="37"/>
      <c r="UUN174" s="37"/>
      <c r="UUO174" s="37"/>
      <c r="UUP174" s="37"/>
      <c r="UUQ174" s="37"/>
      <c r="UUR174" s="37"/>
      <c r="UUS174" s="37"/>
      <c r="UUT174" s="37"/>
      <c r="UUU174" s="37"/>
      <c r="UUV174" s="37"/>
      <c r="UUW174" s="37"/>
      <c r="UUX174" s="37"/>
      <c r="UUY174" s="37"/>
      <c r="UUZ174" s="37"/>
      <c r="UVA174" s="37"/>
      <c r="UVB174" s="37"/>
      <c r="UVC174" s="37"/>
      <c r="UVD174" s="37"/>
      <c r="UVE174" s="37"/>
      <c r="UVF174" s="37"/>
      <c r="UVG174" s="37"/>
      <c r="UVH174" s="37"/>
      <c r="UVI174" s="37"/>
      <c r="UVJ174" s="37"/>
      <c r="UVK174" s="37"/>
      <c r="UVL174" s="37"/>
      <c r="UVM174" s="37"/>
      <c r="UVN174" s="37"/>
      <c r="UVO174" s="37"/>
      <c r="UVP174" s="37"/>
      <c r="UVQ174" s="37"/>
      <c r="UVR174" s="37"/>
      <c r="UVS174" s="37"/>
      <c r="UVT174" s="37"/>
      <c r="UVU174" s="37"/>
      <c r="UVV174" s="37"/>
      <c r="UVW174" s="37"/>
      <c r="UVX174" s="37"/>
      <c r="UVY174" s="37"/>
      <c r="UVZ174" s="37"/>
      <c r="UWA174" s="37"/>
      <c r="UWB174" s="37"/>
      <c r="UWC174" s="37"/>
      <c r="UWD174" s="37"/>
      <c r="UWE174" s="37"/>
      <c r="UWF174" s="37"/>
      <c r="UWG174" s="37"/>
      <c r="UWH174" s="37"/>
      <c r="UWI174" s="37"/>
      <c r="UWJ174" s="37"/>
      <c r="UWK174" s="37"/>
      <c r="UWL174" s="37"/>
      <c r="UWM174" s="37"/>
      <c r="UWN174" s="37"/>
      <c r="UWO174" s="37"/>
      <c r="UWP174" s="37"/>
      <c r="UWQ174" s="37"/>
      <c r="UWR174" s="37"/>
      <c r="UWS174" s="37"/>
      <c r="UWT174" s="37"/>
      <c r="UWU174" s="37"/>
      <c r="UWV174" s="37"/>
      <c r="UWW174" s="37"/>
      <c r="UWX174" s="37"/>
      <c r="UWY174" s="37"/>
      <c r="UWZ174" s="37"/>
      <c r="UXA174" s="37"/>
      <c r="UXB174" s="37"/>
      <c r="UXC174" s="37"/>
      <c r="UXD174" s="37"/>
      <c r="UXE174" s="37"/>
      <c r="UXF174" s="37"/>
      <c r="UXG174" s="37"/>
      <c r="UXH174" s="37"/>
      <c r="UXI174" s="37"/>
      <c r="UXJ174" s="37"/>
      <c r="UXK174" s="37"/>
      <c r="UXL174" s="37"/>
      <c r="UXM174" s="37"/>
      <c r="UXN174" s="37"/>
      <c r="UXO174" s="37"/>
      <c r="UXP174" s="37"/>
      <c r="UXQ174" s="37"/>
      <c r="UXR174" s="37"/>
      <c r="UXS174" s="37"/>
      <c r="UXT174" s="37"/>
      <c r="UXU174" s="37"/>
      <c r="UXV174" s="37"/>
      <c r="UXW174" s="37"/>
      <c r="UXX174" s="37"/>
      <c r="UXY174" s="37"/>
      <c r="UXZ174" s="37"/>
      <c r="UYA174" s="37"/>
      <c r="UYB174" s="37"/>
      <c r="UYC174" s="37"/>
      <c r="UYD174" s="37"/>
      <c r="UYE174" s="37"/>
      <c r="UYF174" s="37"/>
      <c r="UYG174" s="37"/>
      <c r="UYH174" s="37"/>
      <c r="UYI174" s="37"/>
      <c r="UYJ174" s="37"/>
      <c r="UYK174" s="37"/>
      <c r="UYL174" s="37"/>
      <c r="UYM174" s="37"/>
      <c r="UYN174" s="37"/>
      <c r="UYO174" s="37"/>
      <c r="UYP174" s="37"/>
      <c r="UYQ174" s="37"/>
      <c r="UYR174" s="37"/>
      <c r="UYS174" s="37"/>
      <c r="UYT174" s="37"/>
      <c r="UYU174" s="37"/>
      <c r="UYV174" s="37"/>
      <c r="UYW174" s="37"/>
      <c r="UYX174" s="37"/>
      <c r="UYY174" s="37"/>
      <c r="UYZ174" s="37"/>
      <c r="UZA174" s="37"/>
      <c r="UZB174" s="37"/>
      <c r="UZC174" s="37"/>
      <c r="UZD174" s="37"/>
      <c r="UZE174" s="37"/>
      <c r="UZF174" s="37"/>
      <c r="UZG174" s="37"/>
      <c r="UZH174" s="37"/>
      <c r="UZI174" s="37"/>
      <c r="UZJ174" s="37"/>
      <c r="UZK174" s="37"/>
      <c r="UZL174" s="37"/>
      <c r="UZM174" s="37"/>
      <c r="UZN174" s="37"/>
      <c r="UZO174" s="37"/>
      <c r="UZP174" s="37"/>
      <c r="UZQ174" s="37"/>
      <c r="UZR174" s="37"/>
      <c r="UZS174" s="37"/>
      <c r="UZT174" s="37"/>
      <c r="UZU174" s="37"/>
      <c r="UZV174" s="37"/>
      <c r="UZW174" s="37"/>
      <c r="UZX174" s="37"/>
      <c r="UZY174" s="37"/>
      <c r="UZZ174" s="37"/>
      <c r="VAA174" s="37"/>
      <c r="VAB174" s="37"/>
      <c r="VAC174" s="37"/>
      <c r="VAD174" s="37"/>
      <c r="VAE174" s="37"/>
      <c r="VAF174" s="37"/>
      <c r="VAG174" s="37"/>
      <c r="VAH174" s="37"/>
      <c r="VAI174" s="37"/>
      <c r="VAJ174" s="37"/>
      <c r="VAK174" s="37"/>
      <c r="VAL174" s="37"/>
      <c r="VAM174" s="37"/>
      <c r="VAN174" s="37"/>
      <c r="VAO174" s="37"/>
      <c r="VAP174" s="37"/>
      <c r="VAQ174" s="37"/>
      <c r="VAR174" s="37"/>
      <c r="VAS174" s="37"/>
      <c r="VAT174" s="37"/>
      <c r="VAU174" s="37"/>
      <c r="VAV174" s="37"/>
      <c r="VAW174" s="37"/>
      <c r="VAX174" s="37"/>
      <c r="VAY174" s="37"/>
      <c r="VAZ174" s="37"/>
      <c r="VBA174" s="37"/>
      <c r="VBB174" s="37"/>
      <c r="VBC174" s="37"/>
      <c r="VBD174" s="37"/>
      <c r="VBE174" s="37"/>
      <c r="VBF174" s="37"/>
      <c r="VBG174" s="37"/>
      <c r="VBH174" s="37"/>
      <c r="VBI174" s="37"/>
      <c r="VBJ174" s="37"/>
      <c r="VBK174" s="37"/>
      <c r="VBL174" s="37"/>
      <c r="VBM174" s="37"/>
      <c r="VBN174" s="37"/>
      <c r="VBO174" s="37"/>
      <c r="VBP174" s="37"/>
      <c r="VBQ174" s="37"/>
      <c r="VBR174" s="37"/>
      <c r="VBS174" s="37"/>
      <c r="VBT174" s="37"/>
      <c r="VBU174" s="37"/>
      <c r="VBV174" s="37"/>
      <c r="VBW174" s="37"/>
      <c r="VBX174" s="37"/>
      <c r="VBY174" s="37"/>
      <c r="VBZ174" s="37"/>
      <c r="VCA174" s="37"/>
      <c r="VCB174" s="37"/>
      <c r="VCC174" s="37"/>
      <c r="VCD174" s="37"/>
      <c r="VCE174" s="37"/>
      <c r="VCF174" s="37"/>
      <c r="VCG174" s="37"/>
      <c r="VCH174" s="37"/>
      <c r="VCI174" s="37"/>
      <c r="VCJ174" s="37"/>
      <c r="VCK174" s="37"/>
      <c r="VCL174" s="37"/>
      <c r="VCM174" s="37"/>
      <c r="VCN174" s="37"/>
      <c r="VCO174" s="37"/>
      <c r="VCP174" s="37"/>
      <c r="VCQ174" s="37"/>
      <c r="VCR174" s="37"/>
      <c r="VCS174" s="37"/>
      <c r="VCT174" s="37"/>
      <c r="VCU174" s="37"/>
      <c r="VCV174" s="37"/>
      <c r="VCW174" s="37"/>
      <c r="VCX174" s="37"/>
      <c r="VCY174" s="37"/>
      <c r="VCZ174" s="37"/>
      <c r="VDA174" s="37"/>
      <c r="VDB174" s="37"/>
      <c r="VDC174" s="37"/>
      <c r="VDD174" s="37"/>
      <c r="VDE174" s="37"/>
      <c r="VDF174" s="37"/>
      <c r="VDG174" s="37"/>
      <c r="VDH174" s="37"/>
      <c r="VDI174" s="37"/>
      <c r="VDJ174" s="37"/>
      <c r="VDK174" s="37"/>
      <c r="VDL174" s="37"/>
      <c r="VDM174" s="37"/>
      <c r="VDN174" s="37"/>
      <c r="VDO174" s="37"/>
      <c r="VDP174" s="37"/>
      <c r="VDQ174" s="37"/>
      <c r="VDR174" s="37"/>
      <c r="VDS174" s="37"/>
      <c r="VDT174" s="37"/>
      <c r="VDU174" s="37"/>
      <c r="VDV174" s="37"/>
      <c r="VDW174" s="37"/>
      <c r="VDX174" s="37"/>
      <c r="VDY174" s="37"/>
      <c r="VDZ174" s="37"/>
      <c r="VEA174" s="37"/>
      <c r="VEB174" s="37"/>
      <c r="VEC174" s="37"/>
      <c r="VED174" s="37"/>
      <c r="VEE174" s="37"/>
      <c r="VEF174" s="37"/>
      <c r="VEG174" s="37"/>
      <c r="VEH174" s="37"/>
      <c r="VEI174" s="37"/>
      <c r="VEJ174" s="37"/>
      <c r="VEK174" s="37"/>
      <c r="VEL174" s="37"/>
      <c r="VEM174" s="37"/>
      <c r="VEN174" s="37"/>
      <c r="VEO174" s="37"/>
      <c r="VEP174" s="37"/>
      <c r="VEQ174" s="37"/>
      <c r="VER174" s="37"/>
      <c r="VES174" s="37"/>
      <c r="VET174" s="37"/>
      <c r="VEU174" s="37"/>
      <c r="VEV174" s="37"/>
      <c r="VEW174" s="37"/>
      <c r="VEX174" s="37"/>
      <c r="VEY174" s="37"/>
      <c r="VEZ174" s="37"/>
      <c r="VFA174" s="37"/>
      <c r="VFB174" s="37"/>
      <c r="VFC174" s="37"/>
      <c r="VFD174" s="37"/>
      <c r="VFE174" s="37"/>
      <c r="VFF174" s="37"/>
      <c r="VFG174" s="37"/>
      <c r="VFH174" s="37"/>
      <c r="VFI174" s="37"/>
      <c r="VFJ174" s="37"/>
      <c r="VFK174" s="37"/>
      <c r="VFL174" s="37"/>
      <c r="VFM174" s="37"/>
      <c r="VFN174" s="37"/>
      <c r="VFO174" s="37"/>
      <c r="VFP174" s="37"/>
      <c r="VFQ174" s="37"/>
      <c r="VFR174" s="37"/>
      <c r="VFS174" s="37"/>
      <c r="VFT174" s="37"/>
      <c r="VFU174" s="37"/>
      <c r="VFV174" s="37"/>
      <c r="VFW174" s="37"/>
      <c r="VFX174" s="37"/>
      <c r="VFY174" s="37"/>
      <c r="VFZ174" s="37"/>
      <c r="VGA174" s="37"/>
      <c r="VGB174" s="37"/>
      <c r="VGC174" s="37"/>
      <c r="VGD174" s="37"/>
      <c r="VGE174" s="37"/>
      <c r="VGF174" s="37"/>
      <c r="VGG174" s="37"/>
      <c r="VGH174" s="37"/>
      <c r="VGI174" s="37"/>
      <c r="VGJ174" s="37"/>
      <c r="VGK174" s="37"/>
      <c r="VGL174" s="37"/>
      <c r="VGM174" s="37"/>
      <c r="VGN174" s="37"/>
      <c r="VGO174" s="37"/>
      <c r="VGP174" s="37"/>
      <c r="VGQ174" s="37"/>
      <c r="VGR174" s="37"/>
      <c r="VGS174" s="37"/>
      <c r="VGT174" s="37"/>
      <c r="VGU174" s="37"/>
      <c r="VGV174" s="37"/>
      <c r="VGW174" s="37"/>
      <c r="VGX174" s="37"/>
      <c r="VGY174" s="37"/>
      <c r="VGZ174" s="37"/>
      <c r="VHA174" s="37"/>
      <c r="VHB174" s="37"/>
      <c r="VHC174" s="37"/>
      <c r="VHD174" s="37"/>
      <c r="VHE174" s="37"/>
      <c r="VHF174" s="37"/>
      <c r="VHG174" s="37"/>
      <c r="VHH174" s="37"/>
      <c r="VHI174" s="37"/>
      <c r="VHJ174" s="37"/>
      <c r="VHK174" s="37"/>
      <c r="VHL174" s="37"/>
      <c r="VHM174" s="37"/>
      <c r="VHN174" s="37"/>
      <c r="VHO174" s="37"/>
      <c r="VHP174" s="37"/>
      <c r="VHQ174" s="37"/>
      <c r="VHR174" s="37"/>
      <c r="VHS174" s="37"/>
      <c r="VHT174" s="37"/>
      <c r="VHU174" s="37"/>
      <c r="VHV174" s="37"/>
      <c r="VHW174" s="37"/>
      <c r="VHX174" s="37"/>
      <c r="VHY174" s="37"/>
      <c r="VHZ174" s="37"/>
      <c r="VIA174" s="37"/>
      <c r="VIB174" s="37"/>
      <c r="VIC174" s="37"/>
      <c r="VID174" s="37"/>
      <c r="VIE174" s="37"/>
      <c r="VIF174" s="37"/>
      <c r="VIG174" s="37"/>
      <c r="VIH174" s="37"/>
      <c r="VII174" s="37"/>
      <c r="VIJ174" s="37"/>
      <c r="VIK174" s="37"/>
      <c r="VIL174" s="37"/>
      <c r="VIM174" s="37"/>
      <c r="VIN174" s="37"/>
      <c r="VIO174" s="37"/>
      <c r="VIP174" s="37"/>
      <c r="VIQ174" s="37"/>
      <c r="VIR174" s="37"/>
      <c r="VIS174" s="37"/>
      <c r="VIT174" s="37"/>
      <c r="VIU174" s="37"/>
      <c r="VIV174" s="37"/>
      <c r="VIW174" s="37"/>
      <c r="VIX174" s="37"/>
      <c r="VIY174" s="37"/>
      <c r="VIZ174" s="37"/>
      <c r="VJA174" s="37"/>
      <c r="VJB174" s="37"/>
      <c r="VJC174" s="37"/>
      <c r="VJD174" s="37"/>
      <c r="VJE174" s="37"/>
      <c r="VJF174" s="37"/>
      <c r="VJG174" s="37"/>
      <c r="VJH174" s="37"/>
      <c r="VJI174" s="37"/>
      <c r="VJJ174" s="37"/>
      <c r="VJK174" s="37"/>
      <c r="VJL174" s="37"/>
      <c r="VJM174" s="37"/>
      <c r="VJN174" s="37"/>
      <c r="VJO174" s="37"/>
      <c r="VJP174" s="37"/>
      <c r="VJQ174" s="37"/>
      <c r="VJR174" s="37"/>
      <c r="VJS174" s="37"/>
      <c r="VJT174" s="37"/>
      <c r="VJU174" s="37"/>
      <c r="VJV174" s="37"/>
      <c r="VJW174" s="37"/>
      <c r="VJX174" s="37"/>
      <c r="VJY174" s="37"/>
      <c r="VJZ174" s="37"/>
      <c r="VKA174" s="37"/>
      <c r="VKB174" s="37"/>
      <c r="VKC174" s="37"/>
      <c r="VKD174" s="37"/>
      <c r="VKE174" s="37"/>
      <c r="VKF174" s="37"/>
      <c r="VKG174" s="37"/>
      <c r="VKH174" s="37"/>
      <c r="VKI174" s="37"/>
      <c r="VKJ174" s="37"/>
      <c r="VKK174" s="37"/>
      <c r="VKL174" s="37"/>
      <c r="VKM174" s="37"/>
      <c r="VKN174" s="37"/>
      <c r="VKO174" s="37"/>
      <c r="VKP174" s="37"/>
      <c r="VKQ174" s="37"/>
      <c r="VKR174" s="37"/>
      <c r="VKS174" s="37"/>
      <c r="VKT174" s="37"/>
      <c r="VKU174" s="37"/>
      <c r="VKV174" s="37"/>
      <c r="VKW174" s="37"/>
      <c r="VKX174" s="37"/>
      <c r="VKY174" s="37"/>
      <c r="VKZ174" s="37"/>
      <c r="VLA174" s="37"/>
      <c r="VLB174" s="37"/>
      <c r="VLC174" s="37"/>
      <c r="VLD174" s="37"/>
      <c r="VLE174" s="37"/>
      <c r="VLF174" s="37"/>
      <c r="VLG174" s="37"/>
      <c r="VLH174" s="37"/>
      <c r="VLI174" s="37"/>
      <c r="VLJ174" s="37"/>
      <c r="VLK174" s="37"/>
      <c r="VLL174" s="37"/>
      <c r="VLM174" s="37"/>
      <c r="VLN174" s="37"/>
      <c r="VLO174" s="37"/>
      <c r="VLP174" s="37"/>
      <c r="VLQ174" s="37"/>
      <c r="VLR174" s="37"/>
      <c r="VLS174" s="37"/>
      <c r="VLT174" s="37"/>
      <c r="VLU174" s="37"/>
      <c r="VLV174" s="37"/>
      <c r="VLW174" s="37"/>
      <c r="VLX174" s="37"/>
      <c r="VLY174" s="37"/>
      <c r="VLZ174" s="37"/>
      <c r="VMA174" s="37"/>
      <c r="VMB174" s="37"/>
      <c r="VMC174" s="37"/>
      <c r="VMD174" s="37"/>
      <c r="VME174" s="37"/>
      <c r="VMF174" s="37"/>
      <c r="VMG174" s="37"/>
      <c r="VMH174" s="37"/>
      <c r="VMI174" s="37"/>
      <c r="VMJ174" s="37"/>
      <c r="VMK174" s="37"/>
      <c r="VML174" s="37"/>
      <c r="VMM174" s="37"/>
      <c r="VMN174" s="37"/>
      <c r="VMO174" s="37"/>
      <c r="VMP174" s="37"/>
      <c r="VMQ174" s="37"/>
      <c r="VMR174" s="37"/>
      <c r="VMS174" s="37"/>
      <c r="VMT174" s="37"/>
      <c r="VMU174" s="37"/>
      <c r="VMV174" s="37"/>
      <c r="VMW174" s="37"/>
      <c r="VMX174" s="37"/>
      <c r="VMY174" s="37"/>
      <c r="VMZ174" s="37"/>
      <c r="VNA174" s="37"/>
      <c r="VNB174" s="37"/>
      <c r="VNC174" s="37"/>
      <c r="VND174" s="37"/>
      <c r="VNE174" s="37"/>
      <c r="VNF174" s="37"/>
      <c r="VNG174" s="37"/>
      <c r="VNH174" s="37"/>
      <c r="VNI174" s="37"/>
      <c r="VNJ174" s="37"/>
      <c r="VNK174" s="37"/>
      <c r="VNL174" s="37"/>
      <c r="VNM174" s="37"/>
      <c r="VNN174" s="37"/>
      <c r="VNO174" s="37"/>
      <c r="VNP174" s="37"/>
      <c r="VNQ174" s="37"/>
      <c r="VNR174" s="37"/>
      <c r="VNS174" s="37"/>
      <c r="VNT174" s="37"/>
      <c r="VNU174" s="37"/>
      <c r="VNV174" s="37"/>
      <c r="VNW174" s="37"/>
      <c r="VNX174" s="37"/>
      <c r="VNY174" s="37"/>
      <c r="VNZ174" s="37"/>
      <c r="VOA174" s="37"/>
      <c r="VOB174" s="37"/>
      <c r="VOC174" s="37"/>
      <c r="VOD174" s="37"/>
      <c r="VOE174" s="37"/>
      <c r="VOF174" s="37"/>
      <c r="VOG174" s="37"/>
      <c r="VOH174" s="37"/>
      <c r="VOI174" s="37"/>
      <c r="VOJ174" s="37"/>
      <c r="VOK174" s="37"/>
      <c r="VOL174" s="37"/>
      <c r="VOM174" s="37"/>
      <c r="VON174" s="37"/>
      <c r="VOO174" s="37"/>
      <c r="VOP174" s="37"/>
      <c r="VOQ174" s="37"/>
      <c r="VOR174" s="37"/>
      <c r="VOS174" s="37"/>
      <c r="VOT174" s="37"/>
      <c r="VOU174" s="37"/>
      <c r="VOV174" s="37"/>
      <c r="VOW174" s="37"/>
      <c r="VOX174" s="37"/>
      <c r="VOY174" s="37"/>
      <c r="VOZ174" s="37"/>
      <c r="VPA174" s="37"/>
      <c r="VPB174" s="37"/>
      <c r="VPC174" s="37"/>
      <c r="VPD174" s="37"/>
      <c r="VPE174" s="37"/>
      <c r="VPF174" s="37"/>
      <c r="VPG174" s="37"/>
      <c r="VPH174" s="37"/>
      <c r="VPI174" s="37"/>
      <c r="VPJ174" s="37"/>
      <c r="VPK174" s="37"/>
      <c r="VPL174" s="37"/>
      <c r="VPM174" s="37"/>
      <c r="VPN174" s="37"/>
      <c r="VPO174" s="37"/>
      <c r="VPP174" s="37"/>
      <c r="VPQ174" s="37"/>
      <c r="VPR174" s="37"/>
      <c r="VPS174" s="37"/>
      <c r="VPT174" s="37"/>
      <c r="VPU174" s="37"/>
      <c r="VPV174" s="37"/>
      <c r="VPW174" s="37"/>
      <c r="VPX174" s="37"/>
      <c r="VPY174" s="37"/>
      <c r="VPZ174" s="37"/>
      <c r="VQA174" s="37"/>
      <c r="VQB174" s="37"/>
      <c r="VQC174" s="37"/>
      <c r="VQD174" s="37"/>
      <c r="VQE174" s="37"/>
      <c r="VQF174" s="37"/>
      <c r="VQG174" s="37"/>
      <c r="VQH174" s="37"/>
      <c r="VQI174" s="37"/>
      <c r="VQJ174" s="37"/>
      <c r="VQK174" s="37"/>
      <c r="VQL174" s="37"/>
      <c r="VQM174" s="37"/>
      <c r="VQN174" s="37"/>
      <c r="VQO174" s="37"/>
      <c r="VQP174" s="37"/>
      <c r="VQQ174" s="37"/>
      <c r="VQR174" s="37"/>
      <c r="VQS174" s="37"/>
      <c r="VQT174" s="37"/>
      <c r="VQU174" s="37"/>
      <c r="VQV174" s="37"/>
      <c r="VQW174" s="37"/>
      <c r="VQX174" s="37"/>
      <c r="VQY174" s="37"/>
      <c r="VQZ174" s="37"/>
      <c r="VRA174" s="37"/>
      <c r="VRB174" s="37"/>
      <c r="VRC174" s="37"/>
      <c r="VRD174" s="37"/>
      <c r="VRE174" s="37"/>
      <c r="VRF174" s="37"/>
      <c r="VRG174" s="37"/>
      <c r="VRH174" s="37"/>
      <c r="VRI174" s="37"/>
      <c r="VRJ174" s="37"/>
      <c r="VRK174" s="37"/>
      <c r="VRL174" s="37"/>
      <c r="VRM174" s="37"/>
      <c r="VRN174" s="37"/>
      <c r="VRO174" s="37"/>
      <c r="VRP174" s="37"/>
      <c r="VRQ174" s="37"/>
      <c r="VRR174" s="37"/>
      <c r="VRS174" s="37"/>
      <c r="VRT174" s="37"/>
      <c r="VRU174" s="37"/>
      <c r="VRV174" s="37"/>
      <c r="VRW174" s="37"/>
      <c r="VRX174" s="37"/>
      <c r="VRY174" s="37"/>
      <c r="VRZ174" s="37"/>
      <c r="VSA174" s="37"/>
      <c r="VSB174" s="37"/>
      <c r="VSC174" s="37"/>
      <c r="VSD174" s="37"/>
      <c r="VSE174" s="37"/>
      <c r="VSF174" s="37"/>
      <c r="VSG174" s="37"/>
      <c r="VSH174" s="37"/>
      <c r="VSI174" s="37"/>
      <c r="VSJ174" s="37"/>
      <c r="VSK174" s="37"/>
      <c r="VSL174" s="37"/>
      <c r="VSM174" s="37"/>
      <c r="VSN174" s="37"/>
      <c r="VSO174" s="37"/>
      <c r="VSP174" s="37"/>
      <c r="VSQ174" s="37"/>
      <c r="VSR174" s="37"/>
      <c r="VSS174" s="37"/>
      <c r="VST174" s="37"/>
      <c r="VSU174" s="37"/>
      <c r="VSV174" s="37"/>
      <c r="VSW174" s="37"/>
      <c r="VSX174" s="37"/>
      <c r="VSY174" s="37"/>
      <c r="VSZ174" s="37"/>
      <c r="VTA174" s="37"/>
      <c r="VTB174" s="37"/>
      <c r="VTC174" s="37"/>
      <c r="VTD174" s="37"/>
      <c r="VTE174" s="37"/>
      <c r="VTF174" s="37"/>
      <c r="VTG174" s="37"/>
      <c r="VTH174" s="37"/>
      <c r="VTI174" s="37"/>
      <c r="VTJ174" s="37"/>
      <c r="VTK174" s="37"/>
      <c r="VTL174" s="37"/>
      <c r="VTM174" s="37"/>
      <c r="VTN174" s="37"/>
      <c r="VTO174" s="37"/>
      <c r="VTP174" s="37"/>
      <c r="VTQ174" s="37"/>
      <c r="VTR174" s="37"/>
      <c r="VTS174" s="37"/>
      <c r="VTT174" s="37"/>
      <c r="VTU174" s="37"/>
      <c r="VTV174" s="37"/>
      <c r="VTW174" s="37"/>
      <c r="VTX174" s="37"/>
      <c r="VTY174" s="37"/>
      <c r="VTZ174" s="37"/>
      <c r="VUA174" s="37"/>
      <c r="VUB174" s="37"/>
      <c r="VUC174" s="37"/>
      <c r="VUD174" s="37"/>
      <c r="VUE174" s="37"/>
      <c r="VUF174" s="37"/>
      <c r="VUG174" s="37"/>
      <c r="VUH174" s="37"/>
      <c r="VUI174" s="37"/>
      <c r="VUJ174" s="37"/>
      <c r="VUK174" s="37"/>
      <c r="VUL174" s="37"/>
      <c r="VUM174" s="37"/>
      <c r="VUN174" s="37"/>
      <c r="VUO174" s="37"/>
      <c r="VUP174" s="37"/>
      <c r="VUQ174" s="37"/>
      <c r="VUR174" s="37"/>
      <c r="VUS174" s="37"/>
      <c r="VUT174" s="37"/>
      <c r="VUU174" s="37"/>
      <c r="VUV174" s="37"/>
      <c r="VUW174" s="37"/>
      <c r="VUX174" s="37"/>
      <c r="VUY174" s="37"/>
      <c r="VUZ174" s="37"/>
      <c r="VVA174" s="37"/>
      <c r="VVB174" s="37"/>
      <c r="VVC174" s="37"/>
      <c r="VVD174" s="37"/>
      <c r="VVE174" s="37"/>
      <c r="VVF174" s="37"/>
      <c r="VVG174" s="37"/>
      <c r="VVH174" s="37"/>
      <c r="VVI174" s="37"/>
      <c r="VVJ174" s="37"/>
      <c r="VVK174" s="37"/>
      <c r="VVL174" s="37"/>
      <c r="VVM174" s="37"/>
      <c r="VVN174" s="37"/>
      <c r="VVO174" s="37"/>
      <c r="VVP174" s="37"/>
      <c r="VVQ174" s="37"/>
      <c r="VVR174" s="37"/>
      <c r="VVS174" s="37"/>
      <c r="VVT174" s="37"/>
      <c r="VVU174" s="37"/>
      <c r="VVV174" s="37"/>
      <c r="VVW174" s="37"/>
      <c r="VVX174" s="37"/>
      <c r="VVY174" s="37"/>
      <c r="VVZ174" s="37"/>
      <c r="VWA174" s="37"/>
      <c r="VWB174" s="37"/>
      <c r="VWC174" s="37"/>
      <c r="VWD174" s="37"/>
      <c r="VWE174" s="37"/>
      <c r="VWF174" s="37"/>
      <c r="VWG174" s="37"/>
      <c r="VWH174" s="37"/>
      <c r="VWI174" s="37"/>
      <c r="VWJ174" s="37"/>
      <c r="VWK174" s="37"/>
      <c r="VWL174" s="37"/>
      <c r="VWM174" s="37"/>
      <c r="VWN174" s="37"/>
      <c r="VWO174" s="37"/>
      <c r="VWP174" s="37"/>
      <c r="VWQ174" s="37"/>
      <c r="VWR174" s="37"/>
      <c r="VWS174" s="37"/>
      <c r="VWT174" s="37"/>
      <c r="VWU174" s="37"/>
      <c r="VWV174" s="37"/>
      <c r="VWW174" s="37"/>
      <c r="VWX174" s="37"/>
      <c r="VWY174" s="37"/>
      <c r="VWZ174" s="37"/>
      <c r="VXA174" s="37"/>
      <c r="VXB174" s="37"/>
      <c r="VXC174" s="37"/>
      <c r="VXD174" s="37"/>
      <c r="VXE174" s="37"/>
      <c r="VXF174" s="37"/>
      <c r="VXG174" s="37"/>
      <c r="VXH174" s="37"/>
      <c r="VXI174" s="37"/>
      <c r="VXJ174" s="37"/>
      <c r="VXK174" s="37"/>
      <c r="VXL174" s="37"/>
      <c r="VXM174" s="37"/>
      <c r="VXN174" s="37"/>
      <c r="VXO174" s="37"/>
      <c r="VXP174" s="37"/>
      <c r="VXQ174" s="37"/>
      <c r="VXR174" s="37"/>
      <c r="VXS174" s="37"/>
      <c r="VXT174" s="37"/>
      <c r="VXU174" s="37"/>
      <c r="VXV174" s="37"/>
      <c r="VXW174" s="37"/>
      <c r="VXX174" s="37"/>
      <c r="VXY174" s="37"/>
      <c r="VXZ174" s="37"/>
      <c r="VYA174" s="37"/>
      <c r="VYB174" s="37"/>
      <c r="VYC174" s="37"/>
      <c r="VYD174" s="37"/>
      <c r="VYE174" s="37"/>
      <c r="VYF174" s="37"/>
      <c r="VYG174" s="37"/>
      <c r="VYH174" s="37"/>
      <c r="VYI174" s="37"/>
      <c r="VYJ174" s="37"/>
      <c r="VYK174" s="37"/>
      <c r="VYL174" s="37"/>
      <c r="VYM174" s="37"/>
      <c r="VYN174" s="37"/>
      <c r="VYO174" s="37"/>
      <c r="VYP174" s="37"/>
      <c r="VYQ174" s="37"/>
      <c r="VYR174" s="37"/>
      <c r="VYS174" s="37"/>
      <c r="VYT174" s="37"/>
      <c r="VYU174" s="37"/>
      <c r="VYV174" s="37"/>
      <c r="VYW174" s="37"/>
      <c r="VYX174" s="37"/>
      <c r="VYY174" s="37"/>
      <c r="VYZ174" s="37"/>
      <c r="VZA174" s="37"/>
      <c r="VZB174" s="37"/>
      <c r="VZC174" s="37"/>
      <c r="VZD174" s="37"/>
      <c r="VZE174" s="37"/>
      <c r="VZF174" s="37"/>
      <c r="VZG174" s="37"/>
      <c r="VZH174" s="37"/>
      <c r="VZI174" s="37"/>
      <c r="VZJ174" s="37"/>
      <c r="VZK174" s="37"/>
      <c r="VZL174" s="37"/>
      <c r="VZM174" s="37"/>
      <c r="VZN174" s="37"/>
      <c r="VZO174" s="37"/>
      <c r="VZP174" s="37"/>
      <c r="VZQ174" s="37"/>
      <c r="VZR174" s="37"/>
      <c r="VZS174" s="37"/>
      <c r="VZT174" s="37"/>
      <c r="VZU174" s="37"/>
      <c r="VZV174" s="37"/>
      <c r="VZW174" s="37"/>
      <c r="VZX174" s="37"/>
      <c r="VZY174" s="37"/>
      <c r="VZZ174" s="37"/>
      <c r="WAA174" s="37"/>
      <c r="WAB174" s="37"/>
      <c r="WAC174" s="37"/>
      <c r="WAD174" s="37"/>
      <c r="WAE174" s="37"/>
      <c r="WAF174" s="37"/>
      <c r="WAG174" s="37"/>
      <c r="WAH174" s="37"/>
      <c r="WAI174" s="37"/>
      <c r="WAJ174" s="37"/>
      <c r="WAK174" s="37"/>
      <c r="WAL174" s="37"/>
      <c r="WAM174" s="37"/>
      <c r="WAN174" s="37"/>
      <c r="WAO174" s="37"/>
      <c r="WAP174" s="37"/>
      <c r="WAQ174" s="37"/>
      <c r="WAR174" s="37"/>
      <c r="WAS174" s="37"/>
      <c r="WAT174" s="37"/>
      <c r="WAU174" s="37"/>
      <c r="WAV174" s="37"/>
      <c r="WAW174" s="37"/>
      <c r="WAX174" s="37"/>
      <c r="WAY174" s="37"/>
      <c r="WAZ174" s="37"/>
      <c r="WBA174" s="37"/>
      <c r="WBB174" s="37"/>
      <c r="WBC174" s="37"/>
      <c r="WBD174" s="37"/>
      <c r="WBE174" s="37"/>
      <c r="WBF174" s="37"/>
      <c r="WBG174" s="37"/>
      <c r="WBH174" s="37"/>
      <c r="WBI174" s="37"/>
      <c r="WBJ174" s="37"/>
      <c r="WBK174" s="37"/>
      <c r="WBL174" s="37"/>
      <c r="WBM174" s="37"/>
      <c r="WBN174" s="37"/>
      <c r="WBO174" s="37"/>
      <c r="WBP174" s="37"/>
      <c r="WBQ174" s="37"/>
      <c r="WBR174" s="37"/>
      <c r="WBS174" s="37"/>
      <c r="WBT174" s="37"/>
      <c r="WBU174" s="37"/>
      <c r="WBV174" s="37"/>
      <c r="WBW174" s="37"/>
      <c r="WBX174" s="37"/>
      <c r="WBY174" s="37"/>
      <c r="WBZ174" s="37"/>
      <c r="WCA174" s="37"/>
      <c r="WCB174" s="37"/>
      <c r="WCC174" s="37"/>
      <c r="WCD174" s="37"/>
      <c r="WCE174" s="37"/>
      <c r="WCF174" s="37"/>
      <c r="WCG174" s="37"/>
      <c r="WCH174" s="37"/>
      <c r="WCI174" s="37"/>
      <c r="WCJ174" s="37"/>
      <c r="WCK174" s="37"/>
      <c r="WCL174" s="37"/>
      <c r="WCM174" s="37"/>
      <c r="WCN174" s="37"/>
      <c r="WCO174" s="37"/>
      <c r="WCP174" s="37"/>
      <c r="WCQ174" s="37"/>
      <c r="WCR174" s="37"/>
      <c r="WCS174" s="37"/>
      <c r="WCT174" s="37"/>
      <c r="WCU174" s="37"/>
      <c r="WCV174" s="37"/>
      <c r="WCW174" s="37"/>
      <c r="WCX174" s="37"/>
      <c r="WCY174" s="37"/>
      <c r="WCZ174" s="37"/>
      <c r="WDA174" s="37"/>
      <c r="WDB174" s="37"/>
      <c r="WDC174" s="37"/>
      <c r="WDD174" s="37"/>
      <c r="WDE174" s="37"/>
      <c r="WDF174" s="37"/>
      <c r="WDG174" s="37"/>
      <c r="WDH174" s="37"/>
      <c r="WDI174" s="37"/>
      <c r="WDJ174" s="37"/>
      <c r="WDK174" s="37"/>
      <c r="WDL174" s="37"/>
      <c r="WDM174" s="37"/>
      <c r="WDN174" s="37"/>
      <c r="WDO174" s="37"/>
      <c r="WDP174" s="37"/>
      <c r="WDQ174" s="37"/>
      <c r="WDR174" s="37"/>
      <c r="WDS174" s="37"/>
      <c r="WDT174" s="37"/>
      <c r="WDU174" s="37"/>
      <c r="WDV174" s="37"/>
      <c r="WDW174" s="37"/>
      <c r="WDX174" s="37"/>
      <c r="WDY174" s="37"/>
      <c r="WDZ174" s="37"/>
      <c r="WEA174" s="37"/>
      <c r="WEB174" s="37"/>
      <c r="WEC174" s="37"/>
      <c r="WED174" s="37"/>
      <c r="WEE174" s="37"/>
      <c r="WEF174" s="37"/>
      <c r="WEG174" s="37"/>
      <c r="WEH174" s="37"/>
      <c r="WEI174" s="37"/>
      <c r="WEJ174" s="37"/>
      <c r="WEK174" s="37"/>
      <c r="WEL174" s="37"/>
      <c r="WEM174" s="37"/>
      <c r="WEN174" s="37"/>
      <c r="WEO174" s="37"/>
      <c r="WEP174" s="37"/>
      <c r="WEQ174" s="37"/>
      <c r="WER174" s="37"/>
      <c r="WES174" s="37"/>
      <c r="WET174" s="37"/>
      <c r="WEU174" s="37"/>
      <c r="WEV174" s="37"/>
      <c r="WEW174" s="37"/>
      <c r="WEX174" s="37"/>
      <c r="WEY174" s="37"/>
      <c r="WEZ174" s="37"/>
      <c r="WFA174" s="37"/>
      <c r="WFB174" s="37"/>
      <c r="WFC174" s="37"/>
      <c r="WFD174" s="37"/>
      <c r="WFE174" s="37"/>
      <c r="WFF174" s="37"/>
      <c r="WFG174" s="37"/>
      <c r="WFH174" s="37"/>
      <c r="WFI174" s="37"/>
      <c r="WFJ174" s="37"/>
      <c r="WFK174" s="37"/>
      <c r="WFL174" s="37"/>
      <c r="WFM174" s="37"/>
      <c r="WFN174" s="37"/>
      <c r="WFO174" s="37"/>
      <c r="WFP174" s="37"/>
      <c r="WFQ174" s="37"/>
      <c r="WFR174" s="37"/>
      <c r="WFS174" s="37"/>
      <c r="WFT174" s="37"/>
      <c r="WFU174" s="37"/>
      <c r="WFV174" s="37"/>
      <c r="WFW174" s="37"/>
      <c r="WFX174" s="37"/>
      <c r="WFY174" s="37"/>
      <c r="WFZ174" s="37"/>
      <c r="WGA174" s="37"/>
      <c r="WGB174" s="37"/>
      <c r="WGC174" s="37"/>
      <c r="WGD174" s="37"/>
      <c r="WGE174" s="37"/>
      <c r="WGF174" s="37"/>
      <c r="WGG174" s="37"/>
      <c r="WGH174" s="37"/>
      <c r="WGI174" s="37"/>
      <c r="WGJ174" s="37"/>
      <c r="WGK174" s="37"/>
      <c r="WGL174" s="37"/>
      <c r="WGM174" s="37"/>
      <c r="WGN174" s="37"/>
      <c r="WGO174" s="37"/>
      <c r="WGP174" s="37"/>
      <c r="WGQ174" s="37"/>
      <c r="WGR174" s="37"/>
      <c r="WGS174" s="37"/>
      <c r="WGT174" s="37"/>
      <c r="WGU174" s="37"/>
      <c r="WGV174" s="37"/>
      <c r="WGW174" s="37"/>
      <c r="WGX174" s="37"/>
      <c r="WGY174" s="37"/>
      <c r="WGZ174" s="37"/>
      <c r="WHA174" s="37"/>
      <c r="WHB174" s="37"/>
      <c r="WHC174" s="37"/>
      <c r="WHD174" s="37"/>
      <c r="WHE174" s="37"/>
      <c r="WHF174" s="37"/>
      <c r="WHG174" s="37"/>
      <c r="WHH174" s="37"/>
      <c r="WHI174" s="37"/>
      <c r="WHJ174" s="37"/>
      <c r="WHK174" s="37"/>
      <c r="WHL174" s="37"/>
      <c r="WHM174" s="37"/>
      <c r="WHN174" s="37"/>
      <c r="WHO174" s="37"/>
      <c r="WHP174" s="37"/>
      <c r="WHQ174" s="37"/>
      <c r="WHR174" s="37"/>
      <c r="WHS174" s="37"/>
      <c r="WHT174" s="37"/>
      <c r="WHU174" s="37"/>
      <c r="WHV174" s="37"/>
      <c r="WHW174" s="37"/>
      <c r="WHX174" s="37"/>
      <c r="WHY174" s="37"/>
      <c r="WHZ174" s="37"/>
      <c r="WIA174" s="37"/>
      <c r="WIB174" s="37"/>
      <c r="WIC174" s="37"/>
      <c r="WID174" s="37"/>
      <c r="WIE174" s="37"/>
      <c r="WIF174" s="37"/>
      <c r="WIG174" s="37"/>
      <c r="WIH174" s="37"/>
      <c r="WII174" s="37"/>
      <c r="WIJ174" s="37"/>
      <c r="WIK174" s="37"/>
      <c r="WIL174" s="37"/>
      <c r="WIM174" s="37"/>
      <c r="WIN174" s="37"/>
      <c r="WIO174" s="37"/>
      <c r="WIP174" s="37"/>
      <c r="WIQ174" s="37"/>
      <c r="WIR174" s="37"/>
      <c r="WIS174" s="37"/>
      <c r="WIT174" s="37"/>
      <c r="WIU174" s="37"/>
      <c r="WIV174" s="37"/>
      <c r="WIW174" s="37"/>
      <c r="WIX174" s="37"/>
      <c r="WIY174" s="37"/>
      <c r="WIZ174" s="37"/>
      <c r="WJA174" s="37"/>
      <c r="WJB174" s="37"/>
      <c r="WJC174" s="37"/>
      <c r="WJD174" s="37"/>
      <c r="WJE174" s="37"/>
      <c r="WJF174" s="37"/>
      <c r="WJG174" s="37"/>
      <c r="WJH174" s="37"/>
      <c r="WJI174" s="37"/>
      <c r="WJJ174" s="37"/>
      <c r="WJK174" s="37"/>
      <c r="WJL174" s="37"/>
      <c r="WJM174" s="37"/>
      <c r="WJN174" s="37"/>
      <c r="WJO174" s="37"/>
      <c r="WJP174" s="37"/>
      <c r="WJQ174" s="37"/>
      <c r="WJR174" s="37"/>
      <c r="WJS174" s="37"/>
      <c r="WJT174" s="37"/>
      <c r="WJU174" s="37"/>
      <c r="WJV174" s="37"/>
      <c r="WJW174" s="37"/>
      <c r="WJX174" s="37"/>
      <c r="WJY174" s="37"/>
      <c r="WJZ174" s="37"/>
      <c r="WKA174" s="37"/>
      <c r="WKB174" s="37"/>
      <c r="WKC174" s="37"/>
      <c r="WKD174" s="37"/>
      <c r="WKE174" s="37"/>
      <c r="WKF174" s="37"/>
      <c r="WKG174" s="37"/>
      <c r="WKH174" s="37"/>
      <c r="WKI174" s="37"/>
      <c r="WKJ174" s="37"/>
      <c r="WKK174" s="37"/>
      <c r="WKL174" s="37"/>
      <c r="WKM174" s="37"/>
      <c r="WKN174" s="37"/>
      <c r="WKO174" s="37"/>
      <c r="WKP174" s="37"/>
      <c r="WKQ174" s="37"/>
      <c r="WKR174" s="37"/>
      <c r="WKS174" s="37"/>
      <c r="WKT174" s="37"/>
      <c r="WKU174" s="37"/>
      <c r="WKV174" s="37"/>
      <c r="WKW174" s="37"/>
      <c r="WKX174" s="37"/>
      <c r="WKY174" s="37"/>
      <c r="WKZ174" s="37"/>
      <c r="WLA174" s="37"/>
      <c r="WLB174" s="37"/>
      <c r="WLC174" s="37"/>
      <c r="WLD174" s="37"/>
      <c r="WLE174" s="37"/>
      <c r="WLF174" s="37"/>
      <c r="WLG174" s="37"/>
      <c r="WLH174" s="37"/>
      <c r="WLI174" s="37"/>
      <c r="WLJ174" s="37"/>
      <c r="WLK174" s="37"/>
      <c r="WLL174" s="37"/>
      <c r="WLM174" s="37"/>
      <c r="WLN174" s="37"/>
      <c r="WLO174" s="37"/>
      <c r="WLP174" s="37"/>
      <c r="WLQ174" s="37"/>
      <c r="WLR174" s="37"/>
      <c r="WLS174" s="37"/>
      <c r="WLT174" s="37"/>
      <c r="WLU174" s="37"/>
      <c r="WLV174" s="37"/>
      <c r="WLW174" s="37"/>
      <c r="WLX174" s="37"/>
      <c r="WLY174" s="37"/>
      <c r="WLZ174" s="37"/>
      <c r="WMA174" s="37"/>
      <c r="WMB174" s="37"/>
      <c r="WMC174" s="37"/>
      <c r="WMD174" s="37"/>
      <c r="WME174" s="37"/>
      <c r="WMF174" s="37"/>
      <c r="WMG174" s="37"/>
      <c r="WMH174" s="37"/>
      <c r="WMI174" s="37"/>
      <c r="WMJ174" s="37"/>
      <c r="WMK174" s="37"/>
      <c r="WML174" s="37"/>
      <c r="WMM174" s="37"/>
      <c r="WMN174" s="37"/>
      <c r="WMO174" s="37"/>
      <c r="WMP174" s="37"/>
      <c r="WMQ174" s="37"/>
      <c r="WMR174" s="37"/>
      <c r="WMS174" s="37"/>
      <c r="WMT174" s="37"/>
      <c r="WMU174" s="37"/>
      <c r="WMV174" s="37"/>
      <c r="WMW174" s="37"/>
      <c r="WMX174" s="37"/>
      <c r="WMY174" s="37"/>
      <c r="WMZ174" s="37"/>
      <c r="WNA174" s="37"/>
      <c r="WNB174" s="37"/>
      <c r="WNC174" s="37"/>
      <c r="WND174" s="37"/>
      <c r="WNE174" s="37"/>
      <c r="WNF174" s="37"/>
      <c r="WNG174" s="37"/>
      <c r="WNH174" s="37"/>
      <c r="WNI174" s="37"/>
      <c r="WNJ174" s="37"/>
      <c r="WNK174" s="37"/>
      <c r="WNL174" s="37"/>
      <c r="WNM174" s="37"/>
      <c r="WNN174" s="37"/>
      <c r="WNO174" s="37"/>
      <c r="WNP174" s="37"/>
      <c r="WNQ174" s="37"/>
      <c r="WNR174" s="37"/>
      <c r="WNS174" s="37"/>
      <c r="WNT174" s="37"/>
      <c r="WNU174" s="37"/>
      <c r="WNV174" s="37"/>
      <c r="WNW174" s="37"/>
      <c r="WNX174" s="37"/>
      <c r="WNY174" s="37"/>
      <c r="WNZ174" s="37"/>
      <c r="WOA174" s="37"/>
      <c r="WOB174" s="37"/>
      <c r="WOC174" s="37"/>
      <c r="WOD174" s="37"/>
      <c r="WOE174" s="37"/>
      <c r="WOF174" s="37"/>
      <c r="WOG174" s="37"/>
      <c r="WOH174" s="37"/>
      <c r="WOI174" s="37"/>
      <c r="WOJ174" s="37"/>
      <c r="WOK174" s="37"/>
      <c r="WOL174" s="37"/>
      <c r="WOM174" s="37"/>
      <c r="WON174" s="37"/>
      <c r="WOO174" s="37"/>
      <c r="WOP174" s="37"/>
      <c r="WOQ174" s="37"/>
      <c r="WOR174" s="37"/>
      <c r="WOS174" s="37"/>
      <c r="WOT174" s="37"/>
      <c r="WOU174" s="37"/>
      <c r="WOV174" s="37"/>
      <c r="WOW174" s="37"/>
      <c r="WOX174" s="37"/>
      <c r="WOY174" s="37"/>
      <c r="WOZ174" s="37"/>
      <c r="WPA174" s="37"/>
      <c r="WPB174" s="37"/>
      <c r="WPC174" s="37"/>
      <c r="WPD174" s="37"/>
      <c r="WPE174" s="37"/>
      <c r="WPF174" s="37"/>
      <c r="WPG174" s="37"/>
      <c r="WPH174" s="37"/>
      <c r="WPI174" s="37"/>
      <c r="WPJ174" s="37"/>
      <c r="WPK174" s="37"/>
      <c r="WPL174" s="37"/>
      <c r="WPM174" s="37"/>
      <c r="WPN174" s="37"/>
      <c r="WPO174" s="37"/>
      <c r="WPP174" s="37"/>
      <c r="WPQ174" s="37"/>
      <c r="WPR174" s="37"/>
      <c r="WPS174" s="37"/>
      <c r="WPT174" s="37"/>
      <c r="WPU174" s="37"/>
      <c r="WPV174" s="37"/>
      <c r="WPW174" s="37"/>
      <c r="WPX174" s="37"/>
      <c r="WPY174" s="37"/>
      <c r="WPZ174" s="37"/>
      <c r="WQA174" s="37"/>
      <c r="WQB174" s="37"/>
      <c r="WQC174" s="37"/>
      <c r="WQD174" s="37"/>
      <c r="WQE174" s="37"/>
      <c r="WQF174" s="37"/>
      <c r="WQG174" s="37"/>
      <c r="WQH174" s="37"/>
      <c r="WQI174" s="37"/>
      <c r="WQJ174" s="37"/>
      <c r="WQK174" s="37"/>
      <c r="WQL174" s="37"/>
      <c r="WQM174" s="37"/>
      <c r="WQN174" s="37"/>
      <c r="WQO174" s="37"/>
      <c r="WQP174" s="37"/>
      <c r="WQQ174" s="37"/>
      <c r="WQR174" s="37"/>
      <c r="WQS174" s="37"/>
      <c r="WQT174" s="37"/>
      <c r="WQU174" s="37"/>
      <c r="WQV174" s="37"/>
      <c r="WQW174" s="37"/>
      <c r="WQX174" s="37"/>
      <c r="WQY174" s="37"/>
      <c r="WQZ174" s="37"/>
      <c r="WRA174" s="37"/>
      <c r="WRB174" s="37"/>
      <c r="WRC174" s="37"/>
      <c r="WRD174" s="37"/>
      <c r="WRE174" s="37"/>
      <c r="WRF174" s="37"/>
      <c r="WRG174" s="37"/>
      <c r="WRH174" s="37"/>
      <c r="WRI174" s="37"/>
      <c r="WRJ174" s="37"/>
      <c r="WRK174" s="37"/>
      <c r="WRL174" s="37"/>
      <c r="WRM174" s="37"/>
      <c r="WRN174" s="37"/>
      <c r="WRO174" s="37"/>
      <c r="WRP174" s="37"/>
      <c r="WRQ174" s="37"/>
      <c r="WRR174" s="37"/>
      <c r="WRS174" s="37"/>
      <c r="WRT174" s="37"/>
      <c r="WRU174" s="37"/>
      <c r="WRV174" s="37"/>
      <c r="WRW174" s="37"/>
      <c r="WRX174" s="37"/>
      <c r="WRY174" s="37"/>
      <c r="WRZ174" s="37"/>
      <c r="WSA174" s="37"/>
      <c r="WSB174" s="37"/>
      <c r="WSC174" s="37"/>
      <c r="WSD174" s="37"/>
      <c r="WSE174" s="37"/>
      <c r="WSF174" s="37"/>
      <c r="WSG174" s="37"/>
      <c r="WSH174" s="37"/>
      <c r="WSI174" s="37"/>
      <c r="WSJ174" s="37"/>
      <c r="WSK174" s="37"/>
      <c r="WSL174" s="37"/>
      <c r="WSM174" s="37"/>
      <c r="WSN174" s="37"/>
      <c r="WSO174" s="37"/>
      <c r="WSP174" s="37"/>
      <c r="WSQ174" s="37"/>
      <c r="WSR174" s="37"/>
      <c r="WSS174" s="37"/>
      <c r="WST174" s="37"/>
      <c r="WSU174" s="37"/>
      <c r="WSV174" s="37"/>
      <c r="WSW174" s="37"/>
      <c r="WSX174" s="37"/>
      <c r="WSY174" s="37"/>
      <c r="WSZ174" s="37"/>
      <c r="WTA174" s="37"/>
      <c r="WTB174" s="37"/>
      <c r="WTC174" s="37"/>
      <c r="WTD174" s="37"/>
      <c r="WTE174" s="37"/>
      <c r="WTF174" s="37"/>
      <c r="WTG174" s="37"/>
      <c r="WTH174" s="37"/>
      <c r="WTI174" s="37"/>
      <c r="WTJ174" s="37"/>
      <c r="WTK174" s="37"/>
      <c r="WTL174" s="37"/>
      <c r="WTM174" s="37"/>
      <c r="WTN174" s="37"/>
      <c r="WTO174" s="37"/>
      <c r="WTP174" s="37"/>
      <c r="WTQ174" s="37"/>
      <c r="WTR174" s="37"/>
      <c r="WTS174" s="37"/>
      <c r="WTT174" s="37"/>
      <c r="WTU174" s="37"/>
      <c r="WTV174" s="37"/>
      <c r="WTW174" s="37"/>
      <c r="WTX174" s="37"/>
      <c r="WTY174" s="37"/>
      <c r="WTZ174" s="37"/>
      <c r="WUA174" s="37"/>
      <c r="WUB174" s="37"/>
      <c r="WUC174" s="37"/>
      <c r="WUD174" s="37"/>
      <c r="WUE174" s="37"/>
      <c r="WUF174" s="37"/>
      <c r="WUG174" s="37"/>
      <c r="WUH174" s="37"/>
      <c r="WUI174" s="37"/>
      <c r="WUJ174" s="37"/>
      <c r="WUK174" s="37"/>
      <c r="WUL174" s="37"/>
      <c r="WUM174" s="37"/>
      <c r="WUN174" s="37"/>
      <c r="WUO174" s="37"/>
      <c r="WUP174" s="37"/>
      <c r="WUQ174" s="37"/>
      <c r="WUR174" s="37"/>
      <c r="WUS174" s="37"/>
      <c r="WUT174" s="37"/>
      <c r="WUU174" s="37"/>
      <c r="WUV174" s="37"/>
      <c r="WUW174" s="37"/>
      <c r="WUX174" s="37"/>
      <c r="WUY174" s="37"/>
      <c r="WUZ174" s="37"/>
      <c r="WVA174" s="37"/>
      <c r="WVB174" s="37"/>
      <c r="WVC174" s="37"/>
      <c r="WVD174" s="37"/>
      <c r="WVE174" s="37"/>
      <c r="WVF174" s="37"/>
      <c r="WVG174" s="37"/>
      <c r="WVH174" s="37"/>
      <c r="WVI174" s="37"/>
      <c r="WVJ174" s="37"/>
      <c r="WVK174" s="37"/>
      <c r="WVL174" s="37"/>
      <c r="WVM174" s="37"/>
      <c r="WVN174" s="37"/>
      <c r="WVO174" s="37"/>
      <c r="WVP174" s="37"/>
      <c r="WVQ174" s="37"/>
      <c r="WVR174" s="37"/>
      <c r="WVS174" s="37"/>
      <c r="WVT174" s="37"/>
      <c r="WVU174" s="37"/>
      <c r="WVV174" s="37"/>
      <c r="WVW174" s="37"/>
      <c r="WVX174" s="37"/>
      <c r="WVY174" s="37"/>
      <c r="WVZ174" s="37"/>
      <c r="WWA174" s="37"/>
      <c r="WWB174" s="37"/>
    </row>
    <row r="175" spans="1:16148" s="367" customFormat="1" x14ac:dyDescent="0.2">
      <c r="A175" s="363" t="s">
        <v>1940</v>
      </c>
      <c r="B175" s="364">
        <f>B176+B177+B178</f>
        <v>3.63</v>
      </c>
      <c r="C175" s="364">
        <f t="shared" ref="C175:D175" si="3">C176+C177+C178</f>
        <v>4.13</v>
      </c>
      <c r="D175" s="364">
        <f t="shared" si="3"/>
        <v>3.29</v>
      </c>
      <c r="E175" s="364">
        <f t="shared" ref="E175" si="4">E176+E177+E178</f>
        <v>2.7399999999999998</v>
      </c>
      <c r="F175" s="364">
        <f t="shared" ref="F175" si="5">F176+F177+F178</f>
        <v>2.9699999999999998</v>
      </c>
      <c r="G175" s="364">
        <f t="shared" ref="G175" si="6">G176+G177+G178</f>
        <v>4.83</v>
      </c>
      <c r="H175" s="364">
        <f t="shared" ref="H175" si="7">H176+H177+H178</f>
        <v>4.74</v>
      </c>
      <c r="I175" s="364">
        <f t="shared" ref="I175" si="8">I176+I177+I178</f>
        <v>5.91</v>
      </c>
      <c r="J175" s="364">
        <f t="shared" ref="J175" si="9">J176+J177+J178</f>
        <v>6.5299999999999994</v>
      </c>
      <c r="K175" s="364">
        <f t="shared" ref="K175" si="10">K176+K177+K178</f>
        <v>6.5299999999999994</v>
      </c>
      <c r="L175" s="364">
        <f t="shared" ref="L175" si="11">L176+L177+L178</f>
        <v>5.17</v>
      </c>
      <c r="M175" s="364">
        <f t="shared" ref="M175" si="12">M176+M177+M178</f>
        <v>3.05</v>
      </c>
      <c r="N175" s="364">
        <f t="shared" ref="N175" si="13">N176+N177+N178</f>
        <v>4.5599999999999996</v>
      </c>
      <c r="O175" s="364">
        <f t="shared" ref="O175" si="14">O176+O177+O178</f>
        <v>8.0499999999999989</v>
      </c>
      <c r="P175" s="364">
        <f t="shared" ref="P175" si="15">P176+P177+P178</f>
        <v>10.879999999999999</v>
      </c>
      <c r="Q175" s="364">
        <f t="shared" ref="Q175" si="16">Q176+Q177+Q178</f>
        <v>13.719999999999999</v>
      </c>
      <c r="R175" s="365">
        <f t="shared" ref="R175" si="17">R176+R177+R178</f>
        <v>16.48</v>
      </c>
      <c r="S175" s="395"/>
      <c r="T175" s="395"/>
      <c r="U175" s="395"/>
      <c r="V175" s="395"/>
      <c r="W175" s="395"/>
      <c r="X175" s="395"/>
      <c r="Y175" s="395"/>
      <c r="Z175" s="395"/>
      <c r="AA175" s="395"/>
      <c r="AB175" s="395"/>
      <c r="AC175" s="395"/>
      <c r="AD175" s="395"/>
      <c r="AE175" s="395"/>
      <c r="AF175" s="395"/>
      <c r="AG175" s="395"/>
      <c r="AH175" s="395"/>
      <c r="AI175" s="395"/>
      <c r="AJ175" s="395"/>
      <c r="AK175" s="395"/>
      <c r="AL175" s="395"/>
      <c r="AM175" s="395"/>
      <c r="AN175" s="395"/>
      <c r="AO175" s="395"/>
      <c r="AP175" s="395"/>
      <c r="AQ175" s="395"/>
      <c r="AR175" s="395"/>
      <c r="AS175" s="395"/>
      <c r="AT175" s="395"/>
      <c r="AU175" s="395"/>
      <c r="AV175" s="395"/>
      <c r="AW175" s="395"/>
      <c r="AX175" s="395"/>
      <c r="AY175" s="395"/>
      <c r="AZ175" s="395"/>
      <c r="BA175" s="395"/>
      <c r="BB175" s="395"/>
      <c r="BC175" s="395"/>
      <c r="BD175" s="395"/>
      <c r="BE175" s="395"/>
      <c r="BF175" s="395"/>
      <c r="BG175" s="395"/>
      <c r="BH175" s="395"/>
      <c r="BI175" s="395"/>
      <c r="BJ175" s="395"/>
      <c r="BK175" s="395"/>
      <c r="BL175" s="395"/>
      <c r="BM175" s="395"/>
      <c r="BN175" s="395"/>
      <c r="BO175" s="395"/>
      <c r="BP175" s="395"/>
      <c r="BQ175" s="395"/>
      <c r="BR175" s="395"/>
      <c r="BS175" s="395"/>
      <c r="BT175" s="395"/>
      <c r="BU175" s="395"/>
      <c r="BV175" s="395"/>
      <c r="BW175" s="395"/>
      <c r="BX175" s="395"/>
      <c r="BY175" s="395"/>
      <c r="BZ175" s="395"/>
      <c r="CA175" s="395"/>
      <c r="CB175" s="395"/>
      <c r="CC175" s="395"/>
      <c r="CD175" s="395"/>
      <c r="CE175" s="395"/>
      <c r="CF175" s="395"/>
      <c r="CG175" s="395"/>
      <c r="CH175" s="395"/>
      <c r="CI175" s="395"/>
      <c r="CJ175" s="395"/>
      <c r="CK175" s="395"/>
      <c r="CL175" s="395"/>
      <c r="CM175" s="395"/>
      <c r="CN175" s="395"/>
      <c r="CO175" s="395"/>
      <c r="CP175" s="395"/>
      <c r="CQ175" s="395"/>
      <c r="CR175" s="395"/>
      <c r="CS175" s="395"/>
      <c r="CT175" s="395"/>
      <c r="CU175" s="395"/>
      <c r="CV175" s="395"/>
      <c r="CW175" s="395"/>
      <c r="CX175" s="395"/>
      <c r="CY175" s="395"/>
      <c r="CZ175" s="395"/>
      <c r="DA175" s="395"/>
      <c r="DB175" s="395"/>
      <c r="DC175" s="395"/>
      <c r="DD175" s="395"/>
      <c r="DE175" s="395"/>
      <c r="DF175" s="395"/>
      <c r="DG175" s="395"/>
      <c r="DH175" s="395"/>
      <c r="DI175" s="395"/>
      <c r="DJ175" s="395"/>
      <c r="DK175" s="395"/>
      <c r="DL175" s="395"/>
      <c r="DM175" s="395"/>
      <c r="DN175" s="395"/>
      <c r="DO175" s="395"/>
      <c r="DP175" s="395"/>
      <c r="DQ175" s="395"/>
      <c r="DR175" s="395"/>
      <c r="DS175" s="395"/>
      <c r="DT175" s="395"/>
      <c r="DU175" s="395"/>
      <c r="DV175" s="395"/>
      <c r="DW175" s="395"/>
      <c r="DX175" s="395"/>
      <c r="DY175" s="395"/>
      <c r="DZ175" s="395"/>
      <c r="EA175" s="395"/>
      <c r="EB175" s="395"/>
      <c r="EC175" s="395"/>
      <c r="ED175" s="395"/>
      <c r="EE175" s="395"/>
      <c r="EF175" s="395"/>
      <c r="EG175" s="395"/>
      <c r="EH175" s="395"/>
      <c r="EI175" s="395"/>
      <c r="EJ175" s="395"/>
      <c r="EK175" s="395"/>
      <c r="EL175" s="395"/>
      <c r="EM175" s="395"/>
      <c r="EN175" s="395"/>
      <c r="EO175" s="395"/>
      <c r="EP175" s="395"/>
      <c r="EQ175" s="395"/>
      <c r="ER175" s="395"/>
      <c r="ES175" s="395"/>
      <c r="ET175" s="395"/>
      <c r="EU175" s="395"/>
      <c r="EV175" s="395"/>
      <c r="EW175" s="395"/>
      <c r="EX175" s="395"/>
      <c r="EY175" s="395"/>
      <c r="EZ175" s="395"/>
      <c r="FA175" s="395"/>
      <c r="FB175" s="395"/>
      <c r="FC175" s="395"/>
      <c r="FD175" s="395"/>
      <c r="FE175" s="395"/>
      <c r="FF175" s="395"/>
      <c r="FG175" s="395"/>
      <c r="FH175" s="395"/>
      <c r="FI175" s="395"/>
      <c r="FJ175" s="395"/>
      <c r="FK175" s="395"/>
      <c r="FL175" s="395"/>
      <c r="FM175" s="395"/>
      <c r="FN175" s="395"/>
      <c r="FO175" s="395"/>
      <c r="FP175" s="395"/>
      <c r="FQ175" s="395"/>
      <c r="FR175" s="395"/>
      <c r="FS175" s="395"/>
      <c r="FT175" s="395"/>
      <c r="FU175" s="395"/>
      <c r="FV175" s="395"/>
      <c r="FW175" s="395"/>
      <c r="FX175" s="395"/>
      <c r="FY175" s="395"/>
      <c r="FZ175" s="395"/>
      <c r="GA175" s="395"/>
      <c r="GB175" s="395"/>
      <c r="GC175" s="395"/>
      <c r="GD175" s="395"/>
      <c r="GE175" s="395"/>
      <c r="GF175" s="395"/>
      <c r="GG175" s="395"/>
      <c r="GH175" s="395"/>
      <c r="GI175" s="395"/>
      <c r="GJ175" s="395"/>
      <c r="GK175" s="395"/>
      <c r="GL175" s="395"/>
      <c r="GM175" s="395"/>
      <c r="GN175" s="395"/>
      <c r="GO175" s="395"/>
      <c r="GP175" s="395"/>
      <c r="GQ175" s="395"/>
      <c r="GR175" s="395"/>
      <c r="GS175" s="395"/>
      <c r="GT175" s="395"/>
      <c r="GU175" s="395"/>
      <c r="GV175" s="395"/>
      <c r="GW175" s="395"/>
      <c r="GX175" s="395"/>
      <c r="GY175" s="395"/>
      <c r="GZ175" s="395"/>
      <c r="HA175" s="395"/>
      <c r="HB175" s="395"/>
      <c r="HC175" s="395"/>
      <c r="HD175" s="395"/>
      <c r="HE175" s="395"/>
      <c r="HF175" s="395"/>
      <c r="HG175" s="395"/>
      <c r="HH175" s="395"/>
      <c r="HI175" s="395"/>
      <c r="HJ175" s="395"/>
      <c r="HK175" s="395"/>
      <c r="HL175" s="395"/>
      <c r="HM175" s="395"/>
      <c r="HN175" s="395"/>
      <c r="HO175" s="395"/>
      <c r="HP175" s="395"/>
      <c r="HQ175" s="395"/>
      <c r="HR175" s="395"/>
      <c r="HS175" s="395"/>
      <c r="HT175" s="395"/>
      <c r="HU175" s="395"/>
      <c r="HV175" s="395"/>
      <c r="HW175" s="395"/>
      <c r="HX175" s="395"/>
      <c r="HY175" s="395"/>
      <c r="HZ175" s="395"/>
      <c r="IA175" s="395"/>
      <c r="IB175" s="395"/>
      <c r="IC175" s="395"/>
      <c r="ID175" s="395"/>
      <c r="IE175" s="395"/>
      <c r="IF175" s="395"/>
      <c r="IG175" s="395"/>
      <c r="IH175" s="395"/>
      <c r="II175" s="395"/>
      <c r="IJ175" s="395"/>
      <c r="IK175" s="395"/>
      <c r="IL175" s="395"/>
      <c r="IM175" s="395"/>
      <c r="IN175" s="395"/>
      <c r="IO175" s="395"/>
      <c r="IP175" s="395"/>
      <c r="IQ175" s="395"/>
      <c r="IR175" s="395"/>
      <c r="IS175" s="395"/>
      <c r="IT175" s="395"/>
      <c r="IU175" s="395"/>
      <c r="IV175" s="395"/>
      <c r="IW175" s="395"/>
      <c r="IX175" s="395"/>
      <c r="IY175" s="395"/>
      <c r="IZ175" s="395"/>
      <c r="JA175" s="395"/>
      <c r="JB175" s="395"/>
      <c r="JC175" s="395"/>
      <c r="JD175" s="395"/>
      <c r="JE175" s="395"/>
      <c r="JF175" s="395"/>
      <c r="JG175" s="395"/>
      <c r="JH175" s="395"/>
      <c r="JI175" s="395"/>
      <c r="JJ175" s="395"/>
      <c r="JK175" s="395"/>
      <c r="JL175" s="395"/>
      <c r="JM175" s="395"/>
      <c r="JN175" s="395"/>
      <c r="JO175" s="395"/>
      <c r="JP175" s="395"/>
      <c r="JQ175" s="395"/>
      <c r="JR175" s="395"/>
      <c r="JS175" s="395"/>
      <c r="JT175" s="395"/>
      <c r="JU175" s="395"/>
      <c r="JV175" s="395"/>
      <c r="JW175" s="395"/>
      <c r="JX175" s="395"/>
      <c r="JY175" s="395"/>
      <c r="JZ175" s="395"/>
      <c r="KA175" s="395"/>
      <c r="KB175" s="395"/>
      <c r="KC175" s="395"/>
      <c r="KD175" s="395"/>
      <c r="KE175" s="395"/>
      <c r="KF175" s="395"/>
      <c r="KG175" s="395"/>
      <c r="KH175" s="395"/>
      <c r="KI175" s="395"/>
      <c r="KJ175" s="395"/>
      <c r="KK175" s="395"/>
      <c r="KL175" s="395"/>
      <c r="KM175" s="395"/>
      <c r="KN175" s="395"/>
      <c r="KO175" s="395"/>
      <c r="KP175" s="395"/>
      <c r="KQ175" s="395"/>
      <c r="KR175" s="395"/>
      <c r="KS175" s="395"/>
      <c r="KT175" s="395"/>
      <c r="KU175" s="395"/>
      <c r="KV175" s="395"/>
      <c r="KW175" s="395"/>
      <c r="KX175" s="395"/>
      <c r="KY175" s="395"/>
      <c r="KZ175" s="395"/>
      <c r="LA175" s="395"/>
      <c r="LB175" s="395"/>
      <c r="LC175" s="395"/>
      <c r="LD175" s="395"/>
      <c r="LE175" s="395"/>
      <c r="LF175" s="395"/>
      <c r="LG175" s="395"/>
      <c r="LH175" s="395"/>
      <c r="LI175" s="395"/>
      <c r="LJ175" s="395"/>
      <c r="LK175" s="395"/>
      <c r="LL175" s="395"/>
      <c r="LM175" s="395"/>
      <c r="LN175" s="395"/>
      <c r="LO175" s="395"/>
      <c r="LP175" s="395"/>
      <c r="LQ175" s="395"/>
      <c r="LR175" s="395"/>
      <c r="LS175" s="395"/>
      <c r="LT175" s="395"/>
      <c r="LU175" s="395"/>
      <c r="LV175" s="395"/>
      <c r="LW175" s="395"/>
      <c r="LX175" s="395"/>
      <c r="LY175" s="395"/>
      <c r="LZ175" s="395"/>
      <c r="MA175" s="395"/>
      <c r="MB175" s="395"/>
      <c r="MC175" s="395"/>
      <c r="MD175" s="395"/>
      <c r="ME175" s="395"/>
      <c r="MF175" s="395"/>
      <c r="MG175" s="395"/>
      <c r="MH175" s="395"/>
      <c r="MI175" s="395"/>
      <c r="MJ175" s="395"/>
      <c r="MK175" s="395"/>
      <c r="ML175" s="395"/>
      <c r="MM175" s="395"/>
      <c r="MN175" s="395"/>
      <c r="MO175" s="395"/>
      <c r="MP175" s="395"/>
      <c r="MQ175" s="395"/>
      <c r="MR175" s="395"/>
      <c r="MS175" s="395"/>
      <c r="MT175" s="395"/>
      <c r="MU175" s="395"/>
      <c r="MV175" s="395"/>
      <c r="MW175" s="395"/>
      <c r="MX175" s="395"/>
      <c r="MY175" s="395"/>
      <c r="MZ175" s="395"/>
      <c r="NA175" s="395"/>
      <c r="NB175" s="395"/>
      <c r="NC175" s="395"/>
      <c r="ND175" s="395"/>
      <c r="NE175" s="395"/>
      <c r="NF175" s="395"/>
      <c r="NG175" s="395"/>
      <c r="NH175" s="395"/>
      <c r="NI175" s="395"/>
      <c r="NJ175" s="395"/>
      <c r="NK175" s="395"/>
      <c r="NL175" s="395"/>
      <c r="NM175" s="395"/>
      <c r="NN175" s="395"/>
      <c r="NO175" s="395"/>
      <c r="NP175" s="395"/>
      <c r="NQ175" s="395"/>
      <c r="NR175" s="395"/>
      <c r="NS175" s="395"/>
      <c r="NT175" s="395"/>
      <c r="NU175" s="395"/>
      <c r="NV175" s="395"/>
      <c r="NW175" s="395"/>
      <c r="NX175" s="395"/>
      <c r="NY175" s="395"/>
      <c r="NZ175" s="395"/>
      <c r="OA175" s="395"/>
      <c r="OB175" s="395"/>
      <c r="OC175" s="395"/>
      <c r="OD175" s="395"/>
      <c r="OE175" s="395"/>
      <c r="OF175" s="395"/>
      <c r="OG175" s="395"/>
      <c r="OH175" s="395"/>
      <c r="OI175" s="395"/>
      <c r="OJ175" s="395"/>
      <c r="OK175" s="395"/>
      <c r="OL175" s="395"/>
      <c r="OM175" s="395"/>
      <c r="ON175" s="395"/>
      <c r="OO175" s="395"/>
      <c r="OP175" s="395"/>
      <c r="OQ175" s="395"/>
      <c r="OR175" s="395"/>
      <c r="OS175" s="395"/>
      <c r="OT175" s="395"/>
      <c r="OU175" s="395"/>
      <c r="OV175" s="395"/>
      <c r="OW175" s="395"/>
      <c r="OX175" s="395"/>
      <c r="OY175" s="395"/>
      <c r="OZ175" s="395"/>
      <c r="PA175" s="395"/>
      <c r="PB175" s="395"/>
      <c r="PC175" s="395"/>
      <c r="PD175" s="395"/>
      <c r="PE175" s="395"/>
      <c r="PF175" s="395"/>
      <c r="PG175" s="395"/>
      <c r="PH175" s="395"/>
      <c r="PI175" s="395"/>
      <c r="PJ175" s="395"/>
      <c r="PK175" s="395"/>
      <c r="PL175" s="395"/>
      <c r="PM175" s="395"/>
      <c r="PN175" s="395"/>
      <c r="PO175" s="395"/>
      <c r="PP175" s="395"/>
      <c r="PQ175" s="395"/>
      <c r="PR175" s="395"/>
      <c r="PS175" s="395"/>
      <c r="PT175" s="395"/>
      <c r="PU175" s="395"/>
      <c r="PV175" s="395"/>
      <c r="PW175" s="395"/>
      <c r="PX175" s="395"/>
      <c r="PY175" s="395"/>
      <c r="PZ175" s="395"/>
      <c r="QA175" s="395"/>
      <c r="QB175" s="395"/>
      <c r="QC175" s="395"/>
      <c r="QD175" s="395"/>
      <c r="QE175" s="395"/>
      <c r="QF175" s="395"/>
      <c r="QG175" s="395"/>
      <c r="QH175" s="395"/>
      <c r="QI175" s="395"/>
      <c r="QJ175" s="395"/>
      <c r="QK175" s="395"/>
      <c r="QL175" s="395"/>
      <c r="QM175" s="395"/>
      <c r="QN175" s="395"/>
      <c r="QO175" s="395"/>
      <c r="QP175" s="395"/>
      <c r="QQ175" s="395"/>
      <c r="QR175" s="395"/>
      <c r="QS175" s="395"/>
      <c r="QT175" s="395"/>
      <c r="QU175" s="395"/>
      <c r="QV175" s="395"/>
      <c r="QW175" s="395"/>
      <c r="QX175" s="395"/>
      <c r="QY175" s="395"/>
      <c r="QZ175" s="395"/>
      <c r="RA175" s="395"/>
      <c r="RB175" s="395"/>
      <c r="RC175" s="395"/>
      <c r="RD175" s="395"/>
      <c r="RE175" s="395"/>
      <c r="RF175" s="395"/>
      <c r="RG175" s="395"/>
      <c r="RH175" s="395"/>
      <c r="RI175" s="395"/>
      <c r="RJ175" s="395"/>
      <c r="RK175" s="395"/>
      <c r="RL175" s="395"/>
      <c r="RM175" s="395"/>
      <c r="RN175" s="395"/>
      <c r="RO175" s="395"/>
      <c r="RP175" s="395"/>
      <c r="RQ175" s="395"/>
      <c r="RR175" s="395"/>
      <c r="RS175" s="395"/>
      <c r="RT175" s="395"/>
      <c r="RU175" s="395"/>
      <c r="RV175" s="395"/>
      <c r="RW175" s="395"/>
      <c r="RX175" s="395"/>
      <c r="RY175" s="395"/>
      <c r="RZ175" s="395"/>
      <c r="SA175" s="395"/>
      <c r="SB175" s="395"/>
      <c r="SC175" s="395"/>
      <c r="SD175" s="395"/>
      <c r="SE175" s="395"/>
      <c r="SF175" s="395"/>
      <c r="SG175" s="395"/>
      <c r="SH175" s="395"/>
      <c r="SI175" s="395"/>
      <c r="SJ175" s="395"/>
      <c r="SK175" s="395"/>
      <c r="SL175" s="395"/>
      <c r="SM175" s="395"/>
      <c r="SN175" s="395"/>
      <c r="SO175" s="395"/>
      <c r="SP175" s="395"/>
      <c r="SQ175" s="395"/>
      <c r="SR175" s="395"/>
      <c r="SS175" s="395"/>
      <c r="ST175" s="395"/>
      <c r="SU175" s="395"/>
      <c r="SV175" s="395"/>
      <c r="SW175" s="395"/>
      <c r="SX175" s="395"/>
      <c r="SY175" s="395"/>
      <c r="SZ175" s="395"/>
      <c r="TA175" s="395"/>
      <c r="TB175" s="395"/>
      <c r="TC175" s="395"/>
      <c r="TD175" s="395"/>
      <c r="TE175" s="395"/>
      <c r="TF175" s="395"/>
      <c r="TG175" s="395"/>
      <c r="TH175" s="395"/>
      <c r="TI175" s="395"/>
      <c r="TJ175" s="395"/>
      <c r="TK175" s="395"/>
      <c r="TL175" s="395"/>
      <c r="TM175" s="395"/>
      <c r="TN175" s="395"/>
      <c r="TO175" s="395"/>
      <c r="TP175" s="395"/>
      <c r="TQ175" s="395"/>
      <c r="TR175" s="395"/>
      <c r="TS175" s="395"/>
      <c r="TT175" s="395"/>
      <c r="TU175" s="395"/>
      <c r="TV175" s="395"/>
      <c r="TW175" s="395"/>
      <c r="TX175" s="395"/>
      <c r="TY175" s="395"/>
      <c r="TZ175" s="395"/>
      <c r="UA175" s="395"/>
      <c r="UB175" s="395"/>
      <c r="UC175" s="395"/>
      <c r="UD175" s="395"/>
      <c r="UE175" s="395"/>
      <c r="UF175" s="395"/>
      <c r="UG175" s="395"/>
      <c r="UH175" s="395"/>
      <c r="UI175" s="395"/>
      <c r="UJ175" s="395"/>
      <c r="UK175" s="395"/>
      <c r="UL175" s="395"/>
      <c r="UM175" s="395"/>
      <c r="UN175" s="395"/>
      <c r="UO175" s="395"/>
      <c r="UP175" s="395"/>
      <c r="UQ175" s="395"/>
      <c r="UR175" s="395"/>
      <c r="US175" s="395"/>
      <c r="UT175" s="395"/>
      <c r="UU175" s="395"/>
      <c r="UV175" s="395"/>
      <c r="UW175" s="395"/>
      <c r="UX175" s="395"/>
      <c r="UY175" s="395"/>
      <c r="UZ175" s="395"/>
      <c r="VA175" s="395"/>
      <c r="VB175" s="395"/>
      <c r="VC175" s="395"/>
      <c r="VD175" s="395"/>
      <c r="VE175" s="395"/>
      <c r="VF175" s="395"/>
      <c r="VG175" s="395"/>
      <c r="VH175" s="395"/>
      <c r="VI175" s="395"/>
      <c r="VJ175" s="395"/>
      <c r="VK175" s="395"/>
      <c r="VL175" s="395"/>
      <c r="VM175" s="395"/>
      <c r="VN175" s="395"/>
      <c r="VO175" s="395"/>
      <c r="VP175" s="395"/>
      <c r="VQ175" s="395"/>
      <c r="VR175" s="395"/>
      <c r="VS175" s="395"/>
      <c r="VT175" s="395"/>
      <c r="VU175" s="395"/>
      <c r="VV175" s="395"/>
      <c r="VW175" s="395"/>
      <c r="VX175" s="395"/>
      <c r="VY175" s="395"/>
      <c r="VZ175" s="395"/>
      <c r="WA175" s="395"/>
      <c r="WB175" s="395"/>
      <c r="WC175" s="395"/>
      <c r="WD175" s="395"/>
      <c r="WE175" s="395"/>
      <c r="WF175" s="395"/>
      <c r="WG175" s="395"/>
      <c r="WH175" s="395"/>
      <c r="WI175" s="395"/>
      <c r="WJ175" s="395"/>
      <c r="WK175" s="395"/>
      <c r="WL175" s="395"/>
      <c r="WM175" s="395"/>
      <c r="WN175" s="395"/>
      <c r="WO175" s="395"/>
      <c r="WP175" s="395"/>
      <c r="WQ175" s="395"/>
      <c r="WR175" s="395"/>
      <c r="WS175" s="395"/>
      <c r="WT175" s="395"/>
      <c r="WU175" s="395"/>
      <c r="WV175" s="395"/>
      <c r="WW175" s="395"/>
      <c r="WX175" s="395"/>
      <c r="WY175" s="395"/>
      <c r="WZ175" s="395"/>
      <c r="XA175" s="395"/>
      <c r="XB175" s="395"/>
      <c r="XC175" s="395"/>
      <c r="XD175" s="395"/>
      <c r="XE175" s="395"/>
      <c r="XF175" s="395"/>
      <c r="XG175" s="395"/>
      <c r="XH175" s="395"/>
      <c r="XI175" s="395"/>
      <c r="XJ175" s="395"/>
      <c r="XK175" s="395"/>
      <c r="XL175" s="395"/>
      <c r="XM175" s="395"/>
      <c r="XN175" s="395"/>
      <c r="XO175" s="395"/>
      <c r="XP175" s="395"/>
      <c r="XQ175" s="395"/>
      <c r="XR175" s="395"/>
      <c r="XS175" s="395"/>
      <c r="XT175" s="395"/>
      <c r="XU175" s="395"/>
      <c r="XV175" s="395"/>
      <c r="XW175" s="395"/>
      <c r="XX175" s="395"/>
      <c r="XY175" s="395"/>
      <c r="XZ175" s="395"/>
      <c r="YA175" s="395"/>
      <c r="YB175" s="395"/>
      <c r="YC175" s="395"/>
      <c r="YD175" s="395"/>
      <c r="YE175" s="395"/>
      <c r="YF175" s="395"/>
      <c r="YG175" s="395"/>
      <c r="YH175" s="395"/>
      <c r="YI175" s="395"/>
      <c r="YJ175" s="395"/>
      <c r="YK175" s="395"/>
      <c r="YL175" s="395"/>
      <c r="YM175" s="395"/>
      <c r="YN175" s="395"/>
      <c r="YO175" s="395"/>
      <c r="YP175" s="395"/>
      <c r="YQ175" s="395"/>
      <c r="YR175" s="395"/>
      <c r="YS175" s="395"/>
      <c r="YT175" s="395"/>
      <c r="YU175" s="395"/>
      <c r="YV175" s="395"/>
      <c r="YW175" s="395"/>
      <c r="YX175" s="395"/>
      <c r="YY175" s="395"/>
      <c r="YZ175" s="395"/>
      <c r="ZA175" s="395"/>
      <c r="ZB175" s="395"/>
      <c r="ZC175" s="395"/>
      <c r="ZD175" s="395"/>
      <c r="ZE175" s="395"/>
      <c r="ZF175" s="395"/>
      <c r="ZG175" s="395"/>
      <c r="ZH175" s="395"/>
      <c r="ZI175" s="395"/>
      <c r="ZJ175" s="395"/>
      <c r="ZK175" s="395"/>
      <c r="ZL175" s="395"/>
      <c r="ZM175" s="395"/>
      <c r="ZN175" s="395"/>
      <c r="ZO175" s="395"/>
      <c r="ZP175" s="395"/>
      <c r="ZQ175" s="395"/>
      <c r="ZR175" s="395"/>
      <c r="ZS175" s="395"/>
      <c r="ZT175" s="395"/>
      <c r="ZU175" s="395"/>
      <c r="ZV175" s="395"/>
      <c r="ZW175" s="395"/>
      <c r="ZX175" s="395"/>
      <c r="ZY175" s="395"/>
      <c r="ZZ175" s="395"/>
      <c r="AAA175" s="395"/>
      <c r="AAB175" s="395"/>
      <c r="AAC175" s="395"/>
      <c r="AAD175" s="395"/>
      <c r="AAE175" s="395"/>
      <c r="AAF175" s="395"/>
      <c r="AAG175" s="395"/>
      <c r="AAH175" s="395"/>
      <c r="AAI175" s="395"/>
      <c r="AAJ175" s="395"/>
      <c r="AAK175" s="395"/>
      <c r="AAL175" s="395"/>
      <c r="AAM175" s="395"/>
      <c r="AAN175" s="395"/>
      <c r="AAO175" s="395"/>
      <c r="AAP175" s="395"/>
      <c r="AAQ175" s="395"/>
      <c r="AAR175" s="395"/>
      <c r="AAS175" s="395"/>
      <c r="AAT175" s="395"/>
      <c r="AAU175" s="395"/>
      <c r="AAV175" s="395"/>
      <c r="AAW175" s="395"/>
      <c r="AAX175" s="395"/>
      <c r="AAY175" s="395"/>
      <c r="AAZ175" s="395"/>
      <c r="ABA175" s="395"/>
      <c r="ABB175" s="395"/>
      <c r="ABC175" s="395"/>
      <c r="ABD175" s="395"/>
      <c r="ABE175" s="395"/>
      <c r="ABF175" s="395"/>
      <c r="ABG175" s="395"/>
      <c r="ABH175" s="395"/>
      <c r="ABI175" s="395"/>
      <c r="ABJ175" s="395"/>
      <c r="ABK175" s="395"/>
      <c r="ABL175" s="395"/>
      <c r="ABM175" s="395"/>
      <c r="ABN175" s="395"/>
      <c r="ABO175" s="395"/>
      <c r="ABP175" s="395"/>
      <c r="ABQ175" s="395"/>
      <c r="ABR175" s="395"/>
      <c r="ABS175" s="395"/>
      <c r="ABT175" s="395"/>
      <c r="ABU175" s="395"/>
      <c r="ABV175" s="395"/>
      <c r="ABW175" s="395"/>
      <c r="ABX175" s="395"/>
      <c r="ABY175" s="395"/>
      <c r="ABZ175" s="395"/>
      <c r="ACA175" s="395"/>
      <c r="ACB175" s="395"/>
      <c r="ACC175" s="395"/>
      <c r="ACD175" s="395"/>
      <c r="ACE175" s="395"/>
      <c r="ACF175" s="395"/>
      <c r="ACG175" s="395"/>
      <c r="ACH175" s="395"/>
      <c r="ACI175" s="395"/>
      <c r="ACJ175" s="395"/>
      <c r="ACK175" s="395"/>
      <c r="ACL175" s="395"/>
      <c r="ACM175" s="395"/>
      <c r="ACN175" s="395"/>
      <c r="ACO175" s="395"/>
      <c r="ACP175" s="395"/>
      <c r="ACQ175" s="395"/>
      <c r="ACR175" s="395"/>
      <c r="ACS175" s="395"/>
      <c r="ACT175" s="395"/>
      <c r="ACU175" s="395"/>
      <c r="ACV175" s="395"/>
      <c r="ACW175" s="395"/>
      <c r="ACX175" s="395"/>
      <c r="ACY175" s="395"/>
      <c r="ACZ175" s="395"/>
      <c r="ADA175" s="395"/>
      <c r="ADB175" s="395"/>
      <c r="ADC175" s="395"/>
      <c r="ADD175" s="395"/>
      <c r="ADE175" s="395"/>
      <c r="ADF175" s="395"/>
      <c r="ADG175" s="395"/>
      <c r="ADH175" s="395"/>
      <c r="ADI175" s="395"/>
      <c r="ADJ175" s="395"/>
      <c r="ADK175" s="395"/>
      <c r="ADL175" s="395"/>
      <c r="ADM175" s="395"/>
      <c r="ADN175" s="395"/>
      <c r="ADO175" s="395"/>
      <c r="ADP175" s="395"/>
      <c r="ADQ175" s="395"/>
      <c r="ADR175" s="395"/>
      <c r="ADS175" s="395"/>
      <c r="ADT175" s="395"/>
      <c r="ADU175" s="395"/>
      <c r="ADV175" s="395"/>
      <c r="ADW175" s="395"/>
      <c r="ADX175" s="395"/>
      <c r="ADY175" s="395"/>
      <c r="ADZ175" s="395"/>
      <c r="AEA175" s="395"/>
      <c r="AEB175" s="395"/>
      <c r="AEC175" s="395"/>
      <c r="AED175" s="395"/>
      <c r="AEE175" s="395"/>
      <c r="AEF175" s="395"/>
      <c r="AEG175" s="395"/>
      <c r="AEH175" s="395"/>
      <c r="AEI175" s="395"/>
      <c r="AEJ175" s="395"/>
      <c r="AEK175" s="395"/>
      <c r="AEL175" s="395"/>
      <c r="AEM175" s="395"/>
      <c r="AEN175" s="395"/>
      <c r="AEO175" s="395"/>
      <c r="AEP175" s="395"/>
      <c r="AEQ175" s="395"/>
      <c r="AER175" s="395"/>
      <c r="AES175" s="395"/>
      <c r="AET175" s="395"/>
      <c r="AEU175" s="395"/>
      <c r="AEV175" s="395"/>
      <c r="AEW175" s="395"/>
      <c r="AEX175" s="395"/>
      <c r="AEY175" s="395"/>
      <c r="AEZ175" s="395"/>
      <c r="AFA175" s="395"/>
      <c r="AFB175" s="395"/>
      <c r="AFC175" s="395"/>
      <c r="AFD175" s="395"/>
      <c r="AFE175" s="395"/>
      <c r="AFF175" s="395"/>
      <c r="AFG175" s="395"/>
      <c r="AFH175" s="395"/>
      <c r="AFI175" s="395"/>
      <c r="AFJ175" s="395"/>
      <c r="AFK175" s="395"/>
      <c r="AFL175" s="395"/>
      <c r="AFM175" s="395"/>
      <c r="AFN175" s="395"/>
      <c r="AFO175" s="395"/>
      <c r="AFP175" s="395"/>
      <c r="AFQ175" s="395"/>
      <c r="AFR175" s="395"/>
      <c r="AFS175" s="395"/>
      <c r="AFT175" s="395"/>
      <c r="AFU175" s="395"/>
      <c r="AFV175" s="395"/>
      <c r="AFW175" s="395"/>
      <c r="AFX175" s="395"/>
      <c r="AFY175" s="395"/>
      <c r="AFZ175" s="395"/>
      <c r="AGA175" s="395"/>
      <c r="AGB175" s="395"/>
      <c r="AGC175" s="395"/>
      <c r="AGD175" s="395"/>
      <c r="AGE175" s="395"/>
      <c r="AGF175" s="395"/>
      <c r="AGG175" s="395"/>
      <c r="AGH175" s="395"/>
      <c r="AGI175" s="395"/>
      <c r="AGJ175" s="395"/>
      <c r="AGK175" s="395"/>
      <c r="AGL175" s="395"/>
      <c r="AGM175" s="395"/>
      <c r="AGN175" s="395"/>
      <c r="AGO175" s="395"/>
      <c r="AGP175" s="395"/>
      <c r="AGQ175" s="395"/>
      <c r="AGR175" s="395"/>
      <c r="AGS175" s="395"/>
      <c r="AGT175" s="395"/>
      <c r="AGU175" s="395"/>
      <c r="AGV175" s="395"/>
      <c r="AGW175" s="395"/>
      <c r="AGX175" s="395"/>
      <c r="AGY175" s="395"/>
      <c r="AGZ175" s="395"/>
      <c r="AHA175" s="395"/>
      <c r="AHB175" s="395"/>
      <c r="AHC175" s="395"/>
      <c r="AHD175" s="395"/>
      <c r="AHE175" s="395"/>
      <c r="AHF175" s="395"/>
      <c r="AHG175" s="395"/>
      <c r="AHH175" s="395"/>
      <c r="AHI175" s="395"/>
      <c r="AHJ175" s="395"/>
      <c r="AHK175" s="395"/>
      <c r="AHL175" s="395"/>
      <c r="AHM175" s="395"/>
      <c r="AHN175" s="395"/>
      <c r="AHO175" s="395"/>
      <c r="AHP175" s="395"/>
      <c r="AHQ175" s="395"/>
      <c r="AHR175" s="395"/>
      <c r="AHS175" s="395"/>
      <c r="AHT175" s="395"/>
      <c r="AHU175" s="395"/>
      <c r="AHV175" s="395"/>
      <c r="AHW175" s="395"/>
      <c r="AHX175" s="395"/>
      <c r="AHY175" s="395"/>
      <c r="AHZ175" s="395"/>
      <c r="AIA175" s="395"/>
      <c r="AIB175" s="395"/>
      <c r="AIC175" s="395"/>
      <c r="AID175" s="395"/>
      <c r="AIE175" s="395"/>
      <c r="AIF175" s="395"/>
      <c r="AIG175" s="395"/>
      <c r="AIH175" s="395"/>
      <c r="AII175" s="395"/>
      <c r="AIJ175" s="395"/>
      <c r="AIK175" s="395"/>
      <c r="AIL175" s="395"/>
      <c r="AIM175" s="395"/>
      <c r="AIN175" s="395"/>
      <c r="AIO175" s="395"/>
      <c r="AIP175" s="395"/>
      <c r="AIQ175" s="395"/>
      <c r="AIR175" s="395"/>
      <c r="AIS175" s="395"/>
      <c r="AIT175" s="395"/>
      <c r="AIU175" s="395"/>
      <c r="AIV175" s="395"/>
      <c r="AIW175" s="395"/>
      <c r="AIX175" s="395"/>
      <c r="AIY175" s="395"/>
      <c r="AIZ175" s="395"/>
      <c r="AJA175" s="395"/>
      <c r="AJB175" s="395"/>
      <c r="AJC175" s="395"/>
      <c r="AJD175" s="395"/>
      <c r="AJE175" s="395"/>
      <c r="AJF175" s="395"/>
      <c r="AJG175" s="395"/>
      <c r="AJH175" s="395"/>
      <c r="AJI175" s="395"/>
      <c r="AJJ175" s="395"/>
      <c r="AJK175" s="395"/>
      <c r="AJL175" s="395"/>
      <c r="AJM175" s="395"/>
      <c r="AJN175" s="395"/>
      <c r="AJO175" s="395"/>
      <c r="AJP175" s="395"/>
      <c r="AJQ175" s="395"/>
      <c r="AJR175" s="395"/>
      <c r="AJS175" s="395"/>
      <c r="AJT175" s="395"/>
      <c r="AJU175" s="395"/>
      <c r="AJV175" s="395"/>
      <c r="AJW175" s="395"/>
      <c r="AJX175" s="395"/>
      <c r="AJY175" s="395"/>
      <c r="AJZ175" s="395"/>
      <c r="AKA175" s="395"/>
      <c r="AKB175" s="395"/>
      <c r="AKC175" s="395"/>
      <c r="AKD175" s="395"/>
      <c r="AKE175" s="395"/>
      <c r="AKF175" s="395"/>
      <c r="AKG175" s="395"/>
      <c r="AKH175" s="395"/>
      <c r="AKI175" s="395"/>
      <c r="AKJ175" s="395"/>
      <c r="AKK175" s="395"/>
      <c r="AKL175" s="395"/>
      <c r="AKM175" s="395"/>
      <c r="AKN175" s="395"/>
      <c r="AKO175" s="395"/>
      <c r="AKP175" s="395"/>
      <c r="AKQ175" s="395"/>
      <c r="AKR175" s="395"/>
      <c r="AKS175" s="395"/>
      <c r="AKT175" s="395"/>
      <c r="AKU175" s="395"/>
      <c r="AKV175" s="395"/>
      <c r="AKW175" s="395"/>
      <c r="AKX175" s="395"/>
      <c r="AKY175" s="395"/>
      <c r="AKZ175" s="395"/>
      <c r="ALA175" s="395"/>
      <c r="ALB175" s="395"/>
      <c r="ALC175" s="395"/>
      <c r="ALD175" s="395"/>
      <c r="ALE175" s="395"/>
      <c r="ALF175" s="395"/>
      <c r="ALG175" s="395"/>
      <c r="ALH175" s="395"/>
      <c r="ALI175" s="395"/>
      <c r="ALJ175" s="395"/>
      <c r="ALK175" s="395"/>
      <c r="ALL175" s="395"/>
      <c r="ALM175" s="395"/>
      <c r="ALN175" s="395"/>
      <c r="ALO175" s="395"/>
      <c r="ALP175" s="395"/>
      <c r="ALQ175" s="395"/>
      <c r="ALR175" s="395"/>
      <c r="ALS175" s="395"/>
      <c r="ALT175" s="395"/>
      <c r="ALU175" s="395"/>
      <c r="ALV175" s="395"/>
      <c r="ALW175" s="395"/>
      <c r="ALX175" s="395"/>
      <c r="ALY175" s="395"/>
      <c r="ALZ175" s="395"/>
      <c r="AMA175" s="395"/>
      <c r="AMB175" s="395"/>
      <c r="AMC175" s="395"/>
      <c r="AMD175" s="395"/>
      <c r="AME175" s="395"/>
      <c r="AMF175" s="395"/>
      <c r="AMG175" s="395"/>
      <c r="AMH175" s="395"/>
      <c r="AMI175" s="395"/>
      <c r="AMJ175" s="395"/>
      <c r="AMK175" s="395"/>
      <c r="AML175" s="395"/>
      <c r="AMM175" s="395"/>
      <c r="AMN175" s="395"/>
      <c r="AMO175" s="395"/>
      <c r="AMP175" s="395"/>
      <c r="AMQ175" s="395"/>
      <c r="AMR175" s="395"/>
      <c r="AMS175" s="395"/>
      <c r="AMT175" s="395"/>
      <c r="AMU175" s="395"/>
      <c r="AMV175" s="395"/>
      <c r="AMW175" s="395"/>
      <c r="AMX175" s="395"/>
      <c r="AMY175" s="395"/>
      <c r="AMZ175" s="395"/>
      <c r="ANA175" s="395"/>
      <c r="ANB175" s="395"/>
      <c r="ANC175" s="395"/>
      <c r="AND175" s="395"/>
      <c r="ANE175" s="395"/>
      <c r="ANF175" s="395"/>
      <c r="ANG175" s="395"/>
      <c r="ANH175" s="395"/>
      <c r="ANI175" s="395"/>
      <c r="ANJ175" s="395"/>
      <c r="ANK175" s="395"/>
      <c r="ANL175" s="395"/>
      <c r="ANM175" s="395"/>
      <c r="ANN175" s="395"/>
      <c r="ANO175" s="395"/>
      <c r="ANP175" s="395"/>
      <c r="ANQ175" s="395"/>
      <c r="ANR175" s="395"/>
      <c r="ANS175" s="395"/>
      <c r="ANT175" s="395"/>
      <c r="ANU175" s="395"/>
      <c r="ANV175" s="395"/>
      <c r="ANW175" s="395"/>
      <c r="ANX175" s="395"/>
      <c r="ANY175" s="395"/>
      <c r="ANZ175" s="395"/>
      <c r="AOA175" s="395"/>
      <c r="AOB175" s="395"/>
      <c r="AOC175" s="395"/>
      <c r="AOD175" s="395"/>
      <c r="AOE175" s="395"/>
      <c r="AOF175" s="395"/>
      <c r="AOG175" s="395"/>
      <c r="AOH175" s="395"/>
      <c r="AOI175" s="395"/>
      <c r="AOJ175" s="395"/>
      <c r="AOK175" s="395"/>
      <c r="AOL175" s="395"/>
      <c r="AOM175" s="395"/>
      <c r="AON175" s="395"/>
      <c r="AOO175" s="395"/>
      <c r="AOP175" s="395"/>
      <c r="AOQ175" s="395"/>
      <c r="AOR175" s="395"/>
      <c r="AOS175" s="395"/>
      <c r="AOT175" s="395"/>
      <c r="AOU175" s="395"/>
      <c r="AOV175" s="395"/>
      <c r="AOW175" s="395"/>
      <c r="AOX175" s="395"/>
      <c r="AOY175" s="395"/>
      <c r="AOZ175" s="395"/>
      <c r="APA175" s="395"/>
      <c r="APB175" s="395"/>
      <c r="APC175" s="395"/>
      <c r="APD175" s="395"/>
      <c r="APE175" s="395"/>
      <c r="APF175" s="395"/>
      <c r="APG175" s="395"/>
      <c r="APH175" s="395"/>
      <c r="API175" s="395"/>
      <c r="APJ175" s="395"/>
      <c r="APK175" s="395"/>
      <c r="APL175" s="395"/>
      <c r="APM175" s="395"/>
      <c r="APN175" s="395"/>
      <c r="APO175" s="395"/>
      <c r="APP175" s="395"/>
      <c r="APQ175" s="395"/>
      <c r="APR175" s="395"/>
      <c r="APS175" s="395"/>
      <c r="APT175" s="395"/>
      <c r="APU175" s="395"/>
      <c r="APV175" s="395"/>
      <c r="APW175" s="395"/>
      <c r="APX175" s="395"/>
      <c r="APY175" s="395"/>
      <c r="APZ175" s="395"/>
      <c r="AQA175" s="395"/>
      <c r="AQB175" s="395"/>
      <c r="AQC175" s="395"/>
      <c r="AQD175" s="395"/>
      <c r="AQE175" s="395"/>
      <c r="AQF175" s="395"/>
      <c r="AQG175" s="395"/>
      <c r="AQH175" s="395"/>
      <c r="AQI175" s="395"/>
      <c r="AQJ175" s="395"/>
      <c r="AQK175" s="395"/>
      <c r="AQL175" s="395"/>
      <c r="AQM175" s="395"/>
      <c r="AQN175" s="395"/>
      <c r="AQO175" s="395"/>
      <c r="AQP175" s="395"/>
      <c r="AQQ175" s="395"/>
      <c r="AQR175" s="395"/>
      <c r="AQS175" s="395"/>
      <c r="AQT175" s="395"/>
      <c r="AQU175" s="395"/>
      <c r="AQV175" s="395"/>
      <c r="AQW175" s="395"/>
      <c r="AQX175" s="395"/>
      <c r="AQY175" s="395"/>
      <c r="AQZ175" s="395"/>
      <c r="ARA175" s="395"/>
      <c r="ARB175" s="395"/>
      <c r="ARC175" s="395"/>
      <c r="ARD175" s="395"/>
      <c r="ARE175" s="395"/>
      <c r="ARF175" s="395"/>
      <c r="ARG175" s="395"/>
      <c r="ARH175" s="395"/>
      <c r="ARI175" s="395"/>
      <c r="ARJ175" s="395"/>
      <c r="ARK175" s="395"/>
      <c r="ARL175" s="395"/>
      <c r="ARM175" s="395"/>
      <c r="ARN175" s="395"/>
      <c r="ARO175" s="395"/>
      <c r="ARP175" s="395"/>
      <c r="ARQ175" s="395"/>
      <c r="ARR175" s="395"/>
      <c r="ARS175" s="395"/>
      <c r="ART175" s="395"/>
      <c r="ARU175" s="395"/>
      <c r="ARV175" s="395"/>
      <c r="ARW175" s="395"/>
      <c r="ARX175" s="395"/>
      <c r="ARY175" s="395"/>
      <c r="ARZ175" s="395"/>
      <c r="ASA175" s="395"/>
      <c r="ASB175" s="395"/>
      <c r="ASC175" s="395"/>
      <c r="ASD175" s="395"/>
      <c r="ASE175" s="395"/>
      <c r="ASF175" s="395"/>
      <c r="ASG175" s="395"/>
      <c r="ASH175" s="395"/>
      <c r="ASI175" s="395"/>
      <c r="ASJ175" s="395"/>
      <c r="ASK175" s="395"/>
      <c r="ASL175" s="395"/>
      <c r="ASM175" s="395"/>
      <c r="ASN175" s="395"/>
      <c r="ASO175" s="395"/>
      <c r="ASP175" s="395"/>
      <c r="ASQ175" s="395"/>
      <c r="ASR175" s="395"/>
      <c r="ASS175" s="395"/>
      <c r="AST175" s="395"/>
      <c r="ASU175" s="395"/>
      <c r="ASV175" s="395"/>
      <c r="ASW175" s="395"/>
      <c r="ASX175" s="395"/>
      <c r="ASY175" s="395"/>
      <c r="ASZ175" s="395"/>
      <c r="ATA175" s="395"/>
      <c r="ATB175" s="395"/>
      <c r="ATC175" s="395"/>
      <c r="ATD175" s="395"/>
      <c r="ATE175" s="395"/>
      <c r="ATF175" s="395"/>
      <c r="ATG175" s="395"/>
      <c r="ATH175" s="395"/>
      <c r="ATI175" s="395"/>
      <c r="ATJ175" s="395"/>
      <c r="ATK175" s="395"/>
      <c r="ATL175" s="395"/>
      <c r="ATM175" s="395"/>
      <c r="ATN175" s="395"/>
      <c r="ATO175" s="395"/>
      <c r="ATP175" s="395"/>
      <c r="ATQ175" s="395"/>
      <c r="ATR175" s="395"/>
      <c r="ATS175" s="395"/>
      <c r="ATT175" s="395"/>
      <c r="ATU175" s="395"/>
      <c r="ATV175" s="395"/>
      <c r="ATW175" s="395"/>
      <c r="ATX175" s="395"/>
      <c r="ATY175" s="395"/>
      <c r="ATZ175" s="395"/>
      <c r="AUA175" s="395"/>
      <c r="AUB175" s="395"/>
      <c r="AUC175" s="395"/>
      <c r="AUD175" s="395"/>
      <c r="AUE175" s="395"/>
      <c r="AUF175" s="395"/>
      <c r="AUG175" s="395"/>
      <c r="AUH175" s="395"/>
      <c r="AUI175" s="395"/>
      <c r="AUJ175" s="395"/>
      <c r="AUK175" s="395"/>
      <c r="AUL175" s="395"/>
      <c r="AUM175" s="395"/>
      <c r="AUN175" s="395"/>
      <c r="AUO175" s="395"/>
      <c r="AUP175" s="395"/>
      <c r="AUQ175" s="395"/>
      <c r="AUR175" s="395"/>
      <c r="AUS175" s="395"/>
      <c r="AUT175" s="395"/>
      <c r="AUU175" s="395"/>
      <c r="AUV175" s="395"/>
      <c r="AUW175" s="395"/>
      <c r="AUX175" s="395"/>
      <c r="AUY175" s="395"/>
      <c r="AUZ175" s="395"/>
      <c r="AVA175" s="395"/>
      <c r="AVB175" s="395"/>
      <c r="AVC175" s="395"/>
      <c r="AVD175" s="395"/>
      <c r="AVE175" s="395"/>
      <c r="AVF175" s="395"/>
      <c r="AVG175" s="395"/>
      <c r="AVH175" s="395"/>
      <c r="AVI175" s="395"/>
      <c r="AVJ175" s="395"/>
      <c r="AVK175" s="395"/>
      <c r="AVL175" s="395"/>
      <c r="AVM175" s="395"/>
      <c r="AVN175" s="395"/>
      <c r="AVO175" s="395"/>
      <c r="AVP175" s="395"/>
      <c r="AVQ175" s="395"/>
      <c r="AVR175" s="395"/>
      <c r="AVS175" s="395"/>
      <c r="AVT175" s="395"/>
      <c r="AVU175" s="395"/>
      <c r="AVV175" s="395"/>
      <c r="AVW175" s="395"/>
      <c r="AVX175" s="395"/>
      <c r="AVY175" s="395"/>
      <c r="AVZ175" s="395"/>
      <c r="AWA175" s="395"/>
      <c r="AWB175" s="395"/>
      <c r="AWC175" s="395"/>
      <c r="AWD175" s="395"/>
      <c r="AWE175" s="395"/>
      <c r="AWF175" s="395"/>
      <c r="AWG175" s="395"/>
      <c r="AWH175" s="395"/>
      <c r="AWI175" s="395"/>
      <c r="AWJ175" s="395"/>
      <c r="AWK175" s="395"/>
      <c r="AWL175" s="395"/>
      <c r="AWM175" s="395"/>
      <c r="AWN175" s="395"/>
      <c r="AWO175" s="395"/>
      <c r="AWP175" s="395"/>
      <c r="AWQ175" s="395"/>
      <c r="AWR175" s="395"/>
      <c r="AWS175" s="395"/>
      <c r="AWT175" s="395"/>
      <c r="AWU175" s="395"/>
      <c r="AWV175" s="395"/>
      <c r="AWW175" s="395"/>
      <c r="AWX175" s="395"/>
      <c r="AWY175" s="395"/>
      <c r="AWZ175" s="395"/>
      <c r="AXA175" s="395"/>
      <c r="AXB175" s="395"/>
      <c r="AXC175" s="395"/>
      <c r="AXD175" s="395"/>
      <c r="AXE175" s="395"/>
      <c r="AXF175" s="395"/>
      <c r="AXG175" s="395"/>
      <c r="AXH175" s="395"/>
      <c r="AXI175" s="395"/>
      <c r="AXJ175" s="395"/>
      <c r="AXK175" s="395"/>
      <c r="AXL175" s="395"/>
      <c r="AXM175" s="395"/>
      <c r="AXN175" s="395"/>
      <c r="AXO175" s="395"/>
      <c r="AXP175" s="395"/>
      <c r="AXQ175" s="395"/>
      <c r="AXR175" s="395"/>
      <c r="AXS175" s="395"/>
      <c r="AXT175" s="395"/>
      <c r="AXU175" s="395"/>
      <c r="AXV175" s="395"/>
      <c r="AXW175" s="395"/>
      <c r="AXX175" s="395"/>
      <c r="AXY175" s="395"/>
      <c r="AXZ175" s="395"/>
      <c r="AYA175" s="395"/>
      <c r="AYB175" s="395"/>
      <c r="AYC175" s="395"/>
      <c r="AYD175" s="395"/>
      <c r="AYE175" s="395"/>
      <c r="AYF175" s="395"/>
      <c r="AYG175" s="395"/>
      <c r="AYH175" s="395"/>
      <c r="AYI175" s="395"/>
      <c r="AYJ175" s="395"/>
      <c r="AYK175" s="395"/>
      <c r="AYL175" s="395"/>
      <c r="AYM175" s="395"/>
      <c r="AYN175" s="395"/>
      <c r="AYO175" s="395"/>
      <c r="AYP175" s="395"/>
      <c r="AYQ175" s="395"/>
      <c r="AYR175" s="395"/>
      <c r="AYS175" s="395"/>
      <c r="AYT175" s="395"/>
      <c r="AYU175" s="395"/>
      <c r="AYV175" s="395"/>
      <c r="AYW175" s="395"/>
      <c r="AYX175" s="395"/>
      <c r="AYY175" s="395"/>
      <c r="AYZ175" s="395"/>
      <c r="AZA175" s="395"/>
      <c r="AZB175" s="395"/>
      <c r="AZC175" s="395"/>
      <c r="AZD175" s="395"/>
      <c r="AZE175" s="395"/>
      <c r="AZF175" s="395"/>
      <c r="AZG175" s="395"/>
      <c r="AZH175" s="395"/>
      <c r="AZI175" s="395"/>
      <c r="AZJ175" s="395"/>
      <c r="AZK175" s="395"/>
      <c r="AZL175" s="395"/>
      <c r="AZM175" s="395"/>
      <c r="AZN175" s="395"/>
      <c r="AZO175" s="395"/>
      <c r="AZP175" s="395"/>
      <c r="AZQ175" s="395"/>
      <c r="AZR175" s="395"/>
      <c r="AZS175" s="395"/>
      <c r="AZT175" s="395"/>
      <c r="AZU175" s="395"/>
      <c r="AZV175" s="395"/>
      <c r="AZW175" s="395"/>
      <c r="AZX175" s="395"/>
      <c r="AZY175" s="395"/>
      <c r="AZZ175" s="395"/>
      <c r="BAA175" s="395"/>
      <c r="BAB175" s="395"/>
      <c r="BAC175" s="395"/>
      <c r="BAD175" s="395"/>
      <c r="BAE175" s="395"/>
      <c r="BAF175" s="395"/>
      <c r="BAG175" s="395"/>
      <c r="BAH175" s="395"/>
      <c r="BAI175" s="395"/>
      <c r="BAJ175" s="395"/>
      <c r="BAK175" s="395"/>
      <c r="BAL175" s="395"/>
      <c r="BAM175" s="395"/>
      <c r="BAN175" s="395"/>
      <c r="BAO175" s="395"/>
      <c r="BAP175" s="395"/>
      <c r="BAQ175" s="395"/>
      <c r="BAR175" s="395"/>
      <c r="BAS175" s="395"/>
      <c r="BAT175" s="395"/>
      <c r="BAU175" s="395"/>
      <c r="BAV175" s="395"/>
      <c r="BAW175" s="395"/>
      <c r="BAX175" s="395"/>
      <c r="BAY175" s="395"/>
      <c r="BAZ175" s="395"/>
      <c r="BBA175" s="395"/>
      <c r="BBB175" s="395"/>
      <c r="BBC175" s="395"/>
      <c r="BBD175" s="395"/>
      <c r="BBE175" s="395"/>
      <c r="BBF175" s="395"/>
      <c r="BBG175" s="395"/>
      <c r="BBH175" s="395"/>
      <c r="BBI175" s="395"/>
      <c r="BBJ175" s="395"/>
      <c r="BBK175" s="395"/>
      <c r="BBL175" s="395"/>
      <c r="BBM175" s="395"/>
      <c r="BBN175" s="395"/>
      <c r="BBO175" s="395"/>
      <c r="BBP175" s="395"/>
      <c r="BBQ175" s="395"/>
      <c r="BBR175" s="395"/>
      <c r="BBS175" s="395"/>
      <c r="BBT175" s="395"/>
      <c r="BBU175" s="395"/>
      <c r="BBV175" s="395"/>
      <c r="BBW175" s="395"/>
      <c r="BBX175" s="395"/>
      <c r="BBY175" s="395"/>
      <c r="BBZ175" s="395"/>
      <c r="BCA175" s="395"/>
      <c r="BCB175" s="395"/>
      <c r="BCC175" s="395"/>
      <c r="BCD175" s="395"/>
      <c r="BCE175" s="395"/>
      <c r="BCF175" s="395"/>
      <c r="BCG175" s="395"/>
      <c r="BCH175" s="395"/>
      <c r="BCI175" s="395"/>
      <c r="BCJ175" s="395"/>
      <c r="BCK175" s="395"/>
      <c r="BCL175" s="395"/>
      <c r="BCM175" s="395"/>
      <c r="BCN175" s="395"/>
      <c r="BCO175" s="395"/>
      <c r="BCP175" s="395"/>
      <c r="BCQ175" s="395"/>
      <c r="BCR175" s="395"/>
      <c r="BCS175" s="395"/>
      <c r="BCT175" s="395"/>
      <c r="BCU175" s="395"/>
      <c r="BCV175" s="395"/>
      <c r="BCW175" s="395"/>
      <c r="BCX175" s="395"/>
      <c r="BCY175" s="395"/>
      <c r="BCZ175" s="395"/>
      <c r="BDA175" s="395"/>
      <c r="BDB175" s="395"/>
      <c r="BDC175" s="395"/>
      <c r="BDD175" s="395"/>
      <c r="BDE175" s="395"/>
      <c r="BDF175" s="395"/>
      <c r="BDG175" s="395"/>
      <c r="BDH175" s="395"/>
      <c r="BDI175" s="395"/>
      <c r="BDJ175" s="395"/>
      <c r="BDK175" s="395"/>
      <c r="BDL175" s="395"/>
      <c r="BDM175" s="395"/>
      <c r="BDN175" s="395"/>
      <c r="BDO175" s="395"/>
      <c r="BDP175" s="395"/>
      <c r="BDQ175" s="395"/>
      <c r="BDR175" s="395"/>
      <c r="BDS175" s="395"/>
      <c r="BDT175" s="395"/>
      <c r="BDU175" s="395"/>
      <c r="BDV175" s="395"/>
      <c r="BDW175" s="395"/>
      <c r="BDX175" s="395"/>
      <c r="BDY175" s="395"/>
      <c r="BDZ175" s="395"/>
      <c r="BEA175" s="395"/>
      <c r="BEB175" s="395"/>
      <c r="BEC175" s="395"/>
      <c r="BED175" s="395"/>
      <c r="BEE175" s="395"/>
      <c r="BEF175" s="395"/>
      <c r="BEG175" s="395"/>
      <c r="BEH175" s="395"/>
      <c r="BEI175" s="395"/>
      <c r="BEJ175" s="395"/>
      <c r="BEK175" s="395"/>
      <c r="BEL175" s="395"/>
      <c r="BEM175" s="395"/>
      <c r="BEN175" s="395"/>
      <c r="BEO175" s="395"/>
      <c r="BEP175" s="395"/>
      <c r="BEQ175" s="395"/>
      <c r="BER175" s="395"/>
      <c r="BES175" s="395"/>
      <c r="BET175" s="395"/>
      <c r="BEU175" s="395"/>
      <c r="BEV175" s="395"/>
      <c r="BEW175" s="395"/>
      <c r="BEX175" s="395"/>
      <c r="BEY175" s="395"/>
      <c r="BEZ175" s="395"/>
      <c r="BFA175" s="395"/>
      <c r="BFB175" s="395"/>
      <c r="BFC175" s="395"/>
      <c r="BFD175" s="395"/>
      <c r="BFE175" s="395"/>
      <c r="BFF175" s="395"/>
      <c r="BFG175" s="395"/>
      <c r="BFH175" s="395"/>
      <c r="BFI175" s="395"/>
      <c r="BFJ175" s="395"/>
      <c r="BFK175" s="395"/>
      <c r="BFL175" s="395"/>
      <c r="BFM175" s="395"/>
      <c r="BFN175" s="395"/>
      <c r="BFO175" s="395"/>
      <c r="BFP175" s="395"/>
      <c r="BFQ175" s="395"/>
      <c r="BFR175" s="395"/>
      <c r="BFS175" s="395"/>
      <c r="BFT175" s="395"/>
      <c r="BFU175" s="395"/>
      <c r="BFV175" s="395"/>
      <c r="BFW175" s="395"/>
      <c r="BFX175" s="395"/>
      <c r="BFY175" s="395"/>
      <c r="BFZ175" s="395"/>
      <c r="BGA175" s="395"/>
      <c r="BGB175" s="395"/>
      <c r="BGC175" s="395"/>
      <c r="BGD175" s="395"/>
      <c r="BGE175" s="395"/>
      <c r="BGF175" s="395"/>
      <c r="BGG175" s="395"/>
      <c r="BGH175" s="395"/>
      <c r="BGI175" s="395"/>
      <c r="BGJ175" s="395"/>
      <c r="BGK175" s="395"/>
      <c r="BGL175" s="395"/>
      <c r="BGM175" s="395"/>
      <c r="BGN175" s="395"/>
      <c r="BGO175" s="395"/>
      <c r="BGP175" s="395"/>
      <c r="BGQ175" s="395"/>
      <c r="BGR175" s="395"/>
      <c r="BGS175" s="395"/>
      <c r="BGT175" s="395"/>
      <c r="BGU175" s="395"/>
      <c r="BGV175" s="395"/>
      <c r="BGW175" s="395"/>
      <c r="BGX175" s="395"/>
      <c r="BGY175" s="395"/>
      <c r="BGZ175" s="395"/>
      <c r="BHA175" s="395"/>
      <c r="BHB175" s="395"/>
      <c r="BHC175" s="395"/>
      <c r="BHD175" s="395"/>
      <c r="BHE175" s="395"/>
      <c r="BHF175" s="395"/>
      <c r="BHG175" s="395"/>
      <c r="BHH175" s="395"/>
      <c r="BHI175" s="395"/>
      <c r="BHJ175" s="395"/>
      <c r="BHK175" s="395"/>
      <c r="BHL175" s="395"/>
      <c r="BHM175" s="395"/>
      <c r="BHN175" s="395"/>
      <c r="BHO175" s="395"/>
      <c r="BHP175" s="395"/>
      <c r="BHQ175" s="395"/>
      <c r="BHR175" s="395"/>
      <c r="BHS175" s="395"/>
      <c r="BHT175" s="395"/>
      <c r="BHU175" s="395"/>
      <c r="BHV175" s="395"/>
      <c r="BHW175" s="395"/>
      <c r="BHX175" s="395"/>
      <c r="BHY175" s="395"/>
      <c r="BHZ175" s="395"/>
      <c r="BIA175" s="395"/>
      <c r="BIB175" s="395"/>
      <c r="BIC175" s="395"/>
      <c r="BID175" s="395"/>
      <c r="BIE175" s="395"/>
      <c r="BIF175" s="395"/>
      <c r="BIG175" s="395"/>
      <c r="BIH175" s="395"/>
      <c r="BII175" s="395"/>
      <c r="BIJ175" s="395"/>
      <c r="BIK175" s="395"/>
      <c r="BIL175" s="395"/>
      <c r="BIM175" s="395"/>
      <c r="BIN175" s="395"/>
      <c r="BIO175" s="395"/>
      <c r="BIP175" s="395"/>
      <c r="BIQ175" s="395"/>
      <c r="BIR175" s="395"/>
      <c r="BIS175" s="395"/>
      <c r="BIT175" s="395"/>
      <c r="BIU175" s="395"/>
      <c r="BIV175" s="395"/>
      <c r="BIW175" s="395"/>
      <c r="BIX175" s="395"/>
      <c r="BIY175" s="395"/>
      <c r="BIZ175" s="395"/>
      <c r="BJA175" s="395"/>
      <c r="BJB175" s="395"/>
      <c r="BJC175" s="395"/>
      <c r="BJD175" s="395"/>
      <c r="BJE175" s="395"/>
      <c r="BJF175" s="395"/>
      <c r="BJG175" s="395"/>
      <c r="BJH175" s="395"/>
      <c r="BJI175" s="395"/>
      <c r="BJJ175" s="395"/>
      <c r="BJK175" s="395"/>
      <c r="BJL175" s="395"/>
      <c r="BJM175" s="395"/>
      <c r="BJN175" s="395"/>
      <c r="BJO175" s="395"/>
      <c r="BJP175" s="395"/>
      <c r="BJQ175" s="395"/>
      <c r="BJR175" s="395"/>
      <c r="BJS175" s="395"/>
      <c r="BJT175" s="395"/>
      <c r="BJU175" s="395"/>
      <c r="BJV175" s="395"/>
      <c r="BJW175" s="395"/>
      <c r="BJX175" s="395"/>
      <c r="BJY175" s="395"/>
      <c r="BJZ175" s="395"/>
      <c r="BKA175" s="395"/>
      <c r="BKB175" s="395"/>
      <c r="BKC175" s="395"/>
      <c r="BKD175" s="395"/>
      <c r="BKE175" s="395"/>
      <c r="BKF175" s="395"/>
      <c r="BKG175" s="395"/>
      <c r="BKH175" s="395"/>
      <c r="BKI175" s="395"/>
      <c r="BKJ175" s="395"/>
      <c r="BKK175" s="395"/>
      <c r="BKL175" s="395"/>
      <c r="BKM175" s="395"/>
      <c r="BKN175" s="395"/>
      <c r="BKO175" s="395"/>
      <c r="BKP175" s="395"/>
      <c r="BKQ175" s="395"/>
      <c r="BKR175" s="395"/>
      <c r="BKS175" s="395"/>
      <c r="BKT175" s="395"/>
      <c r="BKU175" s="395"/>
      <c r="BKV175" s="395"/>
      <c r="BKW175" s="395"/>
      <c r="BKX175" s="395"/>
      <c r="BKY175" s="395"/>
      <c r="BKZ175" s="395"/>
      <c r="BLA175" s="395"/>
      <c r="BLB175" s="395"/>
      <c r="BLC175" s="395"/>
      <c r="BLD175" s="395"/>
      <c r="BLE175" s="395"/>
      <c r="BLF175" s="395"/>
      <c r="BLG175" s="395"/>
      <c r="BLH175" s="395"/>
      <c r="BLI175" s="395"/>
      <c r="BLJ175" s="395"/>
      <c r="BLK175" s="395"/>
      <c r="BLL175" s="395"/>
      <c r="BLM175" s="395"/>
      <c r="BLN175" s="395"/>
      <c r="BLO175" s="395"/>
      <c r="BLP175" s="395"/>
      <c r="BLQ175" s="395"/>
      <c r="BLR175" s="395"/>
      <c r="BLS175" s="395"/>
      <c r="BLT175" s="395"/>
      <c r="BLU175" s="395"/>
      <c r="BLV175" s="395"/>
      <c r="BLW175" s="395"/>
      <c r="BLX175" s="395"/>
      <c r="BLY175" s="395"/>
      <c r="BLZ175" s="395"/>
      <c r="BMA175" s="395"/>
      <c r="BMB175" s="395"/>
      <c r="BMC175" s="395"/>
      <c r="BMD175" s="395"/>
      <c r="BME175" s="395"/>
      <c r="BMF175" s="395"/>
      <c r="BMG175" s="395"/>
      <c r="BMH175" s="395"/>
      <c r="BMI175" s="395"/>
      <c r="BMJ175" s="395"/>
      <c r="BMK175" s="395"/>
      <c r="BML175" s="395"/>
      <c r="BMM175" s="395"/>
      <c r="BMN175" s="395"/>
      <c r="BMO175" s="395"/>
      <c r="BMP175" s="395"/>
      <c r="BMQ175" s="395"/>
      <c r="BMR175" s="395"/>
      <c r="BMS175" s="395"/>
      <c r="BMT175" s="395"/>
      <c r="BMU175" s="395"/>
      <c r="BMV175" s="395"/>
      <c r="BMW175" s="395"/>
      <c r="BMX175" s="395"/>
      <c r="BMY175" s="395"/>
      <c r="BMZ175" s="395"/>
      <c r="BNA175" s="395"/>
      <c r="BNB175" s="395"/>
      <c r="BNC175" s="395"/>
      <c r="BND175" s="395"/>
      <c r="BNE175" s="395"/>
      <c r="BNF175" s="395"/>
      <c r="BNG175" s="395"/>
      <c r="BNH175" s="395"/>
      <c r="BNI175" s="395"/>
      <c r="BNJ175" s="395"/>
      <c r="BNK175" s="395"/>
      <c r="BNL175" s="395"/>
      <c r="BNM175" s="395"/>
      <c r="BNN175" s="395"/>
      <c r="BNO175" s="395"/>
      <c r="BNP175" s="395"/>
      <c r="BNQ175" s="395"/>
      <c r="BNR175" s="395"/>
      <c r="BNS175" s="395"/>
      <c r="BNT175" s="395"/>
      <c r="BNU175" s="395"/>
      <c r="BNV175" s="395"/>
      <c r="BNW175" s="395"/>
      <c r="BNX175" s="395"/>
      <c r="BNY175" s="395"/>
      <c r="BNZ175" s="395"/>
      <c r="BOA175" s="395"/>
      <c r="BOB175" s="395"/>
      <c r="BOC175" s="395"/>
      <c r="BOD175" s="395"/>
      <c r="BOE175" s="395"/>
      <c r="BOF175" s="395"/>
      <c r="BOG175" s="395"/>
      <c r="BOH175" s="395"/>
      <c r="BOI175" s="395"/>
      <c r="BOJ175" s="395"/>
      <c r="BOK175" s="395"/>
      <c r="BOL175" s="395"/>
      <c r="BOM175" s="395"/>
      <c r="BON175" s="395"/>
      <c r="BOO175" s="395"/>
      <c r="BOP175" s="395"/>
      <c r="BOQ175" s="395"/>
      <c r="BOR175" s="395"/>
      <c r="BOS175" s="395"/>
      <c r="BOT175" s="395"/>
      <c r="BOU175" s="395"/>
      <c r="BOV175" s="395"/>
      <c r="BOW175" s="395"/>
      <c r="BOX175" s="395"/>
      <c r="BOY175" s="395"/>
      <c r="BOZ175" s="395"/>
      <c r="BPA175" s="395"/>
      <c r="BPB175" s="395"/>
      <c r="BPC175" s="395"/>
      <c r="BPD175" s="395"/>
      <c r="BPE175" s="395"/>
      <c r="BPF175" s="395"/>
      <c r="BPG175" s="395"/>
      <c r="BPH175" s="395"/>
      <c r="BPI175" s="395"/>
      <c r="BPJ175" s="395"/>
      <c r="BPK175" s="395"/>
      <c r="BPL175" s="395"/>
      <c r="BPM175" s="395"/>
      <c r="BPN175" s="395"/>
      <c r="BPO175" s="395"/>
      <c r="BPP175" s="395"/>
      <c r="BPQ175" s="395"/>
      <c r="BPR175" s="395"/>
      <c r="BPS175" s="395"/>
      <c r="BPT175" s="395"/>
      <c r="BPU175" s="395"/>
      <c r="BPV175" s="395"/>
      <c r="BPW175" s="395"/>
      <c r="BPX175" s="395"/>
      <c r="BPY175" s="395"/>
      <c r="BPZ175" s="395"/>
      <c r="BQA175" s="395"/>
      <c r="BQB175" s="395"/>
      <c r="BQC175" s="395"/>
      <c r="BQD175" s="395"/>
      <c r="BQE175" s="395"/>
      <c r="BQF175" s="395"/>
      <c r="BQG175" s="395"/>
      <c r="BQH175" s="395"/>
      <c r="BQI175" s="395"/>
      <c r="BQJ175" s="395"/>
      <c r="BQK175" s="395"/>
      <c r="BQL175" s="395"/>
      <c r="BQM175" s="395"/>
      <c r="BQN175" s="395"/>
      <c r="BQO175" s="395"/>
      <c r="BQP175" s="395"/>
      <c r="BQQ175" s="395"/>
      <c r="BQR175" s="395"/>
      <c r="BQS175" s="395"/>
      <c r="BQT175" s="395"/>
      <c r="BQU175" s="395"/>
      <c r="BQV175" s="395"/>
      <c r="BQW175" s="395"/>
      <c r="BQX175" s="395"/>
      <c r="BQY175" s="395"/>
      <c r="BQZ175" s="395"/>
      <c r="BRA175" s="395"/>
      <c r="BRB175" s="395"/>
      <c r="BRC175" s="395"/>
      <c r="BRD175" s="395"/>
      <c r="BRE175" s="395"/>
      <c r="BRF175" s="395"/>
      <c r="BRG175" s="395"/>
      <c r="BRH175" s="395"/>
      <c r="BRI175" s="395"/>
      <c r="BRJ175" s="395"/>
      <c r="BRK175" s="395"/>
      <c r="BRL175" s="395"/>
      <c r="BRM175" s="395"/>
      <c r="BRN175" s="395"/>
      <c r="BRO175" s="395"/>
      <c r="BRP175" s="395"/>
      <c r="BRQ175" s="395"/>
      <c r="BRR175" s="395"/>
      <c r="BRS175" s="395"/>
      <c r="BRT175" s="395"/>
      <c r="BRU175" s="395"/>
      <c r="BRV175" s="395"/>
      <c r="BRW175" s="395"/>
      <c r="BRX175" s="395"/>
      <c r="BRY175" s="395"/>
      <c r="BRZ175" s="395"/>
      <c r="BSA175" s="395"/>
      <c r="BSB175" s="395"/>
      <c r="BSC175" s="395"/>
      <c r="BSD175" s="395"/>
      <c r="BSE175" s="395"/>
      <c r="BSF175" s="395"/>
      <c r="BSG175" s="395"/>
      <c r="BSH175" s="395"/>
      <c r="BSI175" s="395"/>
      <c r="BSJ175" s="395"/>
      <c r="BSK175" s="395"/>
      <c r="BSL175" s="395"/>
      <c r="BSM175" s="395"/>
      <c r="BSN175" s="395"/>
      <c r="BSO175" s="395"/>
      <c r="BSP175" s="395"/>
      <c r="BSQ175" s="395"/>
      <c r="BSR175" s="395"/>
      <c r="BSS175" s="395"/>
      <c r="BST175" s="395"/>
      <c r="BSU175" s="395"/>
      <c r="BSV175" s="395"/>
      <c r="BSW175" s="395"/>
      <c r="BSX175" s="395"/>
      <c r="BSY175" s="395"/>
      <c r="BSZ175" s="395"/>
      <c r="BTA175" s="395"/>
      <c r="BTB175" s="395"/>
      <c r="BTC175" s="395"/>
      <c r="BTD175" s="395"/>
      <c r="BTE175" s="395"/>
      <c r="BTF175" s="395"/>
      <c r="BTG175" s="395"/>
      <c r="BTH175" s="395"/>
      <c r="BTI175" s="395"/>
      <c r="BTJ175" s="395"/>
      <c r="BTK175" s="395"/>
      <c r="BTL175" s="395"/>
      <c r="BTM175" s="395"/>
      <c r="BTN175" s="395"/>
      <c r="BTO175" s="395"/>
      <c r="BTP175" s="395"/>
      <c r="BTQ175" s="395"/>
      <c r="BTR175" s="395"/>
      <c r="BTS175" s="395"/>
      <c r="BTT175" s="395"/>
      <c r="BTU175" s="395"/>
      <c r="BTV175" s="395"/>
      <c r="BTW175" s="395"/>
      <c r="BTX175" s="395"/>
      <c r="BTY175" s="395"/>
      <c r="BTZ175" s="395"/>
      <c r="BUA175" s="395"/>
      <c r="BUB175" s="395"/>
      <c r="BUC175" s="395"/>
      <c r="BUD175" s="395"/>
      <c r="BUE175" s="395"/>
      <c r="BUF175" s="395"/>
      <c r="BUG175" s="395"/>
      <c r="BUH175" s="395"/>
      <c r="BUI175" s="395"/>
      <c r="BUJ175" s="395"/>
      <c r="BUK175" s="395"/>
      <c r="BUL175" s="395"/>
      <c r="BUM175" s="395"/>
      <c r="BUN175" s="395"/>
      <c r="BUO175" s="395"/>
      <c r="BUP175" s="395"/>
      <c r="BUQ175" s="395"/>
      <c r="BUR175" s="395"/>
      <c r="BUS175" s="395"/>
      <c r="BUT175" s="395"/>
      <c r="BUU175" s="395"/>
      <c r="BUV175" s="395"/>
      <c r="BUW175" s="395"/>
      <c r="BUX175" s="395"/>
      <c r="BUY175" s="395"/>
      <c r="BUZ175" s="395"/>
      <c r="BVA175" s="395"/>
      <c r="BVB175" s="395"/>
      <c r="BVC175" s="395"/>
      <c r="BVD175" s="395"/>
      <c r="BVE175" s="395"/>
      <c r="BVF175" s="395"/>
      <c r="BVG175" s="395"/>
      <c r="BVH175" s="395"/>
      <c r="BVI175" s="395"/>
      <c r="BVJ175" s="395"/>
      <c r="BVK175" s="395"/>
      <c r="BVL175" s="395"/>
      <c r="BVM175" s="395"/>
      <c r="BVN175" s="395"/>
      <c r="BVO175" s="395"/>
      <c r="BVP175" s="395"/>
      <c r="BVQ175" s="395"/>
      <c r="BVR175" s="395"/>
      <c r="BVS175" s="395"/>
      <c r="BVT175" s="395"/>
      <c r="BVU175" s="395"/>
      <c r="BVV175" s="395"/>
      <c r="BVW175" s="395"/>
      <c r="BVX175" s="395"/>
      <c r="BVY175" s="395"/>
      <c r="BVZ175" s="395"/>
      <c r="BWA175" s="395"/>
      <c r="BWB175" s="395"/>
      <c r="BWC175" s="395"/>
      <c r="BWD175" s="395"/>
      <c r="BWE175" s="395"/>
      <c r="BWF175" s="395"/>
      <c r="BWG175" s="395"/>
      <c r="BWH175" s="395"/>
      <c r="BWI175" s="395"/>
      <c r="BWJ175" s="395"/>
      <c r="BWK175" s="395"/>
      <c r="BWL175" s="395"/>
      <c r="BWM175" s="395"/>
      <c r="BWN175" s="395"/>
      <c r="BWO175" s="395"/>
      <c r="BWP175" s="395"/>
      <c r="BWQ175" s="395"/>
      <c r="BWR175" s="395"/>
      <c r="BWS175" s="395"/>
      <c r="BWT175" s="395"/>
      <c r="BWU175" s="395"/>
      <c r="BWV175" s="395"/>
      <c r="BWW175" s="395"/>
      <c r="BWX175" s="395"/>
      <c r="BWY175" s="395"/>
      <c r="BWZ175" s="395"/>
      <c r="BXA175" s="395"/>
      <c r="BXB175" s="395"/>
      <c r="BXC175" s="395"/>
      <c r="BXD175" s="395"/>
      <c r="BXE175" s="395"/>
      <c r="BXF175" s="395"/>
      <c r="BXG175" s="395"/>
      <c r="BXH175" s="395"/>
      <c r="BXI175" s="395"/>
      <c r="BXJ175" s="395"/>
      <c r="BXK175" s="395"/>
      <c r="BXL175" s="395"/>
      <c r="BXM175" s="395"/>
      <c r="BXN175" s="395"/>
      <c r="BXO175" s="395"/>
      <c r="BXP175" s="395"/>
      <c r="BXQ175" s="395"/>
      <c r="BXR175" s="395"/>
      <c r="BXS175" s="395"/>
      <c r="BXT175" s="395"/>
      <c r="BXU175" s="395"/>
      <c r="BXV175" s="395"/>
      <c r="BXW175" s="395"/>
      <c r="BXX175" s="395"/>
      <c r="BXY175" s="395"/>
      <c r="BXZ175" s="395"/>
      <c r="BYA175" s="395"/>
      <c r="BYB175" s="395"/>
      <c r="BYC175" s="395"/>
      <c r="BYD175" s="395"/>
      <c r="BYE175" s="395"/>
      <c r="BYF175" s="395"/>
      <c r="BYG175" s="395"/>
      <c r="BYH175" s="395"/>
      <c r="BYI175" s="395"/>
      <c r="BYJ175" s="395"/>
      <c r="BYK175" s="395"/>
      <c r="BYL175" s="395"/>
      <c r="BYM175" s="395"/>
      <c r="BYN175" s="395"/>
      <c r="BYO175" s="395"/>
      <c r="BYP175" s="395"/>
      <c r="BYQ175" s="395"/>
      <c r="BYR175" s="395"/>
      <c r="BYS175" s="395"/>
      <c r="BYT175" s="395"/>
      <c r="BYU175" s="395"/>
      <c r="BYV175" s="395"/>
      <c r="BYW175" s="395"/>
      <c r="BYX175" s="395"/>
      <c r="BYY175" s="395"/>
      <c r="BYZ175" s="395"/>
      <c r="BZA175" s="395"/>
      <c r="BZB175" s="395"/>
      <c r="BZC175" s="395"/>
      <c r="BZD175" s="395"/>
      <c r="BZE175" s="395"/>
      <c r="BZF175" s="395"/>
      <c r="BZG175" s="395"/>
      <c r="BZH175" s="395"/>
      <c r="BZI175" s="395"/>
      <c r="BZJ175" s="395"/>
      <c r="BZK175" s="395"/>
      <c r="BZL175" s="395"/>
      <c r="BZM175" s="395"/>
      <c r="BZN175" s="395"/>
      <c r="BZO175" s="395"/>
      <c r="BZP175" s="395"/>
      <c r="BZQ175" s="395"/>
      <c r="BZR175" s="395"/>
      <c r="BZS175" s="395"/>
      <c r="BZT175" s="395"/>
      <c r="BZU175" s="395"/>
      <c r="BZV175" s="395"/>
      <c r="BZW175" s="395"/>
      <c r="BZX175" s="395"/>
      <c r="BZY175" s="395"/>
      <c r="BZZ175" s="395"/>
      <c r="CAA175" s="395"/>
      <c r="CAB175" s="395"/>
      <c r="CAC175" s="395"/>
      <c r="CAD175" s="395"/>
      <c r="CAE175" s="395"/>
      <c r="CAF175" s="395"/>
      <c r="CAG175" s="395"/>
      <c r="CAH175" s="395"/>
      <c r="CAI175" s="395"/>
      <c r="CAJ175" s="395"/>
      <c r="CAK175" s="395"/>
      <c r="CAL175" s="395"/>
      <c r="CAM175" s="395"/>
      <c r="CAN175" s="395"/>
      <c r="CAO175" s="395"/>
      <c r="CAP175" s="395"/>
      <c r="CAQ175" s="395"/>
      <c r="CAR175" s="395"/>
      <c r="CAS175" s="395"/>
      <c r="CAT175" s="395"/>
      <c r="CAU175" s="395"/>
      <c r="CAV175" s="395"/>
      <c r="CAW175" s="395"/>
      <c r="CAX175" s="395"/>
      <c r="CAY175" s="395"/>
      <c r="CAZ175" s="395"/>
      <c r="CBA175" s="395"/>
      <c r="CBB175" s="395"/>
      <c r="CBC175" s="395"/>
      <c r="CBD175" s="395"/>
      <c r="CBE175" s="395"/>
      <c r="CBF175" s="395"/>
      <c r="CBG175" s="395"/>
      <c r="CBH175" s="395"/>
      <c r="CBI175" s="395"/>
      <c r="CBJ175" s="395"/>
      <c r="CBK175" s="395"/>
      <c r="CBL175" s="395"/>
      <c r="CBM175" s="395"/>
      <c r="CBN175" s="395"/>
      <c r="CBO175" s="395"/>
      <c r="CBP175" s="395"/>
      <c r="CBQ175" s="395"/>
      <c r="CBR175" s="395"/>
      <c r="CBS175" s="395"/>
      <c r="CBT175" s="395"/>
      <c r="CBU175" s="395"/>
      <c r="CBV175" s="395"/>
      <c r="CBW175" s="395"/>
      <c r="CBX175" s="395"/>
      <c r="CBY175" s="395"/>
      <c r="CBZ175" s="395"/>
      <c r="CCA175" s="395"/>
      <c r="CCB175" s="395"/>
      <c r="CCC175" s="395"/>
      <c r="CCD175" s="395"/>
      <c r="CCE175" s="395"/>
      <c r="CCF175" s="395"/>
      <c r="CCG175" s="395"/>
      <c r="CCH175" s="395"/>
      <c r="CCI175" s="395"/>
      <c r="CCJ175" s="395"/>
      <c r="CCK175" s="395"/>
      <c r="CCL175" s="395"/>
      <c r="CCM175" s="395"/>
      <c r="CCN175" s="395"/>
      <c r="CCO175" s="395"/>
      <c r="CCP175" s="395"/>
      <c r="CCQ175" s="395"/>
      <c r="CCR175" s="395"/>
      <c r="CCS175" s="395"/>
      <c r="CCT175" s="395"/>
      <c r="CCU175" s="395"/>
      <c r="CCV175" s="395"/>
      <c r="CCW175" s="395"/>
      <c r="CCX175" s="395"/>
      <c r="CCY175" s="395"/>
      <c r="CCZ175" s="395"/>
      <c r="CDA175" s="395"/>
      <c r="CDB175" s="395"/>
      <c r="CDC175" s="395"/>
      <c r="CDD175" s="395"/>
      <c r="CDE175" s="395"/>
      <c r="CDF175" s="395"/>
      <c r="CDG175" s="395"/>
      <c r="CDH175" s="395"/>
      <c r="CDI175" s="395"/>
      <c r="CDJ175" s="395"/>
      <c r="CDK175" s="395"/>
      <c r="CDL175" s="395"/>
      <c r="CDM175" s="395"/>
      <c r="CDN175" s="395"/>
      <c r="CDO175" s="395"/>
      <c r="CDP175" s="395"/>
      <c r="CDQ175" s="395"/>
      <c r="CDR175" s="395"/>
      <c r="CDS175" s="395"/>
      <c r="CDT175" s="395"/>
      <c r="CDU175" s="395"/>
      <c r="CDV175" s="395"/>
      <c r="CDW175" s="395"/>
      <c r="CDX175" s="395"/>
      <c r="CDY175" s="395"/>
      <c r="CDZ175" s="395"/>
      <c r="CEA175" s="395"/>
      <c r="CEB175" s="395"/>
      <c r="CEC175" s="395"/>
      <c r="CED175" s="395"/>
      <c r="CEE175" s="395"/>
      <c r="CEF175" s="395"/>
      <c r="CEG175" s="395"/>
      <c r="CEH175" s="395"/>
      <c r="CEI175" s="395"/>
      <c r="CEJ175" s="395"/>
      <c r="CEK175" s="395"/>
      <c r="CEL175" s="395"/>
      <c r="CEM175" s="395"/>
      <c r="CEN175" s="395"/>
      <c r="CEO175" s="395"/>
      <c r="CEP175" s="395"/>
      <c r="CEQ175" s="395"/>
      <c r="CER175" s="395"/>
      <c r="CES175" s="395"/>
      <c r="CET175" s="395"/>
      <c r="CEU175" s="395"/>
      <c r="CEV175" s="395"/>
      <c r="CEW175" s="395"/>
      <c r="CEX175" s="395"/>
      <c r="CEY175" s="395"/>
      <c r="CEZ175" s="395"/>
      <c r="CFA175" s="395"/>
      <c r="CFB175" s="395"/>
      <c r="CFC175" s="395"/>
      <c r="CFD175" s="395"/>
      <c r="CFE175" s="395"/>
      <c r="CFF175" s="395"/>
      <c r="CFG175" s="395"/>
      <c r="CFH175" s="395"/>
      <c r="CFI175" s="395"/>
      <c r="CFJ175" s="395"/>
      <c r="CFK175" s="395"/>
      <c r="CFL175" s="395"/>
      <c r="CFM175" s="395"/>
      <c r="CFN175" s="395"/>
      <c r="CFO175" s="395"/>
      <c r="CFP175" s="395"/>
      <c r="CFQ175" s="395"/>
      <c r="CFR175" s="395"/>
      <c r="CFS175" s="395"/>
      <c r="CFT175" s="395"/>
      <c r="CFU175" s="395"/>
      <c r="CFV175" s="395"/>
      <c r="CFW175" s="395"/>
      <c r="CFX175" s="395"/>
      <c r="CFY175" s="395"/>
      <c r="CFZ175" s="395"/>
      <c r="CGA175" s="395"/>
      <c r="CGB175" s="395"/>
      <c r="CGC175" s="395"/>
      <c r="CGD175" s="395"/>
      <c r="CGE175" s="395"/>
      <c r="CGF175" s="395"/>
      <c r="CGG175" s="395"/>
      <c r="CGH175" s="395"/>
      <c r="CGI175" s="395"/>
      <c r="CGJ175" s="395"/>
      <c r="CGK175" s="395"/>
      <c r="CGL175" s="395"/>
      <c r="CGM175" s="395"/>
      <c r="CGN175" s="395"/>
      <c r="CGO175" s="395"/>
      <c r="CGP175" s="395"/>
      <c r="CGQ175" s="395"/>
      <c r="CGR175" s="395"/>
      <c r="CGS175" s="395"/>
      <c r="CGT175" s="395"/>
      <c r="CGU175" s="395"/>
      <c r="CGV175" s="395"/>
      <c r="CGW175" s="395"/>
      <c r="CGX175" s="395"/>
      <c r="CGY175" s="395"/>
      <c r="CGZ175" s="395"/>
      <c r="CHA175" s="395"/>
      <c r="CHB175" s="395"/>
      <c r="CHC175" s="395"/>
      <c r="CHD175" s="395"/>
      <c r="CHE175" s="395"/>
      <c r="CHF175" s="395"/>
      <c r="CHG175" s="395"/>
      <c r="CHH175" s="395"/>
      <c r="CHI175" s="395"/>
      <c r="CHJ175" s="395"/>
      <c r="CHK175" s="395"/>
      <c r="CHL175" s="395"/>
      <c r="CHM175" s="395"/>
      <c r="CHN175" s="395"/>
      <c r="CHO175" s="395"/>
      <c r="CHP175" s="395"/>
      <c r="CHQ175" s="395"/>
      <c r="CHR175" s="395"/>
      <c r="CHS175" s="395"/>
      <c r="CHT175" s="395"/>
      <c r="CHU175" s="395"/>
      <c r="CHV175" s="395"/>
      <c r="CHW175" s="395"/>
      <c r="CHX175" s="395"/>
      <c r="CHY175" s="395"/>
      <c r="CHZ175" s="395"/>
      <c r="CIA175" s="395"/>
      <c r="CIB175" s="395"/>
      <c r="CIC175" s="395"/>
      <c r="CID175" s="395"/>
      <c r="CIE175" s="395"/>
      <c r="CIF175" s="395"/>
      <c r="CIG175" s="395"/>
      <c r="CIH175" s="395"/>
      <c r="CII175" s="395"/>
      <c r="CIJ175" s="395"/>
      <c r="CIK175" s="395"/>
      <c r="CIL175" s="395"/>
      <c r="CIM175" s="395"/>
      <c r="CIN175" s="395"/>
      <c r="CIO175" s="395"/>
      <c r="CIP175" s="395"/>
      <c r="CIQ175" s="395"/>
      <c r="CIR175" s="395"/>
      <c r="CIS175" s="395"/>
      <c r="CIT175" s="395"/>
      <c r="CIU175" s="395"/>
      <c r="CIV175" s="395"/>
      <c r="CIW175" s="395"/>
      <c r="CIX175" s="395"/>
      <c r="CIY175" s="395"/>
      <c r="CIZ175" s="395"/>
      <c r="CJA175" s="395"/>
      <c r="CJB175" s="395"/>
      <c r="CJC175" s="395"/>
      <c r="CJD175" s="395"/>
      <c r="CJE175" s="395"/>
      <c r="CJF175" s="395"/>
      <c r="CJG175" s="395"/>
      <c r="CJH175" s="395"/>
      <c r="CJI175" s="395"/>
      <c r="CJJ175" s="395"/>
      <c r="CJK175" s="395"/>
      <c r="CJL175" s="395"/>
      <c r="CJM175" s="395"/>
      <c r="CJN175" s="395"/>
      <c r="CJO175" s="395"/>
      <c r="CJP175" s="395"/>
      <c r="CJQ175" s="395"/>
      <c r="CJR175" s="395"/>
      <c r="CJS175" s="395"/>
      <c r="CJT175" s="395"/>
      <c r="CJU175" s="395"/>
      <c r="CJV175" s="395"/>
      <c r="CJW175" s="395"/>
      <c r="CJX175" s="395"/>
      <c r="CJY175" s="395"/>
      <c r="CJZ175" s="395"/>
      <c r="CKA175" s="395"/>
      <c r="CKB175" s="395"/>
      <c r="CKC175" s="395"/>
      <c r="CKD175" s="395"/>
      <c r="CKE175" s="395"/>
      <c r="CKF175" s="395"/>
      <c r="CKG175" s="395"/>
      <c r="CKH175" s="395"/>
      <c r="CKI175" s="395"/>
      <c r="CKJ175" s="395"/>
      <c r="CKK175" s="395"/>
      <c r="CKL175" s="395"/>
      <c r="CKM175" s="395"/>
      <c r="CKN175" s="395"/>
      <c r="CKO175" s="395"/>
      <c r="CKP175" s="395"/>
      <c r="CKQ175" s="395"/>
      <c r="CKR175" s="395"/>
      <c r="CKS175" s="395"/>
      <c r="CKT175" s="395"/>
      <c r="CKU175" s="395"/>
      <c r="CKV175" s="395"/>
      <c r="CKW175" s="395"/>
      <c r="CKX175" s="395"/>
      <c r="CKY175" s="395"/>
      <c r="CKZ175" s="395"/>
      <c r="CLA175" s="395"/>
      <c r="CLB175" s="395"/>
      <c r="CLC175" s="395"/>
      <c r="CLD175" s="395"/>
      <c r="CLE175" s="395"/>
      <c r="CLF175" s="395"/>
      <c r="CLG175" s="395"/>
      <c r="CLH175" s="395"/>
      <c r="CLI175" s="395"/>
      <c r="CLJ175" s="395"/>
      <c r="CLK175" s="395"/>
      <c r="CLL175" s="395"/>
      <c r="CLM175" s="395"/>
      <c r="CLN175" s="395"/>
      <c r="CLO175" s="395"/>
      <c r="CLP175" s="395"/>
      <c r="CLQ175" s="395"/>
      <c r="CLR175" s="395"/>
      <c r="CLS175" s="395"/>
      <c r="CLT175" s="395"/>
      <c r="CLU175" s="395"/>
      <c r="CLV175" s="395"/>
      <c r="CLW175" s="395"/>
      <c r="CLX175" s="395"/>
      <c r="CLY175" s="395"/>
      <c r="CLZ175" s="395"/>
      <c r="CMA175" s="395"/>
      <c r="CMB175" s="395"/>
      <c r="CMC175" s="395"/>
      <c r="CMD175" s="395"/>
      <c r="CME175" s="395"/>
      <c r="CMF175" s="395"/>
      <c r="CMG175" s="395"/>
      <c r="CMH175" s="395"/>
      <c r="CMI175" s="395"/>
      <c r="CMJ175" s="395"/>
      <c r="CMK175" s="395"/>
      <c r="CML175" s="395"/>
      <c r="CMM175" s="395"/>
      <c r="CMN175" s="395"/>
      <c r="CMO175" s="395"/>
      <c r="CMP175" s="395"/>
      <c r="CMQ175" s="395"/>
      <c r="CMR175" s="395"/>
      <c r="CMS175" s="395"/>
      <c r="CMT175" s="395"/>
      <c r="CMU175" s="395"/>
      <c r="CMV175" s="395"/>
      <c r="CMW175" s="395"/>
      <c r="CMX175" s="395"/>
      <c r="CMY175" s="395"/>
      <c r="CMZ175" s="395"/>
      <c r="CNA175" s="395"/>
      <c r="CNB175" s="395"/>
      <c r="CNC175" s="395"/>
      <c r="CND175" s="395"/>
      <c r="CNE175" s="395"/>
      <c r="CNF175" s="395"/>
      <c r="CNG175" s="395"/>
      <c r="CNH175" s="395"/>
      <c r="CNI175" s="395"/>
      <c r="CNJ175" s="395"/>
      <c r="CNK175" s="395"/>
      <c r="CNL175" s="395"/>
      <c r="CNM175" s="395"/>
      <c r="CNN175" s="395"/>
      <c r="CNO175" s="395"/>
      <c r="CNP175" s="395"/>
      <c r="CNQ175" s="395"/>
      <c r="CNR175" s="395"/>
      <c r="CNS175" s="395"/>
      <c r="CNT175" s="395"/>
      <c r="CNU175" s="395"/>
      <c r="CNV175" s="395"/>
      <c r="CNW175" s="395"/>
      <c r="CNX175" s="395"/>
      <c r="CNY175" s="395"/>
      <c r="CNZ175" s="395"/>
      <c r="COA175" s="395"/>
      <c r="COB175" s="395"/>
      <c r="COC175" s="395"/>
      <c r="COD175" s="395"/>
      <c r="COE175" s="395"/>
      <c r="COF175" s="395"/>
      <c r="COG175" s="395"/>
      <c r="COH175" s="395"/>
      <c r="COI175" s="395"/>
      <c r="COJ175" s="395"/>
      <c r="COK175" s="395"/>
      <c r="COL175" s="395"/>
      <c r="COM175" s="395"/>
      <c r="CON175" s="395"/>
      <c r="COO175" s="395"/>
      <c r="COP175" s="395"/>
      <c r="COQ175" s="395"/>
      <c r="COR175" s="395"/>
      <c r="COS175" s="395"/>
      <c r="COT175" s="395"/>
      <c r="COU175" s="395"/>
      <c r="COV175" s="395"/>
      <c r="COW175" s="395"/>
      <c r="COX175" s="395"/>
      <c r="COY175" s="395"/>
      <c r="COZ175" s="395"/>
      <c r="CPA175" s="395"/>
      <c r="CPB175" s="395"/>
      <c r="CPC175" s="395"/>
      <c r="CPD175" s="395"/>
      <c r="CPE175" s="395"/>
      <c r="CPF175" s="395"/>
      <c r="CPG175" s="395"/>
      <c r="CPH175" s="395"/>
      <c r="CPI175" s="395"/>
      <c r="CPJ175" s="395"/>
      <c r="CPK175" s="395"/>
      <c r="CPL175" s="395"/>
      <c r="CPM175" s="395"/>
      <c r="CPN175" s="395"/>
      <c r="CPO175" s="395"/>
      <c r="CPP175" s="395"/>
      <c r="CPQ175" s="395"/>
      <c r="CPR175" s="395"/>
      <c r="CPS175" s="395"/>
      <c r="CPT175" s="395"/>
      <c r="CPU175" s="395"/>
      <c r="CPV175" s="395"/>
      <c r="CPW175" s="395"/>
      <c r="CPX175" s="395"/>
      <c r="CPY175" s="395"/>
      <c r="CPZ175" s="395"/>
      <c r="CQA175" s="395"/>
      <c r="CQB175" s="395"/>
      <c r="CQC175" s="395"/>
      <c r="CQD175" s="395"/>
      <c r="CQE175" s="395"/>
      <c r="CQF175" s="395"/>
      <c r="CQG175" s="395"/>
      <c r="CQH175" s="395"/>
      <c r="CQI175" s="395"/>
      <c r="CQJ175" s="395"/>
      <c r="CQK175" s="395"/>
      <c r="CQL175" s="395"/>
      <c r="CQM175" s="395"/>
      <c r="CQN175" s="395"/>
      <c r="CQO175" s="395"/>
      <c r="CQP175" s="395"/>
      <c r="CQQ175" s="395"/>
      <c r="CQR175" s="395"/>
      <c r="CQS175" s="395"/>
      <c r="CQT175" s="395"/>
      <c r="CQU175" s="395"/>
      <c r="CQV175" s="395"/>
      <c r="CQW175" s="395"/>
      <c r="CQX175" s="395"/>
      <c r="CQY175" s="395"/>
      <c r="CQZ175" s="395"/>
      <c r="CRA175" s="395"/>
      <c r="CRB175" s="395"/>
      <c r="CRC175" s="395"/>
      <c r="CRD175" s="395"/>
      <c r="CRE175" s="395"/>
      <c r="CRF175" s="395"/>
      <c r="CRG175" s="395"/>
      <c r="CRH175" s="395"/>
      <c r="CRI175" s="395"/>
      <c r="CRJ175" s="395"/>
      <c r="CRK175" s="395"/>
      <c r="CRL175" s="395"/>
      <c r="CRM175" s="395"/>
      <c r="CRN175" s="395"/>
      <c r="CRO175" s="395"/>
      <c r="CRP175" s="395"/>
      <c r="CRQ175" s="395"/>
      <c r="CRR175" s="395"/>
      <c r="CRS175" s="395"/>
      <c r="CRT175" s="395"/>
      <c r="CRU175" s="395"/>
      <c r="CRV175" s="395"/>
      <c r="CRW175" s="395"/>
      <c r="CRX175" s="395"/>
      <c r="CRY175" s="395"/>
      <c r="CRZ175" s="395"/>
      <c r="CSA175" s="395"/>
      <c r="CSB175" s="395"/>
      <c r="CSC175" s="395"/>
      <c r="CSD175" s="395"/>
      <c r="CSE175" s="395"/>
      <c r="CSF175" s="395"/>
      <c r="CSG175" s="395"/>
      <c r="CSH175" s="395"/>
      <c r="CSI175" s="395"/>
      <c r="CSJ175" s="395"/>
      <c r="CSK175" s="395"/>
      <c r="CSL175" s="395"/>
      <c r="CSM175" s="395"/>
      <c r="CSN175" s="395"/>
      <c r="CSO175" s="395"/>
      <c r="CSP175" s="395"/>
      <c r="CSQ175" s="395"/>
      <c r="CSR175" s="395"/>
      <c r="CSS175" s="395"/>
      <c r="CST175" s="395"/>
      <c r="CSU175" s="395"/>
      <c r="CSV175" s="395"/>
      <c r="CSW175" s="395"/>
      <c r="CSX175" s="395"/>
      <c r="CSY175" s="395"/>
      <c r="CSZ175" s="395"/>
      <c r="CTA175" s="395"/>
      <c r="CTB175" s="395"/>
      <c r="CTC175" s="395"/>
      <c r="CTD175" s="395"/>
      <c r="CTE175" s="395"/>
      <c r="CTF175" s="395"/>
      <c r="CTG175" s="395"/>
      <c r="CTH175" s="395"/>
      <c r="CTI175" s="395"/>
      <c r="CTJ175" s="395"/>
      <c r="CTK175" s="395"/>
      <c r="CTL175" s="395"/>
      <c r="CTM175" s="395"/>
      <c r="CTN175" s="395"/>
      <c r="CTO175" s="395"/>
      <c r="CTP175" s="395"/>
      <c r="CTQ175" s="395"/>
      <c r="CTR175" s="395"/>
      <c r="CTS175" s="395"/>
      <c r="CTT175" s="395"/>
      <c r="CTU175" s="395"/>
      <c r="CTV175" s="395"/>
      <c r="CTW175" s="395"/>
      <c r="CTX175" s="395"/>
      <c r="CTY175" s="395"/>
      <c r="CTZ175" s="395"/>
      <c r="CUA175" s="395"/>
      <c r="CUB175" s="395"/>
      <c r="CUC175" s="395"/>
      <c r="CUD175" s="395"/>
      <c r="CUE175" s="395"/>
      <c r="CUF175" s="395"/>
      <c r="CUG175" s="395"/>
      <c r="CUH175" s="395"/>
      <c r="CUI175" s="395"/>
      <c r="CUJ175" s="395"/>
      <c r="CUK175" s="395"/>
      <c r="CUL175" s="395"/>
      <c r="CUM175" s="395"/>
      <c r="CUN175" s="395"/>
      <c r="CUO175" s="395"/>
      <c r="CUP175" s="395"/>
      <c r="CUQ175" s="395"/>
      <c r="CUR175" s="395"/>
      <c r="CUS175" s="395"/>
      <c r="CUT175" s="395"/>
      <c r="CUU175" s="395"/>
      <c r="CUV175" s="395"/>
      <c r="CUW175" s="395"/>
      <c r="CUX175" s="395"/>
      <c r="CUY175" s="395"/>
      <c r="CUZ175" s="395"/>
      <c r="CVA175" s="395"/>
      <c r="CVB175" s="395"/>
      <c r="CVC175" s="395"/>
      <c r="CVD175" s="395"/>
      <c r="CVE175" s="395"/>
      <c r="CVF175" s="395"/>
      <c r="CVG175" s="395"/>
      <c r="CVH175" s="395"/>
      <c r="CVI175" s="395"/>
      <c r="CVJ175" s="395"/>
      <c r="CVK175" s="395"/>
      <c r="CVL175" s="395"/>
      <c r="CVM175" s="395"/>
      <c r="CVN175" s="395"/>
      <c r="CVO175" s="395"/>
      <c r="CVP175" s="395"/>
      <c r="CVQ175" s="395"/>
      <c r="CVR175" s="395"/>
      <c r="CVS175" s="395"/>
      <c r="CVT175" s="395"/>
      <c r="CVU175" s="395"/>
      <c r="CVV175" s="395"/>
      <c r="CVW175" s="395"/>
      <c r="CVX175" s="395"/>
      <c r="CVY175" s="395"/>
      <c r="CVZ175" s="395"/>
      <c r="CWA175" s="395"/>
      <c r="CWB175" s="395"/>
      <c r="CWC175" s="395"/>
      <c r="CWD175" s="395"/>
      <c r="CWE175" s="395"/>
      <c r="CWF175" s="395"/>
      <c r="CWG175" s="395"/>
      <c r="CWH175" s="395"/>
      <c r="CWI175" s="395"/>
      <c r="CWJ175" s="395"/>
      <c r="CWK175" s="395"/>
      <c r="CWL175" s="395"/>
      <c r="CWM175" s="395"/>
      <c r="CWN175" s="395"/>
      <c r="CWO175" s="395"/>
      <c r="CWP175" s="395"/>
      <c r="CWQ175" s="395"/>
      <c r="CWR175" s="395"/>
      <c r="CWS175" s="395"/>
      <c r="CWT175" s="395"/>
      <c r="CWU175" s="395"/>
      <c r="CWV175" s="395"/>
      <c r="CWW175" s="395"/>
      <c r="CWX175" s="395"/>
      <c r="CWY175" s="395"/>
      <c r="CWZ175" s="395"/>
      <c r="CXA175" s="395"/>
      <c r="CXB175" s="395"/>
      <c r="CXC175" s="395"/>
      <c r="CXD175" s="395"/>
      <c r="CXE175" s="395"/>
      <c r="CXF175" s="395"/>
      <c r="CXG175" s="395"/>
      <c r="CXH175" s="395"/>
      <c r="CXI175" s="395"/>
      <c r="CXJ175" s="395"/>
      <c r="CXK175" s="395"/>
      <c r="CXL175" s="395"/>
      <c r="CXM175" s="395"/>
      <c r="CXN175" s="395"/>
      <c r="CXO175" s="395"/>
      <c r="CXP175" s="395"/>
      <c r="CXQ175" s="395"/>
      <c r="CXR175" s="395"/>
      <c r="CXS175" s="395"/>
      <c r="CXT175" s="395"/>
      <c r="CXU175" s="395"/>
      <c r="CXV175" s="395"/>
      <c r="CXW175" s="395"/>
      <c r="CXX175" s="395"/>
      <c r="CXY175" s="395"/>
      <c r="CXZ175" s="395"/>
      <c r="CYA175" s="395"/>
      <c r="CYB175" s="395"/>
      <c r="CYC175" s="395"/>
      <c r="CYD175" s="395"/>
      <c r="CYE175" s="395"/>
      <c r="CYF175" s="395"/>
      <c r="CYG175" s="395"/>
      <c r="CYH175" s="395"/>
      <c r="CYI175" s="395"/>
      <c r="CYJ175" s="395"/>
      <c r="CYK175" s="395"/>
      <c r="CYL175" s="395"/>
      <c r="CYM175" s="395"/>
      <c r="CYN175" s="395"/>
      <c r="CYO175" s="395"/>
      <c r="CYP175" s="395"/>
      <c r="CYQ175" s="395"/>
      <c r="CYR175" s="395"/>
      <c r="CYS175" s="395"/>
      <c r="CYT175" s="395"/>
      <c r="CYU175" s="395"/>
      <c r="CYV175" s="395"/>
      <c r="CYW175" s="395"/>
      <c r="CYX175" s="395"/>
      <c r="CYY175" s="395"/>
      <c r="CYZ175" s="395"/>
      <c r="CZA175" s="395"/>
      <c r="CZB175" s="395"/>
      <c r="CZC175" s="395"/>
      <c r="CZD175" s="395"/>
      <c r="CZE175" s="395"/>
      <c r="CZF175" s="395"/>
      <c r="CZG175" s="395"/>
      <c r="CZH175" s="395"/>
      <c r="CZI175" s="395"/>
      <c r="CZJ175" s="395"/>
      <c r="CZK175" s="395"/>
      <c r="CZL175" s="395"/>
      <c r="CZM175" s="395"/>
      <c r="CZN175" s="395"/>
      <c r="CZO175" s="395"/>
      <c r="CZP175" s="395"/>
      <c r="CZQ175" s="395"/>
      <c r="CZR175" s="395"/>
      <c r="CZS175" s="395"/>
      <c r="CZT175" s="395"/>
      <c r="CZU175" s="395"/>
      <c r="CZV175" s="395"/>
      <c r="CZW175" s="395"/>
      <c r="CZX175" s="395"/>
      <c r="CZY175" s="395"/>
      <c r="CZZ175" s="395"/>
      <c r="DAA175" s="395"/>
      <c r="DAB175" s="395"/>
      <c r="DAC175" s="395"/>
      <c r="DAD175" s="395"/>
      <c r="DAE175" s="395"/>
      <c r="DAF175" s="395"/>
      <c r="DAG175" s="395"/>
      <c r="DAH175" s="395"/>
      <c r="DAI175" s="395"/>
      <c r="DAJ175" s="395"/>
      <c r="DAK175" s="395"/>
      <c r="DAL175" s="395"/>
      <c r="DAM175" s="395"/>
      <c r="DAN175" s="395"/>
      <c r="DAO175" s="395"/>
      <c r="DAP175" s="395"/>
      <c r="DAQ175" s="395"/>
      <c r="DAR175" s="395"/>
      <c r="DAS175" s="395"/>
      <c r="DAT175" s="395"/>
      <c r="DAU175" s="395"/>
      <c r="DAV175" s="395"/>
      <c r="DAW175" s="395"/>
      <c r="DAX175" s="395"/>
      <c r="DAY175" s="395"/>
      <c r="DAZ175" s="395"/>
      <c r="DBA175" s="395"/>
      <c r="DBB175" s="395"/>
      <c r="DBC175" s="395"/>
      <c r="DBD175" s="395"/>
      <c r="DBE175" s="395"/>
      <c r="DBF175" s="395"/>
      <c r="DBG175" s="395"/>
      <c r="DBH175" s="395"/>
      <c r="DBI175" s="395"/>
      <c r="DBJ175" s="395"/>
      <c r="DBK175" s="395"/>
      <c r="DBL175" s="395"/>
      <c r="DBM175" s="395"/>
      <c r="DBN175" s="395"/>
      <c r="DBO175" s="395"/>
      <c r="DBP175" s="395"/>
      <c r="DBQ175" s="395"/>
      <c r="DBR175" s="395"/>
      <c r="DBS175" s="395"/>
      <c r="DBT175" s="395"/>
      <c r="DBU175" s="395"/>
      <c r="DBV175" s="395"/>
      <c r="DBW175" s="395"/>
      <c r="DBX175" s="395"/>
      <c r="DBY175" s="395"/>
      <c r="DBZ175" s="395"/>
      <c r="DCA175" s="395"/>
      <c r="DCB175" s="395"/>
      <c r="DCC175" s="395"/>
      <c r="DCD175" s="395"/>
      <c r="DCE175" s="395"/>
      <c r="DCF175" s="395"/>
      <c r="DCG175" s="395"/>
      <c r="DCH175" s="395"/>
      <c r="DCI175" s="395"/>
      <c r="DCJ175" s="395"/>
      <c r="DCK175" s="395"/>
      <c r="DCL175" s="395"/>
      <c r="DCM175" s="395"/>
      <c r="DCN175" s="395"/>
      <c r="DCO175" s="395"/>
      <c r="DCP175" s="395"/>
      <c r="DCQ175" s="395"/>
      <c r="DCR175" s="395"/>
      <c r="DCS175" s="395"/>
      <c r="DCT175" s="395"/>
      <c r="DCU175" s="395"/>
      <c r="DCV175" s="395"/>
      <c r="DCW175" s="395"/>
      <c r="DCX175" s="395"/>
      <c r="DCY175" s="395"/>
      <c r="DCZ175" s="395"/>
      <c r="DDA175" s="395"/>
      <c r="DDB175" s="395"/>
      <c r="DDC175" s="395"/>
      <c r="DDD175" s="395"/>
      <c r="DDE175" s="395"/>
      <c r="DDF175" s="395"/>
      <c r="DDG175" s="395"/>
      <c r="DDH175" s="395"/>
      <c r="DDI175" s="395"/>
      <c r="DDJ175" s="395"/>
      <c r="DDK175" s="395"/>
      <c r="DDL175" s="395"/>
      <c r="DDM175" s="395"/>
      <c r="DDN175" s="395"/>
      <c r="DDO175" s="395"/>
      <c r="DDP175" s="395"/>
      <c r="DDQ175" s="395"/>
      <c r="DDR175" s="395"/>
      <c r="DDS175" s="395"/>
      <c r="DDT175" s="395"/>
      <c r="DDU175" s="395"/>
      <c r="DDV175" s="395"/>
      <c r="DDW175" s="395"/>
      <c r="DDX175" s="395"/>
      <c r="DDY175" s="395"/>
      <c r="DDZ175" s="395"/>
      <c r="DEA175" s="395"/>
      <c r="DEB175" s="395"/>
      <c r="DEC175" s="395"/>
      <c r="DED175" s="395"/>
      <c r="DEE175" s="395"/>
      <c r="DEF175" s="395"/>
      <c r="DEG175" s="395"/>
      <c r="DEH175" s="395"/>
      <c r="DEI175" s="395"/>
      <c r="DEJ175" s="395"/>
      <c r="DEK175" s="395"/>
      <c r="DEL175" s="395"/>
      <c r="DEM175" s="395"/>
      <c r="DEN175" s="395"/>
      <c r="DEO175" s="395"/>
      <c r="DEP175" s="395"/>
      <c r="DEQ175" s="395"/>
      <c r="DER175" s="395"/>
      <c r="DES175" s="395"/>
      <c r="DET175" s="395"/>
      <c r="DEU175" s="395"/>
      <c r="DEV175" s="395"/>
      <c r="DEW175" s="395"/>
      <c r="DEX175" s="395"/>
      <c r="DEY175" s="395"/>
      <c r="DEZ175" s="395"/>
      <c r="DFA175" s="395"/>
      <c r="DFB175" s="395"/>
      <c r="DFC175" s="395"/>
      <c r="DFD175" s="395"/>
      <c r="DFE175" s="395"/>
      <c r="DFF175" s="395"/>
      <c r="DFG175" s="395"/>
      <c r="DFH175" s="395"/>
      <c r="DFI175" s="395"/>
      <c r="DFJ175" s="395"/>
      <c r="DFK175" s="395"/>
      <c r="DFL175" s="395"/>
      <c r="DFM175" s="395"/>
      <c r="DFN175" s="395"/>
      <c r="DFO175" s="395"/>
      <c r="DFP175" s="395"/>
      <c r="DFQ175" s="395"/>
      <c r="DFR175" s="395"/>
      <c r="DFS175" s="395"/>
      <c r="DFT175" s="395"/>
      <c r="DFU175" s="395"/>
      <c r="DFV175" s="395"/>
      <c r="DFW175" s="395"/>
      <c r="DFX175" s="395"/>
      <c r="DFY175" s="395"/>
      <c r="DFZ175" s="395"/>
      <c r="DGA175" s="395"/>
      <c r="DGB175" s="395"/>
      <c r="DGC175" s="395"/>
      <c r="DGD175" s="395"/>
      <c r="DGE175" s="395"/>
      <c r="DGF175" s="395"/>
      <c r="DGG175" s="395"/>
      <c r="DGH175" s="395"/>
      <c r="DGI175" s="395"/>
      <c r="DGJ175" s="395"/>
      <c r="DGK175" s="395"/>
      <c r="DGL175" s="395"/>
      <c r="DGM175" s="395"/>
      <c r="DGN175" s="395"/>
      <c r="DGO175" s="395"/>
      <c r="DGP175" s="395"/>
      <c r="DGQ175" s="395"/>
      <c r="DGR175" s="395"/>
      <c r="DGS175" s="395"/>
      <c r="DGT175" s="395"/>
      <c r="DGU175" s="395"/>
      <c r="DGV175" s="395"/>
      <c r="DGW175" s="395"/>
      <c r="DGX175" s="395"/>
      <c r="DGY175" s="395"/>
      <c r="DGZ175" s="395"/>
      <c r="DHA175" s="395"/>
      <c r="DHB175" s="395"/>
      <c r="DHC175" s="395"/>
      <c r="DHD175" s="395"/>
      <c r="DHE175" s="395"/>
      <c r="DHF175" s="395"/>
      <c r="DHG175" s="395"/>
      <c r="DHH175" s="395"/>
      <c r="DHI175" s="395"/>
      <c r="DHJ175" s="395"/>
      <c r="DHK175" s="395"/>
      <c r="DHL175" s="395"/>
      <c r="DHM175" s="395"/>
      <c r="DHN175" s="395"/>
      <c r="DHO175" s="395"/>
      <c r="DHP175" s="395"/>
      <c r="DHQ175" s="395"/>
      <c r="DHR175" s="395"/>
      <c r="DHS175" s="395"/>
      <c r="DHT175" s="395"/>
      <c r="DHU175" s="395"/>
      <c r="DHV175" s="395"/>
      <c r="DHW175" s="395"/>
      <c r="DHX175" s="395"/>
      <c r="DHY175" s="395"/>
      <c r="DHZ175" s="395"/>
      <c r="DIA175" s="395"/>
      <c r="DIB175" s="395"/>
      <c r="DIC175" s="395"/>
      <c r="DID175" s="395"/>
      <c r="DIE175" s="395"/>
      <c r="DIF175" s="395"/>
      <c r="DIG175" s="395"/>
      <c r="DIH175" s="395"/>
      <c r="DII175" s="395"/>
      <c r="DIJ175" s="395"/>
      <c r="DIK175" s="395"/>
      <c r="DIL175" s="395"/>
      <c r="DIM175" s="395"/>
      <c r="DIN175" s="395"/>
      <c r="DIO175" s="395"/>
      <c r="DIP175" s="395"/>
      <c r="DIQ175" s="395"/>
      <c r="DIR175" s="395"/>
      <c r="DIS175" s="395"/>
      <c r="DIT175" s="395"/>
      <c r="DIU175" s="395"/>
      <c r="DIV175" s="395"/>
      <c r="DIW175" s="395"/>
      <c r="DIX175" s="395"/>
      <c r="DIY175" s="395"/>
      <c r="DIZ175" s="395"/>
      <c r="DJA175" s="395"/>
      <c r="DJB175" s="395"/>
      <c r="DJC175" s="395"/>
      <c r="DJD175" s="395"/>
      <c r="DJE175" s="395"/>
      <c r="DJF175" s="395"/>
      <c r="DJG175" s="395"/>
      <c r="DJH175" s="395"/>
      <c r="DJI175" s="395"/>
      <c r="DJJ175" s="395"/>
      <c r="DJK175" s="395"/>
      <c r="DJL175" s="395"/>
      <c r="DJM175" s="395"/>
      <c r="DJN175" s="395"/>
      <c r="DJO175" s="395"/>
      <c r="DJP175" s="395"/>
      <c r="DJQ175" s="395"/>
      <c r="DJR175" s="395"/>
      <c r="DJS175" s="395"/>
      <c r="DJT175" s="395"/>
      <c r="DJU175" s="395"/>
      <c r="DJV175" s="395"/>
      <c r="DJW175" s="395"/>
      <c r="DJX175" s="395"/>
      <c r="DJY175" s="395"/>
      <c r="DJZ175" s="395"/>
      <c r="DKA175" s="395"/>
      <c r="DKB175" s="395"/>
      <c r="DKC175" s="395"/>
      <c r="DKD175" s="395"/>
      <c r="DKE175" s="395"/>
      <c r="DKF175" s="395"/>
      <c r="DKG175" s="395"/>
      <c r="DKH175" s="395"/>
      <c r="DKI175" s="395"/>
      <c r="DKJ175" s="395"/>
      <c r="DKK175" s="395"/>
      <c r="DKL175" s="395"/>
      <c r="DKM175" s="395"/>
      <c r="DKN175" s="395"/>
      <c r="DKO175" s="395"/>
      <c r="DKP175" s="395"/>
      <c r="DKQ175" s="395"/>
      <c r="DKR175" s="395"/>
      <c r="DKS175" s="395"/>
      <c r="DKT175" s="395"/>
      <c r="DKU175" s="395"/>
      <c r="DKV175" s="395"/>
      <c r="DKW175" s="395"/>
      <c r="DKX175" s="395"/>
      <c r="DKY175" s="395"/>
      <c r="DKZ175" s="395"/>
      <c r="DLA175" s="395"/>
      <c r="DLB175" s="395"/>
      <c r="DLC175" s="395"/>
      <c r="DLD175" s="395"/>
      <c r="DLE175" s="395"/>
      <c r="DLF175" s="395"/>
      <c r="DLG175" s="395"/>
      <c r="DLH175" s="395"/>
      <c r="DLI175" s="395"/>
      <c r="DLJ175" s="395"/>
      <c r="DLK175" s="395"/>
      <c r="DLL175" s="395"/>
      <c r="DLM175" s="395"/>
      <c r="DLN175" s="395"/>
      <c r="DLO175" s="395"/>
      <c r="DLP175" s="395"/>
      <c r="DLQ175" s="395"/>
      <c r="DLR175" s="395"/>
      <c r="DLS175" s="395"/>
      <c r="DLT175" s="395"/>
      <c r="DLU175" s="395"/>
      <c r="DLV175" s="395"/>
      <c r="DLW175" s="395"/>
      <c r="DLX175" s="395"/>
      <c r="DLY175" s="395"/>
      <c r="DLZ175" s="395"/>
      <c r="DMA175" s="395"/>
      <c r="DMB175" s="395"/>
      <c r="DMC175" s="395"/>
      <c r="DMD175" s="395"/>
      <c r="DME175" s="395"/>
      <c r="DMF175" s="395"/>
      <c r="DMG175" s="395"/>
      <c r="DMH175" s="395"/>
      <c r="DMI175" s="395"/>
      <c r="DMJ175" s="395"/>
      <c r="DMK175" s="395"/>
      <c r="DML175" s="395"/>
      <c r="DMM175" s="395"/>
      <c r="DMN175" s="395"/>
      <c r="DMO175" s="395"/>
      <c r="DMP175" s="395"/>
      <c r="DMQ175" s="395"/>
      <c r="DMR175" s="395"/>
      <c r="DMS175" s="395"/>
      <c r="DMT175" s="395"/>
      <c r="DMU175" s="395"/>
      <c r="DMV175" s="395"/>
      <c r="DMW175" s="395"/>
      <c r="DMX175" s="395"/>
      <c r="DMY175" s="395"/>
      <c r="DMZ175" s="395"/>
      <c r="DNA175" s="395"/>
      <c r="DNB175" s="395"/>
      <c r="DNC175" s="395"/>
      <c r="DND175" s="395"/>
      <c r="DNE175" s="395"/>
      <c r="DNF175" s="395"/>
      <c r="DNG175" s="395"/>
      <c r="DNH175" s="395"/>
      <c r="DNI175" s="395"/>
      <c r="DNJ175" s="395"/>
      <c r="DNK175" s="395"/>
      <c r="DNL175" s="395"/>
      <c r="DNM175" s="395"/>
      <c r="DNN175" s="395"/>
      <c r="DNO175" s="395"/>
      <c r="DNP175" s="395"/>
      <c r="DNQ175" s="395"/>
      <c r="DNR175" s="395"/>
      <c r="DNS175" s="395"/>
      <c r="DNT175" s="395"/>
      <c r="DNU175" s="395"/>
      <c r="DNV175" s="395"/>
      <c r="DNW175" s="395"/>
      <c r="DNX175" s="395"/>
      <c r="DNY175" s="395"/>
      <c r="DNZ175" s="395"/>
      <c r="DOA175" s="395"/>
      <c r="DOB175" s="395"/>
      <c r="DOC175" s="395"/>
      <c r="DOD175" s="395"/>
      <c r="DOE175" s="395"/>
      <c r="DOF175" s="395"/>
      <c r="DOG175" s="395"/>
      <c r="DOH175" s="395"/>
      <c r="DOI175" s="395"/>
      <c r="DOJ175" s="395"/>
      <c r="DOK175" s="395"/>
      <c r="DOL175" s="395"/>
      <c r="DOM175" s="395"/>
      <c r="DON175" s="395"/>
      <c r="DOO175" s="395"/>
      <c r="DOP175" s="395"/>
      <c r="DOQ175" s="395"/>
      <c r="DOR175" s="395"/>
      <c r="DOS175" s="395"/>
      <c r="DOT175" s="395"/>
      <c r="DOU175" s="395"/>
      <c r="DOV175" s="395"/>
      <c r="DOW175" s="395"/>
      <c r="DOX175" s="395"/>
      <c r="DOY175" s="395"/>
      <c r="DOZ175" s="395"/>
      <c r="DPA175" s="395"/>
      <c r="DPB175" s="395"/>
      <c r="DPC175" s="395"/>
      <c r="DPD175" s="395"/>
      <c r="DPE175" s="395"/>
      <c r="DPF175" s="395"/>
      <c r="DPG175" s="395"/>
      <c r="DPH175" s="395"/>
      <c r="DPI175" s="395"/>
      <c r="DPJ175" s="395"/>
      <c r="DPK175" s="395"/>
      <c r="DPL175" s="395"/>
      <c r="DPM175" s="395"/>
      <c r="DPN175" s="395"/>
      <c r="DPO175" s="395"/>
      <c r="DPP175" s="395"/>
      <c r="DPQ175" s="395"/>
      <c r="DPR175" s="395"/>
      <c r="DPS175" s="395"/>
      <c r="DPT175" s="395"/>
      <c r="DPU175" s="395"/>
      <c r="DPV175" s="395"/>
      <c r="DPW175" s="395"/>
      <c r="DPX175" s="395"/>
      <c r="DPY175" s="395"/>
      <c r="DPZ175" s="395"/>
      <c r="DQA175" s="395"/>
      <c r="DQB175" s="395"/>
      <c r="DQC175" s="395"/>
      <c r="DQD175" s="395"/>
      <c r="DQE175" s="395"/>
      <c r="DQF175" s="395"/>
      <c r="DQG175" s="395"/>
      <c r="DQH175" s="395"/>
      <c r="DQI175" s="395"/>
      <c r="DQJ175" s="395"/>
      <c r="DQK175" s="395"/>
      <c r="DQL175" s="395"/>
      <c r="DQM175" s="395"/>
      <c r="DQN175" s="395"/>
      <c r="DQO175" s="395"/>
      <c r="DQP175" s="395"/>
      <c r="DQQ175" s="395"/>
      <c r="DQR175" s="395"/>
      <c r="DQS175" s="395"/>
      <c r="DQT175" s="395"/>
      <c r="DQU175" s="395"/>
      <c r="DQV175" s="395"/>
      <c r="DQW175" s="395"/>
      <c r="DQX175" s="395"/>
      <c r="DQY175" s="395"/>
      <c r="DQZ175" s="395"/>
      <c r="DRA175" s="395"/>
      <c r="DRB175" s="395"/>
      <c r="DRC175" s="395"/>
      <c r="DRD175" s="395"/>
      <c r="DRE175" s="395"/>
      <c r="DRF175" s="395"/>
      <c r="DRG175" s="395"/>
      <c r="DRH175" s="395"/>
      <c r="DRI175" s="395"/>
      <c r="DRJ175" s="395"/>
      <c r="DRK175" s="395"/>
      <c r="DRL175" s="395"/>
      <c r="DRM175" s="395"/>
      <c r="DRN175" s="395"/>
      <c r="DRO175" s="395"/>
      <c r="DRP175" s="395"/>
      <c r="DRQ175" s="395"/>
      <c r="DRR175" s="395"/>
      <c r="DRS175" s="395"/>
      <c r="DRT175" s="395"/>
      <c r="DRU175" s="395"/>
      <c r="DRV175" s="395"/>
      <c r="DRW175" s="395"/>
      <c r="DRX175" s="395"/>
      <c r="DRY175" s="395"/>
      <c r="DRZ175" s="395"/>
      <c r="DSA175" s="395"/>
      <c r="DSB175" s="395"/>
      <c r="DSC175" s="395"/>
      <c r="DSD175" s="395"/>
      <c r="DSE175" s="395"/>
      <c r="DSF175" s="395"/>
      <c r="DSG175" s="395"/>
      <c r="DSH175" s="395"/>
      <c r="DSI175" s="395"/>
      <c r="DSJ175" s="395"/>
      <c r="DSK175" s="395"/>
      <c r="DSL175" s="395"/>
      <c r="DSM175" s="395"/>
      <c r="DSN175" s="395"/>
      <c r="DSO175" s="395"/>
      <c r="DSP175" s="395"/>
      <c r="DSQ175" s="395"/>
      <c r="DSR175" s="395"/>
      <c r="DSS175" s="395"/>
      <c r="DST175" s="395"/>
      <c r="DSU175" s="395"/>
      <c r="DSV175" s="395"/>
      <c r="DSW175" s="395"/>
      <c r="DSX175" s="395"/>
      <c r="DSY175" s="395"/>
      <c r="DSZ175" s="395"/>
      <c r="DTA175" s="395"/>
      <c r="DTB175" s="395"/>
      <c r="DTC175" s="395"/>
      <c r="DTD175" s="395"/>
      <c r="DTE175" s="395"/>
      <c r="DTF175" s="395"/>
      <c r="DTG175" s="395"/>
      <c r="DTH175" s="395"/>
      <c r="DTI175" s="395"/>
      <c r="DTJ175" s="395"/>
      <c r="DTK175" s="395"/>
      <c r="DTL175" s="395"/>
      <c r="DTM175" s="395"/>
      <c r="DTN175" s="395"/>
      <c r="DTO175" s="395"/>
      <c r="DTP175" s="395"/>
      <c r="DTQ175" s="395"/>
      <c r="DTR175" s="395"/>
      <c r="DTS175" s="395"/>
      <c r="DTT175" s="395"/>
      <c r="DTU175" s="395"/>
      <c r="DTV175" s="395"/>
      <c r="DTW175" s="395"/>
      <c r="DTX175" s="395"/>
      <c r="DTY175" s="395"/>
      <c r="DTZ175" s="395"/>
      <c r="DUA175" s="395"/>
      <c r="DUB175" s="395"/>
      <c r="DUC175" s="395"/>
      <c r="DUD175" s="395"/>
      <c r="DUE175" s="395"/>
      <c r="DUF175" s="395"/>
      <c r="DUG175" s="395"/>
      <c r="DUH175" s="395"/>
      <c r="DUI175" s="395"/>
      <c r="DUJ175" s="395"/>
      <c r="DUK175" s="395"/>
      <c r="DUL175" s="395"/>
      <c r="DUM175" s="395"/>
      <c r="DUN175" s="395"/>
      <c r="DUO175" s="395"/>
      <c r="DUP175" s="395"/>
      <c r="DUQ175" s="395"/>
      <c r="DUR175" s="395"/>
      <c r="DUS175" s="395"/>
      <c r="DUT175" s="395"/>
      <c r="DUU175" s="395"/>
      <c r="DUV175" s="395"/>
      <c r="DUW175" s="395"/>
      <c r="DUX175" s="395"/>
      <c r="DUY175" s="395"/>
      <c r="DUZ175" s="395"/>
      <c r="DVA175" s="395"/>
      <c r="DVB175" s="395"/>
      <c r="DVC175" s="395"/>
      <c r="DVD175" s="395"/>
      <c r="DVE175" s="395"/>
      <c r="DVF175" s="395"/>
      <c r="DVG175" s="395"/>
      <c r="DVH175" s="395"/>
      <c r="DVI175" s="395"/>
      <c r="DVJ175" s="395"/>
      <c r="DVK175" s="395"/>
      <c r="DVL175" s="395"/>
      <c r="DVM175" s="395"/>
      <c r="DVN175" s="395"/>
      <c r="DVO175" s="395"/>
      <c r="DVP175" s="395"/>
      <c r="DVQ175" s="395"/>
      <c r="DVR175" s="395"/>
      <c r="DVS175" s="395"/>
      <c r="DVT175" s="395"/>
      <c r="DVU175" s="395"/>
      <c r="DVV175" s="395"/>
      <c r="DVW175" s="395"/>
      <c r="DVX175" s="395"/>
      <c r="DVY175" s="395"/>
      <c r="DVZ175" s="395"/>
      <c r="DWA175" s="395"/>
      <c r="DWB175" s="395"/>
      <c r="DWC175" s="395"/>
      <c r="DWD175" s="395"/>
      <c r="DWE175" s="395"/>
      <c r="DWF175" s="395"/>
      <c r="DWG175" s="395"/>
      <c r="DWH175" s="395"/>
      <c r="DWI175" s="395"/>
      <c r="DWJ175" s="395"/>
      <c r="DWK175" s="395"/>
      <c r="DWL175" s="395"/>
      <c r="DWM175" s="395"/>
      <c r="DWN175" s="395"/>
      <c r="DWO175" s="395"/>
      <c r="DWP175" s="395"/>
      <c r="DWQ175" s="395"/>
      <c r="DWR175" s="395"/>
      <c r="DWS175" s="395"/>
      <c r="DWT175" s="395"/>
      <c r="DWU175" s="395"/>
      <c r="DWV175" s="395"/>
      <c r="DWW175" s="395"/>
      <c r="DWX175" s="395"/>
      <c r="DWY175" s="395"/>
      <c r="DWZ175" s="395"/>
      <c r="DXA175" s="395"/>
      <c r="DXB175" s="395"/>
      <c r="DXC175" s="395"/>
      <c r="DXD175" s="395"/>
      <c r="DXE175" s="395"/>
      <c r="DXF175" s="395"/>
      <c r="DXG175" s="395"/>
      <c r="DXH175" s="395"/>
      <c r="DXI175" s="395"/>
      <c r="DXJ175" s="395"/>
      <c r="DXK175" s="395"/>
      <c r="DXL175" s="395"/>
      <c r="DXM175" s="395"/>
      <c r="DXN175" s="395"/>
      <c r="DXO175" s="395"/>
      <c r="DXP175" s="395"/>
      <c r="DXQ175" s="395"/>
      <c r="DXR175" s="395"/>
      <c r="DXS175" s="395"/>
      <c r="DXT175" s="395"/>
      <c r="DXU175" s="395"/>
      <c r="DXV175" s="395"/>
      <c r="DXW175" s="395"/>
      <c r="DXX175" s="395"/>
      <c r="DXY175" s="395"/>
      <c r="DXZ175" s="395"/>
      <c r="DYA175" s="395"/>
      <c r="DYB175" s="395"/>
      <c r="DYC175" s="395"/>
      <c r="DYD175" s="395"/>
      <c r="DYE175" s="395"/>
      <c r="DYF175" s="395"/>
      <c r="DYG175" s="395"/>
      <c r="DYH175" s="395"/>
      <c r="DYI175" s="395"/>
      <c r="DYJ175" s="395"/>
      <c r="DYK175" s="395"/>
      <c r="DYL175" s="395"/>
      <c r="DYM175" s="395"/>
      <c r="DYN175" s="395"/>
      <c r="DYO175" s="395"/>
      <c r="DYP175" s="395"/>
      <c r="DYQ175" s="395"/>
      <c r="DYR175" s="395"/>
      <c r="DYS175" s="395"/>
      <c r="DYT175" s="395"/>
      <c r="DYU175" s="395"/>
      <c r="DYV175" s="395"/>
      <c r="DYW175" s="395"/>
      <c r="DYX175" s="395"/>
      <c r="DYY175" s="395"/>
      <c r="DYZ175" s="395"/>
      <c r="DZA175" s="395"/>
      <c r="DZB175" s="395"/>
      <c r="DZC175" s="395"/>
      <c r="DZD175" s="395"/>
      <c r="DZE175" s="395"/>
      <c r="DZF175" s="395"/>
      <c r="DZG175" s="395"/>
      <c r="DZH175" s="395"/>
      <c r="DZI175" s="395"/>
      <c r="DZJ175" s="395"/>
      <c r="DZK175" s="395"/>
      <c r="DZL175" s="395"/>
      <c r="DZM175" s="395"/>
      <c r="DZN175" s="395"/>
      <c r="DZO175" s="395"/>
      <c r="DZP175" s="395"/>
      <c r="DZQ175" s="395"/>
      <c r="DZR175" s="395"/>
      <c r="DZS175" s="395"/>
      <c r="DZT175" s="395"/>
      <c r="DZU175" s="395"/>
      <c r="DZV175" s="395"/>
      <c r="DZW175" s="395"/>
      <c r="DZX175" s="395"/>
      <c r="DZY175" s="395"/>
      <c r="DZZ175" s="395"/>
      <c r="EAA175" s="395"/>
      <c r="EAB175" s="395"/>
      <c r="EAC175" s="395"/>
      <c r="EAD175" s="395"/>
      <c r="EAE175" s="395"/>
      <c r="EAF175" s="395"/>
      <c r="EAG175" s="395"/>
      <c r="EAH175" s="395"/>
      <c r="EAI175" s="395"/>
      <c r="EAJ175" s="395"/>
      <c r="EAK175" s="395"/>
      <c r="EAL175" s="395"/>
      <c r="EAM175" s="395"/>
      <c r="EAN175" s="395"/>
      <c r="EAO175" s="395"/>
      <c r="EAP175" s="395"/>
      <c r="EAQ175" s="395"/>
      <c r="EAR175" s="395"/>
      <c r="EAS175" s="395"/>
      <c r="EAT175" s="395"/>
      <c r="EAU175" s="395"/>
      <c r="EAV175" s="395"/>
      <c r="EAW175" s="395"/>
      <c r="EAX175" s="395"/>
      <c r="EAY175" s="395"/>
      <c r="EAZ175" s="395"/>
      <c r="EBA175" s="395"/>
      <c r="EBB175" s="395"/>
      <c r="EBC175" s="395"/>
      <c r="EBD175" s="395"/>
      <c r="EBE175" s="395"/>
      <c r="EBF175" s="395"/>
      <c r="EBG175" s="395"/>
      <c r="EBH175" s="395"/>
      <c r="EBI175" s="395"/>
      <c r="EBJ175" s="395"/>
      <c r="EBK175" s="395"/>
      <c r="EBL175" s="395"/>
      <c r="EBM175" s="395"/>
      <c r="EBN175" s="395"/>
      <c r="EBO175" s="395"/>
      <c r="EBP175" s="395"/>
      <c r="EBQ175" s="395"/>
      <c r="EBR175" s="395"/>
      <c r="EBS175" s="395"/>
      <c r="EBT175" s="395"/>
      <c r="EBU175" s="395"/>
      <c r="EBV175" s="395"/>
      <c r="EBW175" s="395"/>
      <c r="EBX175" s="395"/>
      <c r="EBY175" s="395"/>
      <c r="EBZ175" s="395"/>
      <c r="ECA175" s="395"/>
      <c r="ECB175" s="395"/>
      <c r="ECC175" s="395"/>
      <c r="ECD175" s="395"/>
      <c r="ECE175" s="395"/>
      <c r="ECF175" s="395"/>
      <c r="ECG175" s="395"/>
      <c r="ECH175" s="395"/>
      <c r="ECI175" s="395"/>
      <c r="ECJ175" s="395"/>
      <c r="ECK175" s="395"/>
      <c r="ECL175" s="395"/>
      <c r="ECM175" s="395"/>
      <c r="ECN175" s="395"/>
      <c r="ECO175" s="395"/>
      <c r="ECP175" s="395"/>
      <c r="ECQ175" s="395"/>
      <c r="ECR175" s="395"/>
      <c r="ECS175" s="395"/>
      <c r="ECT175" s="395"/>
      <c r="ECU175" s="395"/>
      <c r="ECV175" s="395"/>
      <c r="ECW175" s="395"/>
      <c r="ECX175" s="395"/>
      <c r="ECY175" s="395"/>
      <c r="ECZ175" s="395"/>
      <c r="EDA175" s="395"/>
      <c r="EDB175" s="395"/>
      <c r="EDC175" s="395"/>
      <c r="EDD175" s="395"/>
      <c r="EDE175" s="395"/>
      <c r="EDF175" s="395"/>
      <c r="EDG175" s="395"/>
      <c r="EDH175" s="395"/>
      <c r="EDI175" s="395"/>
      <c r="EDJ175" s="395"/>
      <c r="EDK175" s="395"/>
      <c r="EDL175" s="395"/>
      <c r="EDM175" s="395"/>
      <c r="EDN175" s="395"/>
      <c r="EDO175" s="395"/>
      <c r="EDP175" s="395"/>
      <c r="EDQ175" s="395"/>
      <c r="EDR175" s="395"/>
      <c r="EDS175" s="395"/>
      <c r="EDT175" s="395"/>
      <c r="EDU175" s="395"/>
      <c r="EDV175" s="395"/>
      <c r="EDW175" s="395"/>
      <c r="EDX175" s="395"/>
      <c r="EDY175" s="395"/>
      <c r="EDZ175" s="395"/>
      <c r="EEA175" s="395"/>
      <c r="EEB175" s="395"/>
      <c r="EEC175" s="395"/>
      <c r="EED175" s="395"/>
      <c r="EEE175" s="395"/>
      <c r="EEF175" s="395"/>
      <c r="EEG175" s="395"/>
      <c r="EEH175" s="395"/>
      <c r="EEI175" s="395"/>
      <c r="EEJ175" s="395"/>
      <c r="EEK175" s="395"/>
      <c r="EEL175" s="395"/>
      <c r="EEM175" s="395"/>
      <c r="EEN175" s="395"/>
      <c r="EEO175" s="395"/>
      <c r="EEP175" s="395"/>
      <c r="EEQ175" s="395"/>
      <c r="EER175" s="395"/>
      <c r="EES175" s="395"/>
      <c r="EET175" s="395"/>
      <c r="EEU175" s="395"/>
      <c r="EEV175" s="395"/>
      <c r="EEW175" s="395"/>
      <c r="EEX175" s="395"/>
      <c r="EEY175" s="395"/>
      <c r="EEZ175" s="395"/>
      <c r="EFA175" s="395"/>
      <c r="EFB175" s="395"/>
      <c r="EFC175" s="395"/>
      <c r="EFD175" s="395"/>
      <c r="EFE175" s="395"/>
      <c r="EFF175" s="395"/>
      <c r="EFG175" s="395"/>
      <c r="EFH175" s="395"/>
      <c r="EFI175" s="395"/>
      <c r="EFJ175" s="395"/>
      <c r="EFK175" s="395"/>
      <c r="EFL175" s="395"/>
      <c r="EFM175" s="395"/>
      <c r="EFN175" s="395"/>
      <c r="EFO175" s="395"/>
      <c r="EFP175" s="395"/>
      <c r="EFQ175" s="395"/>
      <c r="EFR175" s="395"/>
      <c r="EFS175" s="395"/>
      <c r="EFT175" s="395"/>
      <c r="EFU175" s="395"/>
      <c r="EFV175" s="395"/>
      <c r="EFW175" s="395"/>
      <c r="EFX175" s="395"/>
      <c r="EFY175" s="395"/>
      <c r="EFZ175" s="395"/>
      <c r="EGA175" s="395"/>
      <c r="EGB175" s="395"/>
      <c r="EGC175" s="395"/>
      <c r="EGD175" s="395"/>
      <c r="EGE175" s="395"/>
      <c r="EGF175" s="395"/>
      <c r="EGG175" s="395"/>
      <c r="EGH175" s="395"/>
      <c r="EGI175" s="395"/>
      <c r="EGJ175" s="395"/>
      <c r="EGK175" s="395"/>
      <c r="EGL175" s="395"/>
      <c r="EGM175" s="395"/>
      <c r="EGN175" s="395"/>
      <c r="EGO175" s="395"/>
      <c r="EGP175" s="395"/>
      <c r="EGQ175" s="395"/>
      <c r="EGR175" s="395"/>
      <c r="EGS175" s="395"/>
      <c r="EGT175" s="395"/>
      <c r="EGU175" s="395"/>
      <c r="EGV175" s="395"/>
      <c r="EGW175" s="395"/>
      <c r="EGX175" s="395"/>
      <c r="EGY175" s="395"/>
      <c r="EGZ175" s="395"/>
      <c r="EHA175" s="395"/>
      <c r="EHB175" s="395"/>
      <c r="EHC175" s="395"/>
      <c r="EHD175" s="395"/>
      <c r="EHE175" s="395"/>
      <c r="EHF175" s="395"/>
      <c r="EHG175" s="395"/>
      <c r="EHH175" s="395"/>
      <c r="EHI175" s="395"/>
      <c r="EHJ175" s="395"/>
      <c r="EHK175" s="395"/>
      <c r="EHL175" s="395"/>
      <c r="EHM175" s="395"/>
      <c r="EHN175" s="395"/>
      <c r="EHO175" s="395"/>
      <c r="EHP175" s="395"/>
      <c r="EHQ175" s="395"/>
      <c r="EHR175" s="395"/>
      <c r="EHS175" s="395"/>
      <c r="EHT175" s="395"/>
      <c r="EHU175" s="395"/>
      <c r="EHV175" s="395"/>
      <c r="EHW175" s="395"/>
      <c r="EHX175" s="395"/>
      <c r="EHY175" s="395"/>
      <c r="EHZ175" s="395"/>
      <c r="EIA175" s="395"/>
      <c r="EIB175" s="395"/>
      <c r="EIC175" s="395"/>
      <c r="EID175" s="395"/>
      <c r="EIE175" s="395"/>
      <c r="EIF175" s="395"/>
      <c r="EIG175" s="395"/>
      <c r="EIH175" s="395"/>
      <c r="EII175" s="395"/>
      <c r="EIJ175" s="395"/>
      <c r="EIK175" s="395"/>
      <c r="EIL175" s="395"/>
      <c r="EIM175" s="395"/>
      <c r="EIN175" s="395"/>
      <c r="EIO175" s="395"/>
      <c r="EIP175" s="395"/>
      <c r="EIQ175" s="395"/>
      <c r="EIR175" s="395"/>
      <c r="EIS175" s="395"/>
      <c r="EIT175" s="395"/>
      <c r="EIU175" s="395"/>
      <c r="EIV175" s="395"/>
      <c r="EIW175" s="395"/>
      <c r="EIX175" s="395"/>
      <c r="EIY175" s="395"/>
      <c r="EIZ175" s="395"/>
      <c r="EJA175" s="395"/>
      <c r="EJB175" s="395"/>
      <c r="EJC175" s="395"/>
      <c r="EJD175" s="395"/>
      <c r="EJE175" s="395"/>
      <c r="EJF175" s="395"/>
      <c r="EJG175" s="395"/>
      <c r="EJH175" s="395"/>
      <c r="EJI175" s="395"/>
      <c r="EJJ175" s="395"/>
      <c r="EJK175" s="395"/>
      <c r="EJL175" s="395"/>
      <c r="EJM175" s="395"/>
      <c r="EJN175" s="395"/>
      <c r="EJO175" s="395"/>
      <c r="EJP175" s="395"/>
      <c r="EJQ175" s="395"/>
      <c r="EJR175" s="395"/>
      <c r="EJS175" s="395"/>
      <c r="EJT175" s="395"/>
      <c r="EJU175" s="395"/>
      <c r="EJV175" s="395"/>
      <c r="EJW175" s="395"/>
      <c r="EJX175" s="395"/>
      <c r="EJY175" s="395"/>
      <c r="EJZ175" s="395"/>
      <c r="EKA175" s="395"/>
      <c r="EKB175" s="395"/>
      <c r="EKC175" s="395"/>
      <c r="EKD175" s="395"/>
      <c r="EKE175" s="395"/>
      <c r="EKF175" s="395"/>
      <c r="EKG175" s="395"/>
      <c r="EKH175" s="395"/>
      <c r="EKI175" s="395"/>
      <c r="EKJ175" s="395"/>
      <c r="EKK175" s="395"/>
      <c r="EKL175" s="395"/>
      <c r="EKM175" s="395"/>
      <c r="EKN175" s="395"/>
      <c r="EKO175" s="395"/>
      <c r="EKP175" s="395"/>
      <c r="EKQ175" s="395"/>
      <c r="EKR175" s="395"/>
      <c r="EKS175" s="395"/>
      <c r="EKT175" s="395"/>
      <c r="EKU175" s="395"/>
      <c r="EKV175" s="395"/>
      <c r="EKW175" s="395"/>
      <c r="EKX175" s="395"/>
      <c r="EKY175" s="395"/>
      <c r="EKZ175" s="395"/>
      <c r="ELA175" s="395"/>
      <c r="ELB175" s="395"/>
      <c r="ELC175" s="395"/>
      <c r="ELD175" s="395"/>
      <c r="ELE175" s="395"/>
      <c r="ELF175" s="395"/>
      <c r="ELG175" s="395"/>
      <c r="ELH175" s="395"/>
      <c r="ELI175" s="395"/>
      <c r="ELJ175" s="395"/>
      <c r="ELK175" s="395"/>
      <c r="ELL175" s="395"/>
      <c r="ELM175" s="395"/>
      <c r="ELN175" s="395"/>
      <c r="ELO175" s="395"/>
      <c r="ELP175" s="395"/>
      <c r="ELQ175" s="395"/>
      <c r="ELR175" s="395"/>
      <c r="ELS175" s="395"/>
      <c r="ELT175" s="395"/>
      <c r="ELU175" s="395"/>
      <c r="ELV175" s="395"/>
      <c r="ELW175" s="395"/>
      <c r="ELX175" s="395"/>
      <c r="ELY175" s="395"/>
      <c r="ELZ175" s="395"/>
      <c r="EMA175" s="395"/>
      <c r="EMB175" s="395"/>
      <c r="EMC175" s="395"/>
      <c r="EMD175" s="395"/>
      <c r="EME175" s="395"/>
      <c r="EMF175" s="395"/>
      <c r="EMG175" s="395"/>
      <c r="EMH175" s="395"/>
      <c r="EMI175" s="395"/>
      <c r="EMJ175" s="395"/>
      <c r="EMK175" s="395"/>
      <c r="EML175" s="395"/>
      <c r="EMM175" s="395"/>
      <c r="EMN175" s="395"/>
      <c r="EMO175" s="395"/>
      <c r="EMP175" s="395"/>
      <c r="EMQ175" s="395"/>
      <c r="EMR175" s="395"/>
      <c r="EMS175" s="395"/>
      <c r="EMT175" s="395"/>
      <c r="EMU175" s="395"/>
      <c r="EMV175" s="395"/>
      <c r="EMW175" s="395"/>
      <c r="EMX175" s="395"/>
      <c r="EMY175" s="395"/>
      <c r="EMZ175" s="395"/>
      <c r="ENA175" s="395"/>
      <c r="ENB175" s="395"/>
      <c r="ENC175" s="395"/>
      <c r="END175" s="395"/>
      <c r="ENE175" s="395"/>
      <c r="ENF175" s="395"/>
      <c r="ENG175" s="395"/>
      <c r="ENH175" s="395"/>
      <c r="ENI175" s="395"/>
      <c r="ENJ175" s="395"/>
      <c r="ENK175" s="395"/>
      <c r="ENL175" s="395"/>
      <c r="ENM175" s="395"/>
      <c r="ENN175" s="395"/>
      <c r="ENO175" s="395"/>
      <c r="ENP175" s="395"/>
      <c r="ENQ175" s="395"/>
      <c r="ENR175" s="395"/>
      <c r="ENS175" s="395"/>
      <c r="ENT175" s="395"/>
      <c r="ENU175" s="395"/>
      <c r="ENV175" s="395"/>
      <c r="ENW175" s="395"/>
      <c r="ENX175" s="395"/>
      <c r="ENY175" s="395"/>
      <c r="ENZ175" s="395"/>
      <c r="EOA175" s="395"/>
      <c r="EOB175" s="395"/>
      <c r="EOC175" s="395"/>
      <c r="EOD175" s="395"/>
      <c r="EOE175" s="395"/>
      <c r="EOF175" s="395"/>
      <c r="EOG175" s="395"/>
      <c r="EOH175" s="395"/>
      <c r="EOI175" s="395"/>
      <c r="EOJ175" s="395"/>
      <c r="EOK175" s="395"/>
      <c r="EOL175" s="395"/>
      <c r="EOM175" s="395"/>
      <c r="EON175" s="395"/>
      <c r="EOO175" s="395"/>
      <c r="EOP175" s="395"/>
      <c r="EOQ175" s="395"/>
      <c r="EOR175" s="395"/>
      <c r="EOS175" s="395"/>
      <c r="EOT175" s="395"/>
      <c r="EOU175" s="395"/>
      <c r="EOV175" s="395"/>
      <c r="EOW175" s="395"/>
      <c r="EOX175" s="395"/>
      <c r="EOY175" s="395"/>
      <c r="EOZ175" s="395"/>
      <c r="EPA175" s="395"/>
      <c r="EPB175" s="395"/>
      <c r="EPC175" s="395"/>
      <c r="EPD175" s="395"/>
      <c r="EPE175" s="395"/>
      <c r="EPF175" s="395"/>
      <c r="EPG175" s="395"/>
      <c r="EPH175" s="395"/>
      <c r="EPI175" s="395"/>
      <c r="EPJ175" s="395"/>
      <c r="EPK175" s="395"/>
      <c r="EPL175" s="395"/>
      <c r="EPM175" s="395"/>
      <c r="EPN175" s="395"/>
      <c r="EPO175" s="395"/>
      <c r="EPP175" s="395"/>
      <c r="EPQ175" s="395"/>
      <c r="EPR175" s="395"/>
      <c r="EPS175" s="395"/>
      <c r="EPT175" s="395"/>
      <c r="EPU175" s="395"/>
      <c r="EPV175" s="395"/>
      <c r="EPW175" s="395"/>
      <c r="EPX175" s="395"/>
      <c r="EPY175" s="395"/>
      <c r="EPZ175" s="395"/>
      <c r="EQA175" s="395"/>
      <c r="EQB175" s="395"/>
      <c r="EQC175" s="395"/>
      <c r="EQD175" s="395"/>
      <c r="EQE175" s="395"/>
      <c r="EQF175" s="395"/>
      <c r="EQG175" s="395"/>
      <c r="EQH175" s="395"/>
      <c r="EQI175" s="395"/>
      <c r="EQJ175" s="395"/>
      <c r="EQK175" s="395"/>
      <c r="EQL175" s="395"/>
      <c r="EQM175" s="395"/>
      <c r="EQN175" s="395"/>
      <c r="EQO175" s="395"/>
      <c r="EQP175" s="395"/>
      <c r="EQQ175" s="395"/>
      <c r="EQR175" s="395"/>
      <c r="EQS175" s="395"/>
      <c r="EQT175" s="395"/>
      <c r="EQU175" s="395"/>
      <c r="EQV175" s="395"/>
      <c r="EQW175" s="395"/>
      <c r="EQX175" s="395"/>
      <c r="EQY175" s="395"/>
      <c r="EQZ175" s="395"/>
      <c r="ERA175" s="395"/>
      <c r="ERB175" s="395"/>
      <c r="ERC175" s="395"/>
      <c r="ERD175" s="395"/>
      <c r="ERE175" s="395"/>
      <c r="ERF175" s="395"/>
      <c r="ERG175" s="395"/>
      <c r="ERH175" s="395"/>
      <c r="ERI175" s="395"/>
      <c r="ERJ175" s="395"/>
      <c r="ERK175" s="395"/>
      <c r="ERL175" s="395"/>
      <c r="ERM175" s="395"/>
      <c r="ERN175" s="395"/>
      <c r="ERO175" s="395"/>
      <c r="ERP175" s="395"/>
      <c r="ERQ175" s="395"/>
      <c r="ERR175" s="395"/>
      <c r="ERS175" s="395"/>
      <c r="ERT175" s="395"/>
      <c r="ERU175" s="395"/>
      <c r="ERV175" s="395"/>
      <c r="ERW175" s="395"/>
      <c r="ERX175" s="395"/>
      <c r="ERY175" s="395"/>
      <c r="ERZ175" s="395"/>
      <c r="ESA175" s="395"/>
      <c r="ESB175" s="395"/>
      <c r="ESC175" s="395"/>
      <c r="ESD175" s="395"/>
      <c r="ESE175" s="395"/>
      <c r="ESF175" s="395"/>
      <c r="ESG175" s="395"/>
      <c r="ESH175" s="395"/>
      <c r="ESI175" s="395"/>
      <c r="ESJ175" s="395"/>
      <c r="ESK175" s="395"/>
      <c r="ESL175" s="395"/>
      <c r="ESM175" s="395"/>
      <c r="ESN175" s="395"/>
      <c r="ESO175" s="395"/>
      <c r="ESP175" s="395"/>
      <c r="ESQ175" s="395"/>
      <c r="ESR175" s="395"/>
      <c r="ESS175" s="395"/>
      <c r="EST175" s="395"/>
      <c r="ESU175" s="395"/>
      <c r="ESV175" s="395"/>
      <c r="ESW175" s="395"/>
      <c r="ESX175" s="395"/>
      <c r="ESY175" s="395"/>
      <c r="ESZ175" s="395"/>
      <c r="ETA175" s="395"/>
      <c r="ETB175" s="395"/>
      <c r="ETC175" s="395"/>
      <c r="ETD175" s="395"/>
      <c r="ETE175" s="395"/>
      <c r="ETF175" s="395"/>
      <c r="ETG175" s="395"/>
      <c r="ETH175" s="395"/>
      <c r="ETI175" s="395"/>
      <c r="ETJ175" s="395"/>
      <c r="ETK175" s="395"/>
      <c r="ETL175" s="395"/>
      <c r="ETM175" s="395"/>
      <c r="ETN175" s="395"/>
      <c r="ETO175" s="395"/>
      <c r="ETP175" s="395"/>
      <c r="ETQ175" s="395"/>
      <c r="ETR175" s="395"/>
      <c r="ETS175" s="395"/>
      <c r="ETT175" s="395"/>
      <c r="ETU175" s="395"/>
      <c r="ETV175" s="395"/>
      <c r="ETW175" s="395"/>
      <c r="ETX175" s="395"/>
      <c r="ETY175" s="395"/>
      <c r="ETZ175" s="395"/>
      <c r="EUA175" s="395"/>
      <c r="EUB175" s="395"/>
      <c r="EUC175" s="395"/>
      <c r="EUD175" s="395"/>
      <c r="EUE175" s="395"/>
      <c r="EUF175" s="395"/>
      <c r="EUG175" s="395"/>
      <c r="EUH175" s="395"/>
      <c r="EUI175" s="395"/>
      <c r="EUJ175" s="395"/>
      <c r="EUK175" s="395"/>
      <c r="EUL175" s="395"/>
      <c r="EUM175" s="395"/>
      <c r="EUN175" s="395"/>
      <c r="EUO175" s="395"/>
      <c r="EUP175" s="395"/>
      <c r="EUQ175" s="395"/>
      <c r="EUR175" s="395"/>
      <c r="EUS175" s="395"/>
      <c r="EUT175" s="395"/>
      <c r="EUU175" s="395"/>
      <c r="EUV175" s="395"/>
      <c r="EUW175" s="395"/>
      <c r="EUX175" s="395"/>
      <c r="EUY175" s="395"/>
      <c r="EUZ175" s="395"/>
      <c r="EVA175" s="395"/>
      <c r="EVB175" s="395"/>
      <c r="EVC175" s="395"/>
      <c r="EVD175" s="395"/>
      <c r="EVE175" s="395"/>
      <c r="EVF175" s="395"/>
      <c r="EVG175" s="395"/>
      <c r="EVH175" s="395"/>
      <c r="EVI175" s="395"/>
      <c r="EVJ175" s="395"/>
      <c r="EVK175" s="395"/>
      <c r="EVL175" s="395"/>
      <c r="EVM175" s="395"/>
      <c r="EVN175" s="395"/>
      <c r="EVO175" s="395"/>
      <c r="EVP175" s="395"/>
      <c r="EVQ175" s="395"/>
      <c r="EVR175" s="395"/>
      <c r="EVS175" s="395"/>
      <c r="EVT175" s="395"/>
      <c r="EVU175" s="395"/>
      <c r="EVV175" s="395"/>
      <c r="EVW175" s="395"/>
      <c r="EVX175" s="395"/>
      <c r="EVY175" s="395"/>
      <c r="EVZ175" s="395"/>
      <c r="EWA175" s="395"/>
      <c r="EWB175" s="395"/>
      <c r="EWC175" s="395"/>
      <c r="EWD175" s="395"/>
      <c r="EWE175" s="395"/>
      <c r="EWF175" s="395"/>
      <c r="EWG175" s="395"/>
      <c r="EWH175" s="395"/>
      <c r="EWI175" s="395"/>
      <c r="EWJ175" s="395"/>
      <c r="EWK175" s="395"/>
      <c r="EWL175" s="395"/>
      <c r="EWM175" s="395"/>
      <c r="EWN175" s="395"/>
      <c r="EWO175" s="395"/>
      <c r="EWP175" s="395"/>
      <c r="EWQ175" s="395"/>
      <c r="EWR175" s="395"/>
      <c r="EWS175" s="395"/>
      <c r="EWT175" s="395"/>
      <c r="EWU175" s="395"/>
      <c r="EWV175" s="395"/>
      <c r="EWW175" s="395"/>
      <c r="EWX175" s="395"/>
      <c r="EWY175" s="395"/>
      <c r="EWZ175" s="395"/>
      <c r="EXA175" s="395"/>
      <c r="EXB175" s="395"/>
      <c r="EXC175" s="395"/>
      <c r="EXD175" s="395"/>
      <c r="EXE175" s="395"/>
      <c r="EXF175" s="395"/>
      <c r="EXG175" s="395"/>
      <c r="EXH175" s="395"/>
      <c r="EXI175" s="395"/>
      <c r="EXJ175" s="395"/>
      <c r="EXK175" s="395"/>
      <c r="EXL175" s="395"/>
      <c r="EXM175" s="395"/>
      <c r="EXN175" s="395"/>
      <c r="EXO175" s="395"/>
      <c r="EXP175" s="395"/>
      <c r="EXQ175" s="395"/>
      <c r="EXR175" s="395"/>
      <c r="EXS175" s="395"/>
      <c r="EXT175" s="395"/>
      <c r="EXU175" s="395"/>
      <c r="EXV175" s="395"/>
      <c r="EXW175" s="395"/>
      <c r="EXX175" s="395"/>
      <c r="EXY175" s="395"/>
      <c r="EXZ175" s="395"/>
      <c r="EYA175" s="395"/>
      <c r="EYB175" s="395"/>
      <c r="EYC175" s="395"/>
      <c r="EYD175" s="395"/>
      <c r="EYE175" s="395"/>
      <c r="EYF175" s="395"/>
      <c r="EYG175" s="395"/>
      <c r="EYH175" s="395"/>
      <c r="EYI175" s="395"/>
      <c r="EYJ175" s="395"/>
      <c r="EYK175" s="395"/>
      <c r="EYL175" s="395"/>
      <c r="EYM175" s="395"/>
      <c r="EYN175" s="395"/>
      <c r="EYO175" s="395"/>
      <c r="EYP175" s="395"/>
      <c r="EYQ175" s="395"/>
      <c r="EYR175" s="395"/>
      <c r="EYS175" s="395"/>
      <c r="EYT175" s="395"/>
      <c r="EYU175" s="395"/>
      <c r="EYV175" s="395"/>
      <c r="EYW175" s="395"/>
      <c r="EYX175" s="395"/>
      <c r="EYY175" s="395"/>
      <c r="EYZ175" s="395"/>
      <c r="EZA175" s="395"/>
      <c r="EZB175" s="395"/>
      <c r="EZC175" s="395"/>
      <c r="EZD175" s="395"/>
      <c r="EZE175" s="395"/>
      <c r="EZF175" s="395"/>
      <c r="EZG175" s="395"/>
      <c r="EZH175" s="395"/>
      <c r="EZI175" s="395"/>
      <c r="EZJ175" s="395"/>
      <c r="EZK175" s="395"/>
      <c r="EZL175" s="395"/>
      <c r="EZM175" s="395"/>
      <c r="EZN175" s="395"/>
      <c r="EZO175" s="395"/>
      <c r="EZP175" s="395"/>
      <c r="EZQ175" s="395"/>
      <c r="EZR175" s="395"/>
      <c r="EZS175" s="395"/>
      <c r="EZT175" s="395"/>
      <c r="EZU175" s="395"/>
      <c r="EZV175" s="395"/>
      <c r="EZW175" s="395"/>
      <c r="EZX175" s="395"/>
      <c r="EZY175" s="395"/>
      <c r="EZZ175" s="395"/>
      <c r="FAA175" s="395"/>
      <c r="FAB175" s="395"/>
      <c r="FAC175" s="395"/>
      <c r="FAD175" s="395"/>
      <c r="FAE175" s="395"/>
      <c r="FAF175" s="395"/>
      <c r="FAG175" s="395"/>
      <c r="FAH175" s="395"/>
      <c r="FAI175" s="395"/>
      <c r="FAJ175" s="395"/>
      <c r="FAK175" s="395"/>
      <c r="FAL175" s="395"/>
      <c r="FAM175" s="395"/>
      <c r="FAN175" s="395"/>
      <c r="FAO175" s="395"/>
      <c r="FAP175" s="395"/>
      <c r="FAQ175" s="395"/>
      <c r="FAR175" s="395"/>
      <c r="FAS175" s="395"/>
      <c r="FAT175" s="395"/>
      <c r="FAU175" s="395"/>
      <c r="FAV175" s="395"/>
      <c r="FAW175" s="395"/>
      <c r="FAX175" s="395"/>
      <c r="FAY175" s="395"/>
      <c r="FAZ175" s="395"/>
      <c r="FBA175" s="395"/>
      <c r="FBB175" s="395"/>
      <c r="FBC175" s="395"/>
      <c r="FBD175" s="395"/>
      <c r="FBE175" s="395"/>
      <c r="FBF175" s="395"/>
      <c r="FBG175" s="395"/>
      <c r="FBH175" s="395"/>
      <c r="FBI175" s="395"/>
      <c r="FBJ175" s="395"/>
      <c r="FBK175" s="395"/>
      <c r="FBL175" s="395"/>
      <c r="FBM175" s="395"/>
      <c r="FBN175" s="395"/>
      <c r="FBO175" s="395"/>
      <c r="FBP175" s="395"/>
      <c r="FBQ175" s="395"/>
      <c r="FBR175" s="395"/>
      <c r="FBS175" s="395"/>
      <c r="FBT175" s="395"/>
      <c r="FBU175" s="395"/>
      <c r="FBV175" s="395"/>
      <c r="FBW175" s="395"/>
      <c r="FBX175" s="395"/>
      <c r="FBY175" s="395"/>
      <c r="FBZ175" s="395"/>
      <c r="FCA175" s="395"/>
      <c r="FCB175" s="395"/>
      <c r="FCC175" s="395"/>
      <c r="FCD175" s="395"/>
      <c r="FCE175" s="395"/>
      <c r="FCF175" s="395"/>
      <c r="FCG175" s="395"/>
      <c r="FCH175" s="395"/>
      <c r="FCI175" s="395"/>
      <c r="FCJ175" s="395"/>
      <c r="FCK175" s="395"/>
      <c r="FCL175" s="395"/>
      <c r="FCM175" s="395"/>
      <c r="FCN175" s="395"/>
      <c r="FCO175" s="395"/>
      <c r="FCP175" s="395"/>
      <c r="FCQ175" s="395"/>
      <c r="FCR175" s="395"/>
      <c r="FCS175" s="395"/>
      <c r="FCT175" s="395"/>
      <c r="FCU175" s="395"/>
      <c r="FCV175" s="395"/>
      <c r="FCW175" s="395"/>
      <c r="FCX175" s="395"/>
      <c r="FCY175" s="395"/>
      <c r="FCZ175" s="395"/>
      <c r="FDA175" s="395"/>
      <c r="FDB175" s="395"/>
      <c r="FDC175" s="395"/>
      <c r="FDD175" s="395"/>
      <c r="FDE175" s="395"/>
      <c r="FDF175" s="395"/>
      <c r="FDG175" s="395"/>
      <c r="FDH175" s="395"/>
      <c r="FDI175" s="395"/>
      <c r="FDJ175" s="395"/>
      <c r="FDK175" s="395"/>
      <c r="FDL175" s="395"/>
      <c r="FDM175" s="395"/>
      <c r="FDN175" s="395"/>
      <c r="FDO175" s="395"/>
      <c r="FDP175" s="395"/>
      <c r="FDQ175" s="395"/>
      <c r="FDR175" s="395"/>
      <c r="FDS175" s="395"/>
      <c r="FDT175" s="395"/>
      <c r="FDU175" s="395"/>
      <c r="FDV175" s="395"/>
      <c r="FDW175" s="395"/>
      <c r="FDX175" s="395"/>
      <c r="FDY175" s="395"/>
      <c r="FDZ175" s="395"/>
      <c r="FEA175" s="395"/>
      <c r="FEB175" s="395"/>
      <c r="FEC175" s="395"/>
      <c r="FED175" s="395"/>
      <c r="FEE175" s="395"/>
      <c r="FEF175" s="395"/>
      <c r="FEG175" s="395"/>
      <c r="FEH175" s="395"/>
      <c r="FEI175" s="395"/>
      <c r="FEJ175" s="395"/>
      <c r="FEK175" s="395"/>
      <c r="FEL175" s="395"/>
      <c r="FEM175" s="395"/>
      <c r="FEN175" s="395"/>
      <c r="FEO175" s="395"/>
      <c r="FEP175" s="395"/>
      <c r="FEQ175" s="395"/>
      <c r="FER175" s="395"/>
      <c r="FES175" s="395"/>
      <c r="FET175" s="395"/>
      <c r="FEU175" s="395"/>
      <c r="FEV175" s="395"/>
      <c r="FEW175" s="395"/>
      <c r="FEX175" s="395"/>
      <c r="FEY175" s="395"/>
      <c r="FEZ175" s="395"/>
      <c r="FFA175" s="395"/>
      <c r="FFB175" s="395"/>
      <c r="FFC175" s="395"/>
      <c r="FFD175" s="395"/>
      <c r="FFE175" s="395"/>
      <c r="FFF175" s="395"/>
      <c r="FFG175" s="395"/>
      <c r="FFH175" s="395"/>
      <c r="FFI175" s="395"/>
      <c r="FFJ175" s="395"/>
      <c r="FFK175" s="395"/>
      <c r="FFL175" s="395"/>
      <c r="FFM175" s="395"/>
      <c r="FFN175" s="395"/>
      <c r="FFO175" s="395"/>
      <c r="FFP175" s="395"/>
      <c r="FFQ175" s="395"/>
      <c r="FFR175" s="395"/>
      <c r="FFS175" s="395"/>
      <c r="FFT175" s="395"/>
      <c r="FFU175" s="395"/>
      <c r="FFV175" s="395"/>
      <c r="FFW175" s="395"/>
      <c r="FFX175" s="395"/>
      <c r="FFY175" s="395"/>
      <c r="FFZ175" s="395"/>
      <c r="FGA175" s="395"/>
      <c r="FGB175" s="395"/>
      <c r="FGC175" s="395"/>
      <c r="FGD175" s="395"/>
      <c r="FGE175" s="395"/>
      <c r="FGF175" s="395"/>
      <c r="FGG175" s="395"/>
      <c r="FGH175" s="395"/>
      <c r="FGI175" s="395"/>
      <c r="FGJ175" s="395"/>
      <c r="FGK175" s="395"/>
      <c r="FGL175" s="395"/>
      <c r="FGM175" s="395"/>
      <c r="FGN175" s="395"/>
      <c r="FGO175" s="395"/>
      <c r="FGP175" s="395"/>
      <c r="FGQ175" s="395"/>
      <c r="FGR175" s="395"/>
      <c r="FGS175" s="395"/>
      <c r="FGT175" s="395"/>
      <c r="FGU175" s="395"/>
      <c r="FGV175" s="395"/>
      <c r="FGW175" s="395"/>
      <c r="FGX175" s="395"/>
      <c r="FGY175" s="395"/>
      <c r="FGZ175" s="395"/>
      <c r="FHA175" s="395"/>
      <c r="FHB175" s="395"/>
      <c r="FHC175" s="395"/>
      <c r="FHD175" s="395"/>
      <c r="FHE175" s="395"/>
      <c r="FHF175" s="395"/>
      <c r="FHG175" s="395"/>
      <c r="FHH175" s="395"/>
      <c r="FHI175" s="395"/>
      <c r="FHJ175" s="395"/>
      <c r="FHK175" s="395"/>
      <c r="FHL175" s="395"/>
      <c r="FHM175" s="395"/>
      <c r="FHN175" s="395"/>
      <c r="FHO175" s="395"/>
      <c r="FHP175" s="395"/>
      <c r="FHQ175" s="395"/>
      <c r="FHR175" s="395"/>
      <c r="FHS175" s="395"/>
      <c r="FHT175" s="395"/>
      <c r="FHU175" s="395"/>
      <c r="FHV175" s="395"/>
      <c r="FHW175" s="395"/>
      <c r="FHX175" s="395"/>
      <c r="FHY175" s="395"/>
      <c r="FHZ175" s="395"/>
      <c r="FIA175" s="395"/>
      <c r="FIB175" s="395"/>
      <c r="FIC175" s="395"/>
      <c r="FID175" s="395"/>
      <c r="FIE175" s="395"/>
      <c r="FIF175" s="395"/>
      <c r="FIG175" s="395"/>
      <c r="FIH175" s="395"/>
      <c r="FII175" s="395"/>
      <c r="FIJ175" s="395"/>
      <c r="FIK175" s="395"/>
      <c r="FIL175" s="395"/>
      <c r="FIM175" s="395"/>
      <c r="FIN175" s="395"/>
      <c r="FIO175" s="395"/>
      <c r="FIP175" s="395"/>
      <c r="FIQ175" s="395"/>
      <c r="FIR175" s="395"/>
      <c r="FIS175" s="395"/>
      <c r="FIT175" s="395"/>
      <c r="FIU175" s="395"/>
      <c r="FIV175" s="395"/>
      <c r="FIW175" s="395"/>
      <c r="FIX175" s="395"/>
      <c r="FIY175" s="395"/>
      <c r="FIZ175" s="395"/>
      <c r="FJA175" s="395"/>
      <c r="FJB175" s="395"/>
      <c r="FJC175" s="395"/>
      <c r="FJD175" s="395"/>
      <c r="FJE175" s="395"/>
      <c r="FJF175" s="395"/>
      <c r="FJG175" s="395"/>
      <c r="FJH175" s="395"/>
      <c r="FJI175" s="395"/>
      <c r="FJJ175" s="395"/>
      <c r="FJK175" s="395"/>
      <c r="FJL175" s="395"/>
      <c r="FJM175" s="395"/>
      <c r="FJN175" s="395"/>
      <c r="FJO175" s="395"/>
      <c r="FJP175" s="395"/>
      <c r="FJQ175" s="395"/>
      <c r="FJR175" s="395"/>
      <c r="FJS175" s="395"/>
      <c r="FJT175" s="395"/>
      <c r="FJU175" s="395"/>
      <c r="FJV175" s="395"/>
      <c r="FJW175" s="395"/>
      <c r="FJX175" s="395"/>
      <c r="FJY175" s="395"/>
      <c r="FJZ175" s="395"/>
      <c r="FKA175" s="395"/>
      <c r="FKB175" s="395"/>
      <c r="FKC175" s="395"/>
      <c r="FKD175" s="395"/>
      <c r="FKE175" s="395"/>
      <c r="FKF175" s="395"/>
      <c r="FKG175" s="395"/>
      <c r="FKH175" s="395"/>
      <c r="FKI175" s="395"/>
      <c r="FKJ175" s="395"/>
      <c r="FKK175" s="395"/>
      <c r="FKL175" s="395"/>
      <c r="FKM175" s="395"/>
      <c r="FKN175" s="395"/>
      <c r="FKO175" s="395"/>
      <c r="FKP175" s="395"/>
      <c r="FKQ175" s="395"/>
      <c r="FKR175" s="395"/>
      <c r="FKS175" s="395"/>
      <c r="FKT175" s="395"/>
      <c r="FKU175" s="395"/>
      <c r="FKV175" s="395"/>
      <c r="FKW175" s="395"/>
      <c r="FKX175" s="395"/>
      <c r="FKY175" s="395"/>
      <c r="FKZ175" s="395"/>
      <c r="FLA175" s="395"/>
      <c r="FLB175" s="395"/>
      <c r="FLC175" s="395"/>
      <c r="FLD175" s="395"/>
      <c r="FLE175" s="395"/>
      <c r="FLF175" s="395"/>
      <c r="FLG175" s="395"/>
      <c r="FLH175" s="395"/>
      <c r="FLI175" s="395"/>
      <c r="FLJ175" s="395"/>
      <c r="FLK175" s="395"/>
      <c r="FLL175" s="395"/>
      <c r="FLM175" s="395"/>
      <c r="FLN175" s="395"/>
      <c r="FLO175" s="395"/>
      <c r="FLP175" s="395"/>
      <c r="FLQ175" s="395"/>
      <c r="FLR175" s="395"/>
      <c r="FLS175" s="395"/>
      <c r="FLT175" s="395"/>
      <c r="FLU175" s="395"/>
      <c r="FLV175" s="395"/>
      <c r="FLW175" s="395"/>
      <c r="FLX175" s="395"/>
      <c r="FLY175" s="395"/>
      <c r="FLZ175" s="395"/>
      <c r="FMA175" s="395"/>
      <c r="FMB175" s="395"/>
      <c r="FMC175" s="395"/>
      <c r="FMD175" s="395"/>
      <c r="FME175" s="395"/>
      <c r="FMF175" s="395"/>
      <c r="FMG175" s="395"/>
      <c r="FMH175" s="395"/>
      <c r="FMI175" s="395"/>
      <c r="FMJ175" s="395"/>
      <c r="FMK175" s="395"/>
      <c r="FML175" s="395"/>
      <c r="FMM175" s="395"/>
      <c r="FMN175" s="395"/>
      <c r="FMO175" s="395"/>
      <c r="FMP175" s="395"/>
      <c r="FMQ175" s="395"/>
      <c r="FMR175" s="395"/>
      <c r="FMS175" s="395"/>
      <c r="FMT175" s="395"/>
      <c r="FMU175" s="395"/>
      <c r="FMV175" s="395"/>
      <c r="FMW175" s="395"/>
      <c r="FMX175" s="395"/>
      <c r="FMY175" s="395"/>
      <c r="FMZ175" s="395"/>
      <c r="FNA175" s="395"/>
      <c r="FNB175" s="395"/>
      <c r="FNC175" s="395"/>
      <c r="FND175" s="395"/>
      <c r="FNE175" s="395"/>
      <c r="FNF175" s="395"/>
      <c r="FNG175" s="395"/>
      <c r="FNH175" s="395"/>
      <c r="FNI175" s="395"/>
      <c r="FNJ175" s="395"/>
      <c r="FNK175" s="395"/>
      <c r="FNL175" s="395"/>
      <c r="FNM175" s="395"/>
      <c r="FNN175" s="395"/>
      <c r="FNO175" s="395"/>
      <c r="FNP175" s="395"/>
      <c r="FNQ175" s="395"/>
      <c r="FNR175" s="395"/>
      <c r="FNS175" s="395"/>
      <c r="FNT175" s="395"/>
      <c r="FNU175" s="395"/>
      <c r="FNV175" s="395"/>
      <c r="FNW175" s="395"/>
      <c r="FNX175" s="395"/>
      <c r="FNY175" s="395"/>
      <c r="FNZ175" s="395"/>
      <c r="FOA175" s="395"/>
      <c r="FOB175" s="395"/>
      <c r="FOC175" s="395"/>
      <c r="FOD175" s="395"/>
      <c r="FOE175" s="395"/>
      <c r="FOF175" s="395"/>
      <c r="FOG175" s="395"/>
      <c r="FOH175" s="395"/>
      <c r="FOI175" s="395"/>
      <c r="FOJ175" s="395"/>
      <c r="FOK175" s="395"/>
      <c r="FOL175" s="395"/>
      <c r="FOM175" s="395"/>
      <c r="FON175" s="395"/>
      <c r="FOO175" s="395"/>
      <c r="FOP175" s="395"/>
      <c r="FOQ175" s="395"/>
      <c r="FOR175" s="395"/>
      <c r="FOS175" s="395"/>
      <c r="FOT175" s="395"/>
      <c r="FOU175" s="395"/>
      <c r="FOV175" s="395"/>
      <c r="FOW175" s="395"/>
      <c r="FOX175" s="395"/>
      <c r="FOY175" s="395"/>
      <c r="FOZ175" s="395"/>
      <c r="FPA175" s="395"/>
      <c r="FPB175" s="395"/>
      <c r="FPC175" s="395"/>
      <c r="FPD175" s="395"/>
      <c r="FPE175" s="395"/>
      <c r="FPF175" s="395"/>
      <c r="FPG175" s="395"/>
      <c r="FPH175" s="395"/>
      <c r="FPI175" s="395"/>
      <c r="FPJ175" s="395"/>
      <c r="FPK175" s="395"/>
      <c r="FPL175" s="395"/>
      <c r="FPM175" s="395"/>
      <c r="FPN175" s="395"/>
      <c r="FPO175" s="395"/>
      <c r="FPP175" s="395"/>
      <c r="FPQ175" s="395"/>
      <c r="FPR175" s="395"/>
      <c r="FPS175" s="395"/>
      <c r="FPT175" s="395"/>
      <c r="FPU175" s="395"/>
      <c r="FPV175" s="395"/>
      <c r="FPW175" s="395"/>
      <c r="FPX175" s="395"/>
      <c r="FPY175" s="395"/>
      <c r="FPZ175" s="395"/>
      <c r="FQA175" s="395"/>
      <c r="FQB175" s="395"/>
      <c r="FQC175" s="395"/>
      <c r="FQD175" s="395"/>
      <c r="FQE175" s="395"/>
      <c r="FQF175" s="395"/>
      <c r="FQG175" s="395"/>
      <c r="FQH175" s="395"/>
      <c r="FQI175" s="395"/>
      <c r="FQJ175" s="395"/>
      <c r="FQK175" s="395"/>
      <c r="FQL175" s="395"/>
      <c r="FQM175" s="395"/>
      <c r="FQN175" s="395"/>
      <c r="FQO175" s="395"/>
      <c r="FQP175" s="395"/>
      <c r="FQQ175" s="395"/>
      <c r="FQR175" s="395"/>
      <c r="FQS175" s="395"/>
      <c r="FQT175" s="395"/>
      <c r="FQU175" s="395"/>
      <c r="FQV175" s="395"/>
      <c r="FQW175" s="395"/>
      <c r="FQX175" s="395"/>
      <c r="FQY175" s="395"/>
      <c r="FQZ175" s="395"/>
      <c r="FRA175" s="395"/>
      <c r="FRB175" s="395"/>
      <c r="FRC175" s="395"/>
      <c r="FRD175" s="395"/>
      <c r="FRE175" s="395"/>
      <c r="FRF175" s="395"/>
      <c r="FRG175" s="395"/>
      <c r="FRH175" s="395"/>
      <c r="FRI175" s="395"/>
      <c r="FRJ175" s="395"/>
      <c r="FRK175" s="395"/>
      <c r="FRL175" s="395"/>
      <c r="FRM175" s="395"/>
      <c r="FRN175" s="395"/>
      <c r="FRO175" s="395"/>
      <c r="FRP175" s="395"/>
      <c r="FRQ175" s="395"/>
      <c r="FRR175" s="395"/>
      <c r="FRS175" s="395"/>
      <c r="FRT175" s="395"/>
      <c r="FRU175" s="395"/>
      <c r="FRV175" s="395"/>
      <c r="FRW175" s="395"/>
      <c r="FRX175" s="395"/>
      <c r="FRY175" s="395"/>
      <c r="FRZ175" s="395"/>
      <c r="FSA175" s="395"/>
      <c r="FSB175" s="395"/>
      <c r="FSC175" s="395"/>
      <c r="FSD175" s="395"/>
      <c r="FSE175" s="395"/>
      <c r="FSF175" s="395"/>
      <c r="FSG175" s="395"/>
      <c r="FSH175" s="395"/>
      <c r="FSI175" s="395"/>
      <c r="FSJ175" s="395"/>
      <c r="FSK175" s="395"/>
      <c r="FSL175" s="395"/>
      <c r="FSM175" s="395"/>
      <c r="FSN175" s="395"/>
      <c r="FSO175" s="395"/>
      <c r="FSP175" s="395"/>
      <c r="FSQ175" s="395"/>
      <c r="FSR175" s="395"/>
      <c r="FSS175" s="395"/>
      <c r="FST175" s="395"/>
      <c r="FSU175" s="395"/>
      <c r="FSV175" s="395"/>
      <c r="FSW175" s="395"/>
      <c r="FSX175" s="395"/>
      <c r="FSY175" s="395"/>
      <c r="FSZ175" s="395"/>
      <c r="FTA175" s="395"/>
      <c r="FTB175" s="395"/>
      <c r="FTC175" s="395"/>
      <c r="FTD175" s="395"/>
      <c r="FTE175" s="395"/>
      <c r="FTF175" s="395"/>
      <c r="FTG175" s="395"/>
      <c r="FTH175" s="395"/>
      <c r="FTI175" s="395"/>
      <c r="FTJ175" s="395"/>
      <c r="FTK175" s="395"/>
      <c r="FTL175" s="395"/>
      <c r="FTM175" s="395"/>
      <c r="FTN175" s="395"/>
      <c r="FTO175" s="395"/>
      <c r="FTP175" s="395"/>
      <c r="FTQ175" s="395"/>
      <c r="FTR175" s="395"/>
      <c r="FTS175" s="395"/>
      <c r="FTT175" s="395"/>
      <c r="FTU175" s="395"/>
      <c r="FTV175" s="395"/>
      <c r="FTW175" s="395"/>
      <c r="FTX175" s="395"/>
      <c r="FTY175" s="395"/>
      <c r="FTZ175" s="395"/>
      <c r="FUA175" s="395"/>
      <c r="FUB175" s="395"/>
      <c r="FUC175" s="395"/>
      <c r="FUD175" s="395"/>
      <c r="FUE175" s="395"/>
      <c r="FUF175" s="395"/>
      <c r="FUG175" s="395"/>
      <c r="FUH175" s="395"/>
      <c r="FUI175" s="395"/>
      <c r="FUJ175" s="395"/>
      <c r="FUK175" s="395"/>
      <c r="FUL175" s="395"/>
      <c r="FUM175" s="395"/>
      <c r="FUN175" s="395"/>
      <c r="FUO175" s="395"/>
      <c r="FUP175" s="395"/>
      <c r="FUQ175" s="395"/>
      <c r="FUR175" s="395"/>
      <c r="FUS175" s="395"/>
      <c r="FUT175" s="395"/>
      <c r="FUU175" s="395"/>
      <c r="FUV175" s="395"/>
      <c r="FUW175" s="395"/>
      <c r="FUX175" s="395"/>
      <c r="FUY175" s="395"/>
      <c r="FUZ175" s="395"/>
      <c r="FVA175" s="395"/>
      <c r="FVB175" s="395"/>
      <c r="FVC175" s="395"/>
      <c r="FVD175" s="395"/>
      <c r="FVE175" s="395"/>
      <c r="FVF175" s="395"/>
      <c r="FVG175" s="395"/>
      <c r="FVH175" s="395"/>
      <c r="FVI175" s="395"/>
      <c r="FVJ175" s="395"/>
      <c r="FVK175" s="395"/>
      <c r="FVL175" s="395"/>
      <c r="FVM175" s="395"/>
      <c r="FVN175" s="395"/>
      <c r="FVO175" s="395"/>
      <c r="FVP175" s="395"/>
      <c r="FVQ175" s="395"/>
      <c r="FVR175" s="395"/>
      <c r="FVS175" s="395"/>
      <c r="FVT175" s="395"/>
      <c r="FVU175" s="395"/>
      <c r="FVV175" s="395"/>
      <c r="FVW175" s="395"/>
      <c r="FVX175" s="395"/>
      <c r="FVY175" s="395"/>
      <c r="FVZ175" s="395"/>
      <c r="FWA175" s="395"/>
      <c r="FWB175" s="395"/>
      <c r="FWC175" s="395"/>
      <c r="FWD175" s="395"/>
      <c r="FWE175" s="395"/>
      <c r="FWF175" s="395"/>
      <c r="FWG175" s="395"/>
      <c r="FWH175" s="395"/>
      <c r="FWI175" s="395"/>
      <c r="FWJ175" s="395"/>
      <c r="FWK175" s="395"/>
      <c r="FWL175" s="395"/>
      <c r="FWM175" s="395"/>
      <c r="FWN175" s="395"/>
      <c r="FWO175" s="395"/>
      <c r="FWP175" s="395"/>
      <c r="FWQ175" s="395"/>
      <c r="FWR175" s="395"/>
      <c r="FWS175" s="395"/>
      <c r="FWT175" s="395"/>
      <c r="FWU175" s="395"/>
      <c r="FWV175" s="395"/>
      <c r="FWW175" s="395"/>
      <c r="FWX175" s="395"/>
      <c r="FWY175" s="395"/>
      <c r="FWZ175" s="395"/>
      <c r="FXA175" s="395"/>
      <c r="FXB175" s="395"/>
      <c r="FXC175" s="395"/>
      <c r="FXD175" s="395"/>
      <c r="FXE175" s="395"/>
      <c r="FXF175" s="395"/>
      <c r="FXG175" s="395"/>
      <c r="FXH175" s="395"/>
      <c r="FXI175" s="395"/>
      <c r="FXJ175" s="395"/>
      <c r="FXK175" s="395"/>
      <c r="FXL175" s="395"/>
      <c r="FXM175" s="395"/>
      <c r="FXN175" s="395"/>
      <c r="FXO175" s="395"/>
      <c r="FXP175" s="395"/>
      <c r="FXQ175" s="395"/>
      <c r="FXR175" s="395"/>
      <c r="FXS175" s="395"/>
      <c r="FXT175" s="395"/>
      <c r="FXU175" s="395"/>
      <c r="FXV175" s="395"/>
      <c r="FXW175" s="395"/>
      <c r="FXX175" s="395"/>
      <c r="FXY175" s="395"/>
      <c r="FXZ175" s="395"/>
      <c r="FYA175" s="395"/>
      <c r="FYB175" s="395"/>
      <c r="FYC175" s="395"/>
      <c r="FYD175" s="395"/>
      <c r="FYE175" s="395"/>
      <c r="FYF175" s="395"/>
      <c r="FYG175" s="395"/>
      <c r="FYH175" s="395"/>
      <c r="FYI175" s="395"/>
      <c r="FYJ175" s="395"/>
      <c r="FYK175" s="395"/>
      <c r="FYL175" s="395"/>
      <c r="FYM175" s="395"/>
      <c r="FYN175" s="395"/>
      <c r="FYO175" s="395"/>
      <c r="FYP175" s="395"/>
      <c r="FYQ175" s="395"/>
      <c r="FYR175" s="395"/>
      <c r="FYS175" s="395"/>
      <c r="FYT175" s="395"/>
      <c r="FYU175" s="395"/>
      <c r="FYV175" s="395"/>
      <c r="FYW175" s="395"/>
      <c r="FYX175" s="395"/>
      <c r="FYY175" s="395"/>
      <c r="FYZ175" s="395"/>
      <c r="FZA175" s="395"/>
      <c r="FZB175" s="395"/>
      <c r="FZC175" s="395"/>
      <c r="FZD175" s="395"/>
      <c r="FZE175" s="395"/>
      <c r="FZF175" s="395"/>
      <c r="FZG175" s="395"/>
      <c r="FZH175" s="395"/>
      <c r="FZI175" s="395"/>
      <c r="FZJ175" s="395"/>
      <c r="FZK175" s="395"/>
      <c r="FZL175" s="395"/>
      <c r="FZM175" s="395"/>
      <c r="FZN175" s="395"/>
      <c r="FZO175" s="395"/>
      <c r="FZP175" s="395"/>
      <c r="FZQ175" s="395"/>
      <c r="FZR175" s="395"/>
      <c r="FZS175" s="395"/>
      <c r="FZT175" s="395"/>
      <c r="FZU175" s="395"/>
      <c r="FZV175" s="395"/>
      <c r="FZW175" s="395"/>
      <c r="FZX175" s="395"/>
      <c r="FZY175" s="395"/>
      <c r="FZZ175" s="395"/>
      <c r="GAA175" s="395"/>
      <c r="GAB175" s="395"/>
      <c r="GAC175" s="395"/>
      <c r="GAD175" s="395"/>
      <c r="GAE175" s="395"/>
      <c r="GAF175" s="395"/>
      <c r="GAG175" s="395"/>
      <c r="GAH175" s="395"/>
      <c r="GAI175" s="395"/>
      <c r="GAJ175" s="395"/>
      <c r="GAK175" s="395"/>
      <c r="GAL175" s="395"/>
      <c r="GAM175" s="395"/>
      <c r="GAN175" s="395"/>
      <c r="GAO175" s="395"/>
      <c r="GAP175" s="395"/>
      <c r="GAQ175" s="395"/>
      <c r="GAR175" s="395"/>
      <c r="GAS175" s="395"/>
      <c r="GAT175" s="395"/>
      <c r="GAU175" s="395"/>
      <c r="GAV175" s="395"/>
      <c r="GAW175" s="395"/>
      <c r="GAX175" s="395"/>
      <c r="GAY175" s="395"/>
      <c r="GAZ175" s="395"/>
      <c r="GBA175" s="395"/>
      <c r="GBB175" s="395"/>
      <c r="GBC175" s="395"/>
      <c r="GBD175" s="395"/>
      <c r="GBE175" s="395"/>
      <c r="GBF175" s="395"/>
      <c r="GBG175" s="395"/>
      <c r="GBH175" s="395"/>
      <c r="GBI175" s="395"/>
      <c r="GBJ175" s="395"/>
      <c r="GBK175" s="395"/>
      <c r="GBL175" s="395"/>
      <c r="GBM175" s="395"/>
      <c r="GBN175" s="395"/>
      <c r="GBO175" s="395"/>
      <c r="GBP175" s="395"/>
      <c r="GBQ175" s="395"/>
      <c r="GBR175" s="395"/>
      <c r="GBS175" s="395"/>
      <c r="GBT175" s="395"/>
      <c r="GBU175" s="395"/>
      <c r="GBV175" s="395"/>
      <c r="GBW175" s="395"/>
      <c r="GBX175" s="395"/>
      <c r="GBY175" s="395"/>
      <c r="GBZ175" s="395"/>
      <c r="GCA175" s="395"/>
      <c r="GCB175" s="395"/>
      <c r="GCC175" s="395"/>
      <c r="GCD175" s="395"/>
      <c r="GCE175" s="395"/>
      <c r="GCF175" s="395"/>
      <c r="GCG175" s="395"/>
      <c r="GCH175" s="395"/>
      <c r="GCI175" s="395"/>
      <c r="GCJ175" s="395"/>
      <c r="GCK175" s="395"/>
      <c r="GCL175" s="395"/>
      <c r="GCM175" s="395"/>
      <c r="GCN175" s="395"/>
      <c r="GCO175" s="395"/>
      <c r="GCP175" s="395"/>
      <c r="GCQ175" s="395"/>
      <c r="GCR175" s="395"/>
      <c r="GCS175" s="395"/>
      <c r="GCT175" s="395"/>
      <c r="GCU175" s="395"/>
      <c r="GCV175" s="395"/>
      <c r="GCW175" s="395"/>
      <c r="GCX175" s="395"/>
      <c r="GCY175" s="395"/>
      <c r="GCZ175" s="395"/>
      <c r="GDA175" s="395"/>
      <c r="GDB175" s="395"/>
      <c r="GDC175" s="395"/>
      <c r="GDD175" s="395"/>
      <c r="GDE175" s="395"/>
      <c r="GDF175" s="395"/>
      <c r="GDG175" s="395"/>
      <c r="GDH175" s="395"/>
      <c r="GDI175" s="395"/>
      <c r="GDJ175" s="395"/>
      <c r="GDK175" s="395"/>
      <c r="GDL175" s="395"/>
      <c r="GDM175" s="395"/>
      <c r="GDN175" s="395"/>
      <c r="GDO175" s="395"/>
      <c r="GDP175" s="395"/>
      <c r="GDQ175" s="395"/>
      <c r="GDR175" s="395"/>
      <c r="GDS175" s="395"/>
      <c r="GDT175" s="395"/>
      <c r="GDU175" s="395"/>
      <c r="GDV175" s="395"/>
      <c r="GDW175" s="395"/>
      <c r="GDX175" s="395"/>
      <c r="GDY175" s="395"/>
      <c r="GDZ175" s="395"/>
      <c r="GEA175" s="395"/>
      <c r="GEB175" s="395"/>
      <c r="GEC175" s="395"/>
      <c r="GED175" s="395"/>
      <c r="GEE175" s="395"/>
      <c r="GEF175" s="395"/>
      <c r="GEG175" s="395"/>
      <c r="GEH175" s="395"/>
      <c r="GEI175" s="395"/>
      <c r="GEJ175" s="395"/>
      <c r="GEK175" s="395"/>
      <c r="GEL175" s="395"/>
      <c r="GEM175" s="395"/>
      <c r="GEN175" s="395"/>
      <c r="GEO175" s="395"/>
      <c r="GEP175" s="395"/>
      <c r="GEQ175" s="395"/>
      <c r="GER175" s="395"/>
      <c r="GES175" s="395"/>
      <c r="GET175" s="395"/>
      <c r="GEU175" s="395"/>
      <c r="GEV175" s="395"/>
      <c r="GEW175" s="395"/>
      <c r="GEX175" s="395"/>
      <c r="GEY175" s="395"/>
      <c r="GEZ175" s="395"/>
      <c r="GFA175" s="395"/>
      <c r="GFB175" s="395"/>
      <c r="GFC175" s="395"/>
      <c r="GFD175" s="395"/>
      <c r="GFE175" s="395"/>
      <c r="GFF175" s="395"/>
      <c r="GFG175" s="395"/>
      <c r="GFH175" s="395"/>
      <c r="GFI175" s="395"/>
      <c r="GFJ175" s="395"/>
      <c r="GFK175" s="395"/>
      <c r="GFL175" s="395"/>
      <c r="GFM175" s="395"/>
      <c r="GFN175" s="395"/>
      <c r="GFO175" s="395"/>
      <c r="GFP175" s="395"/>
      <c r="GFQ175" s="395"/>
      <c r="GFR175" s="395"/>
      <c r="GFS175" s="395"/>
      <c r="GFT175" s="395"/>
      <c r="GFU175" s="395"/>
      <c r="GFV175" s="395"/>
      <c r="GFW175" s="395"/>
      <c r="GFX175" s="395"/>
      <c r="GFY175" s="395"/>
      <c r="GFZ175" s="395"/>
      <c r="GGA175" s="395"/>
      <c r="GGB175" s="395"/>
      <c r="GGC175" s="395"/>
      <c r="GGD175" s="395"/>
      <c r="GGE175" s="395"/>
      <c r="GGF175" s="395"/>
      <c r="GGG175" s="395"/>
      <c r="GGH175" s="395"/>
      <c r="GGI175" s="395"/>
      <c r="GGJ175" s="395"/>
      <c r="GGK175" s="395"/>
      <c r="GGL175" s="395"/>
      <c r="GGM175" s="395"/>
      <c r="GGN175" s="395"/>
      <c r="GGO175" s="395"/>
      <c r="GGP175" s="395"/>
      <c r="GGQ175" s="395"/>
      <c r="GGR175" s="395"/>
      <c r="GGS175" s="395"/>
      <c r="GGT175" s="395"/>
      <c r="GGU175" s="395"/>
      <c r="GGV175" s="395"/>
      <c r="GGW175" s="395"/>
      <c r="GGX175" s="395"/>
      <c r="GGY175" s="395"/>
      <c r="GGZ175" s="395"/>
      <c r="GHA175" s="395"/>
      <c r="GHB175" s="395"/>
      <c r="GHC175" s="395"/>
      <c r="GHD175" s="395"/>
      <c r="GHE175" s="395"/>
      <c r="GHF175" s="395"/>
      <c r="GHG175" s="395"/>
      <c r="GHH175" s="395"/>
      <c r="GHI175" s="395"/>
      <c r="GHJ175" s="395"/>
      <c r="GHK175" s="395"/>
      <c r="GHL175" s="395"/>
      <c r="GHM175" s="395"/>
      <c r="GHN175" s="395"/>
      <c r="GHO175" s="395"/>
      <c r="GHP175" s="395"/>
      <c r="GHQ175" s="395"/>
      <c r="GHR175" s="395"/>
      <c r="GHS175" s="395"/>
      <c r="GHT175" s="395"/>
      <c r="GHU175" s="395"/>
      <c r="GHV175" s="395"/>
      <c r="GHW175" s="395"/>
      <c r="GHX175" s="395"/>
      <c r="GHY175" s="395"/>
      <c r="GHZ175" s="395"/>
      <c r="GIA175" s="395"/>
      <c r="GIB175" s="395"/>
      <c r="GIC175" s="395"/>
      <c r="GID175" s="395"/>
      <c r="GIE175" s="395"/>
      <c r="GIF175" s="395"/>
      <c r="GIG175" s="395"/>
      <c r="GIH175" s="395"/>
      <c r="GII175" s="395"/>
      <c r="GIJ175" s="395"/>
      <c r="GIK175" s="395"/>
      <c r="GIL175" s="395"/>
      <c r="GIM175" s="395"/>
      <c r="GIN175" s="395"/>
      <c r="GIO175" s="395"/>
      <c r="GIP175" s="395"/>
      <c r="GIQ175" s="395"/>
      <c r="GIR175" s="395"/>
      <c r="GIS175" s="395"/>
      <c r="GIT175" s="395"/>
      <c r="GIU175" s="395"/>
      <c r="GIV175" s="395"/>
      <c r="GIW175" s="395"/>
      <c r="GIX175" s="395"/>
      <c r="GIY175" s="395"/>
      <c r="GIZ175" s="395"/>
      <c r="GJA175" s="395"/>
      <c r="GJB175" s="395"/>
      <c r="GJC175" s="395"/>
      <c r="GJD175" s="395"/>
      <c r="GJE175" s="395"/>
      <c r="GJF175" s="395"/>
      <c r="GJG175" s="395"/>
      <c r="GJH175" s="395"/>
      <c r="GJI175" s="395"/>
      <c r="GJJ175" s="395"/>
      <c r="GJK175" s="395"/>
      <c r="GJL175" s="395"/>
      <c r="GJM175" s="395"/>
      <c r="GJN175" s="395"/>
      <c r="GJO175" s="395"/>
      <c r="GJP175" s="395"/>
      <c r="GJQ175" s="395"/>
      <c r="GJR175" s="395"/>
      <c r="GJS175" s="395"/>
      <c r="GJT175" s="395"/>
      <c r="GJU175" s="395"/>
      <c r="GJV175" s="395"/>
      <c r="GJW175" s="395"/>
      <c r="GJX175" s="395"/>
      <c r="GJY175" s="395"/>
      <c r="GJZ175" s="395"/>
      <c r="GKA175" s="395"/>
      <c r="GKB175" s="395"/>
      <c r="GKC175" s="395"/>
      <c r="GKD175" s="395"/>
      <c r="GKE175" s="395"/>
      <c r="GKF175" s="395"/>
      <c r="GKG175" s="395"/>
      <c r="GKH175" s="395"/>
      <c r="GKI175" s="395"/>
      <c r="GKJ175" s="395"/>
      <c r="GKK175" s="395"/>
      <c r="GKL175" s="395"/>
      <c r="GKM175" s="395"/>
      <c r="GKN175" s="395"/>
      <c r="GKO175" s="395"/>
      <c r="GKP175" s="395"/>
      <c r="GKQ175" s="395"/>
      <c r="GKR175" s="395"/>
      <c r="GKS175" s="395"/>
      <c r="GKT175" s="395"/>
      <c r="GKU175" s="395"/>
      <c r="GKV175" s="395"/>
      <c r="GKW175" s="395"/>
      <c r="GKX175" s="395"/>
      <c r="GKY175" s="395"/>
      <c r="GKZ175" s="395"/>
      <c r="GLA175" s="395"/>
      <c r="GLB175" s="395"/>
      <c r="GLC175" s="395"/>
      <c r="GLD175" s="395"/>
      <c r="GLE175" s="395"/>
      <c r="GLF175" s="395"/>
      <c r="GLG175" s="395"/>
      <c r="GLH175" s="395"/>
      <c r="GLI175" s="395"/>
      <c r="GLJ175" s="395"/>
      <c r="GLK175" s="395"/>
      <c r="GLL175" s="395"/>
      <c r="GLM175" s="395"/>
      <c r="GLN175" s="395"/>
      <c r="GLO175" s="395"/>
      <c r="GLP175" s="395"/>
      <c r="GLQ175" s="395"/>
      <c r="GLR175" s="395"/>
      <c r="GLS175" s="395"/>
      <c r="GLT175" s="395"/>
      <c r="GLU175" s="395"/>
      <c r="GLV175" s="395"/>
      <c r="GLW175" s="395"/>
      <c r="GLX175" s="395"/>
      <c r="GLY175" s="395"/>
      <c r="GLZ175" s="395"/>
      <c r="GMA175" s="395"/>
      <c r="GMB175" s="395"/>
      <c r="GMC175" s="395"/>
      <c r="GMD175" s="395"/>
      <c r="GME175" s="395"/>
      <c r="GMF175" s="395"/>
      <c r="GMG175" s="395"/>
      <c r="GMH175" s="395"/>
      <c r="GMI175" s="395"/>
      <c r="GMJ175" s="395"/>
      <c r="GMK175" s="395"/>
      <c r="GML175" s="395"/>
      <c r="GMM175" s="395"/>
      <c r="GMN175" s="395"/>
      <c r="GMO175" s="395"/>
      <c r="GMP175" s="395"/>
      <c r="GMQ175" s="395"/>
      <c r="GMR175" s="395"/>
      <c r="GMS175" s="395"/>
      <c r="GMT175" s="395"/>
      <c r="GMU175" s="395"/>
      <c r="GMV175" s="395"/>
      <c r="GMW175" s="395"/>
      <c r="GMX175" s="395"/>
      <c r="GMY175" s="395"/>
      <c r="GMZ175" s="395"/>
      <c r="GNA175" s="395"/>
      <c r="GNB175" s="395"/>
      <c r="GNC175" s="395"/>
      <c r="GND175" s="395"/>
      <c r="GNE175" s="395"/>
      <c r="GNF175" s="395"/>
      <c r="GNG175" s="395"/>
      <c r="GNH175" s="395"/>
      <c r="GNI175" s="395"/>
      <c r="GNJ175" s="395"/>
      <c r="GNK175" s="395"/>
      <c r="GNL175" s="395"/>
      <c r="GNM175" s="395"/>
      <c r="GNN175" s="395"/>
      <c r="GNO175" s="395"/>
      <c r="GNP175" s="395"/>
      <c r="GNQ175" s="395"/>
      <c r="GNR175" s="395"/>
      <c r="GNS175" s="395"/>
      <c r="GNT175" s="395"/>
      <c r="GNU175" s="395"/>
      <c r="GNV175" s="395"/>
      <c r="GNW175" s="395"/>
      <c r="GNX175" s="395"/>
      <c r="GNY175" s="395"/>
      <c r="GNZ175" s="395"/>
      <c r="GOA175" s="395"/>
      <c r="GOB175" s="395"/>
      <c r="GOC175" s="395"/>
      <c r="GOD175" s="395"/>
      <c r="GOE175" s="395"/>
      <c r="GOF175" s="395"/>
      <c r="GOG175" s="395"/>
      <c r="GOH175" s="395"/>
      <c r="GOI175" s="395"/>
      <c r="GOJ175" s="395"/>
      <c r="GOK175" s="395"/>
      <c r="GOL175" s="395"/>
      <c r="GOM175" s="395"/>
      <c r="GON175" s="395"/>
      <c r="GOO175" s="395"/>
      <c r="GOP175" s="395"/>
      <c r="GOQ175" s="395"/>
      <c r="GOR175" s="395"/>
      <c r="GOS175" s="395"/>
      <c r="GOT175" s="395"/>
      <c r="GOU175" s="395"/>
      <c r="GOV175" s="395"/>
      <c r="GOW175" s="395"/>
      <c r="GOX175" s="395"/>
      <c r="GOY175" s="395"/>
      <c r="GOZ175" s="395"/>
      <c r="GPA175" s="395"/>
      <c r="GPB175" s="395"/>
      <c r="GPC175" s="395"/>
      <c r="GPD175" s="395"/>
      <c r="GPE175" s="395"/>
      <c r="GPF175" s="395"/>
      <c r="GPG175" s="395"/>
      <c r="GPH175" s="395"/>
      <c r="GPI175" s="395"/>
      <c r="GPJ175" s="395"/>
      <c r="GPK175" s="395"/>
      <c r="GPL175" s="395"/>
      <c r="GPM175" s="395"/>
      <c r="GPN175" s="395"/>
      <c r="GPO175" s="395"/>
      <c r="GPP175" s="395"/>
      <c r="GPQ175" s="395"/>
      <c r="GPR175" s="395"/>
      <c r="GPS175" s="395"/>
      <c r="GPT175" s="395"/>
      <c r="GPU175" s="395"/>
      <c r="GPV175" s="395"/>
      <c r="GPW175" s="395"/>
      <c r="GPX175" s="395"/>
      <c r="GPY175" s="395"/>
      <c r="GPZ175" s="395"/>
      <c r="GQA175" s="395"/>
      <c r="GQB175" s="395"/>
      <c r="GQC175" s="395"/>
      <c r="GQD175" s="395"/>
      <c r="GQE175" s="395"/>
      <c r="GQF175" s="395"/>
      <c r="GQG175" s="395"/>
      <c r="GQH175" s="395"/>
      <c r="GQI175" s="395"/>
      <c r="GQJ175" s="395"/>
      <c r="GQK175" s="395"/>
      <c r="GQL175" s="395"/>
      <c r="GQM175" s="395"/>
      <c r="GQN175" s="395"/>
      <c r="GQO175" s="395"/>
      <c r="GQP175" s="395"/>
      <c r="GQQ175" s="395"/>
      <c r="GQR175" s="395"/>
      <c r="GQS175" s="395"/>
      <c r="GQT175" s="395"/>
      <c r="GQU175" s="395"/>
      <c r="GQV175" s="395"/>
      <c r="GQW175" s="395"/>
      <c r="GQX175" s="395"/>
      <c r="GQY175" s="395"/>
      <c r="GQZ175" s="395"/>
      <c r="GRA175" s="395"/>
      <c r="GRB175" s="395"/>
      <c r="GRC175" s="395"/>
      <c r="GRD175" s="395"/>
      <c r="GRE175" s="395"/>
      <c r="GRF175" s="395"/>
      <c r="GRG175" s="395"/>
      <c r="GRH175" s="395"/>
      <c r="GRI175" s="395"/>
      <c r="GRJ175" s="395"/>
      <c r="GRK175" s="395"/>
      <c r="GRL175" s="395"/>
      <c r="GRM175" s="395"/>
      <c r="GRN175" s="395"/>
      <c r="GRO175" s="395"/>
      <c r="GRP175" s="395"/>
      <c r="GRQ175" s="395"/>
      <c r="GRR175" s="395"/>
      <c r="GRS175" s="395"/>
      <c r="GRT175" s="395"/>
      <c r="GRU175" s="395"/>
      <c r="GRV175" s="395"/>
      <c r="GRW175" s="395"/>
      <c r="GRX175" s="395"/>
      <c r="GRY175" s="395"/>
      <c r="GRZ175" s="395"/>
      <c r="GSA175" s="395"/>
      <c r="GSB175" s="395"/>
      <c r="GSC175" s="395"/>
      <c r="GSD175" s="395"/>
      <c r="GSE175" s="395"/>
      <c r="GSF175" s="395"/>
      <c r="GSG175" s="395"/>
      <c r="GSH175" s="395"/>
      <c r="GSI175" s="395"/>
      <c r="GSJ175" s="395"/>
      <c r="GSK175" s="395"/>
      <c r="GSL175" s="395"/>
      <c r="GSM175" s="395"/>
      <c r="GSN175" s="395"/>
      <c r="GSO175" s="395"/>
      <c r="GSP175" s="395"/>
      <c r="GSQ175" s="395"/>
      <c r="GSR175" s="395"/>
      <c r="GSS175" s="395"/>
      <c r="GST175" s="395"/>
      <c r="GSU175" s="395"/>
      <c r="GSV175" s="395"/>
      <c r="GSW175" s="395"/>
      <c r="GSX175" s="395"/>
      <c r="GSY175" s="395"/>
      <c r="GSZ175" s="395"/>
      <c r="GTA175" s="395"/>
      <c r="GTB175" s="395"/>
      <c r="GTC175" s="395"/>
      <c r="GTD175" s="395"/>
      <c r="GTE175" s="395"/>
      <c r="GTF175" s="395"/>
      <c r="GTG175" s="395"/>
      <c r="GTH175" s="395"/>
      <c r="GTI175" s="395"/>
      <c r="GTJ175" s="395"/>
      <c r="GTK175" s="395"/>
      <c r="GTL175" s="395"/>
      <c r="GTM175" s="395"/>
      <c r="GTN175" s="395"/>
      <c r="GTO175" s="395"/>
      <c r="GTP175" s="395"/>
      <c r="GTQ175" s="395"/>
      <c r="GTR175" s="395"/>
      <c r="GTS175" s="395"/>
      <c r="GTT175" s="395"/>
      <c r="GTU175" s="395"/>
      <c r="GTV175" s="395"/>
      <c r="GTW175" s="395"/>
      <c r="GTX175" s="395"/>
      <c r="GTY175" s="395"/>
      <c r="GTZ175" s="395"/>
      <c r="GUA175" s="395"/>
      <c r="GUB175" s="395"/>
      <c r="GUC175" s="395"/>
      <c r="GUD175" s="395"/>
      <c r="GUE175" s="395"/>
      <c r="GUF175" s="395"/>
      <c r="GUG175" s="395"/>
      <c r="GUH175" s="395"/>
      <c r="GUI175" s="395"/>
      <c r="GUJ175" s="395"/>
      <c r="GUK175" s="395"/>
      <c r="GUL175" s="395"/>
      <c r="GUM175" s="395"/>
      <c r="GUN175" s="395"/>
      <c r="GUO175" s="395"/>
      <c r="GUP175" s="395"/>
      <c r="GUQ175" s="395"/>
      <c r="GUR175" s="395"/>
      <c r="GUS175" s="395"/>
      <c r="GUT175" s="395"/>
      <c r="GUU175" s="395"/>
      <c r="GUV175" s="395"/>
      <c r="GUW175" s="395"/>
      <c r="GUX175" s="395"/>
      <c r="GUY175" s="395"/>
      <c r="GUZ175" s="395"/>
      <c r="GVA175" s="395"/>
      <c r="GVB175" s="395"/>
      <c r="GVC175" s="395"/>
      <c r="GVD175" s="395"/>
      <c r="GVE175" s="395"/>
      <c r="GVF175" s="395"/>
      <c r="GVG175" s="395"/>
      <c r="GVH175" s="395"/>
      <c r="GVI175" s="395"/>
      <c r="GVJ175" s="395"/>
      <c r="GVK175" s="395"/>
      <c r="GVL175" s="395"/>
      <c r="GVM175" s="395"/>
      <c r="GVN175" s="395"/>
      <c r="GVO175" s="395"/>
      <c r="GVP175" s="395"/>
      <c r="GVQ175" s="395"/>
      <c r="GVR175" s="395"/>
      <c r="GVS175" s="395"/>
      <c r="GVT175" s="395"/>
      <c r="GVU175" s="395"/>
      <c r="GVV175" s="395"/>
      <c r="GVW175" s="395"/>
      <c r="GVX175" s="395"/>
      <c r="GVY175" s="395"/>
      <c r="GVZ175" s="395"/>
      <c r="GWA175" s="395"/>
      <c r="GWB175" s="395"/>
      <c r="GWC175" s="395"/>
      <c r="GWD175" s="395"/>
      <c r="GWE175" s="395"/>
      <c r="GWF175" s="395"/>
      <c r="GWG175" s="395"/>
      <c r="GWH175" s="395"/>
      <c r="GWI175" s="395"/>
      <c r="GWJ175" s="395"/>
      <c r="GWK175" s="395"/>
      <c r="GWL175" s="395"/>
      <c r="GWM175" s="395"/>
      <c r="GWN175" s="395"/>
      <c r="GWO175" s="395"/>
      <c r="GWP175" s="395"/>
      <c r="GWQ175" s="395"/>
      <c r="GWR175" s="395"/>
      <c r="GWS175" s="395"/>
      <c r="GWT175" s="395"/>
      <c r="GWU175" s="395"/>
      <c r="GWV175" s="395"/>
      <c r="GWW175" s="395"/>
      <c r="GWX175" s="395"/>
      <c r="GWY175" s="395"/>
      <c r="GWZ175" s="395"/>
      <c r="GXA175" s="395"/>
      <c r="GXB175" s="395"/>
      <c r="GXC175" s="395"/>
      <c r="GXD175" s="395"/>
      <c r="GXE175" s="395"/>
      <c r="GXF175" s="395"/>
      <c r="GXG175" s="395"/>
      <c r="GXH175" s="395"/>
      <c r="GXI175" s="395"/>
      <c r="GXJ175" s="395"/>
      <c r="GXK175" s="395"/>
      <c r="GXL175" s="395"/>
      <c r="GXM175" s="395"/>
      <c r="GXN175" s="395"/>
      <c r="GXO175" s="395"/>
      <c r="GXP175" s="395"/>
      <c r="GXQ175" s="395"/>
      <c r="GXR175" s="395"/>
      <c r="GXS175" s="395"/>
      <c r="GXT175" s="395"/>
      <c r="GXU175" s="395"/>
      <c r="GXV175" s="395"/>
      <c r="GXW175" s="395"/>
      <c r="GXX175" s="395"/>
      <c r="GXY175" s="395"/>
      <c r="GXZ175" s="395"/>
      <c r="GYA175" s="395"/>
      <c r="GYB175" s="395"/>
      <c r="GYC175" s="395"/>
      <c r="GYD175" s="395"/>
      <c r="GYE175" s="395"/>
      <c r="GYF175" s="395"/>
      <c r="GYG175" s="395"/>
      <c r="GYH175" s="395"/>
      <c r="GYI175" s="395"/>
      <c r="GYJ175" s="395"/>
      <c r="GYK175" s="395"/>
      <c r="GYL175" s="395"/>
      <c r="GYM175" s="395"/>
      <c r="GYN175" s="395"/>
      <c r="GYO175" s="395"/>
      <c r="GYP175" s="395"/>
      <c r="GYQ175" s="395"/>
      <c r="GYR175" s="395"/>
      <c r="GYS175" s="395"/>
      <c r="GYT175" s="395"/>
      <c r="GYU175" s="395"/>
      <c r="GYV175" s="395"/>
      <c r="GYW175" s="395"/>
      <c r="GYX175" s="395"/>
      <c r="GYY175" s="395"/>
      <c r="GYZ175" s="395"/>
      <c r="GZA175" s="395"/>
      <c r="GZB175" s="395"/>
      <c r="GZC175" s="395"/>
      <c r="GZD175" s="395"/>
      <c r="GZE175" s="395"/>
      <c r="GZF175" s="395"/>
      <c r="GZG175" s="395"/>
      <c r="GZH175" s="395"/>
      <c r="GZI175" s="395"/>
      <c r="GZJ175" s="395"/>
      <c r="GZK175" s="395"/>
      <c r="GZL175" s="395"/>
      <c r="GZM175" s="395"/>
      <c r="GZN175" s="395"/>
      <c r="GZO175" s="395"/>
      <c r="GZP175" s="395"/>
      <c r="GZQ175" s="395"/>
      <c r="GZR175" s="395"/>
      <c r="GZS175" s="395"/>
      <c r="GZT175" s="395"/>
      <c r="GZU175" s="395"/>
      <c r="GZV175" s="395"/>
      <c r="GZW175" s="395"/>
      <c r="GZX175" s="395"/>
      <c r="GZY175" s="395"/>
      <c r="GZZ175" s="395"/>
      <c r="HAA175" s="395"/>
      <c r="HAB175" s="395"/>
      <c r="HAC175" s="395"/>
      <c r="HAD175" s="395"/>
      <c r="HAE175" s="395"/>
      <c r="HAF175" s="395"/>
      <c r="HAG175" s="395"/>
      <c r="HAH175" s="395"/>
      <c r="HAI175" s="395"/>
      <c r="HAJ175" s="395"/>
      <c r="HAK175" s="395"/>
      <c r="HAL175" s="395"/>
      <c r="HAM175" s="395"/>
      <c r="HAN175" s="395"/>
      <c r="HAO175" s="395"/>
      <c r="HAP175" s="395"/>
      <c r="HAQ175" s="395"/>
      <c r="HAR175" s="395"/>
      <c r="HAS175" s="395"/>
      <c r="HAT175" s="395"/>
      <c r="HAU175" s="395"/>
      <c r="HAV175" s="395"/>
      <c r="HAW175" s="395"/>
      <c r="HAX175" s="395"/>
      <c r="HAY175" s="395"/>
      <c r="HAZ175" s="395"/>
      <c r="HBA175" s="395"/>
      <c r="HBB175" s="395"/>
      <c r="HBC175" s="395"/>
      <c r="HBD175" s="395"/>
      <c r="HBE175" s="395"/>
      <c r="HBF175" s="395"/>
      <c r="HBG175" s="395"/>
      <c r="HBH175" s="395"/>
      <c r="HBI175" s="395"/>
      <c r="HBJ175" s="395"/>
      <c r="HBK175" s="395"/>
      <c r="HBL175" s="395"/>
      <c r="HBM175" s="395"/>
      <c r="HBN175" s="395"/>
      <c r="HBO175" s="395"/>
      <c r="HBP175" s="395"/>
      <c r="HBQ175" s="395"/>
      <c r="HBR175" s="395"/>
      <c r="HBS175" s="395"/>
      <c r="HBT175" s="395"/>
      <c r="HBU175" s="395"/>
      <c r="HBV175" s="395"/>
      <c r="HBW175" s="395"/>
      <c r="HBX175" s="395"/>
      <c r="HBY175" s="395"/>
      <c r="HBZ175" s="395"/>
      <c r="HCA175" s="395"/>
      <c r="HCB175" s="395"/>
      <c r="HCC175" s="395"/>
      <c r="HCD175" s="395"/>
      <c r="HCE175" s="395"/>
      <c r="HCF175" s="395"/>
      <c r="HCG175" s="395"/>
      <c r="HCH175" s="395"/>
      <c r="HCI175" s="395"/>
      <c r="HCJ175" s="395"/>
      <c r="HCK175" s="395"/>
      <c r="HCL175" s="395"/>
      <c r="HCM175" s="395"/>
      <c r="HCN175" s="395"/>
      <c r="HCO175" s="395"/>
      <c r="HCP175" s="395"/>
      <c r="HCQ175" s="395"/>
      <c r="HCR175" s="395"/>
      <c r="HCS175" s="395"/>
      <c r="HCT175" s="395"/>
      <c r="HCU175" s="395"/>
      <c r="HCV175" s="395"/>
      <c r="HCW175" s="395"/>
      <c r="HCX175" s="395"/>
      <c r="HCY175" s="395"/>
      <c r="HCZ175" s="395"/>
      <c r="HDA175" s="395"/>
      <c r="HDB175" s="395"/>
      <c r="HDC175" s="395"/>
      <c r="HDD175" s="395"/>
      <c r="HDE175" s="395"/>
      <c r="HDF175" s="395"/>
      <c r="HDG175" s="395"/>
      <c r="HDH175" s="395"/>
      <c r="HDI175" s="395"/>
      <c r="HDJ175" s="395"/>
      <c r="HDK175" s="395"/>
      <c r="HDL175" s="395"/>
      <c r="HDM175" s="395"/>
      <c r="HDN175" s="395"/>
      <c r="HDO175" s="395"/>
      <c r="HDP175" s="395"/>
      <c r="HDQ175" s="395"/>
      <c r="HDR175" s="395"/>
      <c r="HDS175" s="395"/>
      <c r="HDT175" s="395"/>
      <c r="HDU175" s="395"/>
      <c r="HDV175" s="395"/>
      <c r="HDW175" s="395"/>
      <c r="HDX175" s="395"/>
      <c r="HDY175" s="395"/>
      <c r="HDZ175" s="395"/>
      <c r="HEA175" s="395"/>
      <c r="HEB175" s="395"/>
      <c r="HEC175" s="395"/>
      <c r="HED175" s="395"/>
      <c r="HEE175" s="395"/>
      <c r="HEF175" s="395"/>
      <c r="HEG175" s="395"/>
      <c r="HEH175" s="395"/>
      <c r="HEI175" s="395"/>
      <c r="HEJ175" s="395"/>
      <c r="HEK175" s="395"/>
      <c r="HEL175" s="395"/>
      <c r="HEM175" s="395"/>
      <c r="HEN175" s="395"/>
      <c r="HEO175" s="395"/>
      <c r="HEP175" s="395"/>
      <c r="HEQ175" s="395"/>
      <c r="HER175" s="395"/>
      <c r="HES175" s="395"/>
      <c r="HET175" s="395"/>
      <c r="HEU175" s="395"/>
      <c r="HEV175" s="395"/>
      <c r="HEW175" s="395"/>
      <c r="HEX175" s="395"/>
      <c r="HEY175" s="395"/>
      <c r="HEZ175" s="395"/>
      <c r="HFA175" s="395"/>
      <c r="HFB175" s="395"/>
      <c r="HFC175" s="395"/>
      <c r="HFD175" s="395"/>
      <c r="HFE175" s="395"/>
      <c r="HFF175" s="395"/>
      <c r="HFG175" s="395"/>
      <c r="HFH175" s="395"/>
      <c r="HFI175" s="395"/>
      <c r="HFJ175" s="395"/>
      <c r="HFK175" s="395"/>
      <c r="HFL175" s="395"/>
      <c r="HFM175" s="395"/>
      <c r="HFN175" s="395"/>
      <c r="HFO175" s="395"/>
      <c r="HFP175" s="395"/>
      <c r="HFQ175" s="395"/>
      <c r="HFR175" s="395"/>
      <c r="HFS175" s="395"/>
      <c r="HFT175" s="395"/>
      <c r="HFU175" s="395"/>
      <c r="HFV175" s="395"/>
      <c r="HFW175" s="395"/>
      <c r="HFX175" s="395"/>
      <c r="HFY175" s="395"/>
      <c r="HFZ175" s="395"/>
      <c r="HGA175" s="395"/>
      <c r="HGB175" s="395"/>
      <c r="HGC175" s="395"/>
      <c r="HGD175" s="395"/>
      <c r="HGE175" s="395"/>
      <c r="HGF175" s="395"/>
      <c r="HGG175" s="395"/>
      <c r="HGH175" s="395"/>
      <c r="HGI175" s="395"/>
      <c r="HGJ175" s="395"/>
      <c r="HGK175" s="395"/>
      <c r="HGL175" s="395"/>
      <c r="HGM175" s="395"/>
      <c r="HGN175" s="395"/>
      <c r="HGO175" s="395"/>
      <c r="HGP175" s="395"/>
      <c r="HGQ175" s="395"/>
      <c r="HGR175" s="395"/>
      <c r="HGS175" s="395"/>
      <c r="HGT175" s="395"/>
      <c r="HGU175" s="395"/>
      <c r="HGV175" s="395"/>
      <c r="HGW175" s="395"/>
      <c r="HGX175" s="395"/>
      <c r="HGY175" s="395"/>
      <c r="HGZ175" s="395"/>
      <c r="HHA175" s="395"/>
      <c r="HHB175" s="395"/>
      <c r="HHC175" s="395"/>
      <c r="HHD175" s="395"/>
      <c r="HHE175" s="395"/>
      <c r="HHF175" s="395"/>
      <c r="HHG175" s="395"/>
      <c r="HHH175" s="395"/>
      <c r="HHI175" s="395"/>
      <c r="HHJ175" s="395"/>
      <c r="HHK175" s="395"/>
      <c r="HHL175" s="395"/>
      <c r="HHM175" s="395"/>
      <c r="HHN175" s="395"/>
      <c r="HHO175" s="395"/>
      <c r="HHP175" s="395"/>
      <c r="HHQ175" s="395"/>
      <c r="HHR175" s="395"/>
      <c r="HHS175" s="395"/>
      <c r="HHT175" s="395"/>
      <c r="HHU175" s="395"/>
      <c r="HHV175" s="395"/>
      <c r="HHW175" s="395"/>
      <c r="HHX175" s="395"/>
      <c r="HHY175" s="395"/>
      <c r="HHZ175" s="395"/>
      <c r="HIA175" s="395"/>
      <c r="HIB175" s="395"/>
      <c r="HIC175" s="395"/>
      <c r="HID175" s="395"/>
      <c r="HIE175" s="395"/>
      <c r="HIF175" s="395"/>
      <c r="HIG175" s="395"/>
      <c r="HIH175" s="395"/>
      <c r="HII175" s="395"/>
      <c r="HIJ175" s="395"/>
      <c r="HIK175" s="395"/>
      <c r="HIL175" s="395"/>
      <c r="HIM175" s="395"/>
      <c r="HIN175" s="395"/>
      <c r="HIO175" s="395"/>
      <c r="HIP175" s="395"/>
      <c r="HIQ175" s="395"/>
      <c r="HIR175" s="395"/>
      <c r="HIS175" s="395"/>
      <c r="HIT175" s="395"/>
      <c r="HIU175" s="395"/>
      <c r="HIV175" s="395"/>
      <c r="HIW175" s="395"/>
      <c r="HIX175" s="395"/>
      <c r="HIY175" s="395"/>
      <c r="HIZ175" s="395"/>
      <c r="HJA175" s="395"/>
      <c r="HJB175" s="395"/>
      <c r="HJC175" s="395"/>
      <c r="HJD175" s="395"/>
      <c r="HJE175" s="395"/>
      <c r="HJF175" s="395"/>
      <c r="HJG175" s="395"/>
      <c r="HJH175" s="395"/>
      <c r="HJI175" s="395"/>
      <c r="HJJ175" s="395"/>
      <c r="HJK175" s="395"/>
      <c r="HJL175" s="395"/>
      <c r="HJM175" s="395"/>
      <c r="HJN175" s="395"/>
      <c r="HJO175" s="395"/>
      <c r="HJP175" s="395"/>
      <c r="HJQ175" s="395"/>
      <c r="HJR175" s="395"/>
      <c r="HJS175" s="395"/>
      <c r="HJT175" s="395"/>
      <c r="HJU175" s="395"/>
      <c r="HJV175" s="395"/>
      <c r="HJW175" s="395"/>
      <c r="HJX175" s="395"/>
      <c r="HJY175" s="395"/>
      <c r="HJZ175" s="395"/>
      <c r="HKA175" s="395"/>
      <c r="HKB175" s="395"/>
      <c r="HKC175" s="395"/>
      <c r="HKD175" s="395"/>
      <c r="HKE175" s="395"/>
      <c r="HKF175" s="395"/>
      <c r="HKG175" s="395"/>
      <c r="HKH175" s="395"/>
      <c r="HKI175" s="395"/>
      <c r="HKJ175" s="395"/>
      <c r="HKK175" s="395"/>
      <c r="HKL175" s="395"/>
      <c r="HKM175" s="395"/>
      <c r="HKN175" s="395"/>
      <c r="HKO175" s="395"/>
      <c r="HKP175" s="395"/>
      <c r="HKQ175" s="395"/>
      <c r="HKR175" s="395"/>
      <c r="HKS175" s="395"/>
      <c r="HKT175" s="395"/>
      <c r="HKU175" s="395"/>
      <c r="HKV175" s="395"/>
      <c r="HKW175" s="395"/>
      <c r="HKX175" s="395"/>
      <c r="HKY175" s="395"/>
      <c r="HKZ175" s="395"/>
      <c r="HLA175" s="395"/>
      <c r="HLB175" s="395"/>
      <c r="HLC175" s="395"/>
      <c r="HLD175" s="395"/>
      <c r="HLE175" s="395"/>
      <c r="HLF175" s="395"/>
      <c r="HLG175" s="395"/>
      <c r="HLH175" s="395"/>
      <c r="HLI175" s="395"/>
      <c r="HLJ175" s="395"/>
      <c r="HLK175" s="395"/>
      <c r="HLL175" s="395"/>
      <c r="HLM175" s="395"/>
      <c r="HLN175" s="395"/>
      <c r="HLO175" s="395"/>
      <c r="HLP175" s="395"/>
      <c r="HLQ175" s="395"/>
      <c r="HLR175" s="395"/>
      <c r="HLS175" s="395"/>
      <c r="HLT175" s="395"/>
      <c r="HLU175" s="395"/>
      <c r="HLV175" s="395"/>
      <c r="HLW175" s="395"/>
      <c r="HLX175" s="395"/>
      <c r="HLY175" s="395"/>
      <c r="HLZ175" s="395"/>
      <c r="HMA175" s="395"/>
      <c r="HMB175" s="395"/>
      <c r="HMC175" s="395"/>
      <c r="HMD175" s="395"/>
      <c r="HME175" s="395"/>
      <c r="HMF175" s="395"/>
      <c r="HMG175" s="395"/>
      <c r="HMH175" s="395"/>
      <c r="HMI175" s="395"/>
      <c r="HMJ175" s="395"/>
      <c r="HMK175" s="395"/>
      <c r="HML175" s="395"/>
      <c r="HMM175" s="395"/>
      <c r="HMN175" s="395"/>
      <c r="HMO175" s="395"/>
      <c r="HMP175" s="395"/>
      <c r="HMQ175" s="395"/>
      <c r="HMR175" s="395"/>
      <c r="HMS175" s="395"/>
      <c r="HMT175" s="395"/>
      <c r="HMU175" s="395"/>
      <c r="HMV175" s="395"/>
      <c r="HMW175" s="395"/>
      <c r="HMX175" s="395"/>
      <c r="HMY175" s="395"/>
      <c r="HMZ175" s="395"/>
      <c r="HNA175" s="395"/>
      <c r="HNB175" s="395"/>
      <c r="HNC175" s="395"/>
      <c r="HND175" s="395"/>
      <c r="HNE175" s="395"/>
      <c r="HNF175" s="395"/>
      <c r="HNG175" s="395"/>
      <c r="HNH175" s="395"/>
      <c r="HNI175" s="395"/>
      <c r="HNJ175" s="395"/>
      <c r="HNK175" s="395"/>
      <c r="HNL175" s="395"/>
      <c r="HNM175" s="395"/>
      <c r="HNN175" s="395"/>
      <c r="HNO175" s="395"/>
      <c r="HNP175" s="395"/>
      <c r="HNQ175" s="395"/>
      <c r="HNR175" s="395"/>
      <c r="HNS175" s="395"/>
      <c r="HNT175" s="395"/>
      <c r="HNU175" s="395"/>
      <c r="HNV175" s="395"/>
      <c r="HNW175" s="395"/>
      <c r="HNX175" s="395"/>
      <c r="HNY175" s="395"/>
      <c r="HNZ175" s="395"/>
      <c r="HOA175" s="395"/>
      <c r="HOB175" s="395"/>
      <c r="HOC175" s="395"/>
      <c r="HOD175" s="395"/>
      <c r="HOE175" s="395"/>
      <c r="HOF175" s="395"/>
      <c r="HOG175" s="395"/>
      <c r="HOH175" s="395"/>
      <c r="HOI175" s="395"/>
      <c r="HOJ175" s="395"/>
      <c r="HOK175" s="395"/>
      <c r="HOL175" s="395"/>
      <c r="HOM175" s="395"/>
      <c r="HON175" s="395"/>
      <c r="HOO175" s="395"/>
      <c r="HOP175" s="395"/>
      <c r="HOQ175" s="395"/>
      <c r="HOR175" s="395"/>
      <c r="HOS175" s="395"/>
      <c r="HOT175" s="395"/>
      <c r="HOU175" s="395"/>
      <c r="HOV175" s="395"/>
      <c r="HOW175" s="395"/>
      <c r="HOX175" s="395"/>
      <c r="HOY175" s="395"/>
      <c r="HOZ175" s="395"/>
      <c r="HPA175" s="395"/>
      <c r="HPB175" s="395"/>
      <c r="HPC175" s="395"/>
      <c r="HPD175" s="395"/>
      <c r="HPE175" s="395"/>
      <c r="HPF175" s="395"/>
      <c r="HPG175" s="395"/>
      <c r="HPH175" s="395"/>
      <c r="HPI175" s="395"/>
      <c r="HPJ175" s="395"/>
      <c r="HPK175" s="395"/>
      <c r="HPL175" s="395"/>
      <c r="HPM175" s="395"/>
      <c r="HPN175" s="395"/>
      <c r="HPO175" s="395"/>
      <c r="HPP175" s="395"/>
      <c r="HPQ175" s="395"/>
      <c r="HPR175" s="395"/>
      <c r="HPS175" s="395"/>
      <c r="HPT175" s="395"/>
      <c r="HPU175" s="395"/>
      <c r="HPV175" s="395"/>
      <c r="HPW175" s="395"/>
      <c r="HPX175" s="395"/>
      <c r="HPY175" s="395"/>
      <c r="HPZ175" s="395"/>
      <c r="HQA175" s="395"/>
      <c r="HQB175" s="395"/>
      <c r="HQC175" s="395"/>
      <c r="HQD175" s="395"/>
      <c r="HQE175" s="395"/>
      <c r="HQF175" s="395"/>
      <c r="HQG175" s="395"/>
      <c r="HQH175" s="395"/>
      <c r="HQI175" s="395"/>
      <c r="HQJ175" s="395"/>
      <c r="HQK175" s="395"/>
      <c r="HQL175" s="395"/>
      <c r="HQM175" s="395"/>
      <c r="HQN175" s="395"/>
      <c r="HQO175" s="395"/>
      <c r="HQP175" s="395"/>
      <c r="HQQ175" s="395"/>
      <c r="HQR175" s="395"/>
      <c r="HQS175" s="395"/>
      <c r="HQT175" s="395"/>
      <c r="HQU175" s="395"/>
      <c r="HQV175" s="395"/>
      <c r="HQW175" s="395"/>
      <c r="HQX175" s="395"/>
      <c r="HQY175" s="395"/>
      <c r="HQZ175" s="395"/>
      <c r="HRA175" s="395"/>
      <c r="HRB175" s="395"/>
      <c r="HRC175" s="395"/>
      <c r="HRD175" s="395"/>
      <c r="HRE175" s="395"/>
      <c r="HRF175" s="395"/>
      <c r="HRG175" s="395"/>
      <c r="HRH175" s="395"/>
      <c r="HRI175" s="395"/>
      <c r="HRJ175" s="395"/>
      <c r="HRK175" s="395"/>
      <c r="HRL175" s="395"/>
      <c r="HRM175" s="395"/>
      <c r="HRN175" s="395"/>
      <c r="HRO175" s="395"/>
      <c r="HRP175" s="395"/>
      <c r="HRQ175" s="395"/>
      <c r="HRR175" s="395"/>
      <c r="HRS175" s="395"/>
      <c r="HRT175" s="395"/>
      <c r="HRU175" s="395"/>
      <c r="HRV175" s="395"/>
      <c r="HRW175" s="395"/>
      <c r="HRX175" s="395"/>
      <c r="HRY175" s="395"/>
      <c r="HRZ175" s="395"/>
      <c r="HSA175" s="395"/>
      <c r="HSB175" s="395"/>
      <c r="HSC175" s="395"/>
      <c r="HSD175" s="395"/>
      <c r="HSE175" s="395"/>
      <c r="HSF175" s="395"/>
      <c r="HSG175" s="395"/>
      <c r="HSH175" s="395"/>
      <c r="HSI175" s="395"/>
      <c r="HSJ175" s="395"/>
      <c r="HSK175" s="395"/>
      <c r="HSL175" s="395"/>
      <c r="HSM175" s="395"/>
      <c r="HSN175" s="395"/>
      <c r="HSO175" s="395"/>
      <c r="HSP175" s="395"/>
      <c r="HSQ175" s="395"/>
      <c r="HSR175" s="395"/>
      <c r="HSS175" s="395"/>
      <c r="HST175" s="395"/>
      <c r="HSU175" s="395"/>
      <c r="HSV175" s="395"/>
      <c r="HSW175" s="395"/>
      <c r="HSX175" s="395"/>
      <c r="HSY175" s="395"/>
      <c r="HSZ175" s="395"/>
      <c r="HTA175" s="395"/>
      <c r="HTB175" s="395"/>
      <c r="HTC175" s="395"/>
      <c r="HTD175" s="395"/>
      <c r="HTE175" s="395"/>
      <c r="HTF175" s="395"/>
      <c r="HTG175" s="395"/>
      <c r="HTH175" s="395"/>
      <c r="HTI175" s="395"/>
      <c r="HTJ175" s="395"/>
      <c r="HTK175" s="395"/>
      <c r="HTL175" s="395"/>
      <c r="HTM175" s="395"/>
      <c r="HTN175" s="395"/>
      <c r="HTO175" s="395"/>
      <c r="HTP175" s="395"/>
      <c r="HTQ175" s="395"/>
      <c r="HTR175" s="395"/>
      <c r="HTS175" s="395"/>
      <c r="HTT175" s="395"/>
      <c r="HTU175" s="395"/>
      <c r="HTV175" s="395"/>
      <c r="HTW175" s="395"/>
      <c r="HTX175" s="395"/>
      <c r="HTY175" s="395"/>
      <c r="HTZ175" s="395"/>
      <c r="HUA175" s="395"/>
      <c r="HUB175" s="395"/>
      <c r="HUC175" s="395"/>
      <c r="HUD175" s="395"/>
      <c r="HUE175" s="395"/>
      <c r="HUF175" s="395"/>
      <c r="HUG175" s="395"/>
      <c r="HUH175" s="395"/>
      <c r="HUI175" s="395"/>
      <c r="HUJ175" s="395"/>
      <c r="HUK175" s="395"/>
      <c r="HUL175" s="395"/>
      <c r="HUM175" s="395"/>
      <c r="HUN175" s="395"/>
      <c r="HUO175" s="395"/>
      <c r="HUP175" s="395"/>
      <c r="HUQ175" s="395"/>
      <c r="HUR175" s="395"/>
      <c r="HUS175" s="395"/>
      <c r="HUT175" s="395"/>
      <c r="HUU175" s="395"/>
      <c r="HUV175" s="395"/>
      <c r="HUW175" s="395"/>
      <c r="HUX175" s="395"/>
      <c r="HUY175" s="395"/>
      <c r="HUZ175" s="395"/>
      <c r="HVA175" s="395"/>
      <c r="HVB175" s="395"/>
      <c r="HVC175" s="395"/>
      <c r="HVD175" s="395"/>
      <c r="HVE175" s="395"/>
      <c r="HVF175" s="395"/>
      <c r="HVG175" s="395"/>
      <c r="HVH175" s="395"/>
      <c r="HVI175" s="395"/>
      <c r="HVJ175" s="395"/>
      <c r="HVK175" s="395"/>
      <c r="HVL175" s="395"/>
      <c r="HVM175" s="395"/>
      <c r="HVN175" s="395"/>
      <c r="HVO175" s="395"/>
      <c r="HVP175" s="395"/>
      <c r="HVQ175" s="395"/>
      <c r="HVR175" s="395"/>
      <c r="HVS175" s="395"/>
      <c r="HVT175" s="395"/>
      <c r="HVU175" s="395"/>
      <c r="HVV175" s="395"/>
      <c r="HVW175" s="395"/>
      <c r="HVX175" s="395"/>
      <c r="HVY175" s="395"/>
      <c r="HVZ175" s="395"/>
      <c r="HWA175" s="395"/>
      <c r="HWB175" s="395"/>
      <c r="HWC175" s="395"/>
      <c r="HWD175" s="395"/>
      <c r="HWE175" s="395"/>
      <c r="HWF175" s="395"/>
      <c r="HWG175" s="395"/>
      <c r="HWH175" s="395"/>
      <c r="HWI175" s="395"/>
      <c r="HWJ175" s="395"/>
      <c r="HWK175" s="395"/>
      <c r="HWL175" s="395"/>
      <c r="HWM175" s="395"/>
      <c r="HWN175" s="395"/>
      <c r="HWO175" s="395"/>
      <c r="HWP175" s="395"/>
      <c r="HWQ175" s="395"/>
      <c r="HWR175" s="395"/>
      <c r="HWS175" s="395"/>
      <c r="HWT175" s="395"/>
      <c r="HWU175" s="395"/>
      <c r="HWV175" s="395"/>
      <c r="HWW175" s="395"/>
      <c r="HWX175" s="395"/>
      <c r="HWY175" s="395"/>
      <c r="HWZ175" s="395"/>
      <c r="HXA175" s="395"/>
      <c r="HXB175" s="395"/>
      <c r="HXC175" s="395"/>
      <c r="HXD175" s="395"/>
      <c r="HXE175" s="395"/>
      <c r="HXF175" s="395"/>
      <c r="HXG175" s="395"/>
      <c r="HXH175" s="395"/>
      <c r="HXI175" s="395"/>
      <c r="HXJ175" s="395"/>
      <c r="HXK175" s="395"/>
      <c r="HXL175" s="395"/>
      <c r="HXM175" s="395"/>
      <c r="HXN175" s="395"/>
      <c r="HXO175" s="395"/>
      <c r="HXP175" s="395"/>
      <c r="HXQ175" s="395"/>
      <c r="HXR175" s="395"/>
      <c r="HXS175" s="395"/>
      <c r="HXT175" s="395"/>
      <c r="HXU175" s="395"/>
      <c r="HXV175" s="395"/>
      <c r="HXW175" s="395"/>
      <c r="HXX175" s="395"/>
      <c r="HXY175" s="395"/>
      <c r="HXZ175" s="395"/>
      <c r="HYA175" s="395"/>
      <c r="HYB175" s="395"/>
      <c r="HYC175" s="395"/>
      <c r="HYD175" s="395"/>
      <c r="HYE175" s="395"/>
      <c r="HYF175" s="395"/>
      <c r="HYG175" s="395"/>
      <c r="HYH175" s="395"/>
      <c r="HYI175" s="395"/>
      <c r="HYJ175" s="395"/>
      <c r="HYK175" s="395"/>
      <c r="HYL175" s="395"/>
      <c r="HYM175" s="395"/>
      <c r="HYN175" s="395"/>
      <c r="HYO175" s="395"/>
      <c r="HYP175" s="395"/>
      <c r="HYQ175" s="395"/>
      <c r="HYR175" s="395"/>
      <c r="HYS175" s="395"/>
      <c r="HYT175" s="395"/>
      <c r="HYU175" s="395"/>
      <c r="HYV175" s="395"/>
      <c r="HYW175" s="395"/>
      <c r="HYX175" s="395"/>
      <c r="HYY175" s="395"/>
      <c r="HYZ175" s="395"/>
      <c r="HZA175" s="395"/>
      <c r="HZB175" s="395"/>
      <c r="HZC175" s="395"/>
      <c r="HZD175" s="395"/>
      <c r="HZE175" s="395"/>
      <c r="HZF175" s="395"/>
      <c r="HZG175" s="395"/>
      <c r="HZH175" s="395"/>
      <c r="HZI175" s="395"/>
      <c r="HZJ175" s="395"/>
      <c r="HZK175" s="395"/>
      <c r="HZL175" s="395"/>
      <c r="HZM175" s="395"/>
      <c r="HZN175" s="395"/>
      <c r="HZO175" s="395"/>
      <c r="HZP175" s="395"/>
      <c r="HZQ175" s="395"/>
      <c r="HZR175" s="395"/>
      <c r="HZS175" s="395"/>
      <c r="HZT175" s="395"/>
      <c r="HZU175" s="395"/>
      <c r="HZV175" s="395"/>
      <c r="HZW175" s="395"/>
      <c r="HZX175" s="395"/>
      <c r="HZY175" s="395"/>
      <c r="HZZ175" s="395"/>
      <c r="IAA175" s="395"/>
      <c r="IAB175" s="395"/>
      <c r="IAC175" s="395"/>
      <c r="IAD175" s="395"/>
      <c r="IAE175" s="395"/>
      <c r="IAF175" s="395"/>
      <c r="IAG175" s="395"/>
      <c r="IAH175" s="395"/>
      <c r="IAI175" s="395"/>
      <c r="IAJ175" s="395"/>
      <c r="IAK175" s="395"/>
      <c r="IAL175" s="395"/>
      <c r="IAM175" s="395"/>
      <c r="IAN175" s="395"/>
      <c r="IAO175" s="395"/>
      <c r="IAP175" s="395"/>
      <c r="IAQ175" s="395"/>
      <c r="IAR175" s="395"/>
      <c r="IAS175" s="395"/>
      <c r="IAT175" s="395"/>
      <c r="IAU175" s="395"/>
      <c r="IAV175" s="395"/>
      <c r="IAW175" s="395"/>
      <c r="IAX175" s="395"/>
      <c r="IAY175" s="395"/>
      <c r="IAZ175" s="395"/>
      <c r="IBA175" s="395"/>
      <c r="IBB175" s="395"/>
      <c r="IBC175" s="395"/>
      <c r="IBD175" s="395"/>
      <c r="IBE175" s="395"/>
      <c r="IBF175" s="395"/>
      <c r="IBG175" s="395"/>
      <c r="IBH175" s="395"/>
      <c r="IBI175" s="395"/>
      <c r="IBJ175" s="395"/>
      <c r="IBK175" s="395"/>
      <c r="IBL175" s="395"/>
      <c r="IBM175" s="395"/>
      <c r="IBN175" s="395"/>
      <c r="IBO175" s="395"/>
      <c r="IBP175" s="395"/>
      <c r="IBQ175" s="395"/>
      <c r="IBR175" s="395"/>
      <c r="IBS175" s="395"/>
      <c r="IBT175" s="395"/>
      <c r="IBU175" s="395"/>
      <c r="IBV175" s="395"/>
      <c r="IBW175" s="395"/>
      <c r="IBX175" s="395"/>
      <c r="IBY175" s="395"/>
      <c r="IBZ175" s="395"/>
      <c r="ICA175" s="395"/>
      <c r="ICB175" s="395"/>
      <c r="ICC175" s="395"/>
      <c r="ICD175" s="395"/>
      <c r="ICE175" s="395"/>
      <c r="ICF175" s="395"/>
      <c r="ICG175" s="395"/>
      <c r="ICH175" s="395"/>
      <c r="ICI175" s="395"/>
      <c r="ICJ175" s="395"/>
      <c r="ICK175" s="395"/>
      <c r="ICL175" s="395"/>
      <c r="ICM175" s="395"/>
      <c r="ICN175" s="395"/>
      <c r="ICO175" s="395"/>
      <c r="ICP175" s="395"/>
      <c r="ICQ175" s="395"/>
      <c r="ICR175" s="395"/>
      <c r="ICS175" s="395"/>
      <c r="ICT175" s="395"/>
      <c r="ICU175" s="395"/>
      <c r="ICV175" s="395"/>
      <c r="ICW175" s="395"/>
      <c r="ICX175" s="395"/>
      <c r="ICY175" s="395"/>
      <c r="ICZ175" s="395"/>
      <c r="IDA175" s="395"/>
      <c r="IDB175" s="395"/>
      <c r="IDC175" s="395"/>
      <c r="IDD175" s="395"/>
      <c r="IDE175" s="395"/>
      <c r="IDF175" s="395"/>
      <c r="IDG175" s="395"/>
      <c r="IDH175" s="395"/>
      <c r="IDI175" s="395"/>
      <c r="IDJ175" s="395"/>
      <c r="IDK175" s="395"/>
      <c r="IDL175" s="395"/>
      <c r="IDM175" s="395"/>
      <c r="IDN175" s="395"/>
      <c r="IDO175" s="395"/>
      <c r="IDP175" s="395"/>
      <c r="IDQ175" s="395"/>
      <c r="IDR175" s="395"/>
      <c r="IDS175" s="395"/>
      <c r="IDT175" s="395"/>
      <c r="IDU175" s="395"/>
      <c r="IDV175" s="395"/>
      <c r="IDW175" s="395"/>
      <c r="IDX175" s="395"/>
      <c r="IDY175" s="395"/>
      <c r="IDZ175" s="395"/>
      <c r="IEA175" s="395"/>
      <c r="IEB175" s="395"/>
      <c r="IEC175" s="395"/>
      <c r="IED175" s="395"/>
      <c r="IEE175" s="395"/>
      <c r="IEF175" s="395"/>
      <c r="IEG175" s="395"/>
      <c r="IEH175" s="395"/>
      <c r="IEI175" s="395"/>
      <c r="IEJ175" s="395"/>
      <c r="IEK175" s="395"/>
      <c r="IEL175" s="395"/>
      <c r="IEM175" s="395"/>
      <c r="IEN175" s="395"/>
      <c r="IEO175" s="395"/>
      <c r="IEP175" s="395"/>
      <c r="IEQ175" s="395"/>
      <c r="IER175" s="395"/>
      <c r="IES175" s="395"/>
      <c r="IET175" s="395"/>
      <c r="IEU175" s="395"/>
      <c r="IEV175" s="395"/>
      <c r="IEW175" s="395"/>
      <c r="IEX175" s="395"/>
      <c r="IEY175" s="395"/>
      <c r="IEZ175" s="395"/>
      <c r="IFA175" s="395"/>
      <c r="IFB175" s="395"/>
      <c r="IFC175" s="395"/>
      <c r="IFD175" s="395"/>
      <c r="IFE175" s="395"/>
      <c r="IFF175" s="395"/>
      <c r="IFG175" s="395"/>
      <c r="IFH175" s="395"/>
      <c r="IFI175" s="395"/>
      <c r="IFJ175" s="395"/>
      <c r="IFK175" s="395"/>
      <c r="IFL175" s="395"/>
      <c r="IFM175" s="395"/>
      <c r="IFN175" s="395"/>
      <c r="IFO175" s="395"/>
      <c r="IFP175" s="395"/>
      <c r="IFQ175" s="395"/>
      <c r="IFR175" s="395"/>
      <c r="IFS175" s="395"/>
      <c r="IFT175" s="395"/>
      <c r="IFU175" s="395"/>
      <c r="IFV175" s="395"/>
      <c r="IFW175" s="395"/>
      <c r="IFX175" s="395"/>
      <c r="IFY175" s="395"/>
      <c r="IFZ175" s="395"/>
      <c r="IGA175" s="395"/>
      <c r="IGB175" s="395"/>
      <c r="IGC175" s="395"/>
      <c r="IGD175" s="395"/>
      <c r="IGE175" s="395"/>
      <c r="IGF175" s="395"/>
      <c r="IGG175" s="395"/>
      <c r="IGH175" s="395"/>
      <c r="IGI175" s="395"/>
      <c r="IGJ175" s="395"/>
      <c r="IGK175" s="395"/>
      <c r="IGL175" s="395"/>
      <c r="IGM175" s="395"/>
      <c r="IGN175" s="395"/>
      <c r="IGO175" s="395"/>
      <c r="IGP175" s="395"/>
      <c r="IGQ175" s="395"/>
      <c r="IGR175" s="395"/>
      <c r="IGS175" s="395"/>
      <c r="IGT175" s="395"/>
      <c r="IGU175" s="395"/>
      <c r="IGV175" s="395"/>
      <c r="IGW175" s="395"/>
      <c r="IGX175" s="395"/>
      <c r="IGY175" s="395"/>
      <c r="IGZ175" s="395"/>
      <c r="IHA175" s="395"/>
      <c r="IHB175" s="395"/>
      <c r="IHC175" s="395"/>
      <c r="IHD175" s="395"/>
      <c r="IHE175" s="395"/>
      <c r="IHF175" s="395"/>
      <c r="IHG175" s="395"/>
      <c r="IHH175" s="395"/>
      <c r="IHI175" s="395"/>
      <c r="IHJ175" s="395"/>
      <c r="IHK175" s="395"/>
      <c r="IHL175" s="395"/>
      <c r="IHM175" s="395"/>
      <c r="IHN175" s="395"/>
      <c r="IHO175" s="395"/>
      <c r="IHP175" s="395"/>
      <c r="IHQ175" s="395"/>
      <c r="IHR175" s="395"/>
      <c r="IHS175" s="395"/>
      <c r="IHT175" s="395"/>
      <c r="IHU175" s="395"/>
      <c r="IHV175" s="395"/>
      <c r="IHW175" s="395"/>
      <c r="IHX175" s="395"/>
      <c r="IHY175" s="395"/>
      <c r="IHZ175" s="395"/>
      <c r="IIA175" s="395"/>
      <c r="IIB175" s="395"/>
      <c r="IIC175" s="395"/>
      <c r="IID175" s="395"/>
      <c r="IIE175" s="395"/>
      <c r="IIF175" s="395"/>
      <c r="IIG175" s="395"/>
      <c r="IIH175" s="395"/>
      <c r="III175" s="395"/>
      <c r="IIJ175" s="395"/>
      <c r="IIK175" s="395"/>
      <c r="IIL175" s="395"/>
      <c r="IIM175" s="395"/>
      <c r="IIN175" s="395"/>
      <c r="IIO175" s="395"/>
      <c r="IIP175" s="395"/>
      <c r="IIQ175" s="395"/>
      <c r="IIR175" s="395"/>
      <c r="IIS175" s="395"/>
      <c r="IIT175" s="395"/>
      <c r="IIU175" s="395"/>
      <c r="IIV175" s="395"/>
      <c r="IIW175" s="395"/>
      <c r="IIX175" s="395"/>
      <c r="IIY175" s="395"/>
      <c r="IIZ175" s="395"/>
      <c r="IJA175" s="395"/>
      <c r="IJB175" s="395"/>
      <c r="IJC175" s="395"/>
      <c r="IJD175" s="395"/>
      <c r="IJE175" s="395"/>
      <c r="IJF175" s="395"/>
      <c r="IJG175" s="395"/>
      <c r="IJH175" s="395"/>
      <c r="IJI175" s="395"/>
      <c r="IJJ175" s="395"/>
      <c r="IJK175" s="395"/>
      <c r="IJL175" s="395"/>
      <c r="IJM175" s="395"/>
      <c r="IJN175" s="395"/>
      <c r="IJO175" s="395"/>
      <c r="IJP175" s="395"/>
      <c r="IJQ175" s="395"/>
      <c r="IJR175" s="395"/>
      <c r="IJS175" s="395"/>
      <c r="IJT175" s="395"/>
      <c r="IJU175" s="395"/>
      <c r="IJV175" s="395"/>
      <c r="IJW175" s="395"/>
      <c r="IJX175" s="395"/>
      <c r="IJY175" s="395"/>
      <c r="IJZ175" s="395"/>
      <c r="IKA175" s="395"/>
      <c r="IKB175" s="395"/>
      <c r="IKC175" s="395"/>
      <c r="IKD175" s="395"/>
      <c r="IKE175" s="395"/>
      <c r="IKF175" s="395"/>
      <c r="IKG175" s="395"/>
      <c r="IKH175" s="395"/>
      <c r="IKI175" s="395"/>
      <c r="IKJ175" s="395"/>
      <c r="IKK175" s="395"/>
      <c r="IKL175" s="395"/>
      <c r="IKM175" s="395"/>
      <c r="IKN175" s="395"/>
      <c r="IKO175" s="395"/>
      <c r="IKP175" s="395"/>
      <c r="IKQ175" s="395"/>
      <c r="IKR175" s="395"/>
      <c r="IKS175" s="395"/>
      <c r="IKT175" s="395"/>
      <c r="IKU175" s="395"/>
      <c r="IKV175" s="395"/>
      <c r="IKW175" s="395"/>
      <c r="IKX175" s="395"/>
      <c r="IKY175" s="395"/>
      <c r="IKZ175" s="395"/>
      <c r="ILA175" s="395"/>
      <c r="ILB175" s="395"/>
      <c r="ILC175" s="395"/>
      <c r="ILD175" s="395"/>
      <c r="ILE175" s="395"/>
      <c r="ILF175" s="395"/>
      <c r="ILG175" s="395"/>
      <c r="ILH175" s="395"/>
      <c r="ILI175" s="395"/>
      <c r="ILJ175" s="395"/>
      <c r="ILK175" s="395"/>
      <c r="ILL175" s="395"/>
      <c r="ILM175" s="395"/>
      <c r="ILN175" s="395"/>
      <c r="ILO175" s="395"/>
      <c r="ILP175" s="395"/>
      <c r="ILQ175" s="395"/>
      <c r="ILR175" s="395"/>
      <c r="ILS175" s="395"/>
      <c r="ILT175" s="395"/>
      <c r="ILU175" s="395"/>
      <c r="ILV175" s="395"/>
      <c r="ILW175" s="395"/>
      <c r="ILX175" s="395"/>
      <c r="ILY175" s="395"/>
      <c r="ILZ175" s="395"/>
      <c r="IMA175" s="395"/>
      <c r="IMB175" s="395"/>
      <c r="IMC175" s="395"/>
      <c r="IMD175" s="395"/>
      <c r="IME175" s="395"/>
      <c r="IMF175" s="395"/>
      <c r="IMG175" s="395"/>
      <c r="IMH175" s="395"/>
      <c r="IMI175" s="395"/>
      <c r="IMJ175" s="395"/>
      <c r="IMK175" s="395"/>
      <c r="IML175" s="395"/>
      <c r="IMM175" s="395"/>
      <c r="IMN175" s="395"/>
      <c r="IMO175" s="395"/>
      <c r="IMP175" s="395"/>
      <c r="IMQ175" s="395"/>
      <c r="IMR175" s="395"/>
      <c r="IMS175" s="395"/>
      <c r="IMT175" s="395"/>
      <c r="IMU175" s="395"/>
      <c r="IMV175" s="395"/>
      <c r="IMW175" s="395"/>
      <c r="IMX175" s="395"/>
      <c r="IMY175" s="395"/>
      <c r="IMZ175" s="395"/>
      <c r="INA175" s="395"/>
      <c r="INB175" s="395"/>
      <c r="INC175" s="395"/>
      <c r="IND175" s="395"/>
      <c r="INE175" s="395"/>
      <c r="INF175" s="395"/>
      <c r="ING175" s="395"/>
      <c r="INH175" s="395"/>
      <c r="INI175" s="395"/>
      <c r="INJ175" s="395"/>
      <c r="INK175" s="395"/>
      <c r="INL175" s="395"/>
      <c r="INM175" s="395"/>
      <c r="INN175" s="395"/>
      <c r="INO175" s="395"/>
      <c r="INP175" s="395"/>
      <c r="INQ175" s="395"/>
      <c r="INR175" s="395"/>
      <c r="INS175" s="395"/>
      <c r="INT175" s="395"/>
      <c r="INU175" s="395"/>
      <c r="INV175" s="395"/>
      <c r="INW175" s="395"/>
      <c r="INX175" s="395"/>
      <c r="INY175" s="395"/>
      <c r="INZ175" s="395"/>
      <c r="IOA175" s="395"/>
      <c r="IOB175" s="395"/>
      <c r="IOC175" s="395"/>
      <c r="IOD175" s="395"/>
      <c r="IOE175" s="395"/>
      <c r="IOF175" s="395"/>
      <c r="IOG175" s="395"/>
      <c r="IOH175" s="395"/>
      <c r="IOI175" s="395"/>
      <c r="IOJ175" s="395"/>
      <c r="IOK175" s="395"/>
      <c r="IOL175" s="395"/>
      <c r="IOM175" s="395"/>
      <c r="ION175" s="395"/>
      <c r="IOO175" s="395"/>
      <c r="IOP175" s="395"/>
      <c r="IOQ175" s="395"/>
      <c r="IOR175" s="395"/>
      <c r="IOS175" s="395"/>
      <c r="IOT175" s="395"/>
      <c r="IOU175" s="395"/>
      <c r="IOV175" s="395"/>
      <c r="IOW175" s="395"/>
      <c r="IOX175" s="395"/>
      <c r="IOY175" s="395"/>
      <c r="IOZ175" s="395"/>
      <c r="IPA175" s="395"/>
      <c r="IPB175" s="395"/>
      <c r="IPC175" s="395"/>
      <c r="IPD175" s="395"/>
      <c r="IPE175" s="395"/>
      <c r="IPF175" s="395"/>
      <c r="IPG175" s="395"/>
      <c r="IPH175" s="395"/>
      <c r="IPI175" s="395"/>
      <c r="IPJ175" s="395"/>
      <c r="IPK175" s="395"/>
      <c r="IPL175" s="395"/>
      <c r="IPM175" s="395"/>
      <c r="IPN175" s="395"/>
      <c r="IPO175" s="395"/>
      <c r="IPP175" s="395"/>
      <c r="IPQ175" s="395"/>
      <c r="IPR175" s="395"/>
      <c r="IPS175" s="395"/>
      <c r="IPT175" s="395"/>
      <c r="IPU175" s="395"/>
      <c r="IPV175" s="395"/>
      <c r="IPW175" s="395"/>
      <c r="IPX175" s="395"/>
      <c r="IPY175" s="395"/>
      <c r="IPZ175" s="395"/>
      <c r="IQA175" s="395"/>
      <c r="IQB175" s="395"/>
      <c r="IQC175" s="395"/>
      <c r="IQD175" s="395"/>
      <c r="IQE175" s="395"/>
      <c r="IQF175" s="395"/>
      <c r="IQG175" s="395"/>
      <c r="IQH175" s="395"/>
      <c r="IQI175" s="395"/>
      <c r="IQJ175" s="395"/>
      <c r="IQK175" s="395"/>
      <c r="IQL175" s="395"/>
      <c r="IQM175" s="395"/>
      <c r="IQN175" s="395"/>
      <c r="IQO175" s="395"/>
      <c r="IQP175" s="395"/>
      <c r="IQQ175" s="395"/>
      <c r="IQR175" s="395"/>
      <c r="IQS175" s="395"/>
      <c r="IQT175" s="395"/>
      <c r="IQU175" s="395"/>
      <c r="IQV175" s="395"/>
      <c r="IQW175" s="395"/>
      <c r="IQX175" s="395"/>
      <c r="IQY175" s="395"/>
      <c r="IQZ175" s="395"/>
      <c r="IRA175" s="395"/>
      <c r="IRB175" s="395"/>
      <c r="IRC175" s="395"/>
      <c r="IRD175" s="395"/>
      <c r="IRE175" s="395"/>
      <c r="IRF175" s="395"/>
      <c r="IRG175" s="395"/>
      <c r="IRH175" s="395"/>
      <c r="IRI175" s="395"/>
      <c r="IRJ175" s="395"/>
      <c r="IRK175" s="395"/>
      <c r="IRL175" s="395"/>
      <c r="IRM175" s="395"/>
      <c r="IRN175" s="395"/>
      <c r="IRO175" s="395"/>
      <c r="IRP175" s="395"/>
      <c r="IRQ175" s="395"/>
      <c r="IRR175" s="395"/>
      <c r="IRS175" s="395"/>
      <c r="IRT175" s="395"/>
      <c r="IRU175" s="395"/>
      <c r="IRV175" s="395"/>
      <c r="IRW175" s="395"/>
      <c r="IRX175" s="395"/>
      <c r="IRY175" s="395"/>
      <c r="IRZ175" s="395"/>
      <c r="ISA175" s="395"/>
      <c r="ISB175" s="395"/>
      <c r="ISC175" s="395"/>
      <c r="ISD175" s="395"/>
      <c r="ISE175" s="395"/>
      <c r="ISF175" s="395"/>
      <c r="ISG175" s="395"/>
      <c r="ISH175" s="395"/>
      <c r="ISI175" s="395"/>
      <c r="ISJ175" s="395"/>
      <c r="ISK175" s="395"/>
      <c r="ISL175" s="395"/>
      <c r="ISM175" s="395"/>
      <c r="ISN175" s="395"/>
      <c r="ISO175" s="395"/>
      <c r="ISP175" s="395"/>
      <c r="ISQ175" s="395"/>
      <c r="ISR175" s="395"/>
      <c r="ISS175" s="395"/>
      <c r="IST175" s="395"/>
      <c r="ISU175" s="395"/>
      <c r="ISV175" s="395"/>
      <c r="ISW175" s="395"/>
      <c r="ISX175" s="395"/>
      <c r="ISY175" s="395"/>
      <c r="ISZ175" s="395"/>
      <c r="ITA175" s="395"/>
      <c r="ITB175" s="395"/>
      <c r="ITC175" s="395"/>
      <c r="ITD175" s="395"/>
      <c r="ITE175" s="395"/>
      <c r="ITF175" s="395"/>
      <c r="ITG175" s="395"/>
      <c r="ITH175" s="395"/>
      <c r="ITI175" s="395"/>
      <c r="ITJ175" s="395"/>
      <c r="ITK175" s="395"/>
      <c r="ITL175" s="395"/>
      <c r="ITM175" s="395"/>
      <c r="ITN175" s="395"/>
      <c r="ITO175" s="395"/>
      <c r="ITP175" s="395"/>
      <c r="ITQ175" s="395"/>
      <c r="ITR175" s="395"/>
      <c r="ITS175" s="395"/>
      <c r="ITT175" s="395"/>
      <c r="ITU175" s="395"/>
      <c r="ITV175" s="395"/>
      <c r="ITW175" s="395"/>
      <c r="ITX175" s="395"/>
      <c r="ITY175" s="395"/>
      <c r="ITZ175" s="395"/>
      <c r="IUA175" s="395"/>
      <c r="IUB175" s="395"/>
      <c r="IUC175" s="395"/>
      <c r="IUD175" s="395"/>
      <c r="IUE175" s="395"/>
      <c r="IUF175" s="395"/>
      <c r="IUG175" s="395"/>
      <c r="IUH175" s="395"/>
      <c r="IUI175" s="395"/>
      <c r="IUJ175" s="395"/>
      <c r="IUK175" s="395"/>
      <c r="IUL175" s="395"/>
      <c r="IUM175" s="395"/>
      <c r="IUN175" s="395"/>
      <c r="IUO175" s="395"/>
      <c r="IUP175" s="395"/>
      <c r="IUQ175" s="395"/>
      <c r="IUR175" s="395"/>
      <c r="IUS175" s="395"/>
      <c r="IUT175" s="395"/>
      <c r="IUU175" s="395"/>
      <c r="IUV175" s="395"/>
      <c r="IUW175" s="395"/>
      <c r="IUX175" s="395"/>
      <c r="IUY175" s="395"/>
      <c r="IUZ175" s="395"/>
      <c r="IVA175" s="395"/>
      <c r="IVB175" s="395"/>
      <c r="IVC175" s="395"/>
      <c r="IVD175" s="395"/>
      <c r="IVE175" s="395"/>
      <c r="IVF175" s="395"/>
      <c r="IVG175" s="395"/>
      <c r="IVH175" s="395"/>
      <c r="IVI175" s="395"/>
      <c r="IVJ175" s="395"/>
      <c r="IVK175" s="395"/>
      <c r="IVL175" s="395"/>
      <c r="IVM175" s="395"/>
      <c r="IVN175" s="395"/>
      <c r="IVO175" s="395"/>
      <c r="IVP175" s="395"/>
      <c r="IVQ175" s="395"/>
      <c r="IVR175" s="395"/>
      <c r="IVS175" s="395"/>
      <c r="IVT175" s="395"/>
      <c r="IVU175" s="395"/>
      <c r="IVV175" s="395"/>
      <c r="IVW175" s="395"/>
      <c r="IVX175" s="395"/>
      <c r="IVY175" s="395"/>
      <c r="IVZ175" s="395"/>
      <c r="IWA175" s="395"/>
      <c r="IWB175" s="395"/>
      <c r="IWC175" s="395"/>
      <c r="IWD175" s="395"/>
      <c r="IWE175" s="395"/>
      <c r="IWF175" s="395"/>
      <c r="IWG175" s="395"/>
      <c r="IWH175" s="395"/>
      <c r="IWI175" s="395"/>
      <c r="IWJ175" s="395"/>
      <c r="IWK175" s="395"/>
      <c r="IWL175" s="395"/>
      <c r="IWM175" s="395"/>
      <c r="IWN175" s="395"/>
      <c r="IWO175" s="395"/>
      <c r="IWP175" s="395"/>
      <c r="IWQ175" s="395"/>
      <c r="IWR175" s="395"/>
      <c r="IWS175" s="395"/>
      <c r="IWT175" s="395"/>
      <c r="IWU175" s="395"/>
      <c r="IWV175" s="395"/>
      <c r="IWW175" s="395"/>
      <c r="IWX175" s="395"/>
      <c r="IWY175" s="395"/>
      <c r="IWZ175" s="395"/>
      <c r="IXA175" s="395"/>
      <c r="IXB175" s="395"/>
      <c r="IXC175" s="395"/>
      <c r="IXD175" s="395"/>
      <c r="IXE175" s="395"/>
      <c r="IXF175" s="395"/>
      <c r="IXG175" s="395"/>
      <c r="IXH175" s="395"/>
      <c r="IXI175" s="395"/>
      <c r="IXJ175" s="395"/>
      <c r="IXK175" s="395"/>
      <c r="IXL175" s="395"/>
      <c r="IXM175" s="395"/>
      <c r="IXN175" s="395"/>
      <c r="IXO175" s="395"/>
      <c r="IXP175" s="395"/>
      <c r="IXQ175" s="395"/>
      <c r="IXR175" s="395"/>
      <c r="IXS175" s="395"/>
      <c r="IXT175" s="395"/>
      <c r="IXU175" s="395"/>
      <c r="IXV175" s="395"/>
      <c r="IXW175" s="395"/>
      <c r="IXX175" s="395"/>
      <c r="IXY175" s="395"/>
      <c r="IXZ175" s="395"/>
      <c r="IYA175" s="395"/>
      <c r="IYB175" s="395"/>
      <c r="IYC175" s="395"/>
      <c r="IYD175" s="395"/>
      <c r="IYE175" s="395"/>
      <c r="IYF175" s="395"/>
      <c r="IYG175" s="395"/>
      <c r="IYH175" s="395"/>
      <c r="IYI175" s="395"/>
      <c r="IYJ175" s="395"/>
      <c r="IYK175" s="395"/>
      <c r="IYL175" s="395"/>
      <c r="IYM175" s="395"/>
      <c r="IYN175" s="395"/>
      <c r="IYO175" s="395"/>
      <c r="IYP175" s="395"/>
      <c r="IYQ175" s="395"/>
      <c r="IYR175" s="395"/>
      <c r="IYS175" s="395"/>
      <c r="IYT175" s="395"/>
      <c r="IYU175" s="395"/>
      <c r="IYV175" s="395"/>
      <c r="IYW175" s="395"/>
      <c r="IYX175" s="395"/>
      <c r="IYY175" s="395"/>
      <c r="IYZ175" s="395"/>
      <c r="IZA175" s="395"/>
      <c r="IZB175" s="395"/>
      <c r="IZC175" s="395"/>
      <c r="IZD175" s="395"/>
      <c r="IZE175" s="395"/>
      <c r="IZF175" s="395"/>
      <c r="IZG175" s="395"/>
      <c r="IZH175" s="395"/>
      <c r="IZI175" s="395"/>
      <c r="IZJ175" s="395"/>
      <c r="IZK175" s="395"/>
      <c r="IZL175" s="395"/>
      <c r="IZM175" s="395"/>
      <c r="IZN175" s="395"/>
      <c r="IZO175" s="395"/>
      <c r="IZP175" s="395"/>
      <c r="IZQ175" s="395"/>
      <c r="IZR175" s="395"/>
      <c r="IZS175" s="395"/>
      <c r="IZT175" s="395"/>
      <c r="IZU175" s="395"/>
      <c r="IZV175" s="395"/>
      <c r="IZW175" s="395"/>
      <c r="IZX175" s="395"/>
      <c r="IZY175" s="395"/>
      <c r="IZZ175" s="395"/>
      <c r="JAA175" s="395"/>
      <c r="JAB175" s="395"/>
      <c r="JAC175" s="395"/>
      <c r="JAD175" s="395"/>
      <c r="JAE175" s="395"/>
      <c r="JAF175" s="395"/>
      <c r="JAG175" s="395"/>
      <c r="JAH175" s="395"/>
      <c r="JAI175" s="395"/>
      <c r="JAJ175" s="395"/>
      <c r="JAK175" s="395"/>
      <c r="JAL175" s="395"/>
      <c r="JAM175" s="395"/>
      <c r="JAN175" s="395"/>
      <c r="JAO175" s="395"/>
      <c r="JAP175" s="395"/>
      <c r="JAQ175" s="395"/>
      <c r="JAR175" s="395"/>
      <c r="JAS175" s="395"/>
      <c r="JAT175" s="395"/>
      <c r="JAU175" s="395"/>
      <c r="JAV175" s="395"/>
      <c r="JAW175" s="395"/>
      <c r="JAX175" s="395"/>
      <c r="JAY175" s="395"/>
      <c r="JAZ175" s="395"/>
      <c r="JBA175" s="395"/>
      <c r="JBB175" s="395"/>
      <c r="JBC175" s="395"/>
      <c r="JBD175" s="395"/>
      <c r="JBE175" s="395"/>
      <c r="JBF175" s="395"/>
      <c r="JBG175" s="395"/>
      <c r="JBH175" s="395"/>
      <c r="JBI175" s="395"/>
      <c r="JBJ175" s="395"/>
      <c r="JBK175" s="395"/>
      <c r="JBL175" s="395"/>
      <c r="JBM175" s="395"/>
      <c r="JBN175" s="395"/>
      <c r="JBO175" s="395"/>
      <c r="JBP175" s="395"/>
      <c r="JBQ175" s="395"/>
      <c r="JBR175" s="395"/>
      <c r="JBS175" s="395"/>
      <c r="JBT175" s="395"/>
      <c r="JBU175" s="395"/>
      <c r="JBV175" s="395"/>
      <c r="JBW175" s="395"/>
      <c r="JBX175" s="395"/>
      <c r="JBY175" s="395"/>
      <c r="JBZ175" s="395"/>
      <c r="JCA175" s="395"/>
      <c r="JCB175" s="395"/>
      <c r="JCC175" s="395"/>
      <c r="JCD175" s="395"/>
      <c r="JCE175" s="395"/>
      <c r="JCF175" s="395"/>
      <c r="JCG175" s="395"/>
      <c r="JCH175" s="395"/>
      <c r="JCI175" s="395"/>
      <c r="JCJ175" s="395"/>
      <c r="JCK175" s="395"/>
      <c r="JCL175" s="395"/>
      <c r="JCM175" s="395"/>
      <c r="JCN175" s="395"/>
      <c r="JCO175" s="395"/>
      <c r="JCP175" s="395"/>
      <c r="JCQ175" s="395"/>
      <c r="JCR175" s="395"/>
      <c r="JCS175" s="395"/>
      <c r="JCT175" s="395"/>
      <c r="JCU175" s="395"/>
      <c r="JCV175" s="395"/>
      <c r="JCW175" s="395"/>
      <c r="JCX175" s="395"/>
      <c r="JCY175" s="395"/>
      <c r="JCZ175" s="395"/>
      <c r="JDA175" s="395"/>
      <c r="JDB175" s="395"/>
      <c r="JDC175" s="395"/>
      <c r="JDD175" s="395"/>
      <c r="JDE175" s="395"/>
      <c r="JDF175" s="395"/>
      <c r="JDG175" s="395"/>
      <c r="JDH175" s="395"/>
      <c r="JDI175" s="395"/>
      <c r="JDJ175" s="395"/>
      <c r="JDK175" s="395"/>
      <c r="JDL175" s="395"/>
      <c r="JDM175" s="395"/>
      <c r="JDN175" s="395"/>
      <c r="JDO175" s="395"/>
      <c r="JDP175" s="395"/>
      <c r="JDQ175" s="395"/>
      <c r="JDR175" s="395"/>
      <c r="JDS175" s="395"/>
      <c r="JDT175" s="395"/>
      <c r="JDU175" s="395"/>
      <c r="JDV175" s="395"/>
      <c r="JDW175" s="395"/>
      <c r="JDX175" s="395"/>
      <c r="JDY175" s="395"/>
      <c r="JDZ175" s="395"/>
      <c r="JEA175" s="395"/>
      <c r="JEB175" s="395"/>
      <c r="JEC175" s="395"/>
      <c r="JED175" s="395"/>
      <c r="JEE175" s="395"/>
      <c r="JEF175" s="395"/>
      <c r="JEG175" s="395"/>
      <c r="JEH175" s="395"/>
      <c r="JEI175" s="395"/>
      <c r="JEJ175" s="395"/>
      <c r="JEK175" s="395"/>
      <c r="JEL175" s="395"/>
      <c r="JEM175" s="395"/>
      <c r="JEN175" s="395"/>
      <c r="JEO175" s="395"/>
      <c r="JEP175" s="395"/>
      <c r="JEQ175" s="395"/>
      <c r="JER175" s="395"/>
      <c r="JES175" s="395"/>
      <c r="JET175" s="395"/>
      <c r="JEU175" s="395"/>
      <c r="JEV175" s="395"/>
      <c r="JEW175" s="395"/>
      <c r="JEX175" s="395"/>
      <c r="JEY175" s="395"/>
      <c r="JEZ175" s="395"/>
      <c r="JFA175" s="395"/>
      <c r="JFB175" s="395"/>
      <c r="JFC175" s="395"/>
      <c r="JFD175" s="395"/>
      <c r="JFE175" s="395"/>
      <c r="JFF175" s="395"/>
      <c r="JFG175" s="395"/>
      <c r="JFH175" s="395"/>
      <c r="JFI175" s="395"/>
      <c r="JFJ175" s="395"/>
      <c r="JFK175" s="395"/>
      <c r="JFL175" s="395"/>
      <c r="JFM175" s="395"/>
      <c r="JFN175" s="395"/>
      <c r="JFO175" s="395"/>
      <c r="JFP175" s="395"/>
      <c r="JFQ175" s="395"/>
      <c r="JFR175" s="395"/>
      <c r="JFS175" s="395"/>
      <c r="JFT175" s="395"/>
      <c r="JFU175" s="395"/>
      <c r="JFV175" s="395"/>
      <c r="JFW175" s="395"/>
      <c r="JFX175" s="395"/>
      <c r="JFY175" s="395"/>
      <c r="JFZ175" s="395"/>
      <c r="JGA175" s="395"/>
      <c r="JGB175" s="395"/>
      <c r="JGC175" s="395"/>
      <c r="JGD175" s="395"/>
      <c r="JGE175" s="395"/>
      <c r="JGF175" s="395"/>
      <c r="JGG175" s="395"/>
      <c r="JGH175" s="395"/>
      <c r="JGI175" s="395"/>
      <c r="JGJ175" s="395"/>
      <c r="JGK175" s="395"/>
      <c r="JGL175" s="395"/>
      <c r="JGM175" s="395"/>
      <c r="JGN175" s="395"/>
      <c r="JGO175" s="395"/>
      <c r="JGP175" s="395"/>
      <c r="JGQ175" s="395"/>
      <c r="JGR175" s="395"/>
      <c r="JGS175" s="395"/>
      <c r="JGT175" s="395"/>
      <c r="JGU175" s="395"/>
      <c r="JGV175" s="395"/>
      <c r="JGW175" s="395"/>
      <c r="JGX175" s="395"/>
      <c r="JGY175" s="395"/>
      <c r="JGZ175" s="395"/>
      <c r="JHA175" s="395"/>
      <c r="JHB175" s="395"/>
      <c r="JHC175" s="395"/>
      <c r="JHD175" s="395"/>
      <c r="JHE175" s="395"/>
      <c r="JHF175" s="395"/>
      <c r="JHG175" s="395"/>
      <c r="JHH175" s="395"/>
      <c r="JHI175" s="395"/>
      <c r="JHJ175" s="395"/>
      <c r="JHK175" s="395"/>
      <c r="JHL175" s="395"/>
      <c r="JHM175" s="395"/>
      <c r="JHN175" s="395"/>
      <c r="JHO175" s="395"/>
      <c r="JHP175" s="395"/>
      <c r="JHQ175" s="395"/>
      <c r="JHR175" s="395"/>
      <c r="JHS175" s="395"/>
      <c r="JHT175" s="395"/>
      <c r="JHU175" s="395"/>
      <c r="JHV175" s="395"/>
      <c r="JHW175" s="395"/>
      <c r="JHX175" s="395"/>
      <c r="JHY175" s="395"/>
      <c r="JHZ175" s="395"/>
      <c r="JIA175" s="395"/>
      <c r="JIB175" s="395"/>
      <c r="JIC175" s="395"/>
      <c r="JID175" s="395"/>
      <c r="JIE175" s="395"/>
      <c r="JIF175" s="395"/>
      <c r="JIG175" s="395"/>
      <c r="JIH175" s="395"/>
      <c r="JII175" s="395"/>
      <c r="JIJ175" s="395"/>
      <c r="JIK175" s="395"/>
      <c r="JIL175" s="395"/>
      <c r="JIM175" s="395"/>
      <c r="JIN175" s="395"/>
      <c r="JIO175" s="395"/>
      <c r="JIP175" s="395"/>
      <c r="JIQ175" s="395"/>
      <c r="JIR175" s="395"/>
      <c r="JIS175" s="395"/>
      <c r="JIT175" s="395"/>
      <c r="JIU175" s="395"/>
      <c r="JIV175" s="395"/>
      <c r="JIW175" s="395"/>
      <c r="JIX175" s="395"/>
      <c r="JIY175" s="395"/>
      <c r="JIZ175" s="395"/>
      <c r="JJA175" s="395"/>
      <c r="JJB175" s="395"/>
      <c r="JJC175" s="395"/>
      <c r="JJD175" s="395"/>
      <c r="JJE175" s="395"/>
      <c r="JJF175" s="395"/>
      <c r="JJG175" s="395"/>
      <c r="JJH175" s="395"/>
      <c r="JJI175" s="395"/>
      <c r="JJJ175" s="395"/>
      <c r="JJK175" s="395"/>
      <c r="JJL175" s="395"/>
      <c r="JJM175" s="395"/>
      <c r="JJN175" s="395"/>
      <c r="JJO175" s="395"/>
      <c r="JJP175" s="395"/>
      <c r="JJQ175" s="395"/>
      <c r="JJR175" s="395"/>
      <c r="JJS175" s="395"/>
      <c r="JJT175" s="395"/>
      <c r="JJU175" s="395"/>
      <c r="JJV175" s="395"/>
      <c r="JJW175" s="395"/>
      <c r="JJX175" s="395"/>
      <c r="JJY175" s="395"/>
      <c r="JJZ175" s="395"/>
      <c r="JKA175" s="395"/>
      <c r="JKB175" s="395"/>
      <c r="JKC175" s="395"/>
      <c r="JKD175" s="395"/>
      <c r="JKE175" s="395"/>
      <c r="JKF175" s="395"/>
      <c r="JKG175" s="395"/>
      <c r="JKH175" s="395"/>
      <c r="JKI175" s="395"/>
      <c r="JKJ175" s="395"/>
      <c r="JKK175" s="395"/>
      <c r="JKL175" s="395"/>
      <c r="JKM175" s="395"/>
      <c r="JKN175" s="395"/>
      <c r="JKO175" s="395"/>
      <c r="JKP175" s="395"/>
      <c r="JKQ175" s="395"/>
      <c r="JKR175" s="395"/>
      <c r="JKS175" s="395"/>
      <c r="JKT175" s="395"/>
      <c r="JKU175" s="395"/>
      <c r="JKV175" s="395"/>
      <c r="JKW175" s="395"/>
      <c r="JKX175" s="395"/>
      <c r="JKY175" s="395"/>
      <c r="JKZ175" s="395"/>
      <c r="JLA175" s="395"/>
      <c r="JLB175" s="395"/>
      <c r="JLC175" s="395"/>
      <c r="JLD175" s="395"/>
      <c r="JLE175" s="395"/>
      <c r="JLF175" s="395"/>
      <c r="JLG175" s="395"/>
      <c r="JLH175" s="395"/>
      <c r="JLI175" s="395"/>
      <c r="JLJ175" s="395"/>
      <c r="JLK175" s="395"/>
      <c r="JLL175" s="395"/>
      <c r="JLM175" s="395"/>
      <c r="JLN175" s="395"/>
      <c r="JLO175" s="395"/>
      <c r="JLP175" s="395"/>
      <c r="JLQ175" s="395"/>
      <c r="JLR175" s="395"/>
      <c r="JLS175" s="395"/>
      <c r="JLT175" s="395"/>
      <c r="JLU175" s="395"/>
      <c r="JLV175" s="395"/>
      <c r="JLW175" s="395"/>
      <c r="JLX175" s="395"/>
      <c r="JLY175" s="395"/>
      <c r="JLZ175" s="395"/>
      <c r="JMA175" s="395"/>
      <c r="JMB175" s="395"/>
      <c r="JMC175" s="395"/>
      <c r="JMD175" s="395"/>
      <c r="JME175" s="395"/>
      <c r="JMF175" s="395"/>
      <c r="JMG175" s="395"/>
      <c r="JMH175" s="395"/>
      <c r="JMI175" s="395"/>
      <c r="JMJ175" s="395"/>
      <c r="JMK175" s="395"/>
      <c r="JML175" s="395"/>
      <c r="JMM175" s="395"/>
      <c r="JMN175" s="395"/>
      <c r="JMO175" s="395"/>
      <c r="JMP175" s="395"/>
      <c r="JMQ175" s="395"/>
      <c r="JMR175" s="395"/>
      <c r="JMS175" s="395"/>
      <c r="JMT175" s="395"/>
      <c r="JMU175" s="395"/>
      <c r="JMV175" s="395"/>
      <c r="JMW175" s="395"/>
      <c r="JMX175" s="395"/>
      <c r="JMY175" s="395"/>
      <c r="JMZ175" s="395"/>
      <c r="JNA175" s="395"/>
      <c r="JNB175" s="395"/>
      <c r="JNC175" s="395"/>
      <c r="JND175" s="395"/>
      <c r="JNE175" s="395"/>
      <c r="JNF175" s="395"/>
      <c r="JNG175" s="395"/>
      <c r="JNH175" s="395"/>
      <c r="JNI175" s="395"/>
      <c r="JNJ175" s="395"/>
      <c r="JNK175" s="395"/>
      <c r="JNL175" s="395"/>
      <c r="JNM175" s="395"/>
      <c r="JNN175" s="395"/>
      <c r="JNO175" s="395"/>
      <c r="JNP175" s="395"/>
      <c r="JNQ175" s="395"/>
      <c r="JNR175" s="395"/>
      <c r="JNS175" s="395"/>
      <c r="JNT175" s="395"/>
      <c r="JNU175" s="395"/>
      <c r="JNV175" s="395"/>
      <c r="JNW175" s="395"/>
      <c r="JNX175" s="395"/>
      <c r="JNY175" s="395"/>
      <c r="JNZ175" s="395"/>
      <c r="JOA175" s="395"/>
      <c r="JOB175" s="395"/>
      <c r="JOC175" s="395"/>
      <c r="JOD175" s="395"/>
      <c r="JOE175" s="395"/>
      <c r="JOF175" s="395"/>
      <c r="JOG175" s="395"/>
      <c r="JOH175" s="395"/>
      <c r="JOI175" s="395"/>
      <c r="JOJ175" s="395"/>
      <c r="JOK175" s="395"/>
      <c r="JOL175" s="395"/>
      <c r="JOM175" s="395"/>
      <c r="JON175" s="395"/>
      <c r="JOO175" s="395"/>
      <c r="JOP175" s="395"/>
      <c r="JOQ175" s="395"/>
      <c r="JOR175" s="395"/>
      <c r="JOS175" s="395"/>
      <c r="JOT175" s="395"/>
      <c r="JOU175" s="395"/>
      <c r="JOV175" s="395"/>
      <c r="JOW175" s="395"/>
      <c r="JOX175" s="395"/>
      <c r="JOY175" s="395"/>
      <c r="JOZ175" s="395"/>
      <c r="JPA175" s="395"/>
      <c r="JPB175" s="395"/>
      <c r="JPC175" s="395"/>
      <c r="JPD175" s="395"/>
      <c r="JPE175" s="395"/>
      <c r="JPF175" s="395"/>
      <c r="JPG175" s="395"/>
      <c r="JPH175" s="395"/>
      <c r="JPI175" s="395"/>
      <c r="JPJ175" s="395"/>
      <c r="JPK175" s="395"/>
      <c r="JPL175" s="395"/>
      <c r="JPM175" s="395"/>
      <c r="JPN175" s="395"/>
      <c r="JPO175" s="395"/>
      <c r="JPP175" s="395"/>
      <c r="JPQ175" s="395"/>
      <c r="JPR175" s="395"/>
      <c r="JPS175" s="395"/>
      <c r="JPT175" s="395"/>
      <c r="JPU175" s="395"/>
      <c r="JPV175" s="395"/>
      <c r="JPW175" s="395"/>
      <c r="JPX175" s="395"/>
      <c r="JPY175" s="395"/>
      <c r="JPZ175" s="395"/>
      <c r="JQA175" s="395"/>
      <c r="JQB175" s="395"/>
      <c r="JQC175" s="395"/>
      <c r="JQD175" s="395"/>
      <c r="JQE175" s="395"/>
      <c r="JQF175" s="395"/>
      <c r="JQG175" s="395"/>
      <c r="JQH175" s="395"/>
      <c r="JQI175" s="395"/>
      <c r="JQJ175" s="395"/>
      <c r="JQK175" s="395"/>
      <c r="JQL175" s="395"/>
      <c r="JQM175" s="395"/>
      <c r="JQN175" s="395"/>
      <c r="JQO175" s="395"/>
      <c r="JQP175" s="395"/>
      <c r="JQQ175" s="395"/>
      <c r="JQR175" s="395"/>
      <c r="JQS175" s="395"/>
      <c r="JQT175" s="395"/>
      <c r="JQU175" s="395"/>
      <c r="JQV175" s="395"/>
      <c r="JQW175" s="395"/>
      <c r="JQX175" s="395"/>
      <c r="JQY175" s="395"/>
      <c r="JQZ175" s="395"/>
      <c r="JRA175" s="395"/>
      <c r="JRB175" s="395"/>
      <c r="JRC175" s="395"/>
      <c r="JRD175" s="395"/>
      <c r="JRE175" s="395"/>
      <c r="JRF175" s="395"/>
      <c r="JRG175" s="395"/>
      <c r="JRH175" s="395"/>
      <c r="JRI175" s="395"/>
      <c r="JRJ175" s="395"/>
      <c r="JRK175" s="395"/>
      <c r="JRL175" s="395"/>
      <c r="JRM175" s="395"/>
      <c r="JRN175" s="395"/>
      <c r="JRO175" s="395"/>
      <c r="JRP175" s="395"/>
      <c r="JRQ175" s="395"/>
      <c r="JRR175" s="395"/>
      <c r="JRS175" s="395"/>
      <c r="JRT175" s="395"/>
      <c r="JRU175" s="395"/>
      <c r="JRV175" s="395"/>
      <c r="JRW175" s="395"/>
      <c r="JRX175" s="395"/>
      <c r="JRY175" s="395"/>
      <c r="JRZ175" s="395"/>
      <c r="JSA175" s="395"/>
      <c r="JSB175" s="395"/>
      <c r="JSC175" s="395"/>
      <c r="JSD175" s="395"/>
      <c r="JSE175" s="395"/>
      <c r="JSF175" s="395"/>
      <c r="JSG175" s="395"/>
      <c r="JSH175" s="395"/>
      <c r="JSI175" s="395"/>
      <c r="JSJ175" s="395"/>
      <c r="JSK175" s="395"/>
      <c r="JSL175" s="395"/>
      <c r="JSM175" s="395"/>
      <c r="JSN175" s="395"/>
      <c r="JSO175" s="395"/>
      <c r="JSP175" s="395"/>
      <c r="JSQ175" s="395"/>
      <c r="JSR175" s="395"/>
      <c r="JSS175" s="395"/>
      <c r="JST175" s="395"/>
      <c r="JSU175" s="395"/>
      <c r="JSV175" s="395"/>
      <c r="JSW175" s="395"/>
      <c r="JSX175" s="395"/>
      <c r="JSY175" s="395"/>
      <c r="JSZ175" s="395"/>
      <c r="JTA175" s="395"/>
      <c r="JTB175" s="395"/>
      <c r="JTC175" s="395"/>
      <c r="JTD175" s="395"/>
      <c r="JTE175" s="395"/>
      <c r="JTF175" s="395"/>
      <c r="JTG175" s="395"/>
      <c r="JTH175" s="395"/>
      <c r="JTI175" s="395"/>
      <c r="JTJ175" s="395"/>
      <c r="JTK175" s="395"/>
      <c r="JTL175" s="395"/>
      <c r="JTM175" s="395"/>
      <c r="JTN175" s="395"/>
      <c r="JTO175" s="395"/>
      <c r="JTP175" s="395"/>
      <c r="JTQ175" s="395"/>
      <c r="JTR175" s="395"/>
      <c r="JTS175" s="395"/>
      <c r="JTT175" s="395"/>
      <c r="JTU175" s="395"/>
      <c r="JTV175" s="395"/>
      <c r="JTW175" s="395"/>
      <c r="JTX175" s="395"/>
      <c r="JTY175" s="395"/>
      <c r="JTZ175" s="395"/>
      <c r="JUA175" s="395"/>
      <c r="JUB175" s="395"/>
      <c r="JUC175" s="395"/>
      <c r="JUD175" s="395"/>
      <c r="JUE175" s="395"/>
      <c r="JUF175" s="395"/>
      <c r="JUG175" s="395"/>
      <c r="JUH175" s="395"/>
      <c r="JUI175" s="395"/>
      <c r="JUJ175" s="395"/>
      <c r="JUK175" s="395"/>
      <c r="JUL175" s="395"/>
      <c r="JUM175" s="395"/>
      <c r="JUN175" s="395"/>
      <c r="JUO175" s="395"/>
      <c r="JUP175" s="395"/>
      <c r="JUQ175" s="395"/>
      <c r="JUR175" s="395"/>
      <c r="JUS175" s="395"/>
      <c r="JUT175" s="395"/>
      <c r="JUU175" s="395"/>
      <c r="JUV175" s="395"/>
      <c r="JUW175" s="395"/>
      <c r="JUX175" s="395"/>
      <c r="JUY175" s="395"/>
      <c r="JUZ175" s="395"/>
      <c r="JVA175" s="395"/>
      <c r="JVB175" s="395"/>
      <c r="JVC175" s="395"/>
      <c r="JVD175" s="395"/>
      <c r="JVE175" s="395"/>
      <c r="JVF175" s="395"/>
      <c r="JVG175" s="395"/>
      <c r="JVH175" s="395"/>
      <c r="JVI175" s="395"/>
      <c r="JVJ175" s="395"/>
      <c r="JVK175" s="395"/>
      <c r="JVL175" s="395"/>
      <c r="JVM175" s="395"/>
      <c r="JVN175" s="395"/>
      <c r="JVO175" s="395"/>
      <c r="JVP175" s="395"/>
      <c r="JVQ175" s="395"/>
      <c r="JVR175" s="395"/>
      <c r="JVS175" s="395"/>
      <c r="JVT175" s="395"/>
      <c r="JVU175" s="395"/>
      <c r="JVV175" s="395"/>
      <c r="JVW175" s="395"/>
      <c r="JVX175" s="395"/>
      <c r="JVY175" s="395"/>
      <c r="JVZ175" s="395"/>
      <c r="JWA175" s="395"/>
      <c r="JWB175" s="395"/>
      <c r="JWC175" s="395"/>
      <c r="JWD175" s="395"/>
      <c r="JWE175" s="395"/>
      <c r="JWF175" s="395"/>
      <c r="JWG175" s="395"/>
      <c r="JWH175" s="395"/>
      <c r="JWI175" s="395"/>
      <c r="JWJ175" s="395"/>
      <c r="JWK175" s="395"/>
      <c r="JWL175" s="395"/>
      <c r="JWM175" s="395"/>
      <c r="JWN175" s="395"/>
      <c r="JWO175" s="395"/>
      <c r="JWP175" s="395"/>
      <c r="JWQ175" s="395"/>
      <c r="JWR175" s="395"/>
      <c r="JWS175" s="395"/>
      <c r="JWT175" s="395"/>
      <c r="JWU175" s="395"/>
      <c r="JWV175" s="395"/>
      <c r="JWW175" s="395"/>
      <c r="JWX175" s="395"/>
      <c r="JWY175" s="395"/>
      <c r="JWZ175" s="395"/>
      <c r="JXA175" s="395"/>
      <c r="JXB175" s="395"/>
      <c r="JXC175" s="395"/>
      <c r="JXD175" s="395"/>
      <c r="JXE175" s="395"/>
      <c r="JXF175" s="395"/>
      <c r="JXG175" s="395"/>
      <c r="JXH175" s="395"/>
      <c r="JXI175" s="395"/>
      <c r="JXJ175" s="395"/>
      <c r="JXK175" s="395"/>
      <c r="JXL175" s="395"/>
      <c r="JXM175" s="395"/>
      <c r="JXN175" s="395"/>
      <c r="JXO175" s="395"/>
      <c r="JXP175" s="395"/>
      <c r="JXQ175" s="395"/>
      <c r="JXR175" s="395"/>
      <c r="JXS175" s="395"/>
      <c r="JXT175" s="395"/>
      <c r="JXU175" s="395"/>
      <c r="JXV175" s="395"/>
      <c r="JXW175" s="395"/>
      <c r="JXX175" s="395"/>
      <c r="JXY175" s="395"/>
      <c r="JXZ175" s="395"/>
      <c r="JYA175" s="395"/>
      <c r="JYB175" s="395"/>
      <c r="JYC175" s="395"/>
      <c r="JYD175" s="395"/>
      <c r="JYE175" s="395"/>
      <c r="JYF175" s="395"/>
      <c r="JYG175" s="395"/>
      <c r="JYH175" s="395"/>
      <c r="JYI175" s="395"/>
      <c r="JYJ175" s="395"/>
      <c r="JYK175" s="395"/>
      <c r="JYL175" s="395"/>
      <c r="JYM175" s="395"/>
      <c r="JYN175" s="395"/>
      <c r="JYO175" s="395"/>
      <c r="JYP175" s="395"/>
      <c r="JYQ175" s="395"/>
      <c r="JYR175" s="395"/>
      <c r="JYS175" s="395"/>
      <c r="JYT175" s="395"/>
      <c r="JYU175" s="395"/>
      <c r="JYV175" s="395"/>
      <c r="JYW175" s="395"/>
      <c r="JYX175" s="395"/>
      <c r="JYY175" s="395"/>
      <c r="JYZ175" s="395"/>
      <c r="JZA175" s="395"/>
      <c r="JZB175" s="395"/>
      <c r="JZC175" s="395"/>
      <c r="JZD175" s="395"/>
      <c r="JZE175" s="395"/>
      <c r="JZF175" s="395"/>
      <c r="JZG175" s="395"/>
      <c r="JZH175" s="395"/>
      <c r="JZI175" s="395"/>
      <c r="JZJ175" s="395"/>
      <c r="JZK175" s="395"/>
      <c r="JZL175" s="395"/>
      <c r="JZM175" s="395"/>
      <c r="JZN175" s="395"/>
      <c r="JZO175" s="395"/>
      <c r="JZP175" s="395"/>
      <c r="JZQ175" s="395"/>
      <c r="JZR175" s="395"/>
      <c r="JZS175" s="395"/>
      <c r="JZT175" s="395"/>
      <c r="JZU175" s="395"/>
      <c r="JZV175" s="395"/>
      <c r="JZW175" s="395"/>
      <c r="JZX175" s="395"/>
      <c r="JZY175" s="395"/>
      <c r="JZZ175" s="395"/>
      <c r="KAA175" s="395"/>
      <c r="KAB175" s="395"/>
      <c r="KAC175" s="395"/>
      <c r="KAD175" s="395"/>
      <c r="KAE175" s="395"/>
      <c r="KAF175" s="395"/>
      <c r="KAG175" s="395"/>
      <c r="KAH175" s="395"/>
      <c r="KAI175" s="395"/>
      <c r="KAJ175" s="395"/>
      <c r="KAK175" s="395"/>
      <c r="KAL175" s="395"/>
      <c r="KAM175" s="395"/>
      <c r="KAN175" s="395"/>
      <c r="KAO175" s="395"/>
      <c r="KAP175" s="395"/>
      <c r="KAQ175" s="395"/>
      <c r="KAR175" s="395"/>
      <c r="KAS175" s="395"/>
      <c r="KAT175" s="395"/>
      <c r="KAU175" s="395"/>
      <c r="KAV175" s="395"/>
      <c r="KAW175" s="395"/>
      <c r="KAX175" s="395"/>
      <c r="KAY175" s="395"/>
      <c r="KAZ175" s="395"/>
      <c r="KBA175" s="395"/>
      <c r="KBB175" s="395"/>
      <c r="KBC175" s="395"/>
      <c r="KBD175" s="395"/>
      <c r="KBE175" s="395"/>
      <c r="KBF175" s="395"/>
      <c r="KBG175" s="395"/>
      <c r="KBH175" s="395"/>
      <c r="KBI175" s="395"/>
      <c r="KBJ175" s="395"/>
      <c r="KBK175" s="395"/>
      <c r="KBL175" s="395"/>
      <c r="KBM175" s="395"/>
      <c r="KBN175" s="395"/>
      <c r="KBO175" s="395"/>
      <c r="KBP175" s="395"/>
      <c r="KBQ175" s="395"/>
      <c r="KBR175" s="395"/>
      <c r="KBS175" s="395"/>
      <c r="KBT175" s="395"/>
      <c r="KBU175" s="395"/>
      <c r="KBV175" s="395"/>
      <c r="KBW175" s="395"/>
      <c r="KBX175" s="395"/>
      <c r="KBY175" s="395"/>
      <c r="KBZ175" s="395"/>
      <c r="KCA175" s="395"/>
      <c r="KCB175" s="395"/>
      <c r="KCC175" s="395"/>
      <c r="KCD175" s="395"/>
      <c r="KCE175" s="395"/>
      <c r="KCF175" s="395"/>
      <c r="KCG175" s="395"/>
      <c r="KCH175" s="395"/>
      <c r="KCI175" s="395"/>
      <c r="KCJ175" s="395"/>
      <c r="KCK175" s="395"/>
      <c r="KCL175" s="395"/>
      <c r="KCM175" s="395"/>
      <c r="KCN175" s="395"/>
      <c r="KCO175" s="395"/>
      <c r="KCP175" s="395"/>
      <c r="KCQ175" s="395"/>
      <c r="KCR175" s="395"/>
      <c r="KCS175" s="395"/>
      <c r="KCT175" s="395"/>
      <c r="KCU175" s="395"/>
      <c r="KCV175" s="395"/>
      <c r="KCW175" s="395"/>
      <c r="KCX175" s="395"/>
      <c r="KCY175" s="395"/>
      <c r="KCZ175" s="395"/>
      <c r="KDA175" s="395"/>
      <c r="KDB175" s="395"/>
      <c r="KDC175" s="395"/>
      <c r="KDD175" s="395"/>
      <c r="KDE175" s="395"/>
      <c r="KDF175" s="395"/>
      <c r="KDG175" s="395"/>
      <c r="KDH175" s="395"/>
      <c r="KDI175" s="395"/>
      <c r="KDJ175" s="395"/>
      <c r="KDK175" s="395"/>
      <c r="KDL175" s="395"/>
      <c r="KDM175" s="395"/>
      <c r="KDN175" s="395"/>
      <c r="KDO175" s="395"/>
      <c r="KDP175" s="395"/>
      <c r="KDQ175" s="395"/>
      <c r="KDR175" s="395"/>
      <c r="KDS175" s="395"/>
      <c r="KDT175" s="395"/>
      <c r="KDU175" s="395"/>
      <c r="KDV175" s="395"/>
      <c r="KDW175" s="395"/>
      <c r="KDX175" s="395"/>
      <c r="KDY175" s="395"/>
      <c r="KDZ175" s="395"/>
      <c r="KEA175" s="395"/>
      <c r="KEB175" s="395"/>
      <c r="KEC175" s="395"/>
      <c r="KED175" s="395"/>
      <c r="KEE175" s="395"/>
      <c r="KEF175" s="395"/>
      <c r="KEG175" s="395"/>
      <c r="KEH175" s="395"/>
      <c r="KEI175" s="395"/>
      <c r="KEJ175" s="395"/>
      <c r="KEK175" s="395"/>
      <c r="KEL175" s="395"/>
      <c r="KEM175" s="395"/>
      <c r="KEN175" s="395"/>
      <c r="KEO175" s="395"/>
      <c r="KEP175" s="395"/>
      <c r="KEQ175" s="395"/>
      <c r="KER175" s="395"/>
      <c r="KES175" s="395"/>
      <c r="KET175" s="395"/>
      <c r="KEU175" s="395"/>
      <c r="KEV175" s="395"/>
      <c r="KEW175" s="395"/>
      <c r="KEX175" s="395"/>
      <c r="KEY175" s="395"/>
      <c r="KEZ175" s="395"/>
      <c r="KFA175" s="395"/>
      <c r="KFB175" s="395"/>
      <c r="KFC175" s="395"/>
      <c r="KFD175" s="395"/>
      <c r="KFE175" s="395"/>
      <c r="KFF175" s="395"/>
      <c r="KFG175" s="395"/>
      <c r="KFH175" s="395"/>
      <c r="KFI175" s="395"/>
      <c r="KFJ175" s="395"/>
      <c r="KFK175" s="395"/>
      <c r="KFL175" s="395"/>
      <c r="KFM175" s="395"/>
      <c r="KFN175" s="395"/>
      <c r="KFO175" s="395"/>
      <c r="KFP175" s="395"/>
      <c r="KFQ175" s="395"/>
      <c r="KFR175" s="395"/>
      <c r="KFS175" s="395"/>
      <c r="KFT175" s="395"/>
      <c r="KFU175" s="395"/>
      <c r="KFV175" s="395"/>
      <c r="KFW175" s="395"/>
      <c r="KFX175" s="395"/>
      <c r="KFY175" s="395"/>
      <c r="KFZ175" s="395"/>
      <c r="KGA175" s="395"/>
      <c r="KGB175" s="395"/>
      <c r="KGC175" s="395"/>
      <c r="KGD175" s="395"/>
      <c r="KGE175" s="395"/>
      <c r="KGF175" s="395"/>
      <c r="KGG175" s="395"/>
      <c r="KGH175" s="395"/>
      <c r="KGI175" s="395"/>
      <c r="KGJ175" s="395"/>
      <c r="KGK175" s="395"/>
      <c r="KGL175" s="395"/>
      <c r="KGM175" s="395"/>
      <c r="KGN175" s="395"/>
      <c r="KGO175" s="395"/>
      <c r="KGP175" s="395"/>
      <c r="KGQ175" s="395"/>
      <c r="KGR175" s="395"/>
      <c r="KGS175" s="395"/>
      <c r="KGT175" s="395"/>
      <c r="KGU175" s="395"/>
      <c r="KGV175" s="395"/>
      <c r="KGW175" s="395"/>
      <c r="KGX175" s="395"/>
      <c r="KGY175" s="395"/>
      <c r="KGZ175" s="395"/>
      <c r="KHA175" s="395"/>
      <c r="KHB175" s="395"/>
      <c r="KHC175" s="395"/>
      <c r="KHD175" s="395"/>
      <c r="KHE175" s="395"/>
      <c r="KHF175" s="395"/>
      <c r="KHG175" s="395"/>
      <c r="KHH175" s="395"/>
      <c r="KHI175" s="395"/>
      <c r="KHJ175" s="395"/>
      <c r="KHK175" s="395"/>
      <c r="KHL175" s="395"/>
      <c r="KHM175" s="395"/>
      <c r="KHN175" s="395"/>
      <c r="KHO175" s="395"/>
      <c r="KHP175" s="395"/>
      <c r="KHQ175" s="395"/>
      <c r="KHR175" s="395"/>
      <c r="KHS175" s="395"/>
      <c r="KHT175" s="395"/>
      <c r="KHU175" s="395"/>
      <c r="KHV175" s="395"/>
      <c r="KHW175" s="395"/>
      <c r="KHX175" s="395"/>
      <c r="KHY175" s="395"/>
      <c r="KHZ175" s="395"/>
      <c r="KIA175" s="395"/>
      <c r="KIB175" s="395"/>
      <c r="KIC175" s="395"/>
      <c r="KID175" s="395"/>
      <c r="KIE175" s="395"/>
      <c r="KIF175" s="395"/>
      <c r="KIG175" s="395"/>
      <c r="KIH175" s="395"/>
      <c r="KII175" s="395"/>
      <c r="KIJ175" s="395"/>
      <c r="KIK175" s="395"/>
      <c r="KIL175" s="395"/>
      <c r="KIM175" s="395"/>
      <c r="KIN175" s="395"/>
      <c r="KIO175" s="395"/>
      <c r="KIP175" s="395"/>
      <c r="KIQ175" s="395"/>
      <c r="KIR175" s="395"/>
      <c r="KIS175" s="395"/>
      <c r="KIT175" s="395"/>
      <c r="KIU175" s="395"/>
      <c r="KIV175" s="395"/>
      <c r="KIW175" s="395"/>
      <c r="KIX175" s="395"/>
      <c r="KIY175" s="395"/>
      <c r="KIZ175" s="395"/>
      <c r="KJA175" s="395"/>
      <c r="KJB175" s="395"/>
      <c r="KJC175" s="395"/>
      <c r="KJD175" s="395"/>
      <c r="KJE175" s="395"/>
      <c r="KJF175" s="395"/>
      <c r="KJG175" s="395"/>
      <c r="KJH175" s="395"/>
      <c r="KJI175" s="395"/>
      <c r="KJJ175" s="395"/>
      <c r="KJK175" s="395"/>
      <c r="KJL175" s="395"/>
      <c r="KJM175" s="395"/>
      <c r="KJN175" s="395"/>
      <c r="KJO175" s="395"/>
      <c r="KJP175" s="395"/>
      <c r="KJQ175" s="395"/>
      <c r="KJR175" s="395"/>
      <c r="KJS175" s="395"/>
      <c r="KJT175" s="395"/>
      <c r="KJU175" s="395"/>
      <c r="KJV175" s="395"/>
      <c r="KJW175" s="395"/>
      <c r="KJX175" s="395"/>
      <c r="KJY175" s="395"/>
      <c r="KJZ175" s="395"/>
      <c r="KKA175" s="395"/>
      <c r="KKB175" s="395"/>
      <c r="KKC175" s="395"/>
      <c r="KKD175" s="395"/>
      <c r="KKE175" s="395"/>
      <c r="KKF175" s="395"/>
      <c r="KKG175" s="395"/>
      <c r="KKH175" s="395"/>
      <c r="KKI175" s="395"/>
      <c r="KKJ175" s="395"/>
      <c r="KKK175" s="395"/>
      <c r="KKL175" s="395"/>
      <c r="KKM175" s="395"/>
      <c r="KKN175" s="395"/>
      <c r="KKO175" s="395"/>
      <c r="KKP175" s="395"/>
      <c r="KKQ175" s="395"/>
      <c r="KKR175" s="395"/>
      <c r="KKS175" s="395"/>
      <c r="KKT175" s="395"/>
      <c r="KKU175" s="395"/>
      <c r="KKV175" s="395"/>
      <c r="KKW175" s="395"/>
      <c r="KKX175" s="395"/>
      <c r="KKY175" s="395"/>
      <c r="KKZ175" s="395"/>
      <c r="KLA175" s="395"/>
      <c r="KLB175" s="395"/>
      <c r="KLC175" s="395"/>
      <c r="KLD175" s="395"/>
      <c r="KLE175" s="395"/>
      <c r="KLF175" s="395"/>
      <c r="KLG175" s="395"/>
      <c r="KLH175" s="395"/>
      <c r="KLI175" s="395"/>
      <c r="KLJ175" s="395"/>
      <c r="KLK175" s="395"/>
      <c r="KLL175" s="395"/>
      <c r="KLM175" s="395"/>
      <c r="KLN175" s="395"/>
      <c r="KLO175" s="395"/>
      <c r="KLP175" s="395"/>
      <c r="KLQ175" s="395"/>
      <c r="KLR175" s="395"/>
      <c r="KLS175" s="395"/>
      <c r="KLT175" s="395"/>
      <c r="KLU175" s="395"/>
      <c r="KLV175" s="395"/>
      <c r="KLW175" s="395"/>
      <c r="KLX175" s="395"/>
      <c r="KLY175" s="395"/>
      <c r="KLZ175" s="395"/>
      <c r="KMA175" s="395"/>
      <c r="KMB175" s="395"/>
      <c r="KMC175" s="395"/>
      <c r="KMD175" s="395"/>
      <c r="KME175" s="395"/>
      <c r="KMF175" s="395"/>
      <c r="KMG175" s="395"/>
      <c r="KMH175" s="395"/>
      <c r="KMI175" s="395"/>
      <c r="KMJ175" s="395"/>
      <c r="KMK175" s="395"/>
      <c r="KML175" s="395"/>
      <c r="KMM175" s="395"/>
      <c r="KMN175" s="395"/>
      <c r="KMO175" s="395"/>
      <c r="KMP175" s="395"/>
      <c r="KMQ175" s="395"/>
      <c r="KMR175" s="395"/>
      <c r="KMS175" s="395"/>
      <c r="KMT175" s="395"/>
      <c r="KMU175" s="395"/>
      <c r="KMV175" s="395"/>
      <c r="KMW175" s="395"/>
      <c r="KMX175" s="395"/>
      <c r="KMY175" s="395"/>
      <c r="KMZ175" s="395"/>
      <c r="KNA175" s="395"/>
      <c r="KNB175" s="395"/>
      <c r="KNC175" s="395"/>
      <c r="KND175" s="395"/>
      <c r="KNE175" s="395"/>
      <c r="KNF175" s="395"/>
      <c r="KNG175" s="395"/>
      <c r="KNH175" s="395"/>
      <c r="KNI175" s="395"/>
      <c r="KNJ175" s="395"/>
      <c r="KNK175" s="395"/>
      <c r="KNL175" s="395"/>
      <c r="KNM175" s="395"/>
      <c r="KNN175" s="395"/>
      <c r="KNO175" s="395"/>
      <c r="KNP175" s="395"/>
      <c r="KNQ175" s="395"/>
      <c r="KNR175" s="395"/>
      <c r="KNS175" s="395"/>
      <c r="KNT175" s="395"/>
      <c r="KNU175" s="395"/>
      <c r="KNV175" s="395"/>
      <c r="KNW175" s="395"/>
      <c r="KNX175" s="395"/>
      <c r="KNY175" s="395"/>
      <c r="KNZ175" s="395"/>
      <c r="KOA175" s="395"/>
      <c r="KOB175" s="395"/>
      <c r="KOC175" s="395"/>
      <c r="KOD175" s="395"/>
      <c r="KOE175" s="395"/>
      <c r="KOF175" s="395"/>
      <c r="KOG175" s="395"/>
      <c r="KOH175" s="395"/>
      <c r="KOI175" s="395"/>
      <c r="KOJ175" s="395"/>
      <c r="KOK175" s="395"/>
      <c r="KOL175" s="395"/>
      <c r="KOM175" s="395"/>
      <c r="KON175" s="395"/>
      <c r="KOO175" s="395"/>
      <c r="KOP175" s="395"/>
      <c r="KOQ175" s="395"/>
      <c r="KOR175" s="395"/>
      <c r="KOS175" s="395"/>
      <c r="KOT175" s="395"/>
      <c r="KOU175" s="395"/>
      <c r="KOV175" s="395"/>
      <c r="KOW175" s="395"/>
      <c r="KOX175" s="395"/>
      <c r="KOY175" s="395"/>
      <c r="KOZ175" s="395"/>
      <c r="KPA175" s="395"/>
      <c r="KPB175" s="395"/>
      <c r="KPC175" s="395"/>
      <c r="KPD175" s="395"/>
      <c r="KPE175" s="395"/>
      <c r="KPF175" s="395"/>
      <c r="KPG175" s="395"/>
      <c r="KPH175" s="395"/>
      <c r="KPI175" s="395"/>
      <c r="KPJ175" s="395"/>
      <c r="KPK175" s="395"/>
      <c r="KPL175" s="395"/>
      <c r="KPM175" s="395"/>
      <c r="KPN175" s="395"/>
      <c r="KPO175" s="395"/>
      <c r="KPP175" s="395"/>
      <c r="KPQ175" s="395"/>
      <c r="KPR175" s="395"/>
      <c r="KPS175" s="395"/>
      <c r="KPT175" s="395"/>
      <c r="KPU175" s="395"/>
      <c r="KPV175" s="395"/>
      <c r="KPW175" s="395"/>
      <c r="KPX175" s="395"/>
      <c r="KPY175" s="395"/>
      <c r="KPZ175" s="395"/>
      <c r="KQA175" s="395"/>
      <c r="KQB175" s="395"/>
      <c r="KQC175" s="395"/>
      <c r="KQD175" s="395"/>
      <c r="KQE175" s="395"/>
      <c r="KQF175" s="395"/>
      <c r="KQG175" s="395"/>
      <c r="KQH175" s="395"/>
      <c r="KQI175" s="395"/>
      <c r="KQJ175" s="395"/>
      <c r="KQK175" s="395"/>
      <c r="KQL175" s="395"/>
      <c r="KQM175" s="395"/>
      <c r="KQN175" s="395"/>
      <c r="KQO175" s="395"/>
      <c r="KQP175" s="395"/>
      <c r="KQQ175" s="395"/>
      <c r="KQR175" s="395"/>
      <c r="KQS175" s="395"/>
      <c r="KQT175" s="395"/>
      <c r="KQU175" s="395"/>
      <c r="KQV175" s="395"/>
      <c r="KQW175" s="395"/>
      <c r="KQX175" s="395"/>
      <c r="KQY175" s="395"/>
      <c r="KQZ175" s="395"/>
      <c r="KRA175" s="395"/>
      <c r="KRB175" s="395"/>
      <c r="KRC175" s="395"/>
      <c r="KRD175" s="395"/>
      <c r="KRE175" s="395"/>
      <c r="KRF175" s="395"/>
      <c r="KRG175" s="395"/>
      <c r="KRH175" s="395"/>
      <c r="KRI175" s="395"/>
      <c r="KRJ175" s="395"/>
      <c r="KRK175" s="395"/>
      <c r="KRL175" s="395"/>
      <c r="KRM175" s="395"/>
      <c r="KRN175" s="395"/>
      <c r="KRO175" s="395"/>
      <c r="KRP175" s="395"/>
      <c r="KRQ175" s="395"/>
      <c r="KRR175" s="395"/>
      <c r="KRS175" s="395"/>
      <c r="KRT175" s="395"/>
      <c r="KRU175" s="395"/>
      <c r="KRV175" s="395"/>
      <c r="KRW175" s="395"/>
      <c r="KRX175" s="395"/>
      <c r="KRY175" s="395"/>
      <c r="KRZ175" s="395"/>
      <c r="KSA175" s="395"/>
      <c r="KSB175" s="395"/>
      <c r="KSC175" s="395"/>
      <c r="KSD175" s="395"/>
      <c r="KSE175" s="395"/>
      <c r="KSF175" s="395"/>
      <c r="KSG175" s="395"/>
      <c r="KSH175" s="395"/>
      <c r="KSI175" s="395"/>
      <c r="KSJ175" s="395"/>
      <c r="KSK175" s="395"/>
      <c r="KSL175" s="395"/>
      <c r="KSM175" s="395"/>
      <c r="KSN175" s="395"/>
      <c r="KSO175" s="395"/>
      <c r="KSP175" s="395"/>
      <c r="KSQ175" s="395"/>
      <c r="KSR175" s="395"/>
      <c r="KSS175" s="395"/>
      <c r="KST175" s="395"/>
      <c r="KSU175" s="395"/>
      <c r="KSV175" s="395"/>
      <c r="KSW175" s="395"/>
      <c r="KSX175" s="395"/>
      <c r="KSY175" s="395"/>
      <c r="KSZ175" s="395"/>
      <c r="KTA175" s="395"/>
      <c r="KTB175" s="395"/>
      <c r="KTC175" s="395"/>
      <c r="KTD175" s="395"/>
      <c r="KTE175" s="395"/>
      <c r="KTF175" s="395"/>
      <c r="KTG175" s="395"/>
      <c r="KTH175" s="395"/>
      <c r="KTI175" s="395"/>
      <c r="KTJ175" s="395"/>
      <c r="KTK175" s="395"/>
      <c r="KTL175" s="395"/>
      <c r="KTM175" s="395"/>
      <c r="KTN175" s="395"/>
      <c r="KTO175" s="395"/>
      <c r="KTP175" s="395"/>
      <c r="KTQ175" s="395"/>
      <c r="KTR175" s="395"/>
      <c r="KTS175" s="395"/>
      <c r="KTT175" s="395"/>
      <c r="KTU175" s="395"/>
      <c r="KTV175" s="395"/>
      <c r="KTW175" s="395"/>
      <c r="KTX175" s="395"/>
      <c r="KTY175" s="395"/>
      <c r="KTZ175" s="395"/>
      <c r="KUA175" s="395"/>
      <c r="KUB175" s="395"/>
      <c r="KUC175" s="395"/>
      <c r="KUD175" s="395"/>
      <c r="KUE175" s="395"/>
      <c r="KUF175" s="395"/>
      <c r="KUG175" s="395"/>
      <c r="KUH175" s="395"/>
      <c r="KUI175" s="395"/>
      <c r="KUJ175" s="395"/>
      <c r="KUK175" s="395"/>
      <c r="KUL175" s="395"/>
      <c r="KUM175" s="395"/>
      <c r="KUN175" s="395"/>
      <c r="KUO175" s="395"/>
      <c r="KUP175" s="395"/>
      <c r="KUQ175" s="395"/>
      <c r="KUR175" s="395"/>
      <c r="KUS175" s="395"/>
      <c r="KUT175" s="395"/>
      <c r="KUU175" s="395"/>
      <c r="KUV175" s="395"/>
      <c r="KUW175" s="395"/>
      <c r="KUX175" s="395"/>
      <c r="KUY175" s="395"/>
      <c r="KUZ175" s="395"/>
      <c r="KVA175" s="395"/>
      <c r="KVB175" s="395"/>
      <c r="KVC175" s="395"/>
      <c r="KVD175" s="395"/>
      <c r="KVE175" s="395"/>
      <c r="KVF175" s="395"/>
      <c r="KVG175" s="395"/>
      <c r="KVH175" s="395"/>
      <c r="KVI175" s="395"/>
      <c r="KVJ175" s="395"/>
      <c r="KVK175" s="395"/>
      <c r="KVL175" s="395"/>
      <c r="KVM175" s="395"/>
      <c r="KVN175" s="395"/>
      <c r="KVO175" s="395"/>
      <c r="KVP175" s="395"/>
      <c r="KVQ175" s="395"/>
      <c r="KVR175" s="395"/>
      <c r="KVS175" s="395"/>
      <c r="KVT175" s="395"/>
      <c r="KVU175" s="395"/>
      <c r="KVV175" s="395"/>
      <c r="KVW175" s="395"/>
      <c r="KVX175" s="395"/>
      <c r="KVY175" s="395"/>
      <c r="KVZ175" s="395"/>
      <c r="KWA175" s="395"/>
      <c r="KWB175" s="395"/>
      <c r="KWC175" s="395"/>
      <c r="KWD175" s="395"/>
      <c r="KWE175" s="395"/>
      <c r="KWF175" s="395"/>
      <c r="KWG175" s="395"/>
      <c r="KWH175" s="395"/>
      <c r="KWI175" s="395"/>
      <c r="KWJ175" s="395"/>
      <c r="KWK175" s="395"/>
      <c r="KWL175" s="395"/>
      <c r="KWM175" s="395"/>
      <c r="KWN175" s="395"/>
      <c r="KWO175" s="395"/>
      <c r="KWP175" s="395"/>
      <c r="KWQ175" s="395"/>
      <c r="KWR175" s="395"/>
      <c r="KWS175" s="395"/>
      <c r="KWT175" s="395"/>
      <c r="KWU175" s="395"/>
      <c r="KWV175" s="395"/>
      <c r="KWW175" s="395"/>
      <c r="KWX175" s="395"/>
      <c r="KWY175" s="395"/>
      <c r="KWZ175" s="395"/>
      <c r="KXA175" s="395"/>
      <c r="KXB175" s="395"/>
      <c r="KXC175" s="395"/>
      <c r="KXD175" s="395"/>
      <c r="KXE175" s="395"/>
      <c r="KXF175" s="395"/>
      <c r="KXG175" s="395"/>
      <c r="KXH175" s="395"/>
      <c r="KXI175" s="395"/>
      <c r="KXJ175" s="395"/>
      <c r="KXK175" s="395"/>
      <c r="KXL175" s="395"/>
      <c r="KXM175" s="395"/>
      <c r="KXN175" s="395"/>
      <c r="KXO175" s="395"/>
      <c r="KXP175" s="395"/>
      <c r="KXQ175" s="395"/>
      <c r="KXR175" s="395"/>
      <c r="KXS175" s="395"/>
      <c r="KXT175" s="395"/>
      <c r="KXU175" s="395"/>
      <c r="KXV175" s="395"/>
      <c r="KXW175" s="395"/>
      <c r="KXX175" s="395"/>
      <c r="KXY175" s="395"/>
      <c r="KXZ175" s="395"/>
      <c r="KYA175" s="395"/>
      <c r="KYB175" s="395"/>
      <c r="KYC175" s="395"/>
      <c r="KYD175" s="395"/>
      <c r="KYE175" s="395"/>
      <c r="KYF175" s="395"/>
      <c r="KYG175" s="395"/>
      <c r="KYH175" s="395"/>
      <c r="KYI175" s="395"/>
      <c r="KYJ175" s="395"/>
      <c r="KYK175" s="395"/>
      <c r="KYL175" s="395"/>
      <c r="KYM175" s="395"/>
      <c r="KYN175" s="395"/>
      <c r="KYO175" s="395"/>
      <c r="KYP175" s="395"/>
      <c r="KYQ175" s="395"/>
      <c r="KYR175" s="395"/>
      <c r="KYS175" s="395"/>
      <c r="KYT175" s="395"/>
      <c r="KYU175" s="395"/>
      <c r="KYV175" s="395"/>
      <c r="KYW175" s="395"/>
      <c r="KYX175" s="395"/>
      <c r="KYY175" s="395"/>
      <c r="KYZ175" s="395"/>
      <c r="KZA175" s="395"/>
      <c r="KZB175" s="395"/>
      <c r="KZC175" s="395"/>
      <c r="KZD175" s="395"/>
      <c r="KZE175" s="395"/>
      <c r="KZF175" s="395"/>
      <c r="KZG175" s="395"/>
      <c r="KZH175" s="395"/>
      <c r="KZI175" s="395"/>
      <c r="KZJ175" s="395"/>
      <c r="KZK175" s="395"/>
      <c r="KZL175" s="395"/>
      <c r="KZM175" s="395"/>
      <c r="KZN175" s="395"/>
      <c r="KZO175" s="395"/>
      <c r="KZP175" s="395"/>
      <c r="KZQ175" s="395"/>
      <c r="KZR175" s="395"/>
      <c r="KZS175" s="395"/>
      <c r="KZT175" s="395"/>
      <c r="KZU175" s="395"/>
      <c r="KZV175" s="395"/>
      <c r="KZW175" s="395"/>
      <c r="KZX175" s="395"/>
      <c r="KZY175" s="395"/>
      <c r="KZZ175" s="395"/>
      <c r="LAA175" s="395"/>
      <c r="LAB175" s="395"/>
      <c r="LAC175" s="395"/>
      <c r="LAD175" s="395"/>
      <c r="LAE175" s="395"/>
      <c r="LAF175" s="395"/>
      <c r="LAG175" s="395"/>
      <c r="LAH175" s="395"/>
      <c r="LAI175" s="395"/>
      <c r="LAJ175" s="395"/>
      <c r="LAK175" s="395"/>
      <c r="LAL175" s="395"/>
      <c r="LAM175" s="395"/>
      <c r="LAN175" s="395"/>
      <c r="LAO175" s="395"/>
      <c r="LAP175" s="395"/>
      <c r="LAQ175" s="395"/>
      <c r="LAR175" s="395"/>
      <c r="LAS175" s="395"/>
      <c r="LAT175" s="395"/>
      <c r="LAU175" s="395"/>
      <c r="LAV175" s="395"/>
      <c r="LAW175" s="395"/>
      <c r="LAX175" s="395"/>
      <c r="LAY175" s="395"/>
      <c r="LAZ175" s="395"/>
      <c r="LBA175" s="395"/>
      <c r="LBB175" s="395"/>
      <c r="LBC175" s="395"/>
      <c r="LBD175" s="395"/>
      <c r="LBE175" s="395"/>
      <c r="LBF175" s="395"/>
      <c r="LBG175" s="395"/>
      <c r="LBH175" s="395"/>
      <c r="LBI175" s="395"/>
      <c r="LBJ175" s="395"/>
      <c r="LBK175" s="395"/>
      <c r="LBL175" s="395"/>
      <c r="LBM175" s="395"/>
      <c r="LBN175" s="395"/>
      <c r="LBO175" s="395"/>
      <c r="LBP175" s="395"/>
      <c r="LBQ175" s="395"/>
      <c r="LBR175" s="395"/>
      <c r="LBS175" s="395"/>
      <c r="LBT175" s="395"/>
      <c r="LBU175" s="395"/>
      <c r="LBV175" s="395"/>
      <c r="LBW175" s="395"/>
      <c r="LBX175" s="395"/>
      <c r="LBY175" s="395"/>
      <c r="LBZ175" s="395"/>
      <c r="LCA175" s="395"/>
      <c r="LCB175" s="395"/>
      <c r="LCC175" s="395"/>
      <c r="LCD175" s="395"/>
      <c r="LCE175" s="395"/>
      <c r="LCF175" s="395"/>
      <c r="LCG175" s="395"/>
      <c r="LCH175" s="395"/>
      <c r="LCI175" s="395"/>
      <c r="LCJ175" s="395"/>
      <c r="LCK175" s="395"/>
      <c r="LCL175" s="395"/>
      <c r="LCM175" s="395"/>
      <c r="LCN175" s="395"/>
      <c r="LCO175" s="395"/>
      <c r="LCP175" s="395"/>
      <c r="LCQ175" s="395"/>
      <c r="LCR175" s="395"/>
      <c r="LCS175" s="395"/>
      <c r="LCT175" s="395"/>
      <c r="LCU175" s="395"/>
      <c r="LCV175" s="395"/>
      <c r="LCW175" s="395"/>
      <c r="LCX175" s="395"/>
      <c r="LCY175" s="395"/>
      <c r="LCZ175" s="395"/>
      <c r="LDA175" s="395"/>
      <c r="LDB175" s="395"/>
      <c r="LDC175" s="395"/>
      <c r="LDD175" s="395"/>
      <c r="LDE175" s="395"/>
      <c r="LDF175" s="395"/>
      <c r="LDG175" s="395"/>
      <c r="LDH175" s="395"/>
      <c r="LDI175" s="395"/>
      <c r="LDJ175" s="395"/>
      <c r="LDK175" s="395"/>
      <c r="LDL175" s="395"/>
      <c r="LDM175" s="395"/>
      <c r="LDN175" s="395"/>
      <c r="LDO175" s="395"/>
      <c r="LDP175" s="395"/>
      <c r="LDQ175" s="395"/>
      <c r="LDR175" s="395"/>
      <c r="LDS175" s="395"/>
      <c r="LDT175" s="395"/>
      <c r="LDU175" s="395"/>
      <c r="LDV175" s="395"/>
      <c r="LDW175" s="395"/>
      <c r="LDX175" s="395"/>
      <c r="LDY175" s="395"/>
      <c r="LDZ175" s="395"/>
      <c r="LEA175" s="395"/>
      <c r="LEB175" s="395"/>
      <c r="LEC175" s="395"/>
      <c r="LED175" s="395"/>
      <c r="LEE175" s="395"/>
      <c r="LEF175" s="395"/>
      <c r="LEG175" s="395"/>
      <c r="LEH175" s="395"/>
      <c r="LEI175" s="395"/>
      <c r="LEJ175" s="395"/>
      <c r="LEK175" s="395"/>
      <c r="LEL175" s="395"/>
      <c r="LEM175" s="395"/>
      <c r="LEN175" s="395"/>
      <c r="LEO175" s="395"/>
      <c r="LEP175" s="395"/>
      <c r="LEQ175" s="395"/>
      <c r="LER175" s="395"/>
      <c r="LES175" s="395"/>
      <c r="LET175" s="395"/>
      <c r="LEU175" s="395"/>
      <c r="LEV175" s="395"/>
      <c r="LEW175" s="395"/>
      <c r="LEX175" s="395"/>
      <c r="LEY175" s="395"/>
      <c r="LEZ175" s="395"/>
      <c r="LFA175" s="395"/>
      <c r="LFB175" s="395"/>
      <c r="LFC175" s="395"/>
      <c r="LFD175" s="395"/>
      <c r="LFE175" s="395"/>
      <c r="LFF175" s="395"/>
      <c r="LFG175" s="395"/>
      <c r="LFH175" s="395"/>
      <c r="LFI175" s="395"/>
      <c r="LFJ175" s="395"/>
      <c r="LFK175" s="395"/>
      <c r="LFL175" s="395"/>
      <c r="LFM175" s="395"/>
      <c r="LFN175" s="395"/>
      <c r="LFO175" s="395"/>
      <c r="LFP175" s="395"/>
      <c r="LFQ175" s="395"/>
      <c r="LFR175" s="395"/>
      <c r="LFS175" s="395"/>
      <c r="LFT175" s="395"/>
      <c r="LFU175" s="395"/>
      <c r="LFV175" s="395"/>
      <c r="LFW175" s="395"/>
      <c r="LFX175" s="395"/>
      <c r="LFY175" s="395"/>
      <c r="LFZ175" s="395"/>
      <c r="LGA175" s="395"/>
      <c r="LGB175" s="395"/>
      <c r="LGC175" s="395"/>
      <c r="LGD175" s="395"/>
      <c r="LGE175" s="395"/>
      <c r="LGF175" s="395"/>
      <c r="LGG175" s="395"/>
      <c r="LGH175" s="395"/>
      <c r="LGI175" s="395"/>
      <c r="LGJ175" s="395"/>
      <c r="LGK175" s="395"/>
      <c r="LGL175" s="395"/>
      <c r="LGM175" s="395"/>
      <c r="LGN175" s="395"/>
      <c r="LGO175" s="395"/>
      <c r="LGP175" s="395"/>
      <c r="LGQ175" s="395"/>
      <c r="LGR175" s="395"/>
      <c r="LGS175" s="395"/>
      <c r="LGT175" s="395"/>
      <c r="LGU175" s="395"/>
      <c r="LGV175" s="395"/>
      <c r="LGW175" s="395"/>
      <c r="LGX175" s="395"/>
      <c r="LGY175" s="395"/>
      <c r="LGZ175" s="395"/>
      <c r="LHA175" s="395"/>
      <c r="LHB175" s="395"/>
      <c r="LHC175" s="395"/>
      <c r="LHD175" s="395"/>
      <c r="LHE175" s="395"/>
      <c r="LHF175" s="395"/>
      <c r="LHG175" s="395"/>
      <c r="LHH175" s="395"/>
      <c r="LHI175" s="395"/>
      <c r="LHJ175" s="395"/>
      <c r="LHK175" s="395"/>
      <c r="LHL175" s="395"/>
      <c r="LHM175" s="395"/>
      <c r="LHN175" s="395"/>
      <c r="LHO175" s="395"/>
      <c r="LHP175" s="395"/>
      <c r="LHQ175" s="395"/>
      <c r="LHR175" s="395"/>
      <c r="LHS175" s="395"/>
      <c r="LHT175" s="395"/>
      <c r="LHU175" s="395"/>
      <c r="LHV175" s="395"/>
      <c r="LHW175" s="395"/>
      <c r="LHX175" s="395"/>
      <c r="LHY175" s="395"/>
      <c r="LHZ175" s="395"/>
      <c r="LIA175" s="395"/>
      <c r="LIB175" s="395"/>
      <c r="LIC175" s="395"/>
      <c r="LID175" s="395"/>
      <c r="LIE175" s="395"/>
      <c r="LIF175" s="395"/>
      <c r="LIG175" s="395"/>
      <c r="LIH175" s="395"/>
      <c r="LII175" s="395"/>
      <c r="LIJ175" s="395"/>
      <c r="LIK175" s="395"/>
      <c r="LIL175" s="395"/>
      <c r="LIM175" s="395"/>
      <c r="LIN175" s="395"/>
      <c r="LIO175" s="395"/>
      <c r="LIP175" s="395"/>
      <c r="LIQ175" s="395"/>
      <c r="LIR175" s="395"/>
      <c r="LIS175" s="395"/>
      <c r="LIT175" s="395"/>
      <c r="LIU175" s="395"/>
      <c r="LIV175" s="395"/>
      <c r="LIW175" s="395"/>
      <c r="LIX175" s="395"/>
      <c r="LIY175" s="395"/>
      <c r="LIZ175" s="395"/>
      <c r="LJA175" s="395"/>
      <c r="LJB175" s="395"/>
      <c r="LJC175" s="395"/>
      <c r="LJD175" s="395"/>
      <c r="LJE175" s="395"/>
      <c r="LJF175" s="395"/>
      <c r="LJG175" s="395"/>
      <c r="LJH175" s="395"/>
      <c r="LJI175" s="395"/>
      <c r="LJJ175" s="395"/>
      <c r="LJK175" s="395"/>
      <c r="LJL175" s="395"/>
      <c r="LJM175" s="395"/>
      <c r="LJN175" s="395"/>
      <c r="LJO175" s="395"/>
      <c r="LJP175" s="395"/>
      <c r="LJQ175" s="395"/>
      <c r="LJR175" s="395"/>
      <c r="LJS175" s="395"/>
      <c r="LJT175" s="395"/>
      <c r="LJU175" s="395"/>
      <c r="LJV175" s="395"/>
      <c r="LJW175" s="395"/>
      <c r="LJX175" s="395"/>
      <c r="LJY175" s="395"/>
      <c r="LJZ175" s="395"/>
      <c r="LKA175" s="395"/>
      <c r="LKB175" s="395"/>
      <c r="LKC175" s="395"/>
      <c r="LKD175" s="395"/>
      <c r="LKE175" s="395"/>
      <c r="LKF175" s="395"/>
      <c r="LKG175" s="395"/>
      <c r="LKH175" s="395"/>
      <c r="LKI175" s="395"/>
      <c r="LKJ175" s="395"/>
      <c r="LKK175" s="395"/>
      <c r="LKL175" s="395"/>
      <c r="LKM175" s="395"/>
      <c r="LKN175" s="395"/>
      <c r="LKO175" s="395"/>
      <c r="LKP175" s="395"/>
      <c r="LKQ175" s="395"/>
      <c r="LKR175" s="395"/>
      <c r="LKS175" s="395"/>
      <c r="LKT175" s="395"/>
      <c r="LKU175" s="395"/>
      <c r="LKV175" s="395"/>
      <c r="LKW175" s="395"/>
      <c r="LKX175" s="395"/>
      <c r="LKY175" s="395"/>
      <c r="LKZ175" s="395"/>
      <c r="LLA175" s="395"/>
      <c r="LLB175" s="395"/>
      <c r="LLC175" s="395"/>
      <c r="LLD175" s="395"/>
      <c r="LLE175" s="395"/>
      <c r="LLF175" s="395"/>
      <c r="LLG175" s="395"/>
      <c r="LLH175" s="395"/>
      <c r="LLI175" s="395"/>
      <c r="LLJ175" s="395"/>
      <c r="LLK175" s="395"/>
      <c r="LLL175" s="395"/>
      <c r="LLM175" s="395"/>
      <c r="LLN175" s="395"/>
      <c r="LLO175" s="395"/>
      <c r="LLP175" s="395"/>
      <c r="LLQ175" s="395"/>
      <c r="LLR175" s="395"/>
      <c r="LLS175" s="395"/>
      <c r="LLT175" s="395"/>
      <c r="LLU175" s="395"/>
      <c r="LLV175" s="395"/>
      <c r="LLW175" s="395"/>
      <c r="LLX175" s="395"/>
      <c r="LLY175" s="395"/>
      <c r="LLZ175" s="395"/>
      <c r="LMA175" s="395"/>
      <c r="LMB175" s="395"/>
      <c r="LMC175" s="395"/>
      <c r="LMD175" s="395"/>
      <c r="LME175" s="395"/>
      <c r="LMF175" s="395"/>
      <c r="LMG175" s="395"/>
      <c r="LMH175" s="395"/>
      <c r="LMI175" s="395"/>
      <c r="LMJ175" s="395"/>
      <c r="LMK175" s="395"/>
      <c r="LML175" s="395"/>
      <c r="LMM175" s="395"/>
      <c r="LMN175" s="395"/>
      <c r="LMO175" s="395"/>
      <c r="LMP175" s="395"/>
      <c r="LMQ175" s="395"/>
      <c r="LMR175" s="395"/>
      <c r="LMS175" s="395"/>
      <c r="LMT175" s="395"/>
      <c r="LMU175" s="395"/>
      <c r="LMV175" s="395"/>
      <c r="LMW175" s="395"/>
      <c r="LMX175" s="395"/>
      <c r="LMY175" s="395"/>
      <c r="LMZ175" s="395"/>
      <c r="LNA175" s="395"/>
      <c r="LNB175" s="395"/>
      <c r="LNC175" s="395"/>
      <c r="LND175" s="395"/>
      <c r="LNE175" s="395"/>
      <c r="LNF175" s="395"/>
      <c r="LNG175" s="395"/>
      <c r="LNH175" s="395"/>
      <c r="LNI175" s="395"/>
      <c r="LNJ175" s="395"/>
      <c r="LNK175" s="395"/>
      <c r="LNL175" s="395"/>
      <c r="LNM175" s="395"/>
      <c r="LNN175" s="395"/>
      <c r="LNO175" s="395"/>
      <c r="LNP175" s="395"/>
      <c r="LNQ175" s="395"/>
      <c r="LNR175" s="395"/>
      <c r="LNS175" s="395"/>
      <c r="LNT175" s="395"/>
      <c r="LNU175" s="395"/>
      <c r="LNV175" s="395"/>
      <c r="LNW175" s="395"/>
      <c r="LNX175" s="395"/>
      <c r="LNY175" s="395"/>
      <c r="LNZ175" s="395"/>
      <c r="LOA175" s="395"/>
      <c r="LOB175" s="395"/>
      <c r="LOC175" s="395"/>
      <c r="LOD175" s="395"/>
      <c r="LOE175" s="395"/>
      <c r="LOF175" s="395"/>
      <c r="LOG175" s="395"/>
      <c r="LOH175" s="395"/>
      <c r="LOI175" s="395"/>
      <c r="LOJ175" s="395"/>
      <c r="LOK175" s="395"/>
      <c r="LOL175" s="395"/>
      <c r="LOM175" s="395"/>
      <c r="LON175" s="395"/>
      <c r="LOO175" s="395"/>
      <c r="LOP175" s="395"/>
      <c r="LOQ175" s="395"/>
      <c r="LOR175" s="395"/>
      <c r="LOS175" s="395"/>
      <c r="LOT175" s="395"/>
      <c r="LOU175" s="395"/>
      <c r="LOV175" s="395"/>
      <c r="LOW175" s="395"/>
      <c r="LOX175" s="395"/>
      <c r="LOY175" s="395"/>
      <c r="LOZ175" s="395"/>
      <c r="LPA175" s="395"/>
      <c r="LPB175" s="395"/>
      <c r="LPC175" s="395"/>
      <c r="LPD175" s="395"/>
      <c r="LPE175" s="395"/>
      <c r="LPF175" s="395"/>
      <c r="LPG175" s="395"/>
      <c r="LPH175" s="395"/>
      <c r="LPI175" s="395"/>
      <c r="LPJ175" s="395"/>
      <c r="LPK175" s="395"/>
      <c r="LPL175" s="395"/>
      <c r="LPM175" s="395"/>
      <c r="LPN175" s="395"/>
      <c r="LPO175" s="395"/>
      <c r="LPP175" s="395"/>
      <c r="LPQ175" s="395"/>
      <c r="LPR175" s="395"/>
      <c r="LPS175" s="395"/>
      <c r="LPT175" s="395"/>
      <c r="LPU175" s="395"/>
      <c r="LPV175" s="395"/>
      <c r="LPW175" s="395"/>
      <c r="LPX175" s="395"/>
      <c r="LPY175" s="395"/>
      <c r="LPZ175" s="395"/>
      <c r="LQA175" s="395"/>
      <c r="LQB175" s="395"/>
      <c r="LQC175" s="395"/>
      <c r="LQD175" s="395"/>
      <c r="LQE175" s="395"/>
      <c r="LQF175" s="395"/>
      <c r="LQG175" s="395"/>
      <c r="LQH175" s="395"/>
      <c r="LQI175" s="395"/>
      <c r="LQJ175" s="395"/>
      <c r="LQK175" s="395"/>
      <c r="LQL175" s="395"/>
      <c r="LQM175" s="395"/>
      <c r="LQN175" s="395"/>
      <c r="LQO175" s="395"/>
      <c r="LQP175" s="395"/>
      <c r="LQQ175" s="395"/>
      <c r="LQR175" s="395"/>
      <c r="LQS175" s="395"/>
      <c r="LQT175" s="395"/>
      <c r="LQU175" s="395"/>
      <c r="LQV175" s="395"/>
      <c r="LQW175" s="395"/>
      <c r="LQX175" s="395"/>
      <c r="LQY175" s="395"/>
      <c r="LQZ175" s="395"/>
      <c r="LRA175" s="395"/>
      <c r="LRB175" s="395"/>
      <c r="LRC175" s="395"/>
      <c r="LRD175" s="395"/>
      <c r="LRE175" s="395"/>
      <c r="LRF175" s="395"/>
      <c r="LRG175" s="395"/>
      <c r="LRH175" s="395"/>
      <c r="LRI175" s="395"/>
      <c r="LRJ175" s="395"/>
      <c r="LRK175" s="395"/>
      <c r="LRL175" s="395"/>
      <c r="LRM175" s="395"/>
      <c r="LRN175" s="395"/>
      <c r="LRO175" s="395"/>
      <c r="LRP175" s="395"/>
      <c r="LRQ175" s="395"/>
      <c r="LRR175" s="395"/>
      <c r="LRS175" s="395"/>
      <c r="LRT175" s="395"/>
      <c r="LRU175" s="395"/>
      <c r="LRV175" s="395"/>
      <c r="LRW175" s="395"/>
      <c r="LRX175" s="395"/>
      <c r="LRY175" s="395"/>
      <c r="LRZ175" s="395"/>
      <c r="LSA175" s="395"/>
      <c r="LSB175" s="395"/>
      <c r="LSC175" s="395"/>
      <c r="LSD175" s="395"/>
      <c r="LSE175" s="395"/>
      <c r="LSF175" s="395"/>
      <c r="LSG175" s="395"/>
      <c r="LSH175" s="395"/>
      <c r="LSI175" s="395"/>
      <c r="LSJ175" s="395"/>
      <c r="LSK175" s="395"/>
      <c r="LSL175" s="395"/>
      <c r="LSM175" s="395"/>
      <c r="LSN175" s="395"/>
      <c r="LSO175" s="395"/>
      <c r="LSP175" s="395"/>
      <c r="LSQ175" s="395"/>
      <c r="LSR175" s="395"/>
      <c r="LSS175" s="395"/>
      <c r="LST175" s="395"/>
      <c r="LSU175" s="395"/>
      <c r="LSV175" s="395"/>
      <c r="LSW175" s="395"/>
      <c r="LSX175" s="395"/>
      <c r="LSY175" s="395"/>
      <c r="LSZ175" s="395"/>
      <c r="LTA175" s="395"/>
      <c r="LTB175" s="395"/>
      <c r="LTC175" s="395"/>
      <c r="LTD175" s="395"/>
      <c r="LTE175" s="395"/>
      <c r="LTF175" s="395"/>
      <c r="LTG175" s="395"/>
      <c r="LTH175" s="395"/>
      <c r="LTI175" s="395"/>
      <c r="LTJ175" s="395"/>
      <c r="LTK175" s="395"/>
      <c r="LTL175" s="395"/>
      <c r="LTM175" s="395"/>
      <c r="LTN175" s="395"/>
      <c r="LTO175" s="395"/>
      <c r="LTP175" s="395"/>
      <c r="LTQ175" s="395"/>
      <c r="LTR175" s="395"/>
      <c r="LTS175" s="395"/>
      <c r="LTT175" s="395"/>
      <c r="LTU175" s="395"/>
      <c r="LTV175" s="395"/>
      <c r="LTW175" s="395"/>
      <c r="LTX175" s="395"/>
      <c r="LTY175" s="395"/>
      <c r="LTZ175" s="395"/>
      <c r="LUA175" s="395"/>
      <c r="LUB175" s="395"/>
      <c r="LUC175" s="395"/>
      <c r="LUD175" s="395"/>
      <c r="LUE175" s="395"/>
      <c r="LUF175" s="395"/>
      <c r="LUG175" s="395"/>
      <c r="LUH175" s="395"/>
      <c r="LUI175" s="395"/>
      <c r="LUJ175" s="395"/>
      <c r="LUK175" s="395"/>
      <c r="LUL175" s="395"/>
      <c r="LUM175" s="395"/>
      <c r="LUN175" s="395"/>
      <c r="LUO175" s="395"/>
      <c r="LUP175" s="395"/>
      <c r="LUQ175" s="395"/>
      <c r="LUR175" s="395"/>
      <c r="LUS175" s="395"/>
      <c r="LUT175" s="395"/>
      <c r="LUU175" s="395"/>
      <c r="LUV175" s="395"/>
      <c r="LUW175" s="395"/>
      <c r="LUX175" s="395"/>
      <c r="LUY175" s="395"/>
      <c r="LUZ175" s="395"/>
      <c r="LVA175" s="395"/>
      <c r="LVB175" s="395"/>
      <c r="LVC175" s="395"/>
      <c r="LVD175" s="395"/>
      <c r="LVE175" s="395"/>
      <c r="LVF175" s="395"/>
      <c r="LVG175" s="395"/>
      <c r="LVH175" s="395"/>
      <c r="LVI175" s="395"/>
      <c r="LVJ175" s="395"/>
      <c r="LVK175" s="395"/>
      <c r="LVL175" s="395"/>
      <c r="LVM175" s="395"/>
      <c r="LVN175" s="395"/>
      <c r="LVO175" s="395"/>
      <c r="LVP175" s="395"/>
      <c r="LVQ175" s="395"/>
      <c r="LVR175" s="395"/>
      <c r="LVS175" s="395"/>
      <c r="LVT175" s="395"/>
      <c r="LVU175" s="395"/>
      <c r="LVV175" s="395"/>
      <c r="LVW175" s="395"/>
      <c r="LVX175" s="395"/>
      <c r="LVY175" s="395"/>
      <c r="LVZ175" s="395"/>
      <c r="LWA175" s="395"/>
      <c r="LWB175" s="395"/>
      <c r="LWC175" s="395"/>
      <c r="LWD175" s="395"/>
      <c r="LWE175" s="395"/>
      <c r="LWF175" s="395"/>
      <c r="LWG175" s="395"/>
      <c r="LWH175" s="395"/>
      <c r="LWI175" s="395"/>
      <c r="LWJ175" s="395"/>
      <c r="LWK175" s="395"/>
      <c r="LWL175" s="395"/>
      <c r="LWM175" s="395"/>
      <c r="LWN175" s="395"/>
      <c r="LWO175" s="395"/>
      <c r="LWP175" s="395"/>
      <c r="LWQ175" s="395"/>
      <c r="LWR175" s="395"/>
      <c r="LWS175" s="395"/>
      <c r="LWT175" s="395"/>
      <c r="LWU175" s="395"/>
      <c r="LWV175" s="395"/>
      <c r="LWW175" s="395"/>
      <c r="LWX175" s="395"/>
      <c r="LWY175" s="395"/>
      <c r="LWZ175" s="395"/>
      <c r="LXA175" s="395"/>
      <c r="LXB175" s="395"/>
      <c r="LXC175" s="395"/>
      <c r="LXD175" s="395"/>
      <c r="LXE175" s="395"/>
      <c r="LXF175" s="395"/>
      <c r="LXG175" s="395"/>
      <c r="LXH175" s="395"/>
      <c r="LXI175" s="395"/>
      <c r="LXJ175" s="395"/>
      <c r="LXK175" s="395"/>
      <c r="LXL175" s="395"/>
      <c r="LXM175" s="395"/>
      <c r="LXN175" s="395"/>
      <c r="LXO175" s="395"/>
      <c r="LXP175" s="395"/>
      <c r="LXQ175" s="395"/>
      <c r="LXR175" s="395"/>
      <c r="LXS175" s="395"/>
      <c r="LXT175" s="395"/>
      <c r="LXU175" s="395"/>
      <c r="LXV175" s="395"/>
      <c r="LXW175" s="395"/>
      <c r="LXX175" s="395"/>
      <c r="LXY175" s="395"/>
      <c r="LXZ175" s="395"/>
      <c r="LYA175" s="395"/>
      <c r="LYB175" s="395"/>
      <c r="LYC175" s="395"/>
      <c r="LYD175" s="395"/>
      <c r="LYE175" s="395"/>
      <c r="LYF175" s="395"/>
      <c r="LYG175" s="395"/>
      <c r="LYH175" s="395"/>
      <c r="LYI175" s="395"/>
      <c r="LYJ175" s="395"/>
      <c r="LYK175" s="395"/>
      <c r="LYL175" s="395"/>
      <c r="LYM175" s="395"/>
      <c r="LYN175" s="395"/>
      <c r="LYO175" s="395"/>
      <c r="LYP175" s="395"/>
      <c r="LYQ175" s="395"/>
      <c r="LYR175" s="395"/>
      <c r="LYS175" s="395"/>
      <c r="LYT175" s="395"/>
      <c r="LYU175" s="395"/>
      <c r="LYV175" s="395"/>
      <c r="LYW175" s="395"/>
      <c r="LYX175" s="395"/>
      <c r="LYY175" s="395"/>
      <c r="LYZ175" s="395"/>
      <c r="LZA175" s="395"/>
      <c r="LZB175" s="395"/>
      <c r="LZC175" s="395"/>
      <c r="LZD175" s="395"/>
      <c r="LZE175" s="395"/>
      <c r="LZF175" s="395"/>
      <c r="LZG175" s="395"/>
      <c r="LZH175" s="395"/>
      <c r="LZI175" s="395"/>
      <c r="LZJ175" s="395"/>
      <c r="LZK175" s="395"/>
      <c r="LZL175" s="395"/>
      <c r="LZM175" s="395"/>
      <c r="LZN175" s="395"/>
      <c r="LZO175" s="395"/>
      <c r="LZP175" s="395"/>
      <c r="LZQ175" s="395"/>
      <c r="LZR175" s="395"/>
      <c r="LZS175" s="395"/>
      <c r="LZT175" s="395"/>
      <c r="LZU175" s="395"/>
      <c r="LZV175" s="395"/>
      <c r="LZW175" s="395"/>
      <c r="LZX175" s="395"/>
      <c r="LZY175" s="395"/>
      <c r="LZZ175" s="395"/>
      <c r="MAA175" s="395"/>
      <c r="MAB175" s="395"/>
      <c r="MAC175" s="395"/>
      <c r="MAD175" s="395"/>
      <c r="MAE175" s="395"/>
      <c r="MAF175" s="395"/>
      <c r="MAG175" s="395"/>
      <c r="MAH175" s="395"/>
      <c r="MAI175" s="395"/>
      <c r="MAJ175" s="395"/>
      <c r="MAK175" s="395"/>
      <c r="MAL175" s="395"/>
      <c r="MAM175" s="395"/>
      <c r="MAN175" s="395"/>
      <c r="MAO175" s="395"/>
      <c r="MAP175" s="395"/>
      <c r="MAQ175" s="395"/>
      <c r="MAR175" s="395"/>
      <c r="MAS175" s="395"/>
      <c r="MAT175" s="395"/>
      <c r="MAU175" s="395"/>
      <c r="MAV175" s="395"/>
      <c r="MAW175" s="395"/>
      <c r="MAX175" s="395"/>
      <c r="MAY175" s="395"/>
      <c r="MAZ175" s="395"/>
      <c r="MBA175" s="395"/>
      <c r="MBB175" s="395"/>
      <c r="MBC175" s="395"/>
      <c r="MBD175" s="395"/>
      <c r="MBE175" s="395"/>
      <c r="MBF175" s="395"/>
      <c r="MBG175" s="395"/>
      <c r="MBH175" s="395"/>
      <c r="MBI175" s="395"/>
      <c r="MBJ175" s="395"/>
      <c r="MBK175" s="395"/>
      <c r="MBL175" s="395"/>
      <c r="MBM175" s="395"/>
      <c r="MBN175" s="395"/>
      <c r="MBO175" s="395"/>
      <c r="MBP175" s="395"/>
      <c r="MBQ175" s="395"/>
      <c r="MBR175" s="395"/>
      <c r="MBS175" s="395"/>
      <c r="MBT175" s="395"/>
      <c r="MBU175" s="395"/>
      <c r="MBV175" s="395"/>
      <c r="MBW175" s="395"/>
      <c r="MBX175" s="395"/>
      <c r="MBY175" s="395"/>
      <c r="MBZ175" s="395"/>
      <c r="MCA175" s="395"/>
      <c r="MCB175" s="395"/>
      <c r="MCC175" s="395"/>
      <c r="MCD175" s="395"/>
      <c r="MCE175" s="395"/>
      <c r="MCF175" s="395"/>
      <c r="MCG175" s="395"/>
      <c r="MCH175" s="395"/>
      <c r="MCI175" s="395"/>
      <c r="MCJ175" s="395"/>
      <c r="MCK175" s="395"/>
      <c r="MCL175" s="395"/>
      <c r="MCM175" s="395"/>
      <c r="MCN175" s="395"/>
      <c r="MCO175" s="395"/>
      <c r="MCP175" s="395"/>
      <c r="MCQ175" s="395"/>
      <c r="MCR175" s="395"/>
      <c r="MCS175" s="395"/>
      <c r="MCT175" s="395"/>
      <c r="MCU175" s="395"/>
      <c r="MCV175" s="395"/>
      <c r="MCW175" s="395"/>
      <c r="MCX175" s="395"/>
      <c r="MCY175" s="395"/>
      <c r="MCZ175" s="395"/>
      <c r="MDA175" s="395"/>
      <c r="MDB175" s="395"/>
      <c r="MDC175" s="395"/>
      <c r="MDD175" s="395"/>
      <c r="MDE175" s="395"/>
      <c r="MDF175" s="395"/>
      <c r="MDG175" s="395"/>
      <c r="MDH175" s="395"/>
      <c r="MDI175" s="395"/>
      <c r="MDJ175" s="395"/>
      <c r="MDK175" s="395"/>
      <c r="MDL175" s="395"/>
      <c r="MDM175" s="395"/>
      <c r="MDN175" s="395"/>
      <c r="MDO175" s="395"/>
      <c r="MDP175" s="395"/>
      <c r="MDQ175" s="395"/>
      <c r="MDR175" s="395"/>
      <c r="MDS175" s="395"/>
      <c r="MDT175" s="395"/>
      <c r="MDU175" s="395"/>
      <c r="MDV175" s="395"/>
      <c r="MDW175" s="395"/>
      <c r="MDX175" s="395"/>
      <c r="MDY175" s="395"/>
      <c r="MDZ175" s="395"/>
      <c r="MEA175" s="395"/>
      <c r="MEB175" s="395"/>
      <c r="MEC175" s="395"/>
      <c r="MED175" s="395"/>
      <c r="MEE175" s="395"/>
      <c r="MEF175" s="395"/>
      <c r="MEG175" s="395"/>
      <c r="MEH175" s="395"/>
      <c r="MEI175" s="395"/>
      <c r="MEJ175" s="395"/>
      <c r="MEK175" s="395"/>
      <c r="MEL175" s="395"/>
      <c r="MEM175" s="395"/>
      <c r="MEN175" s="395"/>
      <c r="MEO175" s="395"/>
      <c r="MEP175" s="395"/>
      <c r="MEQ175" s="395"/>
      <c r="MER175" s="395"/>
      <c r="MES175" s="395"/>
      <c r="MET175" s="395"/>
      <c r="MEU175" s="395"/>
      <c r="MEV175" s="395"/>
      <c r="MEW175" s="395"/>
      <c r="MEX175" s="395"/>
      <c r="MEY175" s="395"/>
      <c r="MEZ175" s="395"/>
      <c r="MFA175" s="395"/>
      <c r="MFB175" s="395"/>
      <c r="MFC175" s="395"/>
      <c r="MFD175" s="395"/>
      <c r="MFE175" s="395"/>
      <c r="MFF175" s="395"/>
      <c r="MFG175" s="395"/>
      <c r="MFH175" s="395"/>
      <c r="MFI175" s="395"/>
      <c r="MFJ175" s="395"/>
      <c r="MFK175" s="395"/>
      <c r="MFL175" s="395"/>
      <c r="MFM175" s="395"/>
      <c r="MFN175" s="395"/>
      <c r="MFO175" s="395"/>
      <c r="MFP175" s="395"/>
      <c r="MFQ175" s="395"/>
      <c r="MFR175" s="395"/>
      <c r="MFS175" s="395"/>
      <c r="MFT175" s="395"/>
      <c r="MFU175" s="395"/>
      <c r="MFV175" s="395"/>
      <c r="MFW175" s="395"/>
      <c r="MFX175" s="395"/>
      <c r="MFY175" s="395"/>
      <c r="MFZ175" s="395"/>
      <c r="MGA175" s="395"/>
      <c r="MGB175" s="395"/>
      <c r="MGC175" s="395"/>
      <c r="MGD175" s="395"/>
      <c r="MGE175" s="395"/>
      <c r="MGF175" s="395"/>
      <c r="MGG175" s="395"/>
      <c r="MGH175" s="395"/>
      <c r="MGI175" s="395"/>
      <c r="MGJ175" s="395"/>
      <c r="MGK175" s="395"/>
      <c r="MGL175" s="395"/>
      <c r="MGM175" s="395"/>
      <c r="MGN175" s="395"/>
      <c r="MGO175" s="395"/>
      <c r="MGP175" s="395"/>
      <c r="MGQ175" s="395"/>
      <c r="MGR175" s="395"/>
      <c r="MGS175" s="395"/>
      <c r="MGT175" s="395"/>
      <c r="MGU175" s="395"/>
      <c r="MGV175" s="395"/>
      <c r="MGW175" s="395"/>
      <c r="MGX175" s="395"/>
      <c r="MGY175" s="395"/>
      <c r="MGZ175" s="395"/>
      <c r="MHA175" s="395"/>
      <c r="MHB175" s="395"/>
      <c r="MHC175" s="395"/>
      <c r="MHD175" s="395"/>
      <c r="MHE175" s="395"/>
      <c r="MHF175" s="395"/>
      <c r="MHG175" s="395"/>
      <c r="MHH175" s="395"/>
      <c r="MHI175" s="395"/>
      <c r="MHJ175" s="395"/>
      <c r="MHK175" s="395"/>
      <c r="MHL175" s="395"/>
      <c r="MHM175" s="395"/>
      <c r="MHN175" s="395"/>
      <c r="MHO175" s="395"/>
      <c r="MHP175" s="395"/>
      <c r="MHQ175" s="395"/>
      <c r="MHR175" s="395"/>
      <c r="MHS175" s="395"/>
      <c r="MHT175" s="395"/>
      <c r="MHU175" s="395"/>
      <c r="MHV175" s="395"/>
      <c r="MHW175" s="395"/>
      <c r="MHX175" s="395"/>
      <c r="MHY175" s="395"/>
      <c r="MHZ175" s="395"/>
      <c r="MIA175" s="395"/>
      <c r="MIB175" s="395"/>
      <c r="MIC175" s="395"/>
      <c r="MID175" s="395"/>
      <c r="MIE175" s="395"/>
      <c r="MIF175" s="395"/>
      <c r="MIG175" s="395"/>
      <c r="MIH175" s="395"/>
      <c r="MII175" s="395"/>
      <c r="MIJ175" s="395"/>
      <c r="MIK175" s="395"/>
      <c r="MIL175" s="395"/>
      <c r="MIM175" s="395"/>
      <c r="MIN175" s="395"/>
      <c r="MIO175" s="395"/>
      <c r="MIP175" s="395"/>
      <c r="MIQ175" s="395"/>
      <c r="MIR175" s="395"/>
      <c r="MIS175" s="395"/>
      <c r="MIT175" s="395"/>
      <c r="MIU175" s="395"/>
      <c r="MIV175" s="395"/>
      <c r="MIW175" s="395"/>
      <c r="MIX175" s="395"/>
      <c r="MIY175" s="395"/>
      <c r="MIZ175" s="395"/>
      <c r="MJA175" s="395"/>
      <c r="MJB175" s="395"/>
      <c r="MJC175" s="395"/>
      <c r="MJD175" s="395"/>
      <c r="MJE175" s="395"/>
      <c r="MJF175" s="395"/>
      <c r="MJG175" s="395"/>
      <c r="MJH175" s="395"/>
      <c r="MJI175" s="395"/>
      <c r="MJJ175" s="395"/>
      <c r="MJK175" s="395"/>
      <c r="MJL175" s="395"/>
      <c r="MJM175" s="395"/>
      <c r="MJN175" s="395"/>
      <c r="MJO175" s="395"/>
      <c r="MJP175" s="395"/>
      <c r="MJQ175" s="395"/>
      <c r="MJR175" s="395"/>
      <c r="MJS175" s="395"/>
      <c r="MJT175" s="395"/>
      <c r="MJU175" s="395"/>
      <c r="MJV175" s="395"/>
      <c r="MJW175" s="395"/>
      <c r="MJX175" s="395"/>
      <c r="MJY175" s="395"/>
      <c r="MJZ175" s="395"/>
      <c r="MKA175" s="395"/>
      <c r="MKB175" s="395"/>
      <c r="MKC175" s="395"/>
      <c r="MKD175" s="395"/>
      <c r="MKE175" s="395"/>
      <c r="MKF175" s="395"/>
      <c r="MKG175" s="395"/>
      <c r="MKH175" s="395"/>
      <c r="MKI175" s="395"/>
      <c r="MKJ175" s="395"/>
      <c r="MKK175" s="395"/>
      <c r="MKL175" s="395"/>
      <c r="MKM175" s="395"/>
      <c r="MKN175" s="395"/>
      <c r="MKO175" s="395"/>
      <c r="MKP175" s="395"/>
      <c r="MKQ175" s="395"/>
      <c r="MKR175" s="395"/>
      <c r="MKS175" s="395"/>
      <c r="MKT175" s="395"/>
      <c r="MKU175" s="395"/>
      <c r="MKV175" s="395"/>
      <c r="MKW175" s="395"/>
      <c r="MKX175" s="395"/>
      <c r="MKY175" s="395"/>
      <c r="MKZ175" s="395"/>
      <c r="MLA175" s="395"/>
      <c r="MLB175" s="395"/>
      <c r="MLC175" s="395"/>
      <c r="MLD175" s="395"/>
      <c r="MLE175" s="395"/>
      <c r="MLF175" s="395"/>
      <c r="MLG175" s="395"/>
      <c r="MLH175" s="395"/>
      <c r="MLI175" s="395"/>
      <c r="MLJ175" s="395"/>
      <c r="MLK175" s="395"/>
      <c r="MLL175" s="395"/>
      <c r="MLM175" s="395"/>
      <c r="MLN175" s="395"/>
      <c r="MLO175" s="395"/>
      <c r="MLP175" s="395"/>
      <c r="MLQ175" s="395"/>
      <c r="MLR175" s="395"/>
      <c r="MLS175" s="395"/>
      <c r="MLT175" s="395"/>
      <c r="MLU175" s="395"/>
      <c r="MLV175" s="395"/>
      <c r="MLW175" s="395"/>
      <c r="MLX175" s="395"/>
      <c r="MLY175" s="395"/>
      <c r="MLZ175" s="395"/>
      <c r="MMA175" s="395"/>
      <c r="MMB175" s="395"/>
      <c r="MMC175" s="395"/>
      <c r="MMD175" s="395"/>
      <c r="MME175" s="395"/>
      <c r="MMF175" s="395"/>
      <c r="MMG175" s="395"/>
      <c r="MMH175" s="395"/>
      <c r="MMI175" s="395"/>
      <c r="MMJ175" s="395"/>
      <c r="MMK175" s="395"/>
      <c r="MML175" s="395"/>
      <c r="MMM175" s="395"/>
      <c r="MMN175" s="395"/>
      <c r="MMO175" s="395"/>
      <c r="MMP175" s="395"/>
      <c r="MMQ175" s="395"/>
      <c r="MMR175" s="395"/>
      <c r="MMS175" s="395"/>
      <c r="MMT175" s="395"/>
      <c r="MMU175" s="395"/>
      <c r="MMV175" s="395"/>
      <c r="MMW175" s="395"/>
      <c r="MMX175" s="395"/>
      <c r="MMY175" s="395"/>
      <c r="MMZ175" s="395"/>
      <c r="MNA175" s="395"/>
      <c r="MNB175" s="395"/>
      <c r="MNC175" s="395"/>
      <c r="MND175" s="395"/>
      <c r="MNE175" s="395"/>
      <c r="MNF175" s="395"/>
      <c r="MNG175" s="395"/>
      <c r="MNH175" s="395"/>
      <c r="MNI175" s="395"/>
      <c r="MNJ175" s="395"/>
      <c r="MNK175" s="395"/>
      <c r="MNL175" s="395"/>
      <c r="MNM175" s="395"/>
      <c r="MNN175" s="395"/>
      <c r="MNO175" s="395"/>
      <c r="MNP175" s="395"/>
      <c r="MNQ175" s="395"/>
      <c r="MNR175" s="395"/>
      <c r="MNS175" s="395"/>
      <c r="MNT175" s="395"/>
      <c r="MNU175" s="395"/>
      <c r="MNV175" s="395"/>
      <c r="MNW175" s="395"/>
      <c r="MNX175" s="395"/>
      <c r="MNY175" s="395"/>
      <c r="MNZ175" s="395"/>
      <c r="MOA175" s="395"/>
      <c r="MOB175" s="395"/>
      <c r="MOC175" s="395"/>
      <c r="MOD175" s="395"/>
      <c r="MOE175" s="395"/>
      <c r="MOF175" s="395"/>
      <c r="MOG175" s="395"/>
      <c r="MOH175" s="395"/>
      <c r="MOI175" s="395"/>
      <c r="MOJ175" s="395"/>
      <c r="MOK175" s="395"/>
      <c r="MOL175" s="395"/>
      <c r="MOM175" s="395"/>
      <c r="MON175" s="395"/>
      <c r="MOO175" s="395"/>
      <c r="MOP175" s="395"/>
      <c r="MOQ175" s="395"/>
      <c r="MOR175" s="395"/>
      <c r="MOS175" s="395"/>
      <c r="MOT175" s="395"/>
      <c r="MOU175" s="395"/>
      <c r="MOV175" s="395"/>
      <c r="MOW175" s="395"/>
      <c r="MOX175" s="395"/>
      <c r="MOY175" s="395"/>
      <c r="MOZ175" s="395"/>
      <c r="MPA175" s="395"/>
      <c r="MPB175" s="395"/>
      <c r="MPC175" s="395"/>
      <c r="MPD175" s="395"/>
      <c r="MPE175" s="395"/>
      <c r="MPF175" s="395"/>
      <c r="MPG175" s="395"/>
      <c r="MPH175" s="395"/>
      <c r="MPI175" s="395"/>
      <c r="MPJ175" s="395"/>
      <c r="MPK175" s="395"/>
      <c r="MPL175" s="395"/>
      <c r="MPM175" s="395"/>
      <c r="MPN175" s="395"/>
      <c r="MPO175" s="395"/>
      <c r="MPP175" s="395"/>
      <c r="MPQ175" s="395"/>
      <c r="MPR175" s="395"/>
      <c r="MPS175" s="395"/>
      <c r="MPT175" s="395"/>
      <c r="MPU175" s="395"/>
      <c r="MPV175" s="395"/>
      <c r="MPW175" s="395"/>
      <c r="MPX175" s="395"/>
      <c r="MPY175" s="395"/>
      <c r="MPZ175" s="395"/>
      <c r="MQA175" s="395"/>
      <c r="MQB175" s="395"/>
      <c r="MQC175" s="395"/>
      <c r="MQD175" s="395"/>
      <c r="MQE175" s="395"/>
      <c r="MQF175" s="395"/>
      <c r="MQG175" s="395"/>
      <c r="MQH175" s="395"/>
      <c r="MQI175" s="395"/>
      <c r="MQJ175" s="395"/>
      <c r="MQK175" s="395"/>
      <c r="MQL175" s="395"/>
      <c r="MQM175" s="395"/>
      <c r="MQN175" s="395"/>
      <c r="MQO175" s="395"/>
      <c r="MQP175" s="395"/>
      <c r="MQQ175" s="395"/>
      <c r="MQR175" s="395"/>
      <c r="MQS175" s="395"/>
      <c r="MQT175" s="395"/>
      <c r="MQU175" s="395"/>
      <c r="MQV175" s="395"/>
      <c r="MQW175" s="395"/>
      <c r="MQX175" s="395"/>
      <c r="MQY175" s="395"/>
      <c r="MQZ175" s="395"/>
      <c r="MRA175" s="395"/>
      <c r="MRB175" s="395"/>
      <c r="MRC175" s="395"/>
      <c r="MRD175" s="395"/>
      <c r="MRE175" s="395"/>
      <c r="MRF175" s="395"/>
      <c r="MRG175" s="395"/>
      <c r="MRH175" s="395"/>
      <c r="MRI175" s="395"/>
      <c r="MRJ175" s="395"/>
      <c r="MRK175" s="395"/>
      <c r="MRL175" s="395"/>
      <c r="MRM175" s="395"/>
      <c r="MRN175" s="395"/>
      <c r="MRO175" s="395"/>
      <c r="MRP175" s="395"/>
      <c r="MRQ175" s="395"/>
      <c r="MRR175" s="395"/>
      <c r="MRS175" s="395"/>
      <c r="MRT175" s="395"/>
      <c r="MRU175" s="395"/>
      <c r="MRV175" s="395"/>
      <c r="MRW175" s="395"/>
      <c r="MRX175" s="395"/>
      <c r="MRY175" s="395"/>
      <c r="MRZ175" s="395"/>
      <c r="MSA175" s="395"/>
      <c r="MSB175" s="395"/>
      <c r="MSC175" s="395"/>
      <c r="MSD175" s="395"/>
      <c r="MSE175" s="395"/>
      <c r="MSF175" s="395"/>
      <c r="MSG175" s="395"/>
      <c r="MSH175" s="395"/>
      <c r="MSI175" s="395"/>
      <c r="MSJ175" s="395"/>
      <c r="MSK175" s="395"/>
      <c r="MSL175" s="395"/>
      <c r="MSM175" s="395"/>
      <c r="MSN175" s="395"/>
      <c r="MSO175" s="395"/>
      <c r="MSP175" s="395"/>
      <c r="MSQ175" s="395"/>
      <c r="MSR175" s="395"/>
      <c r="MSS175" s="395"/>
      <c r="MST175" s="395"/>
      <c r="MSU175" s="395"/>
      <c r="MSV175" s="395"/>
      <c r="MSW175" s="395"/>
      <c r="MSX175" s="395"/>
      <c r="MSY175" s="395"/>
      <c r="MSZ175" s="395"/>
      <c r="MTA175" s="395"/>
      <c r="MTB175" s="395"/>
      <c r="MTC175" s="395"/>
      <c r="MTD175" s="395"/>
      <c r="MTE175" s="395"/>
      <c r="MTF175" s="395"/>
      <c r="MTG175" s="395"/>
      <c r="MTH175" s="395"/>
      <c r="MTI175" s="395"/>
      <c r="MTJ175" s="395"/>
      <c r="MTK175" s="395"/>
      <c r="MTL175" s="395"/>
      <c r="MTM175" s="395"/>
      <c r="MTN175" s="395"/>
      <c r="MTO175" s="395"/>
      <c r="MTP175" s="395"/>
      <c r="MTQ175" s="395"/>
      <c r="MTR175" s="395"/>
      <c r="MTS175" s="395"/>
      <c r="MTT175" s="395"/>
      <c r="MTU175" s="395"/>
      <c r="MTV175" s="395"/>
      <c r="MTW175" s="395"/>
      <c r="MTX175" s="395"/>
      <c r="MTY175" s="395"/>
      <c r="MTZ175" s="395"/>
      <c r="MUA175" s="395"/>
      <c r="MUB175" s="395"/>
      <c r="MUC175" s="395"/>
      <c r="MUD175" s="395"/>
      <c r="MUE175" s="395"/>
      <c r="MUF175" s="395"/>
      <c r="MUG175" s="395"/>
      <c r="MUH175" s="395"/>
      <c r="MUI175" s="395"/>
      <c r="MUJ175" s="395"/>
      <c r="MUK175" s="395"/>
      <c r="MUL175" s="395"/>
      <c r="MUM175" s="395"/>
      <c r="MUN175" s="395"/>
      <c r="MUO175" s="395"/>
      <c r="MUP175" s="395"/>
      <c r="MUQ175" s="395"/>
      <c r="MUR175" s="395"/>
      <c r="MUS175" s="395"/>
      <c r="MUT175" s="395"/>
      <c r="MUU175" s="395"/>
      <c r="MUV175" s="395"/>
      <c r="MUW175" s="395"/>
      <c r="MUX175" s="395"/>
      <c r="MUY175" s="395"/>
      <c r="MUZ175" s="395"/>
      <c r="MVA175" s="395"/>
      <c r="MVB175" s="395"/>
      <c r="MVC175" s="395"/>
      <c r="MVD175" s="395"/>
      <c r="MVE175" s="395"/>
      <c r="MVF175" s="395"/>
      <c r="MVG175" s="395"/>
      <c r="MVH175" s="395"/>
      <c r="MVI175" s="395"/>
      <c r="MVJ175" s="395"/>
      <c r="MVK175" s="395"/>
      <c r="MVL175" s="395"/>
      <c r="MVM175" s="395"/>
      <c r="MVN175" s="395"/>
      <c r="MVO175" s="395"/>
      <c r="MVP175" s="395"/>
      <c r="MVQ175" s="395"/>
      <c r="MVR175" s="395"/>
      <c r="MVS175" s="395"/>
      <c r="MVT175" s="395"/>
      <c r="MVU175" s="395"/>
      <c r="MVV175" s="395"/>
      <c r="MVW175" s="395"/>
      <c r="MVX175" s="395"/>
      <c r="MVY175" s="395"/>
      <c r="MVZ175" s="395"/>
      <c r="MWA175" s="395"/>
      <c r="MWB175" s="395"/>
      <c r="MWC175" s="395"/>
      <c r="MWD175" s="395"/>
      <c r="MWE175" s="395"/>
      <c r="MWF175" s="395"/>
      <c r="MWG175" s="395"/>
      <c r="MWH175" s="395"/>
      <c r="MWI175" s="395"/>
      <c r="MWJ175" s="395"/>
      <c r="MWK175" s="395"/>
      <c r="MWL175" s="395"/>
      <c r="MWM175" s="395"/>
      <c r="MWN175" s="395"/>
      <c r="MWO175" s="395"/>
      <c r="MWP175" s="395"/>
      <c r="MWQ175" s="395"/>
      <c r="MWR175" s="395"/>
      <c r="MWS175" s="395"/>
      <c r="MWT175" s="395"/>
      <c r="MWU175" s="395"/>
      <c r="MWV175" s="395"/>
      <c r="MWW175" s="395"/>
      <c r="MWX175" s="395"/>
      <c r="MWY175" s="395"/>
      <c r="MWZ175" s="395"/>
      <c r="MXA175" s="395"/>
      <c r="MXB175" s="395"/>
      <c r="MXC175" s="395"/>
      <c r="MXD175" s="395"/>
      <c r="MXE175" s="395"/>
      <c r="MXF175" s="395"/>
      <c r="MXG175" s="395"/>
      <c r="MXH175" s="395"/>
      <c r="MXI175" s="395"/>
      <c r="MXJ175" s="395"/>
      <c r="MXK175" s="395"/>
      <c r="MXL175" s="395"/>
      <c r="MXM175" s="395"/>
      <c r="MXN175" s="395"/>
      <c r="MXO175" s="395"/>
      <c r="MXP175" s="395"/>
      <c r="MXQ175" s="395"/>
      <c r="MXR175" s="395"/>
      <c r="MXS175" s="395"/>
      <c r="MXT175" s="395"/>
      <c r="MXU175" s="395"/>
      <c r="MXV175" s="395"/>
      <c r="MXW175" s="395"/>
      <c r="MXX175" s="395"/>
      <c r="MXY175" s="395"/>
      <c r="MXZ175" s="395"/>
      <c r="MYA175" s="395"/>
      <c r="MYB175" s="395"/>
      <c r="MYC175" s="395"/>
      <c r="MYD175" s="395"/>
      <c r="MYE175" s="395"/>
      <c r="MYF175" s="395"/>
      <c r="MYG175" s="395"/>
      <c r="MYH175" s="395"/>
      <c r="MYI175" s="395"/>
      <c r="MYJ175" s="395"/>
      <c r="MYK175" s="395"/>
      <c r="MYL175" s="395"/>
      <c r="MYM175" s="395"/>
      <c r="MYN175" s="395"/>
      <c r="MYO175" s="395"/>
      <c r="MYP175" s="395"/>
      <c r="MYQ175" s="395"/>
      <c r="MYR175" s="395"/>
      <c r="MYS175" s="395"/>
      <c r="MYT175" s="395"/>
      <c r="MYU175" s="395"/>
      <c r="MYV175" s="395"/>
      <c r="MYW175" s="395"/>
      <c r="MYX175" s="395"/>
      <c r="MYY175" s="395"/>
      <c r="MYZ175" s="395"/>
      <c r="MZA175" s="395"/>
      <c r="MZB175" s="395"/>
      <c r="MZC175" s="395"/>
      <c r="MZD175" s="395"/>
      <c r="MZE175" s="395"/>
      <c r="MZF175" s="395"/>
      <c r="MZG175" s="395"/>
      <c r="MZH175" s="395"/>
      <c r="MZI175" s="395"/>
      <c r="MZJ175" s="395"/>
      <c r="MZK175" s="395"/>
      <c r="MZL175" s="395"/>
      <c r="MZM175" s="395"/>
      <c r="MZN175" s="395"/>
      <c r="MZO175" s="395"/>
      <c r="MZP175" s="395"/>
      <c r="MZQ175" s="395"/>
      <c r="MZR175" s="395"/>
      <c r="MZS175" s="395"/>
      <c r="MZT175" s="395"/>
      <c r="MZU175" s="395"/>
      <c r="MZV175" s="395"/>
      <c r="MZW175" s="395"/>
      <c r="MZX175" s="395"/>
      <c r="MZY175" s="395"/>
      <c r="MZZ175" s="395"/>
      <c r="NAA175" s="395"/>
      <c r="NAB175" s="395"/>
      <c r="NAC175" s="395"/>
      <c r="NAD175" s="395"/>
      <c r="NAE175" s="395"/>
      <c r="NAF175" s="395"/>
      <c r="NAG175" s="395"/>
      <c r="NAH175" s="395"/>
      <c r="NAI175" s="395"/>
      <c r="NAJ175" s="395"/>
      <c r="NAK175" s="395"/>
      <c r="NAL175" s="395"/>
      <c r="NAM175" s="395"/>
      <c r="NAN175" s="395"/>
      <c r="NAO175" s="395"/>
      <c r="NAP175" s="395"/>
      <c r="NAQ175" s="395"/>
      <c r="NAR175" s="395"/>
      <c r="NAS175" s="395"/>
      <c r="NAT175" s="395"/>
      <c r="NAU175" s="395"/>
      <c r="NAV175" s="395"/>
      <c r="NAW175" s="395"/>
      <c r="NAX175" s="395"/>
      <c r="NAY175" s="395"/>
      <c r="NAZ175" s="395"/>
      <c r="NBA175" s="395"/>
      <c r="NBB175" s="395"/>
      <c r="NBC175" s="395"/>
      <c r="NBD175" s="395"/>
      <c r="NBE175" s="395"/>
      <c r="NBF175" s="395"/>
      <c r="NBG175" s="395"/>
      <c r="NBH175" s="395"/>
      <c r="NBI175" s="395"/>
      <c r="NBJ175" s="395"/>
      <c r="NBK175" s="395"/>
      <c r="NBL175" s="395"/>
      <c r="NBM175" s="395"/>
      <c r="NBN175" s="395"/>
      <c r="NBO175" s="395"/>
      <c r="NBP175" s="395"/>
      <c r="NBQ175" s="395"/>
      <c r="NBR175" s="395"/>
      <c r="NBS175" s="395"/>
      <c r="NBT175" s="395"/>
      <c r="NBU175" s="395"/>
      <c r="NBV175" s="395"/>
      <c r="NBW175" s="395"/>
      <c r="NBX175" s="395"/>
      <c r="NBY175" s="395"/>
      <c r="NBZ175" s="395"/>
      <c r="NCA175" s="395"/>
      <c r="NCB175" s="395"/>
      <c r="NCC175" s="395"/>
      <c r="NCD175" s="395"/>
      <c r="NCE175" s="395"/>
      <c r="NCF175" s="395"/>
      <c r="NCG175" s="395"/>
      <c r="NCH175" s="395"/>
      <c r="NCI175" s="395"/>
      <c r="NCJ175" s="395"/>
      <c r="NCK175" s="395"/>
      <c r="NCL175" s="395"/>
      <c r="NCM175" s="395"/>
      <c r="NCN175" s="395"/>
      <c r="NCO175" s="395"/>
      <c r="NCP175" s="395"/>
      <c r="NCQ175" s="395"/>
      <c r="NCR175" s="395"/>
      <c r="NCS175" s="395"/>
      <c r="NCT175" s="395"/>
      <c r="NCU175" s="395"/>
      <c r="NCV175" s="395"/>
      <c r="NCW175" s="395"/>
      <c r="NCX175" s="395"/>
      <c r="NCY175" s="395"/>
      <c r="NCZ175" s="395"/>
      <c r="NDA175" s="395"/>
      <c r="NDB175" s="395"/>
      <c r="NDC175" s="395"/>
      <c r="NDD175" s="395"/>
      <c r="NDE175" s="395"/>
      <c r="NDF175" s="395"/>
      <c r="NDG175" s="395"/>
      <c r="NDH175" s="395"/>
      <c r="NDI175" s="395"/>
      <c r="NDJ175" s="395"/>
      <c r="NDK175" s="395"/>
      <c r="NDL175" s="395"/>
      <c r="NDM175" s="395"/>
      <c r="NDN175" s="395"/>
      <c r="NDO175" s="395"/>
      <c r="NDP175" s="395"/>
      <c r="NDQ175" s="395"/>
      <c r="NDR175" s="395"/>
      <c r="NDS175" s="395"/>
      <c r="NDT175" s="395"/>
      <c r="NDU175" s="395"/>
      <c r="NDV175" s="395"/>
      <c r="NDW175" s="395"/>
      <c r="NDX175" s="395"/>
      <c r="NDY175" s="395"/>
      <c r="NDZ175" s="395"/>
      <c r="NEA175" s="395"/>
      <c r="NEB175" s="395"/>
      <c r="NEC175" s="395"/>
      <c r="NED175" s="395"/>
      <c r="NEE175" s="395"/>
      <c r="NEF175" s="395"/>
      <c r="NEG175" s="395"/>
      <c r="NEH175" s="395"/>
      <c r="NEI175" s="395"/>
      <c r="NEJ175" s="395"/>
      <c r="NEK175" s="395"/>
      <c r="NEL175" s="395"/>
      <c r="NEM175" s="395"/>
      <c r="NEN175" s="395"/>
      <c r="NEO175" s="395"/>
      <c r="NEP175" s="395"/>
      <c r="NEQ175" s="395"/>
      <c r="NER175" s="395"/>
      <c r="NES175" s="395"/>
      <c r="NET175" s="395"/>
      <c r="NEU175" s="395"/>
      <c r="NEV175" s="395"/>
      <c r="NEW175" s="395"/>
      <c r="NEX175" s="395"/>
      <c r="NEY175" s="395"/>
      <c r="NEZ175" s="395"/>
      <c r="NFA175" s="395"/>
      <c r="NFB175" s="395"/>
      <c r="NFC175" s="395"/>
      <c r="NFD175" s="395"/>
      <c r="NFE175" s="395"/>
      <c r="NFF175" s="395"/>
      <c r="NFG175" s="395"/>
      <c r="NFH175" s="395"/>
      <c r="NFI175" s="395"/>
      <c r="NFJ175" s="395"/>
      <c r="NFK175" s="395"/>
      <c r="NFL175" s="395"/>
      <c r="NFM175" s="395"/>
      <c r="NFN175" s="395"/>
      <c r="NFO175" s="395"/>
      <c r="NFP175" s="395"/>
      <c r="NFQ175" s="395"/>
      <c r="NFR175" s="395"/>
      <c r="NFS175" s="395"/>
      <c r="NFT175" s="395"/>
      <c r="NFU175" s="395"/>
      <c r="NFV175" s="395"/>
      <c r="NFW175" s="395"/>
      <c r="NFX175" s="395"/>
      <c r="NFY175" s="395"/>
      <c r="NFZ175" s="395"/>
      <c r="NGA175" s="395"/>
      <c r="NGB175" s="395"/>
      <c r="NGC175" s="395"/>
      <c r="NGD175" s="395"/>
      <c r="NGE175" s="395"/>
      <c r="NGF175" s="395"/>
      <c r="NGG175" s="395"/>
      <c r="NGH175" s="395"/>
      <c r="NGI175" s="395"/>
      <c r="NGJ175" s="395"/>
      <c r="NGK175" s="395"/>
      <c r="NGL175" s="395"/>
      <c r="NGM175" s="395"/>
      <c r="NGN175" s="395"/>
      <c r="NGO175" s="395"/>
      <c r="NGP175" s="395"/>
      <c r="NGQ175" s="395"/>
      <c r="NGR175" s="395"/>
      <c r="NGS175" s="395"/>
      <c r="NGT175" s="395"/>
      <c r="NGU175" s="395"/>
      <c r="NGV175" s="395"/>
      <c r="NGW175" s="395"/>
      <c r="NGX175" s="395"/>
      <c r="NGY175" s="395"/>
      <c r="NGZ175" s="395"/>
      <c r="NHA175" s="395"/>
      <c r="NHB175" s="395"/>
      <c r="NHC175" s="395"/>
      <c r="NHD175" s="395"/>
      <c r="NHE175" s="395"/>
      <c r="NHF175" s="395"/>
      <c r="NHG175" s="395"/>
      <c r="NHH175" s="395"/>
      <c r="NHI175" s="395"/>
      <c r="NHJ175" s="395"/>
      <c r="NHK175" s="395"/>
      <c r="NHL175" s="395"/>
      <c r="NHM175" s="395"/>
      <c r="NHN175" s="395"/>
      <c r="NHO175" s="395"/>
      <c r="NHP175" s="395"/>
      <c r="NHQ175" s="395"/>
      <c r="NHR175" s="395"/>
      <c r="NHS175" s="395"/>
      <c r="NHT175" s="395"/>
      <c r="NHU175" s="395"/>
      <c r="NHV175" s="395"/>
      <c r="NHW175" s="395"/>
      <c r="NHX175" s="395"/>
      <c r="NHY175" s="395"/>
      <c r="NHZ175" s="395"/>
      <c r="NIA175" s="395"/>
      <c r="NIB175" s="395"/>
      <c r="NIC175" s="395"/>
      <c r="NID175" s="395"/>
      <c r="NIE175" s="395"/>
      <c r="NIF175" s="395"/>
      <c r="NIG175" s="395"/>
      <c r="NIH175" s="395"/>
      <c r="NII175" s="395"/>
      <c r="NIJ175" s="395"/>
      <c r="NIK175" s="395"/>
      <c r="NIL175" s="395"/>
      <c r="NIM175" s="395"/>
      <c r="NIN175" s="395"/>
      <c r="NIO175" s="395"/>
      <c r="NIP175" s="395"/>
      <c r="NIQ175" s="395"/>
      <c r="NIR175" s="395"/>
      <c r="NIS175" s="395"/>
      <c r="NIT175" s="395"/>
      <c r="NIU175" s="395"/>
      <c r="NIV175" s="395"/>
      <c r="NIW175" s="395"/>
      <c r="NIX175" s="395"/>
      <c r="NIY175" s="395"/>
      <c r="NIZ175" s="395"/>
      <c r="NJA175" s="395"/>
      <c r="NJB175" s="395"/>
      <c r="NJC175" s="395"/>
      <c r="NJD175" s="395"/>
      <c r="NJE175" s="395"/>
      <c r="NJF175" s="395"/>
      <c r="NJG175" s="395"/>
      <c r="NJH175" s="395"/>
      <c r="NJI175" s="395"/>
      <c r="NJJ175" s="395"/>
      <c r="NJK175" s="395"/>
      <c r="NJL175" s="395"/>
      <c r="NJM175" s="395"/>
      <c r="NJN175" s="395"/>
      <c r="NJO175" s="395"/>
      <c r="NJP175" s="395"/>
      <c r="NJQ175" s="395"/>
      <c r="NJR175" s="395"/>
      <c r="NJS175" s="395"/>
      <c r="NJT175" s="395"/>
      <c r="NJU175" s="395"/>
      <c r="NJV175" s="395"/>
      <c r="NJW175" s="395"/>
      <c r="NJX175" s="395"/>
      <c r="NJY175" s="395"/>
      <c r="NJZ175" s="395"/>
      <c r="NKA175" s="395"/>
      <c r="NKB175" s="395"/>
      <c r="NKC175" s="395"/>
      <c r="NKD175" s="395"/>
      <c r="NKE175" s="395"/>
      <c r="NKF175" s="395"/>
      <c r="NKG175" s="395"/>
      <c r="NKH175" s="395"/>
      <c r="NKI175" s="395"/>
      <c r="NKJ175" s="395"/>
      <c r="NKK175" s="395"/>
      <c r="NKL175" s="395"/>
      <c r="NKM175" s="395"/>
      <c r="NKN175" s="395"/>
      <c r="NKO175" s="395"/>
      <c r="NKP175" s="395"/>
      <c r="NKQ175" s="395"/>
      <c r="NKR175" s="395"/>
      <c r="NKS175" s="395"/>
      <c r="NKT175" s="395"/>
      <c r="NKU175" s="395"/>
      <c r="NKV175" s="395"/>
      <c r="NKW175" s="395"/>
      <c r="NKX175" s="395"/>
      <c r="NKY175" s="395"/>
      <c r="NKZ175" s="395"/>
      <c r="NLA175" s="395"/>
      <c r="NLB175" s="395"/>
      <c r="NLC175" s="395"/>
      <c r="NLD175" s="395"/>
      <c r="NLE175" s="395"/>
      <c r="NLF175" s="395"/>
      <c r="NLG175" s="395"/>
      <c r="NLH175" s="395"/>
      <c r="NLI175" s="395"/>
      <c r="NLJ175" s="395"/>
      <c r="NLK175" s="395"/>
      <c r="NLL175" s="395"/>
      <c r="NLM175" s="395"/>
      <c r="NLN175" s="395"/>
      <c r="NLO175" s="395"/>
      <c r="NLP175" s="395"/>
      <c r="NLQ175" s="395"/>
      <c r="NLR175" s="395"/>
      <c r="NLS175" s="395"/>
      <c r="NLT175" s="395"/>
      <c r="NLU175" s="395"/>
      <c r="NLV175" s="395"/>
      <c r="NLW175" s="395"/>
      <c r="NLX175" s="395"/>
      <c r="NLY175" s="395"/>
      <c r="NLZ175" s="395"/>
      <c r="NMA175" s="395"/>
      <c r="NMB175" s="395"/>
      <c r="NMC175" s="395"/>
      <c r="NMD175" s="395"/>
      <c r="NME175" s="395"/>
      <c r="NMF175" s="395"/>
      <c r="NMG175" s="395"/>
      <c r="NMH175" s="395"/>
      <c r="NMI175" s="395"/>
      <c r="NMJ175" s="395"/>
      <c r="NMK175" s="395"/>
      <c r="NML175" s="395"/>
      <c r="NMM175" s="395"/>
      <c r="NMN175" s="395"/>
      <c r="NMO175" s="395"/>
      <c r="NMP175" s="395"/>
      <c r="NMQ175" s="395"/>
      <c r="NMR175" s="395"/>
      <c r="NMS175" s="395"/>
      <c r="NMT175" s="395"/>
      <c r="NMU175" s="395"/>
      <c r="NMV175" s="395"/>
      <c r="NMW175" s="395"/>
      <c r="NMX175" s="395"/>
      <c r="NMY175" s="395"/>
      <c r="NMZ175" s="395"/>
      <c r="NNA175" s="395"/>
      <c r="NNB175" s="395"/>
      <c r="NNC175" s="395"/>
      <c r="NND175" s="395"/>
      <c r="NNE175" s="395"/>
      <c r="NNF175" s="395"/>
      <c r="NNG175" s="395"/>
      <c r="NNH175" s="395"/>
      <c r="NNI175" s="395"/>
      <c r="NNJ175" s="395"/>
      <c r="NNK175" s="395"/>
      <c r="NNL175" s="395"/>
      <c r="NNM175" s="395"/>
      <c r="NNN175" s="395"/>
      <c r="NNO175" s="395"/>
      <c r="NNP175" s="395"/>
      <c r="NNQ175" s="395"/>
      <c r="NNR175" s="395"/>
      <c r="NNS175" s="395"/>
      <c r="NNT175" s="395"/>
      <c r="NNU175" s="395"/>
      <c r="NNV175" s="395"/>
      <c r="NNW175" s="395"/>
      <c r="NNX175" s="395"/>
      <c r="NNY175" s="395"/>
      <c r="NNZ175" s="395"/>
      <c r="NOA175" s="395"/>
      <c r="NOB175" s="395"/>
      <c r="NOC175" s="395"/>
      <c r="NOD175" s="395"/>
      <c r="NOE175" s="395"/>
      <c r="NOF175" s="395"/>
      <c r="NOG175" s="395"/>
      <c r="NOH175" s="395"/>
      <c r="NOI175" s="395"/>
      <c r="NOJ175" s="395"/>
      <c r="NOK175" s="395"/>
      <c r="NOL175" s="395"/>
      <c r="NOM175" s="395"/>
      <c r="NON175" s="395"/>
      <c r="NOO175" s="395"/>
      <c r="NOP175" s="395"/>
      <c r="NOQ175" s="395"/>
      <c r="NOR175" s="395"/>
      <c r="NOS175" s="395"/>
      <c r="NOT175" s="395"/>
      <c r="NOU175" s="395"/>
      <c r="NOV175" s="395"/>
      <c r="NOW175" s="395"/>
      <c r="NOX175" s="395"/>
      <c r="NOY175" s="395"/>
      <c r="NOZ175" s="395"/>
      <c r="NPA175" s="395"/>
      <c r="NPB175" s="395"/>
      <c r="NPC175" s="395"/>
      <c r="NPD175" s="395"/>
      <c r="NPE175" s="395"/>
      <c r="NPF175" s="395"/>
      <c r="NPG175" s="395"/>
      <c r="NPH175" s="395"/>
      <c r="NPI175" s="395"/>
      <c r="NPJ175" s="395"/>
      <c r="NPK175" s="395"/>
      <c r="NPL175" s="395"/>
      <c r="NPM175" s="395"/>
      <c r="NPN175" s="395"/>
      <c r="NPO175" s="395"/>
      <c r="NPP175" s="395"/>
      <c r="NPQ175" s="395"/>
      <c r="NPR175" s="395"/>
      <c r="NPS175" s="395"/>
      <c r="NPT175" s="395"/>
      <c r="NPU175" s="395"/>
      <c r="NPV175" s="395"/>
      <c r="NPW175" s="395"/>
      <c r="NPX175" s="395"/>
      <c r="NPY175" s="395"/>
      <c r="NPZ175" s="395"/>
      <c r="NQA175" s="395"/>
      <c r="NQB175" s="395"/>
      <c r="NQC175" s="395"/>
      <c r="NQD175" s="395"/>
      <c r="NQE175" s="395"/>
      <c r="NQF175" s="395"/>
      <c r="NQG175" s="395"/>
      <c r="NQH175" s="395"/>
      <c r="NQI175" s="395"/>
      <c r="NQJ175" s="395"/>
      <c r="NQK175" s="395"/>
      <c r="NQL175" s="395"/>
      <c r="NQM175" s="395"/>
      <c r="NQN175" s="395"/>
      <c r="NQO175" s="395"/>
      <c r="NQP175" s="395"/>
      <c r="NQQ175" s="395"/>
      <c r="NQR175" s="395"/>
      <c r="NQS175" s="395"/>
      <c r="NQT175" s="395"/>
      <c r="NQU175" s="395"/>
      <c r="NQV175" s="395"/>
      <c r="NQW175" s="395"/>
      <c r="NQX175" s="395"/>
      <c r="NQY175" s="395"/>
      <c r="NQZ175" s="395"/>
      <c r="NRA175" s="395"/>
      <c r="NRB175" s="395"/>
      <c r="NRC175" s="395"/>
      <c r="NRD175" s="395"/>
      <c r="NRE175" s="395"/>
      <c r="NRF175" s="395"/>
      <c r="NRG175" s="395"/>
      <c r="NRH175" s="395"/>
      <c r="NRI175" s="395"/>
      <c r="NRJ175" s="395"/>
      <c r="NRK175" s="395"/>
      <c r="NRL175" s="395"/>
      <c r="NRM175" s="395"/>
      <c r="NRN175" s="395"/>
      <c r="NRO175" s="395"/>
      <c r="NRP175" s="395"/>
      <c r="NRQ175" s="395"/>
      <c r="NRR175" s="395"/>
      <c r="NRS175" s="395"/>
      <c r="NRT175" s="395"/>
      <c r="NRU175" s="395"/>
      <c r="NRV175" s="395"/>
      <c r="NRW175" s="395"/>
      <c r="NRX175" s="395"/>
      <c r="NRY175" s="395"/>
      <c r="NRZ175" s="395"/>
      <c r="NSA175" s="395"/>
      <c r="NSB175" s="395"/>
      <c r="NSC175" s="395"/>
      <c r="NSD175" s="395"/>
      <c r="NSE175" s="395"/>
      <c r="NSF175" s="395"/>
      <c r="NSG175" s="395"/>
      <c r="NSH175" s="395"/>
      <c r="NSI175" s="395"/>
      <c r="NSJ175" s="395"/>
      <c r="NSK175" s="395"/>
      <c r="NSL175" s="395"/>
      <c r="NSM175" s="395"/>
      <c r="NSN175" s="395"/>
      <c r="NSO175" s="395"/>
      <c r="NSP175" s="395"/>
      <c r="NSQ175" s="395"/>
      <c r="NSR175" s="395"/>
      <c r="NSS175" s="395"/>
      <c r="NST175" s="395"/>
      <c r="NSU175" s="395"/>
      <c r="NSV175" s="395"/>
      <c r="NSW175" s="395"/>
      <c r="NSX175" s="395"/>
      <c r="NSY175" s="395"/>
      <c r="NSZ175" s="395"/>
      <c r="NTA175" s="395"/>
      <c r="NTB175" s="395"/>
      <c r="NTC175" s="395"/>
      <c r="NTD175" s="395"/>
      <c r="NTE175" s="395"/>
      <c r="NTF175" s="395"/>
      <c r="NTG175" s="395"/>
      <c r="NTH175" s="395"/>
      <c r="NTI175" s="395"/>
      <c r="NTJ175" s="395"/>
      <c r="NTK175" s="395"/>
      <c r="NTL175" s="395"/>
      <c r="NTM175" s="395"/>
      <c r="NTN175" s="395"/>
      <c r="NTO175" s="395"/>
      <c r="NTP175" s="395"/>
      <c r="NTQ175" s="395"/>
      <c r="NTR175" s="395"/>
      <c r="NTS175" s="395"/>
      <c r="NTT175" s="395"/>
      <c r="NTU175" s="395"/>
      <c r="NTV175" s="395"/>
      <c r="NTW175" s="395"/>
      <c r="NTX175" s="395"/>
      <c r="NTY175" s="395"/>
      <c r="NTZ175" s="395"/>
      <c r="NUA175" s="395"/>
      <c r="NUB175" s="395"/>
      <c r="NUC175" s="395"/>
      <c r="NUD175" s="395"/>
      <c r="NUE175" s="395"/>
      <c r="NUF175" s="395"/>
      <c r="NUG175" s="395"/>
      <c r="NUH175" s="395"/>
      <c r="NUI175" s="395"/>
      <c r="NUJ175" s="395"/>
      <c r="NUK175" s="395"/>
      <c r="NUL175" s="395"/>
      <c r="NUM175" s="395"/>
      <c r="NUN175" s="395"/>
      <c r="NUO175" s="395"/>
      <c r="NUP175" s="395"/>
      <c r="NUQ175" s="395"/>
      <c r="NUR175" s="395"/>
      <c r="NUS175" s="395"/>
      <c r="NUT175" s="395"/>
      <c r="NUU175" s="395"/>
      <c r="NUV175" s="395"/>
      <c r="NUW175" s="395"/>
      <c r="NUX175" s="395"/>
      <c r="NUY175" s="395"/>
      <c r="NUZ175" s="395"/>
      <c r="NVA175" s="395"/>
      <c r="NVB175" s="395"/>
      <c r="NVC175" s="395"/>
      <c r="NVD175" s="395"/>
      <c r="NVE175" s="395"/>
      <c r="NVF175" s="395"/>
      <c r="NVG175" s="395"/>
      <c r="NVH175" s="395"/>
      <c r="NVI175" s="395"/>
      <c r="NVJ175" s="395"/>
      <c r="NVK175" s="395"/>
      <c r="NVL175" s="395"/>
      <c r="NVM175" s="395"/>
      <c r="NVN175" s="395"/>
      <c r="NVO175" s="395"/>
      <c r="NVP175" s="395"/>
      <c r="NVQ175" s="395"/>
      <c r="NVR175" s="395"/>
      <c r="NVS175" s="395"/>
      <c r="NVT175" s="395"/>
      <c r="NVU175" s="395"/>
      <c r="NVV175" s="395"/>
      <c r="NVW175" s="395"/>
      <c r="NVX175" s="395"/>
      <c r="NVY175" s="395"/>
      <c r="NVZ175" s="395"/>
      <c r="NWA175" s="395"/>
      <c r="NWB175" s="395"/>
      <c r="NWC175" s="395"/>
      <c r="NWD175" s="395"/>
      <c r="NWE175" s="395"/>
      <c r="NWF175" s="395"/>
      <c r="NWG175" s="395"/>
      <c r="NWH175" s="395"/>
      <c r="NWI175" s="395"/>
      <c r="NWJ175" s="395"/>
      <c r="NWK175" s="395"/>
      <c r="NWL175" s="395"/>
      <c r="NWM175" s="395"/>
      <c r="NWN175" s="395"/>
      <c r="NWO175" s="395"/>
      <c r="NWP175" s="395"/>
      <c r="NWQ175" s="395"/>
      <c r="NWR175" s="395"/>
      <c r="NWS175" s="395"/>
      <c r="NWT175" s="395"/>
      <c r="NWU175" s="395"/>
      <c r="NWV175" s="395"/>
      <c r="NWW175" s="395"/>
      <c r="NWX175" s="395"/>
      <c r="NWY175" s="395"/>
      <c r="NWZ175" s="395"/>
      <c r="NXA175" s="395"/>
      <c r="NXB175" s="395"/>
      <c r="NXC175" s="395"/>
      <c r="NXD175" s="395"/>
      <c r="NXE175" s="395"/>
      <c r="NXF175" s="395"/>
      <c r="NXG175" s="395"/>
      <c r="NXH175" s="395"/>
      <c r="NXI175" s="395"/>
      <c r="NXJ175" s="395"/>
      <c r="NXK175" s="395"/>
      <c r="NXL175" s="395"/>
      <c r="NXM175" s="395"/>
      <c r="NXN175" s="395"/>
      <c r="NXO175" s="395"/>
      <c r="NXP175" s="395"/>
      <c r="NXQ175" s="395"/>
      <c r="NXR175" s="395"/>
      <c r="NXS175" s="395"/>
      <c r="NXT175" s="395"/>
      <c r="NXU175" s="395"/>
      <c r="NXV175" s="395"/>
      <c r="NXW175" s="395"/>
      <c r="NXX175" s="395"/>
      <c r="NXY175" s="395"/>
      <c r="NXZ175" s="395"/>
      <c r="NYA175" s="395"/>
      <c r="NYB175" s="395"/>
      <c r="NYC175" s="395"/>
      <c r="NYD175" s="395"/>
      <c r="NYE175" s="395"/>
      <c r="NYF175" s="395"/>
      <c r="NYG175" s="395"/>
      <c r="NYH175" s="395"/>
      <c r="NYI175" s="395"/>
      <c r="NYJ175" s="395"/>
      <c r="NYK175" s="395"/>
      <c r="NYL175" s="395"/>
      <c r="NYM175" s="395"/>
      <c r="NYN175" s="395"/>
      <c r="NYO175" s="395"/>
      <c r="NYP175" s="395"/>
      <c r="NYQ175" s="395"/>
      <c r="NYR175" s="395"/>
      <c r="NYS175" s="395"/>
      <c r="NYT175" s="395"/>
      <c r="NYU175" s="395"/>
      <c r="NYV175" s="395"/>
      <c r="NYW175" s="395"/>
      <c r="NYX175" s="395"/>
      <c r="NYY175" s="395"/>
      <c r="NYZ175" s="395"/>
      <c r="NZA175" s="395"/>
      <c r="NZB175" s="395"/>
      <c r="NZC175" s="395"/>
      <c r="NZD175" s="395"/>
      <c r="NZE175" s="395"/>
      <c r="NZF175" s="395"/>
      <c r="NZG175" s="395"/>
      <c r="NZH175" s="395"/>
      <c r="NZI175" s="395"/>
      <c r="NZJ175" s="395"/>
      <c r="NZK175" s="395"/>
      <c r="NZL175" s="395"/>
      <c r="NZM175" s="395"/>
      <c r="NZN175" s="395"/>
      <c r="NZO175" s="395"/>
      <c r="NZP175" s="395"/>
      <c r="NZQ175" s="395"/>
      <c r="NZR175" s="395"/>
      <c r="NZS175" s="395"/>
      <c r="NZT175" s="395"/>
      <c r="NZU175" s="395"/>
      <c r="NZV175" s="395"/>
      <c r="NZW175" s="395"/>
      <c r="NZX175" s="395"/>
      <c r="NZY175" s="395"/>
      <c r="NZZ175" s="395"/>
      <c r="OAA175" s="395"/>
      <c r="OAB175" s="395"/>
      <c r="OAC175" s="395"/>
      <c r="OAD175" s="395"/>
      <c r="OAE175" s="395"/>
      <c r="OAF175" s="395"/>
      <c r="OAG175" s="395"/>
      <c r="OAH175" s="395"/>
      <c r="OAI175" s="395"/>
      <c r="OAJ175" s="395"/>
      <c r="OAK175" s="395"/>
      <c r="OAL175" s="395"/>
      <c r="OAM175" s="395"/>
      <c r="OAN175" s="395"/>
      <c r="OAO175" s="395"/>
      <c r="OAP175" s="395"/>
      <c r="OAQ175" s="395"/>
      <c r="OAR175" s="395"/>
      <c r="OAS175" s="395"/>
      <c r="OAT175" s="395"/>
      <c r="OAU175" s="395"/>
      <c r="OAV175" s="395"/>
      <c r="OAW175" s="395"/>
      <c r="OAX175" s="395"/>
      <c r="OAY175" s="395"/>
      <c r="OAZ175" s="395"/>
      <c r="OBA175" s="395"/>
      <c r="OBB175" s="395"/>
      <c r="OBC175" s="395"/>
      <c r="OBD175" s="395"/>
      <c r="OBE175" s="395"/>
      <c r="OBF175" s="395"/>
      <c r="OBG175" s="395"/>
      <c r="OBH175" s="395"/>
      <c r="OBI175" s="395"/>
      <c r="OBJ175" s="395"/>
      <c r="OBK175" s="395"/>
      <c r="OBL175" s="395"/>
      <c r="OBM175" s="395"/>
      <c r="OBN175" s="395"/>
      <c r="OBO175" s="395"/>
      <c r="OBP175" s="395"/>
      <c r="OBQ175" s="395"/>
      <c r="OBR175" s="395"/>
      <c r="OBS175" s="395"/>
      <c r="OBT175" s="395"/>
      <c r="OBU175" s="395"/>
      <c r="OBV175" s="395"/>
      <c r="OBW175" s="395"/>
      <c r="OBX175" s="395"/>
      <c r="OBY175" s="395"/>
      <c r="OBZ175" s="395"/>
      <c r="OCA175" s="395"/>
      <c r="OCB175" s="395"/>
      <c r="OCC175" s="395"/>
      <c r="OCD175" s="395"/>
      <c r="OCE175" s="395"/>
      <c r="OCF175" s="395"/>
      <c r="OCG175" s="395"/>
      <c r="OCH175" s="395"/>
      <c r="OCI175" s="395"/>
      <c r="OCJ175" s="395"/>
      <c r="OCK175" s="395"/>
      <c r="OCL175" s="395"/>
      <c r="OCM175" s="395"/>
      <c r="OCN175" s="395"/>
      <c r="OCO175" s="395"/>
      <c r="OCP175" s="395"/>
      <c r="OCQ175" s="395"/>
      <c r="OCR175" s="395"/>
      <c r="OCS175" s="395"/>
      <c r="OCT175" s="395"/>
      <c r="OCU175" s="395"/>
      <c r="OCV175" s="395"/>
      <c r="OCW175" s="395"/>
      <c r="OCX175" s="395"/>
      <c r="OCY175" s="395"/>
      <c r="OCZ175" s="395"/>
      <c r="ODA175" s="395"/>
      <c r="ODB175" s="395"/>
      <c r="ODC175" s="395"/>
      <c r="ODD175" s="395"/>
      <c r="ODE175" s="395"/>
      <c r="ODF175" s="395"/>
      <c r="ODG175" s="395"/>
      <c r="ODH175" s="395"/>
      <c r="ODI175" s="395"/>
      <c r="ODJ175" s="395"/>
      <c r="ODK175" s="395"/>
      <c r="ODL175" s="395"/>
      <c r="ODM175" s="395"/>
      <c r="ODN175" s="395"/>
      <c r="ODO175" s="395"/>
      <c r="ODP175" s="395"/>
      <c r="ODQ175" s="395"/>
      <c r="ODR175" s="395"/>
      <c r="ODS175" s="395"/>
      <c r="ODT175" s="395"/>
      <c r="ODU175" s="395"/>
      <c r="ODV175" s="395"/>
      <c r="ODW175" s="395"/>
      <c r="ODX175" s="395"/>
      <c r="ODY175" s="395"/>
      <c r="ODZ175" s="395"/>
      <c r="OEA175" s="395"/>
      <c r="OEB175" s="395"/>
      <c r="OEC175" s="395"/>
      <c r="OED175" s="395"/>
      <c r="OEE175" s="395"/>
      <c r="OEF175" s="395"/>
      <c r="OEG175" s="395"/>
      <c r="OEH175" s="395"/>
      <c r="OEI175" s="395"/>
      <c r="OEJ175" s="395"/>
      <c r="OEK175" s="395"/>
      <c r="OEL175" s="395"/>
      <c r="OEM175" s="395"/>
      <c r="OEN175" s="395"/>
      <c r="OEO175" s="395"/>
      <c r="OEP175" s="395"/>
      <c r="OEQ175" s="395"/>
      <c r="OER175" s="395"/>
      <c r="OES175" s="395"/>
      <c r="OET175" s="395"/>
      <c r="OEU175" s="395"/>
      <c r="OEV175" s="395"/>
      <c r="OEW175" s="395"/>
      <c r="OEX175" s="395"/>
      <c r="OEY175" s="395"/>
      <c r="OEZ175" s="395"/>
      <c r="OFA175" s="395"/>
      <c r="OFB175" s="395"/>
      <c r="OFC175" s="395"/>
      <c r="OFD175" s="395"/>
      <c r="OFE175" s="395"/>
      <c r="OFF175" s="395"/>
      <c r="OFG175" s="395"/>
      <c r="OFH175" s="395"/>
      <c r="OFI175" s="395"/>
      <c r="OFJ175" s="395"/>
      <c r="OFK175" s="395"/>
      <c r="OFL175" s="395"/>
      <c r="OFM175" s="395"/>
      <c r="OFN175" s="395"/>
      <c r="OFO175" s="395"/>
      <c r="OFP175" s="395"/>
      <c r="OFQ175" s="395"/>
      <c r="OFR175" s="395"/>
      <c r="OFS175" s="395"/>
      <c r="OFT175" s="395"/>
      <c r="OFU175" s="395"/>
      <c r="OFV175" s="395"/>
      <c r="OFW175" s="395"/>
      <c r="OFX175" s="395"/>
      <c r="OFY175" s="395"/>
      <c r="OFZ175" s="395"/>
      <c r="OGA175" s="395"/>
      <c r="OGB175" s="395"/>
      <c r="OGC175" s="395"/>
      <c r="OGD175" s="395"/>
      <c r="OGE175" s="395"/>
      <c r="OGF175" s="395"/>
      <c r="OGG175" s="395"/>
      <c r="OGH175" s="395"/>
      <c r="OGI175" s="395"/>
      <c r="OGJ175" s="395"/>
      <c r="OGK175" s="395"/>
      <c r="OGL175" s="395"/>
      <c r="OGM175" s="395"/>
      <c r="OGN175" s="395"/>
      <c r="OGO175" s="395"/>
      <c r="OGP175" s="395"/>
      <c r="OGQ175" s="395"/>
      <c r="OGR175" s="395"/>
      <c r="OGS175" s="395"/>
      <c r="OGT175" s="395"/>
      <c r="OGU175" s="395"/>
      <c r="OGV175" s="395"/>
      <c r="OGW175" s="395"/>
      <c r="OGX175" s="395"/>
      <c r="OGY175" s="395"/>
      <c r="OGZ175" s="395"/>
      <c r="OHA175" s="395"/>
      <c r="OHB175" s="395"/>
      <c r="OHC175" s="395"/>
      <c r="OHD175" s="395"/>
      <c r="OHE175" s="395"/>
      <c r="OHF175" s="395"/>
      <c r="OHG175" s="395"/>
      <c r="OHH175" s="395"/>
      <c r="OHI175" s="395"/>
      <c r="OHJ175" s="395"/>
      <c r="OHK175" s="395"/>
      <c r="OHL175" s="395"/>
      <c r="OHM175" s="395"/>
      <c r="OHN175" s="395"/>
      <c r="OHO175" s="395"/>
      <c r="OHP175" s="395"/>
      <c r="OHQ175" s="395"/>
      <c r="OHR175" s="395"/>
      <c r="OHS175" s="395"/>
      <c r="OHT175" s="395"/>
      <c r="OHU175" s="395"/>
      <c r="OHV175" s="395"/>
      <c r="OHW175" s="395"/>
      <c r="OHX175" s="395"/>
      <c r="OHY175" s="395"/>
      <c r="OHZ175" s="395"/>
      <c r="OIA175" s="395"/>
      <c r="OIB175" s="395"/>
      <c r="OIC175" s="395"/>
      <c r="OID175" s="395"/>
      <c r="OIE175" s="395"/>
      <c r="OIF175" s="395"/>
      <c r="OIG175" s="395"/>
      <c r="OIH175" s="395"/>
      <c r="OII175" s="395"/>
      <c r="OIJ175" s="395"/>
      <c r="OIK175" s="395"/>
      <c r="OIL175" s="395"/>
      <c r="OIM175" s="395"/>
      <c r="OIN175" s="395"/>
      <c r="OIO175" s="395"/>
      <c r="OIP175" s="395"/>
      <c r="OIQ175" s="395"/>
      <c r="OIR175" s="395"/>
      <c r="OIS175" s="395"/>
      <c r="OIT175" s="395"/>
      <c r="OIU175" s="395"/>
      <c r="OIV175" s="395"/>
      <c r="OIW175" s="395"/>
      <c r="OIX175" s="395"/>
      <c r="OIY175" s="395"/>
      <c r="OIZ175" s="395"/>
      <c r="OJA175" s="395"/>
      <c r="OJB175" s="395"/>
      <c r="OJC175" s="395"/>
      <c r="OJD175" s="395"/>
      <c r="OJE175" s="395"/>
      <c r="OJF175" s="395"/>
      <c r="OJG175" s="395"/>
      <c r="OJH175" s="395"/>
      <c r="OJI175" s="395"/>
      <c r="OJJ175" s="395"/>
      <c r="OJK175" s="395"/>
      <c r="OJL175" s="395"/>
      <c r="OJM175" s="395"/>
      <c r="OJN175" s="395"/>
      <c r="OJO175" s="395"/>
      <c r="OJP175" s="395"/>
      <c r="OJQ175" s="395"/>
      <c r="OJR175" s="395"/>
      <c r="OJS175" s="395"/>
      <c r="OJT175" s="395"/>
      <c r="OJU175" s="395"/>
      <c r="OJV175" s="395"/>
      <c r="OJW175" s="395"/>
      <c r="OJX175" s="395"/>
      <c r="OJY175" s="395"/>
      <c r="OJZ175" s="395"/>
      <c r="OKA175" s="395"/>
      <c r="OKB175" s="395"/>
      <c r="OKC175" s="395"/>
      <c r="OKD175" s="395"/>
      <c r="OKE175" s="395"/>
      <c r="OKF175" s="395"/>
      <c r="OKG175" s="395"/>
      <c r="OKH175" s="395"/>
      <c r="OKI175" s="395"/>
      <c r="OKJ175" s="395"/>
      <c r="OKK175" s="395"/>
      <c r="OKL175" s="395"/>
      <c r="OKM175" s="395"/>
      <c r="OKN175" s="395"/>
      <c r="OKO175" s="395"/>
      <c r="OKP175" s="395"/>
      <c r="OKQ175" s="395"/>
      <c r="OKR175" s="395"/>
      <c r="OKS175" s="395"/>
      <c r="OKT175" s="395"/>
      <c r="OKU175" s="395"/>
      <c r="OKV175" s="395"/>
      <c r="OKW175" s="395"/>
      <c r="OKX175" s="395"/>
      <c r="OKY175" s="395"/>
      <c r="OKZ175" s="395"/>
      <c r="OLA175" s="395"/>
      <c r="OLB175" s="395"/>
      <c r="OLC175" s="395"/>
      <c r="OLD175" s="395"/>
      <c r="OLE175" s="395"/>
      <c r="OLF175" s="395"/>
      <c r="OLG175" s="395"/>
      <c r="OLH175" s="395"/>
      <c r="OLI175" s="395"/>
      <c r="OLJ175" s="395"/>
      <c r="OLK175" s="395"/>
      <c r="OLL175" s="395"/>
      <c r="OLM175" s="395"/>
      <c r="OLN175" s="395"/>
      <c r="OLO175" s="395"/>
      <c r="OLP175" s="395"/>
      <c r="OLQ175" s="395"/>
      <c r="OLR175" s="395"/>
      <c r="OLS175" s="395"/>
      <c r="OLT175" s="395"/>
      <c r="OLU175" s="395"/>
      <c r="OLV175" s="395"/>
      <c r="OLW175" s="395"/>
      <c r="OLX175" s="395"/>
      <c r="OLY175" s="395"/>
      <c r="OLZ175" s="395"/>
      <c r="OMA175" s="395"/>
      <c r="OMB175" s="395"/>
      <c r="OMC175" s="395"/>
      <c r="OMD175" s="395"/>
      <c r="OME175" s="395"/>
      <c r="OMF175" s="395"/>
      <c r="OMG175" s="395"/>
      <c r="OMH175" s="395"/>
      <c r="OMI175" s="395"/>
      <c r="OMJ175" s="395"/>
      <c r="OMK175" s="395"/>
      <c r="OML175" s="395"/>
      <c r="OMM175" s="395"/>
      <c r="OMN175" s="395"/>
      <c r="OMO175" s="395"/>
      <c r="OMP175" s="395"/>
      <c r="OMQ175" s="395"/>
      <c r="OMR175" s="395"/>
      <c r="OMS175" s="395"/>
      <c r="OMT175" s="395"/>
      <c r="OMU175" s="395"/>
      <c r="OMV175" s="395"/>
      <c r="OMW175" s="395"/>
      <c r="OMX175" s="395"/>
      <c r="OMY175" s="395"/>
      <c r="OMZ175" s="395"/>
      <c r="ONA175" s="395"/>
      <c r="ONB175" s="395"/>
      <c r="ONC175" s="395"/>
      <c r="OND175" s="395"/>
      <c r="ONE175" s="395"/>
      <c r="ONF175" s="395"/>
      <c r="ONG175" s="395"/>
      <c r="ONH175" s="395"/>
      <c r="ONI175" s="395"/>
      <c r="ONJ175" s="395"/>
      <c r="ONK175" s="395"/>
      <c r="ONL175" s="395"/>
      <c r="ONM175" s="395"/>
      <c r="ONN175" s="395"/>
      <c r="ONO175" s="395"/>
      <c r="ONP175" s="395"/>
      <c r="ONQ175" s="395"/>
      <c r="ONR175" s="395"/>
      <c r="ONS175" s="395"/>
      <c r="ONT175" s="395"/>
      <c r="ONU175" s="395"/>
      <c r="ONV175" s="395"/>
      <c r="ONW175" s="395"/>
      <c r="ONX175" s="395"/>
      <c r="ONY175" s="395"/>
      <c r="ONZ175" s="395"/>
      <c r="OOA175" s="395"/>
      <c r="OOB175" s="395"/>
      <c r="OOC175" s="395"/>
      <c r="OOD175" s="395"/>
      <c r="OOE175" s="395"/>
      <c r="OOF175" s="395"/>
      <c r="OOG175" s="395"/>
      <c r="OOH175" s="395"/>
      <c r="OOI175" s="395"/>
      <c r="OOJ175" s="395"/>
      <c r="OOK175" s="395"/>
      <c r="OOL175" s="395"/>
      <c r="OOM175" s="395"/>
      <c r="OON175" s="395"/>
      <c r="OOO175" s="395"/>
      <c r="OOP175" s="395"/>
      <c r="OOQ175" s="395"/>
      <c r="OOR175" s="395"/>
      <c r="OOS175" s="395"/>
      <c r="OOT175" s="395"/>
      <c r="OOU175" s="395"/>
      <c r="OOV175" s="395"/>
      <c r="OOW175" s="395"/>
      <c r="OOX175" s="395"/>
      <c r="OOY175" s="395"/>
      <c r="OOZ175" s="395"/>
      <c r="OPA175" s="395"/>
      <c r="OPB175" s="395"/>
      <c r="OPC175" s="395"/>
      <c r="OPD175" s="395"/>
      <c r="OPE175" s="395"/>
      <c r="OPF175" s="395"/>
      <c r="OPG175" s="395"/>
      <c r="OPH175" s="395"/>
      <c r="OPI175" s="395"/>
      <c r="OPJ175" s="395"/>
      <c r="OPK175" s="395"/>
      <c r="OPL175" s="395"/>
      <c r="OPM175" s="395"/>
      <c r="OPN175" s="395"/>
      <c r="OPO175" s="395"/>
      <c r="OPP175" s="395"/>
      <c r="OPQ175" s="395"/>
      <c r="OPR175" s="395"/>
      <c r="OPS175" s="395"/>
      <c r="OPT175" s="395"/>
      <c r="OPU175" s="395"/>
      <c r="OPV175" s="395"/>
      <c r="OPW175" s="395"/>
      <c r="OPX175" s="395"/>
      <c r="OPY175" s="395"/>
      <c r="OPZ175" s="395"/>
      <c r="OQA175" s="395"/>
      <c r="OQB175" s="395"/>
      <c r="OQC175" s="395"/>
      <c r="OQD175" s="395"/>
      <c r="OQE175" s="395"/>
      <c r="OQF175" s="395"/>
      <c r="OQG175" s="395"/>
      <c r="OQH175" s="395"/>
      <c r="OQI175" s="395"/>
      <c r="OQJ175" s="395"/>
      <c r="OQK175" s="395"/>
      <c r="OQL175" s="395"/>
      <c r="OQM175" s="395"/>
      <c r="OQN175" s="395"/>
      <c r="OQO175" s="395"/>
      <c r="OQP175" s="395"/>
      <c r="OQQ175" s="395"/>
      <c r="OQR175" s="395"/>
      <c r="OQS175" s="395"/>
      <c r="OQT175" s="395"/>
      <c r="OQU175" s="395"/>
      <c r="OQV175" s="395"/>
      <c r="OQW175" s="395"/>
      <c r="OQX175" s="395"/>
      <c r="OQY175" s="395"/>
      <c r="OQZ175" s="395"/>
      <c r="ORA175" s="395"/>
      <c r="ORB175" s="395"/>
      <c r="ORC175" s="395"/>
      <c r="ORD175" s="395"/>
      <c r="ORE175" s="395"/>
      <c r="ORF175" s="395"/>
      <c r="ORG175" s="395"/>
      <c r="ORH175" s="395"/>
      <c r="ORI175" s="395"/>
      <c r="ORJ175" s="395"/>
      <c r="ORK175" s="395"/>
      <c r="ORL175" s="395"/>
      <c r="ORM175" s="395"/>
      <c r="ORN175" s="395"/>
      <c r="ORO175" s="395"/>
      <c r="ORP175" s="395"/>
      <c r="ORQ175" s="395"/>
      <c r="ORR175" s="395"/>
      <c r="ORS175" s="395"/>
      <c r="ORT175" s="395"/>
      <c r="ORU175" s="395"/>
      <c r="ORV175" s="395"/>
      <c r="ORW175" s="395"/>
      <c r="ORX175" s="395"/>
      <c r="ORY175" s="395"/>
      <c r="ORZ175" s="395"/>
      <c r="OSA175" s="395"/>
      <c r="OSB175" s="395"/>
      <c r="OSC175" s="395"/>
      <c r="OSD175" s="395"/>
      <c r="OSE175" s="395"/>
      <c r="OSF175" s="395"/>
      <c r="OSG175" s="395"/>
      <c r="OSH175" s="395"/>
      <c r="OSI175" s="395"/>
      <c r="OSJ175" s="395"/>
      <c r="OSK175" s="395"/>
      <c r="OSL175" s="395"/>
      <c r="OSM175" s="395"/>
      <c r="OSN175" s="395"/>
      <c r="OSO175" s="395"/>
      <c r="OSP175" s="395"/>
      <c r="OSQ175" s="395"/>
      <c r="OSR175" s="395"/>
      <c r="OSS175" s="395"/>
      <c r="OST175" s="395"/>
      <c r="OSU175" s="395"/>
      <c r="OSV175" s="395"/>
      <c r="OSW175" s="395"/>
      <c r="OSX175" s="395"/>
      <c r="OSY175" s="395"/>
      <c r="OSZ175" s="395"/>
      <c r="OTA175" s="395"/>
      <c r="OTB175" s="395"/>
      <c r="OTC175" s="395"/>
      <c r="OTD175" s="395"/>
      <c r="OTE175" s="395"/>
      <c r="OTF175" s="395"/>
      <c r="OTG175" s="395"/>
      <c r="OTH175" s="395"/>
      <c r="OTI175" s="395"/>
      <c r="OTJ175" s="395"/>
      <c r="OTK175" s="395"/>
      <c r="OTL175" s="395"/>
      <c r="OTM175" s="395"/>
      <c r="OTN175" s="395"/>
      <c r="OTO175" s="395"/>
      <c r="OTP175" s="395"/>
      <c r="OTQ175" s="395"/>
      <c r="OTR175" s="395"/>
      <c r="OTS175" s="395"/>
      <c r="OTT175" s="395"/>
      <c r="OTU175" s="395"/>
      <c r="OTV175" s="395"/>
      <c r="OTW175" s="395"/>
      <c r="OTX175" s="395"/>
      <c r="OTY175" s="395"/>
      <c r="OTZ175" s="395"/>
      <c r="OUA175" s="395"/>
      <c r="OUB175" s="395"/>
      <c r="OUC175" s="395"/>
      <c r="OUD175" s="395"/>
      <c r="OUE175" s="395"/>
      <c r="OUF175" s="395"/>
      <c r="OUG175" s="395"/>
      <c r="OUH175" s="395"/>
      <c r="OUI175" s="395"/>
      <c r="OUJ175" s="395"/>
      <c r="OUK175" s="395"/>
      <c r="OUL175" s="395"/>
      <c r="OUM175" s="395"/>
      <c r="OUN175" s="395"/>
      <c r="OUO175" s="395"/>
      <c r="OUP175" s="395"/>
      <c r="OUQ175" s="395"/>
      <c r="OUR175" s="395"/>
      <c r="OUS175" s="395"/>
      <c r="OUT175" s="395"/>
      <c r="OUU175" s="395"/>
      <c r="OUV175" s="395"/>
      <c r="OUW175" s="395"/>
      <c r="OUX175" s="395"/>
      <c r="OUY175" s="395"/>
      <c r="OUZ175" s="395"/>
      <c r="OVA175" s="395"/>
      <c r="OVB175" s="395"/>
      <c r="OVC175" s="395"/>
      <c r="OVD175" s="395"/>
      <c r="OVE175" s="395"/>
      <c r="OVF175" s="395"/>
      <c r="OVG175" s="395"/>
      <c r="OVH175" s="395"/>
      <c r="OVI175" s="395"/>
      <c r="OVJ175" s="395"/>
      <c r="OVK175" s="395"/>
      <c r="OVL175" s="395"/>
      <c r="OVM175" s="395"/>
      <c r="OVN175" s="395"/>
      <c r="OVO175" s="395"/>
      <c r="OVP175" s="395"/>
      <c r="OVQ175" s="395"/>
      <c r="OVR175" s="395"/>
      <c r="OVS175" s="395"/>
      <c r="OVT175" s="395"/>
      <c r="OVU175" s="395"/>
      <c r="OVV175" s="395"/>
      <c r="OVW175" s="395"/>
      <c r="OVX175" s="395"/>
      <c r="OVY175" s="395"/>
      <c r="OVZ175" s="395"/>
      <c r="OWA175" s="395"/>
      <c r="OWB175" s="395"/>
      <c r="OWC175" s="395"/>
      <c r="OWD175" s="395"/>
      <c r="OWE175" s="395"/>
      <c r="OWF175" s="395"/>
      <c r="OWG175" s="395"/>
      <c r="OWH175" s="395"/>
      <c r="OWI175" s="395"/>
      <c r="OWJ175" s="395"/>
      <c r="OWK175" s="395"/>
      <c r="OWL175" s="395"/>
      <c r="OWM175" s="395"/>
      <c r="OWN175" s="395"/>
      <c r="OWO175" s="395"/>
      <c r="OWP175" s="395"/>
      <c r="OWQ175" s="395"/>
      <c r="OWR175" s="395"/>
      <c r="OWS175" s="395"/>
      <c r="OWT175" s="395"/>
      <c r="OWU175" s="395"/>
      <c r="OWV175" s="395"/>
      <c r="OWW175" s="395"/>
      <c r="OWX175" s="395"/>
      <c r="OWY175" s="395"/>
      <c r="OWZ175" s="395"/>
      <c r="OXA175" s="395"/>
      <c r="OXB175" s="395"/>
      <c r="OXC175" s="395"/>
      <c r="OXD175" s="395"/>
      <c r="OXE175" s="395"/>
      <c r="OXF175" s="395"/>
      <c r="OXG175" s="395"/>
      <c r="OXH175" s="395"/>
      <c r="OXI175" s="395"/>
      <c r="OXJ175" s="395"/>
      <c r="OXK175" s="395"/>
      <c r="OXL175" s="395"/>
      <c r="OXM175" s="395"/>
      <c r="OXN175" s="395"/>
      <c r="OXO175" s="395"/>
      <c r="OXP175" s="395"/>
      <c r="OXQ175" s="395"/>
      <c r="OXR175" s="395"/>
      <c r="OXS175" s="395"/>
      <c r="OXT175" s="395"/>
      <c r="OXU175" s="395"/>
      <c r="OXV175" s="395"/>
      <c r="OXW175" s="395"/>
      <c r="OXX175" s="395"/>
      <c r="OXY175" s="395"/>
      <c r="OXZ175" s="395"/>
      <c r="OYA175" s="395"/>
      <c r="OYB175" s="395"/>
      <c r="OYC175" s="395"/>
      <c r="OYD175" s="395"/>
      <c r="OYE175" s="395"/>
      <c r="OYF175" s="395"/>
      <c r="OYG175" s="395"/>
      <c r="OYH175" s="395"/>
      <c r="OYI175" s="395"/>
      <c r="OYJ175" s="395"/>
      <c r="OYK175" s="395"/>
      <c r="OYL175" s="395"/>
      <c r="OYM175" s="395"/>
      <c r="OYN175" s="395"/>
      <c r="OYO175" s="395"/>
      <c r="OYP175" s="395"/>
      <c r="OYQ175" s="395"/>
      <c r="OYR175" s="395"/>
      <c r="OYS175" s="395"/>
      <c r="OYT175" s="395"/>
      <c r="OYU175" s="395"/>
      <c r="OYV175" s="395"/>
      <c r="OYW175" s="395"/>
      <c r="OYX175" s="395"/>
      <c r="OYY175" s="395"/>
      <c r="OYZ175" s="395"/>
      <c r="OZA175" s="395"/>
      <c r="OZB175" s="395"/>
      <c r="OZC175" s="395"/>
      <c r="OZD175" s="395"/>
      <c r="OZE175" s="395"/>
      <c r="OZF175" s="395"/>
      <c r="OZG175" s="395"/>
      <c r="OZH175" s="395"/>
      <c r="OZI175" s="395"/>
      <c r="OZJ175" s="395"/>
      <c r="OZK175" s="395"/>
      <c r="OZL175" s="395"/>
      <c r="OZM175" s="395"/>
      <c r="OZN175" s="395"/>
      <c r="OZO175" s="395"/>
      <c r="OZP175" s="395"/>
      <c r="OZQ175" s="395"/>
      <c r="OZR175" s="395"/>
      <c r="OZS175" s="395"/>
      <c r="OZT175" s="395"/>
      <c r="OZU175" s="395"/>
      <c r="OZV175" s="395"/>
      <c r="OZW175" s="395"/>
      <c r="OZX175" s="395"/>
      <c r="OZY175" s="395"/>
      <c r="OZZ175" s="395"/>
      <c r="PAA175" s="395"/>
      <c r="PAB175" s="395"/>
      <c r="PAC175" s="395"/>
      <c r="PAD175" s="395"/>
      <c r="PAE175" s="395"/>
      <c r="PAF175" s="395"/>
      <c r="PAG175" s="395"/>
      <c r="PAH175" s="395"/>
      <c r="PAI175" s="395"/>
      <c r="PAJ175" s="395"/>
      <c r="PAK175" s="395"/>
      <c r="PAL175" s="395"/>
      <c r="PAM175" s="395"/>
      <c r="PAN175" s="395"/>
      <c r="PAO175" s="395"/>
      <c r="PAP175" s="395"/>
      <c r="PAQ175" s="395"/>
      <c r="PAR175" s="395"/>
      <c r="PAS175" s="395"/>
      <c r="PAT175" s="395"/>
      <c r="PAU175" s="395"/>
      <c r="PAV175" s="395"/>
      <c r="PAW175" s="395"/>
      <c r="PAX175" s="395"/>
      <c r="PAY175" s="395"/>
      <c r="PAZ175" s="395"/>
      <c r="PBA175" s="395"/>
      <c r="PBB175" s="395"/>
      <c r="PBC175" s="395"/>
      <c r="PBD175" s="395"/>
      <c r="PBE175" s="395"/>
      <c r="PBF175" s="395"/>
      <c r="PBG175" s="395"/>
      <c r="PBH175" s="395"/>
      <c r="PBI175" s="395"/>
      <c r="PBJ175" s="395"/>
      <c r="PBK175" s="395"/>
      <c r="PBL175" s="395"/>
      <c r="PBM175" s="395"/>
      <c r="PBN175" s="395"/>
      <c r="PBO175" s="395"/>
      <c r="PBP175" s="395"/>
      <c r="PBQ175" s="395"/>
      <c r="PBR175" s="395"/>
      <c r="PBS175" s="395"/>
      <c r="PBT175" s="395"/>
      <c r="PBU175" s="395"/>
      <c r="PBV175" s="395"/>
      <c r="PBW175" s="395"/>
      <c r="PBX175" s="395"/>
      <c r="PBY175" s="395"/>
      <c r="PBZ175" s="395"/>
      <c r="PCA175" s="395"/>
      <c r="PCB175" s="395"/>
      <c r="PCC175" s="395"/>
      <c r="PCD175" s="395"/>
      <c r="PCE175" s="395"/>
      <c r="PCF175" s="395"/>
      <c r="PCG175" s="395"/>
      <c r="PCH175" s="395"/>
      <c r="PCI175" s="395"/>
      <c r="PCJ175" s="395"/>
      <c r="PCK175" s="395"/>
      <c r="PCL175" s="395"/>
      <c r="PCM175" s="395"/>
      <c r="PCN175" s="395"/>
      <c r="PCO175" s="395"/>
      <c r="PCP175" s="395"/>
      <c r="PCQ175" s="395"/>
      <c r="PCR175" s="395"/>
      <c r="PCS175" s="395"/>
      <c r="PCT175" s="395"/>
      <c r="PCU175" s="395"/>
      <c r="PCV175" s="395"/>
      <c r="PCW175" s="395"/>
      <c r="PCX175" s="395"/>
      <c r="PCY175" s="395"/>
      <c r="PCZ175" s="395"/>
      <c r="PDA175" s="395"/>
      <c r="PDB175" s="395"/>
      <c r="PDC175" s="395"/>
      <c r="PDD175" s="395"/>
      <c r="PDE175" s="395"/>
      <c r="PDF175" s="395"/>
      <c r="PDG175" s="395"/>
      <c r="PDH175" s="395"/>
      <c r="PDI175" s="395"/>
      <c r="PDJ175" s="395"/>
      <c r="PDK175" s="395"/>
      <c r="PDL175" s="395"/>
      <c r="PDM175" s="395"/>
      <c r="PDN175" s="395"/>
      <c r="PDO175" s="395"/>
      <c r="PDP175" s="395"/>
      <c r="PDQ175" s="395"/>
      <c r="PDR175" s="395"/>
      <c r="PDS175" s="395"/>
      <c r="PDT175" s="395"/>
      <c r="PDU175" s="395"/>
      <c r="PDV175" s="395"/>
      <c r="PDW175" s="395"/>
      <c r="PDX175" s="395"/>
      <c r="PDY175" s="395"/>
      <c r="PDZ175" s="395"/>
      <c r="PEA175" s="395"/>
      <c r="PEB175" s="395"/>
      <c r="PEC175" s="395"/>
      <c r="PED175" s="395"/>
      <c r="PEE175" s="395"/>
      <c r="PEF175" s="395"/>
      <c r="PEG175" s="395"/>
      <c r="PEH175" s="395"/>
      <c r="PEI175" s="395"/>
      <c r="PEJ175" s="395"/>
      <c r="PEK175" s="395"/>
      <c r="PEL175" s="395"/>
      <c r="PEM175" s="395"/>
      <c r="PEN175" s="395"/>
      <c r="PEO175" s="395"/>
      <c r="PEP175" s="395"/>
      <c r="PEQ175" s="395"/>
      <c r="PER175" s="395"/>
      <c r="PES175" s="395"/>
      <c r="PET175" s="395"/>
      <c r="PEU175" s="395"/>
      <c r="PEV175" s="395"/>
      <c r="PEW175" s="395"/>
      <c r="PEX175" s="395"/>
      <c r="PEY175" s="395"/>
      <c r="PEZ175" s="395"/>
      <c r="PFA175" s="395"/>
      <c r="PFB175" s="395"/>
      <c r="PFC175" s="395"/>
      <c r="PFD175" s="395"/>
      <c r="PFE175" s="395"/>
      <c r="PFF175" s="395"/>
      <c r="PFG175" s="395"/>
      <c r="PFH175" s="395"/>
      <c r="PFI175" s="395"/>
      <c r="PFJ175" s="395"/>
      <c r="PFK175" s="395"/>
      <c r="PFL175" s="395"/>
      <c r="PFM175" s="395"/>
      <c r="PFN175" s="395"/>
      <c r="PFO175" s="395"/>
      <c r="PFP175" s="395"/>
      <c r="PFQ175" s="395"/>
      <c r="PFR175" s="395"/>
      <c r="PFS175" s="395"/>
      <c r="PFT175" s="395"/>
      <c r="PFU175" s="395"/>
      <c r="PFV175" s="395"/>
      <c r="PFW175" s="395"/>
      <c r="PFX175" s="395"/>
      <c r="PFY175" s="395"/>
      <c r="PFZ175" s="395"/>
      <c r="PGA175" s="395"/>
      <c r="PGB175" s="395"/>
      <c r="PGC175" s="395"/>
      <c r="PGD175" s="395"/>
      <c r="PGE175" s="395"/>
      <c r="PGF175" s="395"/>
      <c r="PGG175" s="395"/>
      <c r="PGH175" s="395"/>
      <c r="PGI175" s="395"/>
      <c r="PGJ175" s="395"/>
      <c r="PGK175" s="395"/>
      <c r="PGL175" s="395"/>
      <c r="PGM175" s="395"/>
      <c r="PGN175" s="395"/>
      <c r="PGO175" s="395"/>
      <c r="PGP175" s="395"/>
      <c r="PGQ175" s="395"/>
      <c r="PGR175" s="395"/>
      <c r="PGS175" s="395"/>
      <c r="PGT175" s="395"/>
      <c r="PGU175" s="395"/>
      <c r="PGV175" s="395"/>
      <c r="PGW175" s="395"/>
      <c r="PGX175" s="395"/>
      <c r="PGY175" s="395"/>
      <c r="PGZ175" s="395"/>
      <c r="PHA175" s="395"/>
      <c r="PHB175" s="395"/>
      <c r="PHC175" s="395"/>
      <c r="PHD175" s="395"/>
      <c r="PHE175" s="395"/>
      <c r="PHF175" s="395"/>
      <c r="PHG175" s="395"/>
      <c r="PHH175" s="395"/>
      <c r="PHI175" s="395"/>
      <c r="PHJ175" s="395"/>
      <c r="PHK175" s="395"/>
      <c r="PHL175" s="395"/>
      <c r="PHM175" s="395"/>
      <c r="PHN175" s="395"/>
      <c r="PHO175" s="395"/>
      <c r="PHP175" s="395"/>
      <c r="PHQ175" s="395"/>
      <c r="PHR175" s="395"/>
      <c r="PHS175" s="395"/>
      <c r="PHT175" s="395"/>
      <c r="PHU175" s="395"/>
      <c r="PHV175" s="395"/>
      <c r="PHW175" s="395"/>
      <c r="PHX175" s="395"/>
      <c r="PHY175" s="395"/>
      <c r="PHZ175" s="395"/>
      <c r="PIA175" s="395"/>
      <c r="PIB175" s="395"/>
      <c r="PIC175" s="395"/>
      <c r="PID175" s="395"/>
      <c r="PIE175" s="395"/>
      <c r="PIF175" s="395"/>
      <c r="PIG175" s="395"/>
      <c r="PIH175" s="395"/>
      <c r="PII175" s="395"/>
      <c r="PIJ175" s="395"/>
      <c r="PIK175" s="395"/>
      <c r="PIL175" s="395"/>
      <c r="PIM175" s="395"/>
      <c r="PIN175" s="395"/>
      <c r="PIO175" s="395"/>
      <c r="PIP175" s="395"/>
      <c r="PIQ175" s="395"/>
      <c r="PIR175" s="395"/>
      <c r="PIS175" s="395"/>
      <c r="PIT175" s="395"/>
      <c r="PIU175" s="395"/>
      <c r="PIV175" s="395"/>
      <c r="PIW175" s="395"/>
      <c r="PIX175" s="395"/>
      <c r="PIY175" s="395"/>
      <c r="PIZ175" s="395"/>
      <c r="PJA175" s="395"/>
      <c r="PJB175" s="395"/>
      <c r="PJC175" s="395"/>
      <c r="PJD175" s="395"/>
      <c r="PJE175" s="395"/>
      <c r="PJF175" s="395"/>
      <c r="PJG175" s="395"/>
      <c r="PJH175" s="395"/>
      <c r="PJI175" s="395"/>
      <c r="PJJ175" s="395"/>
      <c r="PJK175" s="395"/>
      <c r="PJL175" s="395"/>
      <c r="PJM175" s="395"/>
      <c r="PJN175" s="395"/>
      <c r="PJO175" s="395"/>
      <c r="PJP175" s="395"/>
      <c r="PJQ175" s="395"/>
      <c r="PJR175" s="395"/>
      <c r="PJS175" s="395"/>
      <c r="PJT175" s="395"/>
      <c r="PJU175" s="395"/>
      <c r="PJV175" s="395"/>
      <c r="PJW175" s="395"/>
      <c r="PJX175" s="395"/>
      <c r="PJY175" s="395"/>
      <c r="PJZ175" s="395"/>
      <c r="PKA175" s="395"/>
      <c r="PKB175" s="395"/>
      <c r="PKC175" s="395"/>
      <c r="PKD175" s="395"/>
      <c r="PKE175" s="395"/>
      <c r="PKF175" s="395"/>
      <c r="PKG175" s="395"/>
      <c r="PKH175" s="395"/>
      <c r="PKI175" s="395"/>
      <c r="PKJ175" s="395"/>
      <c r="PKK175" s="395"/>
      <c r="PKL175" s="395"/>
      <c r="PKM175" s="395"/>
      <c r="PKN175" s="395"/>
      <c r="PKO175" s="395"/>
      <c r="PKP175" s="395"/>
      <c r="PKQ175" s="395"/>
      <c r="PKR175" s="395"/>
      <c r="PKS175" s="395"/>
      <c r="PKT175" s="395"/>
      <c r="PKU175" s="395"/>
      <c r="PKV175" s="395"/>
      <c r="PKW175" s="395"/>
      <c r="PKX175" s="395"/>
      <c r="PKY175" s="395"/>
      <c r="PKZ175" s="395"/>
      <c r="PLA175" s="395"/>
      <c r="PLB175" s="395"/>
      <c r="PLC175" s="395"/>
      <c r="PLD175" s="395"/>
      <c r="PLE175" s="395"/>
      <c r="PLF175" s="395"/>
      <c r="PLG175" s="395"/>
      <c r="PLH175" s="395"/>
      <c r="PLI175" s="395"/>
      <c r="PLJ175" s="395"/>
      <c r="PLK175" s="395"/>
      <c r="PLL175" s="395"/>
      <c r="PLM175" s="395"/>
      <c r="PLN175" s="395"/>
      <c r="PLO175" s="395"/>
      <c r="PLP175" s="395"/>
      <c r="PLQ175" s="395"/>
      <c r="PLR175" s="395"/>
      <c r="PLS175" s="395"/>
      <c r="PLT175" s="395"/>
      <c r="PLU175" s="395"/>
      <c r="PLV175" s="395"/>
      <c r="PLW175" s="395"/>
      <c r="PLX175" s="395"/>
      <c r="PLY175" s="395"/>
      <c r="PLZ175" s="395"/>
      <c r="PMA175" s="395"/>
      <c r="PMB175" s="395"/>
      <c r="PMC175" s="395"/>
      <c r="PMD175" s="395"/>
      <c r="PME175" s="395"/>
      <c r="PMF175" s="395"/>
      <c r="PMG175" s="395"/>
      <c r="PMH175" s="395"/>
      <c r="PMI175" s="395"/>
      <c r="PMJ175" s="395"/>
      <c r="PMK175" s="395"/>
      <c r="PML175" s="395"/>
      <c r="PMM175" s="395"/>
      <c r="PMN175" s="395"/>
      <c r="PMO175" s="395"/>
      <c r="PMP175" s="395"/>
      <c r="PMQ175" s="395"/>
      <c r="PMR175" s="395"/>
      <c r="PMS175" s="395"/>
      <c r="PMT175" s="395"/>
      <c r="PMU175" s="395"/>
      <c r="PMV175" s="395"/>
      <c r="PMW175" s="395"/>
      <c r="PMX175" s="395"/>
      <c r="PMY175" s="395"/>
      <c r="PMZ175" s="395"/>
      <c r="PNA175" s="395"/>
      <c r="PNB175" s="395"/>
      <c r="PNC175" s="395"/>
      <c r="PND175" s="395"/>
      <c r="PNE175" s="395"/>
      <c r="PNF175" s="395"/>
      <c r="PNG175" s="395"/>
      <c r="PNH175" s="395"/>
      <c r="PNI175" s="395"/>
      <c r="PNJ175" s="395"/>
      <c r="PNK175" s="395"/>
      <c r="PNL175" s="395"/>
      <c r="PNM175" s="395"/>
      <c r="PNN175" s="395"/>
      <c r="PNO175" s="395"/>
      <c r="PNP175" s="395"/>
      <c r="PNQ175" s="395"/>
      <c r="PNR175" s="395"/>
      <c r="PNS175" s="395"/>
      <c r="PNT175" s="395"/>
      <c r="PNU175" s="395"/>
      <c r="PNV175" s="395"/>
      <c r="PNW175" s="395"/>
      <c r="PNX175" s="395"/>
      <c r="PNY175" s="395"/>
      <c r="PNZ175" s="395"/>
      <c r="POA175" s="395"/>
      <c r="POB175" s="395"/>
      <c r="POC175" s="395"/>
      <c r="POD175" s="395"/>
      <c r="POE175" s="395"/>
      <c r="POF175" s="395"/>
      <c r="POG175" s="395"/>
      <c r="POH175" s="395"/>
      <c r="POI175" s="395"/>
      <c r="POJ175" s="395"/>
      <c r="POK175" s="395"/>
      <c r="POL175" s="395"/>
      <c r="POM175" s="395"/>
      <c r="PON175" s="395"/>
      <c r="POO175" s="395"/>
      <c r="POP175" s="395"/>
      <c r="POQ175" s="395"/>
      <c r="POR175" s="395"/>
      <c r="POS175" s="395"/>
      <c r="POT175" s="395"/>
      <c r="POU175" s="395"/>
      <c r="POV175" s="395"/>
      <c r="POW175" s="395"/>
      <c r="POX175" s="395"/>
      <c r="POY175" s="395"/>
      <c r="POZ175" s="395"/>
      <c r="PPA175" s="395"/>
      <c r="PPB175" s="395"/>
      <c r="PPC175" s="395"/>
      <c r="PPD175" s="395"/>
      <c r="PPE175" s="395"/>
      <c r="PPF175" s="395"/>
      <c r="PPG175" s="395"/>
      <c r="PPH175" s="395"/>
      <c r="PPI175" s="395"/>
      <c r="PPJ175" s="395"/>
      <c r="PPK175" s="395"/>
      <c r="PPL175" s="395"/>
      <c r="PPM175" s="395"/>
      <c r="PPN175" s="395"/>
      <c r="PPO175" s="395"/>
      <c r="PPP175" s="395"/>
      <c r="PPQ175" s="395"/>
      <c r="PPR175" s="395"/>
      <c r="PPS175" s="395"/>
      <c r="PPT175" s="395"/>
      <c r="PPU175" s="395"/>
      <c r="PPV175" s="395"/>
      <c r="PPW175" s="395"/>
      <c r="PPX175" s="395"/>
      <c r="PPY175" s="395"/>
      <c r="PPZ175" s="395"/>
      <c r="PQA175" s="395"/>
      <c r="PQB175" s="395"/>
      <c r="PQC175" s="395"/>
      <c r="PQD175" s="395"/>
      <c r="PQE175" s="395"/>
      <c r="PQF175" s="395"/>
      <c r="PQG175" s="395"/>
      <c r="PQH175" s="395"/>
      <c r="PQI175" s="395"/>
      <c r="PQJ175" s="395"/>
      <c r="PQK175" s="395"/>
      <c r="PQL175" s="395"/>
      <c r="PQM175" s="395"/>
      <c r="PQN175" s="395"/>
      <c r="PQO175" s="395"/>
      <c r="PQP175" s="395"/>
      <c r="PQQ175" s="395"/>
      <c r="PQR175" s="395"/>
      <c r="PQS175" s="395"/>
      <c r="PQT175" s="395"/>
      <c r="PQU175" s="395"/>
      <c r="PQV175" s="395"/>
      <c r="PQW175" s="395"/>
      <c r="PQX175" s="395"/>
      <c r="PQY175" s="395"/>
      <c r="PQZ175" s="395"/>
      <c r="PRA175" s="395"/>
      <c r="PRB175" s="395"/>
      <c r="PRC175" s="395"/>
      <c r="PRD175" s="395"/>
      <c r="PRE175" s="395"/>
      <c r="PRF175" s="395"/>
      <c r="PRG175" s="395"/>
      <c r="PRH175" s="395"/>
      <c r="PRI175" s="395"/>
      <c r="PRJ175" s="395"/>
      <c r="PRK175" s="395"/>
      <c r="PRL175" s="395"/>
      <c r="PRM175" s="395"/>
      <c r="PRN175" s="395"/>
      <c r="PRO175" s="395"/>
      <c r="PRP175" s="395"/>
      <c r="PRQ175" s="395"/>
      <c r="PRR175" s="395"/>
      <c r="PRS175" s="395"/>
      <c r="PRT175" s="395"/>
      <c r="PRU175" s="395"/>
      <c r="PRV175" s="395"/>
      <c r="PRW175" s="395"/>
      <c r="PRX175" s="395"/>
      <c r="PRY175" s="395"/>
      <c r="PRZ175" s="395"/>
      <c r="PSA175" s="395"/>
      <c r="PSB175" s="395"/>
      <c r="PSC175" s="395"/>
      <c r="PSD175" s="395"/>
      <c r="PSE175" s="395"/>
      <c r="PSF175" s="395"/>
      <c r="PSG175" s="395"/>
      <c r="PSH175" s="395"/>
      <c r="PSI175" s="395"/>
      <c r="PSJ175" s="395"/>
      <c r="PSK175" s="395"/>
      <c r="PSL175" s="395"/>
      <c r="PSM175" s="395"/>
      <c r="PSN175" s="395"/>
      <c r="PSO175" s="395"/>
      <c r="PSP175" s="395"/>
      <c r="PSQ175" s="395"/>
      <c r="PSR175" s="395"/>
      <c r="PSS175" s="395"/>
      <c r="PST175" s="395"/>
      <c r="PSU175" s="395"/>
      <c r="PSV175" s="395"/>
      <c r="PSW175" s="395"/>
      <c r="PSX175" s="395"/>
      <c r="PSY175" s="395"/>
      <c r="PSZ175" s="395"/>
      <c r="PTA175" s="395"/>
      <c r="PTB175" s="395"/>
      <c r="PTC175" s="395"/>
      <c r="PTD175" s="395"/>
      <c r="PTE175" s="395"/>
      <c r="PTF175" s="395"/>
      <c r="PTG175" s="395"/>
      <c r="PTH175" s="395"/>
      <c r="PTI175" s="395"/>
      <c r="PTJ175" s="395"/>
      <c r="PTK175" s="395"/>
      <c r="PTL175" s="395"/>
      <c r="PTM175" s="395"/>
      <c r="PTN175" s="395"/>
      <c r="PTO175" s="395"/>
      <c r="PTP175" s="395"/>
      <c r="PTQ175" s="395"/>
      <c r="PTR175" s="395"/>
      <c r="PTS175" s="395"/>
      <c r="PTT175" s="395"/>
      <c r="PTU175" s="395"/>
      <c r="PTV175" s="395"/>
      <c r="PTW175" s="395"/>
      <c r="PTX175" s="395"/>
      <c r="PTY175" s="395"/>
      <c r="PTZ175" s="395"/>
      <c r="PUA175" s="395"/>
      <c r="PUB175" s="395"/>
      <c r="PUC175" s="395"/>
      <c r="PUD175" s="395"/>
      <c r="PUE175" s="395"/>
      <c r="PUF175" s="395"/>
      <c r="PUG175" s="395"/>
      <c r="PUH175" s="395"/>
      <c r="PUI175" s="395"/>
      <c r="PUJ175" s="395"/>
      <c r="PUK175" s="395"/>
      <c r="PUL175" s="395"/>
      <c r="PUM175" s="395"/>
      <c r="PUN175" s="395"/>
      <c r="PUO175" s="395"/>
      <c r="PUP175" s="395"/>
      <c r="PUQ175" s="395"/>
      <c r="PUR175" s="395"/>
      <c r="PUS175" s="395"/>
      <c r="PUT175" s="395"/>
      <c r="PUU175" s="395"/>
      <c r="PUV175" s="395"/>
      <c r="PUW175" s="395"/>
      <c r="PUX175" s="395"/>
      <c r="PUY175" s="395"/>
      <c r="PUZ175" s="395"/>
      <c r="PVA175" s="395"/>
      <c r="PVB175" s="395"/>
      <c r="PVC175" s="395"/>
      <c r="PVD175" s="395"/>
      <c r="PVE175" s="395"/>
      <c r="PVF175" s="395"/>
      <c r="PVG175" s="395"/>
      <c r="PVH175" s="395"/>
      <c r="PVI175" s="395"/>
      <c r="PVJ175" s="395"/>
      <c r="PVK175" s="395"/>
      <c r="PVL175" s="395"/>
      <c r="PVM175" s="395"/>
      <c r="PVN175" s="395"/>
      <c r="PVO175" s="395"/>
      <c r="PVP175" s="395"/>
      <c r="PVQ175" s="395"/>
      <c r="PVR175" s="395"/>
      <c r="PVS175" s="395"/>
      <c r="PVT175" s="395"/>
      <c r="PVU175" s="395"/>
      <c r="PVV175" s="395"/>
      <c r="PVW175" s="395"/>
      <c r="PVX175" s="395"/>
      <c r="PVY175" s="395"/>
      <c r="PVZ175" s="395"/>
      <c r="PWA175" s="395"/>
      <c r="PWB175" s="395"/>
      <c r="PWC175" s="395"/>
      <c r="PWD175" s="395"/>
      <c r="PWE175" s="395"/>
      <c r="PWF175" s="395"/>
      <c r="PWG175" s="395"/>
      <c r="PWH175" s="395"/>
      <c r="PWI175" s="395"/>
      <c r="PWJ175" s="395"/>
      <c r="PWK175" s="395"/>
      <c r="PWL175" s="395"/>
      <c r="PWM175" s="395"/>
      <c r="PWN175" s="395"/>
      <c r="PWO175" s="395"/>
      <c r="PWP175" s="395"/>
      <c r="PWQ175" s="395"/>
      <c r="PWR175" s="395"/>
      <c r="PWS175" s="395"/>
      <c r="PWT175" s="395"/>
      <c r="PWU175" s="395"/>
      <c r="PWV175" s="395"/>
      <c r="PWW175" s="395"/>
      <c r="PWX175" s="395"/>
      <c r="PWY175" s="395"/>
      <c r="PWZ175" s="395"/>
      <c r="PXA175" s="395"/>
      <c r="PXB175" s="395"/>
      <c r="PXC175" s="395"/>
      <c r="PXD175" s="395"/>
      <c r="PXE175" s="395"/>
      <c r="PXF175" s="395"/>
      <c r="PXG175" s="395"/>
      <c r="PXH175" s="395"/>
      <c r="PXI175" s="395"/>
      <c r="PXJ175" s="395"/>
      <c r="PXK175" s="395"/>
      <c r="PXL175" s="395"/>
      <c r="PXM175" s="395"/>
      <c r="PXN175" s="395"/>
      <c r="PXO175" s="395"/>
      <c r="PXP175" s="395"/>
      <c r="PXQ175" s="395"/>
      <c r="PXR175" s="395"/>
      <c r="PXS175" s="395"/>
      <c r="PXT175" s="395"/>
      <c r="PXU175" s="395"/>
      <c r="PXV175" s="395"/>
      <c r="PXW175" s="395"/>
      <c r="PXX175" s="395"/>
      <c r="PXY175" s="395"/>
      <c r="PXZ175" s="395"/>
      <c r="PYA175" s="395"/>
      <c r="PYB175" s="395"/>
      <c r="PYC175" s="395"/>
      <c r="PYD175" s="395"/>
      <c r="PYE175" s="395"/>
      <c r="PYF175" s="395"/>
      <c r="PYG175" s="395"/>
      <c r="PYH175" s="395"/>
      <c r="PYI175" s="395"/>
      <c r="PYJ175" s="395"/>
      <c r="PYK175" s="395"/>
      <c r="PYL175" s="395"/>
      <c r="PYM175" s="395"/>
      <c r="PYN175" s="395"/>
      <c r="PYO175" s="395"/>
      <c r="PYP175" s="395"/>
      <c r="PYQ175" s="395"/>
      <c r="PYR175" s="395"/>
      <c r="PYS175" s="395"/>
      <c r="PYT175" s="395"/>
      <c r="PYU175" s="395"/>
      <c r="PYV175" s="395"/>
      <c r="PYW175" s="395"/>
      <c r="PYX175" s="395"/>
      <c r="PYY175" s="395"/>
      <c r="PYZ175" s="395"/>
      <c r="PZA175" s="395"/>
      <c r="PZB175" s="395"/>
      <c r="PZC175" s="395"/>
      <c r="PZD175" s="395"/>
      <c r="PZE175" s="395"/>
      <c r="PZF175" s="395"/>
      <c r="PZG175" s="395"/>
      <c r="PZH175" s="395"/>
      <c r="PZI175" s="395"/>
      <c r="PZJ175" s="395"/>
      <c r="PZK175" s="395"/>
      <c r="PZL175" s="395"/>
      <c r="PZM175" s="395"/>
      <c r="PZN175" s="395"/>
      <c r="PZO175" s="395"/>
      <c r="PZP175" s="395"/>
      <c r="PZQ175" s="395"/>
      <c r="PZR175" s="395"/>
      <c r="PZS175" s="395"/>
      <c r="PZT175" s="395"/>
      <c r="PZU175" s="395"/>
      <c r="PZV175" s="395"/>
      <c r="PZW175" s="395"/>
      <c r="PZX175" s="395"/>
      <c r="PZY175" s="395"/>
      <c r="PZZ175" s="395"/>
      <c r="QAA175" s="395"/>
      <c r="QAB175" s="395"/>
      <c r="QAC175" s="395"/>
      <c r="QAD175" s="395"/>
      <c r="QAE175" s="395"/>
      <c r="QAF175" s="395"/>
      <c r="QAG175" s="395"/>
      <c r="QAH175" s="395"/>
      <c r="QAI175" s="395"/>
      <c r="QAJ175" s="395"/>
      <c r="QAK175" s="395"/>
      <c r="QAL175" s="395"/>
      <c r="QAM175" s="395"/>
      <c r="QAN175" s="395"/>
      <c r="QAO175" s="395"/>
      <c r="QAP175" s="395"/>
      <c r="QAQ175" s="395"/>
      <c r="QAR175" s="395"/>
      <c r="QAS175" s="395"/>
      <c r="QAT175" s="395"/>
      <c r="QAU175" s="395"/>
      <c r="QAV175" s="395"/>
      <c r="QAW175" s="395"/>
      <c r="QAX175" s="395"/>
      <c r="QAY175" s="395"/>
      <c r="QAZ175" s="395"/>
      <c r="QBA175" s="395"/>
      <c r="QBB175" s="395"/>
      <c r="QBC175" s="395"/>
      <c r="QBD175" s="395"/>
      <c r="QBE175" s="395"/>
      <c r="QBF175" s="395"/>
      <c r="QBG175" s="395"/>
      <c r="QBH175" s="395"/>
      <c r="QBI175" s="395"/>
      <c r="QBJ175" s="395"/>
      <c r="QBK175" s="395"/>
      <c r="QBL175" s="395"/>
      <c r="QBM175" s="395"/>
      <c r="QBN175" s="395"/>
      <c r="QBO175" s="395"/>
      <c r="QBP175" s="395"/>
      <c r="QBQ175" s="395"/>
      <c r="QBR175" s="395"/>
      <c r="QBS175" s="395"/>
      <c r="QBT175" s="395"/>
      <c r="QBU175" s="395"/>
      <c r="QBV175" s="395"/>
      <c r="QBW175" s="395"/>
      <c r="QBX175" s="395"/>
      <c r="QBY175" s="395"/>
      <c r="QBZ175" s="395"/>
      <c r="QCA175" s="395"/>
      <c r="QCB175" s="395"/>
      <c r="QCC175" s="395"/>
      <c r="QCD175" s="395"/>
      <c r="QCE175" s="395"/>
      <c r="QCF175" s="395"/>
      <c r="QCG175" s="395"/>
      <c r="QCH175" s="395"/>
      <c r="QCI175" s="395"/>
      <c r="QCJ175" s="395"/>
      <c r="QCK175" s="395"/>
      <c r="QCL175" s="395"/>
      <c r="QCM175" s="395"/>
      <c r="QCN175" s="395"/>
      <c r="QCO175" s="395"/>
      <c r="QCP175" s="395"/>
      <c r="QCQ175" s="395"/>
      <c r="QCR175" s="395"/>
      <c r="QCS175" s="395"/>
      <c r="QCT175" s="395"/>
      <c r="QCU175" s="395"/>
      <c r="QCV175" s="395"/>
      <c r="QCW175" s="395"/>
      <c r="QCX175" s="395"/>
      <c r="QCY175" s="395"/>
      <c r="QCZ175" s="395"/>
      <c r="QDA175" s="395"/>
      <c r="QDB175" s="395"/>
      <c r="QDC175" s="395"/>
      <c r="QDD175" s="395"/>
      <c r="QDE175" s="395"/>
      <c r="QDF175" s="395"/>
      <c r="QDG175" s="395"/>
      <c r="QDH175" s="395"/>
      <c r="QDI175" s="395"/>
      <c r="QDJ175" s="395"/>
      <c r="QDK175" s="395"/>
      <c r="QDL175" s="395"/>
      <c r="QDM175" s="395"/>
      <c r="QDN175" s="395"/>
      <c r="QDO175" s="395"/>
      <c r="QDP175" s="395"/>
      <c r="QDQ175" s="395"/>
      <c r="QDR175" s="395"/>
      <c r="QDS175" s="395"/>
      <c r="QDT175" s="395"/>
      <c r="QDU175" s="395"/>
      <c r="QDV175" s="395"/>
      <c r="QDW175" s="395"/>
      <c r="QDX175" s="395"/>
      <c r="QDY175" s="395"/>
      <c r="QDZ175" s="395"/>
      <c r="QEA175" s="395"/>
      <c r="QEB175" s="395"/>
      <c r="QEC175" s="395"/>
      <c r="QED175" s="395"/>
      <c r="QEE175" s="395"/>
      <c r="QEF175" s="395"/>
      <c r="QEG175" s="395"/>
      <c r="QEH175" s="395"/>
      <c r="QEI175" s="395"/>
      <c r="QEJ175" s="395"/>
      <c r="QEK175" s="395"/>
      <c r="QEL175" s="395"/>
      <c r="QEM175" s="395"/>
      <c r="QEN175" s="395"/>
      <c r="QEO175" s="395"/>
      <c r="QEP175" s="395"/>
      <c r="QEQ175" s="395"/>
      <c r="QER175" s="395"/>
      <c r="QES175" s="395"/>
      <c r="QET175" s="395"/>
      <c r="QEU175" s="395"/>
      <c r="QEV175" s="395"/>
      <c r="QEW175" s="395"/>
      <c r="QEX175" s="395"/>
      <c r="QEY175" s="395"/>
      <c r="QEZ175" s="395"/>
      <c r="QFA175" s="395"/>
      <c r="QFB175" s="395"/>
      <c r="QFC175" s="395"/>
      <c r="QFD175" s="395"/>
      <c r="QFE175" s="395"/>
      <c r="QFF175" s="395"/>
      <c r="QFG175" s="395"/>
      <c r="QFH175" s="395"/>
      <c r="QFI175" s="395"/>
      <c r="QFJ175" s="395"/>
      <c r="QFK175" s="395"/>
      <c r="QFL175" s="395"/>
      <c r="QFM175" s="395"/>
      <c r="QFN175" s="395"/>
      <c r="QFO175" s="395"/>
      <c r="QFP175" s="395"/>
      <c r="QFQ175" s="395"/>
      <c r="QFR175" s="395"/>
      <c r="QFS175" s="395"/>
      <c r="QFT175" s="395"/>
      <c r="QFU175" s="395"/>
      <c r="QFV175" s="395"/>
      <c r="QFW175" s="395"/>
      <c r="QFX175" s="395"/>
      <c r="QFY175" s="395"/>
      <c r="QFZ175" s="395"/>
      <c r="QGA175" s="395"/>
      <c r="QGB175" s="395"/>
      <c r="QGC175" s="395"/>
      <c r="QGD175" s="395"/>
      <c r="QGE175" s="395"/>
      <c r="QGF175" s="395"/>
      <c r="QGG175" s="395"/>
      <c r="QGH175" s="395"/>
      <c r="QGI175" s="395"/>
      <c r="QGJ175" s="395"/>
      <c r="QGK175" s="395"/>
      <c r="QGL175" s="395"/>
      <c r="QGM175" s="395"/>
      <c r="QGN175" s="395"/>
      <c r="QGO175" s="395"/>
      <c r="QGP175" s="395"/>
      <c r="QGQ175" s="395"/>
      <c r="QGR175" s="395"/>
      <c r="QGS175" s="395"/>
      <c r="QGT175" s="395"/>
      <c r="QGU175" s="395"/>
      <c r="QGV175" s="395"/>
      <c r="QGW175" s="395"/>
      <c r="QGX175" s="395"/>
      <c r="QGY175" s="395"/>
      <c r="QGZ175" s="395"/>
      <c r="QHA175" s="395"/>
      <c r="QHB175" s="395"/>
      <c r="QHC175" s="395"/>
      <c r="QHD175" s="395"/>
      <c r="QHE175" s="395"/>
      <c r="QHF175" s="395"/>
      <c r="QHG175" s="395"/>
      <c r="QHH175" s="395"/>
      <c r="QHI175" s="395"/>
      <c r="QHJ175" s="395"/>
      <c r="QHK175" s="395"/>
      <c r="QHL175" s="395"/>
      <c r="QHM175" s="395"/>
      <c r="QHN175" s="395"/>
      <c r="QHO175" s="395"/>
      <c r="QHP175" s="395"/>
      <c r="QHQ175" s="395"/>
      <c r="QHR175" s="395"/>
      <c r="QHS175" s="395"/>
      <c r="QHT175" s="395"/>
      <c r="QHU175" s="395"/>
      <c r="QHV175" s="395"/>
      <c r="QHW175" s="395"/>
      <c r="QHX175" s="395"/>
      <c r="QHY175" s="395"/>
      <c r="QHZ175" s="395"/>
      <c r="QIA175" s="395"/>
      <c r="QIB175" s="395"/>
      <c r="QIC175" s="395"/>
      <c r="QID175" s="395"/>
      <c r="QIE175" s="395"/>
      <c r="QIF175" s="395"/>
      <c r="QIG175" s="395"/>
      <c r="QIH175" s="395"/>
      <c r="QII175" s="395"/>
      <c r="QIJ175" s="395"/>
      <c r="QIK175" s="395"/>
      <c r="QIL175" s="395"/>
      <c r="QIM175" s="395"/>
      <c r="QIN175" s="395"/>
      <c r="QIO175" s="395"/>
      <c r="QIP175" s="395"/>
      <c r="QIQ175" s="395"/>
      <c r="QIR175" s="395"/>
      <c r="QIS175" s="395"/>
      <c r="QIT175" s="395"/>
      <c r="QIU175" s="395"/>
      <c r="QIV175" s="395"/>
      <c r="QIW175" s="395"/>
      <c r="QIX175" s="395"/>
      <c r="QIY175" s="395"/>
      <c r="QIZ175" s="395"/>
      <c r="QJA175" s="395"/>
      <c r="QJB175" s="395"/>
      <c r="QJC175" s="395"/>
      <c r="QJD175" s="395"/>
      <c r="QJE175" s="395"/>
      <c r="QJF175" s="395"/>
      <c r="QJG175" s="395"/>
      <c r="QJH175" s="395"/>
      <c r="QJI175" s="395"/>
      <c r="QJJ175" s="395"/>
      <c r="QJK175" s="395"/>
      <c r="QJL175" s="395"/>
      <c r="QJM175" s="395"/>
      <c r="QJN175" s="395"/>
      <c r="QJO175" s="395"/>
      <c r="QJP175" s="395"/>
      <c r="QJQ175" s="395"/>
      <c r="QJR175" s="395"/>
      <c r="QJS175" s="395"/>
      <c r="QJT175" s="395"/>
      <c r="QJU175" s="395"/>
      <c r="QJV175" s="395"/>
      <c r="QJW175" s="395"/>
      <c r="QJX175" s="395"/>
      <c r="QJY175" s="395"/>
      <c r="QJZ175" s="395"/>
      <c r="QKA175" s="395"/>
      <c r="QKB175" s="395"/>
      <c r="QKC175" s="395"/>
      <c r="QKD175" s="395"/>
      <c r="QKE175" s="395"/>
      <c r="QKF175" s="395"/>
      <c r="QKG175" s="395"/>
      <c r="QKH175" s="395"/>
      <c r="QKI175" s="395"/>
      <c r="QKJ175" s="395"/>
      <c r="QKK175" s="395"/>
      <c r="QKL175" s="395"/>
      <c r="QKM175" s="395"/>
      <c r="QKN175" s="395"/>
      <c r="QKO175" s="395"/>
      <c r="QKP175" s="395"/>
      <c r="QKQ175" s="395"/>
      <c r="QKR175" s="395"/>
      <c r="QKS175" s="395"/>
      <c r="QKT175" s="395"/>
      <c r="QKU175" s="395"/>
      <c r="QKV175" s="395"/>
      <c r="QKW175" s="395"/>
      <c r="QKX175" s="395"/>
      <c r="QKY175" s="395"/>
      <c r="QKZ175" s="395"/>
      <c r="QLA175" s="395"/>
      <c r="QLB175" s="395"/>
      <c r="QLC175" s="395"/>
      <c r="QLD175" s="395"/>
      <c r="QLE175" s="395"/>
      <c r="QLF175" s="395"/>
      <c r="QLG175" s="395"/>
      <c r="QLH175" s="395"/>
      <c r="QLI175" s="395"/>
      <c r="QLJ175" s="395"/>
      <c r="QLK175" s="395"/>
      <c r="QLL175" s="395"/>
      <c r="QLM175" s="395"/>
      <c r="QLN175" s="395"/>
      <c r="QLO175" s="395"/>
      <c r="QLP175" s="395"/>
      <c r="QLQ175" s="395"/>
      <c r="QLR175" s="395"/>
      <c r="QLS175" s="395"/>
      <c r="QLT175" s="395"/>
      <c r="QLU175" s="395"/>
      <c r="QLV175" s="395"/>
      <c r="QLW175" s="395"/>
      <c r="QLX175" s="395"/>
      <c r="QLY175" s="395"/>
      <c r="QLZ175" s="395"/>
      <c r="QMA175" s="395"/>
      <c r="QMB175" s="395"/>
      <c r="QMC175" s="395"/>
      <c r="QMD175" s="395"/>
      <c r="QME175" s="395"/>
      <c r="QMF175" s="395"/>
      <c r="QMG175" s="395"/>
      <c r="QMH175" s="395"/>
      <c r="QMI175" s="395"/>
      <c r="QMJ175" s="395"/>
      <c r="QMK175" s="395"/>
      <c r="QML175" s="395"/>
      <c r="QMM175" s="395"/>
      <c r="QMN175" s="395"/>
      <c r="QMO175" s="395"/>
      <c r="QMP175" s="395"/>
      <c r="QMQ175" s="395"/>
      <c r="QMR175" s="395"/>
      <c r="QMS175" s="395"/>
      <c r="QMT175" s="395"/>
      <c r="QMU175" s="395"/>
      <c r="QMV175" s="395"/>
      <c r="QMW175" s="395"/>
      <c r="QMX175" s="395"/>
      <c r="QMY175" s="395"/>
      <c r="QMZ175" s="395"/>
      <c r="QNA175" s="395"/>
      <c r="QNB175" s="395"/>
      <c r="QNC175" s="395"/>
      <c r="QND175" s="395"/>
      <c r="QNE175" s="395"/>
      <c r="QNF175" s="395"/>
      <c r="QNG175" s="395"/>
      <c r="QNH175" s="395"/>
      <c r="QNI175" s="395"/>
      <c r="QNJ175" s="395"/>
      <c r="QNK175" s="395"/>
      <c r="QNL175" s="395"/>
      <c r="QNM175" s="395"/>
      <c r="QNN175" s="395"/>
      <c r="QNO175" s="395"/>
      <c r="QNP175" s="395"/>
      <c r="QNQ175" s="395"/>
      <c r="QNR175" s="395"/>
      <c r="QNS175" s="395"/>
      <c r="QNT175" s="395"/>
      <c r="QNU175" s="395"/>
      <c r="QNV175" s="395"/>
      <c r="QNW175" s="395"/>
      <c r="QNX175" s="395"/>
      <c r="QNY175" s="395"/>
      <c r="QNZ175" s="395"/>
      <c r="QOA175" s="395"/>
      <c r="QOB175" s="395"/>
      <c r="QOC175" s="395"/>
      <c r="QOD175" s="395"/>
      <c r="QOE175" s="395"/>
      <c r="QOF175" s="395"/>
      <c r="QOG175" s="395"/>
      <c r="QOH175" s="395"/>
      <c r="QOI175" s="395"/>
      <c r="QOJ175" s="395"/>
      <c r="QOK175" s="395"/>
      <c r="QOL175" s="395"/>
      <c r="QOM175" s="395"/>
      <c r="QON175" s="395"/>
      <c r="QOO175" s="395"/>
      <c r="QOP175" s="395"/>
      <c r="QOQ175" s="395"/>
      <c r="QOR175" s="395"/>
      <c r="QOS175" s="395"/>
      <c r="QOT175" s="395"/>
      <c r="QOU175" s="395"/>
      <c r="QOV175" s="395"/>
      <c r="QOW175" s="395"/>
      <c r="QOX175" s="395"/>
      <c r="QOY175" s="395"/>
      <c r="QOZ175" s="395"/>
      <c r="QPA175" s="395"/>
      <c r="QPB175" s="395"/>
      <c r="QPC175" s="395"/>
      <c r="QPD175" s="395"/>
      <c r="QPE175" s="395"/>
      <c r="QPF175" s="395"/>
      <c r="QPG175" s="395"/>
      <c r="QPH175" s="395"/>
      <c r="QPI175" s="395"/>
      <c r="QPJ175" s="395"/>
      <c r="QPK175" s="395"/>
      <c r="QPL175" s="395"/>
      <c r="QPM175" s="395"/>
      <c r="QPN175" s="395"/>
      <c r="QPO175" s="395"/>
      <c r="QPP175" s="395"/>
      <c r="QPQ175" s="395"/>
      <c r="QPR175" s="395"/>
      <c r="QPS175" s="395"/>
      <c r="QPT175" s="395"/>
      <c r="QPU175" s="395"/>
      <c r="QPV175" s="395"/>
      <c r="QPW175" s="395"/>
      <c r="QPX175" s="395"/>
      <c r="QPY175" s="395"/>
      <c r="QPZ175" s="395"/>
      <c r="QQA175" s="395"/>
      <c r="QQB175" s="395"/>
      <c r="QQC175" s="395"/>
      <c r="QQD175" s="395"/>
      <c r="QQE175" s="395"/>
      <c r="QQF175" s="395"/>
      <c r="QQG175" s="395"/>
      <c r="QQH175" s="395"/>
      <c r="QQI175" s="395"/>
      <c r="QQJ175" s="395"/>
      <c r="QQK175" s="395"/>
      <c r="QQL175" s="395"/>
      <c r="QQM175" s="395"/>
      <c r="QQN175" s="395"/>
      <c r="QQO175" s="395"/>
      <c r="QQP175" s="395"/>
      <c r="QQQ175" s="395"/>
      <c r="QQR175" s="395"/>
      <c r="QQS175" s="395"/>
      <c r="QQT175" s="395"/>
      <c r="QQU175" s="395"/>
      <c r="QQV175" s="395"/>
      <c r="QQW175" s="395"/>
      <c r="QQX175" s="395"/>
      <c r="QQY175" s="395"/>
      <c r="QQZ175" s="395"/>
      <c r="QRA175" s="395"/>
      <c r="QRB175" s="395"/>
      <c r="QRC175" s="395"/>
      <c r="QRD175" s="395"/>
      <c r="QRE175" s="395"/>
      <c r="QRF175" s="395"/>
      <c r="QRG175" s="395"/>
      <c r="QRH175" s="395"/>
      <c r="QRI175" s="395"/>
      <c r="QRJ175" s="395"/>
      <c r="QRK175" s="395"/>
      <c r="QRL175" s="395"/>
      <c r="QRM175" s="395"/>
      <c r="QRN175" s="395"/>
      <c r="QRO175" s="395"/>
      <c r="QRP175" s="395"/>
      <c r="QRQ175" s="395"/>
      <c r="QRR175" s="395"/>
      <c r="QRS175" s="395"/>
      <c r="QRT175" s="395"/>
      <c r="QRU175" s="395"/>
      <c r="QRV175" s="395"/>
      <c r="QRW175" s="395"/>
      <c r="QRX175" s="395"/>
      <c r="QRY175" s="395"/>
      <c r="QRZ175" s="395"/>
      <c r="QSA175" s="395"/>
      <c r="QSB175" s="395"/>
      <c r="QSC175" s="395"/>
      <c r="QSD175" s="395"/>
      <c r="QSE175" s="395"/>
      <c r="QSF175" s="395"/>
      <c r="QSG175" s="395"/>
      <c r="QSH175" s="395"/>
      <c r="QSI175" s="395"/>
      <c r="QSJ175" s="395"/>
      <c r="QSK175" s="395"/>
      <c r="QSL175" s="395"/>
      <c r="QSM175" s="395"/>
      <c r="QSN175" s="395"/>
      <c r="QSO175" s="395"/>
      <c r="QSP175" s="395"/>
      <c r="QSQ175" s="395"/>
      <c r="QSR175" s="395"/>
      <c r="QSS175" s="395"/>
      <c r="QST175" s="395"/>
      <c r="QSU175" s="395"/>
      <c r="QSV175" s="395"/>
      <c r="QSW175" s="395"/>
      <c r="QSX175" s="395"/>
      <c r="QSY175" s="395"/>
      <c r="QSZ175" s="395"/>
      <c r="QTA175" s="395"/>
      <c r="QTB175" s="395"/>
      <c r="QTC175" s="395"/>
      <c r="QTD175" s="395"/>
      <c r="QTE175" s="395"/>
      <c r="QTF175" s="395"/>
      <c r="QTG175" s="395"/>
      <c r="QTH175" s="395"/>
      <c r="QTI175" s="395"/>
      <c r="QTJ175" s="395"/>
      <c r="QTK175" s="395"/>
      <c r="QTL175" s="395"/>
      <c r="QTM175" s="395"/>
      <c r="QTN175" s="395"/>
      <c r="QTO175" s="395"/>
      <c r="QTP175" s="395"/>
      <c r="QTQ175" s="395"/>
      <c r="QTR175" s="395"/>
      <c r="QTS175" s="395"/>
      <c r="QTT175" s="395"/>
      <c r="QTU175" s="395"/>
      <c r="QTV175" s="395"/>
      <c r="QTW175" s="395"/>
      <c r="QTX175" s="395"/>
      <c r="QTY175" s="395"/>
      <c r="QTZ175" s="395"/>
      <c r="QUA175" s="395"/>
      <c r="QUB175" s="395"/>
      <c r="QUC175" s="395"/>
      <c r="QUD175" s="395"/>
      <c r="QUE175" s="395"/>
      <c r="QUF175" s="395"/>
      <c r="QUG175" s="395"/>
      <c r="QUH175" s="395"/>
      <c r="QUI175" s="395"/>
      <c r="QUJ175" s="395"/>
      <c r="QUK175" s="395"/>
      <c r="QUL175" s="395"/>
      <c r="QUM175" s="395"/>
      <c r="QUN175" s="395"/>
      <c r="QUO175" s="395"/>
      <c r="QUP175" s="395"/>
      <c r="QUQ175" s="395"/>
      <c r="QUR175" s="395"/>
      <c r="QUS175" s="395"/>
      <c r="QUT175" s="395"/>
      <c r="QUU175" s="395"/>
      <c r="QUV175" s="395"/>
      <c r="QUW175" s="395"/>
      <c r="QUX175" s="395"/>
      <c r="QUY175" s="395"/>
      <c r="QUZ175" s="395"/>
      <c r="QVA175" s="395"/>
      <c r="QVB175" s="395"/>
      <c r="QVC175" s="395"/>
      <c r="QVD175" s="395"/>
      <c r="QVE175" s="395"/>
      <c r="QVF175" s="395"/>
      <c r="QVG175" s="395"/>
      <c r="QVH175" s="395"/>
      <c r="QVI175" s="395"/>
      <c r="QVJ175" s="395"/>
      <c r="QVK175" s="395"/>
      <c r="QVL175" s="395"/>
      <c r="QVM175" s="395"/>
      <c r="QVN175" s="395"/>
      <c r="QVO175" s="395"/>
      <c r="QVP175" s="395"/>
      <c r="QVQ175" s="395"/>
      <c r="QVR175" s="395"/>
      <c r="QVS175" s="395"/>
      <c r="QVT175" s="395"/>
      <c r="QVU175" s="395"/>
      <c r="QVV175" s="395"/>
      <c r="QVW175" s="395"/>
      <c r="QVX175" s="395"/>
      <c r="QVY175" s="395"/>
      <c r="QVZ175" s="395"/>
      <c r="QWA175" s="395"/>
      <c r="QWB175" s="395"/>
      <c r="QWC175" s="395"/>
      <c r="QWD175" s="395"/>
      <c r="QWE175" s="395"/>
      <c r="QWF175" s="395"/>
      <c r="QWG175" s="395"/>
      <c r="QWH175" s="395"/>
      <c r="QWI175" s="395"/>
      <c r="QWJ175" s="395"/>
      <c r="QWK175" s="395"/>
      <c r="QWL175" s="395"/>
      <c r="QWM175" s="395"/>
      <c r="QWN175" s="395"/>
      <c r="QWO175" s="395"/>
      <c r="QWP175" s="395"/>
      <c r="QWQ175" s="395"/>
      <c r="QWR175" s="395"/>
      <c r="QWS175" s="395"/>
      <c r="QWT175" s="395"/>
      <c r="QWU175" s="395"/>
      <c r="QWV175" s="395"/>
      <c r="QWW175" s="395"/>
      <c r="QWX175" s="395"/>
      <c r="QWY175" s="395"/>
      <c r="QWZ175" s="395"/>
      <c r="QXA175" s="395"/>
      <c r="QXB175" s="395"/>
      <c r="QXC175" s="395"/>
      <c r="QXD175" s="395"/>
      <c r="QXE175" s="395"/>
      <c r="QXF175" s="395"/>
      <c r="QXG175" s="395"/>
      <c r="QXH175" s="395"/>
      <c r="QXI175" s="395"/>
      <c r="QXJ175" s="395"/>
      <c r="QXK175" s="395"/>
      <c r="QXL175" s="395"/>
      <c r="QXM175" s="395"/>
      <c r="QXN175" s="395"/>
      <c r="QXO175" s="395"/>
      <c r="QXP175" s="395"/>
      <c r="QXQ175" s="395"/>
      <c r="QXR175" s="395"/>
      <c r="QXS175" s="395"/>
      <c r="QXT175" s="395"/>
      <c r="QXU175" s="395"/>
      <c r="QXV175" s="395"/>
      <c r="QXW175" s="395"/>
      <c r="QXX175" s="395"/>
      <c r="QXY175" s="395"/>
      <c r="QXZ175" s="395"/>
      <c r="QYA175" s="395"/>
      <c r="QYB175" s="395"/>
      <c r="QYC175" s="395"/>
      <c r="QYD175" s="395"/>
      <c r="QYE175" s="395"/>
      <c r="QYF175" s="395"/>
      <c r="QYG175" s="395"/>
      <c r="QYH175" s="395"/>
      <c r="QYI175" s="395"/>
      <c r="QYJ175" s="395"/>
      <c r="QYK175" s="395"/>
      <c r="QYL175" s="395"/>
      <c r="QYM175" s="395"/>
      <c r="QYN175" s="395"/>
      <c r="QYO175" s="395"/>
      <c r="QYP175" s="395"/>
      <c r="QYQ175" s="395"/>
      <c r="QYR175" s="395"/>
      <c r="QYS175" s="395"/>
      <c r="QYT175" s="395"/>
      <c r="QYU175" s="395"/>
      <c r="QYV175" s="395"/>
      <c r="QYW175" s="395"/>
      <c r="QYX175" s="395"/>
      <c r="QYY175" s="395"/>
      <c r="QYZ175" s="395"/>
      <c r="QZA175" s="395"/>
      <c r="QZB175" s="395"/>
      <c r="QZC175" s="395"/>
      <c r="QZD175" s="395"/>
      <c r="QZE175" s="395"/>
      <c r="QZF175" s="395"/>
      <c r="QZG175" s="395"/>
      <c r="QZH175" s="395"/>
      <c r="QZI175" s="395"/>
      <c r="QZJ175" s="395"/>
      <c r="QZK175" s="395"/>
      <c r="QZL175" s="395"/>
      <c r="QZM175" s="395"/>
      <c r="QZN175" s="395"/>
      <c r="QZO175" s="395"/>
      <c r="QZP175" s="395"/>
      <c r="QZQ175" s="395"/>
      <c r="QZR175" s="395"/>
      <c r="QZS175" s="395"/>
      <c r="QZT175" s="395"/>
      <c r="QZU175" s="395"/>
      <c r="QZV175" s="395"/>
      <c r="QZW175" s="395"/>
      <c r="QZX175" s="395"/>
      <c r="QZY175" s="395"/>
      <c r="QZZ175" s="395"/>
      <c r="RAA175" s="395"/>
      <c r="RAB175" s="395"/>
      <c r="RAC175" s="395"/>
      <c r="RAD175" s="395"/>
      <c r="RAE175" s="395"/>
      <c r="RAF175" s="395"/>
      <c r="RAG175" s="395"/>
      <c r="RAH175" s="395"/>
      <c r="RAI175" s="395"/>
      <c r="RAJ175" s="395"/>
      <c r="RAK175" s="395"/>
      <c r="RAL175" s="395"/>
      <c r="RAM175" s="395"/>
      <c r="RAN175" s="395"/>
      <c r="RAO175" s="395"/>
      <c r="RAP175" s="395"/>
      <c r="RAQ175" s="395"/>
      <c r="RAR175" s="395"/>
      <c r="RAS175" s="395"/>
      <c r="RAT175" s="395"/>
      <c r="RAU175" s="395"/>
      <c r="RAV175" s="395"/>
      <c r="RAW175" s="395"/>
      <c r="RAX175" s="395"/>
      <c r="RAY175" s="395"/>
      <c r="RAZ175" s="395"/>
      <c r="RBA175" s="395"/>
      <c r="RBB175" s="395"/>
      <c r="RBC175" s="395"/>
      <c r="RBD175" s="395"/>
      <c r="RBE175" s="395"/>
      <c r="RBF175" s="395"/>
      <c r="RBG175" s="395"/>
      <c r="RBH175" s="395"/>
      <c r="RBI175" s="395"/>
      <c r="RBJ175" s="395"/>
      <c r="RBK175" s="395"/>
      <c r="RBL175" s="395"/>
      <c r="RBM175" s="395"/>
      <c r="RBN175" s="395"/>
      <c r="RBO175" s="395"/>
      <c r="RBP175" s="395"/>
      <c r="RBQ175" s="395"/>
      <c r="RBR175" s="395"/>
      <c r="RBS175" s="395"/>
      <c r="RBT175" s="395"/>
      <c r="RBU175" s="395"/>
      <c r="RBV175" s="395"/>
      <c r="RBW175" s="395"/>
      <c r="RBX175" s="395"/>
      <c r="RBY175" s="395"/>
      <c r="RBZ175" s="395"/>
      <c r="RCA175" s="395"/>
      <c r="RCB175" s="395"/>
      <c r="RCC175" s="395"/>
      <c r="RCD175" s="395"/>
      <c r="RCE175" s="395"/>
      <c r="RCF175" s="395"/>
      <c r="RCG175" s="395"/>
      <c r="RCH175" s="395"/>
      <c r="RCI175" s="395"/>
      <c r="RCJ175" s="395"/>
      <c r="RCK175" s="395"/>
      <c r="RCL175" s="395"/>
      <c r="RCM175" s="395"/>
      <c r="RCN175" s="395"/>
      <c r="RCO175" s="395"/>
      <c r="RCP175" s="395"/>
      <c r="RCQ175" s="395"/>
      <c r="RCR175" s="395"/>
      <c r="RCS175" s="395"/>
      <c r="RCT175" s="395"/>
      <c r="RCU175" s="395"/>
      <c r="RCV175" s="395"/>
      <c r="RCW175" s="395"/>
      <c r="RCX175" s="395"/>
      <c r="RCY175" s="395"/>
      <c r="RCZ175" s="395"/>
      <c r="RDA175" s="395"/>
      <c r="RDB175" s="395"/>
      <c r="RDC175" s="395"/>
      <c r="RDD175" s="395"/>
      <c r="RDE175" s="395"/>
      <c r="RDF175" s="395"/>
      <c r="RDG175" s="395"/>
      <c r="RDH175" s="395"/>
      <c r="RDI175" s="395"/>
      <c r="RDJ175" s="395"/>
      <c r="RDK175" s="395"/>
      <c r="RDL175" s="395"/>
      <c r="RDM175" s="395"/>
      <c r="RDN175" s="395"/>
      <c r="RDO175" s="395"/>
      <c r="RDP175" s="395"/>
      <c r="RDQ175" s="395"/>
      <c r="RDR175" s="395"/>
      <c r="RDS175" s="395"/>
      <c r="RDT175" s="395"/>
      <c r="RDU175" s="395"/>
      <c r="RDV175" s="395"/>
      <c r="RDW175" s="395"/>
      <c r="RDX175" s="395"/>
      <c r="RDY175" s="395"/>
      <c r="RDZ175" s="395"/>
      <c r="REA175" s="395"/>
      <c r="REB175" s="395"/>
      <c r="REC175" s="395"/>
      <c r="RED175" s="395"/>
      <c r="REE175" s="395"/>
      <c r="REF175" s="395"/>
      <c r="REG175" s="395"/>
      <c r="REH175" s="395"/>
      <c r="REI175" s="395"/>
      <c r="REJ175" s="395"/>
      <c r="REK175" s="395"/>
      <c r="REL175" s="395"/>
      <c r="REM175" s="395"/>
      <c r="REN175" s="395"/>
      <c r="REO175" s="395"/>
      <c r="REP175" s="395"/>
      <c r="REQ175" s="395"/>
      <c r="RER175" s="395"/>
      <c r="RES175" s="395"/>
      <c r="RET175" s="395"/>
      <c r="REU175" s="395"/>
      <c r="REV175" s="395"/>
      <c r="REW175" s="395"/>
      <c r="REX175" s="395"/>
      <c r="REY175" s="395"/>
      <c r="REZ175" s="395"/>
      <c r="RFA175" s="395"/>
      <c r="RFB175" s="395"/>
      <c r="RFC175" s="395"/>
      <c r="RFD175" s="395"/>
      <c r="RFE175" s="395"/>
      <c r="RFF175" s="395"/>
      <c r="RFG175" s="395"/>
      <c r="RFH175" s="395"/>
      <c r="RFI175" s="395"/>
      <c r="RFJ175" s="395"/>
      <c r="RFK175" s="395"/>
      <c r="RFL175" s="395"/>
      <c r="RFM175" s="395"/>
      <c r="RFN175" s="395"/>
      <c r="RFO175" s="395"/>
      <c r="RFP175" s="395"/>
      <c r="RFQ175" s="395"/>
      <c r="RFR175" s="395"/>
      <c r="RFS175" s="395"/>
      <c r="RFT175" s="395"/>
      <c r="RFU175" s="395"/>
      <c r="RFV175" s="395"/>
      <c r="RFW175" s="395"/>
      <c r="RFX175" s="395"/>
      <c r="RFY175" s="395"/>
      <c r="RFZ175" s="395"/>
      <c r="RGA175" s="395"/>
      <c r="RGB175" s="395"/>
      <c r="RGC175" s="395"/>
      <c r="RGD175" s="395"/>
      <c r="RGE175" s="395"/>
      <c r="RGF175" s="395"/>
      <c r="RGG175" s="395"/>
      <c r="RGH175" s="395"/>
      <c r="RGI175" s="395"/>
      <c r="RGJ175" s="395"/>
      <c r="RGK175" s="395"/>
      <c r="RGL175" s="395"/>
      <c r="RGM175" s="395"/>
      <c r="RGN175" s="395"/>
      <c r="RGO175" s="395"/>
      <c r="RGP175" s="395"/>
      <c r="RGQ175" s="395"/>
      <c r="RGR175" s="395"/>
      <c r="RGS175" s="395"/>
      <c r="RGT175" s="395"/>
      <c r="RGU175" s="395"/>
      <c r="RGV175" s="395"/>
      <c r="RGW175" s="395"/>
      <c r="RGX175" s="395"/>
      <c r="RGY175" s="395"/>
      <c r="RGZ175" s="395"/>
      <c r="RHA175" s="395"/>
      <c r="RHB175" s="395"/>
      <c r="RHC175" s="395"/>
      <c r="RHD175" s="395"/>
      <c r="RHE175" s="395"/>
      <c r="RHF175" s="395"/>
      <c r="RHG175" s="395"/>
      <c r="RHH175" s="395"/>
      <c r="RHI175" s="395"/>
      <c r="RHJ175" s="395"/>
      <c r="RHK175" s="395"/>
      <c r="RHL175" s="395"/>
      <c r="RHM175" s="395"/>
      <c r="RHN175" s="395"/>
      <c r="RHO175" s="395"/>
      <c r="RHP175" s="395"/>
      <c r="RHQ175" s="395"/>
      <c r="RHR175" s="395"/>
      <c r="RHS175" s="395"/>
      <c r="RHT175" s="395"/>
      <c r="RHU175" s="395"/>
      <c r="RHV175" s="395"/>
      <c r="RHW175" s="395"/>
      <c r="RHX175" s="395"/>
      <c r="RHY175" s="395"/>
      <c r="RHZ175" s="395"/>
      <c r="RIA175" s="395"/>
      <c r="RIB175" s="395"/>
      <c r="RIC175" s="395"/>
      <c r="RID175" s="395"/>
      <c r="RIE175" s="395"/>
      <c r="RIF175" s="395"/>
      <c r="RIG175" s="395"/>
      <c r="RIH175" s="395"/>
      <c r="RII175" s="395"/>
      <c r="RIJ175" s="395"/>
      <c r="RIK175" s="395"/>
      <c r="RIL175" s="395"/>
      <c r="RIM175" s="395"/>
      <c r="RIN175" s="395"/>
      <c r="RIO175" s="395"/>
      <c r="RIP175" s="395"/>
      <c r="RIQ175" s="395"/>
      <c r="RIR175" s="395"/>
      <c r="RIS175" s="395"/>
      <c r="RIT175" s="395"/>
      <c r="RIU175" s="395"/>
      <c r="RIV175" s="395"/>
      <c r="RIW175" s="395"/>
      <c r="RIX175" s="395"/>
      <c r="RIY175" s="395"/>
      <c r="RIZ175" s="395"/>
      <c r="RJA175" s="395"/>
      <c r="RJB175" s="395"/>
      <c r="RJC175" s="395"/>
      <c r="RJD175" s="395"/>
      <c r="RJE175" s="395"/>
      <c r="RJF175" s="395"/>
      <c r="RJG175" s="395"/>
      <c r="RJH175" s="395"/>
      <c r="RJI175" s="395"/>
      <c r="RJJ175" s="395"/>
      <c r="RJK175" s="395"/>
      <c r="RJL175" s="395"/>
      <c r="RJM175" s="395"/>
      <c r="RJN175" s="395"/>
      <c r="RJO175" s="395"/>
      <c r="RJP175" s="395"/>
      <c r="RJQ175" s="395"/>
      <c r="RJR175" s="395"/>
      <c r="RJS175" s="395"/>
      <c r="RJT175" s="395"/>
      <c r="RJU175" s="395"/>
      <c r="RJV175" s="395"/>
      <c r="RJW175" s="395"/>
      <c r="RJX175" s="395"/>
      <c r="RJY175" s="395"/>
      <c r="RJZ175" s="395"/>
      <c r="RKA175" s="395"/>
      <c r="RKB175" s="395"/>
      <c r="RKC175" s="395"/>
      <c r="RKD175" s="395"/>
      <c r="RKE175" s="395"/>
      <c r="RKF175" s="395"/>
      <c r="RKG175" s="395"/>
      <c r="RKH175" s="395"/>
      <c r="RKI175" s="395"/>
      <c r="RKJ175" s="395"/>
      <c r="RKK175" s="395"/>
      <c r="RKL175" s="395"/>
      <c r="RKM175" s="395"/>
      <c r="RKN175" s="395"/>
      <c r="RKO175" s="395"/>
      <c r="RKP175" s="395"/>
      <c r="RKQ175" s="395"/>
      <c r="RKR175" s="395"/>
      <c r="RKS175" s="395"/>
      <c r="RKT175" s="395"/>
      <c r="RKU175" s="395"/>
      <c r="RKV175" s="395"/>
      <c r="RKW175" s="395"/>
      <c r="RKX175" s="395"/>
      <c r="RKY175" s="395"/>
      <c r="RKZ175" s="395"/>
      <c r="RLA175" s="395"/>
      <c r="RLB175" s="395"/>
      <c r="RLC175" s="395"/>
      <c r="RLD175" s="395"/>
      <c r="RLE175" s="395"/>
      <c r="RLF175" s="395"/>
      <c r="RLG175" s="395"/>
      <c r="RLH175" s="395"/>
      <c r="RLI175" s="395"/>
      <c r="RLJ175" s="395"/>
      <c r="RLK175" s="395"/>
      <c r="RLL175" s="395"/>
      <c r="RLM175" s="395"/>
      <c r="RLN175" s="395"/>
      <c r="RLO175" s="395"/>
      <c r="RLP175" s="395"/>
      <c r="RLQ175" s="395"/>
      <c r="RLR175" s="395"/>
      <c r="RLS175" s="395"/>
      <c r="RLT175" s="395"/>
      <c r="RLU175" s="395"/>
      <c r="RLV175" s="395"/>
      <c r="RLW175" s="395"/>
      <c r="RLX175" s="395"/>
      <c r="RLY175" s="395"/>
      <c r="RLZ175" s="395"/>
      <c r="RMA175" s="395"/>
      <c r="RMB175" s="395"/>
      <c r="RMC175" s="395"/>
      <c r="RMD175" s="395"/>
      <c r="RME175" s="395"/>
      <c r="RMF175" s="395"/>
      <c r="RMG175" s="395"/>
      <c r="RMH175" s="395"/>
      <c r="RMI175" s="395"/>
      <c r="RMJ175" s="395"/>
      <c r="RMK175" s="395"/>
      <c r="RML175" s="395"/>
      <c r="RMM175" s="395"/>
      <c r="RMN175" s="395"/>
      <c r="RMO175" s="395"/>
      <c r="RMP175" s="395"/>
      <c r="RMQ175" s="395"/>
      <c r="RMR175" s="395"/>
      <c r="RMS175" s="395"/>
      <c r="RMT175" s="395"/>
      <c r="RMU175" s="395"/>
      <c r="RMV175" s="395"/>
      <c r="RMW175" s="395"/>
      <c r="RMX175" s="395"/>
      <c r="RMY175" s="395"/>
      <c r="RMZ175" s="395"/>
      <c r="RNA175" s="395"/>
      <c r="RNB175" s="395"/>
      <c r="RNC175" s="395"/>
      <c r="RND175" s="395"/>
      <c r="RNE175" s="395"/>
      <c r="RNF175" s="395"/>
      <c r="RNG175" s="395"/>
      <c r="RNH175" s="395"/>
      <c r="RNI175" s="395"/>
      <c r="RNJ175" s="395"/>
      <c r="RNK175" s="395"/>
      <c r="RNL175" s="395"/>
      <c r="RNM175" s="395"/>
      <c r="RNN175" s="395"/>
      <c r="RNO175" s="395"/>
      <c r="RNP175" s="395"/>
      <c r="RNQ175" s="395"/>
      <c r="RNR175" s="395"/>
      <c r="RNS175" s="395"/>
      <c r="RNT175" s="395"/>
      <c r="RNU175" s="395"/>
      <c r="RNV175" s="395"/>
      <c r="RNW175" s="395"/>
      <c r="RNX175" s="395"/>
      <c r="RNY175" s="395"/>
      <c r="RNZ175" s="395"/>
      <c r="ROA175" s="395"/>
      <c r="ROB175" s="395"/>
      <c r="ROC175" s="395"/>
      <c r="ROD175" s="395"/>
      <c r="ROE175" s="395"/>
      <c r="ROF175" s="395"/>
      <c r="ROG175" s="395"/>
      <c r="ROH175" s="395"/>
      <c r="ROI175" s="395"/>
      <c r="ROJ175" s="395"/>
      <c r="ROK175" s="395"/>
      <c r="ROL175" s="395"/>
      <c r="ROM175" s="395"/>
      <c r="RON175" s="395"/>
      <c r="ROO175" s="395"/>
      <c r="ROP175" s="395"/>
      <c r="ROQ175" s="395"/>
      <c r="ROR175" s="395"/>
      <c r="ROS175" s="395"/>
      <c r="ROT175" s="395"/>
      <c r="ROU175" s="395"/>
      <c r="ROV175" s="395"/>
      <c r="ROW175" s="395"/>
      <c r="ROX175" s="395"/>
      <c r="ROY175" s="395"/>
      <c r="ROZ175" s="395"/>
      <c r="RPA175" s="395"/>
      <c r="RPB175" s="395"/>
      <c r="RPC175" s="395"/>
      <c r="RPD175" s="395"/>
      <c r="RPE175" s="395"/>
      <c r="RPF175" s="395"/>
      <c r="RPG175" s="395"/>
      <c r="RPH175" s="395"/>
      <c r="RPI175" s="395"/>
      <c r="RPJ175" s="395"/>
      <c r="RPK175" s="395"/>
      <c r="RPL175" s="395"/>
      <c r="RPM175" s="395"/>
      <c r="RPN175" s="395"/>
      <c r="RPO175" s="395"/>
      <c r="RPP175" s="395"/>
      <c r="RPQ175" s="395"/>
      <c r="RPR175" s="395"/>
      <c r="RPS175" s="395"/>
      <c r="RPT175" s="395"/>
      <c r="RPU175" s="395"/>
      <c r="RPV175" s="395"/>
      <c r="RPW175" s="395"/>
      <c r="RPX175" s="395"/>
      <c r="RPY175" s="395"/>
      <c r="RPZ175" s="395"/>
      <c r="RQA175" s="395"/>
      <c r="RQB175" s="395"/>
      <c r="RQC175" s="395"/>
      <c r="RQD175" s="395"/>
      <c r="RQE175" s="395"/>
      <c r="RQF175" s="395"/>
      <c r="RQG175" s="395"/>
      <c r="RQH175" s="395"/>
      <c r="RQI175" s="395"/>
      <c r="RQJ175" s="395"/>
      <c r="RQK175" s="395"/>
      <c r="RQL175" s="395"/>
      <c r="RQM175" s="395"/>
      <c r="RQN175" s="395"/>
      <c r="RQO175" s="395"/>
      <c r="RQP175" s="395"/>
      <c r="RQQ175" s="395"/>
      <c r="RQR175" s="395"/>
      <c r="RQS175" s="395"/>
      <c r="RQT175" s="395"/>
      <c r="RQU175" s="395"/>
      <c r="RQV175" s="395"/>
      <c r="RQW175" s="395"/>
      <c r="RQX175" s="395"/>
      <c r="RQY175" s="395"/>
      <c r="RQZ175" s="395"/>
      <c r="RRA175" s="395"/>
      <c r="RRB175" s="395"/>
      <c r="RRC175" s="395"/>
      <c r="RRD175" s="395"/>
      <c r="RRE175" s="395"/>
      <c r="RRF175" s="395"/>
      <c r="RRG175" s="395"/>
      <c r="RRH175" s="395"/>
      <c r="RRI175" s="395"/>
      <c r="RRJ175" s="395"/>
      <c r="RRK175" s="395"/>
      <c r="RRL175" s="395"/>
      <c r="RRM175" s="395"/>
      <c r="RRN175" s="395"/>
      <c r="RRO175" s="395"/>
      <c r="RRP175" s="395"/>
      <c r="RRQ175" s="395"/>
      <c r="RRR175" s="395"/>
      <c r="RRS175" s="395"/>
      <c r="RRT175" s="395"/>
      <c r="RRU175" s="395"/>
      <c r="RRV175" s="395"/>
      <c r="RRW175" s="395"/>
      <c r="RRX175" s="395"/>
      <c r="RRY175" s="395"/>
      <c r="RRZ175" s="395"/>
      <c r="RSA175" s="395"/>
      <c r="RSB175" s="395"/>
      <c r="RSC175" s="395"/>
      <c r="RSD175" s="395"/>
      <c r="RSE175" s="395"/>
      <c r="RSF175" s="395"/>
      <c r="RSG175" s="395"/>
      <c r="RSH175" s="395"/>
      <c r="RSI175" s="395"/>
      <c r="RSJ175" s="395"/>
      <c r="RSK175" s="395"/>
      <c r="RSL175" s="395"/>
      <c r="RSM175" s="395"/>
      <c r="RSN175" s="395"/>
      <c r="RSO175" s="395"/>
      <c r="RSP175" s="395"/>
      <c r="RSQ175" s="395"/>
      <c r="RSR175" s="395"/>
      <c r="RSS175" s="395"/>
      <c r="RST175" s="395"/>
      <c r="RSU175" s="395"/>
      <c r="RSV175" s="395"/>
      <c r="RSW175" s="395"/>
      <c r="RSX175" s="395"/>
      <c r="RSY175" s="395"/>
      <c r="RSZ175" s="395"/>
      <c r="RTA175" s="395"/>
      <c r="RTB175" s="395"/>
      <c r="RTC175" s="395"/>
      <c r="RTD175" s="395"/>
      <c r="RTE175" s="395"/>
      <c r="RTF175" s="395"/>
      <c r="RTG175" s="395"/>
      <c r="RTH175" s="395"/>
      <c r="RTI175" s="395"/>
      <c r="RTJ175" s="395"/>
      <c r="RTK175" s="395"/>
      <c r="RTL175" s="395"/>
      <c r="RTM175" s="395"/>
      <c r="RTN175" s="395"/>
      <c r="RTO175" s="395"/>
      <c r="RTP175" s="395"/>
      <c r="RTQ175" s="395"/>
      <c r="RTR175" s="395"/>
      <c r="RTS175" s="395"/>
      <c r="RTT175" s="395"/>
      <c r="RTU175" s="395"/>
      <c r="RTV175" s="395"/>
      <c r="RTW175" s="395"/>
      <c r="RTX175" s="395"/>
      <c r="RTY175" s="395"/>
      <c r="RTZ175" s="395"/>
      <c r="RUA175" s="395"/>
      <c r="RUB175" s="395"/>
      <c r="RUC175" s="395"/>
      <c r="RUD175" s="395"/>
      <c r="RUE175" s="395"/>
      <c r="RUF175" s="395"/>
      <c r="RUG175" s="395"/>
      <c r="RUH175" s="395"/>
      <c r="RUI175" s="395"/>
      <c r="RUJ175" s="395"/>
      <c r="RUK175" s="395"/>
      <c r="RUL175" s="395"/>
      <c r="RUM175" s="395"/>
      <c r="RUN175" s="395"/>
      <c r="RUO175" s="395"/>
      <c r="RUP175" s="395"/>
      <c r="RUQ175" s="395"/>
      <c r="RUR175" s="395"/>
      <c r="RUS175" s="395"/>
      <c r="RUT175" s="395"/>
      <c r="RUU175" s="395"/>
      <c r="RUV175" s="395"/>
      <c r="RUW175" s="395"/>
      <c r="RUX175" s="395"/>
      <c r="RUY175" s="395"/>
      <c r="RUZ175" s="395"/>
      <c r="RVA175" s="395"/>
      <c r="RVB175" s="395"/>
      <c r="RVC175" s="395"/>
      <c r="RVD175" s="395"/>
      <c r="RVE175" s="395"/>
      <c r="RVF175" s="395"/>
      <c r="RVG175" s="395"/>
      <c r="RVH175" s="395"/>
      <c r="RVI175" s="395"/>
      <c r="RVJ175" s="395"/>
      <c r="RVK175" s="395"/>
      <c r="RVL175" s="395"/>
      <c r="RVM175" s="395"/>
      <c r="RVN175" s="395"/>
      <c r="RVO175" s="395"/>
      <c r="RVP175" s="395"/>
      <c r="RVQ175" s="395"/>
      <c r="RVR175" s="395"/>
      <c r="RVS175" s="395"/>
      <c r="RVT175" s="395"/>
      <c r="RVU175" s="395"/>
      <c r="RVV175" s="395"/>
      <c r="RVW175" s="395"/>
      <c r="RVX175" s="395"/>
      <c r="RVY175" s="395"/>
      <c r="RVZ175" s="395"/>
      <c r="RWA175" s="395"/>
      <c r="RWB175" s="395"/>
      <c r="RWC175" s="395"/>
      <c r="RWD175" s="395"/>
      <c r="RWE175" s="395"/>
      <c r="RWF175" s="395"/>
      <c r="RWG175" s="395"/>
      <c r="RWH175" s="395"/>
      <c r="RWI175" s="395"/>
      <c r="RWJ175" s="395"/>
      <c r="RWK175" s="395"/>
      <c r="RWL175" s="395"/>
      <c r="RWM175" s="395"/>
      <c r="RWN175" s="395"/>
      <c r="RWO175" s="395"/>
      <c r="RWP175" s="395"/>
      <c r="RWQ175" s="395"/>
      <c r="RWR175" s="395"/>
      <c r="RWS175" s="395"/>
      <c r="RWT175" s="395"/>
      <c r="RWU175" s="395"/>
      <c r="RWV175" s="395"/>
      <c r="RWW175" s="395"/>
      <c r="RWX175" s="395"/>
      <c r="RWY175" s="395"/>
      <c r="RWZ175" s="395"/>
      <c r="RXA175" s="395"/>
      <c r="RXB175" s="395"/>
      <c r="RXC175" s="395"/>
      <c r="RXD175" s="395"/>
      <c r="RXE175" s="395"/>
      <c r="RXF175" s="395"/>
      <c r="RXG175" s="395"/>
      <c r="RXH175" s="395"/>
      <c r="RXI175" s="395"/>
      <c r="RXJ175" s="395"/>
      <c r="RXK175" s="395"/>
      <c r="RXL175" s="395"/>
      <c r="RXM175" s="395"/>
      <c r="RXN175" s="395"/>
      <c r="RXO175" s="395"/>
      <c r="RXP175" s="395"/>
      <c r="RXQ175" s="395"/>
      <c r="RXR175" s="395"/>
      <c r="RXS175" s="395"/>
      <c r="RXT175" s="395"/>
      <c r="RXU175" s="395"/>
      <c r="RXV175" s="395"/>
      <c r="RXW175" s="395"/>
      <c r="RXX175" s="395"/>
      <c r="RXY175" s="395"/>
      <c r="RXZ175" s="395"/>
      <c r="RYA175" s="395"/>
      <c r="RYB175" s="395"/>
      <c r="RYC175" s="395"/>
      <c r="RYD175" s="395"/>
      <c r="RYE175" s="395"/>
      <c r="RYF175" s="395"/>
      <c r="RYG175" s="395"/>
      <c r="RYH175" s="395"/>
      <c r="RYI175" s="395"/>
      <c r="RYJ175" s="395"/>
      <c r="RYK175" s="395"/>
      <c r="RYL175" s="395"/>
      <c r="RYM175" s="395"/>
      <c r="RYN175" s="395"/>
      <c r="RYO175" s="395"/>
      <c r="RYP175" s="395"/>
      <c r="RYQ175" s="395"/>
      <c r="RYR175" s="395"/>
      <c r="RYS175" s="395"/>
      <c r="RYT175" s="395"/>
      <c r="RYU175" s="395"/>
      <c r="RYV175" s="395"/>
      <c r="RYW175" s="395"/>
      <c r="RYX175" s="395"/>
      <c r="RYY175" s="395"/>
      <c r="RYZ175" s="395"/>
      <c r="RZA175" s="395"/>
      <c r="RZB175" s="395"/>
      <c r="RZC175" s="395"/>
      <c r="RZD175" s="395"/>
      <c r="RZE175" s="395"/>
      <c r="RZF175" s="395"/>
      <c r="RZG175" s="395"/>
      <c r="RZH175" s="395"/>
      <c r="RZI175" s="395"/>
      <c r="RZJ175" s="395"/>
      <c r="RZK175" s="395"/>
      <c r="RZL175" s="395"/>
      <c r="RZM175" s="395"/>
      <c r="RZN175" s="395"/>
      <c r="RZO175" s="395"/>
      <c r="RZP175" s="395"/>
      <c r="RZQ175" s="395"/>
      <c r="RZR175" s="395"/>
      <c r="RZS175" s="395"/>
      <c r="RZT175" s="395"/>
      <c r="RZU175" s="395"/>
      <c r="RZV175" s="395"/>
      <c r="RZW175" s="395"/>
      <c r="RZX175" s="395"/>
      <c r="RZY175" s="395"/>
      <c r="RZZ175" s="395"/>
      <c r="SAA175" s="395"/>
      <c r="SAB175" s="395"/>
      <c r="SAC175" s="395"/>
      <c r="SAD175" s="395"/>
      <c r="SAE175" s="395"/>
      <c r="SAF175" s="395"/>
      <c r="SAG175" s="395"/>
      <c r="SAH175" s="395"/>
      <c r="SAI175" s="395"/>
      <c r="SAJ175" s="395"/>
      <c r="SAK175" s="395"/>
      <c r="SAL175" s="395"/>
      <c r="SAM175" s="395"/>
      <c r="SAN175" s="395"/>
      <c r="SAO175" s="395"/>
      <c r="SAP175" s="395"/>
      <c r="SAQ175" s="395"/>
      <c r="SAR175" s="395"/>
      <c r="SAS175" s="395"/>
      <c r="SAT175" s="395"/>
      <c r="SAU175" s="395"/>
      <c r="SAV175" s="395"/>
      <c r="SAW175" s="395"/>
      <c r="SAX175" s="395"/>
      <c r="SAY175" s="395"/>
      <c r="SAZ175" s="395"/>
      <c r="SBA175" s="395"/>
      <c r="SBB175" s="395"/>
      <c r="SBC175" s="395"/>
      <c r="SBD175" s="395"/>
      <c r="SBE175" s="395"/>
      <c r="SBF175" s="395"/>
      <c r="SBG175" s="395"/>
      <c r="SBH175" s="395"/>
      <c r="SBI175" s="395"/>
      <c r="SBJ175" s="395"/>
      <c r="SBK175" s="395"/>
      <c r="SBL175" s="395"/>
      <c r="SBM175" s="395"/>
      <c r="SBN175" s="395"/>
      <c r="SBO175" s="395"/>
      <c r="SBP175" s="395"/>
      <c r="SBQ175" s="395"/>
      <c r="SBR175" s="395"/>
      <c r="SBS175" s="395"/>
      <c r="SBT175" s="395"/>
      <c r="SBU175" s="395"/>
      <c r="SBV175" s="395"/>
      <c r="SBW175" s="395"/>
      <c r="SBX175" s="395"/>
      <c r="SBY175" s="395"/>
      <c r="SBZ175" s="395"/>
      <c r="SCA175" s="395"/>
      <c r="SCB175" s="395"/>
      <c r="SCC175" s="395"/>
      <c r="SCD175" s="395"/>
      <c r="SCE175" s="395"/>
      <c r="SCF175" s="395"/>
      <c r="SCG175" s="395"/>
      <c r="SCH175" s="395"/>
      <c r="SCI175" s="395"/>
      <c r="SCJ175" s="395"/>
      <c r="SCK175" s="395"/>
      <c r="SCL175" s="395"/>
      <c r="SCM175" s="395"/>
      <c r="SCN175" s="395"/>
      <c r="SCO175" s="395"/>
      <c r="SCP175" s="395"/>
      <c r="SCQ175" s="395"/>
      <c r="SCR175" s="395"/>
      <c r="SCS175" s="395"/>
      <c r="SCT175" s="395"/>
      <c r="SCU175" s="395"/>
      <c r="SCV175" s="395"/>
      <c r="SCW175" s="395"/>
      <c r="SCX175" s="395"/>
      <c r="SCY175" s="395"/>
      <c r="SCZ175" s="395"/>
      <c r="SDA175" s="395"/>
      <c r="SDB175" s="395"/>
      <c r="SDC175" s="395"/>
      <c r="SDD175" s="395"/>
      <c r="SDE175" s="395"/>
      <c r="SDF175" s="395"/>
      <c r="SDG175" s="395"/>
      <c r="SDH175" s="395"/>
      <c r="SDI175" s="395"/>
      <c r="SDJ175" s="395"/>
      <c r="SDK175" s="395"/>
      <c r="SDL175" s="395"/>
      <c r="SDM175" s="395"/>
      <c r="SDN175" s="395"/>
      <c r="SDO175" s="395"/>
      <c r="SDP175" s="395"/>
      <c r="SDQ175" s="395"/>
      <c r="SDR175" s="395"/>
      <c r="SDS175" s="395"/>
      <c r="SDT175" s="395"/>
      <c r="SDU175" s="395"/>
      <c r="SDV175" s="395"/>
      <c r="SDW175" s="395"/>
      <c r="SDX175" s="395"/>
      <c r="SDY175" s="395"/>
      <c r="SDZ175" s="395"/>
      <c r="SEA175" s="395"/>
      <c r="SEB175" s="395"/>
      <c r="SEC175" s="395"/>
      <c r="SED175" s="395"/>
      <c r="SEE175" s="395"/>
      <c r="SEF175" s="395"/>
      <c r="SEG175" s="395"/>
      <c r="SEH175" s="395"/>
      <c r="SEI175" s="395"/>
      <c r="SEJ175" s="395"/>
      <c r="SEK175" s="395"/>
      <c r="SEL175" s="395"/>
      <c r="SEM175" s="395"/>
      <c r="SEN175" s="395"/>
      <c r="SEO175" s="395"/>
      <c r="SEP175" s="395"/>
      <c r="SEQ175" s="395"/>
      <c r="SER175" s="395"/>
      <c r="SES175" s="395"/>
      <c r="SET175" s="395"/>
      <c r="SEU175" s="395"/>
      <c r="SEV175" s="395"/>
      <c r="SEW175" s="395"/>
      <c r="SEX175" s="395"/>
      <c r="SEY175" s="395"/>
      <c r="SEZ175" s="395"/>
      <c r="SFA175" s="395"/>
      <c r="SFB175" s="395"/>
      <c r="SFC175" s="395"/>
      <c r="SFD175" s="395"/>
      <c r="SFE175" s="395"/>
      <c r="SFF175" s="395"/>
      <c r="SFG175" s="395"/>
      <c r="SFH175" s="395"/>
      <c r="SFI175" s="395"/>
      <c r="SFJ175" s="395"/>
      <c r="SFK175" s="395"/>
      <c r="SFL175" s="395"/>
      <c r="SFM175" s="395"/>
      <c r="SFN175" s="395"/>
      <c r="SFO175" s="395"/>
      <c r="SFP175" s="395"/>
      <c r="SFQ175" s="395"/>
      <c r="SFR175" s="395"/>
      <c r="SFS175" s="395"/>
      <c r="SFT175" s="395"/>
      <c r="SFU175" s="395"/>
      <c r="SFV175" s="395"/>
      <c r="SFW175" s="395"/>
      <c r="SFX175" s="395"/>
      <c r="SFY175" s="395"/>
      <c r="SFZ175" s="395"/>
      <c r="SGA175" s="395"/>
      <c r="SGB175" s="395"/>
      <c r="SGC175" s="395"/>
      <c r="SGD175" s="395"/>
      <c r="SGE175" s="395"/>
      <c r="SGF175" s="395"/>
      <c r="SGG175" s="395"/>
      <c r="SGH175" s="395"/>
      <c r="SGI175" s="395"/>
      <c r="SGJ175" s="395"/>
      <c r="SGK175" s="395"/>
      <c r="SGL175" s="395"/>
      <c r="SGM175" s="395"/>
      <c r="SGN175" s="395"/>
      <c r="SGO175" s="395"/>
      <c r="SGP175" s="395"/>
      <c r="SGQ175" s="395"/>
      <c r="SGR175" s="395"/>
      <c r="SGS175" s="395"/>
      <c r="SGT175" s="395"/>
      <c r="SGU175" s="395"/>
      <c r="SGV175" s="395"/>
      <c r="SGW175" s="395"/>
      <c r="SGX175" s="395"/>
      <c r="SGY175" s="395"/>
      <c r="SGZ175" s="395"/>
      <c r="SHA175" s="395"/>
      <c r="SHB175" s="395"/>
      <c r="SHC175" s="395"/>
      <c r="SHD175" s="395"/>
      <c r="SHE175" s="395"/>
      <c r="SHF175" s="395"/>
      <c r="SHG175" s="395"/>
      <c r="SHH175" s="395"/>
      <c r="SHI175" s="395"/>
      <c r="SHJ175" s="395"/>
      <c r="SHK175" s="395"/>
      <c r="SHL175" s="395"/>
      <c r="SHM175" s="395"/>
      <c r="SHN175" s="395"/>
      <c r="SHO175" s="395"/>
      <c r="SHP175" s="395"/>
      <c r="SHQ175" s="395"/>
      <c r="SHR175" s="395"/>
      <c r="SHS175" s="395"/>
      <c r="SHT175" s="395"/>
      <c r="SHU175" s="395"/>
      <c r="SHV175" s="395"/>
      <c r="SHW175" s="395"/>
      <c r="SHX175" s="395"/>
      <c r="SHY175" s="395"/>
      <c r="SHZ175" s="395"/>
      <c r="SIA175" s="395"/>
      <c r="SIB175" s="395"/>
      <c r="SIC175" s="395"/>
      <c r="SID175" s="395"/>
      <c r="SIE175" s="395"/>
      <c r="SIF175" s="395"/>
      <c r="SIG175" s="395"/>
      <c r="SIH175" s="395"/>
      <c r="SII175" s="395"/>
      <c r="SIJ175" s="395"/>
      <c r="SIK175" s="395"/>
      <c r="SIL175" s="395"/>
      <c r="SIM175" s="395"/>
      <c r="SIN175" s="395"/>
      <c r="SIO175" s="395"/>
      <c r="SIP175" s="395"/>
      <c r="SIQ175" s="395"/>
      <c r="SIR175" s="395"/>
      <c r="SIS175" s="395"/>
      <c r="SIT175" s="395"/>
      <c r="SIU175" s="395"/>
      <c r="SIV175" s="395"/>
      <c r="SIW175" s="395"/>
      <c r="SIX175" s="395"/>
      <c r="SIY175" s="395"/>
      <c r="SIZ175" s="395"/>
      <c r="SJA175" s="395"/>
      <c r="SJB175" s="395"/>
      <c r="SJC175" s="395"/>
      <c r="SJD175" s="395"/>
      <c r="SJE175" s="395"/>
      <c r="SJF175" s="395"/>
      <c r="SJG175" s="395"/>
      <c r="SJH175" s="395"/>
      <c r="SJI175" s="395"/>
      <c r="SJJ175" s="395"/>
      <c r="SJK175" s="395"/>
      <c r="SJL175" s="395"/>
      <c r="SJM175" s="395"/>
      <c r="SJN175" s="395"/>
      <c r="SJO175" s="395"/>
      <c r="SJP175" s="395"/>
      <c r="SJQ175" s="395"/>
      <c r="SJR175" s="395"/>
      <c r="SJS175" s="395"/>
      <c r="SJT175" s="395"/>
      <c r="SJU175" s="395"/>
      <c r="SJV175" s="395"/>
      <c r="SJW175" s="395"/>
      <c r="SJX175" s="395"/>
      <c r="SJY175" s="395"/>
      <c r="SJZ175" s="395"/>
      <c r="SKA175" s="395"/>
      <c r="SKB175" s="395"/>
      <c r="SKC175" s="395"/>
      <c r="SKD175" s="395"/>
      <c r="SKE175" s="395"/>
      <c r="SKF175" s="395"/>
      <c r="SKG175" s="395"/>
      <c r="SKH175" s="395"/>
      <c r="SKI175" s="395"/>
      <c r="SKJ175" s="395"/>
      <c r="SKK175" s="395"/>
      <c r="SKL175" s="395"/>
      <c r="SKM175" s="395"/>
      <c r="SKN175" s="395"/>
      <c r="SKO175" s="395"/>
      <c r="SKP175" s="395"/>
      <c r="SKQ175" s="395"/>
      <c r="SKR175" s="395"/>
      <c r="SKS175" s="395"/>
      <c r="SKT175" s="395"/>
      <c r="SKU175" s="395"/>
      <c r="SKV175" s="395"/>
      <c r="SKW175" s="395"/>
      <c r="SKX175" s="395"/>
      <c r="SKY175" s="395"/>
      <c r="SKZ175" s="395"/>
      <c r="SLA175" s="395"/>
      <c r="SLB175" s="395"/>
      <c r="SLC175" s="395"/>
      <c r="SLD175" s="395"/>
      <c r="SLE175" s="395"/>
      <c r="SLF175" s="395"/>
      <c r="SLG175" s="395"/>
      <c r="SLH175" s="395"/>
      <c r="SLI175" s="395"/>
      <c r="SLJ175" s="395"/>
      <c r="SLK175" s="395"/>
      <c r="SLL175" s="395"/>
      <c r="SLM175" s="395"/>
      <c r="SLN175" s="395"/>
      <c r="SLO175" s="395"/>
      <c r="SLP175" s="395"/>
      <c r="SLQ175" s="395"/>
      <c r="SLR175" s="395"/>
      <c r="SLS175" s="395"/>
      <c r="SLT175" s="395"/>
      <c r="SLU175" s="395"/>
      <c r="SLV175" s="395"/>
      <c r="SLW175" s="395"/>
      <c r="SLX175" s="395"/>
      <c r="SLY175" s="395"/>
      <c r="SLZ175" s="395"/>
      <c r="SMA175" s="395"/>
      <c r="SMB175" s="395"/>
      <c r="SMC175" s="395"/>
      <c r="SMD175" s="395"/>
      <c r="SME175" s="395"/>
      <c r="SMF175" s="395"/>
      <c r="SMG175" s="395"/>
      <c r="SMH175" s="395"/>
      <c r="SMI175" s="395"/>
      <c r="SMJ175" s="395"/>
      <c r="SMK175" s="395"/>
      <c r="SML175" s="395"/>
      <c r="SMM175" s="395"/>
      <c r="SMN175" s="395"/>
      <c r="SMO175" s="395"/>
      <c r="SMP175" s="395"/>
      <c r="SMQ175" s="395"/>
      <c r="SMR175" s="395"/>
      <c r="SMS175" s="395"/>
      <c r="SMT175" s="395"/>
      <c r="SMU175" s="395"/>
      <c r="SMV175" s="395"/>
      <c r="SMW175" s="395"/>
      <c r="SMX175" s="395"/>
      <c r="SMY175" s="395"/>
      <c r="SMZ175" s="395"/>
      <c r="SNA175" s="395"/>
      <c r="SNB175" s="395"/>
      <c r="SNC175" s="395"/>
      <c r="SND175" s="395"/>
      <c r="SNE175" s="395"/>
      <c r="SNF175" s="395"/>
      <c r="SNG175" s="395"/>
      <c r="SNH175" s="395"/>
      <c r="SNI175" s="395"/>
      <c r="SNJ175" s="395"/>
      <c r="SNK175" s="395"/>
      <c r="SNL175" s="395"/>
      <c r="SNM175" s="395"/>
      <c r="SNN175" s="395"/>
      <c r="SNO175" s="395"/>
      <c r="SNP175" s="395"/>
      <c r="SNQ175" s="395"/>
      <c r="SNR175" s="395"/>
      <c r="SNS175" s="395"/>
      <c r="SNT175" s="395"/>
      <c r="SNU175" s="395"/>
      <c r="SNV175" s="395"/>
      <c r="SNW175" s="395"/>
      <c r="SNX175" s="395"/>
      <c r="SNY175" s="395"/>
      <c r="SNZ175" s="395"/>
      <c r="SOA175" s="395"/>
      <c r="SOB175" s="395"/>
      <c r="SOC175" s="395"/>
      <c r="SOD175" s="395"/>
      <c r="SOE175" s="395"/>
      <c r="SOF175" s="395"/>
      <c r="SOG175" s="395"/>
      <c r="SOH175" s="395"/>
      <c r="SOI175" s="395"/>
      <c r="SOJ175" s="395"/>
      <c r="SOK175" s="395"/>
      <c r="SOL175" s="395"/>
      <c r="SOM175" s="395"/>
      <c r="SON175" s="395"/>
      <c r="SOO175" s="395"/>
      <c r="SOP175" s="395"/>
      <c r="SOQ175" s="395"/>
      <c r="SOR175" s="395"/>
      <c r="SOS175" s="395"/>
      <c r="SOT175" s="395"/>
      <c r="SOU175" s="395"/>
      <c r="SOV175" s="395"/>
      <c r="SOW175" s="395"/>
      <c r="SOX175" s="395"/>
      <c r="SOY175" s="395"/>
      <c r="SOZ175" s="395"/>
      <c r="SPA175" s="395"/>
      <c r="SPB175" s="395"/>
      <c r="SPC175" s="395"/>
      <c r="SPD175" s="395"/>
      <c r="SPE175" s="395"/>
      <c r="SPF175" s="395"/>
      <c r="SPG175" s="395"/>
      <c r="SPH175" s="395"/>
      <c r="SPI175" s="395"/>
      <c r="SPJ175" s="395"/>
      <c r="SPK175" s="395"/>
      <c r="SPL175" s="395"/>
      <c r="SPM175" s="395"/>
      <c r="SPN175" s="395"/>
      <c r="SPO175" s="395"/>
      <c r="SPP175" s="395"/>
      <c r="SPQ175" s="395"/>
      <c r="SPR175" s="395"/>
      <c r="SPS175" s="395"/>
      <c r="SPT175" s="395"/>
      <c r="SPU175" s="395"/>
      <c r="SPV175" s="395"/>
      <c r="SPW175" s="395"/>
      <c r="SPX175" s="395"/>
      <c r="SPY175" s="395"/>
      <c r="SPZ175" s="395"/>
      <c r="SQA175" s="395"/>
      <c r="SQB175" s="395"/>
      <c r="SQC175" s="395"/>
      <c r="SQD175" s="395"/>
      <c r="SQE175" s="395"/>
      <c r="SQF175" s="395"/>
      <c r="SQG175" s="395"/>
      <c r="SQH175" s="395"/>
      <c r="SQI175" s="395"/>
      <c r="SQJ175" s="395"/>
      <c r="SQK175" s="395"/>
      <c r="SQL175" s="395"/>
      <c r="SQM175" s="395"/>
      <c r="SQN175" s="395"/>
      <c r="SQO175" s="395"/>
      <c r="SQP175" s="395"/>
      <c r="SQQ175" s="395"/>
      <c r="SQR175" s="395"/>
      <c r="SQS175" s="395"/>
      <c r="SQT175" s="395"/>
      <c r="SQU175" s="395"/>
      <c r="SQV175" s="395"/>
      <c r="SQW175" s="395"/>
      <c r="SQX175" s="395"/>
      <c r="SQY175" s="395"/>
      <c r="SQZ175" s="395"/>
      <c r="SRA175" s="395"/>
      <c r="SRB175" s="395"/>
      <c r="SRC175" s="395"/>
      <c r="SRD175" s="395"/>
      <c r="SRE175" s="395"/>
      <c r="SRF175" s="395"/>
      <c r="SRG175" s="395"/>
      <c r="SRH175" s="395"/>
      <c r="SRI175" s="395"/>
      <c r="SRJ175" s="395"/>
      <c r="SRK175" s="395"/>
      <c r="SRL175" s="395"/>
      <c r="SRM175" s="395"/>
      <c r="SRN175" s="395"/>
      <c r="SRO175" s="395"/>
      <c r="SRP175" s="395"/>
      <c r="SRQ175" s="395"/>
      <c r="SRR175" s="395"/>
      <c r="SRS175" s="395"/>
      <c r="SRT175" s="395"/>
      <c r="SRU175" s="395"/>
      <c r="SRV175" s="395"/>
      <c r="SRW175" s="395"/>
      <c r="SRX175" s="395"/>
      <c r="SRY175" s="395"/>
      <c r="SRZ175" s="395"/>
      <c r="SSA175" s="395"/>
      <c r="SSB175" s="395"/>
      <c r="SSC175" s="395"/>
      <c r="SSD175" s="395"/>
      <c r="SSE175" s="395"/>
      <c r="SSF175" s="395"/>
      <c r="SSG175" s="395"/>
      <c r="SSH175" s="395"/>
      <c r="SSI175" s="395"/>
      <c r="SSJ175" s="395"/>
      <c r="SSK175" s="395"/>
      <c r="SSL175" s="395"/>
      <c r="SSM175" s="395"/>
      <c r="SSN175" s="395"/>
      <c r="SSO175" s="395"/>
      <c r="SSP175" s="395"/>
      <c r="SSQ175" s="395"/>
      <c r="SSR175" s="395"/>
      <c r="SSS175" s="395"/>
      <c r="SST175" s="395"/>
      <c r="SSU175" s="395"/>
      <c r="SSV175" s="395"/>
      <c r="SSW175" s="395"/>
      <c r="SSX175" s="395"/>
      <c r="SSY175" s="395"/>
      <c r="SSZ175" s="395"/>
      <c r="STA175" s="395"/>
      <c r="STB175" s="395"/>
      <c r="STC175" s="395"/>
      <c r="STD175" s="395"/>
      <c r="STE175" s="395"/>
      <c r="STF175" s="395"/>
      <c r="STG175" s="395"/>
      <c r="STH175" s="395"/>
      <c r="STI175" s="395"/>
      <c r="STJ175" s="395"/>
      <c r="STK175" s="395"/>
      <c r="STL175" s="395"/>
      <c r="STM175" s="395"/>
      <c r="STN175" s="395"/>
      <c r="STO175" s="395"/>
      <c r="STP175" s="395"/>
      <c r="STQ175" s="395"/>
      <c r="STR175" s="395"/>
      <c r="STS175" s="395"/>
      <c r="STT175" s="395"/>
      <c r="STU175" s="395"/>
      <c r="STV175" s="395"/>
      <c r="STW175" s="395"/>
      <c r="STX175" s="395"/>
      <c r="STY175" s="395"/>
      <c r="STZ175" s="395"/>
      <c r="SUA175" s="395"/>
      <c r="SUB175" s="395"/>
      <c r="SUC175" s="395"/>
      <c r="SUD175" s="395"/>
      <c r="SUE175" s="395"/>
      <c r="SUF175" s="395"/>
      <c r="SUG175" s="395"/>
      <c r="SUH175" s="395"/>
      <c r="SUI175" s="395"/>
      <c r="SUJ175" s="395"/>
      <c r="SUK175" s="395"/>
      <c r="SUL175" s="395"/>
      <c r="SUM175" s="395"/>
      <c r="SUN175" s="395"/>
      <c r="SUO175" s="395"/>
      <c r="SUP175" s="395"/>
      <c r="SUQ175" s="395"/>
      <c r="SUR175" s="395"/>
      <c r="SUS175" s="395"/>
      <c r="SUT175" s="395"/>
      <c r="SUU175" s="395"/>
      <c r="SUV175" s="395"/>
      <c r="SUW175" s="395"/>
      <c r="SUX175" s="395"/>
      <c r="SUY175" s="395"/>
      <c r="SUZ175" s="395"/>
      <c r="SVA175" s="395"/>
      <c r="SVB175" s="395"/>
      <c r="SVC175" s="395"/>
      <c r="SVD175" s="395"/>
      <c r="SVE175" s="395"/>
      <c r="SVF175" s="395"/>
      <c r="SVG175" s="395"/>
      <c r="SVH175" s="395"/>
      <c r="SVI175" s="395"/>
      <c r="SVJ175" s="395"/>
      <c r="SVK175" s="395"/>
      <c r="SVL175" s="395"/>
      <c r="SVM175" s="395"/>
      <c r="SVN175" s="395"/>
      <c r="SVO175" s="395"/>
      <c r="SVP175" s="395"/>
      <c r="SVQ175" s="395"/>
      <c r="SVR175" s="395"/>
      <c r="SVS175" s="395"/>
      <c r="SVT175" s="395"/>
      <c r="SVU175" s="395"/>
      <c r="SVV175" s="395"/>
      <c r="SVW175" s="395"/>
      <c r="SVX175" s="395"/>
      <c r="SVY175" s="395"/>
      <c r="SVZ175" s="395"/>
      <c r="SWA175" s="395"/>
      <c r="SWB175" s="395"/>
      <c r="SWC175" s="395"/>
      <c r="SWD175" s="395"/>
      <c r="SWE175" s="395"/>
      <c r="SWF175" s="395"/>
      <c r="SWG175" s="395"/>
      <c r="SWH175" s="395"/>
      <c r="SWI175" s="395"/>
      <c r="SWJ175" s="395"/>
      <c r="SWK175" s="395"/>
      <c r="SWL175" s="395"/>
      <c r="SWM175" s="395"/>
      <c r="SWN175" s="395"/>
      <c r="SWO175" s="395"/>
      <c r="SWP175" s="395"/>
      <c r="SWQ175" s="395"/>
      <c r="SWR175" s="395"/>
      <c r="SWS175" s="395"/>
      <c r="SWT175" s="395"/>
      <c r="SWU175" s="395"/>
      <c r="SWV175" s="395"/>
      <c r="SWW175" s="395"/>
      <c r="SWX175" s="395"/>
      <c r="SWY175" s="395"/>
      <c r="SWZ175" s="395"/>
      <c r="SXA175" s="395"/>
      <c r="SXB175" s="395"/>
      <c r="SXC175" s="395"/>
      <c r="SXD175" s="395"/>
      <c r="SXE175" s="395"/>
      <c r="SXF175" s="395"/>
      <c r="SXG175" s="395"/>
      <c r="SXH175" s="395"/>
      <c r="SXI175" s="395"/>
      <c r="SXJ175" s="395"/>
      <c r="SXK175" s="395"/>
      <c r="SXL175" s="395"/>
      <c r="SXM175" s="395"/>
      <c r="SXN175" s="395"/>
      <c r="SXO175" s="395"/>
      <c r="SXP175" s="395"/>
      <c r="SXQ175" s="395"/>
      <c r="SXR175" s="395"/>
      <c r="SXS175" s="395"/>
      <c r="SXT175" s="395"/>
      <c r="SXU175" s="395"/>
      <c r="SXV175" s="395"/>
      <c r="SXW175" s="395"/>
      <c r="SXX175" s="395"/>
      <c r="SXY175" s="395"/>
      <c r="SXZ175" s="395"/>
      <c r="SYA175" s="395"/>
      <c r="SYB175" s="395"/>
      <c r="SYC175" s="395"/>
      <c r="SYD175" s="395"/>
      <c r="SYE175" s="395"/>
      <c r="SYF175" s="395"/>
      <c r="SYG175" s="395"/>
      <c r="SYH175" s="395"/>
      <c r="SYI175" s="395"/>
      <c r="SYJ175" s="395"/>
      <c r="SYK175" s="395"/>
      <c r="SYL175" s="395"/>
      <c r="SYM175" s="395"/>
      <c r="SYN175" s="395"/>
      <c r="SYO175" s="395"/>
      <c r="SYP175" s="395"/>
      <c r="SYQ175" s="395"/>
      <c r="SYR175" s="395"/>
      <c r="SYS175" s="395"/>
      <c r="SYT175" s="395"/>
      <c r="SYU175" s="395"/>
      <c r="SYV175" s="395"/>
      <c r="SYW175" s="395"/>
      <c r="SYX175" s="395"/>
      <c r="SYY175" s="395"/>
      <c r="SYZ175" s="395"/>
      <c r="SZA175" s="395"/>
      <c r="SZB175" s="395"/>
      <c r="SZC175" s="395"/>
      <c r="SZD175" s="395"/>
      <c r="SZE175" s="395"/>
      <c r="SZF175" s="395"/>
      <c r="SZG175" s="395"/>
      <c r="SZH175" s="395"/>
      <c r="SZI175" s="395"/>
      <c r="SZJ175" s="395"/>
      <c r="SZK175" s="395"/>
      <c r="SZL175" s="395"/>
      <c r="SZM175" s="395"/>
      <c r="SZN175" s="395"/>
      <c r="SZO175" s="395"/>
      <c r="SZP175" s="395"/>
      <c r="SZQ175" s="395"/>
      <c r="SZR175" s="395"/>
      <c r="SZS175" s="395"/>
      <c r="SZT175" s="395"/>
      <c r="SZU175" s="395"/>
      <c r="SZV175" s="395"/>
      <c r="SZW175" s="395"/>
      <c r="SZX175" s="395"/>
      <c r="SZY175" s="395"/>
      <c r="SZZ175" s="395"/>
      <c r="TAA175" s="395"/>
      <c r="TAB175" s="395"/>
      <c r="TAC175" s="395"/>
      <c r="TAD175" s="395"/>
      <c r="TAE175" s="395"/>
      <c r="TAF175" s="395"/>
      <c r="TAG175" s="395"/>
      <c r="TAH175" s="395"/>
      <c r="TAI175" s="395"/>
      <c r="TAJ175" s="395"/>
      <c r="TAK175" s="395"/>
      <c r="TAL175" s="395"/>
      <c r="TAM175" s="395"/>
      <c r="TAN175" s="395"/>
      <c r="TAO175" s="395"/>
      <c r="TAP175" s="395"/>
      <c r="TAQ175" s="395"/>
      <c r="TAR175" s="395"/>
      <c r="TAS175" s="395"/>
      <c r="TAT175" s="395"/>
      <c r="TAU175" s="395"/>
      <c r="TAV175" s="395"/>
      <c r="TAW175" s="395"/>
      <c r="TAX175" s="395"/>
      <c r="TAY175" s="395"/>
      <c r="TAZ175" s="395"/>
      <c r="TBA175" s="395"/>
      <c r="TBB175" s="395"/>
      <c r="TBC175" s="395"/>
      <c r="TBD175" s="395"/>
      <c r="TBE175" s="395"/>
      <c r="TBF175" s="395"/>
      <c r="TBG175" s="395"/>
      <c r="TBH175" s="395"/>
      <c r="TBI175" s="395"/>
      <c r="TBJ175" s="395"/>
      <c r="TBK175" s="395"/>
      <c r="TBL175" s="395"/>
      <c r="TBM175" s="395"/>
      <c r="TBN175" s="395"/>
      <c r="TBO175" s="395"/>
      <c r="TBP175" s="395"/>
      <c r="TBQ175" s="395"/>
      <c r="TBR175" s="395"/>
      <c r="TBS175" s="395"/>
      <c r="TBT175" s="395"/>
      <c r="TBU175" s="395"/>
      <c r="TBV175" s="395"/>
      <c r="TBW175" s="395"/>
      <c r="TBX175" s="395"/>
      <c r="TBY175" s="395"/>
      <c r="TBZ175" s="395"/>
      <c r="TCA175" s="395"/>
      <c r="TCB175" s="395"/>
      <c r="TCC175" s="395"/>
      <c r="TCD175" s="395"/>
      <c r="TCE175" s="395"/>
      <c r="TCF175" s="395"/>
      <c r="TCG175" s="395"/>
      <c r="TCH175" s="395"/>
      <c r="TCI175" s="395"/>
      <c r="TCJ175" s="395"/>
      <c r="TCK175" s="395"/>
      <c r="TCL175" s="395"/>
      <c r="TCM175" s="395"/>
      <c r="TCN175" s="395"/>
      <c r="TCO175" s="395"/>
      <c r="TCP175" s="395"/>
      <c r="TCQ175" s="395"/>
      <c r="TCR175" s="395"/>
      <c r="TCS175" s="395"/>
      <c r="TCT175" s="395"/>
      <c r="TCU175" s="395"/>
      <c r="TCV175" s="395"/>
      <c r="TCW175" s="395"/>
      <c r="TCX175" s="395"/>
      <c r="TCY175" s="395"/>
      <c r="TCZ175" s="395"/>
      <c r="TDA175" s="395"/>
      <c r="TDB175" s="395"/>
      <c r="TDC175" s="395"/>
      <c r="TDD175" s="395"/>
      <c r="TDE175" s="395"/>
      <c r="TDF175" s="395"/>
      <c r="TDG175" s="395"/>
      <c r="TDH175" s="395"/>
      <c r="TDI175" s="395"/>
      <c r="TDJ175" s="395"/>
      <c r="TDK175" s="395"/>
      <c r="TDL175" s="395"/>
      <c r="TDM175" s="395"/>
      <c r="TDN175" s="395"/>
      <c r="TDO175" s="395"/>
      <c r="TDP175" s="395"/>
      <c r="TDQ175" s="395"/>
      <c r="TDR175" s="395"/>
      <c r="TDS175" s="395"/>
      <c r="TDT175" s="395"/>
      <c r="TDU175" s="395"/>
      <c r="TDV175" s="395"/>
      <c r="TDW175" s="395"/>
      <c r="TDX175" s="395"/>
      <c r="TDY175" s="395"/>
      <c r="TDZ175" s="395"/>
      <c r="TEA175" s="395"/>
      <c r="TEB175" s="395"/>
      <c r="TEC175" s="395"/>
      <c r="TED175" s="395"/>
      <c r="TEE175" s="395"/>
      <c r="TEF175" s="395"/>
      <c r="TEG175" s="395"/>
      <c r="TEH175" s="395"/>
      <c r="TEI175" s="395"/>
      <c r="TEJ175" s="395"/>
      <c r="TEK175" s="395"/>
      <c r="TEL175" s="395"/>
      <c r="TEM175" s="395"/>
      <c r="TEN175" s="395"/>
      <c r="TEO175" s="395"/>
      <c r="TEP175" s="395"/>
      <c r="TEQ175" s="395"/>
      <c r="TER175" s="395"/>
      <c r="TES175" s="395"/>
      <c r="TET175" s="395"/>
      <c r="TEU175" s="395"/>
      <c r="TEV175" s="395"/>
      <c r="TEW175" s="395"/>
      <c r="TEX175" s="395"/>
      <c r="TEY175" s="395"/>
      <c r="TEZ175" s="395"/>
      <c r="TFA175" s="395"/>
      <c r="TFB175" s="395"/>
      <c r="TFC175" s="395"/>
      <c r="TFD175" s="395"/>
      <c r="TFE175" s="395"/>
      <c r="TFF175" s="395"/>
      <c r="TFG175" s="395"/>
      <c r="TFH175" s="395"/>
      <c r="TFI175" s="395"/>
      <c r="TFJ175" s="395"/>
      <c r="TFK175" s="395"/>
      <c r="TFL175" s="395"/>
      <c r="TFM175" s="395"/>
      <c r="TFN175" s="395"/>
      <c r="TFO175" s="395"/>
      <c r="TFP175" s="395"/>
      <c r="TFQ175" s="395"/>
      <c r="TFR175" s="395"/>
      <c r="TFS175" s="395"/>
      <c r="TFT175" s="395"/>
      <c r="TFU175" s="395"/>
      <c r="TFV175" s="395"/>
      <c r="TFW175" s="395"/>
      <c r="TFX175" s="395"/>
      <c r="TFY175" s="395"/>
      <c r="TFZ175" s="395"/>
      <c r="TGA175" s="395"/>
      <c r="TGB175" s="395"/>
      <c r="TGC175" s="395"/>
      <c r="TGD175" s="395"/>
      <c r="TGE175" s="395"/>
      <c r="TGF175" s="395"/>
      <c r="TGG175" s="395"/>
      <c r="TGH175" s="395"/>
      <c r="TGI175" s="395"/>
      <c r="TGJ175" s="395"/>
      <c r="TGK175" s="395"/>
      <c r="TGL175" s="395"/>
      <c r="TGM175" s="395"/>
      <c r="TGN175" s="395"/>
      <c r="TGO175" s="395"/>
      <c r="TGP175" s="395"/>
      <c r="TGQ175" s="395"/>
      <c r="TGR175" s="395"/>
      <c r="TGS175" s="395"/>
      <c r="TGT175" s="395"/>
      <c r="TGU175" s="395"/>
      <c r="TGV175" s="395"/>
      <c r="TGW175" s="395"/>
      <c r="TGX175" s="395"/>
      <c r="TGY175" s="395"/>
      <c r="TGZ175" s="395"/>
      <c r="THA175" s="395"/>
      <c r="THB175" s="395"/>
      <c r="THC175" s="395"/>
      <c r="THD175" s="395"/>
      <c r="THE175" s="395"/>
      <c r="THF175" s="395"/>
      <c r="THG175" s="395"/>
      <c r="THH175" s="395"/>
      <c r="THI175" s="395"/>
      <c r="THJ175" s="395"/>
      <c r="THK175" s="395"/>
      <c r="THL175" s="395"/>
      <c r="THM175" s="395"/>
      <c r="THN175" s="395"/>
      <c r="THO175" s="395"/>
      <c r="THP175" s="395"/>
      <c r="THQ175" s="395"/>
      <c r="THR175" s="395"/>
      <c r="THS175" s="395"/>
      <c r="THT175" s="395"/>
      <c r="THU175" s="395"/>
      <c r="THV175" s="395"/>
      <c r="THW175" s="395"/>
      <c r="THX175" s="395"/>
      <c r="THY175" s="395"/>
      <c r="THZ175" s="395"/>
      <c r="TIA175" s="395"/>
      <c r="TIB175" s="395"/>
      <c r="TIC175" s="395"/>
      <c r="TID175" s="395"/>
      <c r="TIE175" s="395"/>
      <c r="TIF175" s="395"/>
      <c r="TIG175" s="395"/>
      <c r="TIH175" s="395"/>
      <c r="TII175" s="395"/>
      <c r="TIJ175" s="395"/>
      <c r="TIK175" s="395"/>
      <c r="TIL175" s="395"/>
      <c r="TIM175" s="395"/>
      <c r="TIN175" s="395"/>
      <c r="TIO175" s="395"/>
      <c r="TIP175" s="395"/>
      <c r="TIQ175" s="395"/>
      <c r="TIR175" s="395"/>
      <c r="TIS175" s="395"/>
      <c r="TIT175" s="395"/>
      <c r="TIU175" s="395"/>
      <c r="TIV175" s="395"/>
      <c r="TIW175" s="395"/>
      <c r="TIX175" s="395"/>
      <c r="TIY175" s="395"/>
      <c r="TIZ175" s="395"/>
      <c r="TJA175" s="395"/>
      <c r="TJB175" s="395"/>
      <c r="TJC175" s="395"/>
      <c r="TJD175" s="395"/>
      <c r="TJE175" s="395"/>
      <c r="TJF175" s="395"/>
      <c r="TJG175" s="395"/>
      <c r="TJH175" s="395"/>
      <c r="TJI175" s="395"/>
      <c r="TJJ175" s="395"/>
      <c r="TJK175" s="395"/>
      <c r="TJL175" s="395"/>
      <c r="TJM175" s="395"/>
      <c r="TJN175" s="395"/>
      <c r="TJO175" s="395"/>
      <c r="TJP175" s="395"/>
      <c r="TJQ175" s="395"/>
      <c r="TJR175" s="395"/>
      <c r="TJS175" s="395"/>
      <c r="TJT175" s="395"/>
      <c r="TJU175" s="395"/>
      <c r="TJV175" s="395"/>
      <c r="TJW175" s="395"/>
      <c r="TJX175" s="395"/>
      <c r="TJY175" s="395"/>
      <c r="TJZ175" s="395"/>
      <c r="TKA175" s="395"/>
      <c r="TKB175" s="395"/>
      <c r="TKC175" s="395"/>
      <c r="TKD175" s="395"/>
      <c r="TKE175" s="395"/>
      <c r="TKF175" s="395"/>
      <c r="TKG175" s="395"/>
      <c r="TKH175" s="395"/>
      <c r="TKI175" s="395"/>
      <c r="TKJ175" s="395"/>
      <c r="TKK175" s="395"/>
      <c r="TKL175" s="395"/>
      <c r="TKM175" s="395"/>
      <c r="TKN175" s="395"/>
      <c r="TKO175" s="395"/>
      <c r="TKP175" s="395"/>
      <c r="TKQ175" s="395"/>
      <c r="TKR175" s="395"/>
      <c r="TKS175" s="395"/>
      <c r="TKT175" s="395"/>
      <c r="TKU175" s="395"/>
      <c r="TKV175" s="395"/>
      <c r="TKW175" s="395"/>
      <c r="TKX175" s="395"/>
      <c r="TKY175" s="395"/>
      <c r="TKZ175" s="395"/>
      <c r="TLA175" s="395"/>
      <c r="TLB175" s="395"/>
      <c r="TLC175" s="395"/>
      <c r="TLD175" s="395"/>
      <c r="TLE175" s="395"/>
      <c r="TLF175" s="395"/>
      <c r="TLG175" s="395"/>
      <c r="TLH175" s="395"/>
      <c r="TLI175" s="395"/>
      <c r="TLJ175" s="395"/>
      <c r="TLK175" s="395"/>
      <c r="TLL175" s="395"/>
      <c r="TLM175" s="395"/>
      <c r="TLN175" s="395"/>
      <c r="TLO175" s="395"/>
      <c r="TLP175" s="395"/>
      <c r="TLQ175" s="395"/>
      <c r="TLR175" s="395"/>
      <c r="TLS175" s="395"/>
      <c r="TLT175" s="395"/>
      <c r="TLU175" s="395"/>
      <c r="TLV175" s="395"/>
      <c r="TLW175" s="395"/>
      <c r="TLX175" s="395"/>
      <c r="TLY175" s="395"/>
      <c r="TLZ175" s="395"/>
      <c r="TMA175" s="395"/>
      <c r="TMB175" s="395"/>
      <c r="TMC175" s="395"/>
      <c r="TMD175" s="395"/>
      <c r="TME175" s="395"/>
      <c r="TMF175" s="395"/>
      <c r="TMG175" s="395"/>
      <c r="TMH175" s="395"/>
      <c r="TMI175" s="395"/>
      <c r="TMJ175" s="395"/>
      <c r="TMK175" s="395"/>
      <c r="TML175" s="395"/>
      <c r="TMM175" s="395"/>
      <c r="TMN175" s="395"/>
      <c r="TMO175" s="395"/>
      <c r="TMP175" s="395"/>
      <c r="TMQ175" s="395"/>
      <c r="TMR175" s="395"/>
      <c r="TMS175" s="395"/>
      <c r="TMT175" s="395"/>
      <c r="TMU175" s="395"/>
      <c r="TMV175" s="395"/>
      <c r="TMW175" s="395"/>
      <c r="TMX175" s="395"/>
      <c r="TMY175" s="395"/>
      <c r="TMZ175" s="395"/>
      <c r="TNA175" s="395"/>
      <c r="TNB175" s="395"/>
      <c r="TNC175" s="395"/>
      <c r="TND175" s="395"/>
      <c r="TNE175" s="395"/>
      <c r="TNF175" s="395"/>
      <c r="TNG175" s="395"/>
      <c r="TNH175" s="395"/>
      <c r="TNI175" s="395"/>
      <c r="TNJ175" s="395"/>
      <c r="TNK175" s="395"/>
      <c r="TNL175" s="395"/>
      <c r="TNM175" s="395"/>
      <c r="TNN175" s="395"/>
      <c r="TNO175" s="395"/>
      <c r="TNP175" s="395"/>
      <c r="TNQ175" s="395"/>
      <c r="TNR175" s="395"/>
      <c r="TNS175" s="395"/>
      <c r="TNT175" s="395"/>
      <c r="TNU175" s="395"/>
      <c r="TNV175" s="395"/>
      <c r="TNW175" s="395"/>
      <c r="TNX175" s="395"/>
      <c r="TNY175" s="395"/>
      <c r="TNZ175" s="395"/>
      <c r="TOA175" s="395"/>
      <c r="TOB175" s="395"/>
      <c r="TOC175" s="395"/>
      <c r="TOD175" s="395"/>
      <c r="TOE175" s="395"/>
      <c r="TOF175" s="395"/>
      <c r="TOG175" s="395"/>
      <c r="TOH175" s="395"/>
      <c r="TOI175" s="395"/>
      <c r="TOJ175" s="395"/>
      <c r="TOK175" s="395"/>
      <c r="TOL175" s="395"/>
      <c r="TOM175" s="395"/>
      <c r="TON175" s="395"/>
      <c r="TOO175" s="395"/>
      <c r="TOP175" s="395"/>
      <c r="TOQ175" s="395"/>
      <c r="TOR175" s="395"/>
      <c r="TOS175" s="395"/>
      <c r="TOT175" s="395"/>
      <c r="TOU175" s="395"/>
      <c r="TOV175" s="395"/>
      <c r="TOW175" s="395"/>
      <c r="TOX175" s="395"/>
      <c r="TOY175" s="395"/>
      <c r="TOZ175" s="395"/>
      <c r="TPA175" s="395"/>
      <c r="TPB175" s="395"/>
      <c r="TPC175" s="395"/>
      <c r="TPD175" s="395"/>
      <c r="TPE175" s="395"/>
      <c r="TPF175" s="395"/>
      <c r="TPG175" s="395"/>
      <c r="TPH175" s="395"/>
      <c r="TPI175" s="395"/>
      <c r="TPJ175" s="395"/>
      <c r="TPK175" s="395"/>
      <c r="TPL175" s="395"/>
      <c r="TPM175" s="395"/>
      <c r="TPN175" s="395"/>
      <c r="TPO175" s="395"/>
      <c r="TPP175" s="395"/>
      <c r="TPQ175" s="395"/>
      <c r="TPR175" s="395"/>
      <c r="TPS175" s="395"/>
      <c r="TPT175" s="395"/>
      <c r="TPU175" s="395"/>
      <c r="TPV175" s="395"/>
      <c r="TPW175" s="395"/>
      <c r="TPX175" s="395"/>
      <c r="TPY175" s="395"/>
      <c r="TPZ175" s="395"/>
      <c r="TQA175" s="395"/>
      <c r="TQB175" s="395"/>
      <c r="TQC175" s="395"/>
      <c r="TQD175" s="395"/>
      <c r="TQE175" s="395"/>
      <c r="TQF175" s="395"/>
      <c r="TQG175" s="395"/>
      <c r="TQH175" s="395"/>
      <c r="TQI175" s="395"/>
      <c r="TQJ175" s="395"/>
      <c r="TQK175" s="395"/>
      <c r="TQL175" s="395"/>
      <c r="TQM175" s="395"/>
      <c r="TQN175" s="395"/>
      <c r="TQO175" s="395"/>
      <c r="TQP175" s="395"/>
      <c r="TQQ175" s="395"/>
      <c r="TQR175" s="395"/>
      <c r="TQS175" s="395"/>
      <c r="TQT175" s="395"/>
      <c r="TQU175" s="395"/>
      <c r="TQV175" s="395"/>
      <c r="TQW175" s="395"/>
      <c r="TQX175" s="395"/>
      <c r="TQY175" s="395"/>
      <c r="TQZ175" s="395"/>
      <c r="TRA175" s="395"/>
      <c r="TRB175" s="395"/>
      <c r="TRC175" s="395"/>
      <c r="TRD175" s="395"/>
      <c r="TRE175" s="395"/>
      <c r="TRF175" s="395"/>
      <c r="TRG175" s="395"/>
      <c r="TRH175" s="395"/>
      <c r="TRI175" s="395"/>
      <c r="TRJ175" s="395"/>
      <c r="TRK175" s="395"/>
      <c r="TRL175" s="395"/>
      <c r="TRM175" s="395"/>
      <c r="TRN175" s="395"/>
      <c r="TRO175" s="395"/>
      <c r="TRP175" s="395"/>
      <c r="TRQ175" s="395"/>
      <c r="TRR175" s="395"/>
      <c r="TRS175" s="395"/>
      <c r="TRT175" s="395"/>
      <c r="TRU175" s="395"/>
      <c r="TRV175" s="395"/>
      <c r="TRW175" s="395"/>
      <c r="TRX175" s="395"/>
      <c r="TRY175" s="395"/>
      <c r="TRZ175" s="395"/>
      <c r="TSA175" s="395"/>
      <c r="TSB175" s="395"/>
      <c r="TSC175" s="395"/>
      <c r="TSD175" s="395"/>
      <c r="TSE175" s="395"/>
      <c r="TSF175" s="395"/>
      <c r="TSG175" s="395"/>
      <c r="TSH175" s="395"/>
      <c r="TSI175" s="395"/>
      <c r="TSJ175" s="395"/>
      <c r="TSK175" s="395"/>
      <c r="TSL175" s="395"/>
      <c r="TSM175" s="395"/>
      <c r="TSN175" s="395"/>
      <c r="TSO175" s="395"/>
      <c r="TSP175" s="395"/>
      <c r="TSQ175" s="395"/>
      <c r="TSR175" s="395"/>
      <c r="TSS175" s="395"/>
      <c r="TST175" s="395"/>
      <c r="TSU175" s="395"/>
      <c r="TSV175" s="395"/>
      <c r="TSW175" s="395"/>
      <c r="TSX175" s="395"/>
      <c r="TSY175" s="395"/>
      <c r="TSZ175" s="395"/>
      <c r="TTA175" s="395"/>
      <c r="TTB175" s="395"/>
      <c r="TTC175" s="395"/>
      <c r="TTD175" s="395"/>
      <c r="TTE175" s="395"/>
      <c r="TTF175" s="395"/>
      <c r="TTG175" s="395"/>
      <c r="TTH175" s="395"/>
      <c r="TTI175" s="395"/>
      <c r="TTJ175" s="395"/>
      <c r="TTK175" s="395"/>
      <c r="TTL175" s="395"/>
      <c r="TTM175" s="395"/>
      <c r="TTN175" s="395"/>
      <c r="TTO175" s="395"/>
      <c r="TTP175" s="395"/>
      <c r="TTQ175" s="395"/>
      <c r="TTR175" s="395"/>
      <c r="TTS175" s="395"/>
      <c r="TTT175" s="395"/>
      <c r="TTU175" s="395"/>
      <c r="TTV175" s="395"/>
      <c r="TTW175" s="395"/>
      <c r="TTX175" s="395"/>
      <c r="TTY175" s="395"/>
      <c r="TTZ175" s="395"/>
      <c r="TUA175" s="395"/>
      <c r="TUB175" s="395"/>
      <c r="TUC175" s="395"/>
      <c r="TUD175" s="395"/>
      <c r="TUE175" s="395"/>
      <c r="TUF175" s="395"/>
      <c r="TUG175" s="395"/>
      <c r="TUH175" s="395"/>
      <c r="TUI175" s="395"/>
      <c r="TUJ175" s="395"/>
      <c r="TUK175" s="395"/>
      <c r="TUL175" s="395"/>
      <c r="TUM175" s="395"/>
      <c r="TUN175" s="395"/>
      <c r="TUO175" s="395"/>
      <c r="TUP175" s="395"/>
      <c r="TUQ175" s="395"/>
      <c r="TUR175" s="395"/>
      <c r="TUS175" s="395"/>
      <c r="TUT175" s="395"/>
      <c r="TUU175" s="395"/>
      <c r="TUV175" s="395"/>
      <c r="TUW175" s="395"/>
      <c r="TUX175" s="395"/>
      <c r="TUY175" s="395"/>
      <c r="TUZ175" s="395"/>
      <c r="TVA175" s="395"/>
      <c r="TVB175" s="395"/>
      <c r="TVC175" s="395"/>
      <c r="TVD175" s="395"/>
      <c r="TVE175" s="395"/>
      <c r="TVF175" s="395"/>
      <c r="TVG175" s="395"/>
      <c r="TVH175" s="395"/>
      <c r="TVI175" s="395"/>
      <c r="TVJ175" s="395"/>
      <c r="TVK175" s="395"/>
      <c r="TVL175" s="395"/>
      <c r="TVM175" s="395"/>
      <c r="TVN175" s="395"/>
      <c r="TVO175" s="395"/>
      <c r="TVP175" s="395"/>
      <c r="TVQ175" s="395"/>
      <c r="TVR175" s="395"/>
      <c r="TVS175" s="395"/>
      <c r="TVT175" s="395"/>
      <c r="TVU175" s="395"/>
      <c r="TVV175" s="395"/>
      <c r="TVW175" s="395"/>
      <c r="TVX175" s="395"/>
      <c r="TVY175" s="395"/>
      <c r="TVZ175" s="395"/>
      <c r="TWA175" s="395"/>
      <c r="TWB175" s="395"/>
      <c r="TWC175" s="395"/>
      <c r="TWD175" s="395"/>
      <c r="TWE175" s="395"/>
      <c r="TWF175" s="395"/>
      <c r="TWG175" s="395"/>
      <c r="TWH175" s="395"/>
      <c r="TWI175" s="395"/>
      <c r="TWJ175" s="395"/>
      <c r="TWK175" s="395"/>
      <c r="TWL175" s="395"/>
      <c r="TWM175" s="395"/>
      <c r="TWN175" s="395"/>
      <c r="TWO175" s="395"/>
      <c r="TWP175" s="395"/>
      <c r="TWQ175" s="395"/>
      <c r="TWR175" s="395"/>
      <c r="TWS175" s="395"/>
      <c r="TWT175" s="395"/>
      <c r="TWU175" s="395"/>
      <c r="TWV175" s="395"/>
      <c r="TWW175" s="395"/>
      <c r="TWX175" s="395"/>
      <c r="TWY175" s="395"/>
      <c r="TWZ175" s="395"/>
      <c r="TXA175" s="395"/>
      <c r="TXB175" s="395"/>
      <c r="TXC175" s="395"/>
      <c r="TXD175" s="395"/>
      <c r="TXE175" s="395"/>
      <c r="TXF175" s="395"/>
      <c r="TXG175" s="395"/>
      <c r="TXH175" s="395"/>
      <c r="TXI175" s="395"/>
      <c r="TXJ175" s="395"/>
      <c r="TXK175" s="395"/>
      <c r="TXL175" s="395"/>
      <c r="TXM175" s="395"/>
      <c r="TXN175" s="395"/>
      <c r="TXO175" s="395"/>
      <c r="TXP175" s="395"/>
      <c r="TXQ175" s="395"/>
      <c r="TXR175" s="395"/>
      <c r="TXS175" s="395"/>
      <c r="TXT175" s="395"/>
      <c r="TXU175" s="395"/>
      <c r="TXV175" s="395"/>
      <c r="TXW175" s="395"/>
      <c r="TXX175" s="395"/>
      <c r="TXY175" s="395"/>
      <c r="TXZ175" s="395"/>
      <c r="TYA175" s="395"/>
      <c r="TYB175" s="395"/>
      <c r="TYC175" s="395"/>
      <c r="TYD175" s="395"/>
      <c r="TYE175" s="395"/>
      <c r="TYF175" s="395"/>
      <c r="TYG175" s="395"/>
      <c r="TYH175" s="395"/>
      <c r="TYI175" s="395"/>
      <c r="TYJ175" s="395"/>
      <c r="TYK175" s="395"/>
      <c r="TYL175" s="395"/>
      <c r="TYM175" s="395"/>
      <c r="TYN175" s="395"/>
      <c r="TYO175" s="395"/>
      <c r="TYP175" s="395"/>
      <c r="TYQ175" s="395"/>
      <c r="TYR175" s="395"/>
      <c r="TYS175" s="395"/>
      <c r="TYT175" s="395"/>
      <c r="TYU175" s="395"/>
      <c r="TYV175" s="395"/>
      <c r="TYW175" s="395"/>
      <c r="TYX175" s="395"/>
      <c r="TYY175" s="395"/>
      <c r="TYZ175" s="395"/>
      <c r="TZA175" s="395"/>
      <c r="TZB175" s="395"/>
      <c r="TZC175" s="395"/>
      <c r="TZD175" s="395"/>
      <c r="TZE175" s="395"/>
      <c r="TZF175" s="395"/>
      <c r="TZG175" s="395"/>
      <c r="TZH175" s="395"/>
      <c r="TZI175" s="395"/>
      <c r="TZJ175" s="395"/>
      <c r="TZK175" s="395"/>
      <c r="TZL175" s="395"/>
      <c r="TZM175" s="395"/>
      <c r="TZN175" s="395"/>
      <c r="TZO175" s="395"/>
      <c r="TZP175" s="395"/>
      <c r="TZQ175" s="395"/>
      <c r="TZR175" s="395"/>
      <c r="TZS175" s="395"/>
      <c r="TZT175" s="395"/>
      <c r="TZU175" s="395"/>
      <c r="TZV175" s="395"/>
      <c r="TZW175" s="395"/>
      <c r="TZX175" s="395"/>
      <c r="TZY175" s="395"/>
      <c r="TZZ175" s="395"/>
      <c r="UAA175" s="395"/>
      <c r="UAB175" s="395"/>
      <c r="UAC175" s="395"/>
      <c r="UAD175" s="395"/>
      <c r="UAE175" s="395"/>
      <c r="UAF175" s="395"/>
      <c r="UAG175" s="395"/>
      <c r="UAH175" s="395"/>
      <c r="UAI175" s="395"/>
      <c r="UAJ175" s="395"/>
      <c r="UAK175" s="395"/>
      <c r="UAL175" s="395"/>
      <c r="UAM175" s="395"/>
      <c r="UAN175" s="395"/>
      <c r="UAO175" s="395"/>
      <c r="UAP175" s="395"/>
      <c r="UAQ175" s="395"/>
      <c r="UAR175" s="395"/>
      <c r="UAS175" s="395"/>
      <c r="UAT175" s="395"/>
      <c r="UAU175" s="395"/>
      <c r="UAV175" s="395"/>
      <c r="UAW175" s="395"/>
      <c r="UAX175" s="395"/>
      <c r="UAY175" s="395"/>
      <c r="UAZ175" s="395"/>
      <c r="UBA175" s="395"/>
      <c r="UBB175" s="395"/>
      <c r="UBC175" s="395"/>
      <c r="UBD175" s="395"/>
      <c r="UBE175" s="395"/>
      <c r="UBF175" s="395"/>
      <c r="UBG175" s="395"/>
      <c r="UBH175" s="395"/>
      <c r="UBI175" s="395"/>
      <c r="UBJ175" s="395"/>
      <c r="UBK175" s="395"/>
      <c r="UBL175" s="395"/>
      <c r="UBM175" s="395"/>
      <c r="UBN175" s="395"/>
      <c r="UBO175" s="395"/>
      <c r="UBP175" s="395"/>
      <c r="UBQ175" s="395"/>
      <c r="UBR175" s="395"/>
      <c r="UBS175" s="395"/>
      <c r="UBT175" s="395"/>
      <c r="UBU175" s="395"/>
      <c r="UBV175" s="395"/>
      <c r="UBW175" s="395"/>
      <c r="UBX175" s="395"/>
      <c r="UBY175" s="395"/>
      <c r="UBZ175" s="395"/>
      <c r="UCA175" s="395"/>
      <c r="UCB175" s="395"/>
      <c r="UCC175" s="395"/>
      <c r="UCD175" s="395"/>
      <c r="UCE175" s="395"/>
      <c r="UCF175" s="395"/>
      <c r="UCG175" s="395"/>
      <c r="UCH175" s="395"/>
      <c r="UCI175" s="395"/>
      <c r="UCJ175" s="395"/>
      <c r="UCK175" s="395"/>
      <c r="UCL175" s="395"/>
      <c r="UCM175" s="395"/>
      <c r="UCN175" s="395"/>
      <c r="UCO175" s="395"/>
      <c r="UCP175" s="395"/>
      <c r="UCQ175" s="395"/>
      <c r="UCR175" s="395"/>
      <c r="UCS175" s="395"/>
      <c r="UCT175" s="395"/>
      <c r="UCU175" s="395"/>
      <c r="UCV175" s="395"/>
      <c r="UCW175" s="395"/>
      <c r="UCX175" s="395"/>
      <c r="UCY175" s="395"/>
      <c r="UCZ175" s="395"/>
      <c r="UDA175" s="395"/>
      <c r="UDB175" s="395"/>
      <c r="UDC175" s="395"/>
      <c r="UDD175" s="395"/>
      <c r="UDE175" s="395"/>
      <c r="UDF175" s="395"/>
      <c r="UDG175" s="395"/>
      <c r="UDH175" s="395"/>
      <c r="UDI175" s="395"/>
      <c r="UDJ175" s="395"/>
      <c r="UDK175" s="395"/>
      <c r="UDL175" s="395"/>
      <c r="UDM175" s="395"/>
      <c r="UDN175" s="395"/>
      <c r="UDO175" s="395"/>
      <c r="UDP175" s="395"/>
      <c r="UDQ175" s="395"/>
      <c r="UDR175" s="395"/>
      <c r="UDS175" s="395"/>
      <c r="UDT175" s="395"/>
      <c r="UDU175" s="395"/>
      <c r="UDV175" s="395"/>
      <c r="UDW175" s="395"/>
      <c r="UDX175" s="395"/>
      <c r="UDY175" s="395"/>
      <c r="UDZ175" s="395"/>
      <c r="UEA175" s="395"/>
      <c r="UEB175" s="395"/>
      <c r="UEC175" s="395"/>
      <c r="UED175" s="395"/>
      <c r="UEE175" s="395"/>
      <c r="UEF175" s="395"/>
      <c r="UEG175" s="395"/>
      <c r="UEH175" s="395"/>
      <c r="UEI175" s="395"/>
      <c r="UEJ175" s="395"/>
      <c r="UEK175" s="395"/>
      <c r="UEL175" s="395"/>
      <c r="UEM175" s="395"/>
      <c r="UEN175" s="395"/>
      <c r="UEO175" s="395"/>
      <c r="UEP175" s="395"/>
      <c r="UEQ175" s="395"/>
      <c r="UER175" s="395"/>
      <c r="UES175" s="395"/>
      <c r="UET175" s="395"/>
      <c r="UEU175" s="395"/>
      <c r="UEV175" s="395"/>
      <c r="UEW175" s="395"/>
      <c r="UEX175" s="395"/>
      <c r="UEY175" s="395"/>
      <c r="UEZ175" s="395"/>
      <c r="UFA175" s="395"/>
      <c r="UFB175" s="395"/>
      <c r="UFC175" s="395"/>
      <c r="UFD175" s="395"/>
      <c r="UFE175" s="395"/>
      <c r="UFF175" s="395"/>
      <c r="UFG175" s="395"/>
      <c r="UFH175" s="395"/>
      <c r="UFI175" s="395"/>
      <c r="UFJ175" s="395"/>
      <c r="UFK175" s="395"/>
      <c r="UFL175" s="395"/>
      <c r="UFM175" s="395"/>
      <c r="UFN175" s="395"/>
      <c r="UFO175" s="395"/>
      <c r="UFP175" s="395"/>
      <c r="UFQ175" s="395"/>
      <c r="UFR175" s="395"/>
      <c r="UFS175" s="395"/>
      <c r="UFT175" s="395"/>
      <c r="UFU175" s="395"/>
      <c r="UFV175" s="395"/>
      <c r="UFW175" s="395"/>
      <c r="UFX175" s="395"/>
      <c r="UFY175" s="395"/>
      <c r="UFZ175" s="395"/>
      <c r="UGA175" s="395"/>
      <c r="UGB175" s="395"/>
      <c r="UGC175" s="395"/>
      <c r="UGD175" s="395"/>
      <c r="UGE175" s="395"/>
      <c r="UGF175" s="395"/>
      <c r="UGG175" s="395"/>
      <c r="UGH175" s="395"/>
      <c r="UGI175" s="395"/>
      <c r="UGJ175" s="395"/>
      <c r="UGK175" s="395"/>
      <c r="UGL175" s="395"/>
      <c r="UGM175" s="395"/>
      <c r="UGN175" s="395"/>
      <c r="UGO175" s="395"/>
      <c r="UGP175" s="395"/>
      <c r="UGQ175" s="395"/>
      <c r="UGR175" s="395"/>
      <c r="UGS175" s="395"/>
      <c r="UGT175" s="395"/>
      <c r="UGU175" s="395"/>
      <c r="UGV175" s="395"/>
      <c r="UGW175" s="395"/>
      <c r="UGX175" s="395"/>
      <c r="UGY175" s="395"/>
      <c r="UGZ175" s="395"/>
      <c r="UHA175" s="395"/>
      <c r="UHB175" s="395"/>
      <c r="UHC175" s="395"/>
      <c r="UHD175" s="395"/>
      <c r="UHE175" s="395"/>
      <c r="UHF175" s="395"/>
      <c r="UHG175" s="395"/>
      <c r="UHH175" s="395"/>
      <c r="UHI175" s="395"/>
      <c r="UHJ175" s="395"/>
      <c r="UHK175" s="395"/>
      <c r="UHL175" s="395"/>
      <c r="UHM175" s="395"/>
      <c r="UHN175" s="395"/>
      <c r="UHO175" s="395"/>
      <c r="UHP175" s="395"/>
      <c r="UHQ175" s="395"/>
      <c r="UHR175" s="395"/>
      <c r="UHS175" s="395"/>
      <c r="UHT175" s="395"/>
      <c r="UHU175" s="395"/>
      <c r="UHV175" s="395"/>
      <c r="UHW175" s="395"/>
      <c r="UHX175" s="395"/>
      <c r="UHY175" s="395"/>
      <c r="UHZ175" s="395"/>
      <c r="UIA175" s="395"/>
      <c r="UIB175" s="395"/>
      <c r="UIC175" s="395"/>
      <c r="UID175" s="395"/>
      <c r="UIE175" s="395"/>
      <c r="UIF175" s="395"/>
      <c r="UIG175" s="395"/>
      <c r="UIH175" s="395"/>
      <c r="UII175" s="395"/>
      <c r="UIJ175" s="395"/>
      <c r="UIK175" s="395"/>
      <c r="UIL175" s="395"/>
      <c r="UIM175" s="395"/>
      <c r="UIN175" s="395"/>
      <c r="UIO175" s="395"/>
      <c r="UIP175" s="395"/>
      <c r="UIQ175" s="395"/>
      <c r="UIR175" s="395"/>
      <c r="UIS175" s="395"/>
      <c r="UIT175" s="395"/>
      <c r="UIU175" s="395"/>
      <c r="UIV175" s="395"/>
      <c r="UIW175" s="395"/>
      <c r="UIX175" s="395"/>
      <c r="UIY175" s="395"/>
      <c r="UIZ175" s="395"/>
      <c r="UJA175" s="395"/>
      <c r="UJB175" s="395"/>
      <c r="UJC175" s="395"/>
      <c r="UJD175" s="395"/>
      <c r="UJE175" s="395"/>
      <c r="UJF175" s="395"/>
      <c r="UJG175" s="395"/>
      <c r="UJH175" s="395"/>
      <c r="UJI175" s="395"/>
      <c r="UJJ175" s="395"/>
      <c r="UJK175" s="395"/>
      <c r="UJL175" s="395"/>
      <c r="UJM175" s="395"/>
      <c r="UJN175" s="395"/>
      <c r="UJO175" s="395"/>
      <c r="UJP175" s="395"/>
      <c r="UJQ175" s="395"/>
      <c r="UJR175" s="395"/>
      <c r="UJS175" s="395"/>
      <c r="UJT175" s="395"/>
      <c r="UJU175" s="395"/>
      <c r="UJV175" s="395"/>
      <c r="UJW175" s="395"/>
      <c r="UJX175" s="395"/>
      <c r="UJY175" s="395"/>
      <c r="UJZ175" s="395"/>
      <c r="UKA175" s="395"/>
      <c r="UKB175" s="395"/>
      <c r="UKC175" s="395"/>
      <c r="UKD175" s="395"/>
      <c r="UKE175" s="395"/>
      <c r="UKF175" s="395"/>
      <c r="UKG175" s="395"/>
      <c r="UKH175" s="395"/>
      <c r="UKI175" s="395"/>
      <c r="UKJ175" s="395"/>
      <c r="UKK175" s="395"/>
      <c r="UKL175" s="395"/>
      <c r="UKM175" s="395"/>
      <c r="UKN175" s="395"/>
      <c r="UKO175" s="395"/>
      <c r="UKP175" s="395"/>
      <c r="UKQ175" s="395"/>
      <c r="UKR175" s="395"/>
      <c r="UKS175" s="395"/>
      <c r="UKT175" s="395"/>
      <c r="UKU175" s="395"/>
      <c r="UKV175" s="395"/>
      <c r="UKW175" s="395"/>
      <c r="UKX175" s="395"/>
      <c r="UKY175" s="395"/>
      <c r="UKZ175" s="395"/>
      <c r="ULA175" s="395"/>
      <c r="ULB175" s="395"/>
      <c r="ULC175" s="395"/>
      <c r="ULD175" s="395"/>
      <c r="ULE175" s="395"/>
      <c r="ULF175" s="395"/>
      <c r="ULG175" s="395"/>
      <c r="ULH175" s="395"/>
      <c r="ULI175" s="395"/>
      <c r="ULJ175" s="395"/>
      <c r="ULK175" s="395"/>
      <c r="ULL175" s="395"/>
      <c r="ULM175" s="395"/>
      <c r="ULN175" s="395"/>
      <c r="ULO175" s="395"/>
      <c r="ULP175" s="395"/>
      <c r="ULQ175" s="395"/>
      <c r="ULR175" s="395"/>
      <c r="ULS175" s="395"/>
      <c r="ULT175" s="395"/>
      <c r="ULU175" s="395"/>
      <c r="ULV175" s="395"/>
      <c r="ULW175" s="395"/>
      <c r="ULX175" s="395"/>
      <c r="ULY175" s="395"/>
      <c r="ULZ175" s="395"/>
      <c r="UMA175" s="395"/>
      <c r="UMB175" s="395"/>
      <c r="UMC175" s="395"/>
      <c r="UMD175" s="395"/>
      <c r="UME175" s="395"/>
      <c r="UMF175" s="395"/>
      <c r="UMG175" s="395"/>
      <c r="UMH175" s="395"/>
      <c r="UMI175" s="395"/>
      <c r="UMJ175" s="395"/>
      <c r="UMK175" s="395"/>
      <c r="UML175" s="395"/>
      <c r="UMM175" s="395"/>
      <c r="UMN175" s="395"/>
      <c r="UMO175" s="395"/>
      <c r="UMP175" s="395"/>
      <c r="UMQ175" s="395"/>
      <c r="UMR175" s="395"/>
      <c r="UMS175" s="395"/>
      <c r="UMT175" s="395"/>
      <c r="UMU175" s="395"/>
      <c r="UMV175" s="395"/>
      <c r="UMW175" s="395"/>
      <c r="UMX175" s="395"/>
      <c r="UMY175" s="395"/>
      <c r="UMZ175" s="395"/>
      <c r="UNA175" s="395"/>
      <c r="UNB175" s="395"/>
      <c r="UNC175" s="395"/>
      <c r="UND175" s="395"/>
      <c r="UNE175" s="395"/>
      <c r="UNF175" s="395"/>
      <c r="UNG175" s="395"/>
      <c r="UNH175" s="395"/>
      <c r="UNI175" s="395"/>
      <c r="UNJ175" s="395"/>
      <c r="UNK175" s="395"/>
      <c r="UNL175" s="395"/>
      <c r="UNM175" s="395"/>
      <c r="UNN175" s="395"/>
      <c r="UNO175" s="395"/>
      <c r="UNP175" s="395"/>
      <c r="UNQ175" s="395"/>
      <c r="UNR175" s="395"/>
      <c r="UNS175" s="395"/>
      <c r="UNT175" s="395"/>
      <c r="UNU175" s="395"/>
      <c r="UNV175" s="395"/>
      <c r="UNW175" s="395"/>
      <c r="UNX175" s="395"/>
      <c r="UNY175" s="395"/>
      <c r="UNZ175" s="395"/>
      <c r="UOA175" s="395"/>
      <c r="UOB175" s="395"/>
      <c r="UOC175" s="395"/>
      <c r="UOD175" s="395"/>
      <c r="UOE175" s="395"/>
      <c r="UOF175" s="395"/>
      <c r="UOG175" s="395"/>
      <c r="UOH175" s="395"/>
      <c r="UOI175" s="395"/>
      <c r="UOJ175" s="395"/>
      <c r="UOK175" s="395"/>
      <c r="UOL175" s="395"/>
      <c r="UOM175" s="395"/>
      <c r="UON175" s="395"/>
      <c r="UOO175" s="395"/>
      <c r="UOP175" s="395"/>
      <c r="UOQ175" s="395"/>
      <c r="UOR175" s="395"/>
      <c r="UOS175" s="395"/>
      <c r="UOT175" s="395"/>
      <c r="UOU175" s="395"/>
      <c r="UOV175" s="395"/>
      <c r="UOW175" s="395"/>
      <c r="UOX175" s="395"/>
      <c r="UOY175" s="395"/>
      <c r="UOZ175" s="395"/>
      <c r="UPA175" s="395"/>
      <c r="UPB175" s="395"/>
      <c r="UPC175" s="395"/>
      <c r="UPD175" s="395"/>
      <c r="UPE175" s="395"/>
      <c r="UPF175" s="395"/>
      <c r="UPG175" s="395"/>
      <c r="UPH175" s="395"/>
      <c r="UPI175" s="395"/>
      <c r="UPJ175" s="395"/>
      <c r="UPK175" s="395"/>
      <c r="UPL175" s="395"/>
      <c r="UPM175" s="395"/>
      <c r="UPN175" s="395"/>
      <c r="UPO175" s="395"/>
      <c r="UPP175" s="395"/>
      <c r="UPQ175" s="395"/>
      <c r="UPR175" s="395"/>
      <c r="UPS175" s="395"/>
      <c r="UPT175" s="395"/>
      <c r="UPU175" s="395"/>
      <c r="UPV175" s="395"/>
      <c r="UPW175" s="395"/>
      <c r="UPX175" s="395"/>
      <c r="UPY175" s="395"/>
      <c r="UPZ175" s="395"/>
      <c r="UQA175" s="395"/>
      <c r="UQB175" s="395"/>
      <c r="UQC175" s="395"/>
      <c r="UQD175" s="395"/>
      <c r="UQE175" s="395"/>
      <c r="UQF175" s="395"/>
      <c r="UQG175" s="395"/>
      <c r="UQH175" s="395"/>
      <c r="UQI175" s="395"/>
      <c r="UQJ175" s="395"/>
      <c r="UQK175" s="395"/>
      <c r="UQL175" s="395"/>
      <c r="UQM175" s="395"/>
      <c r="UQN175" s="395"/>
      <c r="UQO175" s="395"/>
      <c r="UQP175" s="395"/>
      <c r="UQQ175" s="395"/>
      <c r="UQR175" s="395"/>
      <c r="UQS175" s="395"/>
      <c r="UQT175" s="395"/>
      <c r="UQU175" s="395"/>
      <c r="UQV175" s="395"/>
      <c r="UQW175" s="395"/>
      <c r="UQX175" s="395"/>
      <c r="UQY175" s="395"/>
      <c r="UQZ175" s="395"/>
      <c r="URA175" s="395"/>
      <c r="URB175" s="395"/>
      <c r="URC175" s="395"/>
      <c r="URD175" s="395"/>
      <c r="URE175" s="395"/>
      <c r="URF175" s="395"/>
      <c r="URG175" s="395"/>
      <c r="URH175" s="395"/>
      <c r="URI175" s="395"/>
      <c r="URJ175" s="395"/>
      <c r="URK175" s="395"/>
      <c r="URL175" s="395"/>
      <c r="URM175" s="395"/>
      <c r="URN175" s="395"/>
      <c r="URO175" s="395"/>
      <c r="URP175" s="395"/>
      <c r="URQ175" s="395"/>
      <c r="URR175" s="395"/>
      <c r="URS175" s="395"/>
      <c r="URT175" s="395"/>
      <c r="URU175" s="395"/>
      <c r="URV175" s="395"/>
      <c r="URW175" s="395"/>
      <c r="URX175" s="395"/>
      <c r="URY175" s="395"/>
      <c r="URZ175" s="395"/>
      <c r="USA175" s="395"/>
      <c r="USB175" s="395"/>
      <c r="USC175" s="395"/>
      <c r="USD175" s="395"/>
      <c r="USE175" s="395"/>
      <c r="USF175" s="395"/>
      <c r="USG175" s="395"/>
      <c r="USH175" s="395"/>
      <c r="USI175" s="395"/>
      <c r="USJ175" s="395"/>
      <c r="USK175" s="395"/>
      <c r="USL175" s="395"/>
      <c r="USM175" s="395"/>
      <c r="USN175" s="395"/>
      <c r="USO175" s="395"/>
      <c r="USP175" s="395"/>
      <c r="USQ175" s="395"/>
      <c r="USR175" s="395"/>
      <c r="USS175" s="395"/>
      <c r="UST175" s="395"/>
      <c r="USU175" s="395"/>
      <c r="USV175" s="395"/>
      <c r="USW175" s="395"/>
      <c r="USX175" s="395"/>
      <c r="USY175" s="395"/>
      <c r="USZ175" s="395"/>
      <c r="UTA175" s="395"/>
      <c r="UTB175" s="395"/>
      <c r="UTC175" s="395"/>
      <c r="UTD175" s="395"/>
      <c r="UTE175" s="395"/>
      <c r="UTF175" s="395"/>
      <c r="UTG175" s="395"/>
      <c r="UTH175" s="395"/>
      <c r="UTI175" s="395"/>
      <c r="UTJ175" s="395"/>
      <c r="UTK175" s="395"/>
      <c r="UTL175" s="395"/>
      <c r="UTM175" s="395"/>
      <c r="UTN175" s="395"/>
      <c r="UTO175" s="395"/>
      <c r="UTP175" s="395"/>
      <c r="UTQ175" s="395"/>
      <c r="UTR175" s="395"/>
      <c r="UTS175" s="395"/>
      <c r="UTT175" s="395"/>
      <c r="UTU175" s="395"/>
      <c r="UTV175" s="395"/>
      <c r="UTW175" s="395"/>
      <c r="UTX175" s="395"/>
      <c r="UTY175" s="395"/>
      <c r="UTZ175" s="395"/>
      <c r="UUA175" s="395"/>
      <c r="UUB175" s="395"/>
      <c r="UUC175" s="395"/>
      <c r="UUD175" s="395"/>
      <c r="UUE175" s="395"/>
      <c r="UUF175" s="395"/>
      <c r="UUG175" s="395"/>
      <c r="UUH175" s="395"/>
      <c r="UUI175" s="395"/>
      <c r="UUJ175" s="395"/>
      <c r="UUK175" s="395"/>
      <c r="UUL175" s="395"/>
      <c r="UUM175" s="395"/>
      <c r="UUN175" s="395"/>
      <c r="UUO175" s="395"/>
      <c r="UUP175" s="395"/>
      <c r="UUQ175" s="395"/>
      <c r="UUR175" s="395"/>
      <c r="UUS175" s="395"/>
      <c r="UUT175" s="395"/>
      <c r="UUU175" s="395"/>
      <c r="UUV175" s="395"/>
      <c r="UUW175" s="395"/>
      <c r="UUX175" s="395"/>
      <c r="UUY175" s="395"/>
      <c r="UUZ175" s="395"/>
      <c r="UVA175" s="395"/>
      <c r="UVB175" s="395"/>
      <c r="UVC175" s="395"/>
      <c r="UVD175" s="395"/>
      <c r="UVE175" s="395"/>
      <c r="UVF175" s="395"/>
      <c r="UVG175" s="395"/>
      <c r="UVH175" s="395"/>
      <c r="UVI175" s="395"/>
      <c r="UVJ175" s="395"/>
      <c r="UVK175" s="395"/>
      <c r="UVL175" s="395"/>
      <c r="UVM175" s="395"/>
      <c r="UVN175" s="395"/>
      <c r="UVO175" s="395"/>
      <c r="UVP175" s="395"/>
      <c r="UVQ175" s="395"/>
      <c r="UVR175" s="395"/>
      <c r="UVS175" s="395"/>
      <c r="UVT175" s="395"/>
      <c r="UVU175" s="395"/>
      <c r="UVV175" s="395"/>
      <c r="UVW175" s="395"/>
      <c r="UVX175" s="395"/>
      <c r="UVY175" s="395"/>
      <c r="UVZ175" s="395"/>
      <c r="UWA175" s="395"/>
      <c r="UWB175" s="395"/>
      <c r="UWC175" s="395"/>
      <c r="UWD175" s="395"/>
      <c r="UWE175" s="395"/>
      <c r="UWF175" s="395"/>
      <c r="UWG175" s="395"/>
      <c r="UWH175" s="395"/>
      <c r="UWI175" s="395"/>
      <c r="UWJ175" s="395"/>
      <c r="UWK175" s="395"/>
      <c r="UWL175" s="395"/>
      <c r="UWM175" s="395"/>
      <c r="UWN175" s="395"/>
      <c r="UWO175" s="395"/>
      <c r="UWP175" s="395"/>
      <c r="UWQ175" s="395"/>
      <c r="UWR175" s="395"/>
      <c r="UWS175" s="395"/>
      <c r="UWT175" s="395"/>
      <c r="UWU175" s="395"/>
      <c r="UWV175" s="395"/>
      <c r="UWW175" s="395"/>
      <c r="UWX175" s="395"/>
      <c r="UWY175" s="395"/>
      <c r="UWZ175" s="395"/>
      <c r="UXA175" s="395"/>
      <c r="UXB175" s="395"/>
      <c r="UXC175" s="395"/>
      <c r="UXD175" s="395"/>
      <c r="UXE175" s="395"/>
      <c r="UXF175" s="395"/>
      <c r="UXG175" s="395"/>
      <c r="UXH175" s="395"/>
      <c r="UXI175" s="395"/>
      <c r="UXJ175" s="395"/>
      <c r="UXK175" s="395"/>
      <c r="UXL175" s="395"/>
      <c r="UXM175" s="395"/>
      <c r="UXN175" s="395"/>
      <c r="UXO175" s="395"/>
      <c r="UXP175" s="395"/>
      <c r="UXQ175" s="395"/>
      <c r="UXR175" s="395"/>
      <c r="UXS175" s="395"/>
      <c r="UXT175" s="395"/>
      <c r="UXU175" s="395"/>
      <c r="UXV175" s="395"/>
      <c r="UXW175" s="395"/>
      <c r="UXX175" s="395"/>
      <c r="UXY175" s="395"/>
      <c r="UXZ175" s="395"/>
      <c r="UYA175" s="395"/>
      <c r="UYB175" s="395"/>
      <c r="UYC175" s="395"/>
      <c r="UYD175" s="395"/>
      <c r="UYE175" s="395"/>
      <c r="UYF175" s="395"/>
      <c r="UYG175" s="395"/>
      <c r="UYH175" s="395"/>
      <c r="UYI175" s="395"/>
      <c r="UYJ175" s="395"/>
      <c r="UYK175" s="395"/>
      <c r="UYL175" s="395"/>
      <c r="UYM175" s="395"/>
      <c r="UYN175" s="395"/>
      <c r="UYO175" s="395"/>
      <c r="UYP175" s="395"/>
      <c r="UYQ175" s="395"/>
      <c r="UYR175" s="395"/>
      <c r="UYS175" s="395"/>
      <c r="UYT175" s="395"/>
      <c r="UYU175" s="395"/>
      <c r="UYV175" s="395"/>
      <c r="UYW175" s="395"/>
      <c r="UYX175" s="395"/>
      <c r="UYY175" s="395"/>
      <c r="UYZ175" s="395"/>
      <c r="UZA175" s="395"/>
      <c r="UZB175" s="395"/>
      <c r="UZC175" s="395"/>
      <c r="UZD175" s="395"/>
      <c r="UZE175" s="395"/>
      <c r="UZF175" s="395"/>
      <c r="UZG175" s="395"/>
      <c r="UZH175" s="395"/>
      <c r="UZI175" s="395"/>
      <c r="UZJ175" s="395"/>
      <c r="UZK175" s="395"/>
      <c r="UZL175" s="395"/>
      <c r="UZM175" s="395"/>
      <c r="UZN175" s="395"/>
      <c r="UZO175" s="395"/>
      <c r="UZP175" s="395"/>
      <c r="UZQ175" s="395"/>
      <c r="UZR175" s="395"/>
      <c r="UZS175" s="395"/>
      <c r="UZT175" s="395"/>
      <c r="UZU175" s="395"/>
      <c r="UZV175" s="395"/>
      <c r="UZW175" s="395"/>
      <c r="UZX175" s="395"/>
      <c r="UZY175" s="395"/>
      <c r="UZZ175" s="395"/>
      <c r="VAA175" s="395"/>
      <c r="VAB175" s="395"/>
      <c r="VAC175" s="395"/>
      <c r="VAD175" s="395"/>
      <c r="VAE175" s="395"/>
      <c r="VAF175" s="395"/>
      <c r="VAG175" s="395"/>
      <c r="VAH175" s="395"/>
      <c r="VAI175" s="395"/>
      <c r="VAJ175" s="395"/>
      <c r="VAK175" s="395"/>
      <c r="VAL175" s="395"/>
      <c r="VAM175" s="395"/>
      <c r="VAN175" s="395"/>
      <c r="VAO175" s="395"/>
      <c r="VAP175" s="395"/>
      <c r="VAQ175" s="395"/>
      <c r="VAR175" s="395"/>
      <c r="VAS175" s="395"/>
      <c r="VAT175" s="395"/>
      <c r="VAU175" s="395"/>
      <c r="VAV175" s="395"/>
      <c r="VAW175" s="395"/>
      <c r="VAX175" s="395"/>
      <c r="VAY175" s="395"/>
      <c r="VAZ175" s="395"/>
      <c r="VBA175" s="395"/>
      <c r="VBB175" s="395"/>
      <c r="VBC175" s="395"/>
      <c r="VBD175" s="395"/>
      <c r="VBE175" s="395"/>
      <c r="VBF175" s="395"/>
      <c r="VBG175" s="395"/>
      <c r="VBH175" s="395"/>
      <c r="VBI175" s="395"/>
      <c r="VBJ175" s="395"/>
      <c r="VBK175" s="395"/>
      <c r="VBL175" s="395"/>
      <c r="VBM175" s="395"/>
      <c r="VBN175" s="395"/>
      <c r="VBO175" s="395"/>
      <c r="VBP175" s="395"/>
      <c r="VBQ175" s="395"/>
      <c r="VBR175" s="395"/>
      <c r="VBS175" s="395"/>
      <c r="VBT175" s="395"/>
      <c r="VBU175" s="395"/>
      <c r="VBV175" s="395"/>
      <c r="VBW175" s="395"/>
      <c r="VBX175" s="395"/>
      <c r="VBY175" s="395"/>
      <c r="VBZ175" s="395"/>
      <c r="VCA175" s="395"/>
      <c r="VCB175" s="395"/>
      <c r="VCC175" s="395"/>
      <c r="VCD175" s="395"/>
      <c r="VCE175" s="395"/>
      <c r="VCF175" s="395"/>
      <c r="VCG175" s="395"/>
      <c r="VCH175" s="395"/>
      <c r="VCI175" s="395"/>
      <c r="VCJ175" s="395"/>
      <c r="VCK175" s="395"/>
      <c r="VCL175" s="395"/>
      <c r="VCM175" s="395"/>
      <c r="VCN175" s="395"/>
      <c r="VCO175" s="395"/>
      <c r="VCP175" s="395"/>
      <c r="VCQ175" s="395"/>
      <c r="VCR175" s="395"/>
      <c r="VCS175" s="395"/>
      <c r="VCT175" s="395"/>
      <c r="VCU175" s="395"/>
      <c r="VCV175" s="395"/>
      <c r="VCW175" s="395"/>
      <c r="VCX175" s="395"/>
      <c r="VCY175" s="395"/>
      <c r="VCZ175" s="395"/>
      <c r="VDA175" s="395"/>
      <c r="VDB175" s="395"/>
      <c r="VDC175" s="395"/>
      <c r="VDD175" s="395"/>
      <c r="VDE175" s="395"/>
      <c r="VDF175" s="395"/>
      <c r="VDG175" s="395"/>
      <c r="VDH175" s="395"/>
      <c r="VDI175" s="395"/>
      <c r="VDJ175" s="395"/>
      <c r="VDK175" s="395"/>
      <c r="VDL175" s="395"/>
      <c r="VDM175" s="395"/>
      <c r="VDN175" s="395"/>
      <c r="VDO175" s="395"/>
      <c r="VDP175" s="395"/>
      <c r="VDQ175" s="395"/>
      <c r="VDR175" s="395"/>
      <c r="VDS175" s="395"/>
      <c r="VDT175" s="395"/>
      <c r="VDU175" s="395"/>
      <c r="VDV175" s="395"/>
      <c r="VDW175" s="395"/>
      <c r="VDX175" s="395"/>
      <c r="VDY175" s="395"/>
      <c r="VDZ175" s="395"/>
      <c r="VEA175" s="395"/>
      <c r="VEB175" s="395"/>
      <c r="VEC175" s="395"/>
      <c r="VED175" s="395"/>
      <c r="VEE175" s="395"/>
      <c r="VEF175" s="395"/>
      <c r="VEG175" s="395"/>
      <c r="VEH175" s="395"/>
      <c r="VEI175" s="395"/>
      <c r="VEJ175" s="395"/>
      <c r="VEK175" s="395"/>
      <c r="VEL175" s="395"/>
      <c r="VEM175" s="395"/>
      <c r="VEN175" s="395"/>
      <c r="VEO175" s="395"/>
      <c r="VEP175" s="395"/>
      <c r="VEQ175" s="395"/>
      <c r="VER175" s="395"/>
      <c r="VES175" s="395"/>
      <c r="VET175" s="395"/>
      <c r="VEU175" s="395"/>
      <c r="VEV175" s="395"/>
      <c r="VEW175" s="395"/>
      <c r="VEX175" s="395"/>
      <c r="VEY175" s="395"/>
      <c r="VEZ175" s="395"/>
      <c r="VFA175" s="395"/>
      <c r="VFB175" s="395"/>
      <c r="VFC175" s="395"/>
      <c r="VFD175" s="395"/>
      <c r="VFE175" s="395"/>
      <c r="VFF175" s="395"/>
      <c r="VFG175" s="395"/>
      <c r="VFH175" s="395"/>
      <c r="VFI175" s="395"/>
      <c r="VFJ175" s="395"/>
      <c r="VFK175" s="395"/>
      <c r="VFL175" s="395"/>
      <c r="VFM175" s="395"/>
      <c r="VFN175" s="395"/>
      <c r="VFO175" s="395"/>
      <c r="VFP175" s="395"/>
      <c r="VFQ175" s="395"/>
      <c r="VFR175" s="395"/>
      <c r="VFS175" s="395"/>
      <c r="VFT175" s="395"/>
      <c r="VFU175" s="395"/>
      <c r="VFV175" s="395"/>
      <c r="VFW175" s="395"/>
      <c r="VFX175" s="395"/>
      <c r="VFY175" s="395"/>
      <c r="VFZ175" s="395"/>
      <c r="VGA175" s="395"/>
      <c r="VGB175" s="395"/>
      <c r="VGC175" s="395"/>
      <c r="VGD175" s="395"/>
      <c r="VGE175" s="395"/>
      <c r="VGF175" s="395"/>
      <c r="VGG175" s="395"/>
      <c r="VGH175" s="395"/>
      <c r="VGI175" s="395"/>
      <c r="VGJ175" s="395"/>
      <c r="VGK175" s="395"/>
      <c r="VGL175" s="395"/>
      <c r="VGM175" s="395"/>
      <c r="VGN175" s="395"/>
      <c r="VGO175" s="395"/>
      <c r="VGP175" s="395"/>
      <c r="VGQ175" s="395"/>
      <c r="VGR175" s="395"/>
      <c r="VGS175" s="395"/>
      <c r="VGT175" s="395"/>
      <c r="VGU175" s="395"/>
      <c r="VGV175" s="395"/>
      <c r="VGW175" s="395"/>
      <c r="VGX175" s="395"/>
      <c r="VGY175" s="395"/>
      <c r="VGZ175" s="395"/>
      <c r="VHA175" s="395"/>
      <c r="VHB175" s="395"/>
      <c r="VHC175" s="395"/>
      <c r="VHD175" s="395"/>
      <c r="VHE175" s="395"/>
      <c r="VHF175" s="395"/>
      <c r="VHG175" s="395"/>
      <c r="VHH175" s="395"/>
      <c r="VHI175" s="395"/>
      <c r="VHJ175" s="395"/>
      <c r="VHK175" s="395"/>
      <c r="VHL175" s="395"/>
      <c r="VHM175" s="395"/>
      <c r="VHN175" s="395"/>
      <c r="VHO175" s="395"/>
      <c r="VHP175" s="395"/>
      <c r="VHQ175" s="395"/>
      <c r="VHR175" s="395"/>
      <c r="VHS175" s="395"/>
      <c r="VHT175" s="395"/>
      <c r="VHU175" s="395"/>
      <c r="VHV175" s="395"/>
      <c r="VHW175" s="395"/>
      <c r="VHX175" s="395"/>
      <c r="VHY175" s="395"/>
      <c r="VHZ175" s="395"/>
      <c r="VIA175" s="395"/>
      <c r="VIB175" s="395"/>
      <c r="VIC175" s="395"/>
      <c r="VID175" s="395"/>
      <c r="VIE175" s="395"/>
      <c r="VIF175" s="395"/>
      <c r="VIG175" s="395"/>
      <c r="VIH175" s="395"/>
      <c r="VII175" s="395"/>
      <c r="VIJ175" s="395"/>
      <c r="VIK175" s="395"/>
      <c r="VIL175" s="395"/>
      <c r="VIM175" s="395"/>
      <c r="VIN175" s="395"/>
      <c r="VIO175" s="395"/>
      <c r="VIP175" s="395"/>
      <c r="VIQ175" s="395"/>
      <c r="VIR175" s="395"/>
      <c r="VIS175" s="395"/>
      <c r="VIT175" s="395"/>
      <c r="VIU175" s="395"/>
      <c r="VIV175" s="395"/>
      <c r="VIW175" s="395"/>
      <c r="VIX175" s="395"/>
      <c r="VIY175" s="395"/>
      <c r="VIZ175" s="395"/>
      <c r="VJA175" s="395"/>
      <c r="VJB175" s="395"/>
      <c r="VJC175" s="395"/>
      <c r="VJD175" s="395"/>
      <c r="VJE175" s="395"/>
      <c r="VJF175" s="395"/>
      <c r="VJG175" s="395"/>
      <c r="VJH175" s="395"/>
      <c r="VJI175" s="395"/>
      <c r="VJJ175" s="395"/>
      <c r="VJK175" s="395"/>
      <c r="VJL175" s="395"/>
      <c r="VJM175" s="395"/>
      <c r="VJN175" s="395"/>
      <c r="VJO175" s="395"/>
      <c r="VJP175" s="395"/>
      <c r="VJQ175" s="395"/>
      <c r="VJR175" s="395"/>
      <c r="VJS175" s="395"/>
      <c r="VJT175" s="395"/>
      <c r="VJU175" s="395"/>
      <c r="VJV175" s="395"/>
      <c r="VJW175" s="395"/>
      <c r="VJX175" s="395"/>
      <c r="VJY175" s="395"/>
      <c r="VJZ175" s="395"/>
      <c r="VKA175" s="395"/>
      <c r="VKB175" s="395"/>
      <c r="VKC175" s="395"/>
      <c r="VKD175" s="395"/>
      <c r="VKE175" s="395"/>
      <c r="VKF175" s="395"/>
      <c r="VKG175" s="395"/>
      <c r="VKH175" s="395"/>
      <c r="VKI175" s="395"/>
      <c r="VKJ175" s="395"/>
      <c r="VKK175" s="395"/>
      <c r="VKL175" s="395"/>
      <c r="VKM175" s="395"/>
      <c r="VKN175" s="395"/>
      <c r="VKO175" s="395"/>
      <c r="VKP175" s="395"/>
      <c r="VKQ175" s="395"/>
      <c r="VKR175" s="395"/>
      <c r="VKS175" s="395"/>
      <c r="VKT175" s="395"/>
      <c r="VKU175" s="395"/>
      <c r="VKV175" s="395"/>
      <c r="VKW175" s="395"/>
      <c r="VKX175" s="395"/>
      <c r="VKY175" s="395"/>
      <c r="VKZ175" s="395"/>
      <c r="VLA175" s="395"/>
      <c r="VLB175" s="395"/>
      <c r="VLC175" s="395"/>
      <c r="VLD175" s="395"/>
      <c r="VLE175" s="395"/>
      <c r="VLF175" s="395"/>
      <c r="VLG175" s="395"/>
      <c r="VLH175" s="395"/>
      <c r="VLI175" s="395"/>
      <c r="VLJ175" s="395"/>
      <c r="VLK175" s="395"/>
      <c r="VLL175" s="395"/>
      <c r="VLM175" s="395"/>
      <c r="VLN175" s="395"/>
      <c r="VLO175" s="395"/>
      <c r="VLP175" s="395"/>
      <c r="VLQ175" s="395"/>
      <c r="VLR175" s="395"/>
      <c r="VLS175" s="395"/>
      <c r="VLT175" s="395"/>
      <c r="VLU175" s="395"/>
      <c r="VLV175" s="395"/>
      <c r="VLW175" s="395"/>
      <c r="VLX175" s="395"/>
      <c r="VLY175" s="395"/>
      <c r="VLZ175" s="395"/>
      <c r="VMA175" s="395"/>
      <c r="VMB175" s="395"/>
      <c r="VMC175" s="395"/>
      <c r="VMD175" s="395"/>
      <c r="VME175" s="395"/>
      <c r="VMF175" s="395"/>
      <c r="VMG175" s="395"/>
      <c r="VMH175" s="395"/>
      <c r="VMI175" s="395"/>
      <c r="VMJ175" s="395"/>
      <c r="VMK175" s="395"/>
      <c r="VML175" s="395"/>
      <c r="VMM175" s="395"/>
      <c r="VMN175" s="395"/>
      <c r="VMO175" s="395"/>
      <c r="VMP175" s="395"/>
      <c r="VMQ175" s="395"/>
      <c r="VMR175" s="395"/>
      <c r="VMS175" s="395"/>
      <c r="VMT175" s="395"/>
      <c r="VMU175" s="395"/>
      <c r="VMV175" s="395"/>
      <c r="VMW175" s="395"/>
      <c r="VMX175" s="395"/>
      <c r="VMY175" s="395"/>
      <c r="VMZ175" s="395"/>
      <c r="VNA175" s="395"/>
      <c r="VNB175" s="395"/>
      <c r="VNC175" s="395"/>
      <c r="VND175" s="395"/>
      <c r="VNE175" s="395"/>
      <c r="VNF175" s="395"/>
      <c r="VNG175" s="395"/>
      <c r="VNH175" s="395"/>
      <c r="VNI175" s="395"/>
      <c r="VNJ175" s="395"/>
      <c r="VNK175" s="395"/>
      <c r="VNL175" s="395"/>
      <c r="VNM175" s="395"/>
      <c r="VNN175" s="395"/>
      <c r="VNO175" s="395"/>
      <c r="VNP175" s="395"/>
      <c r="VNQ175" s="395"/>
      <c r="VNR175" s="395"/>
      <c r="VNS175" s="395"/>
      <c r="VNT175" s="395"/>
      <c r="VNU175" s="395"/>
      <c r="VNV175" s="395"/>
      <c r="VNW175" s="395"/>
      <c r="VNX175" s="395"/>
      <c r="VNY175" s="395"/>
      <c r="VNZ175" s="395"/>
      <c r="VOA175" s="395"/>
      <c r="VOB175" s="395"/>
      <c r="VOC175" s="395"/>
      <c r="VOD175" s="395"/>
      <c r="VOE175" s="395"/>
      <c r="VOF175" s="395"/>
      <c r="VOG175" s="395"/>
      <c r="VOH175" s="395"/>
      <c r="VOI175" s="395"/>
      <c r="VOJ175" s="395"/>
      <c r="VOK175" s="395"/>
      <c r="VOL175" s="395"/>
      <c r="VOM175" s="395"/>
      <c r="VON175" s="395"/>
      <c r="VOO175" s="395"/>
      <c r="VOP175" s="395"/>
      <c r="VOQ175" s="395"/>
      <c r="VOR175" s="395"/>
      <c r="VOS175" s="395"/>
      <c r="VOT175" s="395"/>
      <c r="VOU175" s="395"/>
      <c r="VOV175" s="395"/>
      <c r="VOW175" s="395"/>
      <c r="VOX175" s="395"/>
      <c r="VOY175" s="395"/>
      <c r="VOZ175" s="395"/>
      <c r="VPA175" s="395"/>
      <c r="VPB175" s="395"/>
      <c r="VPC175" s="395"/>
      <c r="VPD175" s="395"/>
      <c r="VPE175" s="395"/>
      <c r="VPF175" s="395"/>
      <c r="VPG175" s="395"/>
      <c r="VPH175" s="395"/>
      <c r="VPI175" s="395"/>
      <c r="VPJ175" s="395"/>
      <c r="VPK175" s="395"/>
      <c r="VPL175" s="395"/>
      <c r="VPM175" s="395"/>
      <c r="VPN175" s="395"/>
      <c r="VPO175" s="395"/>
      <c r="VPP175" s="395"/>
      <c r="VPQ175" s="395"/>
      <c r="VPR175" s="395"/>
      <c r="VPS175" s="395"/>
      <c r="VPT175" s="395"/>
      <c r="VPU175" s="395"/>
      <c r="VPV175" s="395"/>
      <c r="VPW175" s="395"/>
      <c r="VPX175" s="395"/>
      <c r="VPY175" s="395"/>
      <c r="VPZ175" s="395"/>
      <c r="VQA175" s="395"/>
      <c r="VQB175" s="395"/>
      <c r="VQC175" s="395"/>
      <c r="VQD175" s="395"/>
      <c r="VQE175" s="395"/>
      <c r="VQF175" s="395"/>
      <c r="VQG175" s="395"/>
      <c r="VQH175" s="395"/>
      <c r="VQI175" s="395"/>
      <c r="VQJ175" s="395"/>
      <c r="VQK175" s="395"/>
      <c r="VQL175" s="395"/>
      <c r="VQM175" s="395"/>
      <c r="VQN175" s="395"/>
      <c r="VQO175" s="395"/>
      <c r="VQP175" s="395"/>
      <c r="VQQ175" s="395"/>
      <c r="VQR175" s="395"/>
      <c r="VQS175" s="395"/>
      <c r="VQT175" s="395"/>
      <c r="VQU175" s="395"/>
      <c r="VQV175" s="395"/>
      <c r="VQW175" s="395"/>
      <c r="VQX175" s="395"/>
      <c r="VQY175" s="395"/>
      <c r="VQZ175" s="395"/>
      <c r="VRA175" s="395"/>
      <c r="VRB175" s="395"/>
      <c r="VRC175" s="395"/>
      <c r="VRD175" s="395"/>
      <c r="VRE175" s="395"/>
      <c r="VRF175" s="395"/>
      <c r="VRG175" s="395"/>
      <c r="VRH175" s="395"/>
      <c r="VRI175" s="395"/>
      <c r="VRJ175" s="395"/>
      <c r="VRK175" s="395"/>
      <c r="VRL175" s="395"/>
      <c r="VRM175" s="395"/>
      <c r="VRN175" s="395"/>
      <c r="VRO175" s="395"/>
      <c r="VRP175" s="395"/>
      <c r="VRQ175" s="395"/>
      <c r="VRR175" s="395"/>
      <c r="VRS175" s="395"/>
      <c r="VRT175" s="395"/>
      <c r="VRU175" s="395"/>
      <c r="VRV175" s="395"/>
      <c r="VRW175" s="395"/>
      <c r="VRX175" s="395"/>
      <c r="VRY175" s="395"/>
      <c r="VRZ175" s="395"/>
      <c r="VSA175" s="395"/>
      <c r="VSB175" s="395"/>
      <c r="VSC175" s="395"/>
      <c r="VSD175" s="395"/>
      <c r="VSE175" s="395"/>
      <c r="VSF175" s="395"/>
      <c r="VSG175" s="395"/>
      <c r="VSH175" s="395"/>
      <c r="VSI175" s="395"/>
      <c r="VSJ175" s="395"/>
      <c r="VSK175" s="395"/>
      <c r="VSL175" s="395"/>
      <c r="VSM175" s="395"/>
      <c r="VSN175" s="395"/>
      <c r="VSO175" s="395"/>
      <c r="VSP175" s="395"/>
      <c r="VSQ175" s="395"/>
      <c r="VSR175" s="395"/>
      <c r="VSS175" s="395"/>
      <c r="VST175" s="395"/>
      <c r="VSU175" s="395"/>
      <c r="VSV175" s="395"/>
      <c r="VSW175" s="395"/>
      <c r="VSX175" s="395"/>
      <c r="VSY175" s="395"/>
      <c r="VSZ175" s="395"/>
      <c r="VTA175" s="395"/>
      <c r="VTB175" s="395"/>
      <c r="VTC175" s="395"/>
      <c r="VTD175" s="395"/>
      <c r="VTE175" s="395"/>
      <c r="VTF175" s="395"/>
      <c r="VTG175" s="395"/>
      <c r="VTH175" s="395"/>
      <c r="VTI175" s="395"/>
      <c r="VTJ175" s="395"/>
      <c r="VTK175" s="395"/>
      <c r="VTL175" s="395"/>
      <c r="VTM175" s="395"/>
      <c r="VTN175" s="395"/>
      <c r="VTO175" s="395"/>
      <c r="VTP175" s="395"/>
      <c r="VTQ175" s="395"/>
      <c r="VTR175" s="395"/>
      <c r="VTS175" s="395"/>
      <c r="VTT175" s="395"/>
      <c r="VTU175" s="395"/>
      <c r="VTV175" s="395"/>
      <c r="VTW175" s="395"/>
      <c r="VTX175" s="395"/>
      <c r="VTY175" s="395"/>
      <c r="VTZ175" s="395"/>
      <c r="VUA175" s="395"/>
      <c r="VUB175" s="395"/>
      <c r="VUC175" s="395"/>
      <c r="VUD175" s="395"/>
      <c r="VUE175" s="395"/>
      <c r="VUF175" s="395"/>
      <c r="VUG175" s="395"/>
      <c r="VUH175" s="395"/>
      <c r="VUI175" s="395"/>
      <c r="VUJ175" s="395"/>
      <c r="VUK175" s="395"/>
      <c r="VUL175" s="395"/>
      <c r="VUM175" s="395"/>
      <c r="VUN175" s="395"/>
      <c r="VUO175" s="395"/>
      <c r="VUP175" s="395"/>
      <c r="VUQ175" s="395"/>
      <c r="VUR175" s="395"/>
      <c r="VUS175" s="395"/>
      <c r="VUT175" s="395"/>
      <c r="VUU175" s="395"/>
      <c r="VUV175" s="395"/>
      <c r="VUW175" s="395"/>
      <c r="VUX175" s="395"/>
      <c r="VUY175" s="395"/>
      <c r="VUZ175" s="395"/>
      <c r="VVA175" s="395"/>
      <c r="VVB175" s="395"/>
      <c r="VVC175" s="395"/>
      <c r="VVD175" s="395"/>
      <c r="VVE175" s="395"/>
      <c r="VVF175" s="395"/>
      <c r="VVG175" s="395"/>
      <c r="VVH175" s="395"/>
      <c r="VVI175" s="395"/>
      <c r="VVJ175" s="395"/>
      <c r="VVK175" s="395"/>
      <c r="VVL175" s="395"/>
      <c r="VVM175" s="395"/>
      <c r="VVN175" s="395"/>
      <c r="VVO175" s="395"/>
      <c r="VVP175" s="395"/>
      <c r="VVQ175" s="395"/>
      <c r="VVR175" s="395"/>
      <c r="VVS175" s="395"/>
      <c r="VVT175" s="395"/>
      <c r="VVU175" s="395"/>
      <c r="VVV175" s="395"/>
      <c r="VVW175" s="395"/>
      <c r="VVX175" s="395"/>
      <c r="VVY175" s="395"/>
      <c r="VVZ175" s="395"/>
      <c r="VWA175" s="395"/>
      <c r="VWB175" s="395"/>
      <c r="VWC175" s="395"/>
      <c r="VWD175" s="395"/>
      <c r="VWE175" s="395"/>
      <c r="VWF175" s="395"/>
      <c r="VWG175" s="395"/>
      <c r="VWH175" s="395"/>
      <c r="VWI175" s="395"/>
      <c r="VWJ175" s="395"/>
      <c r="VWK175" s="395"/>
      <c r="VWL175" s="395"/>
      <c r="VWM175" s="395"/>
      <c r="VWN175" s="395"/>
      <c r="VWO175" s="395"/>
      <c r="VWP175" s="395"/>
      <c r="VWQ175" s="395"/>
      <c r="VWR175" s="395"/>
      <c r="VWS175" s="395"/>
      <c r="VWT175" s="395"/>
      <c r="VWU175" s="395"/>
      <c r="VWV175" s="395"/>
      <c r="VWW175" s="395"/>
      <c r="VWX175" s="395"/>
      <c r="VWY175" s="395"/>
      <c r="VWZ175" s="395"/>
      <c r="VXA175" s="395"/>
      <c r="VXB175" s="395"/>
      <c r="VXC175" s="395"/>
      <c r="VXD175" s="395"/>
      <c r="VXE175" s="395"/>
      <c r="VXF175" s="395"/>
      <c r="VXG175" s="395"/>
      <c r="VXH175" s="395"/>
      <c r="VXI175" s="395"/>
      <c r="VXJ175" s="395"/>
      <c r="VXK175" s="395"/>
      <c r="VXL175" s="395"/>
      <c r="VXM175" s="395"/>
      <c r="VXN175" s="395"/>
      <c r="VXO175" s="395"/>
      <c r="VXP175" s="395"/>
      <c r="VXQ175" s="395"/>
      <c r="VXR175" s="395"/>
      <c r="VXS175" s="395"/>
      <c r="VXT175" s="395"/>
      <c r="VXU175" s="395"/>
      <c r="VXV175" s="395"/>
      <c r="VXW175" s="395"/>
      <c r="VXX175" s="395"/>
      <c r="VXY175" s="395"/>
      <c r="VXZ175" s="395"/>
      <c r="VYA175" s="395"/>
      <c r="VYB175" s="395"/>
      <c r="VYC175" s="395"/>
      <c r="VYD175" s="395"/>
      <c r="VYE175" s="395"/>
      <c r="VYF175" s="395"/>
      <c r="VYG175" s="395"/>
      <c r="VYH175" s="395"/>
      <c r="VYI175" s="395"/>
      <c r="VYJ175" s="395"/>
      <c r="VYK175" s="395"/>
      <c r="VYL175" s="395"/>
      <c r="VYM175" s="395"/>
      <c r="VYN175" s="395"/>
      <c r="VYO175" s="395"/>
      <c r="VYP175" s="395"/>
      <c r="VYQ175" s="395"/>
      <c r="VYR175" s="395"/>
      <c r="VYS175" s="395"/>
      <c r="VYT175" s="395"/>
      <c r="VYU175" s="395"/>
      <c r="VYV175" s="395"/>
      <c r="VYW175" s="395"/>
      <c r="VYX175" s="395"/>
      <c r="VYY175" s="395"/>
      <c r="VYZ175" s="395"/>
      <c r="VZA175" s="395"/>
      <c r="VZB175" s="395"/>
      <c r="VZC175" s="395"/>
      <c r="VZD175" s="395"/>
      <c r="VZE175" s="395"/>
      <c r="VZF175" s="395"/>
      <c r="VZG175" s="395"/>
      <c r="VZH175" s="395"/>
      <c r="VZI175" s="395"/>
      <c r="VZJ175" s="395"/>
      <c r="VZK175" s="395"/>
      <c r="VZL175" s="395"/>
      <c r="VZM175" s="395"/>
      <c r="VZN175" s="395"/>
      <c r="VZO175" s="395"/>
      <c r="VZP175" s="395"/>
      <c r="VZQ175" s="395"/>
      <c r="VZR175" s="395"/>
      <c r="VZS175" s="395"/>
      <c r="VZT175" s="395"/>
      <c r="VZU175" s="395"/>
      <c r="VZV175" s="395"/>
      <c r="VZW175" s="395"/>
      <c r="VZX175" s="395"/>
      <c r="VZY175" s="395"/>
      <c r="VZZ175" s="395"/>
      <c r="WAA175" s="395"/>
      <c r="WAB175" s="395"/>
      <c r="WAC175" s="395"/>
      <c r="WAD175" s="395"/>
      <c r="WAE175" s="395"/>
      <c r="WAF175" s="395"/>
      <c r="WAG175" s="395"/>
      <c r="WAH175" s="395"/>
      <c r="WAI175" s="395"/>
      <c r="WAJ175" s="395"/>
      <c r="WAK175" s="395"/>
      <c r="WAL175" s="395"/>
      <c r="WAM175" s="395"/>
      <c r="WAN175" s="395"/>
      <c r="WAO175" s="395"/>
      <c r="WAP175" s="395"/>
      <c r="WAQ175" s="395"/>
      <c r="WAR175" s="395"/>
      <c r="WAS175" s="395"/>
      <c r="WAT175" s="395"/>
      <c r="WAU175" s="395"/>
      <c r="WAV175" s="395"/>
      <c r="WAW175" s="395"/>
      <c r="WAX175" s="395"/>
      <c r="WAY175" s="395"/>
      <c r="WAZ175" s="395"/>
      <c r="WBA175" s="395"/>
      <c r="WBB175" s="395"/>
      <c r="WBC175" s="395"/>
      <c r="WBD175" s="395"/>
      <c r="WBE175" s="395"/>
      <c r="WBF175" s="395"/>
      <c r="WBG175" s="395"/>
      <c r="WBH175" s="395"/>
      <c r="WBI175" s="395"/>
      <c r="WBJ175" s="395"/>
      <c r="WBK175" s="395"/>
      <c r="WBL175" s="395"/>
      <c r="WBM175" s="395"/>
      <c r="WBN175" s="395"/>
      <c r="WBO175" s="395"/>
      <c r="WBP175" s="395"/>
      <c r="WBQ175" s="395"/>
      <c r="WBR175" s="395"/>
      <c r="WBS175" s="395"/>
      <c r="WBT175" s="395"/>
      <c r="WBU175" s="395"/>
      <c r="WBV175" s="395"/>
      <c r="WBW175" s="395"/>
      <c r="WBX175" s="395"/>
      <c r="WBY175" s="395"/>
      <c r="WBZ175" s="395"/>
      <c r="WCA175" s="395"/>
      <c r="WCB175" s="395"/>
      <c r="WCC175" s="395"/>
      <c r="WCD175" s="395"/>
      <c r="WCE175" s="395"/>
      <c r="WCF175" s="395"/>
      <c r="WCG175" s="395"/>
      <c r="WCH175" s="395"/>
      <c r="WCI175" s="395"/>
      <c r="WCJ175" s="395"/>
      <c r="WCK175" s="395"/>
      <c r="WCL175" s="395"/>
      <c r="WCM175" s="395"/>
      <c r="WCN175" s="395"/>
      <c r="WCO175" s="395"/>
      <c r="WCP175" s="395"/>
      <c r="WCQ175" s="395"/>
      <c r="WCR175" s="395"/>
      <c r="WCS175" s="395"/>
      <c r="WCT175" s="395"/>
      <c r="WCU175" s="395"/>
      <c r="WCV175" s="395"/>
      <c r="WCW175" s="395"/>
      <c r="WCX175" s="395"/>
      <c r="WCY175" s="395"/>
      <c r="WCZ175" s="395"/>
      <c r="WDA175" s="395"/>
      <c r="WDB175" s="395"/>
      <c r="WDC175" s="395"/>
      <c r="WDD175" s="395"/>
      <c r="WDE175" s="395"/>
      <c r="WDF175" s="395"/>
      <c r="WDG175" s="395"/>
      <c r="WDH175" s="395"/>
      <c r="WDI175" s="395"/>
      <c r="WDJ175" s="395"/>
      <c r="WDK175" s="395"/>
      <c r="WDL175" s="395"/>
      <c r="WDM175" s="395"/>
      <c r="WDN175" s="395"/>
      <c r="WDO175" s="395"/>
      <c r="WDP175" s="395"/>
      <c r="WDQ175" s="395"/>
      <c r="WDR175" s="395"/>
      <c r="WDS175" s="395"/>
      <c r="WDT175" s="395"/>
      <c r="WDU175" s="395"/>
      <c r="WDV175" s="395"/>
      <c r="WDW175" s="395"/>
      <c r="WDX175" s="395"/>
      <c r="WDY175" s="395"/>
      <c r="WDZ175" s="395"/>
      <c r="WEA175" s="395"/>
      <c r="WEB175" s="395"/>
      <c r="WEC175" s="395"/>
      <c r="WED175" s="395"/>
      <c r="WEE175" s="395"/>
      <c r="WEF175" s="395"/>
      <c r="WEG175" s="395"/>
      <c r="WEH175" s="395"/>
      <c r="WEI175" s="395"/>
      <c r="WEJ175" s="395"/>
      <c r="WEK175" s="395"/>
      <c r="WEL175" s="395"/>
      <c r="WEM175" s="395"/>
      <c r="WEN175" s="395"/>
      <c r="WEO175" s="395"/>
      <c r="WEP175" s="395"/>
      <c r="WEQ175" s="395"/>
      <c r="WER175" s="395"/>
      <c r="WES175" s="395"/>
      <c r="WET175" s="395"/>
      <c r="WEU175" s="395"/>
      <c r="WEV175" s="395"/>
      <c r="WEW175" s="395"/>
      <c r="WEX175" s="395"/>
      <c r="WEY175" s="395"/>
      <c r="WEZ175" s="395"/>
      <c r="WFA175" s="395"/>
      <c r="WFB175" s="395"/>
      <c r="WFC175" s="395"/>
      <c r="WFD175" s="395"/>
      <c r="WFE175" s="395"/>
      <c r="WFF175" s="395"/>
      <c r="WFG175" s="395"/>
      <c r="WFH175" s="395"/>
      <c r="WFI175" s="395"/>
      <c r="WFJ175" s="395"/>
      <c r="WFK175" s="395"/>
      <c r="WFL175" s="395"/>
      <c r="WFM175" s="395"/>
      <c r="WFN175" s="395"/>
      <c r="WFO175" s="395"/>
      <c r="WFP175" s="395"/>
      <c r="WFQ175" s="395"/>
      <c r="WFR175" s="395"/>
      <c r="WFS175" s="395"/>
      <c r="WFT175" s="395"/>
      <c r="WFU175" s="395"/>
      <c r="WFV175" s="395"/>
      <c r="WFW175" s="395"/>
      <c r="WFX175" s="395"/>
      <c r="WFY175" s="395"/>
      <c r="WFZ175" s="395"/>
      <c r="WGA175" s="395"/>
      <c r="WGB175" s="395"/>
      <c r="WGC175" s="395"/>
      <c r="WGD175" s="395"/>
      <c r="WGE175" s="395"/>
      <c r="WGF175" s="395"/>
      <c r="WGG175" s="395"/>
      <c r="WGH175" s="395"/>
      <c r="WGI175" s="395"/>
      <c r="WGJ175" s="395"/>
      <c r="WGK175" s="395"/>
      <c r="WGL175" s="395"/>
      <c r="WGM175" s="395"/>
      <c r="WGN175" s="395"/>
      <c r="WGO175" s="395"/>
      <c r="WGP175" s="395"/>
      <c r="WGQ175" s="395"/>
      <c r="WGR175" s="395"/>
      <c r="WGS175" s="395"/>
      <c r="WGT175" s="395"/>
      <c r="WGU175" s="395"/>
      <c r="WGV175" s="395"/>
      <c r="WGW175" s="395"/>
      <c r="WGX175" s="395"/>
      <c r="WGY175" s="395"/>
      <c r="WGZ175" s="395"/>
      <c r="WHA175" s="395"/>
      <c r="WHB175" s="395"/>
      <c r="WHC175" s="395"/>
      <c r="WHD175" s="395"/>
      <c r="WHE175" s="395"/>
      <c r="WHF175" s="395"/>
      <c r="WHG175" s="395"/>
      <c r="WHH175" s="395"/>
      <c r="WHI175" s="395"/>
      <c r="WHJ175" s="395"/>
      <c r="WHK175" s="395"/>
      <c r="WHL175" s="395"/>
      <c r="WHM175" s="395"/>
      <c r="WHN175" s="395"/>
      <c r="WHO175" s="395"/>
      <c r="WHP175" s="395"/>
      <c r="WHQ175" s="395"/>
      <c r="WHR175" s="395"/>
      <c r="WHS175" s="395"/>
      <c r="WHT175" s="395"/>
      <c r="WHU175" s="395"/>
      <c r="WHV175" s="395"/>
      <c r="WHW175" s="395"/>
      <c r="WHX175" s="395"/>
      <c r="WHY175" s="395"/>
      <c r="WHZ175" s="395"/>
      <c r="WIA175" s="395"/>
      <c r="WIB175" s="395"/>
      <c r="WIC175" s="395"/>
      <c r="WID175" s="395"/>
      <c r="WIE175" s="395"/>
      <c r="WIF175" s="395"/>
      <c r="WIG175" s="395"/>
      <c r="WIH175" s="395"/>
      <c r="WII175" s="395"/>
      <c r="WIJ175" s="395"/>
      <c r="WIK175" s="395"/>
      <c r="WIL175" s="395"/>
      <c r="WIM175" s="395"/>
      <c r="WIN175" s="395"/>
      <c r="WIO175" s="395"/>
      <c r="WIP175" s="395"/>
      <c r="WIQ175" s="395"/>
      <c r="WIR175" s="395"/>
      <c r="WIS175" s="395"/>
      <c r="WIT175" s="395"/>
      <c r="WIU175" s="395"/>
      <c r="WIV175" s="395"/>
      <c r="WIW175" s="395"/>
      <c r="WIX175" s="395"/>
      <c r="WIY175" s="395"/>
      <c r="WIZ175" s="395"/>
      <c r="WJA175" s="395"/>
      <c r="WJB175" s="395"/>
      <c r="WJC175" s="395"/>
      <c r="WJD175" s="395"/>
      <c r="WJE175" s="395"/>
      <c r="WJF175" s="395"/>
      <c r="WJG175" s="395"/>
      <c r="WJH175" s="395"/>
      <c r="WJI175" s="395"/>
      <c r="WJJ175" s="395"/>
      <c r="WJK175" s="395"/>
      <c r="WJL175" s="395"/>
      <c r="WJM175" s="395"/>
      <c r="WJN175" s="395"/>
      <c r="WJO175" s="395"/>
      <c r="WJP175" s="395"/>
      <c r="WJQ175" s="395"/>
      <c r="WJR175" s="395"/>
      <c r="WJS175" s="395"/>
      <c r="WJT175" s="395"/>
      <c r="WJU175" s="395"/>
      <c r="WJV175" s="395"/>
      <c r="WJW175" s="395"/>
      <c r="WJX175" s="395"/>
      <c r="WJY175" s="395"/>
      <c r="WJZ175" s="395"/>
      <c r="WKA175" s="395"/>
      <c r="WKB175" s="395"/>
      <c r="WKC175" s="395"/>
      <c r="WKD175" s="395"/>
      <c r="WKE175" s="395"/>
      <c r="WKF175" s="395"/>
      <c r="WKG175" s="395"/>
      <c r="WKH175" s="395"/>
      <c r="WKI175" s="395"/>
      <c r="WKJ175" s="395"/>
      <c r="WKK175" s="395"/>
      <c r="WKL175" s="395"/>
      <c r="WKM175" s="395"/>
      <c r="WKN175" s="395"/>
      <c r="WKO175" s="395"/>
      <c r="WKP175" s="395"/>
      <c r="WKQ175" s="395"/>
      <c r="WKR175" s="395"/>
      <c r="WKS175" s="395"/>
      <c r="WKT175" s="395"/>
      <c r="WKU175" s="395"/>
      <c r="WKV175" s="395"/>
      <c r="WKW175" s="395"/>
      <c r="WKX175" s="395"/>
      <c r="WKY175" s="395"/>
      <c r="WKZ175" s="395"/>
      <c r="WLA175" s="395"/>
      <c r="WLB175" s="395"/>
      <c r="WLC175" s="395"/>
      <c r="WLD175" s="395"/>
      <c r="WLE175" s="395"/>
      <c r="WLF175" s="395"/>
      <c r="WLG175" s="395"/>
      <c r="WLH175" s="395"/>
      <c r="WLI175" s="395"/>
      <c r="WLJ175" s="395"/>
      <c r="WLK175" s="395"/>
      <c r="WLL175" s="395"/>
      <c r="WLM175" s="395"/>
      <c r="WLN175" s="395"/>
      <c r="WLO175" s="395"/>
      <c r="WLP175" s="395"/>
      <c r="WLQ175" s="395"/>
      <c r="WLR175" s="395"/>
      <c r="WLS175" s="395"/>
      <c r="WLT175" s="395"/>
      <c r="WLU175" s="395"/>
      <c r="WLV175" s="395"/>
      <c r="WLW175" s="395"/>
      <c r="WLX175" s="395"/>
      <c r="WLY175" s="395"/>
      <c r="WLZ175" s="395"/>
      <c r="WMA175" s="395"/>
      <c r="WMB175" s="395"/>
      <c r="WMC175" s="395"/>
      <c r="WMD175" s="395"/>
      <c r="WME175" s="395"/>
      <c r="WMF175" s="395"/>
      <c r="WMG175" s="395"/>
      <c r="WMH175" s="395"/>
      <c r="WMI175" s="395"/>
      <c r="WMJ175" s="395"/>
      <c r="WMK175" s="395"/>
      <c r="WML175" s="395"/>
      <c r="WMM175" s="395"/>
      <c r="WMN175" s="395"/>
      <c r="WMO175" s="395"/>
      <c r="WMP175" s="395"/>
      <c r="WMQ175" s="395"/>
      <c r="WMR175" s="395"/>
      <c r="WMS175" s="395"/>
      <c r="WMT175" s="395"/>
      <c r="WMU175" s="395"/>
      <c r="WMV175" s="395"/>
      <c r="WMW175" s="395"/>
      <c r="WMX175" s="395"/>
      <c r="WMY175" s="395"/>
      <c r="WMZ175" s="395"/>
      <c r="WNA175" s="395"/>
      <c r="WNB175" s="395"/>
      <c r="WNC175" s="395"/>
      <c r="WND175" s="395"/>
      <c r="WNE175" s="395"/>
      <c r="WNF175" s="395"/>
      <c r="WNG175" s="395"/>
      <c r="WNH175" s="395"/>
      <c r="WNI175" s="395"/>
      <c r="WNJ175" s="395"/>
      <c r="WNK175" s="395"/>
      <c r="WNL175" s="395"/>
      <c r="WNM175" s="395"/>
      <c r="WNN175" s="395"/>
      <c r="WNO175" s="395"/>
      <c r="WNP175" s="395"/>
      <c r="WNQ175" s="395"/>
      <c r="WNR175" s="395"/>
      <c r="WNS175" s="395"/>
      <c r="WNT175" s="395"/>
      <c r="WNU175" s="395"/>
      <c r="WNV175" s="395"/>
      <c r="WNW175" s="395"/>
      <c r="WNX175" s="395"/>
      <c r="WNY175" s="395"/>
      <c r="WNZ175" s="395"/>
      <c r="WOA175" s="395"/>
      <c r="WOB175" s="395"/>
      <c r="WOC175" s="395"/>
      <c r="WOD175" s="395"/>
      <c r="WOE175" s="395"/>
      <c r="WOF175" s="395"/>
      <c r="WOG175" s="395"/>
      <c r="WOH175" s="395"/>
      <c r="WOI175" s="395"/>
      <c r="WOJ175" s="395"/>
      <c r="WOK175" s="395"/>
      <c r="WOL175" s="395"/>
      <c r="WOM175" s="395"/>
      <c r="WON175" s="395"/>
      <c r="WOO175" s="395"/>
      <c r="WOP175" s="395"/>
      <c r="WOQ175" s="395"/>
      <c r="WOR175" s="395"/>
      <c r="WOS175" s="395"/>
      <c r="WOT175" s="395"/>
      <c r="WOU175" s="395"/>
      <c r="WOV175" s="395"/>
      <c r="WOW175" s="395"/>
      <c r="WOX175" s="395"/>
      <c r="WOY175" s="395"/>
      <c r="WOZ175" s="395"/>
      <c r="WPA175" s="395"/>
      <c r="WPB175" s="395"/>
      <c r="WPC175" s="395"/>
      <c r="WPD175" s="395"/>
      <c r="WPE175" s="395"/>
      <c r="WPF175" s="395"/>
      <c r="WPG175" s="395"/>
      <c r="WPH175" s="395"/>
      <c r="WPI175" s="395"/>
      <c r="WPJ175" s="395"/>
      <c r="WPK175" s="395"/>
      <c r="WPL175" s="395"/>
      <c r="WPM175" s="395"/>
      <c r="WPN175" s="395"/>
      <c r="WPO175" s="395"/>
      <c r="WPP175" s="395"/>
      <c r="WPQ175" s="395"/>
      <c r="WPR175" s="395"/>
      <c r="WPS175" s="395"/>
      <c r="WPT175" s="395"/>
      <c r="WPU175" s="395"/>
      <c r="WPV175" s="395"/>
      <c r="WPW175" s="395"/>
      <c r="WPX175" s="395"/>
      <c r="WPY175" s="395"/>
      <c r="WPZ175" s="395"/>
      <c r="WQA175" s="395"/>
      <c r="WQB175" s="395"/>
      <c r="WQC175" s="395"/>
      <c r="WQD175" s="395"/>
      <c r="WQE175" s="395"/>
      <c r="WQF175" s="395"/>
      <c r="WQG175" s="395"/>
      <c r="WQH175" s="395"/>
      <c r="WQI175" s="395"/>
      <c r="WQJ175" s="395"/>
      <c r="WQK175" s="395"/>
      <c r="WQL175" s="395"/>
      <c r="WQM175" s="395"/>
      <c r="WQN175" s="395"/>
      <c r="WQO175" s="395"/>
      <c r="WQP175" s="395"/>
      <c r="WQQ175" s="395"/>
      <c r="WQR175" s="395"/>
      <c r="WQS175" s="395"/>
      <c r="WQT175" s="395"/>
      <c r="WQU175" s="395"/>
      <c r="WQV175" s="395"/>
      <c r="WQW175" s="395"/>
      <c r="WQX175" s="395"/>
      <c r="WQY175" s="395"/>
      <c r="WQZ175" s="395"/>
      <c r="WRA175" s="395"/>
      <c r="WRB175" s="395"/>
      <c r="WRC175" s="395"/>
      <c r="WRD175" s="395"/>
      <c r="WRE175" s="395"/>
      <c r="WRF175" s="395"/>
      <c r="WRG175" s="395"/>
      <c r="WRH175" s="395"/>
      <c r="WRI175" s="395"/>
      <c r="WRJ175" s="395"/>
      <c r="WRK175" s="395"/>
      <c r="WRL175" s="395"/>
      <c r="WRM175" s="395"/>
      <c r="WRN175" s="395"/>
      <c r="WRO175" s="395"/>
      <c r="WRP175" s="395"/>
      <c r="WRQ175" s="395"/>
      <c r="WRR175" s="395"/>
      <c r="WRS175" s="395"/>
      <c r="WRT175" s="395"/>
      <c r="WRU175" s="395"/>
      <c r="WRV175" s="395"/>
      <c r="WRW175" s="395"/>
      <c r="WRX175" s="395"/>
      <c r="WRY175" s="395"/>
      <c r="WRZ175" s="395"/>
      <c r="WSA175" s="395"/>
      <c r="WSB175" s="395"/>
      <c r="WSC175" s="395"/>
      <c r="WSD175" s="395"/>
      <c r="WSE175" s="395"/>
      <c r="WSF175" s="395"/>
      <c r="WSG175" s="395"/>
      <c r="WSH175" s="395"/>
      <c r="WSI175" s="395"/>
      <c r="WSJ175" s="395"/>
      <c r="WSK175" s="395"/>
      <c r="WSL175" s="395"/>
      <c r="WSM175" s="395"/>
      <c r="WSN175" s="395"/>
      <c r="WSO175" s="395"/>
      <c r="WSP175" s="395"/>
      <c r="WSQ175" s="395"/>
      <c r="WSR175" s="395"/>
      <c r="WSS175" s="395"/>
      <c r="WST175" s="395"/>
      <c r="WSU175" s="395"/>
      <c r="WSV175" s="395"/>
      <c r="WSW175" s="395"/>
      <c r="WSX175" s="395"/>
      <c r="WSY175" s="395"/>
      <c r="WSZ175" s="395"/>
      <c r="WTA175" s="395"/>
      <c r="WTB175" s="395"/>
      <c r="WTC175" s="395"/>
      <c r="WTD175" s="395"/>
      <c r="WTE175" s="395"/>
      <c r="WTF175" s="395"/>
      <c r="WTG175" s="395"/>
      <c r="WTH175" s="395"/>
      <c r="WTI175" s="395"/>
      <c r="WTJ175" s="395"/>
      <c r="WTK175" s="395"/>
      <c r="WTL175" s="395"/>
      <c r="WTM175" s="395"/>
      <c r="WTN175" s="395"/>
      <c r="WTO175" s="395"/>
      <c r="WTP175" s="395"/>
      <c r="WTQ175" s="395"/>
      <c r="WTR175" s="395"/>
      <c r="WTS175" s="395"/>
      <c r="WTT175" s="395"/>
      <c r="WTU175" s="395"/>
      <c r="WTV175" s="395"/>
      <c r="WTW175" s="395"/>
      <c r="WTX175" s="395"/>
      <c r="WTY175" s="395"/>
      <c r="WTZ175" s="395"/>
      <c r="WUA175" s="395"/>
      <c r="WUB175" s="395"/>
      <c r="WUC175" s="395"/>
      <c r="WUD175" s="395"/>
      <c r="WUE175" s="395"/>
      <c r="WUF175" s="395"/>
      <c r="WUG175" s="395"/>
      <c r="WUH175" s="395"/>
      <c r="WUI175" s="395"/>
      <c r="WUJ175" s="395"/>
      <c r="WUK175" s="395"/>
      <c r="WUL175" s="395"/>
      <c r="WUM175" s="395"/>
      <c r="WUN175" s="395"/>
      <c r="WUO175" s="395"/>
      <c r="WUP175" s="395"/>
      <c r="WUQ175" s="395"/>
      <c r="WUR175" s="395"/>
      <c r="WUS175" s="395"/>
      <c r="WUT175" s="395"/>
      <c r="WUU175" s="395"/>
      <c r="WUV175" s="395"/>
      <c r="WUW175" s="395"/>
      <c r="WUX175" s="395"/>
      <c r="WUY175" s="395"/>
      <c r="WUZ175" s="395"/>
      <c r="WVA175" s="395"/>
      <c r="WVB175" s="395"/>
      <c r="WVC175" s="395"/>
      <c r="WVD175" s="395"/>
      <c r="WVE175" s="395"/>
      <c r="WVF175" s="395"/>
      <c r="WVG175" s="395"/>
      <c r="WVH175" s="395"/>
      <c r="WVI175" s="395"/>
      <c r="WVJ175" s="395"/>
      <c r="WVK175" s="395"/>
      <c r="WVL175" s="395"/>
      <c r="WVM175" s="395"/>
      <c r="WVN175" s="395"/>
      <c r="WVO175" s="395"/>
      <c r="WVP175" s="395"/>
      <c r="WVQ175" s="395"/>
      <c r="WVR175" s="395"/>
      <c r="WVS175" s="395"/>
      <c r="WVT175" s="395"/>
      <c r="WVU175" s="395"/>
      <c r="WVV175" s="395"/>
      <c r="WVW175" s="395"/>
      <c r="WVX175" s="395"/>
      <c r="WVY175" s="395"/>
      <c r="WVZ175" s="395"/>
      <c r="WWA175" s="395"/>
      <c r="WWB175" s="395"/>
    </row>
    <row r="176" spans="1:16148" x14ac:dyDescent="0.2">
      <c r="A176" s="340" t="s">
        <v>1938</v>
      </c>
      <c r="B176" s="326">
        <f>'SH Pattern'!D55</f>
        <v>2.4900000000000002</v>
      </c>
      <c r="C176" s="326">
        <f>'SH Pattern'!AB55</f>
        <v>2.14</v>
      </c>
      <c r="D176" s="326">
        <f>'SH Pattern'!AZ55</f>
        <v>1.81</v>
      </c>
      <c r="E176" s="326">
        <f>'SH Pattern'!CJ55</f>
        <v>0.86</v>
      </c>
      <c r="F176" s="326">
        <f>'SH Pattern'!DH55</f>
        <v>1.84</v>
      </c>
      <c r="G176" s="326">
        <f>'SH Pattern'!EF55</f>
        <v>3.12</v>
      </c>
      <c r="H176" s="326">
        <f>'SH Pattern'!FD55</f>
        <v>3.63</v>
      </c>
      <c r="I176" s="326">
        <f>'SH Pattern'!GB55</f>
        <v>3.07</v>
      </c>
      <c r="J176" s="326">
        <f>'SH Pattern'!GZ55</f>
        <v>2.84</v>
      </c>
      <c r="K176" s="326">
        <f>'SH Pattern'!HX55</f>
        <v>2.4</v>
      </c>
      <c r="L176" s="326">
        <f>'SH Pattern'!IV55</f>
        <v>1.77</v>
      </c>
      <c r="M176" s="326">
        <f>'SH Pattern'!JT55</f>
        <v>1.3</v>
      </c>
      <c r="N176" s="326">
        <f>'SH Pattern'!KX55</f>
        <v>1.1299999999999999</v>
      </c>
      <c r="O176" s="326">
        <f>'SH Pattern'!LV55</f>
        <v>2.54</v>
      </c>
      <c r="P176" s="326">
        <f>'SH Pattern'!MT55</f>
        <v>4.26</v>
      </c>
      <c r="Q176" s="326">
        <f>'SH Pattern'!NR55</f>
        <v>6.55</v>
      </c>
      <c r="R176" s="327">
        <f>'SH Pattern'!OP55</f>
        <v>8.57</v>
      </c>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7"/>
      <c r="CQ176" s="37"/>
      <c r="CR176" s="37"/>
      <c r="CS176" s="37"/>
      <c r="CT176" s="37"/>
      <c r="CU176" s="37"/>
      <c r="CV176" s="37"/>
      <c r="CW176" s="37"/>
      <c r="CX176" s="37"/>
      <c r="CY176" s="37"/>
      <c r="CZ176" s="37"/>
      <c r="DA176" s="37"/>
      <c r="DB176" s="37"/>
      <c r="DC176" s="37"/>
      <c r="DD176" s="37"/>
      <c r="DE176" s="37"/>
      <c r="DF176" s="37"/>
      <c r="DG176" s="37"/>
      <c r="DH176" s="37"/>
      <c r="DI176" s="37"/>
      <c r="DJ176" s="37"/>
      <c r="DK176" s="37"/>
      <c r="DL176" s="37"/>
      <c r="DM176" s="37"/>
      <c r="DN176" s="37"/>
      <c r="DO176" s="37"/>
      <c r="DP176" s="37"/>
      <c r="DQ176" s="37"/>
      <c r="DR176" s="37"/>
      <c r="DS176" s="37"/>
      <c r="DT176" s="37"/>
      <c r="DU176" s="37"/>
      <c r="DV176" s="37"/>
      <c r="DW176" s="37"/>
      <c r="DX176" s="37"/>
      <c r="DY176" s="37"/>
      <c r="DZ176" s="37"/>
      <c r="EA176" s="37"/>
      <c r="EB176" s="37"/>
      <c r="EC176" s="37"/>
      <c r="ED176" s="37"/>
      <c r="EE176" s="37"/>
      <c r="EF176" s="37"/>
      <c r="EG176" s="37"/>
      <c r="EH176" s="37"/>
      <c r="EI176" s="37"/>
      <c r="EJ176" s="37"/>
      <c r="EK176" s="37"/>
      <c r="EL176" s="37"/>
      <c r="EM176" s="37"/>
      <c r="EN176" s="37"/>
      <c r="EO176" s="37"/>
      <c r="EP176" s="37"/>
      <c r="EQ176" s="37"/>
      <c r="ER176" s="37"/>
      <c r="ES176" s="37"/>
      <c r="ET176" s="37"/>
      <c r="EU176" s="37"/>
      <c r="EV176" s="37"/>
      <c r="EW176" s="37"/>
      <c r="EX176" s="37"/>
      <c r="EY176" s="37"/>
      <c r="EZ176" s="37"/>
      <c r="FA176" s="37"/>
      <c r="FB176" s="37"/>
      <c r="FC176" s="37"/>
      <c r="FD176" s="37"/>
      <c r="FE176" s="37"/>
      <c r="FF176" s="37"/>
      <c r="FG176" s="37"/>
      <c r="FH176" s="37"/>
      <c r="FI176" s="37"/>
      <c r="FJ176" s="37"/>
      <c r="FK176" s="37"/>
      <c r="FL176" s="37"/>
      <c r="FM176" s="37"/>
      <c r="FN176" s="37"/>
      <c r="FO176" s="37"/>
      <c r="FP176" s="37"/>
      <c r="FQ176" s="37"/>
      <c r="FR176" s="37"/>
      <c r="FS176" s="37"/>
      <c r="FT176" s="37"/>
      <c r="FU176" s="37"/>
      <c r="FV176" s="37"/>
      <c r="FW176" s="37"/>
      <c r="FX176" s="37"/>
      <c r="FY176" s="37"/>
      <c r="FZ176" s="37"/>
      <c r="GA176" s="37"/>
      <c r="GB176" s="37"/>
      <c r="GC176" s="37"/>
      <c r="GD176" s="37"/>
      <c r="GE176" s="37"/>
      <c r="GF176" s="37"/>
      <c r="GG176" s="37"/>
      <c r="GH176" s="37"/>
      <c r="GI176" s="37"/>
      <c r="GJ176" s="37"/>
      <c r="GK176" s="37"/>
      <c r="GL176" s="37"/>
      <c r="GM176" s="37"/>
      <c r="GN176" s="37"/>
      <c r="GO176" s="37"/>
      <c r="GP176" s="37"/>
      <c r="GQ176" s="37"/>
      <c r="GR176" s="37"/>
      <c r="GS176" s="37"/>
      <c r="GT176" s="37"/>
      <c r="GU176" s="37"/>
      <c r="GV176" s="37"/>
      <c r="GW176" s="37"/>
      <c r="GX176" s="37"/>
      <c r="GY176" s="37"/>
      <c r="GZ176" s="37"/>
      <c r="HA176" s="37"/>
      <c r="HB176" s="37"/>
      <c r="HC176" s="37"/>
      <c r="HD176" s="37"/>
      <c r="HE176" s="37"/>
      <c r="HF176" s="37"/>
      <c r="HG176" s="37"/>
      <c r="HH176" s="37"/>
      <c r="HI176" s="37"/>
      <c r="HJ176" s="37"/>
      <c r="HK176" s="37"/>
      <c r="HL176" s="37"/>
      <c r="HM176" s="37"/>
      <c r="HN176" s="37"/>
      <c r="HO176" s="37"/>
      <c r="HP176" s="37"/>
      <c r="HQ176" s="37"/>
      <c r="HR176" s="37"/>
      <c r="HS176" s="37"/>
      <c r="HT176" s="37"/>
      <c r="HU176" s="37"/>
      <c r="HV176" s="37"/>
      <c r="HW176" s="37"/>
      <c r="HX176" s="37"/>
      <c r="HY176" s="37"/>
      <c r="HZ176" s="37"/>
      <c r="IA176" s="37"/>
      <c r="IB176" s="37"/>
      <c r="IC176" s="37"/>
      <c r="ID176" s="37"/>
      <c r="IE176" s="37"/>
      <c r="IF176" s="37"/>
      <c r="IG176" s="37"/>
      <c r="IH176" s="37"/>
      <c r="II176" s="37"/>
      <c r="IJ176" s="37"/>
      <c r="IK176" s="37"/>
      <c r="IL176" s="37"/>
      <c r="IM176" s="37"/>
      <c r="IN176" s="37"/>
      <c r="IO176" s="37"/>
      <c r="IP176" s="37"/>
      <c r="IQ176" s="37"/>
      <c r="IR176" s="37"/>
      <c r="IS176" s="37"/>
      <c r="IT176" s="37"/>
      <c r="IU176" s="37"/>
      <c r="IV176" s="37"/>
      <c r="IW176" s="37"/>
      <c r="IX176" s="37"/>
      <c r="IY176" s="37"/>
      <c r="IZ176" s="37"/>
      <c r="JA176" s="37"/>
      <c r="JB176" s="37"/>
      <c r="JC176" s="37"/>
      <c r="JD176" s="37"/>
      <c r="JE176" s="37"/>
      <c r="JF176" s="37"/>
      <c r="JG176" s="37"/>
      <c r="JH176" s="37"/>
      <c r="JI176" s="37"/>
      <c r="JJ176" s="37"/>
      <c r="JK176" s="37"/>
      <c r="JL176" s="37"/>
      <c r="JM176" s="37"/>
      <c r="JN176" s="37"/>
      <c r="JO176" s="37"/>
      <c r="JP176" s="37"/>
      <c r="JQ176" s="37"/>
      <c r="JR176" s="37"/>
      <c r="JS176" s="37"/>
      <c r="JT176" s="37"/>
      <c r="JU176" s="37"/>
      <c r="JV176" s="37"/>
      <c r="JW176" s="37"/>
      <c r="JX176" s="37"/>
      <c r="JY176" s="37"/>
      <c r="JZ176" s="37"/>
      <c r="KA176" s="37"/>
      <c r="KB176" s="37"/>
      <c r="KC176" s="37"/>
      <c r="KD176" s="37"/>
      <c r="KE176" s="37"/>
      <c r="KF176" s="37"/>
      <c r="KG176" s="37"/>
      <c r="KH176" s="37"/>
      <c r="KI176" s="37"/>
      <c r="KJ176" s="37"/>
      <c r="KK176" s="37"/>
      <c r="KL176" s="37"/>
      <c r="KM176" s="37"/>
      <c r="KN176" s="37"/>
      <c r="KO176" s="37"/>
      <c r="KP176" s="37"/>
      <c r="KQ176" s="37"/>
      <c r="KR176" s="37"/>
      <c r="KS176" s="37"/>
      <c r="KT176" s="37"/>
      <c r="KU176" s="37"/>
      <c r="KV176" s="37"/>
      <c r="KW176" s="37"/>
      <c r="KX176" s="37"/>
      <c r="KY176" s="37"/>
      <c r="KZ176" s="37"/>
      <c r="LA176" s="37"/>
      <c r="LB176" s="37"/>
      <c r="LC176" s="37"/>
      <c r="LD176" s="37"/>
      <c r="LE176" s="37"/>
      <c r="LF176" s="37"/>
      <c r="LG176" s="37"/>
      <c r="LH176" s="37"/>
      <c r="LI176" s="37"/>
      <c r="LJ176" s="37"/>
      <c r="LK176" s="37"/>
      <c r="LL176" s="37"/>
      <c r="LM176" s="37"/>
      <c r="LN176" s="37"/>
      <c r="LO176" s="37"/>
      <c r="LP176" s="37"/>
      <c r="LQ176" s="37"/>
      <c r="LR176" s="37"/>
      <c r="LS176" s="37"/>
      <c r="LT176" s="37"/>
      <c r="LU176" s="37"/>
      <c r="LV176" s="37"/>
      <c r="LW176" s="37"/>
      <c r="LX176" s="37"/>
      <c r="LY176" s="37"/>
      <c r="LZ176" s="37"/>
      <c r="MA176" s="37"/>
      <c r="MB176" s="37"/>
      <c r="MC176" s="37"/>
      <c r="MD176" s="37"/>
      <c r="ME176" s="37"/>
      <c r="MF176" s="37"/>
      <c r="MG176" s="37"/>
      <c r="MH176" s="37"/>
      <c r="MI176" s="37"/>
      <c r="MJ176" s="37"/>
      <c r="MK176" s="37"/>
      <c r="ML176" s="37"/>
      <c r="MM176" s="37"/>
      <c r="MN176" s="37"/>
      <c r="MO176" s="37"/>
      <c r="MP176" s="37"/>
      <c r="MQ176" s="37"/>
      <c r="MR176" s="37"/>
      <c r="MS176" s="37"/>
      <c r="MT176" s="37"/>
      <c r="MU176" s="37"/>
      <c r="MV176" s="37"/>
      <c r="MW176" s="37"/>
      <c r="MX176" s="37"/>
      <c r="MY176" s="37"/>
      <c r="MZ176" s="37"/>
      <c r="NA176" s="37"/>
      <c r="NB176" s="37"/>
      <c r="NC176" s="37"/>
      <c r="ND176" s="37"/>
      <c r="NE176" s="37"/>
      <c r="NF176" s="37"/>
      <c r="NG176" s="37"/>
      <c r="NH176" s="37"/>
      <c r="NI176" s="37"/>
      <c r="NJ176" s="37"/>
      <c r="NK176" s="37"/>
      <c r="NL176" s="37"/>
      <c r="NM176" s="37"/>
      <c r="NN176" s="37"/>
      <c r="NO176" s="37"/>
      <c r="NP176" s="37"/>
      <c r="NQ176" s="37"/>
      <c r="NR176" s="37"/>
      <c r="NS176" s="37"/>
      <c r="NT176" s="37"/>
      <c r="NU176" s="37"/>
      <c r="NV176" s="37"/>
      <c r="NW176" s="37"/>
      <c r="NX176" s="37"/>
      <c r="NY176" s="37"/>
      <c r="NZ176" s="37"/>
      <c r="OA176" s="37"/>
      <c r="OB176" s="37"/>
      <c r="OC176" s="37"/>
      <c r="OD176" s="37"/>
      <c r="OE176" s="37"/>
      <c r="OF176" s="37"/>
      <c r="OG176" s="37"/>
      <c r="OH176" s="37"/>
      <c r="OI176" s="37"/>
      <c r="OJ176" s="37"/>
      <c r="OK176" s="37"/>
      <c r="OL176" s="37"/>
      <c r="OM176" s="37"/>
      <c r="ON176" s="37"/>
      <c r="OO176" s="37"/>
      <c r="OP176" s="37"/>
      <c r="OQ176" s="37"/>
      <c r="OR176" s="37"/>
      <c r="OS176" s="37"/>
      <c r="OT176" s="37"/>
      <c r="OU176" s="37"/>
      <c r="OV176" s="37"/>
      <c r="OW176" s="37"/>
      <c r="OX176" s="37"/>
      <c r="OY176" s="37"/>
      <c r="OZ176" s="37"/>
      <c r="PA176" s="37"/>
      <c r="PB176" s="37"/>
      <c r="PC176" s="37"/>
      <c r="PD176" s="37"/>
      <c r="PE176" s="37"/>
      <c r="PF176" s="37"/>
      <c r="PG176" s="37"/>
      <c r="PH176" s="37"/>
      <c r="PI176" s="37"/>
      <c r="PJ176" s="37"/>
      <c r="PK176" s="37"/>
      <c r="PL176" s="37"/>
      <c r="PM176" s="37"/>
      <c r="PN176" s="37"/>
      <c r="PO176" s="37"/>
      <c r="PP176" s="37"/>
      <c r="PQ176" s="37"/>
      <c r="PR176" s="37"/>
      <c r="PS176" s="37"/>
      <c r="PT176" s="37"/>
      <c r="PU176" s="37"/>
      <c r="PV176" s="37"/>
      <c r="PW176" s="37"/>
      <c r="PX176" s="37"/>
      <c r="PY176" s="37"/>
      <c r="PZ176" s="37"/>
      <c r="QA176" s="37"/>
      <c r="QB176" s="37"/>
      <c r="QC176" s="37"/>
      <c r="QD176" s="37"/>
      <c r="QE176" s="37"/>
      <c r="QF176" s="37"/>
      <c r="QG176" s="37"/>
      <c r="QH176" s="37"/>
      <c r="QI176" s="37"/>
      <c r="QJ176" s="37"/>
      <c r="QK176" s="37"/>
      <c r="QL176" s="37"/>
      <c r="QM176" s="37"/>
      <c r="QN176" s="37"/>
      <c r="QO176" s="37"/>
      <c r="QP176" s="37"/>
      <c r="QQ176" s="37"/>
      <c r="QR176" s="37"/>
      <c r="QS176" s="37"/>
      <c r="QT176" s="37"/>
      <c r="QU176" s="37"/>
      <c r="QV176" s="37"/>
      <c r="QW176" s="37"/>
      <c r="QX176" s="37"/>
      <c r="QY176" s="37"/>
      <c r="QZ176" s="37"/>
      <c r="RA176" s="37"/>
      <c r="RB176" s="37"/>
      <c r="RC176" s="37"/>
      <c r="RD176" s="37"/>
      <c r="RE176" s="37"/>
      <c r="RF176" s="37"/>
      <c r="RG176" s="37"/>
      <c r="RH176" s="37"/>
      <c r="RI176" s="37"/>
      <c r="RJ176" s="37"/>
      <c r="RK176" s="37"/>
      <c r="RL176" s="37"/>
      <c r="RM176" s="37"/>
      <c r="RN176" s="37"/>
      <c r="RO176" s="37"/>
      <c r="RP176" s="37"/>
      <c r="RQ176" s="37"/>
      <c r="RR176" s="37"/>
      <c r="RS176" s="37"/>
      <c r="RT176" s="37"/>
      <c r="RU176" s="37"/>
      <c r="RV176" s="37"/>
      <c r="RW176" s="37"/>
      <c r="RX176" s="37"/>
      <c r="RY176" s="37"/>
      <c r="RZ176" s="37"/>
      <c r="SA176" s="37"/>
      <c r="SB176" s="37"/>
      <c r="SC176" s="37"/>
      <c r="SD176" s="37"/>
      <c r="SE176" s="37"/>
      <c r="SF176" s="37"/>
      <c r="SG176" s="37"/>
      <c r="SH176" s="37"/>
      <c r="SI176" s="37"/>
      <c r="SJ176" s="37"/>
      <c r="SK176" s="37"/>
      <c r="SL176" s="37"/>
      <c r="SM176" s="37"/>
      <c r="SN176" s="37"/>
      <c r="SO176" s="37"/>
      <c r="SP176" s="37"/>
      <c r="SQ176" s="37"/>
      <c r="SR176" s="37"/>
      <c r="SS176" s="37"/>
      <c r="ST176" s="37"/>
      <c r="SU176" s="37"/>
      <c r="SV176" s="37"/>
      <c r="SW176" s="37"/>
      <c r="SX176" s="37"/>
      <c r="SY176" s="37"/>
      <c r="SZ176" s="37"/>
      <c r="TA176" s="37"/>
      <c r="TB176" s="37"/>
      <c r="TC176" s="37"/>
      <c r="TD176" s="37"/>
      <c r="TE176" s="37"/>
      <c r="TF176" s="37"/>
      <c r="TG176" s="37"/>
      <c r="TH176" s="37"/>
      <c r="TI176" s="37"/>
      <c r="TJ176" s="37"/>
      <c r="TK176" s="37"/>
      <c r="TL176" s="37"/>
      <c r="TM176" s="37"/>
      <c r="TN176" s="37"/>
      <c r="TO176" s="37"/>
      <c r="TP176" s="37"/>
      <c r="TQ176" s="37"/>
      <c r="TR176" s="37"/>
      <c r="TS176" s="37"/>
      <c r="TT176" s="37"/>
      <c r="TU176" s="37"/>
      <c r="TV176" s="37"/>
      <c r="TW176" s="37"/>
      <c r="TX176" s="37"/>
      <c r="TY176" s="37"/>
      <c r="TZ176" s="37"/>
      <c r="UA176" s="37"/>
      <c r="UB176" s="37"/>
      <c r="UC176" s="37"/>
      <c r="UD176" s="37"/>
      <c r="UE176" s="37"/>
      <c r="UF176" s="37"/>
      <c r="UG176" s="37"/>
      <c r="UH176" s="37"/>
      <c r="UI176" s="37"/>
      <c r="UJ176" s="37"/>
      <c r="UK176" s="37"/>
      <c r="UL176" s="37"/>
      <c r="UM176" s="37"/>
      <c r="UN176" s="37"/>
      <c r="UO176" s="37"/>
      <c r="UP176" s="37"/>
      <c r="UQ176" s="37"/>
      <c r="UR176" s="37"/>
      <c r="US176" s="37"/>
      <c r="UT176" s="37"/>
      <c r="UU176" s="37"/>
      <c r="UV176" s="37"/>
      <c r="UW176" s="37"/>
      <c r="UX176" s="37"/>
      <c r="UY176" s="37"/>
      <c r="UZ176" s="37"/>
      <c r="VA176" s="37"/>
      <c r="VB176" s="37"/>
      <c r="VC176" s="37"/>
      <c r="VD176" s="37"/>
      <c r="VE176" s="37"/>
      <c r="VF176" s="37"/>
      <c r="VG176" s="37"/>
      <c r="VH176" s="37"/>
      <c r="VI176" s="37"/>
      <c r="VJ176" s="37"/>
      <c r="VK176" s="37"/>
      <c r="VL176" s="37"/>
      <c r="VM176" s="37"/>
      <c r="VN176" s="37"/>
      <c r="VO176" s="37"/>
      <c r="VP176" s="37"/>
      <c r="VQ176" s="37"/>
      <c r="VR176" s="37"/>
      <c r="VS176" s="37"/>
      <c r="VT176" s="37"/>
      <c r="VU176" s="37"/>
      <c r="VV176" s="37"/>
      <c r="VW176" s="37"/>
      <c r="VX176" s="37"/>
      <c r="VY176" s="37"/>
      <c r="VZ176" s="37"/>
      <c r="WA176" s="37"/>
      <c r="WB176" s="37"/>
      <c r="WC176" s="37"/>
      <c r="WD176" s="37"/>
      <c r="WE176" s="37"/>
      <c r="WF176" s="37"/>
      <c r="WG176" s="37"/>
      <c r="WH176" s="37"/>
      <c r="WI176" s="37"/>
      <c r="WJ176" s="37"/>
      <c r="WK176" s="37"/>
      <c r="WL176" s="37"/>
      <c r="WM176" s="37"/>
      <c r="WN176" s="37"/>
      <c r="WO176" s="37"/>
      <c r="WP176" s="37"/>
      <c r="WQ176" s="37"/>
      <c r="WR176" s="37"/>
      <c r="WS176" s="37"/>
      <c r="WT176" s="37"/>
      <c r="WU176" s="37"/>
      <c r="WV176" s="37"/>
      <c r="WW176" s="37"/>
      <c r="WX176" s="37"/>
      <c r="WY176" s="37"/>
      <c r="WZ176" s="37"/>
      <c r="XA176" s="37"/>
      <c r="XB176" s="37"/>
      <c r="XC176" s="37"/>
      <c r="XD176" s="37"/>
      <c r="XE176" s="37"/>
      <c r="XF176" s="37"/>
      <c r="XG176" s="37"/>
      <c r="XH176" s="37"/>
      <c r="XI176" s="37"/>
      <c r="XJ176" s="37"/>
      <c r="XK176" s="37"/>
      <c r="XL176" s="37"/>
      <c r="XM176" s="37"/>
      <c r="XN176" s="37"/>
      <c r="XO176" s="37"/>
      <c r="XP176" s="37"/>
      <c r="XQ176" s="37"/>
      <c r="XR176" s="37"/>
      <c r="XS176" s="37"/>
      <c r="XT176" s="37"/>
      <c r="XU176" s="37"/>
      <c r="XV176" s="37"/>
      <c r="XW176" s="37"/>
      <c r="XX176" s="37"/>
      <c r="XY176" s="37"/>
      <c r="XZ176" s="37"/>
      <c r="YA176" s="37"/>
      <c r="YB176" s="37"/>
      <c r="YC176" s="37"/>
      <c r="YD176" s="37"/>
      <c r="YE176" s="37"/>
      <c r="YF176" s="37"/>
      <c r="YG176" s="37"/>
      <c r="YH176" s="37"/>
      <c r="YI176" s="37"/>
      <c r="YJ176" s="37"/>
      <c r="YK176" s="37"/>
      <c r="YL176" s="37"/>
      <c r="YM176" s="37"/>
      <c r="YN176" s="37"/>
      <c r="YO176" s="37"/>
      <c r="YP176" s="37"/>
      <c r="YQ176" s="37"/>
      <c r="YR176" s="37"/>
      <c r="YS176" s="37"/>
      <c r="YT176" s="37"/>
      <c r="YU176" s="37"/>
      <c r="YV176" s="37"/>
      <c r="YW176" s="37"/>
      <c r="YX176" s="37"/>
      <c r="YY176" s="37"/>
      <c r="YZ176" s="37"/>
      <c r="ZA176" s="37"/>
      <c r="ZB176" s="37"/>
      <c r="ZC176" s="37"/>
      <c r="ZD176" s="37"/>
      <c r="ZE176" s="37"/>
      <c r="ZF176" s="37"/>
      <c r="ZG176" s="37"/>
      <c r="ZH176" s="37"/>
      <c r="ZI176" s="37"/>
      <c r="ZJ176" s="37"/>
      <c r="ZK176" s="37"/>
      <c r="ZL176" s="37"/>
      <c r="ZM176" s="37"/>
      <c r="ZN176" s="37"/>
      <c r="ZO176" s="37"/>
      <c r="ZP176" s="37"/>
      <c r="ZQ176" s="37"/>
      <c r="ZR176" s="37"/>
      <c r="ZS176" s="37"/>
      <c r="ZT176" s="37"/>
      <c r="ZU176" s="37"/>
      <c r="ZV176" s="37"/>
      <c r="ZW176" s="37"/>
      <c r="ZX176" s="37"/>
      <c r="ZY176" s="37"/>
      <c r="ZZ176" s="37"/>
      <c r="AAA176" s="37"/>
      <c r="AAB176" s="37"/>
      <c r="AAC176" s="37"/>
      <c r="AAD176" s="37"/>
      <c r="AAE176" s="37"/>
      <c r="AAF176" s="37"/>
      <c r="AAG176" s="37"/>
      <c r="AAH176" s="37"/>
      <c r="AAI176" s="37"/>
      <c r="AAJ176" s="37"/>
      <c r="AAK176" s="37"/>
      <c r="AAL176" s="37"/>
      <c r="AAM176" s="37"/>
      <c r="AAN176" s="37"/>
      <c r="AAO176" s="37"/>
      <c r="AAP176" s="37"/>
      <c r="AAQ176" s="37"/>
      <c r="AAR176" s="37"/>
      <c r="AAS176" s="37"/>
      <c r="AAT176" s="37"/>
      <c r="AAU176" s="37"/>
      <c r="AAV176" s="37"/>
      <c r="AAW176" s="37"/>
      <c r="AAX176" s="37"/>
      <c r="AAY176" s="37"/>
      <c r="AAZ176" s="37"/>
      <c r="ABA176" s="37"/>
      <c r="ABB176" s="37"/>
      <c r="ABC176" s="37"/>
      <c r="ABD176" s="37"/>
      <c r="ABE176" s="37"/>
      <c r="ABF176" s="37"/>
      <c r="ABG176" s="37"/>
      <c r="ABH176" s="37"/>
      <c r="ABI176" s="37"/>
      <c r="ABJ176" s="37"/>
      <c r="ABK176" s="37"/>
      <c r="ABL176" s="37"/>
      <c r="ABM176" s="37"/>
      <c r="ABN176" s="37"/>
      <c r="ABO176" s="37"/>
      <c r="ABP176" s="37"/>
      <c r="ABQ176" s="37"/>
      <c r="ABR176" s="37"/>
      <c r="ABS176" s="37"/>
      <c r="ABT176" s="37"/>
      <c r="ABU176" s="37"/>
      <c r="ABV176" s="37"/>
      <c r="ABW176" s="37"/>
      <c r="ABX176" s="37"/>
      <c r="ABY176" s="37"/>
      <c r="ABZ176" s="37"/>
      <c r="ACA176" s="37"/>
      <c r="ACB176" s="37"/>
      <c r="ACC176" s="37"/>
      <c r="ACD176" s="37"/>
      <c r="ACE176" s="37"/>
      <c r="ACF176" s="37"/>
      <c r="ACG176" s="37"/>
      <c r="ACH176" s="37"/>
      <c r="ACI176" s="37"/>
      <c r="ACJ176" s="37"/>
      <c r="ACK176" s="37"/>
      <c r="ACL176" s="37"/>
      <c r="ACM176" s="37"/>
      <c r="ACN176" s="37"/>
      <c r="ACO176" s="37"/>
      <c r="ACP176" s="37"/>
      <c r="ACQ176" s="37"/>
      <c r="ACR176" s="37"/>
      <c r="ACS176" s="37"/>
      <c r="ACT176" s="37"/>
      <c r="ACU176" s="37"/>
      <c r="ACV176" s="37"/>
      <c r="ACW176" s="37"/>
      <c r="ACX176" s="37"/>
      <c r="ACY176" s="37"/>
      <c r="ACZ176" s="37"/>
      <c r="ADA176" s="37"/>
      <c r="ADB176" s="37"/>
      <c r="ADC176" s="37"/>
      <c r="ADD176" s="37"/>
      <c r="ADE176" s="37"/>
      <c r="ADF176" s="37"/>
      <c r="ADG176" s="37"/>
      <c r="ADH176" s="37"/>
      <c r="ADI176" s="37"/>
      <c r="ADJ176" s="37"/>
      <c r="ADK176" s="37"/>
      <c r="ADL176" s="37"/>
      <c r="ADM176" s="37"/>
      <c r="ADN176" s="37"/>
      <c r="ADO176" s="37"/>
      <c r="ADP176" s="37"/>
      <c r="ADQ176" s="37"/>
      <c r="ADR176" s="37"/>
      <c r="ADS176" s="37"/>
      <c r="ADT176" s="37"/>
      <c r="ADU176" s="37"/>
      <c r="ADV176" s="37"/>
      <c r="ADW176" s="37"/>
      <c r="ADX176" s="37"/>
      <c r="ADY176" s="37"/>
      <c r="ADZ176" s="37"/>
      <c r="AEA176" s="37"/>
      <c r="AEB176" s="37"/>
      <c r="AEC176" s="37"/>
      <c r="AED176" s="37"/>
      <c r="AEE176" s="37"/>
      <c r="AEF176" s="37"/>
      <c r="AEG176" s="37"/>
      <c r="AEH176" s="37"/>
      <c r="AEI176" s="37"/>
      <c r="AEJ176" s="37"/>
      <c r="AEK176" s="37"/>
      <c r="AEL176" s="37"/>
      <c r="AEM176" s="37"/>
      <c r="AEN176" s="37"/>
      <c r="AEO176" s="37"/>
      <c r="AEP176" s="37"/>
      <c r="AEQ176" s="37"/>
      <c r="AER176" s="37"/>
      <c r="AES176" s="37"/>
      <c r="AET176" s="37"/>
      <c r="AEU176" s="37"/>
      <c r="AEV176" s="37"/>
      <c r="AEW176" s="37"/>
      <c r="AEX176" s="37"/>
      <c r="AEY176" s="37"/>
      <c r="AEZ176" s="37"/>
      <c r="AFA176" s="37"/>
      <c r="AFB176" s="37"/>
      <c r="AFC176" s="37"/>
      <c r="AFD176" s="37"/>
      <c r="AFE176" s="37"/>
      <c r="AFF176" s="37"/>
      <c r="AFG176" s="37"/>
      <c r="AFH176" s="37"/>
      <c r="AFI176" s="37"/>
      <c r="AFJ176" s="37"/>
      <c r="AFK176" s="37"/>
      <c r="AFL176" s="37"/>
      <c r="AFM176" s="37"/>
      <c r="AFN176" s="37"/>
      <c r="AFO176" s="37"/>
      <c r="AFP176" s="37"/>
      <c r="AFQ176" s="37"/>
      <c r="AFR176" s="37"/>
      <c r="AFS176" s="37"/>
      <c r="AFT176" s="37"/>
      <c r="AFU176" s="37"/>
      <c r="AFV176" s="37"/>
      <c r="AFW176" s="37"/>
      <c r="AFX176" s="37"/>
      <c r="AFY176" s="37"/>
      <c r="AFZ176" s="37"/>
      <c r="AGA176" s="37"/>
      <c r="AGB176" s="37"/>
      <c r="AGC176" s="37"/>
      <c r="AGD176" s="37"/>
      <c r="AGE176" s="37"/>
      <c r="AGF176" s="37"/>
      <c r="AGG176" s="37"/>
      <c r="AGH176" s="37"/>
      <c r="AGI176" s="37"/>
      <c r="AGJ176" s="37"/>
      <c r="AGK176" s="37"/>
      <c r="AGL176" s="37"/>
      <c r="AGM176" s="37"/>
      <c r="AGN176" s="37"/>
      <c r="AGO176" s="37"/>
      <c r="AGP176" s="37"/>
      <c r="AGQ176" s="37"/>
      <c r="AGR176" s="37"/>
      <c r="AGS176" s="37"/>
      <c r="AGT176" s="37"/>
      <c r="AGU176" s="37"/>
      <c r="AGV176" s="37"/>
      <c r="AGW176" s="37"/>
      <c r="AGX176" s="37"/>
      <c r="AGY176" s="37"/>
      <c r="AGZ176" s="37"/>
      <c r="AHA176" s="37"/>
      <c r="AHB176" s="37"/>
      <c r="AHC176" s="37"/>
      <c r="AHD176" s="37"/>
      <c r="AHE176" s="37"/>
      <c r="AHF176" s="37"/>
      <c r="AHG176" s="37"/>
      <c r="AHH176" s="37"/>
      <c r="AHI176" s="37"/>
      <c r="AHJ176" s="37"/>
      <c r="AHK176" s="37"/>
      <c r="AHL176" s="37"/>
      <c r="AHM176" s="37"/>
      <c r="AHN176" s="37"/>
      <c r="AHO176" s="37"/>
      <c r="AHP176" s="37"/>
      <c r="AHQ176" s="37"/>
      <c r="AHR176" s="37"/>
      <c r="AHS176" s="37"/>
      <c r="AHT176" s="37"/>
      <c r="AHU176" s="37"/>
      <c r="AHV176" s="37"/>
      <c r="AHW176" s="37"/>
      <c r="AHX176" s="37"/>
      <c r="AHY176" s="37"/>
      <c r="AHZ176" s="37"/>
      <c r="AIA176" s="37"/>
      <c r="AIB176" s="37"/>
      <c r="AIC176" s="37"/>
      <c r="AID176" s="37"/>
      <c r="AIE176" s="37"/>
      <c r="AIF176" s="37"/>
      <c r="AIG176" s="37"/>
      <c r="AIH176" s="37"/>
      <c r="AII176" s="37"/>
      <c r="AIJ176" s="37"/>
      <c r="AIK176" s="37"/>
      <c r="AIL176" s="37"/>
      <c r="AIM176" s="37"/>
      <c r="AIN176" s="37"/>
      <c r="AIO176" s="37"/>
      <c r="AIP176" s="37"/>
      <c r="AIQ176" s="37"/>
      <c r="AIR176" s="37"/>
      <c r="AIS176" s="37"/>
      <c r="AIT176" s="37"/>
      <c r="AIU176" s="37"/>
      <c r="AIV176" s="37"/>
      <c r="AIW176" s="37"/>
      <c r="AIX176" s="37"/>
      <c r="AIY176" s="37"/>
      <c r="AIZ176" s="37"/>
      <c r="AJA176" s="37"/>
      <c r="AJB176" s="37"/>
      <c r="AJC176" s="37"/>
      <c r="AJD176" s="37"/>
      <c r="AJE176" s="37"/>
      <c r="AJF176" s="37"/>
      <c r="AJG176" s="37"/>
      <c r="AJH176" s="37"/>
      <c r="AJI176" s="37"/>
      <c r="AJJ176" s="37"/>
      <c r="AJK176" s="37"/>
      <c r="AJL176" s="37"/>
      <c r="AJM176" s="37"/>
      <c r="AJN176" s="37"/>
      <c r="AJO176" s="37"/>
      <c r="AJP176" s="37"/>
      <c r="AJQ176" s="37"/>
      <c r="AJR176" s="37"/>
      <c r="AJS176" s="37"/>
      <c r="AJT176" s="37"/>
      <c r="AJU176" s="37"/>
      <c r="AJV176" s="37"/>
      <c r="AJW176" s="37"/>
      <c r="AJX176" s="37"/>
      <c r="AJY176" s="37"/>
      <c r="AJZ176" s="37"/>
      <c r="AKA176" s="37"/>
      <c r="AKB176" s="37"/>
      <c r="AKC176" s="37"/>
      <c r="AKD176" s="37"/>
      <c r="AKE176" s="37"/>
      <c r="AKF176" s="37"/>
      <c r="AKG176" s="37"/>
      <c r="AKH176" s="37"/>
      <c r="AKI176" s="37"/>
      <c r="AKJ176" s="37"/>
      <c r="AKK176" s="37"/>
      <c r="AKL176" s="37"/>
      <c r="AKM176" s="37"/>
      <c r="AKN176" s="37"/>
      <c r="AKO176" s="37"/>
      <c r="AKP176" s="37"/>
      <c r="AKQ176" s="37"/>
      <c r="AKR176" s="37"/>
      <c r="AKS176" s="37"/>
      <c r="AKT176" s="37"/>
      <c r="AKU176" s="37"/>
      <c r="AKV176" s="37"/>
      <c r="AKW176" s="37"/>
      <c r="AKX176" s="37"/>
      <c r="AKY176" s="37"/>
      <c r="AKZ176" s="37"/>
      <c r="ALA176" s="37"/>
      <c r="ALB176" s="37"/>
      <c r="ALC176" s="37"/>
      <c r="ALD176" s="37"/>
      <c r="ALE176" s="37"/>
      <c r="ALF176" s="37"/>
      <c r="ALG176" s="37"/>
      <c r="ALH176" s="37"/>
      <c r="ALI176" s="37"/>
      <c r="ALJ176" s="37"/>
      <c r="ALK176" s="37"/>
      <c r="ALL176" s="37"/>
      <c r="ALM176" s="37"/>
      <c r="ALN176" s="37"/>
      <c r="ALO176" s="37"/>
      <c r="ALP176" s="37"/>
      <c r="ALQ176" s="37"/>
      <c r="ALR176" s="37"/>
      <c r="ALS176" s="37"/>
      <c r="ALT176" s="37"/>
      <c r="ALU176" s="37"/>
      <c r="ALV176" s="37"/>
      <c r="ALW176" s="37"/>
      <c r="ALX176" s="37"/>
      <c r="ALY176" s="37"/>
      <c r="ALZ176" s="37"/>
      <c r="AMA176" s="37"/>
      <c r="AMB176" s="37"/>
      <c r="AMC176" s="37"/>
      <c r="AMD176" s="37"/>
      <c r="AME176" s="37"/>
      <c r="AMF176" s="37"/>
      <c r="AMG176" s="37"/>
      <c r="AMH176" s="37"/>
      <c r="AMI176" s="37"/>
      <c r="AMJ176" s="37"/>
      <c r="AMK176" s="37"/>
      <c r="AML176" s="37"/>
      <c r="AMM176" s="37"/>
      <c r="AMN176" s="37"/>
      <c r="AMO176" s="37"/>
      <c r="AMP176" s="37"/>
      <c r="AMQ176" s="37"/>
      <c r="AMR176" s="37"/>
      <c r="AMS176" s="37"/>
      <c r="AMT176" s="37"/>
      <c r="AMU176" s="37"/>
      <c r="AMV176" s="37"/>
      <c r="AMW176" s="37"/>
      <c r="AMX176" s="37"/>
      <c r="AMY176" s="37"/>
      <c r="AMZ176" s="37"/>
      <c r="ANA176" s="37"/>
      <c r="ANB176" s="37"/>
      <c r="ANC176" s="37"/>
      <c r="AND176" s="37"/>
      <c r="ANE176" s="37"/>
      <c r="ANF176" s="37"/>
      <c r="ANG176" s="37"/>
      <c r="ANH176" s="37"/>
      <c r="ANI176" s="37"/>
      <c r="ANJ176" s="37"/>
      <c r="ANK176" s="37"/>
      <c r="ANL176" s="37"/>
      <c r="ANM176" s="37"/>
      <c r="ANN176" s="37"/>
      <c r="ANO176" s="37"/>
      <c r="ANP176" s="37"/>
      <c r="ANQ176" s="37"/>
      <c r="ANR176" s="37"/>
      <c r="ANS176" s="37"/>
      <c r="ANT176" s="37"/>
      <c r="ANU176" s="37"/>
      <c r="ANV176" s="37"/>
      <c r="ANW176" s="37"/>
      <c r="ANX176" s="37"/>
      <c r="ANY176" s="37"/>
      <c r="ANZ176" s="37"/>
      <c r="AOA176" s="37"/>
      <c r="AOB176" s="37"/>
      <c r="AOC176" s="37"/>
      <c r="AOD176" s="37"/>
      <c r="AOE176" s="37"/>
      <c r="AOF176" s="37"/>
      <c r="AOG176" s="37"/>
      <c r="AOH176" s="37"/>
      <c r="AOI176" s="37"/>
      <c r="AOJ176" s="37"/>
      <c r="AOK176" s="37"/>
      <c r="AOL176" s="37"/>
      <c r="AOM176" s="37"/>
      <c r="AON176" s="37"/>
      <c r="AOO176" s="37"/>
      <c r="AOP176" s="37"/>
      <c r="AOQ176" s="37"/>
      <c r="AOR176" s="37"/>
      <c r="AOS176" s="37"/>
      <c r="AOT176" s="37"/>
      <c r="AOU176" s="37"/>
      <c r="AOV176" s="37"/>
      <c r="AOW176" s="37"/>
      <c r="AOX176" s="37"/>
      <c r="AOY176" s="37"/>
      <c r="AOZ176" s="37"/>
      <c r="APA176" s="37"/>
      <c r="APB176" s="37"/>
      <c r="APC176" s="37"/>
      <c r="APD176" s="37"/>
      <c r="APE176" s="37"/>
      <c r="APF176" s="37"/>
      <c r="APG176" s="37"/>
      <c r="APH176" s="37"/>
      <c r="API176" s="37"/>
      <c r="APJ176" s="37"/>
      <c r="APK176" s="37"/>
      <c r="APL176" s="37"/>
      <c r="APM176" s="37"/>
      <c r="APN176" s="37"/>
      <c r="APO176" s="37"/>
      <c r="APP176" s="37"/>
      <c r="APQ176" s="37"/>
      <c r="APR176" s="37"/>
      <c r="APS176" s="37"/>
      <c r="APT176" s="37"/>
      <c r="APU176" s="37"/>
      <c r="APV176" s="37"/>
      <c r="APW176" s="37"/>
      <c r="APX176" s="37"/>
      <c r="APY176" s="37"/>
      <c r="APZ176" s="37"/>
      <c r="AQA176" s="37"/>
      <c r="AQB176" s="37"/>
      <c r="AQC176" s="37"/>
      <c r="AQD176" s="37"/>
      <c r="AQE176" s="37"/>
      <c r="AQF176" s="37"/>
      <c r="AQG176" s="37"/>
      <c r="AQH176" s="37"/>
      <c r="AQI176" s="37"/>
      <c r="AQJ176" s="37"/>
      <c r="AQK176" s="37"/>
      <c r="AQL176" s="37"/>
      <c r="AQM176" s="37"/>
      <c r="AQN176" s="37"/>
      <c r="AQO176" s="37"/>
      <c r="AQP176" s="37"/>
      <c r="AQQ176" s="37"/>
      <c r="AQR176" s="37"/>
      <c r="AQS176" s="37"/>
      <c r="AQT176" s="37"/>
      <c r="AQU176" s="37"/>
      <c r="AQV176" s="37"/>
      <c r="AQW176" s="37"/>
      <c r="AQX176" s="37"/>
      <c r="AQY176" s="37"/>
      <c r="AQZ176" s="37"/>
      <c r="ARA176" s="37"/>
      <c r="ARB176" s="37"/>
      <c r="ARC176" s="37"/>
      <c r="ARD176" s="37"/>
      <c r="ARE176" s="37"/>
      <c r="ARF176" s="37"/>
      <c r="ARG176" s="37"/>
      <c r="ARH176" s="37"/>
      <c r="ARI176" s="37"/>
      <c r="ARJ176" s="37"/>
      <c r="ARK176" s="37"/>
      <c r="ARL176" s="37"/>
      <c r="ARM176" s="37"/>
      <c r="ARN176" s="37"/>
      <c r="ARO176" s="37"/>
      <c r="ARP176" s="37"/>
      <c r="ARQ176" s="37"/>
      <c r="ARR176" s="37"/>
      <c r="ARS176" s="37"/>
      <c r="ART176" s="37"/>
      <c r="ARU176" s="37"/>
      <c r="ARV176" s="37"/>
      <c r="ARW176" s="37"/>
      <c r="ARX176" s="37"/>
      <c r="ARY176" s="37"/>
      <c r="ARZ176" s="37"/>
      <c r="ASA176" s="37"/>
      <c r="ASB176" s="37"/>
      <c r="ASC176" s="37"/>
      <c r="ASD176" s="37"/>
      <c r="ASE176" s="37"/>
      <c r="ASF176" s="37"/>
      <c r="ASG176" s="37"/>
      <c r="ASH176" s="37"/>
      <c r="ASI176" s="37"/>
      <c r="ASJ176" s="37"/>
      <c r="ASK176" s="37"/>
      <c r="ASL176" s="37"/>
      <c r="ASM176" s="37"/>
      <c r="ASN176" s="37"/>
      <c r="ASO176" s="37"/>
      <c r="ASP176" s="37"/>
      <c r="ASQ176" s="37"/>
      <c r="ASR176" s="37"/>
      <c r="ASS176" s="37"/>
      <c r="AST176" s="37"/>
      <c r="ASU176" s="37"/>
      <c r="ASV176" s="37"/>
      <c r="ASW176" s="37"/>
      <c r="ASX176" s="37"/>
      <c r="ASY176" s="37"/>
      <c r="ASZ176" s="37"/>
      <c r="ATA176" s="37"/>
      <c r="ATB176" s="37"/>
      <c r="ATC176" s="37"/>
      <c r="ATD176" s="37"/>
      <c r="ATE176" s="37"/>
      <c r="ATF176" s="37"/>
      <c r="ATG176" s="37"/>
      <c r="ATH176" s="37"/>
      <c r="ATI176" s="37"/>
      <c r="ATJ176" s="37"/>
      <c r="ATK176" s="37"/>
      <c r="ATL176" s="37"/>
      <c r="ATM176" s="37"/>
      <c r="ATN176" s="37"/>
      <c r="ATO176" s="37"/>
      <c r="ATP176" s="37"/>
      <c r="ATQ176" s="37"/>
      <c r="ATR176" s="37"/>
      <c r="ATS176" s="37"/>
      <c r="ATT176" s="37"/>
      <c r="ATU176" s="37"/>
      <c r="ATV176" s="37"/>
      <c r="ATW176" s="37"/>
      <c r="ATX176" s="37"/>
      <c r="ATY176" s="37"/>
      <c r="ATZ176" s="37"/>
      <c r="AUA176" s="37"/>
      <c r="AUB176" s="37"/>
      <c r="AUC176" s="37"/>
      <c r="AUD176" s="37"/>
      <c r="AUE176" s="37"/>
      <c r="AUF176" s="37"/>
      <c r="AUG176" s="37"/>
      <c r="AUH176" s="37"/>
      <c r="AUI176" s="37"/>
      <c r="AUJ176" s="37"/>
      <c r="AUK176" s="37"/>
      <c r="AUL176" s="37"/>
      <c r="AUM176" s="37"/>
      <c r="AUN176" s="37"/>
      <c r="AUO176" s="37"/>
      <c r="AUP176" s="37"/>
      <c r="AUQ176" s="37"/>
      <c r="AUR176" s="37"/>
      <c r="AUS176" s="37"/>
      <c r="AUT176" s="37"/>
      <c r="AUU176" s="37"/>
      <c r="AUV176" s="37"/>
      <c r="AUW176" s="37"/>
      <c r="AUX176" s="37"/>
      <c r="AUY176" s="37"/>
      <c r="AUZ176" s="37"/>
      <c r="AVA176" s="37"/>
      <c r="AVB176" s="37"/>
      <c r="AVC176" s="37"/>
      <c r="AVD176" s="37"/>
      <c r="AVE176" s="37"/>
      <c r="AVF176" s="37"/>
      <c r="AVG176" s="37"/>
      <c r="AVH176" s="37"/>
      <c r="AVI176" s="37"/>
      <c r="AVJ176" s="37"/>
      <c r="AVK176" s="37"/>
      <c r="AVL176" s="37"/>
      <c r="AVM176" s="37"/>
      <c r="AVN176" s="37"/>
      <c r="AVO176" s="37"/>
      <c r="AVP176" s="37"/>
      <c r="AVQ176" s="37"/>
      <c r="AVR176" s="37"/>
      <c r="AVS176" s="37"/>
      <c r="AVT176" s="37"/>
      <c r="AVU176" s="37"/>
      <c r="AVV176" s="37"/>
      <c r="AVW176" s="37"/>
      <c r="AVX176" s="37"/>
      <c r="AVY176" s="37"/>
      <c r="AVZ176" s="37"/>
      <c r="AWA176" s="37"/>
      <c r="AWB176" s="37"/>
      <c r="AWC176" s="37"/>
      <c r="AWD176" s="37"/>
      <c r="AWE176" s="37"/>
      <c r="AWF176" s="37"/>
      <c r="AWG176" s="37"/>
      <c r="AWH176" s="37"/>
      <c r="AWI176" s="37"/>
      <c r="AWJ176" s="37"/>
      <c r="AWK176" s="37"/>
      <c r="AWL176" s="37"/>
      <c r="AWM176" s="37"/>
      <c r="AWN176" s="37"/>
      <c r="AWO176" s="37"/>
      <c r="AWP176" s="37"/>
      <c r="AWQ176" s="37"/>
      <c r="AWR176" s="37"/>
      <c r="AWS176" s="37"/>
      <c r="AWT176" s="37"/>
      <c r="AWU176" s="37"/>
      <c r="AWV176" s="37"/>
      <c r="AWW176" s="37"/>
      <c r="AWX176" s="37"/>
      <c r="AWY176" s="37"/>
      <c r="AWZ176" s="37"/>
      <c r="AXA176" s="37"/>
      <c r="AXB176" s="37"/>
      <c r="AXC176" s="37"/>
      <c r="AXD176" s="37"/>
      <c r="AXE176" s="37"/>
      <c r="AXF176" s="37"/>
      <c r="AXG176" s="37"/>
      <c r="AXH176" s="37"/>
      <c r="AXI176" s="37"/>
      <c r="AXJ176" s="37"/>
      <c r="AXK176" s="37"/>
      <c r="AXL176" s="37"/>
      <c r="AXM176" s="37"/>
      <c r="AXN176" s="37"/>
      <c r="AXO176" s="37"/>
      <c r="AXP176" s="37"/>
      <c r="AXQ176" s="37"/>
      <c r="AXR176" s="37"/>
      <c r="AXS176" s="37"/>
      <c r="AXT176" s="37"/>
      <c r="AXU176" s="37"/>
      <c r="AXV176" s="37"/>
      <c r="AXW176" s="37"/>
      <c r="AXX176" s="37"/>
      <c r="AXY176" s="37"/>
      <c r="AXZ176" s="37"/>
      <c r="AYA176" s="37"/>
      <c r="AYB176" s="37"/>
      <c r="AYC176" s="37"/>
      <c r="AYD176" s="37"/>
      <c r="AYE176" s="37"/>
      <c r="AYF176" s="37"/>
      <c r="AYG176" s="37"/>
      <c r="AYH176" s="37"/>
      <c r="AYI176" s="37"/>
      <c r="AYJ176" s="37"/>
      <c r="AYK176" s="37"/>
      <c r="AYL176" s="37"/>
      <c r="AYM176" s="37"/>
      <c r="AYN176" s="37"/>
      <c r="AYO176" s="37"/>
      <c r="AYP176" s="37"/>
      <c r="AYQ176" s="37"/>
      <c r="AYR176" s="37"/>
      <c r="AYS176" s="37"/>
      <c r="AYT176" s="37"/>
      <c r="AYU176" s="37"/>
      <c r="AYV176" s="37"/>
      <c r="AYW176" s="37"/>
      <c r="AYX176" s="37"/>
      <c r="AYY176" s="37"/>
      <c r="AYZ176" s="37"/>
      <c r="AZA176" s="37"/>
      <c r="AZB176" s="37"/>
      <c r="AZC176" s="37"/>
      <c r="AZD176" s="37"/>
      <c r="AZE176" s="37"/>
      <c r="AZF176" s="37"/>
      <c r="AZG176" s="37"/>
      <c r="AZH176" s="37"/>
      <c r="AZI176" s="37"/>
      <c r="AZJ176" s="37"/>
      <c r="AZK176" s="37"/>
      <c r="AZL176" s="37"/>
      <c r="AZM176" s="37"/>
      <c r="AZN176" s="37"/>
      <c r="AZO176" s="37"/>
      <c r="AZP176" s="37"/>
      <c r="AZQ176" s="37"/>
      <c r="AZR176" s="37"/>
      <c r="AZS176" s="37"/>
      <c r="AZT176" s="37"/>
      <c r="AZU176" s="37"/>
      <c r="AZV176" s="37"/>
      <c r="AZW176" s="37"/>
      <c r="AZX176" s="37"/>
      <c r="AZY176" s="37"/>
      <c r="AZZ176" s="37"/>
      <c r="BAA176" s="37"/>
      <c r="BAB176" s="37"/>
      <c r="BAC176" s="37"/>
      <c r="BAD176" s="37"/>
      <c r="BAE176" s="37"/>
      <c r="BAF176" s="37"/>
      <c r="BAG176" s="37"/>
      <c r="BAH176" s="37"/>
      <c r="BAI176" s="37"/>
      <c r="BAJ176" s="37"/>
      <c r="BAK176" s="37"/>
      <c r="BAL176" s="37"/>
      <c r="BAM176" s="37"/>
      <c r="BAN176" s="37"/>
      <c r="BAO176" s="37"/>
      <c r="BAP176" s="37"/>
      <c r="BAQ176" s="37"/>
      <c r="BAR176" s="37"/>
      <c r="BAS176" s="37"/>
      <c r="BAT176" s="37"/>
      <c r="BAU176" s="37"/>
      <c r="BAV176" s="37"/>
      <c r="BAW176" s="37"/>
      <c r="BAX176" s="37"/>
      <c r="BAY176" s="37"/>
      <c r="BAZ176" s="37"/>
      <c r="BBA176" s="37"/>
      <c r="BBB176" s="37"/>
      <c r="BBC176" s="37"/>
      <c r="BBD176" s="37"/>
      <c r="BBE176" s="37"/>
      <c r="BBF176" s="37"/>
      <c r="BBG176" s="37"/>
      <c r="BBH176" s="37"/>
      <c r="BBI176" s="37"/>
      <c r="BBJ176" s="37"/>
      <c r="BBK176" s="37"/>
      <c r="BBL176" s="37"/>
      <c r="BBM176" s="37"/>
      <c r="BBN176" s="37"/>
      <c r="BBO176" s="37"/>
      <c r="BBP176" s="37"/>
      <c r="BBQ176" s="37"/>
      <c r="BBR176" s="37"/>
      <c r="BBS176" s="37"/>
      <c r="BBT176" s="37"/>
      <c r="BBU176" s="37"/>
      <c r="BBV176" s="37"/>
      <c r="BBW176" s="37"/>
      <c r="BBX176" s="37"/>
      <c r="BBY176" s="37"/>
      <c r="BBZ176" s="37"/>
      <c r="BCA176" s="37"/>
      <c r="BCB176" s="37"/>
      <c r="BCC176" s="37"/>
      <c r="BCD176" s="37"/>
      <c r="BCE176" s="37"/>
      <c r="BCF176" s="37"/>
      <c r="BCG176" s="37"/>
      <c r="BCH176" s="37"/>
      <c r="BCI176" s="37"/>
      <c r="BCJ176" s="37"/>
      <c r="BCK176" s="37"/>
      <c r="BCL176" s="37"/>
      <c r="BCM176" s="37"/>
      <c r="BCN176" s="37"/>
      <c r="BCO176" s="37"/>
      <c r="BCP176" s="37"/>
      <c r="BCQ176" s="37"/>
      <c r="BCR176" s="37"/>
      <c r="BCS176" s="37"/>
      <c r="BCT176" s="37"/>
      <c r="BCU176" s="37"/>
      <c r="BCV176" s="37"/>
      <c r="BCW176" s="37"/>
      <c r="BCX176" s="37"/>
      <c r="BCY176" s="37"/>
      <c r="BCZ176" s="37"/>
      <c r="BDA176" s="37"/>
      <c r="BDB176" s="37"/>
      <c r="BDC176" s="37"/>
      <c r="BDD176" s="37"/>
      <c r="BDE176" s="37"/>
      <c r="BDF176" s="37"/>
      <c r="BDG176" s="37"/>
      <c r="BDH176" s="37"/>
      <c r="BDI176" s="37"/>
      <c r="BDJ176" s="37"/>
      <c r="BDK176" s="37"/>
      <c r="BDL176" s="37"/>
      <c r="BDM176" s="37"/>
      <c r="BDN176" s="37"/>
      <c r="BDO176" s="37"/>
      <c r="BDP176" s="37"/>
      <c r="BDQ176" s="37"/>
      <c r="BDR176" s="37"/>
      <c r="BDS176" s="37"/>
      <c r="BDT176" s="37"/>
      <c r="BDU176" s="37"/>
      <c r="BDV176" s="37"/>
      <c r="BDW176" s="37"/>
      <c r="BDX176" s="37"/>
      <c r="BDY176" s="37"/>
      <c r="BDZ176" s="37"/>
      <c r="BEA176" s="37"/>
      <c r="BEB176" s="37"/>
      <c r="BEC176" s="37"/>
      <c r="BED176" s="37"/>
      <c r="BEE176" s="37"/>
      <c r="BEF176" s="37"/>
      <c r="BEG176" s="37"/>
      <c r="BEH176" s="37"/>
      <c r="BEI176" s="37"/>
      <c r="BEJ176" s="37"/>
      <c r="BEK176" s="37"/>
      <c r="BEL176" s="37"/>
      <c r="BEM176" s="37"/>
      <c r="BEN176" s="37"/>
      <c r="BEO176" s="37"/>
      <c r="BEP176" s="37"/>
      <c r="BEQ176" s="37"/>
      <c r="BER176" s="37"/>
      <c r="BES176" s="37"/>
      <c r="BET176" s="37"/>
      <c r="BEU176" s="37"/>
      <c r="BEV176" s="37"/>
      <c r="BEW176" s="37"/>
      <c r="BEX176" s="37"/>
      <c r="BEY176" s="37"/>
      <c r="BEZ176" s="37"/>
      <c r="BFA176" s="37"/>
      <c r="BFB176" s="37"/>
      <c r="BFC176" s="37"/>
      <c r="BFD176" s="37"/>
      <c r="BFE176" s="37"/>
      <c r="BFF176" s="37"/>
      <c r="BFG176" s="37"/>
      <c r="BFH176" s="37"/>
      <c r="BFI176" s="37"/>
      <c r="BFJ176" s="37"/>
      <c r="BFK176" s="37"/>
      <c r="BFL176" s="37"/>
      <c r="BFM176" s="37"/>
      <c r="BFN176" s="37"/>
      <c r="BFO176" s="37"/>
      <c r="BFP176" s="37"/>
      <c r="BFQ176" s="37"/>
      <c r="BFR176" s="37"/>
      <c r="BFS176" s="37"/>
      <c r="BFT176" s="37"/>
      <c r="BFU176" s="37"/>
      <c r="BFV176" s="37"/>
      <c r="BFW176" s="37"/>
      <c r="BFX176" s="37"/>
      <c r="BFY176" s="37"/>
      <c r="BFZ176" s="37"/>
      <c r="BGA176" s="37"/>
      <c r="BGB176" s="37"/>
      <c r="BGC176" s="37"/>
      <c r="BGD176" s="37"/>
      <c r="BGE176" s="37"/>
      <c r="BGF176" s="37"/>
      <c r="BGG176" s="37"/>
      <c r="BGH176" s="37"/>
      <c r="BGI176" s="37"/>
      <c r="BGJ176" s="37"/>
      <c r="BGK176" s="37"/>
      <c r="BGL176" s="37"/>
      <c r="BGM176" s="37"/>
      <c r="BGN176" s="37"/>
      <c r="BGO176" s="37"/>
      <c r="BGP176" s="37"/>
      <c r="BGQ176" s="37"/>
      <c r="BGR176" s="37"/>
      <c r="BGS176" s="37"/>
      <c r="BGT176" s="37"/>
      <c r="BGU176" s="37"/>
      <c r="BGV176" s="37"/>
      <c r="BGW176" s="37"/>
      <c r="BGX176" s="37"/>
      <c r="BGY176" s="37"/>
      <c r="BGZ176" s="37"/>
      <c r="BHA176" s="37"/>
      <c r="BHB176" s="37"/>
      <c r="BHC176" s="37"/>
      <c r="BHD176" s="37"/>
      <c r="BHE176" s="37"/>
      <c r="BHF176" s="37"/>
      <c r="BHG176" s="37"/>
      <c r="BHH176" s="37"/>
      <c r="BHI176" s="37"/>
      <c r="BHJ176" s="37"/>
      <c r="BHK176" s="37"/>
      <c r="BHL176" s="37"/>
      <c r="BHM176" s="37"/>
      <c r="BHN176" s="37"/>
      <c r="BHO176" s="37"/>
      <c r="BHP176" s="37"/>
      <c r="BHQ176" s="37"/>
      <c r="BHR176" s="37"/>
      <c r="BHS176" s="37"/>
      <c r="BHT176" s="37"/>
      <c r="BHU176" s="37"/>
      <c r="BHV176" s="37"/>
      <c r="BHW176" s="37"/>
      <c r="BHX176" s="37"/>
      <c r="BHY176" s="37"/>
      <c r="BHZ176" s="37"/>
      <c r="BIA176" s="37"/>
      <c r="BIB176" s="37"/>
      <c r="BIC176" s="37"/>
      <c r="BID176" s="37"/>
      <c r="BIE176" s="37"/>
      <c r="BIF176" s="37"/>
      <c r="BIG176" s="37"/>
      <c r="BIH176" s="37"/>
      <c r="BII176" s="37"/>
      <c r="BIJ176" s="37"/>
      <c r="BIK176" s="37"/>
      <c r="BIL176" s="37"/>
      <c r="BIM176" s="37"/>
      <c r="BIN176" s="37"/>
      <c r="BIO176" s="37"/>
      <c r="BIP176" s="37"/>
      <c r="BIQ176" s="37"/>
      <c r="BIR176" s="37"/>
      <c r="BIS176" s="37"/>
      <c r="BIT176" s="37"/>
      <c r="BIU176" s="37"/>
      <c r="BIV176" s="37"/>
      <c r="BIW176" s="37"/>
      <c r="BIX176" s="37"/>
      <c r="BIY176" s="37"/>
      <c r="BIZ176" s="37"/>
      <c r="BJA176" s="37"/>
      <c r="BJB176" s="37"/>
      <c r="BJC176" s="37"/>
      <c r="BJD176" s="37"/>
      <c r="BJE176" s="37"/>
      <c r="BJF176" s="37"/>
      <c r="BJG176" s="37"/>
      <c r="BJH176" s="37"/>
      <c r="BJI176" s="37"/>
      <c r="BJJ176" s="37"/>
      <c r="BJK176" s="37"/>
      <c r="BJL176" s="37"/>
      <c r="BJM176" s="37"/>
      <c r="BJN176" s="37"/>
      <c r="BJO176" s="37"/>
      <c r="BJP176" s="37"/>
      <c r="BJQ176" s="37"/>
      <c r="BJR176" s="37"/>
      <c r="BJS176" s="37"/>
      <c r="BJT176" s="37"/>
      <c r="BJU176" s="37"/>
      <c r="BJV176" s="37"/>
      <c r="BJW176" s="37"/>
      <c r="BJX176" s="37"/>
      <c r="BJY176" s="37"/>
      <c r="BJZ176" s="37"/>
      <c r="BKA176" s="37"/>
      <c r="BKB176" s="37"/>
      <c r="BKC176" s="37"/>
      <c r="BKD176" s="37"/>
      <c r="BKE176" s="37"/>
      <c r="BKF176" s="37"/>
      <c r="BKG176" s="37"/>
      <c r="BKH176" s="37"/>
      <c r="BKI176" s="37"/>
      <c r="BKJ176" s="37"/>
      <c r="BKK176" s="37"/>
      <c r="BKL176" s="37"/>
      <c r="BKM176" s="37"/>
      <c r="BKN176" s="37"/>
      <c r="BKO176" s="37"/>
      <c r="BKP176" s="37"/>
      <c r="BKQ176" s="37"/>
      <c r="BKR176" s="37"/>
      <c r="BKS176" s="37"/>
      <c r="BKT176" s="37"/>
      <c r="BKU176" s="37"/>
      <c r="BKV176" s="37"/>
      <c r="BKW176" s="37"/>
      <c r="BKX176" s="37"/>
      <c r="BKY176" s="37"/>
      <c r="BKZ176" s="37"/>
      <c r="BLA176" s="37"/>
      <c r="BLB176" s="37"/>
      <c r="BLC176" s="37"/>
      <c r="BLD176" s="37"/>
      <c r="BLE176" s="37"/>
      <c r="BLF176" s="37"/>
      <c r="BLG176" s="37"/>
      <c r="BLH176" s="37"/>
      <c r="BLI176" s="37"/>
      <c r="BLJ176" s="37"/>
      <c r="BLK176" s="37"/>
      <c r="BLL176" s="37"/>
      <c r="BLM176" s="37"/>
      <c r="BLN176" s="37"/>
      <c r="BLO176" s="37"/>
      <c r="BLP176" s="37"/>
      <c r="BLQ176" s="37"/>
      <c r="BLR176" s="37"/>
      <c r="BLS176" s="37"/>
      <c r="BLT176" s="37"/>
      <c r="BLU176" s="37"/>
      <c r="BLV176" s="37"/>
      <c r="BLW176" s="37"/>
      <c r="BLX176" s="37"/>
      <c r="BLY176" s="37"/>
      <c r="BLZ176" s="37"/>
      <c r="BMA176" s="37"/>
      <c r="BMB176" s="37"/>
      <c r="BMC176" s="37"/>
      <c r="BMD176" s="37"/>
      <c r="BME176" s="37"/>
      <c r="BMF176" s="37"/>
      <c r="BMG176" s="37"/>
      <c r="BMH176" s="37"/>
      <c r="BMI176" s="37"/>
      <c r="BMJ176" s="37"/>
      <c r="BMK176" s="37"/>
      <c r="BML176" s="37"/>
      <c r="BMM176" s="37"/>
      <c r="BMN176" s="37"/>
      <c r="BMO176" s="37"/>
      <c r="BMP176" s="37"/>
      <c r="BMQ176" s="37"/>
      <c r="BMR176" s="37"/>
      <c r="BMS176" s="37"/>
      <c r="BMT176" s="37"/>
      <c r="BMU176" s="37"/>
      <c r="BMV176" s="37"/>
      <c r="BMW176" s="37"/>
      <c r="BMX176" s="37"/>
      <c r="BMY176" s="37"/>
      <c r="BMZ176" s="37"/>
      <c r="BNA176" s="37"/>
      <c r="BNB176" s="37"/>
      <c r="BNC176" s="37"/>
      <c r="BND176" s="37"/>
      <c r="BNE176" s="37"/>
      <c r="BNF176" s="37"/>
      <c r="BNG176" s="37"/>
      <c r="BNH176" s="37"/>
      <c r="BNI176" s="37"/>
      <c r="BNJ176" s="37"/>
      <c r="BNK176" s="37"/>
      <c r="BNL176" s="37"/>
      <c r="BNM176" s="37"/>
      <c r="BNN176" s="37"/>
      <c r="BNO176" s="37"/>
      <c r="BNP176" s="37"/>
      <c r="BNQ176" s="37"/>
      <c r="BNR176" s="37"/>
      <c r="BNS176" s="37"/>
      <c r="BNT176" s="37"/>
      <c r="BNU176" s="37"/>
      <c r="BNV176" s="37"/>
      <c r="BNW176" s="37"/>
      <c r="BNX176" s="37"/>
      <c r="BNY176" s="37"/>
      <c r="BNZ176" s="37"/>
      <c r="BOA176" s="37"/>
      <c r="BOB176" s="37"/>
      <c r="BOC176" s="37"/>
      <c r="BOD176" s="37"/>
      <c r="BOE176" s="37"/>
      <c r="BOF176" s="37"/>
      <c r="BOG176" s="37"/>
      <c r="BOH176" s="37"/>
      <c r="BOI176" s="37"/>
      <c r="BOJ176" s="37"/>
      <c r="BOK176" s="37"/>
      <c r="BOL176" s="37"/>
      <c r="BOM176" s="37"/>
      <c r="BON176" s="37"/>
      <c r="BOO176" s="37"/>
      <c r="BOP176" s="37"/>
      <c r="BOQ176" s="37"/>
      <c r="BOR176" s="37"/>
      <c r="BOS176" s="37"/>
      <c r="BOT176" s="37"/>
      <c r="BOU176" s="37"/>
      <c r="BOV176" s="37"/>
      <c r="BOW176" s="37"/>
      <c r="BOX176" s="37"/>
      <c r="BOY176" s="37"/>
      <c r="BOZ176" s="37"/>
      <c r="BPA176" s="37"/>
      <c r="BPB176" s="37"/>
      <c r="BPC176" s="37"/>
      <c r="BPD176" s="37"/>
      <c r="BPE176" s="37"/>
      <c r="BPF176" s="37"/>
      <c r="BPG176" s="37"/>
      <c r="BPH176" s="37"/>
      <c r="BPI176" s="37"/>
      <c r="BPJ176" s="37"/>
      <c r="BPK176" s="37"/>
      <c r="BPL176" s="37"/>
      <c r="BPM176" s="37"/>
      <c r="BPN176" s="37"/>
      <c r="BPO176" s="37"/>
      <c r="BPP176" s="37"/>
      <c r="BPQ176" s="37"/>
      <c r="BPR176" s="37"/>
      <c r="BPS176" s="37"/>
      <c r="BPT176" s="37"/>
      <c r="BPU176" s="37"/>
      <c r="BPV176" s="37"/>
      <c r="BPW176" s="37"/>
      <c r="BPX176" s="37"/>
      <c r="BPY176" s="37"/>
      <c r="BPZ176" s="37"/>
      <c r="BQA176" s="37"/>
      <c r="BQB176" s="37"/>
      <c r="BQC176" s="37"/>
      <c r="BQD176" s="37"/>
      <c r="BQE176" s="37"/>
      <c r="BQF176" s="37"/>
      <c r="BQG176" s="37"/>
      <c r="BQH176" s="37"/>
      <c r="BQI176" s="37"/>
      <c r="BQJ176" s="37"/>
      <c r="BQK176" s="37"/>
      <c r="BQL176" s="37"/>
      <c r="BQM176" s="37"/>
      <c r="BQN176" s="37"/>
      <c r="BQO176" s="37"/>
      <c r="BQP176" s="37"/>
      <c r="BQQ176" s="37"/>
      <c r="BQR176" s="37"/>
      <c r="BQS176" s="37"/>
      <c r="BQT176" s="37"/>
      <c r="BQU176" s="37"/>
      <c r="BQV176" s="37"/>
      <c r="BQW176" s="37"/>
      <c r="BQX176" s="37"/>
      <c r="BQY176" s="37"/>
      <c r="BQZ176" s="37"/>
      <c r="BRA176" s="37"/>
      <c r="BRB176" s="37"/>
      <c r="BRC176" s="37"/>
      <c r="BRD176" s="37"/>
      <c r="BRE176" s="37"/>
      <c r="BRF176" s="37"/>
      <c r="BRG176" s="37"/>
      <c r="BRH176" s="37"/>
      <c r="BRI176" s="37"/>
      <c r="BRJ176" s="37"/>
      <c r="BRK176" s="37"/>
      <c r="BRL176" s="37"/>
      <c r="BRM176" s="37"/>
      <c r="BRN176" s="37"/>
      <c r="BRO176" s="37"/>
      <c r="BRP176" s="37"/>
      <c r="BRQ176" s="37"/>
      <c r="BRR176" s="37"/>
      <c r="BRS176" s="37"/>
      <c r="BRT176" s="37"/>
      <c r="BRU176" s="37"/>
      <c r="BRV176" s="37"/>
      <c r="BRW176" s="37"/>
      <c r="BRX176" s="37"/>
      <c r="BRY176" s="37"/>
      <c r="BRZ176" s="37"/>
      <c r="BSA176" s="37"/>
      <c r="BSB176" s="37"/>
      <c r="BSC176" s="37"/>
      <c r="BSD176" s="37"/>
      <c r="BSE176" s="37"/>
      <c r="BSF176" s="37"/>
      <c r="BSG176" s="37"/>
      <c r="BSH176" s="37"/>
      <c r="BSI176" s="37"/>
      <c r="BSJ176" s="37"/>
      <c r="BSK176" s="37"/>
      <c r="BSL176" s="37"/>
      <c r="BSM176" s="37"/>
      <c r="BSN176" s="37"/>
      <c r="BSO176" s="37"/>
      <c r="BSP176" s="37"/>
      <c r="BSQ176" s="37"/>
      <c r="BSR176" s="37"/>
      <c r="BSS176" s="37"/>
      <c r="BST176" s="37"/>
      <c r="BSU176" s="37"/>
      <c r="BSV176" s="37"/>
      <c r="BSW176" s="37"/>
      <c r="BSX176" s="37"/>
      <c r="BSY176" s="37"/>
      <c r="BSZ176" s="37"/>
      <c r="BTA176" s="37"/>
      <c r="BTB176" s="37"/>
      <c r="BTC176" s="37"/>
      <c r="BTD176" s="37"/>
      <c r="BTE176" s="37"/>
      <c r="BTF176" s="37"/>
      <c r="BTG176" s="37"/>
      <c r="BTH176" s="37"/>
      <c r="BTI176" s="37"/>
      <c r="BTJ176" s="37"/>
      <c r="BTK176" s="37"/>
      <c r="BTL176" s="37"/>
      <c r="BTM176" s="37"/>
      <c r="BTN176" s="37"/>
      <c r="BTO176" s="37"/>
      <c r="BTP176" s="37"/>
      <c r="BTQ176" s="37"/>
      <c r="BTR176" s="37"/>
      <c r="BTS176" s="37"/>
      <c r="BTT176" s="37"/>
      <c r="BTU176" s="37"/>
      <c r="BTV176" s="37"/>
      <c r="BTW176" s="37"/>
      <c r="BTX176" s="37"/>
      <c r="BTY176" s="37"/>
      <c r="BTZ176" s="37"/>
      <c r="BUA176" s="37"/>
      <c r="BUB176" s="37"/>
      <c r="BUC176" s="37"/>
      <c r="BUD176" s="37"/>
      <c r="BUE176" s="37"/>
      <c r="BUF176" s="37"/>
      <c r="BUG176" s="37"/>
      <c r="BUH176" s="37"/>
      <c r="BUI176" s="37"/>
      <c r="BUJ176" s="37"/>
      <c r="BUK176" s="37"/>
      <c r="BUL176" s="37"/>
      <c r="BUM176" s="37"/>
      <c r="BUN176" s="37"/>
      <c r="BUO176" s="37"/>
      <c r="BUP176" s="37"/>
      <c r="BUQ176" s="37"/>
      <c r="BUR176" s="37"/>
      <c r="BUS176" s="37"/>
      <c r="BUT176" s="37"/>
      <c r="BUU176" s="37"/>
      <c r="BUV176" s="37"/>
      <c r="BUW176" s="37"/>
      <c r="BUX176" s="37"/>
      <c r="BUY176" s="37"/>
      <c r="BUZ176" s="37"/>
      <c r="BVA176" s="37"/>
      <c r="BVB176" s="37"/>
      <c r="BVC176" s="37"/>
      <c r="BVD176" s="37"/>
      <c r="BVE176" s="37"/>
      <c r="BVF176" s="37"/>
      <c r="BVG176" s="37"/>
      <c r="BVH176" s="37"/>
      <c r="BVI176" s="37"/>
      <c r="BVJ176" s="37"/>
      <c r="BVK176" s="37"/>
      <c r="BVL176" s="37"/>
      <c r="BVM176" s="37"/>
      <c r="BVN176" s="37"/>
      <c r="BVO176" s="37"/>
      <c r="BVP176" s="37"/>
      <c r="BVQ176" s="37"/>
      <c r="BVR176" s="37"/>
      <c r="BVS176" s="37"/>
      <c r="BVT176" s="37"/>
      <c r="BVU176" s="37"/>
      <c r="BVV176" s="37"/>
      <c r="BVW176" s="37"/>
      <c r="BVX176" s="37"/>
      <c r="BVY176" s="37"/>
      <c r="BVZ176" s="37"/>
      <c r="BWA176" s="37"/>
      <c r="BWB176" s="37"/>
      <c r="BWC176" s="37"/>
      <c r="BWD176" s="37"/>
      <c r="BWE176" s="37"/>
      <c r="BWF176" s="37"/>
      <c r="BWG176" s="37"/>
      <c r="BWH176" s="37"/>
      <c r="BWI176" s="37"/>
      <c r="BWJ176" s="37"/>
      <c r="BWK176" s="37"/>
      <c r="BWL176" s="37"/>
      <c r="BWM176" s="37"/>
      <c r="BWN176" s="37"/>
      <c r="BWO176" s="37"/>
      <c r="BWP176" s="37"/>
      <c r="BWQ176" s="37"/>
      <c r="BWR176" s="37"/>
      <c r="BWS176" s="37"/>
      <c r="BWT176" s="37"/>
      <c r="BWU176" s="37"/>
      <c r="BWV176" s="37"/>
      <c r="BWW176" s="37"/>
      <c r="BWX176" s="37"/>
      <c r="BWY176" s="37"/>
      <c r="BWZ176" s="37"/>
      <c r="BXA176" s="37"/>
      <c r="BXB176" s="37"/>
      <c r="BXC176" s="37"/>
      <c r="BXD176" s="37"/>
      <c r="BXE176" s="37"/>
      <c r="BXF176" s="37"/>
      <c r="BXG176" s="37"/>
      <c r="BXH176" s="37"/>
      <c r="BXI176" s="37"/>
      <c r="BXJ176" s="37"/>
      <c r="BXK176" s="37"/>
      <c r="BXL176" s="37"/>
      <c r="BXM176" s="37"/>
      <c r="BXN176" s="37"/>
      <c r="BXO176" s="37"/>
      <c r="BXP176" s="37"/>
      <c r="BXQ176" s="37"/>
      <c r="BXR176" s="37"/>
      <c r="BXS176" s="37"/>
      <c r="BXT176" s="37"/>
      <c r="BXU176" s="37"/>
      <c r="BXV176" s="37"/>
      <c r="BXW176" s="37"/>
      <c r="BXX176" s="37"/>
      <c r="BXY176" s="37"/>
      <c r="BXZ176" s="37"/>
      <c r="BYA176" s="37"/>
      <c r="BYB176" s="37"/>
      <c r="BYC176" s="37"/>
      <c r="BYD176" s="37"/>
      <c r="BYE176" s="37"/>
      <c r="BYF176" s="37"/>
      <c r="BYG176" s="37"/>
      <c r="BYH176" s="37"/>
      <c r="BYI176" s="37"/>
      <c r="BYJ176" s="37"/>
      <c r="BYK176" s="37"/>
      <c r="BYL176" s="37"/>
      <c r="BYM176" s="37"/>
      <c r="BYN176" s="37"/>
      <c r="BYO176" s="37"/>
      <c r="BYP176" s="37"/>
      <c r="BYQ176" s="37"/>
      <c r="BYR176" s="37"/>
      <c r="BYS176" s="37"/>
      <c r="BYT176" s="37"/>
      <c r="BYU176" s="37"/>
      <c r="BYV176" s="37"/>
      <c r="BYW176" s="37"/>
      <c r="BYX176" s="37"/>
      <c r="BYY176" s="37"/>
      <c r="BYZ176" s="37"/>
      <c r="BZA176" s="37"/>
      <c r="BZB176" s="37"/>
      <c r="BZC176" s="37"/>
      <c r="BZD176" s="37"/>
      <c r="BZE176" s="37"/>
      <c r="BZF176" s="37"/>
      <c r="BZG176" s="37"/>
      <c r="BZH176" s="37"/>
      <c r="BZI176" s="37"/>
      <c r="BZJ176" s="37"/>
      <c r="BZK176" s="37"/>
      <c r="BZL176" s="37"/>
      <c r="BZM176" s="37"/>
      <c r="BZN176" s="37"/>
      <c r="BZO176" s="37"/>
      <c r="BZP176" s="37"/>
      <c r="BZQ176" s="37"/>
      <c r="BZR176" s="37"/>
      <c r="BZS176" s="37"/>
      <c r="BZT176" s="37"/>
      <c r="BZU176" s="37"/>
      <c r="BZV176" s="37"/>
      <c r="BZW176" s="37"/>
      <c r="BZX176" s="37"/>
      <c r="BZY176" s="37"/>
      <c r="BZZ176" s="37"/>
      <c r="CAA176" s="37"/>
      <c r="CAB176" s="37"/>
      <c r="CAC176" s="37"/>
      <c r="CAD176" s="37"/>
      <c r="CAE176" s="37"/>
      <c r="CAF176" s="37"/>
      <c r="CAG176" s="37"/>
      <c r="CAH176" s="37"/>
      <c r="CAI176" s="37"/>
      <c r="CAJ176" s="37"/>
      <c r="CAK176" s="37"/>
      <c r="CAL176" s="37"/>
      <c r="CAM176" s="37"/>
      <c r="CAN176" s="37"/>
      <c r="CAO176" s="37"/>
      <c r="CAP176" s="37"/>
      <c r="CAQ176" s="37"/>
      <c r="CAR176" s="37"/>
      <c r="CAS176" s="37"/>
      <c r="CAT176" s="37"/>
      <c r="CAU176" s="37"/>
      <c r="CAV176" s="37"/>
      <c r="CAW176" s="37"/>
      <c r="CAX176" s="37"/>
      <c r="CAY176" s="37"/>
      <c r="CAZ176" s="37"/>
      <c r="CBA176" s="37"/>
      <c r="CBB176" s="37"/>
      <c r="CBC176" s="37"/>
      <c r="CBD176" s="37"/>
      <c r="CBE176" s="37"/>
      <c r="CBF176" s="37"/>
      <c r="CBG176" s="37"/>
      <c r="CBH176" s="37"/>
      <c r="CBI176" s="37"/>
      <c r="CBJ176" s="37"/>
      <c r="CBK176" s="37"/>
      <c r="CBL176" s="37"/>
      <c r="CBM176" s="37"/>
      <c r="CBN176" s="37"/>
      <c r="CBO176" s="37"/>
      <c r="CBP176" s="37"/>
      <c r="CBQ176" s="37"/>
      <c r="CBR176" s="37"/>
      <c r="CBS176" s="37"/>
      <c r="CBT176" s="37"/>
      <c r="CBU176" s="37"/>
      <c r="CBV176" s="37"/>
      <c r="CBW176" s="37"/>
      <c r="CBX176" s="37"/>
      <c r="CBY176" s="37"/>
      <c r="CBZ176" s="37"/>
      <c r="CCA176" s="37"/>
      <c r="CCB176" s="37"/>
      <c r="CCC176" s="37"/>
      <c r="CCD176" s="37"/>
      <c r="CCE176" s="37"/>
      <c r="CCF176" s="37"/>
      <c r="CCG176" s="37"/>
      <c r="CCH176" s="37"/>
      <c r="CCI176" s="37"/>
      <c r="CCJ176" s="37"/>
      <c r="CCK176" s="37"/>
      <c r="CCL176" s="37"/>
      <c r="CCM176" s="37"/>
      <c r="CCN176" s="37"/>
      <c r="CCO176" s="37"/>
      <c r="CCP176" s="37"/>
      <c r="CCQ176" s="37"/>
      <c r="CCR176" s="37"/>
      <c r="CCS176" s="37"/>
      <c r="CCT176" s="37"/>
      <c r="CCU176" s="37"/>
      <c r="CCV176" s="37"/>
      <c r="CCW176" s="37"/>
      <c r="CCX176" s="37"/>
      <c r="CCY176" s="37"/>
      <c r="CCZ176" s="37"/>
      <c r="CDA176" s="37"/>
      <c r="CDB176" s="37"/>
      <c r="CDC176" s="37"/>
      <c r="CDD176" s="37"/>
      <c r="CDE176" s="37"/>
      <c r="CDF176" s="37"/>
      <c r="CDG176" s="37"/>
      <c r="CDH176" s="37"/>
      <c r="CDI176" s="37"/>
      <c r="CDJ176" s="37"/>
      <c r="CDK176" s="37"/>
      <c r="CDL176" s="37"/>
      <c r="CDM176" s="37"/>
      <c r="CDN176" s="37"/>
      <c r="CDO176" s="37"/>
      <c r="CDP176" s="37"/>
      <c r="CDQ176" s="37"/>
      <c r="CDR176" s="37"/>
      <c r="CDS176" s="37"/>
      <c r="CDT176" s="37"/>
      <c r="CDU176" s="37"/>
      <c r="CDV176" s="37"/>
      <c r="CDW176" s="37"/>
      <c r="CDX176" s="37"/>
      <c r="CDY176" s="37"/>
      <c r="CDZ176" s="37"/>
      <c r="CEA176" s="37"/>
      <c r="CEB176" s="37"/>
      <c r="CEC176" s="37"/>
      <c r="CED176" s="37"/>
      <c r="CEE176" s="37"/>
      <c r="CEF176" s="37"/>
      <c r="CEG176" s="37"/>
      <c r="CEH176" s="37"/>
      <c r="CEI176" s="37"/>
      <c r="CEJ176" s="37"/>
      <c r="CEK176" s="37"/>
      <c r="CEL176" s="37"/>
      <c r="CEM176" s="37"/>
      <c r="CEN176" s="37"/>
      <c r="CEO176" s="37"/>
      <c r="CEP176" s="37"/>
      <c r="CEQ176" s="37"/>
      <c r="CER176" s="37"/>
      <c r="CES176" s="37"/>
      <c r="CET176" s="37"/>
      <c r="CEU176" s="37"/>
      <c r="CEV176" s="37"/>
      <c r="CEW176" s="37"/>
      <c r="CEX176" s="37"/>
      <c r="CEY176" s="37"/>
      <c r="CEZ176" s="37"/>
      <c r="CFA176" s="37"/>
      <c r="CFB176" s="37"/>
      <c r="CFC176" s="37"/>
      <c r="CFD176" s="37"/>
      <c r="CFE176" s="37"/>
      <c r="CFF176" s="37"/>
      <c r="CFG176" s="37"/>
      <c r="CFH176" s="37"/>
      <c r="CFI176" s="37"/>
      <c r="CFJ176" s="37"/>
      <c r="CFK176" s="37"/>
      <c r="CFL176" s="37"/>
      <c r="CFM176" s="37"/>
      <c r="CFN176" s="37"/>
      <c r="CFO176" s="37"/>
      <c r="CFP176" s="37"/>
      <c r="CFQ176" s="37"/>
      <c r="CFR176" s="37"/>
      <c r="CFS176" s="37"/>
      <c r="CFT176" s="37"/>
      <c r="CFU176" s="37"/>
      <c r="CFV176" s="37"/>
      <c r="CFW176" s="37"/>
      <c r="CFX176" s="37"/>
      <c r="CFY176" s="37"/>
      <c r="CFZ176" s="37"/>
      <c r="CGA176" s="37"/>
      <c r="CGB176" s="37"/>
      <c r="CGC176" s="37"/>
      <c r="CGD176" s="37"/>
      <c r="CGE176" s="37"/>
      <c r="CGF176" s="37"/>
      <c r="CGG176" s="37"/>
      <c r="CGH176" s="37"/>
      <c r="CGI176" s="37"/>
      <c r="CGJ176" s="37"/>
      <c r="CGK176" s="37"/>
      <c r="CGL176" s="37"/>
      <c r="CGM176" s="37"/>
      <c r="CGN176" s="37"/>
      <c r="CGO176" s="37"/>
      <c r="CGP176" s="37"/>
      <c r="CGQ176" s="37"/>
      <c r="CGR176" s="37"/>
      <c r="CGS176" s="37"/>
      <c r="CGT176" s="37"/>
      <c r="CGU176" s="37"/>
      <c r="CGV176" s="37"/>
      <c r="CGW176" s="37"/>
      <c r="CGX176" s="37"/>
      <c r="CGY176" s="37"/>
      <c r="CGZ176" s="37"/>
      <c r="CHA176" s="37"/>
      <c r="CHB176" s="37"/>
      <c r="CHC176" s="37"/>
      <c r="CHD176" s="37"/>
      <c r="CHE176" s="37"/>
      <c r="CHF176" s="37"/>
      <c r="CHG176" s="37"/>
      <c r="CHH176" s="37"/>
      <c r="CHI176" s="37"/>
      <c r="CHJ176" s="37"/>
      <c r="CHK176" s="37"/>
      <c r="CHL176" s="37"/>
      <c r="CHM176" s="37"/>
      <c r="CHN176" s="37"/>
      <c r="CHO176" s="37"/>
      <c r="CHP176" s="37"/>
      <c r="CHQ176" s="37"/>
      <c r="CHR176" s="37"/>
      <c r="CHS176" s="37"/>
      <c r="CHT176" s="37"/>
      <c r="CHU176" s="37"/>
      <c r="CHV176" s="37"/>
      <c r="CHW176" s="37"/>
      <c r="CHX176" s="37"/>
      <c r="CHY176" s="37"/>
      <c r="CHZ176" s="37"/>
      <c r="CIA176" s="37"/>
      <c r="CIB176" s="37"/>
      <c r="CIC176" s="37"/>
      <c r="CID176" s="37"/>
      <c r="CIE176" s="37"/>
      <c r="CIF176" s="37"/>
      <c r="CIG176" s="37"/>
      <c r="CIH176" s="37"/>
      <c r="CII176" s="37"/>
      <c r="CIJ176" s="37"/>
      <c r="CIK176" s="37"/>
      <c r="CIL176" s="37"/>
      <c r="CIM176" s="37"/>
      <c r="CIN176" s="37"/>
      <c r="CIO176" s="37"/>
      <c r="CIP176" s="37"/>
      <c r="CIQ176" s="37"/>
      <c r="CIR176" s="37"/>
      <c r="CIS176" s="37"/>
      <c r="CIT176" s="37"/>
      <c r="CIU176" s="37"/>
      <c r="CIV176" s="37"/>
      <c r="CIW176" s="37"/>
      <c r="CIX176" s="37"/>
      <c r="CIY176" s="37"/>
      <c r="CIZ176" s="37"/>
      <c r="CJA176" s="37"/>
      <c r="CJB176" s="37"/>
      <c r="CJC176" s="37"/>
      <c r="CJD176" s="37"/>
      <c r="CJE176" s="37"/>
      <c r="CJF176" s="37"/>
      <c r="CJG176" s="37"/>
      <c r="CJH176" s="37"/>
      <c r="CJI176" s="37"/>
      <c r="CJJ176" s="37"/>
      <c r="CJK176" s="37"/>
      <c r="CJL176" s="37"/>
      <c r="CJM176" s="37"/>
      <c r="CJN176" s="37"/>
      <c r="CJO176" s="37"/>
      <c r="CJP176" s="37"/>
      <c r="CJQ176" s="37"/>
      <c r="CJR176" s="37"/>
      <c r="CJS176" s="37"/>
      <c r="CJT176" s="37"/>
      <c r="CJU176" s="37"/>
      <c r="CJV176" s="37"/>
      <c r="CJW176" s="37"/>
      <c r="CJX176" s="37"/>
      <c r="CJY176" s="37"/>
      <c r="CJZ176" s="37"/>
      <c r="CKA176" s="37"/>
      <c r="CKB176" s="37"/>
      <c r="CKC176" s="37"/>
      <c r="CKD176" s="37"/>
      <c r="CKE176" s="37"/>
      <c r="CKF176" s="37"/>
      <c r="CKG176" s="37"/>
      <c r="CKH176" s="37"/>
      <c r="CKI176" s="37"/>
      <c r="CKJ176" s="37"/>
      <c r="CKK176" s="37"/>
      <c r="CKL176" s="37"/>
      <c r="CKM176" s="37"/>
      <c r="CKN176" s="37"/>
      <c r="CKO176" s="37"/>
      <c r="CKP176" s="37"/>
      <c r="CKQ176" s="37"/>
      <c r="CKR176" s="37"/>
      <c r="CKS176" s="37"/>
      <c r="CKT176" s="37"/>
      <c r="CKU176" s="37"/>
      <c r="CKV176" s="37"/>
      <c r="CKW176" s="37"/>
      <c r="CKX176" s="37"/>
      <c r="CKY176" s="37"/>
      <c r="CKZ176" s="37"/>
      <c r="CLA176" s="37"/>
      <c r="CLB176" s="37"/>
      <c r="CLC176" s="37"/>
      <c r="CLD176" s="37"/>
      <c r="CLE176" s="37"/>
      <c r="CLF176" s="37"/>
      <c r="CLG176" s="37"/>
      <c r="CLH176" s="37"/>
      <c r="CLI176" s="37"/>
      <c r="CLJ176" s="37"/>
      <c r="CLK176" s="37"/>
      <c r="CLL176" s="37"/>
      <c r="CLM176" s="37"/>
      <c r="CLN176" s="37"/>
      <c r="CLO176" s="37"/>
      <c r="CLP176" s="37"/>
      <c r="CLQ176" s="37"/>
      <c r="CLR176" s="37"/>
      <c r="CLS176" s="37"/>
      <c r="CLT176" s="37"/>
      <c r="CLU176" s="37"/>
      <c r="CLV176" s="37"/>
      <c r="CLW176" s="37"/>
      <c r="CLX176" s="37"/>
      <c r="CLY176" s="37"/>
      <c r="CLZ176" s="37"/>
      <c r="CMA176" s="37"/>
      <c r="CMB176" s="37"/>
      <c r="CMC176" s="37"/>
      <c r="CMD176" s="37"/>
      <c r="CME176" s="37"/>
      <c r="CMF176" s="37"/>
      <c r="CMG176" s="37"/>
      <c r="CMH176" s="37"/>
      <c r="CMI176" s="37"/>
      <c r="CMJ176" s="37"/>
      <c r="CMK176" s="37"/>
      <c r="CML176" s="37"/>
      <c r="CMM176" s="37"/>
      <c r="CMN176" s="37"/>
      <c r="CMO176" s="37"/>
      <c r="CMP176" s="37"/>
      <c r="CMQ176" s="37"/>
      <c r="CMR176" s="37"/>
      <c r="CMS176" s="37"/>
      <c r="CMT176" s="37"/>
      <c r="CMU176" s="37"/>
      <c r="CMV176" s="37"/>
      <c r="CMW176" s="37"/>
      <c r="CMX176" s="37"/>
      <c r="CMY176" s="37"/>
      <c r="CMZ176" s="37"/>
      <c r="CNA176" s="37"/>
      <c r="CNB176" s="37"/>
      <c r="CNC176" s="37"/>
      <c r="CND176" s="37"/>
      <c r="CNE176" s="37"/>
      <c r="CNF176" s="37"/>
      <c r="CNG176" s="37"/>
      <c r="CNH176" s="37"/>
      <c r="CNI176" s="37"/>
      <c r="CNJ176" s="37"/>
      <c r="CNK176" s="37"/>
      <c r="CNL176" s="37"/>
      <c r="CNM176" s="37"/>
      <c r="CNN176" s="37"/>
      <c r="CNO176" s="37"/>
      <c r="CNP176" s="37"/>
      <c r="CNQ176" s="37"/>
      <c r="CNR176" s="37"/>
      <c r="CNS176" s="37"/>
      <c r="CNT176" s="37"/>
      <c r="CNU176" s="37"/>
      <c r="CNV176" s="37"/>
      <c r="CNW176" s="37"/>
      <c r="CNX176" s="37"/>
      <c r="CNY176" s="37"/>
      <c r="CNZ176" s="37"/>
      <c r="COA176" s="37"/>
      <c r="COB176" s="37"/>
      <c r="COC176" s="37"/>
      <c r="COD176" s="37"/>
      <c r="COE176" s="37"/>
      <c r="COF176" s="37"/>
      <c r="COG176" s="37"/>
      <c r="COH176" s="37"/>
      <c r="COI176" s="37"/>
      <c r="COJ176" s="37"/>
      <c r="COK176" s="37"/>
      <c r="COL176" s="37"/>
      <c r="COM176" s="37"/>
      <c r="CON176" s="37"/>
      <c r="COO176" s="37"/>
      <c r="COP176" s="37"/>
      <c r="COQ176" s="37"/>
      <c r="COR176" s="37"/>
      <c r="COS176" s="37"/>
      <c r="COT176" s="37"/>
      <c r="COU176" s="37"/>
      <c r="COV176" s="37"/>
      <c r="COW176" s="37"/>
      <c r="COX176" s="37"/>
      <c r="COY176" s="37"/>
      <c r="COZ176" s="37"/>
      <c r="CPA176" s="37"/>
      <c r="CPB176" s="37"/>
      <c r="CPC176" s="37"/>
      <c r="CPD176" s="37"/>
      <c r="CPE176" s="37"/>
      <c r="CPF176" s="37"/>
      <c r="CPG176" s="37"/>
      <c r="CPH176" s="37"/>
      <c r="CPI176" s="37"/>
      <c r="CPJ176" s="37"/>
      <c r="CPK176" s="37"/>
      <c r="CPL176" s="37"/>
      <c r="CPM176" s="37"/>
      <c r="CPN176" s="37"/>
      <c r="CPO176" s="37"/>
      <c r="CPP176" s="37"/>
      <c r="CPQ176" s="37"/>
      <c r="CPR176" s="37"/>
      <c r="CPS176" s="37"/>
      <c r="CPT176" s="37"/>
      <c r="CPU176" s="37"/>
      <c r="CPV176" s="37"/>
      <c r="CPW176" s="37"/>
      <c r="CPX176" s="37"/>
      <c r="CPY176" s="37"/>
      <c r="CPZ176" s="37"/>
      <c r="CQA176" s="37"/>
      <c r="CQB176" s="37"/>
      <c r="CQC176" s="37"/>
      <c r="CQD176" s="37"/>
      <c r="CQE176" s="37"/>
      <c r="CQF176" s="37"/>
      <c r="CQG176" s="37"/>
      <c r="CQH176" s="37"/>
      <c r="CQI176" s="37"/>
      <c r="CQJ176" s="37"/>
      <c r="CQK176" s="37"/>
      <c r="CQL176" s="37"/>
      <c r="CQM176" s="37"/>
      <c r="CQN176" s="37"/>
      <c r="CQO176" s="37"/>
      <c r="CQP176" s="37"/>
      <c r="CQQ176" s="37"/>
      <c r="CQR176" s="37"/>
      <c r="CQS176" s="37"/>
      <c r="CQT176" s="37"/>
      <c r="CQU176" s="37"/>
      <c r="CQV176" s="37"/>
      <c r="CQW176" s="37"/>
      <c r="CQX176" s="37"/>
      <c r="CQY176" s="37"/>
      <c r="CQZ176" s="37"/>
      <c r="CRA176" s="37"/>
      <c r="CRB176" s="37"/>
      <c r="CRC176" s="37"/>
      <c r="CRD176" s="37"/>
      <c r="CRE176" s="37"/>
      <c r="CRF176" s="37"/>
      <c r="CRG176" s="37"/>
      <c r="CRH176" s="37"/>
      <c r="CRI176" s="37"/>
      <c r="CRJ176" s="37"/>
      <c r="CRK176" s="37"/>
      <c r="CRL176" s="37"/>
      <c r="CRM176" s="37"/>
      <c r="CRN176" s="37"/>
      <c r="CRO176" s="37"/>
      <c r="CRP176" s="37"/>
      <c r="CRQ176" s="37"/>
      <c r="CRR176" s="37"/>
      <c r="CRS176" s="37"/>
      <c r="CRT176" s="37"/>
      <c r="CRU176" s="37"/>
      <c r="CRV176" s="37"/>
      <c r="CRW176" s="37"/>
      <c r="CRX176" s="37"/>
      <c r="CRY176" s="37"/>
      <c r="CRZ176" s="37"/>
      <c r="CSA176" s="37"/>
      <c r="CSB176" s="37"/>
      <c r="CSC176" s="37"/>
      <c r="CSD176" s="37"/>
      <c r="CSE176" s="37"/>
      <c r="CSF176" s="37"/>
      <c r="CSG176" s="37"/>
      <c r="CSH176" s="37"/>
      <c r="CSI176" s="37"/>
      <c r="CSJ176" s="37"/>
      <c r="CSK176" s="37"/>
      <c r="CSL176" s="37"/>
      <c r="CSM176" s="37"/>
      <c r="CSN176" s="37"/>
      <c r="CSO176" s="37"/>
      <c r="CSP176" s="37"/>
      <c r="CSQ176" s="37"/>
      <c r="CSR176" s="37"/>
      <c r="CSS176" s="37"/>
      <c r="CST176" s="37"/>
      <c r="CSU176" s="37"/>
      <c r="CSV176" s="37"/>
      <c r="CSW176" s="37"/>
      <c r="CSX176" s="37"/>
      <c r="CSY176" s="37"/>
      <c r="CSZ176" s="37"/>
      <c r="CTA176" s="37"/>
      <c r="CTB176" s="37"/>
      <c r="CTC176" s="37"/>
      <c r="CTD176" s="37"/>
      <c r="CTE176" s="37"/>
      <c r="CTF176" s="37"/>
      <c r="CTG176" s="37"/>
      <c r="CTH176" s="37"/>
      <c r="CTI176" s="37"/>
      <c r="CTJ176" s="37"/>
      <c r="CTK176" s="37"/>
      <c r="CTL176" s="37"/>
      <c r="CTM176" s="37"/>
      <c r="CTN176" s="37"/>
      <c r="CTO176" s="37"/>
      <c r="CTP176" s="37"/>
      <c r="CTQ176" s="37"/>
      <c r="CTR176" s="37"/>
      <c r="CTS176" s="37"/>
      <c r="CTT176" s="37"/>
      <c r="CTU176" s="37"/>
      <c r="CTV176" s="37"/>
      <c r="CTW176" s="37"/>
      <c r="CTX176" s="37"/>
      <c r="CTY176" s="37"/>
      <c r="CTZ176" s="37"/>
      <c r="CUA176" s="37"/>
      <c r="CUB176" s="37"/>
      <c r="CUC176" s="37"/>
      <c r="CUD176" s="37"/>
      <c r="CUE176" s="37"/>
      <c r="CUF176" s="37"/>
      <c r="CUG176" s="37"/>
      <c r="CUH176" s="37"/>
      <c r="CUI176" s="37"/>
      <c r="CUJ176" s="37"/>
      <c r="CUK176" s="37"/>
      <c r="CUL176" s="37"/>
      <c r="CUM176" s="37"/>
      <c r="CUN176" s="37"/>
      <c r="CUO176" s="37"/>
      <c r="CUP176" s="37"/>
      <c r="CUQ176" s="37"/>
      <c r="CUR176" s="37"/>
      <c r="CUS176" s="37"/>
      <c r="CUT176" s="37"/>
      <c r="CUU176" s="37"/>
      <c r="CUV176" s="37"/>
      <c r="CUW176" s="37"/>
      <c r="CUX176" s="37"/>
      <c r="CUY176" s="37"/>
      <c r="CUZ176" s="37"/>
      <c r="CVA176" s="37"/>
      <c r="CVB176" s="37"/>
      <c r="CVC176" s="37"/>
      <c r="CVD176" s="37"/>
      <c r="CVE176" s="37"/>
      <c r="CVF176" s="37"/>
      <c r="CVG176" s="37"/>
      <c r="CVH176" s="37"/>
      <c r="CVI176" s="37"/>
      <c r="CVJ176" s="37"/>
      <c r="CVK176" s="37"/>
      <c r="CVL176" s="37"/>
      <c r="CVM176" s="37"/>
      <c r="CVN176" s="37"/>
      <c r="CVO176" s="37"/>
      <c r="CVP176" s="37"/>
      <c r="CVQ176" s="37"/>
      <c r="CVR176" s="37"/>
      <c r="CVS176" s="37"/>
      <c r="CVT176" s="37"/>
      <c r="CVU176" s="37"/>
      <c r="CVV176" s="37"/>
      <c r="CVW176" s="37"/>
      <c r="CVX176" s="37"/>
      <c r="CVY176" s="37"/>
      <c r="CVZ176" s="37"/>
      <c r="CWA176" s="37"/>
      <c r="CWB176" s="37"/>
      <c r="CWC176" s="37"/>
      <c r="CWD176" s="37"/>
      <c r="CWE176" s="37"/>
      <c r="CWF176" s="37"/>
      <c r="CWG176" s="37"/>
      <c r="CWH176" s="37"/>
      <c r="CWI176" s="37"/>
      <c r="CWJ176" s="37"/>
      <c r="CWK176" s="37"/>
      <c r="CWL176" s="37"/>
      <c r="CWM176" s="37"/>
      <c r="CWN176" s="37"/>
      <c r="CWO176" s="37"/>
      <c r="CWP176" s="37"/>
      <c r="CWQ176" s="37"/>
      <c r="CWR176" s="37"/>
      <c r="CWS176" s="37"/>
      <c r="CWT176" s="37"/>
      <c r="CWU176" s="37"/>
      <c r="CWV176" s="37"/>
      <c r="CWW176" s="37"/>
      <c r="CWX176" s="37"/>
      <c r="CWY176" s="37"/>
      <c r="CWZ176" s="37"/>
      <c r="CXA176" s="37"/>
      <c r="CXB176" s="37"/>
      <c r="CXC176" s="37"/>
      <c r="CXD176" s="37"/>
      <c r="CXE176" s="37"/>
      <c r="CXF176" s="37"/>
      <c r="CXG176" s="37"/>
      <c r="CXH176" s="37"/>
      <c r="CXI176" s="37"/>
      <c r="CXJ176" s="37"/>
      <c r="CXK176" s="37"/>
      <c r="CXL176" s="37"/>
      <c r="CXM176" s="37"/>
      <c r="CXN176" s="37"/>
      <c r="CXO176" s="37"/>
      <c r="CXP176" s="37"/>
      <c r="CXQ176" s="37"/>
      <c r="CXR176" s="37"/>
      <c r="CXS176" s="37"/>
      <c r="CXT176" s="37"/>
      <c r="CXU176" s="37"/>
      <c r="CXV176" s="37"/>
      <c r="CXW176" s="37"/>
      <c r="CXX176" s="37"/>
      <c r="CXY176" s="37"/>
      <c r="CXZ176" s="37"/>
      <c r="CYA176" s="37"/>
      <c r="CYB176" s="37"/>
      <c r="CYC176" s="37"/>
      <c r="CYD176" s="37"/>
      <c r="CYE176" s="37"/>
      <c r="CYF176" s="37"/>
      <c r="CYG176" s="37"/>
      <c r="CYH176" s="37"/>
      <c r="CYI176" s="37"/>
      <c r="CYJ176" s="37"/>
      <c r="CYK176" s="37"/>
      <c r="CYL176" s="37"/>
      <c r="CYM176" s="37"/>
      <c r="CYN176" s="37"/>
      <c r="CYO176" s="37"/>
      <c r="CYP176" s="37"/>
      <c r="CYQ176" s="37"/>
      <c r="CYR176" s="37"/>
      <c r="CYS176" s="37"/>
      <c r="CYT176" s="37"/>
      <c r="CYU176" s="37"/>
      <c r="CYV176" s="37"/>
      <c r="CYW176" s="37"/>
      <c r="CYX176" s="37"/>
      <c r="CYY176" s="37"/>
      <c r="CYZ176" s="37"/>
      <c r="CZA176" s="37"/>
      <c r="CZB176" s="37"/>
      <c r="CZC176" s="37"/>
      <c r="CZD176" s="37"/>
      <c r="CZE176" s="37"/>
      <c r="CZF176" s="37"/>
      <c r="CZG176" s="37"/>
      <c r="CZH176" s="37"/>
      <c r="CZI176" s="37"/>
      <c r="CZJ176" s="37"/>
      <c r="CZK176" s="37"/>
      <c r="CZL176" s="37"/>
      <c r="CZM176" s="37"/>
      <c r="CZN176" s="37"/>
      <c r="CZO176" s="37"/>
      <c r="CZP176" s="37"/>
      <c r="CZQ176" s="37"/>
      <c r="CZR176" s="37"/>
      <c r="CZS176" s="37"/>
      <c r="CZT176" s="37"/>
      <c r="CZU176" s="37"/>
      <c r="CZV176" s="37"/>
      <c r="CZW176" s="37"/>
      <c r="CZX176" s="37"/>
      <c r="CZY176" s="37"/>
      <c r="CZZ176" s="37"/>
      <c r="DAA176" s="37"/>
      <c r="DAB176" s="37"/>
      <c r="DAC176" s="37"/>
      <c r="DAD176" s="37"/>
      <c r="DAE176" s="37"/>
      <c r="DAF176" s="37"/>
      <c r="DAG176" s="37"/>
      <c r="DAH176" s="37"/>
      <c r="DAI176" s="37"/>
      <c r="DAJ176" s="37"/>
      <c r="DAK176" s="37"/>
      <c r="DAL176" s="37"/>
      <c r="DAM176" s="37"/>
      <c r="DAN176" s="37"/>
      <c r="DAO176" s="37"/>
      <c r="DAP176" s="37"/>
      <c r="DAQ176" s="37"/>
      <c r="DAR176" s="37"/>
      <c r="DAS176" s="37"/>
      <c r="DAT176" s="37"/>
      <c r="DAU176" s="37"/>
      <c r="DAV176" s="37"/>
      <c r="DAW176" s="37"/>
      <c r="DAX176" s="37"/>
      <c r="DAY176" s="37"/>
      <c r="DAZ176" s="37"/>
      <c r="DBA176" s="37"/>
      <c r="DBB176" s="37"/>
      <c r="DBC176" s="37"/>
      <c r="DBD176" s="37"/>
      <c r="DBE176" s="37"/>
      <c r="DBF176" s="37"/>
      <c r="DBG176" s="37"/>
      <c r="DBH176" s="37"/>
      <c r="DBI176" s="37"/>
      <c r="DBJ176" s="37"/>
      <c r="DBK176" s="37"/>
      <c r="DBL176" s="37"/>
      <c r="DBM176" s="37"/>
      <c r="DBN176" s="37"/>
      <c r="DBO176" s="37"/>
      <c r="DBP176" s="37"/>
      <c r="DBQ176" s="37"/>
      <c r="DBR176" s="37"/>
      <c r="DBS176" s="37"/>
      <c r="DBT176" s="37"/>
      <c r="DBU176" s="37"/>
      <c r="DBV176" s="37"/>
      <c r="DBW176" s="37"/>
      <c r="DBX176" s="37"/>
      <c r="DBY176" s="37"/>
      <c r="DBZ176" s="37"/>
      <c r="DCA176" s="37"/>
      <c r="DCB176" s="37"/>
      <c r="DCC176" s="37"/>
      <c r="DCD176" s="37"/>
      <c r="DCE176" s="37"/>
      <c r="DCF176" s="37"/>
      <c r="DCG176" s="37"/>
      <c r="DCH176" s="37"/>
      <c r="DCI176" s="37"/>
      <c r="DCJ176" s="37"/>
      <c r="DCK176" s="37"/>
      <c r="DCL176" s="37"/>
      <c r="DCM176" s="37"/>
      <c r="DCN176" s="37"/>
      <c r="DCO176" s="37"/>
      <c r="DCP176" s="37"/>
      <c r="DCQ176" s="37"/>
      <c r="DCR176" s="37"/>
      <c r="DCS176" s="37"/>
      <c r="DCT176" s="37"/>
      <c r="DCU176" s="37"/>
      <c r="DCV176" s="37"/>
      <c r="DCW176" s="37"/>
      <c r="DCX176" s="37"/>
      <c r="DCY176" s="37"/>
      <c r="DCZ176" s="37"/>
      <c r="DDA176" s="37"/>
      <c r="DDB176" s="37"/>
      <c r="DDC176" s="37"/>
      <c r="DDD176" s="37"/>
      <c r="DDE176" s="37"/>
      <c r="DDF176" s="37"/>
      <c r="DDG176" s="37"/>
      <c r="DDH176" s="37"/>
      <c r="DDI176" s="37"/>
      <c r="DDJ176" s="37"/>
      <c r="DDK176" s="37"/>
      <c r="DDL176" s="37"/>
      <c r="DDM176" s="37"/>
      <c r="DDN176" s="37"/>
      <c r="DDO176" s="37"/>
      <c r="DDP176" s="37"/>
      <c r="DDQ176" s="37"/>
      <c r="DDR176" s="37"/>
      <c r="DDS176" s="37"/>
      <c r="DDT176" s="37"/>
      <c r="DDU176" s="37"/>
      <c r="DDV176" s="37"/>
      <c r="DDW176" s="37"/>
      <c r="DDX176" s="37"/>
      <c r="DDY176" s="37"/>
      <c r="DDZ176" s="37"/>
      <c r="DEA176" s="37"/>
      <c r="DEB176" s="37"/>
      <c r="DEC176" s="37"/>
      <c r="DED176" s="37"/>
      <c r="DEE176" s="37"/>
      <c r="DEF176" s="37"/>
      <c r="DEG176" s="37"/>
      <c r="DEH176" s="37"/>
      <c r="DEI176" s="37"/>
      <c r="DEJ176" s="37"/>
      <c r="DEK176" s="37"/>
      <c r="DEL176" s="37"/>
      <c r="DEM176" s="37"/>
      <c r="DEN176" s="37"/>
      <c r="DEO176" s="37"/>
      <c r="DEP176" s="37"/>
      <c r="DEQ176" s="37"/>
      <c r="DER176" s="37"/>
      <c r="DES176" s="37"/>
      <c r="DET176" s="37"/>
      <c r="DEU176" s="37"/>
      <c r="DEV176" s="37"/>
      <c r="DEW176" s="37"/>
      <c r="DEX176" s="37"/>
      <c r="DEY176" s="37"/>
      <c r="DEZ176" s="37"/>
      <c r="DFA176" s="37"/>
      <c r="DFB176" s="37"/>
      <c r="DFC176" s="37"/>
      <c r="DFD176" s="37"/>
      <c r="DFE176" s="37"/>
      <c r="DFF176" s="37"/>
      <c r="DFG176" s="37"/>
      <c r="DFH176" s="37"/>
      <c r="DFI176" s="37"/>
      <c r="DFJ176" s="37"/>
      <c r="DFK176" s="37"/>
      <c r="DFL176" s="37"/>
      <c r="DFM176" s="37"/>
      <c r="DFN176" s="37"/>
      <c r="DFO176" s="37"/>
      <c r="DFP176" s="37"/>
      <c r="DFQ176" s="37"/>
      <c r="DFR176" s="37"/>
      <c r="DFS176" s="37"/>
      <c r="DFT176" s="37"/>
      <c r="DFU176" s="37"/>
      <c r="DFV176" s="37"/>
      <c r="DFW176" s="37"/>
      <c r="DFX176" s="37"/>
      <c r="DFY176" s="37"/>
      <c r="DFZ176" s="37"/>
      <c r="DGA176" s="37"/>
      <c r="DGB176" s="37"/>
      <c r="DGC176" s="37"/>
      <c r="DGD176" s="37"/>
      <c r="DGE176" s="37"/>
      <c r="DGF176" s="37"/>
      <c r="DGG176" s="37"/>
      <c r="DGH176" s="37"/>
      <c r="DGI176" s="37"/>
      <c r="DGJ176" s="37"/>
      <c r="DGK176" s="37"/>
      <c r="DGL176" s="37"/>
      <c r="DGM176" s="37"/>
      <c r="DGN176" s="37"/>
      <c r="DGO176" s="37"/>
      <c r="DGP176" s="37"/>
      <c r="DGQ176" s="37"/>
      <c r="DGR176" s="37"/>
      <c r="DGS176" s="37"/>
      <c r="DGT176" s="37"/>
      <c r="DGU176" s="37"/>
      <c r="DGV176" s="37"/>
      <c r="DGW176" s="37"/>
      <c r="DGX176" s="37"/>
      <c r="DGY176" s="37"/>
      <c r="DGZ176" s="37"/>
      <c r="DHA176" s="37"/>
      <c r="DHB176" s="37"/>
      <c r="DHC176" s="37"/>
      <c r="DHD176" s="37"/>
      <c r="DHE176" s="37"/>
      <c r="DHF176" s="37"/>
      <c r="DHG176" s="37"/>
      <c r="DHH176" s="37"/>
      <c r="DHI176" s="37"/>
      <c r="DHJ176" s="37"/>
      <c r="DHK176" s="37"/>
      <c r="DHL176" s="37"/>
      <c r="DHM176" s="37"/>
      <c r="DHN176" s="37"/>
      <c r="DHO176" s="37"/>
      <c r="DHP176" s="37"/>
      <c r="DHQ176" s="37"/>
      <c r="DHR176" s="37"/>
      <c r="DHS176" s="37"/>
      <c r="DHT176" s="37"/>
      <c r="DHU176" s="37"/>
      <c r="DHV176" s="37"/>
      <c r="DHW176" s="37"/>
      <c r="DHX176" s="37"/>
      <c r="DHY176" s="37"/>
      <c r="DHZ176" s="37"/>
      <c r="DIA176" s="37"/>
      <c r="DIB176" s="37"/>
      <c r="DIC176" s="37"/>
      <c r="DID176" s="37"/>
      <c r="DIE176" s="37"/>
      <c r="DIF176" s="37"/>
      <c r="DIG176" s="37"/>
      <c r="DIH176" s="37"/>
      <c r="DII176" s="37"/>
      <c r="DIJ176" s="37"/>
      <c r="DIK176" s="37"/>
      <c r="DIL176" s="37"/>
      <c r="DIM176" s="37"/>
      <c r="DIN176" s="37"/>
      <c r="DIO176" s="37"/>
      <c r="DIP176" s="37"/>
      <c r="DIQ176" s="37"/>
      <c r="DIR176" s="37"/>
      <c r="DIS176" s="37"/>
      <c r="DIT176" s="37"/>
      <c r="DIU176" s="37"/>
      <c r="DIV176" s="37"/>
      <c r="DIW176" s="37"/>
      <c r="DIX176" s="37"/>
      <c r="DIY176" s="37"/>
      <c r="DIZ176" s="37"/>
      <c r="DJA176" s="37"/>
      <c r="DJB176" s="37"/>
      <c r="DJC176" s="37"/>
      <c r="DJD176" s="37"/>
      <c r="DJE176" s="37"/>
      <c r="DJF176" s="37"/>
      <c r="DJG176" s="37"/>
      <c r="DJH176" s="37"/>
      <c r="DJI176" s="37"/>
      <c r="DJJ176" s="37"/>
      <c r="DJK176" s="37"/>
      <c r="DJL176" s="37"/>
      <c r="DJM176" s="37"/>
      <c r="DJN176" s="37"/>
      <c r="DJO176" s="37"/>
      <c r="DJP176" s="37"/>
      <c r="DJQ176" s="37"/>
      <c r="DJR176" s="37"/>
      <c r="DJS176" s="37"/>
      <c r="DJT176" s="37"/>
      <c r="DJU176" s="37"/>
      <c r="DJV176" s="37"/>
      <c r="DJW176" s="37"/>
      <c r="DJX176" s="37"/>
      <c r="DJY176" s="37"/>
      <c r="DJZ176" s="37"/>
      <c r="DKA176" s="37"/>
      <c r="DKB176" s="37"/>
      <c r="DKC176" s="37"/>
      <c r="DKD176" s="37"/>
      <c r="DKE176" s="37"/>
      <c r="DKF176" s="37"/>
      <c r="DKG176" s="37"/>
      <c r="DKH176" s="37"/>
      <c r="DKI176" s="37"/>
      <c r="DKJ176" s="37"/>
      <c r="DKK176" s="37"/>
      <c r="DKL176" s="37"/>
      <c r="DKM176" s="37"/>
      <c r="DKN176" s="37"/>
      <c r="DKO176" s="37"/>
      <c r="DKP176" s="37"/>
      <c r="DKQ176" s="37"/>
      <c r="DKR176" s="37"/>
      <c r="DKS176" s="37"/>
      <c r="DKT176" s="37"/>
      <c r="DKU176" s="37"/>
      <c r="DKV176" s="37"/>
      <c r="DKW176" s="37"/>
      <c r="DKX176" s="37"/>
      <c r="DKY176" s="37"/>
      <c r="DKZ176" s="37"/>
      <c r="DLA176" s="37"/>
      <c r="DLB176" s="37"/>
      <c r="DLC176" s="37"/>
      <c r="DLD176" s="37"/>
      <c r="DLE176" s="37"/>
      <c r="DLF176" s="37"/>
      <c r="DLG176" s="37"/>
      <c r="DLH176" s="37"/>
      <c r="DLI176" s="37"/>
      <c r="DLJ176" s="37"/>
      <c r="DLK176" s="37"/>
      <c r="DLL176" s="37"/>
      <c r="DLM176" s="37"/>
      <c r="DLN176" s="37"/>
      <c r="DLO176" s="37"/>
      <c r="DLP176" s="37"/>
      <c r="DLQ176" s="37"/>
      <c r="DLR176" s="37"/>
      <c r="DLS176" s="37"/>
      <c r="DLT176" s="37"/>
      <c r="DLU176" s="37"/>
      <c r="DLV176" s="37"/>
      <c r="DLW176" s="37"/>
      <c r="DLX176" s="37"/>
      <c r="DLY176" s="37"/>
      <c r="DLZ176" s="37"/>
      <c r="DMA176" s="37"/>
      <c r="DMB176" s="37"/>
      <c r="DMC176" s="37"/>
      <c r="DMD176" s="37"/>
      <c r="DME176" s="37"/>
      <c r="DMF176" s="37"/>
      <c r="DMG176" s="37"/>
      <c r="DMH176" s="37"/>
      <c r="DMI176" s="37"/>
      <c r="DMJ176" s="37"/>
      <c r="DMK176" s="37"/>
      <c r="DML176" s="37"/>
      <c r="DMM176" s="37"/>
      <c r="DMN176" s="37"/>
      <c r="DMO176" s="37"/>
      <c r="DMP176" s="37"/>
      <c r="DMQ176" s="37"/>
      <c r="DMR176" s="37"/>
      <c r="DMS176" s="37"/>
      <c r="DMT176" s="37"/>
      <c r="DMU176" s="37"/>
      <c r="DMV176" s="37"/>
      <c r="DMW176" s="37"/>
      <c r="DMX176" s="37"/>
      <c r="DMY176" s="37"/>
      <c r="DMZ176" s="37"/>
      <c r="DNA176" s="37"/>
      <c r="DNB176" s="37"/>
      <c r="DNC176" s="37"/>
      <c r="DND176" s="37"/>
      <c r="DNE176" s="37"/>
      <c r="DNF176" s="37"/>
      <c r="DNG176" s="37"/>
      <c r="DNH176" s="37"/>
      <c r="DNI176" s="37"/>
      <c r="DNJ176" s="37"/>
      <c r="DNK176" s="37"/>
      <c r="DNL176" s="37"/>
      <c r="DNM176" s="37"/>
      <c r="DNN176" s="37"/>
      <c r="DNO176" s="37"/>
      <c r="DNP176" s="37"/>
      <c r="DNQ176" s="37"/>
      <c r="DNR176" s="37"/>
      <c r="DNS176" s="37"/>
      <c r="DNT176" s="37"/>
      <c r="DNU176" s="37"/>
      <c r="DNV176" s="37"/>
      <c r="DNW176" s="37"/>
      <c r="DNX176" s="37"/>
      <c r="DNY176" s="37"/>
      <c r="DNZ176" s="37"/>
      <c r="DOA176" s="37"/>
      <c r="DOB176" s="37"/>
      <c r="DOC176" s="37"/>
      <c r="DOD176" s="37"/>
      <c r="DOE176" s="37"/>
      <c r="DOF176" s="37"/>
      <c r="DOG176" s="37"/>
      <c r="DOH176" s="37"/>
      <c r="DOI176" s="37"/>
      <c r="DOJ176" s="37"/>
      <c r="DOK176" s="37"/>
      <c r="DOL176" s="37"/>
      <c r="DOM176" s="37"/>
      <c r="DON176" s="37"/>
      <c r="DOO176" s="37"/>
      <c r="DOP176" s="37"/>
      <c r="DOQ176" s="37"/>
      <c r="DOR176" s="37"/>
      <c r="DOS176" s="37"/>
      <c r="DOT176" s="37"/>
      <c r="DOU176" s="37"/>
      <c r="DOV176" s="37"/>
      <c r="DOW176" s="37"/>
      <c r="DOX176" s="37"/>
      <c r="DOY176" s="37"/>
      <c r="DOZ176" s="37"/>
      <c r="DPA176" s="37"/>
      <c r="DPB176" s="37"/>
      <c r="DPC176" s="37"/>
      <c r="DPD176" s="37"/>
      <c r="DPE176" s="37"/>
      <c r="DPF176" s="37"/>
      <c r="DPG176" s="37"/>
      <c r="DPH176" s="37"/>
      <c r="DPI176" s="37"/>
      <c r="DPJ176" s="37"/>
      <c r="DPK176" s="37"/>
      <c r="DPL176" s="37"/>
      <c r="DPM176" s="37"/>
      <c r="DPN176" s="37"/>
      <c r="DPO176" s="37"/>
      <c r="DPP176" s="37"/>
      <c r="DPQ176" s="37"/>
      <c r="DPR176" s="37"/>
      <c r="DPS176" s="37"/>
      <c r="DPT176" s="37"/>
      <c r="DPU176" s="37"/>
      <c r="DPV176" s="37"/>
      <c r="DPW176" s="37"/>
      <c r="DPX176" s="37"/>
      <c r="DPY176" s="37"/>
      <c r="DPZ176" s="37"/>
      <c r="DQA176" s="37"/>
      <c r="DQB176" s="37"/>
      <c r="DQC176" s="37"/>
      <c r="DQD176" s="37"/>
      <c r="DQE176" s="37"/>
      <c r="DQF176" s="37"/>
      <c r="DQG176" s="37"/>
      <c r="DQH176" s="37"/>
      <c r="DQI176" s="37"/>
      <c r="DQJ176" s="37"/>
      <c r="DQK176" s="37"/>
      <c r="DQL176" s="37"/>
      <c r="DQM176" s="37"/>
      <c r="DQN176" s="37"/>
      <c r="DQO176" s="37"/>
      <c r="DQP176" s="37"/>
      <c r="DQQ176" s="37"/>
      <c r="DQR176" s="37"/>
      <c r="DQS176" s="37"/>
      <c r="DQT176" s="37"/>
      <c r="DQU176" s="37"/>
      <c r="DQV176" s="37"/>
      <c r="DQW176" s="37"/>
      <c r="DQX176" s="37"/>
      <c r="DQY176" s="37"/>
      <c r="DQZ176" s="37"/>
      <c r="DRA176" s="37"/>
      <c r="DRB176" s="37"/>
      <c r="DRC176" s="37"/>
      <c r="DRD176" s="37"/>
      <c r="DRE176" s="37"/>
      <c r="DRF176" s="37"/>
      <c r="DRG176" s="37"/>
      <c r="DRH176" s="37"/>
      <c r="DRI176" s="37"/>
      <c r="DRJ176" s="37"/>
      <c r="DRK176" s="37"/>
      <c r="DRL176" s="37"/>
      <c r="DRM176" s="37"/>
      <c r="DRN176" s="37"/>
      <c r="DRO176" s="37"/>
      <c r="DRP176" s="37"/>
      <c r="DRQ176" s="37"/>
      <c r="DRR176" s="37"/>
      <c r="DRS176" s="37"/>
      <c r="DRT176" s="37"/>
      <c r="DRU176" s="37"/>
      <c r="DRV176" s="37"/>
      <c r="DRW176" s="37"/>
      <c r="DRX176" s="37"/>
      <c r="DRY176" s="37"/>
      <c r="DRZ176" s="37"/>
      <c r="DSA176" s="37"/>
      <c r="DSB176" s="37"/>
      <c r="DSC176" s="37"/>
      <c r="DSD176" s="37"/>
      <c r="DSE176" s="37"/>
      <c r="DSF176" s="37"/>
      <c r="DSG176" s="37"/>
      <c r="DSH176" s="37"/>
      <c r="DSI176" s="37"/>
      <c r="DSJ176" s="37"/>
      <c r="DSK176" s="37"/>
      <c r="DSL176" s="37"/>
      <c r="DSM176" s="37"/>
      <c r="DSN176" s="37"/>
      <c r="DSO176" s="37"/>
      <c r="DSP176" s="37"/>
      <c r="DSQ176" s="37"/>
      <c r="DSR176" s="37"/>
      <c r="DSS176" s="37"/>
      <c r="DST176" s="37"/>
      <c r="DSU176" s="37"/>
      <c r="DSV176" s="37"/>
      <c r="DSW176" s="37"/>
      <c r="DSX176" s="37"/>
      <c r="DSY176" s="37"/>
      <c r="DSZ176" s="37"/>
      <c r="DTA176" s="37"/>
      <c r="DTB176" s="37"/>
      <c r="DTC176" s="37"/>
      <c r="DTD176" s="37"/>
      <c r="DTE176" s="37"/>
      <c r="DTF176" s="37"/>
      <c r="DTG176" s="37"/>
      <c r="DTH176" s="37"/>
      <c r="DTI176" s="37"/>
      <c r="DTJ176" s="37"/>
      <c r="DTK176" s="37"/>
      <c r="DTL176" s="37"/>
      <c r="DTM176" s="37"/>
      <c r="DTN176" s="37"/>
      <c r="DTO176" s="37"/>
      <c r="DTP176" s="37"/>
      <c r="DTQ176" s="37"/>
      <c r="DTR176" s="37"/>
      <c r="DTS176" s="37"/>
      <c r="DTT176" s="37"/>
      <c r="DTU176" s="37"/>
      <c r="DTV176" s="37"/>
      <c r="DTW176" s="37"/>
      <c r="DTX176" s="37"/>
      <c r="DTY176" s="37"/>
      <c r="DTZ176" s="37"/>
      <c r="DUA176" s="37"/>
      <c r="DUB176" s="37"/>
      <c r="DUC176" s="37"/>
      <c r="DUD176" s="37"/>
      <c r="DUE176" s="37"/>
      <c r="DUF176" s="37"/>
      <c r="DUG176" s="37"/>
      <c r="DUH176" s="37"/>
      <c r="DUI176" s="37"/>
      <c r="DUJ176" s="37"/>
      <c r="DUK176" s="37"/>
      <c r="DUL176" s="37"/>
      <c r="DUM176" s="37"/>
      <c r="DUN176" s="37"/>
      <c r="DUO176" s="37"/>
      <c r="DUP176" s="37"/>
      <c r="DUQ176" s="37"/>
      <c r="DUR176" s="37"/>
      <c r="DUS176" s="37"/>
      <c r="DUT176" s="37"/>
      <c r="DUU176" s="37"/>
      <c r="DUV176" s="37"/>
      <c r="DUW176" s="37"/>
      <c r="DUX176" s="37"/>
      <c r="DUY176" s="37"/>
      <c r="DUZ176" s="37"/>
      <c r="DVA176" s="37"/>
      <c r="DVB176" s="37"/>
      <c r="DVC176" s="37"/>
      <c r="DVD176" s="37"/>
      <c r="DVE176" s="37"/>
      <c r="DVF176" s="37"/>
      <c r="DVG176" s="37"/>
      <c r="DVH176" s="37"/>
      <c r="DVI176" s="37"/>
      <c r="DVJ176" s="37"/>
      <c r="DVK176" s="37"/>
      <c r="DVL176" s="37"/>
      <c r="DVM176" s="37"/>
      <c r="DVN176" s="37"/>
      <c r="DVO176" s="37"/>
      <c r="DVP176" s="37"/>
      <c r="DVQ176" s="37"/>
      <c r="DVR176" s="37"/>
      <c r="DVS176" s="37"/>
      <c r="DVT176" s="37"/>
      <c r="DVU176" s="37"/>
      <c r="DVV176" s="37"/>
      <c r="DVW176" s="37"/>
      <c r="DVX176" s="37"/>
      <c r="DVY176" s="37"/>
      <c r="DVZ176" s="37"/>
      <c r="DWA176" s="37"/>
      <c r="DWB176" s="37"/>
      <c r="DWC176" s="37"/>
      <c r="DWD176" s="37"/>
      <c r="DWE176" s="37"/>
      <c r="DWF176" s="37"/>
      <c r="DWG176" s="37"/>
      <c r="DWH176" s="37"/>
      <c r="DWI176" s="37"/>
      <c r="DWJ176" s="37"/>
      <c r="DWK176" s="37"/>
      <c r="DWL176" s="37"/>
      <c r="DWM176" s="37"/>
      <c r="DWN176" s="37"/>
      <c r="DWO176" s="37"/>
      <c r="DWP176" s="37"/>
      <c r="DWQ176" s="37"/>
      <c r="DWR176" s="37"/>
      <c r="DWS176" s="37"/>
      <c r="DWT176" s="37"/>
      <c r="DWU176" s="37"/>
      <c r="DWV176" s="37"/>
      <c r="DWW176" s="37"/>
      <c r="DWX176" s="37"/>
      <c r="DWY176" s="37"/>
      <c r="DWZ176" s="37"/>
      <c r="DXA176" s="37"/>
      <c r="DXB176" s="37"/>
      <c r="DXC176" s="37"/>
      <c r="DXD176" s="37"/>
      <c r="DXE176" s="37"/>
      <c r="DXF176" s="37"/>
      <c r="DXG176" s="37"/>
      <c r="DXH176" s="37"/>
      <c r="DXI176" s="37"/>
      <c r="DXJ176" s="37"/>
      <c r="DXK176" s="37"/>
      <c r="DXL176" s="37"/>
      <c r="DXM176" s="37"/>
      <c r="DXN176" s="37"/>
      <c r="DXO176" s="37"/>
      <c r="DXP176" s="37"/>
      <c r="DXQ176" s="37"/>
      <c r="DXR176" s="37"/>
      <c r="DXS176" s="37"/>
      <c r="DXT176" s="37"/>
      <c r="DXU176" s="37"/>
      <c r="DXV176" s="37"/>
      <c r="DXW176" s="37"/>
      <c r="DXX176" s="37"/>
      <c r="DXY176" s="37"/>
      <c r="DXZ176" s="37"/>
      <c r="DYA176" s="37"/>
      <c r="DYB176" s="37"/>
      <c r="DYC176" s="37"/>
      <c r="DYD176" s="37"/>
      <c r="DYE176" s="37"/>
      <c r="DYF176" s="37"/>
      <c r="DYG176" s="37"/>
      <c r="DYH176" s="37"/>
      <c r="DYI176" s="37"/>
      <c r="DYJ176" s="37"/>
      <c r="DYK176" s="37"/>
      <c r="DYL176" s="37"/>
      <c r="DYM176" s="37"/>
      <c r="DYN176" s="37"/>
      <c r="DYO176" s="37"/>
      <c r="DYP176" s="37"/>
      <c r="DYQ176" s="37"/>
      <c r="DYR176" s="37"/>
      <c r="DYS176" s="37"/>
      <c r="DYT176" s="37"/>
      <c r="DYU176" s="37"/>
      <c r="DYV176" s="37"/>
      <c r="DYW176" s="37"/>
      <c r="DYX176" s="37"/>
      <c r="DYY176" s="37"/>
      <c r="DYZ176" s="37"/>
      <c r="DZA176" s="37"/>
      <c r="DZB176" s="37"/>
      <c r="DZC176" s="37"/>
      <c r="DZD176" s="37"/>
      <c r="DZE176" s="37"/>
      <c r="DZF176" s="37"/>
      <c r="DZG176" s="37"/>
      <c r="DZH176" s="37"/>
      <c r="DZI176" s="37"/>
      <c r="DZJ176" s="37"/>
      <c r="DZK176" s="37"/>
      <c r="DZL176" s="37"/>
      <c r="DZM176" s="37"/>
      <c r="DZN176" s="37"/>
      <c r="DZO176" s="37"/>
      <c r="DZP176" s="37"/>
      <c r="DZQ176" s="37"/>
      <c r="DZR176" s="37"/>
      <c r="DZS176" s="37"/>
      <c r="DZT176" s="37"/>
      <c r="DZU176" s="37"/>
      <c r="DZV176" s="37"/>
      <c r="DZW176" s="37"/>
      <c r="DZX176" s="37"/>
      <c r="DZY176" s="37"/>
      <c r="DZZ176" s="37"/>
      <c r="EAA176" s="37"/>
      <c r="EAB176" s="37"/>
      <c r="EAC176" s="37"/>
      <c r="EAD176" s="37"/>
      <c r="EAE176" s="37"/>
      <c r="EAF176" s="37"/>
      <c r="EAG176" s="37"/>
      <c r="EAH176" s="37"/>
      <c r="EAI176" s="37"/>
      <c r="EAJ176" s="37"/>
      <c r="EAK176" s="37"/>
      <c r="EAL176" s="37"/>
      <c r="EAM176" s="37"/>
      <c r="EAN176" s="37"/>
      <c r="EAO176" s="37"/>
      <c r="EAP176" s="37"/>
      <c r="EAQ176" s="37"/>
      <c r="EAR176" s="37"/>
      <c r="EAS176" s="37"/>
      <c r="EAT176" s="37"/>
      <c r="EAU176" s="37"/>
      <c r="EAV176" s="37"/>
      <c r="EAW176" s="37"/>
      <c r="EAX176" s="37"/>
      <c r="EAY176" s="37"/>
      <c r="EAZ176" s="37"/>
      <c r="EBA176" s="37"/>
      <c r="EBB176" s="37"/>
      <c r="EBC176" s="37"/>
      <c r="EBD176" s="37"/>
      <c r="EBE176" s="37"/>
      <c r="EBF176" s="37"/>
      <c r="EBG176" s="37"/>
      <c r="EBH176" s="37"/>
      <c r="EBI176" s="37"/>
      <c r="EBJ176" s="37"/>
      <c r="EBK176" s="37"/>
      <c r="EBL176" s="37"/>
      <c r="EBM176" s="37"/>
      <c r="EBN176" s="37"/>
      <c r="EBO176" s="37"/>
      <c r="EBP176" s="37"/>
      <c r="EBQ176" s="37"/>
      <c r="EBR176" s="37"/>
      <c r="EBS176" s="37"/>
      <c r="EBT176" s="37"/>
      <c r="EBU176" s="37"/>
      <c r="EBV176" s="37"/>
      <c r="EBW176" s="37"/>
      <c r="EBX176" s="37"/>
      <c r="EBY176" s="37"/>
      <c r="EBZ176" s="37"/>
      <c r="ECA176" s="37"/>
      <c r="ECB176" s="37"/>
      <c r="ECC176" s="37"/>
      <c r="ECD176" s="37"/>
      <c r="ECE176" s="37"/>
      <c r="ECF176" s="37"/>
      <c r="ECG176" s="37"/>
      <c r="ECH176" s="37"/>
      <c r="ECI176" s="37"/>
      <c r="ECJ176" s="37"/>
      <c r="ECK176" s="37"/>
      <c r="ECL176" s="37"/>
      <c r="ECM176" s="37"/>
      <c r="ECN176" s="37"/>
      <c r="ECO176" s="37"/>
      <c r="ECP176" s="37"/>
      <c r="ECQ176" s="37"/>
      <c r="ECR176" s="37"/>
      <c r="ECS176" s="37"/>
      <c r="ECT176" s="37"/>
      <c r="ECU176" s="37"/>
      <c r="ECV176" s="37"/>
      <c r="ECW176" s="37"/>
      <c r="ECX176" s="37"/>
      <c r="ECY176" s="37"/>
      <c r="ECZ176" s="37"/>
      <c r="EDA176" s="37"/>
      <c r="EDB176" s="37"/>
      <c r="EDC176" s="37"/>
      <c r="EDD176" s="37"/>
      <c r="EDE176" s="37"/>
      <c r="EDF176" s="37"/>
      <c r="EDG176" s="37"/>
      <c r="EDH176" s="37"/>
      <c r="EDI176" s="37"/>
      <c r="EDJ176" s="37"/>
      <c r="EDK176" s="37"/>
      <c r="EDL176" s="37"/>
      <c r="EDM176" s="37"/>
      <c r="EDN176" s="37"/>
      <c r="EDO176" s="37"/>
      <c r="EDP176" s="37"/>
      <c r="EDQ176" s="37"/>
      <c r="EDR176" s="37"/>
      <c r="EDS176" s="37"/>
      <c r="EDT176" s="37"/>
      <c r="EDU176" s="37"/>
      <c r="EDV176" s="37"/>
      <c r="EDW176" s="37"/>
      <c r="EDX176" s="37"/>
      <c r="EDY176" s="37"/>
      <c r="EDZ176" s="37"/>
      <c r="EEA176" s="37"/>
      <c r="EEB176" s="37"/>
      <c r="EEC176" s="37"/>
      <c r="EED176" s="37"/>
      <c r="EEE176" s="37"/>
      <c r="EEF176" s="37"/>
      <c r="EEG176" s="37"/>
      <c r="EEH176" s="37"/>
      <c r="EEI176" s="37"/>
      <c r="EEJ176" s="37"/>
      <c r="EEK176" s="37"/>
      <c r="EEL176" s="37"/>
      <c r="EEM176" s="37"/>
      <c r="EEN176" s="37"/>
      <c r="EEO176" s="37"/>
      <c r="EEP176" s="37"/>
      <c r="EEQ176" s="37"/>
      <c r="EER176" s="37"/>
      <c r="EES176" s="37"/>
      <c r="EET176" s="37"/>
      <c r="EEU176" s="37"/>
      <c r="EEV176" s="37"/>
      <c r="EEW176" s="37"/>
      <c r="EEX176" s="37"/>
      <c r="EEY176" s="37"/>
      <c r="EEZ176" s="37"/>
      <c r="EFA176" s="37"/>
      <c r="EFB176" s="37"/>
      <c r="EFC176" s="37"/>
      <c r="EFD176" s="37"/>
      <c r="EFE176" s="37"/>
      <c r="EFF176" s="37"/>
      <c r="EFG176" s="37"/>
      <c r="EFH176" s="37"/>
      <c r="EFI176" s="37"/>
      <c r="EFJ176" s="37"/>
      <c r="EFK176" s="37"/>
      <c r="EFL176" s="37"/>
      <c r="EFM176" s="37"/>
      <c r="EFN176" s="37"/>
      <c r="EFO176" s="37"/>
      <c r="EFP176" s="37"/>
      <c r="EFQ176" s="37"/>
      <c r="EFR176" s="37"/>
      <c r="EFS176" s="37"/>
      <c r="EFT176" s="37"/>
      <c r="EFU176" s="37"/>
      <c r="EFV176" s="37"/>
      <c r="EFW176" s="37"/>
      <c r="EFX176" s="37"/>
      <c r="EFY176" s="37"/>
      <c r="EFZ176" s="37"/>
      <c r="EGA176" s="37"/>
      <c r="EGB176" s="37"/>
      <c r="EGC176" s="37"/>
      <c r="EGD176" s="37"/>
      <c r="EGE176" s="37"/>
      <c r="EGF176" s="37"/>
      <c r="EGG176" s="37"/>
      <c r="EGH176" s="37"/>
      <c r="EGI176" s="37"/>
      <c r="EGJ176" s="37"/>
      <c r="EGK176" s="37"/>
      <c r="EGL176" s="37"/>
      <c r="EGM176" s="37"/>
      <c r="EGN176" s="37"/>
      <c r="EGO176" s="37"/>
      <c r="EGP176" s="37"/>
      <c r="EGQ176" s="37"/>
      <c r="EGR176" s="37"/>
      <c r="EGS176" s="37"/>
      <c r="EGT176" s="37"/>
      <c r="EGU176" s="37"/>
      <c r="EGV176" s="37"/>
      <c r="EGW176" s="37"/>
      <c r="EGX176" s="37"/>
      <c r="EGY176" s="37"/>
      <c r="EGZ176" s="37"/>
      <c r="EHA176" s="37"/>
      <c r="EHB176" s="37"/>
      <c r="EHC176" s="37"/>
      <c r="EHD176" s="37"/>
      <c r="EHE176" s="37"/>
      <c r="EHF176" s="37"/>
      <c r="EHG176" s="37"/>
      <c r="EHH176" s="37"/>
      <c r="EHI176" s="37"/>
      <c r="EHJ176" s="37"/>
      <c r="EHK176" s="37"/>
      <c r="EHL176" s="37"/>
      <c r="EHM176" s="37"/>
      <c r="EHN176" s="37"/>
      <c r="EHO176" s="37"/>
      <c r="EHP176" s="37"/>
      <c r="EHQ176" s="37"/>
      <c r="EHR176" s="37"/>
      <c r="EHS176" s="37"/>
      <c r="EHT176" s="37"/>
      <c r="EHU176" s="37"/>
      <c r="EHV176" s="37"/>
      <c r="EHW176" s="37"/>
      <c r="EHX176" s="37"/>
      <c r="EHY176" s="37"/>
      <c r="EHZ176" s="37"/>
      <c r="EIA176" s="37"/>
      <c r="EIB176" s="37"/>
      <c r="EIC176" s="37"/>
      <c r="EID176" s="37"/>
      <c r="EIE176" s="37"/>
      <c r="EIF176" s="37"/>
      <c r="EIG176" s="37"/>
      <c r="EIH176" s="37"/>
      <c r="EII176" s="37"/>
      <c r="EIJ176" s="37"/>
      <c r="EIK176" s="37"/>
      <c r="EIL176" s="37"/>
      <c r="EIM176" s="37"/>
      <c r="EIN176" s="37"/>
      <c r="EIO176" s="37"/>
      <c r="EIP176" s="37"/>
      <c r="EIQ176" s="37"/>
      <c r="EIR176" s="37"/>
      <c r="EIS176" s="37"/>
      <c r="EIT176" s="37"/>
      <c r="EIU176" s="37"/>
      <c r="EIV176" s="37"/>
      <c r="EIW176" s="37"/>
      <c r="EIX176" s="37"/>
      <c r="EIY176" s="37"/>
      <c r="EIZ176" s="37"/>
      <c r="EJA176" s="37"/>
      <c r="EJB176" s="37"/>
      <c r="EJC176" s="37"/>
      <c r="EJD176" s="37"/>
      <c r="EJE176" s="37"/>
      <c r="EJF176" s="37"/>
      <c r="EJG176" s="37"/>
      <c r="EJH176" s="37"/>
      <c r="EJI176" s="37"/>
      <c r="EJJ176" s="37"/>
      <c r="EJK176" s="37"/>
      <c r="EJL176" s="37"/>
      <c r="EJM176" s="37"/>
      <c r="EJN176" s="37"/>
      <c r="EJO176" s="37"/>
      <c r="EJP176" s="37"/>
      <c r="EJQ176" s="37"/>
      <c r="EJR176" s="37"/>
      <c r="EJS176" s="37"/>
      <c r="EJT176" s="37"/>
      <c r="EJU176" s="37"/>
      <c r="EJV176" s="37"/>
      <c r="EJW176" s="37"/>
      <c r="EJX176" s="37"/>
      <c r="EJY176" s="37"/>
      <c r="EJZ176" s="37"/>
      <c r="EKA176" s="37"/>
      <c r="EKB176" s="37"/>
      <c r="EKC176" s="37"/>
      <c r="EKD176" s="37"/>
      <c r="EKE176" s="37"/>
      <c r="EKF176" s="37"/>
      <c r="EKG176" s="37"/>
      <c r="EKH176" s="37"/>
      <c r="EKI176" s="37"/>
      <c r="EKJ176" s="37"/>
      <c r="EKK176" s="37"/>
      <c r="EKL176" s="37"/>
      <c r="EKM176" s="37"/>
      <c r="EKN176" s="37"/>
      <c r="EKO176" s="37"/>
      <c r="EKP176" s="37"/>
      <c r="EKQ176" s="37"/>
      <c r="EKR176" s="37"/>
      <c r="EKS176" s="37"/>
      <c r="EKT176" s="37"/>
      <c r="EKU176" s="37"/>
      <c r="EKV176" s="37"/>
      <c r="EKW176" s="37"/>
      <c r="EKX176" s="37"/>
      <c r="EKY176" s="37"/>
      <c r="EKZ176" s="37"/>
      <c r="ELA176" s="37"/>
      <c r="ELB176" s="37"/>
      <c r="ELC176" s="37"/>
      <c r="ELD176" s="37"/>
      <c r="ELE176" s="37"/>
      <c r="ELF176" s="37"/>
      <c r="ELG176" s="37"/>
      <c r="ELH176" s="37"/>
      <c r="ELI176" s="37"/>
      <c r="ELJ176" s="37"/>
      <c r="ELK176" s="37"/>
      <c r="ELL176" s="37"/>
      <c r="ELM176" s="37"/>
      <c r="ELN176" s="37"/>
      <c r="ELO176" s="37"/>
      <c r="ELP176" s="37"/>
      <c r="ELQ176" s="37"/>
      <c r="ELR176" s="37"/>
      <c r="ELS176" s="37"/>
      <c r="ELT176" s="37"/>
      <c r="ELU176" s="37"/>
      <c r="ELV176" s="37"/>
      <c r="ELW176" s="37"/>
      <c r="ELX176" s="37"/>
      <c r="ELY176" s="37"/>
      <c r="ELZ176" s="37"/>
      <c r="EMA176" s="37"/>
      <c r="EMB176" s="37"/>
      <c r="EMC176" s="37"/>
      <c r="EMD176" s="37"/>
      <c r="EME176" s="37"/>
      <c r="EMF176" s="37"/>
      <c r="EMG176" s="37"/>
      <c r="EMH176" s="37"/>
      <c r="EMI176" s="37"/>
      <c r="EMJ176" s="37"/>
      <c r="EMK176" s="37"/>
      <c r="EML176" s="37"/>
      <c r="EMM176" s="37"/>
      <c r="EMN176" s="37"/>
      <c r="EMO176" s="37"/>
      <c r="EMP176" s="37"/>
      <c r="EMQ176" s="37"/>
      <c r="EMR176" s="37"/>
      <c r="EMS176" s="37"/>
      <c r="EMT176" s="37"/>
      <c r="EMU176" s="37"/>
      <c r="EMV176" s="37"/>
      <c r="EMW176" s="37"/>
      <c r="EMX176" s="37"/>
      <c r="EMY176" s="37"/>
      <c r="EMZ176" s="37"/>
      <c r="ENA176" s="37"/>
      <c r="ENB176" s="37"/>
      <c r="ENC176" s="37"/>
      <c r="END176" s="37"/>
      <c r="ENE176" s="37"/>
      <c r="ENF176" s="37"/>
      <c r="ENG176" s="37"/>
      <c r="ENH176" s="37"/>
      <c r="ENI176" s="37"/>
      <c r="ENJ176" s="37"/>
      <c r="ENK176" s="37"/>
      <c r="ENL176" s="37"/>
      <c r="ENM176" s="37"/>
      <c r="ENN176" s="37"/>
      <c r="ENO176" s="37"/>
      <c r="ENP176" s="37"/>
      <c r="ENQ176" s="37"/>
      <c r="ENR176" s="37"/>
      <c r="ENS176" s="37"/>
      <c r="ENT176" s="37"/>
      <c r="ENU176" s="37"/>
      <c r="ENV176" s="37"/>
      <c r="ENW176" s="37"/>
      <c r="ENX176" s="37"/>
      <c r="ENY176" s="37"/>
      <c r="ENZ176" s="37"/>
      <c r="EOA176" s="37"/>
      <c r="EOB176" s="37"/>
      <c r="EOC176" s="37"/>
      <c r="EOD176" s="37"/>
      <c r="EOE176" s="37"/>
      <c r="EOF176" s="37"/>
      <c r="EOG176" s="37"/>
      <c r="EOH176" s="37"/>
      <c r="EOI176" s="37"/>
      <c r="EOJ176" s="37"/>
      <c r="EOK176" s="37"/>
      <c r="EOL176" s="37"/>
      <c r="EOM176" s="37"/>
      <c r="EON176" s="37"/>
      <c r="EOO176" s="37"/>
      <c r="EOP176" s="37"/>
      <c r="EOQ176" s="37"/>
      <c r="EOR176" s="37"/>
      <c r="EOS176" s="37"/>
      <c r="EOT176" s="37"/>
      <c r="EOU176" s="37"/>
      <c r="EOV176" s="37"/>
      <c r="EOW176" s="37"/>
      <c r="EOX176" s="37"/>
      <c r="EOY176" s="37"/>
      <c r="EOZ176" s="37"/>
      <c r="EPA176" s="37"/>
      <c r="EPB176" s="37"/>
      <c r="EPC176" s="37"/>
      <c r="EPD176" s="37"/>
      <c r="EPE176" s="37"/>
      <c r="EPF176" s="37"/>
      <c r="EPG176" s="37"/>
      <c r="EPH176" s="37"/>
      <c r="EPI176" s="37"/>
      <c r="EPJ176" s="37"/>
      <c r="EPK176" s="37"/>
      <c r="EPL176" s="37"/>
      <c r="EPM176" s="37"/>
      <c r="EPN176" s="37"/>
      <c r="EPO176" s="37"/>
      <c r="EPP176" s="37"/>
      <c r="EPQ176" s="37"/>
      <c r="EPR176" s="37"/>
      <c r="EPS176" s="37"/>
      <c r="EPT176" s="37"/>
      <c r="EPU176" s="37"/>
      <c r="EPV176" s="37"/>
      <c r="EPW176" s="37"/>
      <c r="EPX176" s="37"/>
      <c r="EPY176" s="37"/>
      <c r="EPZ176" s="37"/>
      <c r="EQA176" s="37"/>
      <c r="EQB176" s="37"/>
      <c r="EQC176" s="37"/>
      <c r="EQD176" s="37"/>
      <c r="EQE176" s="37"/>
      <c r="EQF176" s="37"/>
      <c r="EQG176" s="37"/>
      <c r="EQH176" s="37"/>
      <c r="EQI176" s="37"/>
      <c r="EQJ176" s="37"/>
      <c r="EQK176" s="37"/>
      <c r="EQL176" s="37"/>
      <c r="EQM176" s="37"/>
      <c r="EQN176" s="37"/>
      <c r="EQO176" s="37"/>
      <c r="EQP176" s="37"/>
      <c r="EQQ176" s="37"/>
      <c r="EQR176" s="37"/>
      <c r="EQS176" s="37"/>
      <c r="EQT176" s="37"/>
      <c r="EQU176" s="37"/>
      <c r="EQV176" s="37"/>
      <c r="EQW176" s="37"/>
      <c r="EQX176" s="37"/>
      <c r="EQY176" s="37"/>
      <c r="EQZ176" s="37"/>
      <c r="ERA176" s="37"/>
      <c r="ERB176" s="37"/>
      <c r="ERC176" s="37"/>
      <c r="ERD176" s="37"/>
      <c r="ERE176" s="37"/>
      <c r="ERF176" s="37"/>
      <c r="ERG176" s="37"/>
      <c r="ERH176" s="37"/>
      <c r="ERI176" s="37"/>
      <c r="ERJ176" s="37"/>
      <c r="ERK176" s="37"/>
      <c r="ERL176" s="37"/>
      <c r="ERM176" s="37"/>
      <c r="ERN176" s="37"/>
      <c r="ERO176" s="37"/>
      <c r="ERP176" s="37"/>
      <c r="ERQ176" s="37"/>
      <c r="ERR176" s="37"/>
      <c r="ERS176" s="37"/>
      <c r="ERT176" s="37"/>
      <c r="ERU176" s="37"/>
      <c r="ERV176" s="37"/>
      <c r="ERW176" s="37"/>
      <c r="ERX176" s="37"/>
      <c r="ERY176" s="37"/>
      <c r="ERZ176" s="37"/>
      <c r="ESA176" s="37"/>
      <c r="ESB176" s="37"/>
      <c r="ESC176" s="37"/>
      <c r="ESD176" s="37"/>
      <c r="ESE176" s="37"/>
      <c r="ESF176" s="37"/>
      <c r="ESG176" s="37"/>
      <c r="ESH176" s="37"/>
      <c r="ESI176" s="37"/>
      <c r="ESJ176" s="37"/>
      <c r="ESK176" s="37"/>
      <c r="ESL176" s="37"/>
      <c r="ESM176" s="37"/>
      <c r="ESN176" s="37"/>
      <c r="ESO176" s="37"/>
      <c r="ESP176" s="37"/>
      <c r="ESQ176" s="37"/>
      <c r="ESR176" s="37"/>
      <c r="ESS176" s="37"/>
      <c r="EST176" s="37"/>
      <c r="ESU176" s="37"/>
      <c r="ESV176" s="37"/>
      <c r="ESW176" s="37"/>
      <c r="ESX176" s="37"/>
      <c r="ESY176" s="37"/>
      <c r="ESZ176" s="37"/>
      <c r="ETA176" s="37"/>
      <c r="ETB176" s="37"/>
      <c r="ETC176" s="37"/>
      <c r="ETD176" s="37"/>
      <c r="ETE176" s="37"/>
      <c r="ETF176" s="37"/>
      <c r="ETG176" s="37"/>
      <c r="ETH176" s="37"/>
      <c r="ETI176" s="37"/>
      <c r="ETJ176" s="37"/>
      <c r="ETK176" s="37"/>
      <c r="ETL176" s="37"/>
      <c r="ETM176" s="37"/>
      <c r="ETN176" s="37"/>
      <c r="ETO176" s="37"/>
      <c r="ETP176" s="37"/>
      <c r="ETQ176" s="37"/>
      <c r="ETR176" s="37"/>
      <c r="ETS176" s="37"/>
      <c r="ETT176" s="37"/>
      <c r="ETU176" s="37"/>
      <c r="ETV176" s="37"/>
      <c r="ETW176" s="37"/>
      <c r="ETX176" s="37"/>
      <c r="ETY176" s="37"/>
      <c r="ETZ176" s="37"/>
      <c r="EUA176" s="37"/>
      <c r="EUB176" s="37"/>
      <c r="EUC176" s="37"/>
      <c r="EUD176" s="37"/>
      <c r="EUE176" s="37"/>
      <c r="EUF176" s="37"/>
      <c r="EUG176" s="37"/>
      <c r="EUH176" s="37"/>
      <c r="EUI176" s="37"/>
      <c r="EUJ176" s="37"/>
      <c r="EUK176" s="37"/>
      <c r="EUL176" s="37"/>
      <c r="EUM176" s="37"/>
      <c r="EUN176" s="37"/>
      <c r="EUO176" s="37"/>
      <c r="EUP176" s="37"/>
      <c r="EUQ176" s="37"/>
      <c r="EUR176" s="37"/>
      <c r="EUS176" s="37"/>
      <c r="EUT176" s="37"/>
      <c r="EUU176" s="37"/>
      <c r="EUV176" s="37"/>
      <c r="EUW176" s="37"/>
      <c r="EUX176" s="37"/>
      <c r="EUY176" s="37"/>
      <c r="EUZ176" s="37"/>
      <c r="EVA176" s="37"/>
      <c r="EVB176" s="37"/>
      <c r="EVC176" s="37"/>
      <c r="EVD176" s="37"/>
      <c r="EVE176" s="37"/>
      <c r="EVF176" s="37"/>
      <c r="EVG176" s="37"/>
      <c r="EVH176" s="37"/>
      <c r="EVI176" s="37"/>
      <c r="EVJ176" s="37"/>
      <c r="EVK176" s="37"/>
      <c r="EVL176" s="37"/>
      <c r="EVM176" s="37"/>
      <c r="EVN176" s="37"/>
      <c r="EVO176" s="37"/>
      <c r="EVP176" s="37"/>
      <c r="EVQ176" s="37"/>
      <c r="EVR176" s="37"/>
      <c r="EVS176" s="37"/>
      <c r="EVT176" s="37"/>
      <c r="EVU176" s="37"/>
      <c r="EVV176" s="37"/>
      <c r="EVW176" s="37"/>
      <c r="EVX176" s="37"/>
      <c r="EVY176" s="37"/>
      <c r="EVZ176" s="37"/>
      <c r="EWA176" s="37"/>
      <c r="EWB176" s="37"/>
      <c r="EWC176" s="37"/>
      <c r="EWD176" s="37"/>
      <c r="EWE176" s="37"/>
      <c r="EWF176" s="37"/>
      <c r="EWG176" s="37"/>
      <c r="EWH176" s="37"/>
      <c r="EWI176" s="37"/>
      <c r="EWJ176" s="37"/>
      <c r="EWK176" s="37"/>
      <c r="EWL176" s="37"/>
      <c r="EWM176" s="37"/>
      <c r="EWN176" s="37"/>
      <c r="EWO176" s="37"/>
      <c r="EWP176" s="37"/>
      <c r="EWQ176" s="37"/>
      <c r="EWR176" s="37"/>
      <c r="EWS176" s="37"/>
      <c r="EWT176" s="37"/>
      <c r="EWU176" s="37"/>
      <c r="EWV176" s="37"/>
      <c r="EWW176" s="37"/>
      <c r="EWX176" s="37"/>
      <c r="EWY176" s="37"/>
      <c r="EWZ176" s="37"/>
      <c r="EXA176" s="37"/>
      <c r="EXB176" s="37"/>
      <c r="EXC176" s="37"/>
      <c r="EXD176" s="37"/>
      <c r="EXE176" s="37"/>
      <c r="EXF176" s="37"/>
      <c r="EXG176" s="37"/>
      <c r="EXH176" s="37"/>
      <c r="EXI176" s="37"/>
      <c r="EXJ176" s="37"/>
      <c r="EXK176" s="37"/>
      <c r="EXL176" s="37"/>
      <c r="EXM176" s="37"/>
      <c r="EXN176" s="37"/>
      <c r="EXO176" s="37"/>
      <c r="EXP176" s="37"/>
      <c r="EXQ176" s="37"/>
      <c r="EXR176" s="37"/>
      <c r="EXS176" s="37"/>
      <c r="EXT176" s="37"/>
      <c r="EXU176" s="37"/>
      <c r="EXV176" s="37"/>
      <c r="EXW176" s="37"/>
      <c r="EXX176" s="37"/>
      <c r="EXY176" s="37"/>
      <c r="EXZ176" s="37"/>
      <c r="EYA176" s="37"/>
      <c r="EYB176" s="37"/>
      <c r="EYC176" s="37"/>
      <c r="EYD176" s="37"/>
      <c r="EYE176" s="37"/>
      <c r="EYF176" s="37"/>
      <c r="EYG176" s="37"/>
      <c r="EYH176" s="37"/>
      <c r="EYI176" s="37"/>
      <c r="EYJ176" s="37"/>
      <c r="EYK176" s="37"/>
      <c r="EYL176" s="37"/>
      <c r="EYM176" s="37"/>
      <c r="EYN176" s="37"/>
      <c r="EYO176" s="37"/>
      <c r="EYP176" s="37"/>
      <c r="EYQ176" s="37"/>
      <c r="EYR176" s="37"/>
      <c r="EYS176" s="37"/>
      <c r="EYT176" s="37"/>
      <c r="EYU176" s="37"/>
      <c r="EYV176" s="37"/>
      <c r="EYW176" s="37"/>
      <c r="EYX176" s="37"/>
      <c r="EYY176" s="37"/>
      <c r="EYZ176" s="37"/>
      <c r="EZA176" s="37"/>
      <c r="EZB176" s="37"/>
      <c r="EZC176" s="37"/>
      <c r="EZD176" s="37"/>
      <c r="EZE176" s="37"/>
      <c r="EZF176" s="37"/>
      <c r="EZG176" s="37"/>
      <c r="EZH176" s="37"/>
      <c r="EZI176" s="37"/>
      <c r="EZJ176" s="37"/>
      <c r="EZK176" s="37"/>
      <c r="EZL176" s="37"/>
      <c r="EZM176" s="37"/>
      <c r="EZN176" s="37"/>
      <c r="EZO176" s="37"/>
      <c r="EZP176" s="37"/>
      <c r="EZQ176" s="37"/>
      <c r="EZR176" s="37"/>
      <c r="EZS176" s="37"/>
      <c r="EZT176" s="37"/>
      <c r="EZU176" s="37"/>
      <c r="EZV176" s="37"/>
      <c r="EZW176" s="37"/>
      <c r="EZX176" s="37"/>
      <c r="EZY176" s="37"/>
      <c r="EZZ176" s="37"/>
      <c r="FAA176" s="37"/>
      <c r="FAB176" s="37"/>
      <c r="FAC176" s="37"/>
      <c r="FAD176" s="37"/>
      <c r="FAE176" s="37"/>
      <c r="FAF176" s="37"/>
      <c r="FAG176" s="37"/>
      <c r="FAH176" s="37"/>
      <c r="FAI176" s="37"/>
      <c r="FAJ176" s="37"/>
      <c r="FAK176" s="37"/>
      <c r="FAL176" s="37"/>
      <c r="FAM176" s="37"/>
      <c r="FAN176" s="37"/>
      <c r="FAO176" s="37"/>
      <c r="FAP176" s="37"/>
      <c r="FAQ176" s="37"/>
      <c r="FAR176" s="37"/>
      <c r="FAS176" s="37"/>
      <c r="FAT176" s="37"/>
      <c r="FAU176" s="37"/>
      <c r="FAV176" s="37"/>
      <c r="FAW176" s="37"/>
      <c r="FAX176" s="37"/>
      <c r="FAY176" s="37"/>
      <c r="FAZ176" s="37"/>
      <c r="FBA176" s="37"/>
      <c r="FBB176" s="37"/>
      <c r="FBC176" s="37"/>
      <c r="FBD176" s="37"/>
      <c r="FBE176" s="37"/>
      <c r="FBF176" s="37"/>
      <c r="FBG176" s="37"/>
      <c r="FBH176" s="37"/>
      <c r="FBI176" s="37"/>
      <c r="FBJ176" s="37"/>
      <c r="FBK176" s="37"/>
      <c r="FBL176" s="37"/>
      <c r="FBM176" s="37"/>
      <c r="FBN176" s="37"/>
      <c r="FBO176" s="37"/>
      <c r="FBP176" s="37"/>
      <c r="FBQ176" s="37"/>
      <c r="FBR176" s="37"/>
      <c r="FBS176" s="37"/>
      <c r="FBT176" s="37"/>
      <c r="FBU176" s="37"/>
      <c r="FBV176" s="37"/>
      <c r="FBW176" s="37"/>
      <c r="FBX176" s="37"/>
      <c r="FBY176" s="37"/>
      <c r="FBZ176" s="37"/>
      <c r="FCA176" s="37"/>
      <c r="FCB176" s="37"/>
      <c r="FCC176" s="37"/>
      <c r="FCD176" s="37"/>
      <c r="FCE176" s="37"/>
      <c r="FCF176" s="37"/>
      <c r="FCG176" s="37"/>
      <c r="FCH176" s="37"/>
      <c r="FCI176" s="37"/>
      <c r="FCJ176" s="37"/>
      <c r="FCK176" s="37"/>
      <c r="FCL176" s="37"/>
      <c r="FCM176" s="37"/>
      <c r="FCN176" s="37"/>
      <c r="FCO176" s="37"/>
      <c r="FCP176" s="37"/>
      <c r="FCQ176" s="37"/>
      <c r="FCR176" s="37"/>
      <c r="FCS176" s="37"/>
      <c r="FCT176" s="37"/>
      <c r="FCU176" s="37"/>
      <c r="FCV176" s="37"/>
      <c r="FCW176" s="37"/>
      <c r="FCX176" s="37"/>
      <c r="FCY176" s="37"/>
      <c r="FCZ176" s="37"/>
      <c r="FDA176" s="37"/>
      <c r="FDB176" s="37"/>
      <c r="FDC176" s="37"/>
      <c r="FDD176" s="37"/>
      <c r="FDE176" s="37"/>
      <c r="FDF176" s="37"/>
      <c r="FDG176" s="37"/>
      <c r="FDH176" s="37"/>
      <c r="FDI176" s="37"/>
      <c r="FDJ176" s="37"/>
      <c r="FDK176" s="37"/>
      <c r="FDL176" s="37"/>
      <c r="FDM176" s="37"/>
      <c r="FDN176" s="37"/>
      <c r="FDO176" s="37"/>
      <c r="FDP176" s="37"/>
      <c r="FDQ176" s="37"/>
      <c r="FDR176" s="37"/>
      <c r="FDS176" s="37"/>
      <c r="FDT176" s="37"/>
      <c r="FDU176" s="37"/>
      <c r="FDV176" s="37"/>
      <c r="FDW176" s="37"/>
      <c r="FDX176" s="37"/>
      <c r="FDY176" s="37"/>
      <c r="FDZ176" s="37"/>
      <c r="FEA176" s="37"/>
      <c r="FEB176" s="37"/>
      <c r="FEC176" s="37"/>
      <c r="FED176" s="37"/>
      <c r="FEE176" s="37"/>
      <c r="FEF176" s="37"/>
      <c r="FEG176" s="37"/>
      <c r="FEH176" s="37"/>
      <c r="FEI176" s="37"/>
      <c r="FEJ176" s="37"/>
      <c r="FEK176" s="37"/>
      <c r="FEL176" s="37"/>
      <c r="FEM176" s="37"/>
      <c r="FEN176" s="37"/>
      <c r="FEO176" s="37"/>
      <c r="FEP176" s="37"/>
      <c r="FEQ176" s="37"/>
      <c r="FER176" s="37"/>
      <c r="FES176" s="37"/>
      <c r="FET176" s="37"/>
      <c r="FEU176" s="37"/>
      <c r="FEV176" s="37"/>
      <c r="FEW176" s="37"/>
      <c r="FEX176" s="37"/>
      <c r="FEY176" s="37"/>
      <c r="FEZ176" s="37"/>
      <c r="FFA176" s="37"/>
      <c r="FFB176" s="37"/>
      <c r="FFC176" s="37"/>
      <c r="FFD176" s="37"/>
      <c r="FFE176" s="37"/>
      <c r="FFF176" s="37"/>
      <c r="FFG176" s="37"/>
      <c r="FFH176" s="37"/>
      <c r="FFI176" s="37"/>
      <c r="FFJ176" s="37"/>
      <c r="FFK176" s="37"/>
      <c r="FFL176" s="37"/>
      <c r="FFM176" s="37"/>
      <c r="FFN176" s="37"/>
      <c r="FFO176" s="37"/>
      <c r="FFP176" s="37"/>
      <c r="FFQ176" s="37"/>
      <c r="FFR176" s="37"/>
      <c r="FFS176" s="37"/>
      <c r="FFT176" s="37"/>
      <c r="FFU176" s="37"/>
      <c r="FFV176" s="37"/>
      <c r="FFW176" s="37"/>
      <c r="FFX176" s="37"/>
      <c r="FFY176" s="37"/>
      <c r="FFZ176" s="37"/>
      <c r="FGA176" s="37"/>
      <c r="FGB176" s="37"/>
      <c r="FGC176" s="37"/>
      <c r="FGD176" s="37"/>
      <c r="FGE176" s="37"/>
      <c r="FGF176" s="37"/>
      <c r="FGG176" s="37"/>
      <c r="FGH176" s="37"/>
      <c r="FGI176" s="37"/>
      <c r="FGJ176" s="37"/>
      <c r="FGK176" s="37"/>
      <c r="FGL176" s="37"/>
      <c r="FGM176" s="37"/>
      <c r="FGN176" s="37"/>
      <c r="FGO176" s="37"/>
      <c r="FGP176" s="37"/>
      <c r="FGQ176" s="37"/>
      <c r="FGR176" s="37"/>
      <c r="FGS176" s="37"/>
      <c r="FGT176" s="37"/>
      <c r="FGU176" s="37"/>
      <c r="FGV176" s="37"/>
      <c r="FGW176" s="37"/>
      <c r="FGX176" s="37"/>
      <c r="FGY176" s="37"/>
      <c r="FGZ176" s="37"/>
      <c r="FHA176" s="37"/>
      <c r="FHB176" s="37"/>
      <c r="FHC176" s="37"/>
      <c r="FHD176" s="37"/>
      <c r="FHE176" s="37"/>
      <c r="FHF176" s="37"/>
      <c r="FHG176" s="37"/>
      <c r="FHH176" s="37"/>
      <c r="FHI176" s="37"/>
      <c r="FHJ176" s="37"/>
      <c r="FHK176" s="37"/>
      <c r="FHL176" s="37"/>
      <c r="FHM176" s="37"/>
      <c r="FHN176" s="37"/>
      <c r="FHO176" s="37"/>
      <c r="FHP176" s="37"/>
      <c r="FHQ176" s="37"/>
      <c r="FHR176" s="37"/>
      <c r="FHS176" s="37"/>
      <c r="FHT176" s="37"/>
      <c r="FHU176" s="37"/>
      <c r="FHV176" s="37"/>
      <c r="FHW176" s="37"/>
      <c r="FHX176" s="37"/>
      <c r="FHY176" s="37"/>
      <c r="FHZ176" s="37"/>
      <c r="FIA176" s="37"/>
      <c r="FIB176" s="37"/>
      <c r="FIC176" s="37"/>
      <c r="FID176" s="37"/>
      <c r="FIE176" s="37"/>
      <c r="FIF176" s="37"/>
      <c r="FIG176" s="37"/>
      <c r="FIH176" s="37"/>
      <c r="FII176" s="37"/>
      <c r="FIJ176" s="37"/>
      <c r="FIK176" s="37"/>
      <c r="FIL176" s="37"/>
      <c r="FIM176" s="37"/>
      <c r="FIN176" s="37"/>
      <c r="FIO176" s="37"/>
      <c r="FIP176" s="37"/>
      <c r="FIQ176" s="37"/>
      <c r="FIR176" s="37"/>
      <c r="FIS176" s="37"/>
      <c r="FIT176" s="37"/>
      <c r="FIU176" s="37"/>
      <c r="FIV176" s="37"/>
      <c r="FIW176" s="37"/>
      <c r="FIX176" s="37"/>
      <c r="FIY176" s="37"/>
      <c r="FIZ176" s="37"/>
      <c r="FJA176" s="37"/>
      <c r="FJB176" s="37"/>
      <c r="FJC176" s="37"/>
      <c r="FJD176" s="37"/>
      <c r="FJE176" s="37"/>
      <c r="FJF176" s="37"/>
      <c r="FJG176" s="37"/>
      <c r="FJH176" s="37"/>
      <c r="FJI176" s="37"/>
      <c r="FJJ176" s="37"/>
      <c r="FJK176" s="37"/>
      <c r="FJL176" s="37"/>
      <c r="FJM176" s="37"/>
      <c r="FJN176" s="37"/>
      <c r="FJO176" s="37"/>
      <c r="FJP176" s="37"/>
      <c r="FJQ176" s="37"/>
      <c r="FJR176" s="37"/>
      <c r="FJS176" s="37"/>
      <c r="FJT176" s="37"/>
      <c r="FJU176" s="37"/>
      <c r="FJV176" s="37"/>
      <c r="FJW176" s="37"/>
      <c r="FJX176" s="37"/>
      <c r="FJY176" s="37"/>
      <c r="FJZ176" s="37"/>
      <c r="FKA176" s="37"/>
      <c r="FKB176" s="37"/>
      <c r="FKC176" s="37"/>
      <c r="FKD176" s="37"/>
      <c r="FKE176" s="37"/>
      <c r="FKF176" s="37"/>
      <c r="FKG176" s="37"/>
      <c r="FKH176" s="37"/>
      <c r="FKI176" s="37"/>
      <c r="FKJ176" s="37"/>
      <c r="FKK176" s="37"/>
      <c r="FKL176" s="37"/>
      <c r="FKM176" s="37"/>
      <c r="FKN176" s="37"/>
      <c r="FKO176" s="37"/>
      <c r="FKP176" s="37"/>
      <c r="FKQ176" s="37"/>
      <c r="FKR176" s="37"/>
      <c r="FKS176" s="37"/>
      <c r="FKT176" s="37"/>
      <c r="FKU176" s="37"/>
      <c r="FKV176" s="37"/>
      <c r="FKW176" s="37"/>
      <c r="FKX176" s="37"/>
      <c r="FKY176" s="37"/>
      <c r="FKZ176" s="37"/>
      <c r="FLA176" s="37"/>
      <c r="FLB176" s="37"/>
      <c r="FLC176" s="37"/>
      <c r="FLD176" s="37"/>
      <c r="FLE176" s="37"/>
      <c r="FLF176" s="37"/>
      <c r="FLG176" s="37"/>
      <c r="FLH176" s="37"/>
      <c r="FLI176" s="37"/>
      <c r="FLJ176" s="37"/>
      <c r="FLK176" s="37"/>
      <c r="FLL176" s="37"/>
      <c r="FLM176" s="37"/>
      <c r="FLN176" s="37"/>
      <c r="FLO176" s="37"/>
      <c r="FLP176" s="37"/>
      <c r="FLQ176" s="37"/>
      <c r="FLR176" s="37"/>
      <c r="FLS176" s="37"/>
      <c r="FLT176" s="37"/>
      <c r="FLU176" s="37"/>
      <c r="FLV176" s="37"/>
      <c r="FLW176" s="37"/>
      <c r="FLX176" s="37"/>
      <c r="FLY176" s="37"/>
      <c r="FLZ176" s="37"/>
      <c r="FMA176" s="37"/>
      <c r="FMB176" s="37"/>
      <c r="FMC176" s="37"/>
      <c r="FMD176" s="37"/>
      <c r="FME176" s="37"/>
      <c r="FMF176" s="37"/>
      <c r="FMG176" s="37"/>
      <c r="FMH176" s="37"/>
      <c r="FMI176" s="37"/>
      <c r="FMJ176" s="37"/>
      <c r="FMK176" s="37"/>
      <c r="FML176" s="37"/>
      <c r="FMM176" s="37"/>
      <c r="FMN176" s="37"/>
      <c r="FMO176" s="37"/>
      <c r="FMP176" s="37"/>
      <c r="FMQ176" s="37"/>
      <c r="FMR176" s="37"/>
      <c r="FMS176" s="37"/>
      <c r="FMT176" s="37"/>
      <c r="FMU176" s="37"/>
      <c r="FMV176" s="37"/>
      <c r="FMW176" s="37"/>
      <c r="FMX176" s="37"/>
      <c r="FMY176" s="37"/>
      <c r="FMZ176" s="37"/>
      <c r="FNA176" s="37"/>
      <c r="FNB176" s="37"/>
      <c r="FNC176" s="37"/>
      <c r="FND176" s="37"/>
      <c r="FNE176" s="37"/>
      <c r="FNF176" s="37"/>
      <c r="FNG176" s="37"/>
      <c r="FNH176" s="37"/>
      <c r="FNI176" s="37"/>
      <c r="FNJ176" s="37"/>
      <c r="FNK176" s="37"/>
      <c r="FNL176" s="37"/>
      <c r="FNM176" s="37"/>
      <c r="FNN176" s="37"/>
      <c r="FNO176" s="37"/>
      <c r="FNP176" s="37"/>
      <c r="FNQ176" s="37"/>
      <c r="FNR176" s="37"/>
      <c r="FNS176" s="37"/>
      <c r="FNT176" s="37"/>
      <c r="FNU176" s="37"/>
      <c r="FNV176" s="37"/>
      <c r="FNW176" s="37"/>
      <c r="FNX176" s="37"/>
      <c r="FNY176" s="37"/>
      <c r="FNZ176" s="37"/>
      <c r="FOA176" s="37"/>
      <c r="FOB176" s="37"/>
      <c r="FOC176" s="37"/>
      <c r="FOD176" s="37"/>
      <c r="FOE176" s="37"/>
      <c r="FOF176" s="37"/>
      <c r="FOG176" s="37"/>
      <c r="FOH176" s="37"/>
      <c r="FOI176" s="37"/>
      <c r="FOJ176" s="37"/>
      <c r="FOK176" s="37"/>
      <c r="FOL176" s="37"/>
      <c r="FOM176" s="37"/>
      <c r="FON176" s="37"/>
      <c r="FOO176" s="37"/>
      <c r="FOP176" s="37"/>
      <c r="FOQ176" s="37"/>
      <c r="FOR176" s="37"/>
      <c r="FOS176" s="37"/>
      <c r="FOT176" s="37"/>
      <c r="FOU176" s="37"/>
      <c r="FOV176" s="37"/>
      <c r="FOW176" s="37"/>
      <c r="FOX176" s="37"/>
      <c r="FOY176" s="37"/>
      <c r="FOZ176" s="37"/>
      <c r="FPA176" s="37"/>
      <c r="FPB176" s="37"/>
      <c r="FPC176" s="37"/>
      <c r="FPD176" s="37"/>
      <c r="FPE176" s="37"/>
      <c r="FPF176" s="37"/>
      <c r="FPG176" s="37"/>
      <c r="FPH176" s="37"/>
      <c r="FPI176" s="37"/>
      <c r="FPJ176" s="37"/>
      <c r="FPK176" s="37"/>
      <c r="FPL176" s="37"/>
      <c r="FPM176" s="37"/>
      <c r="FPN176" s="37"/>
      <c r="FPO176" s="37"/>
      <c r="FPP176" s="37"/>
      <c r="FPQ176" s="37"/>
      <c r="FPR176" s="37"/>
      <c r="FPS176" s="37"/>
      <c r="FPT176" s="37"/>
      <c r="FPU176" s="37"/>
      <c r="FPV176" s="37"/>
      <c r="FPW176" s="37"/>
      <c r="FPX176" s="37"/>
      <c r="FPY176" s="37"/>
      <c r="FPZ176" s="37"/>
      <c r="FQA176" s="37"/>
      <c r="FQB176" s="37"/>
      <c r="FQC176" s="37"/>
      <c r="FQD176" s="37"/>
      <c r="FQE176" s="37"/>
      <c r="FQF176" s="37"/>
      <c r="FQG176" s="37"/>
      <c r="FQH176" s="37"/>
      <c r="FQI176" s="37"/>
      <c r="FQJ176" s="37"/>
      <c r="FQK176" s="37"/>
      <c r="FQL176" s="37"/>
      <c r="FQM176" s="37"/>
      <c r="FQN176" s="37"/>
      <c r="FQO176" s="37"/>
      <c r="FQP176" s="37"/>
      <c r="FQQ176" s="37"/>
      <c r="FQR176" s="37"/>
      <c r="FQS176" s="37"/>
      <c r="FQT176" s="37"/>
      <c r="FQU176" s="37"/>
      <c r="FQV176" s="37"/>
      <c r="FQW176" s="37"/>
      <c r="FQX176" s="37"/>
      <c r="FQY176" s="37"/>
      <c r="FQZ176" s="37"/>
      <c r="FRA176" s="37"/>
      <c r="FRB176" s="37"/>
      <c r="FRC176" s="37"/>
      <c r="FRD176" s="37"/>
      <c r="FRE176" s="37"/>
      <c r="FRF176" s="37"/>
      <c r="FRG176" s="37"/>
      <c r="FRH176" s="37"/>
      <c r="FRI176" s="37"/>
      <c r="FRJ176" s="37"/>
      <c r="FRK176" s="37"/>
      <c r="FRL176" s="37"/>
      <c r="FRM176" s="37"/>
      <c r="FRN176" s="37"/>
      <c r="FRO176" s="37"/>
      <c r="FRP176" s="37"/>
      <c r="FRQ176" s="37"/>
      <c r="FRR176" s="37"/>
      <c r="FRS176" s="37"/>
      <c r="FRT176" s="37"/>
      <c r="FRU176" s="37"/>
      <c r="FRV176" s="37"/>
      <c r="FRW176" s="37"/>
      <c r="FRX176" s="37"/>
      <c r="FRY176" s="37"/>
      <c r="FRZ176" s="37"/>
      <c r="FSA176" s="37"/>
      <c r="FSB176" s="37"/>
      <c r="FSC176" s="37"/>
      <c r="FSD176" s="37"/>
      <c r="FSE176" s="37"/>
      <c r="FSF176" s="37"/>
      <c r="FSG176" s="37"/>
      <c r="FSH176" s="37"/>
      <c r="FSI176" s="37"/>
      <c r="FSJ176" s="37"/>
      <c r="FSK176" s="37"/>
      <c r="FSL176" s="37"/>
      <c r="FSM176" s="37"/>
      <c r="FSN176" s="37"/>
      <c r="FSO176" s="37"/>
      <c r="FSP176" s="37"/>
      <c r="FSQ176" s="37"/>
      <c r="FSR176" s="37"/>
      <c r="FSS176" s="37"/>
      <c r="FST176" s="37"/>
      <c r="FSU176" s="37"/>
      <c r="FSV176" s="37"/>
      <c r="FSW176" s="37"/>
      <c r="FSX176" s="37"/>
      <c r="FSY176" s="37"/>
      <c r="FSZ176" s="37"/>
      <c r="FTA176" s="37"/>
      <c r="FTB176" s="37"/>
      <c r="FTC176" s="37"/>
      <c r="FTD176" s="37"/>
      <c r="FTE176" s="37"/>
      <c r="FTF176" s="37"/>
      <c r="FTG176" s="37"/>
      <c r="FTH176" s="37"/>
      <c r="FTI176" s="37"/>
      <c r="FTJ176" s="37"/>
      <c r="FTK176" s="37"/>
      <c r="FTL176" s="37"/>
      <c r="FTM176" s="37"/>
      <c r="FTN176" s="37"/>
      <c r="FTO176" s="37"/>
      <c r="FTP176" s="37"/>
      <c r="FTQ176" s="37"/>
      <c r="FTR176" s="37"/>
      <c r="FTS176" s="37"/>
      <c r="FTT176" s="37"/>
      <c r="FTU176" s="37"/>
      <c r="FTV176" s="37"/>
      <c r="FTW176" s="37"/>
      <c r="FTX176" s="37"/>
      <c r="FTY176" s="37"/>
      <c r="FTZ176" s="37"/>
      <c r="FUA176" s="37"/>
      <c r="FUB176" s="37"/>
      <c r="FUC176" s="37"/>
      <c r="FUD176" s="37"/>
      <c r="FUE176" s="37"/>
      <c r="FUF176" s="37"/>
      <c r="FUG176" s="37"/>
      <c r="FUH176" s="37"/>
      <c r="FUI176" s="37"/>
      <c r="FUJ176" s="37"/>
      <c r="FUK176" s="37"/>
      <c r="FUL176" s="37"/>
      <c r="FUM176" s="37"/>
      <c r="FUN176" s="37"/>
      <c r="FUO176" s="37"/>
      <c r="FUP176" s="37"/>
      <c r="FUQ176" s="37"/>
      <c r="FUR176" s="37"/>
      <c r="FUS176" s="37"/>
      <c r="FUT176" s="37"/>
      <c r="FUU176" s="37"/>
      <c r="FUV176" s="37"/>
      <c r="FUW176" s="37"/>
      <c r="FUX176" s="37"/>
      <c r="FUY176" s="37"/>
      <c r="FUZ176" s="37"/>
      <c r="FVA176" s="37"/>
      <c r="FVB176" s="37"/>
      <c r="FVC176" s="37"/>
      <c r="FVD176" s="37"/>
      <c r="FVE176" s="37"/>
      <c r="FVF176" s="37"/>
      <c r="FVG176" s="37"/>
      <c r="FVH176" s="37"/>
      <c r="FVI176" s="37"/>
      <c r="FVJ176" s="37"/>
      <c r="FVK176" s="37"/>
      <c r="FVL176" s="37"/>
      <c r="FVM176" s="37"/>
      <c r="FVN176" s="37"/>
      <c r="FVO176" s="37"/>
      <c r="FVP176" s="37"/>
      <c r="FVQ176" s="37"/>
      <c r="FVR176" s="37"/>
      <c r="FVS176" s="37"/>
      <c r="FVT176" s="37"/>
      <c r="FVU176" s="37"/>
      <c r="FVV176" s="37"/>
      <c r="FVW176" s="37"/>
      <c r="FVX176" s="37"/>
      <c r="FVY176" s="37"/>
      <c r="FVZ176" s="37"/>
      <c r="FWA176" s="37"/>
      <c r="FWB176" s="37"/>
      <c r="FWC176" s="37"/>
      <c r="FWD176" s="37"/>
      <c r="FWE176" s="37"/>
      <c r="FWF176" s="37"/>
      <c r="FWG176" s="37"/>
      <c r="FWH176" s="37"/>
      <c r="FWI176" s="37"/>
      <c r="FWJ176" s="37"/>
      <c r="FWK176" s="37"/>
      <c r="FWL176" s="37"/>
      <c r="FWM176" s="37"/>
      <c r="FWN176" s="37"/>
      <c r="FWO176" s="37"/>
      <c r="FWP176" s="37"/>
      <c r="FWQ176" s="37"/>
      <c r="FWR176" s="37"/>
      <c r="FWS176" s="37"/>
      <c r="FWT176" s="37"/>
      <c r="FWU176" s="37"/>
      <c r="FWV176" s="37"/>
      <c r="FWW176" s="37"/>
      <c r="FWX176" s="37"/>
      <c r="FWY176" s="37"/>
      <c r="FWZ176" s="37"/>
      <c r="FXA176" s="37"/>
      <c r="FXB176" s="37"/>
      <c r="FXC176" s="37"/>
      <c r="FXD176" s="37"/>
      <c r="FXE176" s="37"/>
      <c r="FXF176" s="37"/>
      <c r="FXG176" s="37"/>
      <c r="FXH176" s="37"/>
      <c r="FXI176" s="37"/>
      <c r="FXJ176" s="37"/>
      <c r="FXK176" s="37"/>
      <c r="FXL176" s="37"/>
      <c r="FXM176" s="37"/>
      <c r="FXN176" s="37"/>
      <c r="FXO176" s="37"/>
      <c r="FXP176" s="37"/>
      <c r="FXQ176" s="37"/>
      <c r="FXR176" s="37"/>
      <c r="FXS176" s="37"/>
      <c r="FXT176" s="37"/>
      <c r="FXU176" s="37"/>
      <c r="FXV176" s="37"/>
      <c r="FXW176" s="37"/>
      <c r="FXX176" s="37"/>
      <c r="FXY176" s="37"/>
      <c r="FXZ176" s="37"/>
      <c r="FYA176" s="37"/>
      <c r="FYB176" s="37"/>
      <c r="FYC176" s="37"/>
      <c r="FYD176" s="37"/>
      <c r="FYE176" s="37"/>
      <c r="FYF176" s="37"/>
      <c r="FYG176" s="37"/>
      <c r="FYH176" s="37"/>
      <c r="FYI176" s="37"/>
      <c r="FYJ176" s="37"/>
      <c r="FYK176" s="37"/>
      <c r="FYL176" s="37"/>
      <c r="FYM176" s="37"/>
      <c r="FYN176" s="37"/>
      <c r="FYO176" s="37"/>
      <c r="FYP176" s="37"/>
      <c r="FYQ176" s="37"/>
      <c r="FYR176" s="37"/>
      <c r="FYS176" s="37"/>
      <c r="FYT176" s="37"/>
      <c r="FYU176" s="37"/>
      <c r="FYV176" s="37"/>
      <c r="FYW176" s="37"/>
      <c r="FYX176" s="37"/>
      <c r="FYY176" s="37"/>
      <c r="FYZ176" s="37"/>
      <c r="FZA176" s="37"/>
      <c r="FZB176" s="37"/>
      <c r="FZC176" s="37"/>
      <c r="FZD176" s="37"/>
      <c r="FZE176" s="37"/>
      <c r="FZF176" s="37"/>
      <c r="FZG176" s="37"/>
      <c r="FZH176" s="37"/>
      <c r="FZI176" s="37"/>
      <c r="FZJ176" s="37"/>
      <c r="FZK176" s="37"/>
      <c r="FZL176" s="37"/>
      <c r="FZM176" s="37"/>
      <c r="FZN176" s="37"/>
      <c r="FZO176" s="37"/>
      <c r="FZP176" s="37"/>
      <c r="FZQ176" s="37"/>
      <c r="FZR176" s="37"/>
      <c r="FZS176" s="37"/>
      <c r="FZT176" s="37"/>
      <c r="FZU176" s="37"/>
      <c r="FZV176" s="37"/>
      <c r="FZW176" s="37"/>
      <c r="FZX176" s="37"/>
      <c r="FZY176" s="37"/>
      <c r="FZZ176" s="37"/>
      <c r="GAA176" s="37"/>
      <c r="GAB176" s="37"/>
      <c r="GAC176" s="37"/>
      <c r="GAD176" s="37"/>
      <c r="GAE176" s="37"/>
      <c r="GAF176" s="37"/>
      <c r="GAG176" s="37"/>
      <c r="GAH176" s="37"/>
      <c r="GAI176" s="37"/>
      <c r="GAJ176" s="37"/>
      <c r="GAK176" s="37"/>
      <c r="GAL176" s="37"/>
      <c r="GAM176" s="37"/>
      <c r="GAN176" s="37"/>
      <c r="GAO176" s="37"/>
      <c r="GAP176" s="37"/>
      <c r="GAQ176" s="37"/>
      <c r="GAR176" s="37"/>
      <c r="GAS176" s="37"/>
      <c r="GAT176" s="37"/>
      <c r="GAU176" s="37"/>
      <c r="GAV176" s="37"/>
      <c r="GAW176" s="37"/>
      <c r="GAX176" s="37"/>
      <c r="GAY176" s="37"/>
      <c r="GAZ176" s="37"/>
      <c r="GBA176" s="37"/>
      <c r="GBB176" s="37"/>
      <c r="GBC176" s="37"/>
      <c r="GBD176" s="37"/>
      <c r="GBE176" s="37"/>
      <c r="GBF176" s="37"/>
      <c r="GBG176" s="37"/>
      <c r="GBH176" s="37"/>
      <c r="GBI176" s="37"/>
      <c r="GBJ176" s="37"/>
      <c r="GBK176" s="37"/>
      <c r="GBL176" s="37"/>
      <c r="GBM176" s="37"/>
      <c r="GBN176" s="37"/>
      <c r="GBO176" s="37"/>
      <c r="GBP176" s="37"/>
      <c r="GBQ176" s="37"/>
      <c r="GBR176" s="37"/>
      <c r="GBS176" s="37"/>
      <c r="GBT176" s="37"/>
      <c r="GBU176" s="37"/>
      <c r="GBV176" s="37"/>
      <c r="GBW176" s="37"/>
      <c r="GBX176" s="37"/>
      <c r="GBY176" s="37"/>
      <c r="GBZ176" s="37"/>
      <c r="GCA176" s="37"/>
      <c r="GCB176" s="37"/>
      <c r="GCC176" s="37"/>
      <c r="GCD176" s="37"/>
      <c r="GCE176" s="37"/>
      <c r="GCF176" s="37"/>
      <c r="GCG176" s="37"/>
      <c r="GCH176" s="37"/>
      <c r="GCI176" s="37"/>
      <c r="GCJ176" s="37"/>
      <c r="GCK176" s="37"/>
      <c r="GCL176" s="37"/>
      <c r="GCM176" s="37"/>
      <c r="GCN176" s="37"/>
      <c r="GCO176" s="37"/>
      <c r="GCP176" s="37"/>
      <c r="GCQ176" s="37"/>
      <c r="GCR176" s="37"/>
      <c r="GCS176" s="37"/>
      <c r="GCT176" s="37"/>
      <c r="GCU176" s="37"/>
      <c r="GCV176" s="37"/>
      <c r="GCW176" s="37"/>
      <c r="GCX176" s="37"/>
      <c r="GCY176" s="37"/>
      <c r="GCZ176" s="37"/>
      <c r="GDA176" s="37"/>
      <c r="GDB176" s="37"/>
      <c r="GDC176" s="37"/>
      <c r="GDD176" s="37"/>
      <c r="GDE176" s="37"/>
      <c r="GDF176" s="37"/>
      <c r="GDG176" s="37"/>
      <c r="GDH176" s="37"/>
      <c r="GDI176" s="37"/>
      <c r="GDJ176" s="37"/>
      <c r="GDK176" s="37"/>
      <c r="GDL176" s="37"/>
      <c r="GDM176" s="37"/>
      <c r="GDN176" s="37"/>
      <c r="GDO176" s="37"/>
      <c r="GDP176" s="37"/>
      <c r="GDQ176" s="37"/>
      <c r="GDR176" s="37"/>
      <c r="GDS176" s="37"/>
      <c r="GDT176" s="37"/>
      <c r="GDU176" s="37"/>
      <c r="GDV176" s="37"/>
      <c r="GDW176" s="37"/>
      <c r="GDX176" s="37"/>
      <c r="GDY176" s="37"/>
      <c r="GDZ176" s="37"/>
      <c r="GEA176" s="37"/>
      <c r="GEB176" s="37"/>
      <c r="GEC176" s="37"/>
      <c r="GED176" s="37"/>
      <c r="GEE176" s="37"/>
      <c r="GEF176" s="37"/>
      <c r="GEG176" s="37"/>
      <c r="GEH176" s="37"/>
      <c r="GEI176" s="37"/>
      <c r="GEJ176" s="37"/>
      <c r="GEK176" s="37"/>
      <c r="GEL176" s="37"/>
      <c r="GEM176" s="37"/>
      <c r="GEN176" s="37"/>
      <c r="GEO176" s="37"/>
      <c r="GEP176" s="37"/>
      <c r="GEQ176" s="37"/>
      <c r="GER176" s="37"/>
      <c r="GES176" s="37"/>
      <c r="GET176" s="37"/>
      <c r="GEU176" s="37"/>
      <c r="GEV176" s="37"/>
      <c r="GEW176" s="37"/>
      <c r="GEX176" s="37"/>
      <c r="GEY176" s="37"/>
      <c r="GEZ176" s="37"/>
      <c r="GFA176" s="37"/>
      <c r="GFB176" s="37"/>
      <c r="GFC176" s="37"/>
      <c r="GFD176" s="37"/>
      <c r="GFE176" s="37"/>
      <c r="GFF176" s="37"/>
      <c r="GFG176" s="37"/>
      <c r="GFH176" s="37"/>
      <c r="GFI176" s="37"/>
      <c r="GFJ176" s="37"/>
      <c r="GFK176" s="37"/>
      <c r="GFL176" s="37"/>
      <c r="GFM176" s="37"/>
      <c r="GFN176" s="37"/>
      <c r="GFO176" s="37"/>
      <c r="GFP176" s="37"/>
      <c r="GFQ176" s="37"/>
      <c r="GFR176" s="37"/>
      <c r="GFS176" s="37"/>
      <c r="GFT176" s="37"/>
      <c r="GFU176" s="37"/>
      <c r="GFV176" s="37"/>
      <c r="GFW176" s="37"/>
      <c r="GFX176" s="37"/>
      <c r="GFY176" s="37"/>
      <c r="GFZ176" s="37"/>
      <c r="GGA176" s="37"/>
      <c r="GGB176" s="37"/>
      <c r="GGC176" s="37"/>
      <c r="GGD176" s="37"/>
      <c r="GGE176" s="37"/>
      <c r="GGF176" s="37"/>
      <c r="GGG176" s="37"/>
      <c r="GGH176" s="37"/>
      <c r="GGI176" s="37"/>
      <c r="GGJ176" s="37"/>
      <c r="GGK176" s="37"/>
      <c r="GGL176" s="37"/>
      <c r="GGM176" s="37"/>
      <c r="GGN176" s="37"/>
      <c r="GGO176" s="37"/>
      <c r="GGP176" s="37"/>
      <c r="GGQ176" s="37"/>
      <c r="GGR176" s="37"/>
      <c r="GGS176" s="37"/>
      <c r="GGT176" s="37"/>
      <c r="GGU176" s="37"/>
      <c r="GGV176" s="37"/>
      <c r="GGW176" s="37"/>
      <c r="GGX176" s="37"/>
      <c r="GGY176" s="37"/>
      <c r="GGZ176" s="37"/>
      <c r="GHA176" s="37"/>
      <c r="GHB176" s="37"/>
      <c r="GHC176" s="37"/>
      <c r="GHD176" s="37"/>
      <c r="GHE176" s="37"/>
      <c r="GHF176" s="37"/>
      <c r="GHG176" s="37"/>
      <c r="GHH176" s="37"/>
      <c r="GHI176" s="37"/>
      <c r="GHJ176" s="37"/>
      <c r="GHK176" s="37"/>
      <c r="GHL176" s="37"/>
      <c r="GHM176" s="37"/>
      <c r="GHN176" s="37"/>
      <c r="GHO176" s="37"/>
      <c r="GHP176" s="37"/>
      <c r="GHQ176" s="37"/>
      <c r="GHR176" s="37"/>
      <c r="GHS176" s="37"/>
      <c r="GHT176" s="37"/>
      <c r="GHU176" s="37"/>
      <c r="GHV176" s="37"/>
      <c r="GHW176" s="37"/>
      <c r="GHX176" s="37"/>
      <c r="GHY176" s="37"/>
      <c r="GHZ176" s="37"/>
      <c r="GIA176" s="37"/>
      <c r="GIB176" s="37"/>
      <c r="GIC176" s="37"/>
      <c r="GID176" s="37"/>
      <c r="GIE176" s="37"/>
      <c r="GIF176" s="37"/>
      <c r="GIG176" s="37"/>
      <c r="GIH176" s="37"/>
      <c r="GII176" s="37"/>
      <c r="GIJ176" s="37"/>
      <c r="GIK176" s="37"/>
      <c r="GIL176" s="37"/>
      <c r="GIM176" s="37"/>
      <c r="GIN176" s="37"/>
      <c r="GIO176" s="37"/>
      <c r="GIP176" s="37"/>
      <c r="GIQ176" s="37"/>
      <c r="GIR176" s="37"/>
      <c r="GIS176" s="37"/>
      <c r="GIT176" s="37"/>
      <c r="GIU176" s="37"/>
      <c r="GIV176" s="37"/>
      <c r="GIW176" s="37"/>
      <c r="GIX176" s="37"/>
      <c r="GIY176" s="37"/>
      <c r="GIZ176" s="37"/>
      <c r="GJA176" s="37"/>
      <c r="GJB176" s="37"/>
      <c r="GJC176" s="37"/>
      <c r="GJD176" s="37"/>
      <c r="GJE176" s="37"/>
      <c r="GJF176" s="37"/>
      <c r="GJG176" s="37"/>
      <c r="GJH176" s="37"/>
      <c r="GJI176" s="37"/>
      <c r="GJJ176" s="37"/>
      <c r="GJK176" s="37"/>
      <c r="GJL176" s="37"/>
      <c r="GJM176" s="37"/>
      <c r="GJN176" s="37"/>
      <c r="GJO176" s="37"/>
      <c r="GJP176" s="37"/>
      <c r="GJQ176" s="37"/>
      <c r="GJR176" s="37"/>
      <c r="GJS176" s="37"/>
      <c r="GJT176" s="37"/>
      <c r="GJU176" s="37"/>
      <c r="GJV176" s="37"/>
      <c r="GJW176" s="37"/>
      <c r="GJX176" s="37"/>
      <c r="GJY176" s="37"/>
      <c r="GJZ176" s="37"/>
      <c r="GKA176" s="37"/>
      <c r="GKB176" s="37"/>
      <c r="GKC176" s="37"/>
      <c r="GKD176" s="37"/>
      <c r="GKE176" s="37"/>
      <c r="GKF176" s="37"/>
      <c r="GKG176" s="37"/>
      <c r="GKH176" s="37"/>
      <c r="GKI176" s="37"/>
      <c r="GKJ176" s="37"/>
      <c r="GKK176" s="37"/>
      <c r="GKL176" s="37"/>
      <c r="GKM176" s="37"/>
      <c r="GKN176" s="37"/>
      <c r="GKO176" s="37"/>
      <c r="GKP176" s="37"/>
      <c r="GKQ176" s="37"/>
      <c r="GKR176" s="37"/>
      <c r="GKS176" s="37"/>
      <c r="GKT176" s="37"/>
      <c r="GKU176" s="37"/>
      <c r="GKV176" s="37"/>
      <c r="GKW176" s="37"/>
      <c r="GKX176" s="37"/>
      <c r="GKY176" s="37"/>
      <c r="GKZ176" s="37"/>
      <c r="GLA176" s="37"/>
      <c r="GLB176" s="37"/>
      <c r="GLC176" s="37"/>
      <c r="GLD176" s="37"/>
      <c r="GLE176" s="37"/>
      <c r="GLF176" s="37"/>
      <c r="GLG176" s="37"/>
      <c r="GLH176" s="37"/>
      <c r="GLI176" s="37"/>
      <c r="GLJ176" s="37"/>
      <c r="GLK176" s="37"/>
      <c r="GLL176" s="37"/>
      <c r="GLM176" s="37"/>
      <c r="GLN176" s="37"/>
      <c r="GLO176" s="37"/>
      <c r="GLP176" s="37"/>
      <c r="GLQ176" s="37"/>
      <c r="GLR176" s="37"/>
      <c r="GLS176" s="37"/>
      <c r="GLT176" s="37"/>
      <c r="GLU176" s="37"/>
      <c r="GLV176" s="37"/>
      <c r="GLW176" s="37"/>
      <c r="GLX176" s="37"/>
      <c r="GLY176" s="37"/>
      <c r="GLZ176" s="37"/>
      <c r="GMA176" s="37"/>
      <c r="GMB176" s="37"/>
      <c r="GMC176" s="37"/>
      <c r="GMD176" s="37"/>
      <c r="GME176" s="37"/>
      <c r="GMF176" s="37"/>
      <c r="GMG176" s="37"/>
      <c r="GMH176" s="37"/>
      <c r="GMI176" s="37"/>
      <c r="GMJ176" s="37"/>
      <c r="GMK176" s="37"/>
      <c r="GML176" s="37"/>
      <c r="GMM176" s="37"/>
      <c r="GMN176" s="37"/>
      <c r="GMO176" s="37"/>
      <c r="GMP176" s="37"/>
      <c r="GMQ176" s="37"/>
      <c r="GMR176" s="37"/>
      <c r="GMS176" s="37"/>
      <c r="GMT176" s="37"/>
      <c r="GMU176" s="37"/>
      <c r="GMV176" s="37"/>
      <c r="GMW176" s="37"/>
      <c r="GMX176" s="37"/>
      <c r="GMY176" s="37"/>
      <c r="GMZ176" s="37"/>
      <c r="GNA176" s="37"/>
      <c r="GNB176" s="37"/>
      <c r="GNC176" s="37"/>
      <c r="GND176" s="37"/>
      <c r="GNE176" s="37"/>
      <c r="GNF176" s="37"/>
      <c r="GNG176" s="37"/>
      <c r="GNH176" s="37"/>
      <c r="GNI176" s="37"/>
      <c r="GNJ176" s="37"/>
      <c r="GNK176" s="37"/>
      <c r="GNL176" s="37"/>
      <c r="GNM176" s="37"/>
      <c r="GNN176" s="37"/>
      <c r="GNO176" s="37"/>
      <c r="GNP176" s="37"/>
      <c r="GNQ176" s="37"/>
      <c r="GNR176" s="37"/>
      <c r="GNS176" s="37"/>
      <c r="GNT176" s="37"/>
      <c r="GNU176" s="37"/>
      <c r="GNV176" s="37"/>
      <c r="GNW176" s="37"/>
      <c r="GNX176" s="37"/>
      <c r="GNY176" s="37"/>
      <c r="GNZ176" s="37"/>
      <c r="GOA176" s="37"/>
      <c r="GOB176" s="37"/>
      <c r="GOC176" s="37"/>
      <c r="GOD176" s="37"/>
      <c r="GOE176" s="37"/>
      <c r="GOF176" s="37"/>
      <c r="GOG176" s="37"/>
      <c r="GOH176" s="37"/>
      <c r="GOI176" s="37"/>
      <c r="GOJ176" s="37"/>
      <c r="GOK176" s="37"/>
      <c r="GOL176" s="37"/>
      <c r="GOM176" s="37"/>
      <c r="GON176" s="37"/>
      <c r="GOO176" s="37"/>
      <c r="GOP176" s="37"/>
      <c r="GOQ176" s="37"/>
      <c r="GOR176" s="37"/>
      <c r="GOS176" s="37"/>
      <c r="GOT176" s="37"/>
      <c r="GOU176" s="37"/>
      <c r="GOV176" s="37"/>
      <c r="GOW176" s="37"/>
      <c r="GOX176" s="37"/>
      <c r="GOY176" s="37"/>
      <c r="GOZ176" s="37"/>
      <c r="GPA176" s="37"/>
      <c r="GPB176" s="37"/>
      <c r="GPC176" s="37"/>
      <c r="GPD176" s="37"/>
      <c r="GPE176" s="37"/>
      <c r="GPF176" s="37"/>
      <c r="GPG176" s="37"/>
      <c r="GPH176" s="37"/>
      <c r="GPI176" s="37"/>
      <c r="GPJ176" s="37"/>
      <c r="GPK176" s="37"/>
      <c r="GPL176" s="37"/>
      <c r="GPM176" s="37"/>
      <c r="GPN176" s="37"/>
      <c r="GPO176" s="37"/>
      <c r="GPP176" s="37"/>
      <c r="GPQ176" s="37"/>
      <c r="GPR176" s="37"/>
      <c r="GPS176" s="37"/>
      <c r="GPT176" s="37"/>
      <c r="GPU176" s="37"/>
      <c r="GPV176" s="37"/>
      <c r="GPW176" s="37"/>
      <c r="GPX176" s="37"/>
      <c r="GPY176" s="37"/>
      <c r="GPZ176" s="37"/>
      <c r="GQA176" s="37"/>
      <c r="GQB176" s="37"/>
      <c r="GQC176" s="37"/>
      <c r="GQD176" s="37"/>
      <c r="GQE176" s="37"/>
      <c r="GQF176" s="37"/>
      <c r="GQG176" s="37"/>
      <c r="GQH176" s="37"/>
      <c r="GQI176" s="37"/>
      <c r="GQJ176" s="37"/>
      <c r="GQK176" s="37"/>
      <c r="GQL176" s="37"/>
      <c r="GQM176" s="37"/>
      <c r="GQN176" s="37"/>
      <c r="GQO176" s="37"/>
      <c r="GQP176" s="37"/>
      <c r="GQQ176" s="37"/>
      <c r="GQR176" s="37"/>
      <c r="GQS176" s="37"/>
      <c r="GQT176" s="37"/>
      <c r="GQU176" s="37"/>
      <c r="GQV176" s="37"/>
      <c r="GQW176" s="37"/>
      <c r="GQX176" s="37"/>
      <c r="GQY176" s="37"/>
      <c r="GQZ176" s="37"/>
      <c r="GRA176" s="37"/>
      <c r="GRB176" s="37"/>
      <c r="GRC176" s="37"/>
      <c r="GRD176" s="37"/>
      <c r="GRE176" s="37"/>
      <c r="GRF176" s="37"/>
      <c r="GRG176" s="37"/>
      <c r="GRH176" s="37"/>
      <c r="GRI176" s="37"/>
      <c r="GRJ176" s="37"/>
      <c r="GRK176" s="37"/>
      <c r="GRL176" s="37"/>
      <c r="GRM176" s="37"/>
      <c r="GRN176" s="37"/>
      <c r="GRO176" s="37"/>
      <c r="GRP176" s="37"/>
      <c r="GRQ176" s="37"/>
      <c r="GRR176" s="37"/>
      <c r="GRS176" s="37"/>
      <c r="GRT176" s="37"/>
      <c r="GRU176" s="37"/>
      <c r="GRV176" s="37"/>
      <c r="GRW176" s="37"/>
      <c r="GRX176" s="37"/>
      <c r="GRY176" s="37"/>
      <c r="GRZ176" s="37"/>
      <c r="GSA176" s="37"/>
      <c r="GSB176" s="37"/>
      <c r="GSC176" s="37"/>
      <c r="GSD176" s="37"/>
      <c r="GSE176" s="37"/>
      <c r="GSF176" s="37"/>
      <c r="GSG176" s="37"/>
      <c r="GSH176" s="37"/>
      <c r="GSI176" s="37"/>
      <c r="GSJ176" s="37"/>
      <c r="GSK176" s="37"/>
      <c r="GSL176" s="37"/>
      <c r="GSM176" s="37"/>
      <c r="GSN176" s="37"/>
      <c r="GSO176" s="37"/>
      <c r="GSP176" s="37"/>
      <c r="GSQ176" s="37"/>
      <c r="GSR176" s="37"/>
      <c r="GSS176" s="37"/>
      <c r="GST176" s="37"/>
      <c r="GSU176" s="37"/>
      <c r="GSV176" s="37"/>
      <c r="GSW176" s="37"/>
      <c r="GSX176" s="37"/>
      <c r="GSY176" s="37"/>
      <c r="GSZ176" s="37"/>
      <c r="GTA176" s="37"/>
      <c r="GTB176" s="37"/>
      <c r="GTC176" s="37"/>
      <c r="GTD176" s="37"/>
      <c r="GTE176" s="37"/>
      <c r="GTF176" s="37"/>
      <c r="GTG176" s="37"/>
      <c r="GTH176" s="37"/>
      <c r="GTI176" s="37"/>
      <c r="GTJ176" s="37"/>
      <c r="GTK176" s="37"/>
      <c r="GTL176" s="37"/>
      <c r="GTM176" s="37"/>
      <c r="GTN176" s="37"/>
      <c r="GTO176" s="37"/>
      <c r="GTP176" s="37"/>
      <c r="GTQ176" s="37"/>
      <c r="GTR176" s="37"/>
      <c r="GTS176" s="37"/>
      <c r="GTT176" s="37"/>
      <c r="GTU176" s="37"/>
      <c r="GTV176" s="37"/>
      <c r="GTW176" s="37"/>
      <c r="GTX176" s="37"/>
      <c r="GTY176" s="37"/>
      <c r="GTZ176" s="37"/>
      <c r="GUA176" s="37"/>
      <c r="GUB176" s="37"/>
      <c r="GUC176" s="37"/>
      <c r="GUD176" s="37"/>
      <c r="GUE176" s="37"/>
      <c r="GUF176" s="37"/>
      <c r="GUG176" s="37"/>
      <c r="GUH176" s="37"/>
      <c r="GUI176" s="37"/>
      <c r="GUJ176" s="37"/>
      <c r="GUK176" s="37"/>
      <c r="GUL176" s="37"/>
      <c r="GUM176" s="37"/>
      <c r="GUN176" s="37"/>
      <c r="GUO176" s="37"/>
      <c r="GUP176" s="37"/>
      <c r="GUQ176" s="37"/>
      <c r="GUR176" s="37"/>
      <c r="GUS176" s="37"/>
      <c r="GUT176" s="37"/>
      <c r="GUU176" s="37"/>
      <c r="GUV176" s="37"/>
      <c r="GUW176" s="37"/>
      <c r="GUX176" s="37"/>
      <c r="GUY176" s="37"/>
      <c r="GUZ176" s="37"/>
      <c r="GVA176" s="37"/>
      <c r="GVB176" s="37"/>
      <c r="GVC176" s="37"/>
      <c r="GVD176" s="37"/>
      <c r="GVE176" s="37"/>
      <c r="GVF176" s="37"/>
      <c r="GVG176" s="37"/>
      <c r="GVH176" s="37"/>
      <c r="GVI176" s="37"/>
      <c r="GVJ176" s="37"/>
      <c r="GVK176" s="37"/>
      <c r="GVL176" s="37"/>
      <c r="GVM176" s="37"/>
      <c r="GVN176" s="37"/>
      <c r="GVO176" s="37"/>
      <c r="GVP176" s="37"/>
      <c r="GVQ176" s="37"/>
      <c r="GVR176" s="37"/>
      <c r="GVS176" s="37"/>
      <c r="GVT176" s="37"/>
      <c r="GVU176" s="37"/>
      <c r="GVV176" s="37"/>
      <c r="GVW176" s="37"/>
      <c r="GVX176" s="37"/>
      <c r="GVY176" s="37"/>
      <c r="GVZ176" s="37"/>
      <c r="GWA176" s="37"/>
      <c r="GWB176" s="37"/>
      <c r="GWC176" s="37"/>
      <c r="GWD176" s="37"/>
      <c r="GWE176" s="37"/>
      <c r="GWF176" s="37"/>
      <c r="GWG176" s="37"/>
      <c r="GWH176" s="37"/>
      <c r="GWI176" s="37"/>
      <c r="GWJ176" s="37"/>
      <c r="GWK176" s="37"/>
      <c r="GWL176" s="37"/>
      <c r="GWM176" s="37"/>
      <c r="GWN176" s="37"/>
      <c r="GWO176" s="37"/>
      <c r="GWP176" s="37"/>
      <c r="GWQ176" s="37"/>
      <c r="GWR176" s="37"/>
      <c r="GWS176" s="37"/>
      <c r="GWT176" s="37"/>
      <c r="GWU176" s="37"/>
      <c r="GWV176" s="37"/>
      <c r="GWW176" s="37"/>
      <c r="GWX176" s="37"/>
      <c r="GWY176" s="37"/>
      <c r="GWZ176" s="37"/>
      <c r="GXA176" s="37"/>
      <c r="GXB176" s="37"/>
      <c r="GXC176" s="37"/>
      <c r="GXD176" s="37"/>
      <c r="GXE176" s="37"/>
      <c r="GXF176" s="37"/>
      <c r="GXG176" s="37"/>
      <c r="GXH176" s="37"/>
      <c r="GXI176" s="37"/>
      <c r="GXJ176" s="37"/>
      <c r="GXK176" s="37"/>
      <c r="GXL176" s="37"/>
      <c r="GXM176" s="37"/>
      <c r="GXN176" s="37"/>
      <c r="GXO176" s="37"/>
      <c r="GXP176" s="37"/>
      <c r="GXQ176" s="37"/>
      <c r="GXR176" s="37"/>
      <c r="GXS176" s="37"/>
      <c r="GXT176" s="37"/>
      <c r="GXU176" s="37"/>
      <c r="GXV176" s="37"/>
      <c r="GXW176" s="37"/>
      <c r="GXX176" s="37"/>
      <c r="GXY176" s="37"/>
      <c r="GXZ176" s="37"/>
      <c r="GYA176" s="37"/>
      <c r="GYB176" s="37"/>
      <c r="GYC176" s="37"/>
      <c r="GYD176" s="37"/>
      <c r="GYE176" s="37"/>
      <c r="GYF176" s="37"/>
      <c r="GYG176" s="37"/>
      <c r="GYH176" s="37"/>
      <c r="GYI176" s="37"/>
      <c r="GYJ176" s="37"/>
      <c r="GYK176" s="37"/>
      <c r="GYL176" s="37"/>
      <c r="GYM176" s="37"/>
      <c r="GYN176" s="37"/>
      <c r="GYO176" s="37"/>
      <c r="GYP176" s="37"/>
      <c r="GYQ176" s="37"/>
      <c r="GYR176" s="37"/>
      <c r="GYS176" s="37"/>
      <c r="GYT176" s="37"/>
      <c r="GYU176" s="37"/>
      <c r="GYV176" s="37"/>
      <c r="GYW176" s="37"/>
      <c r="GYX176" s="37"/>
      <c r="GYY176" s="37"/>
      <c r="GYZ176" s="37"/>
      <c r="GZA176" s="37"/>
      <c r="GZB176" s="37"/>
      <c r="GZC176" s="37"/>
      <c r="GZD176" s="37"/>
      <c r="GZE176" s="37"/>
      <c r="GZF176" s="37"/>
      <c r="GZG176" s="37"/>
      <c r="GZH176" s="37"/>
      <c r="GZI176" s="37"/>
      <c r="GZJ176" s="37"/>
      <c r="GZK176" s="37"/>
      <c r="GZL176" s="37"/>
      <c r="GZM176" s="37"/>
      <c r="GZN176" s="37"/>
      <c r="GZO176" s="37"/>
      <c r="GZP176" s="37"/>
      <c r="GZQ176" s="37"/>
      <c r="GZR176" s="37"/>
      <c r="GZS176" s="37"/>
      <c r="GZT176" s="37"/>
      <c r="GZU176" s="37"/>
      <c r="GZV176" s="37"/>
      <c r="GZW176" s="37"/>
      <c r="GZX176" s="37"/>
      <c r="GZY176" s="37"/>
      <c r="GZZ176" s="37"/>
      <c r="HAA176" s="37"/>
      <c r="HAB176" s="37"/>
      <c r="HAC176" s="37"/>
      <c r="HAD176" s="37"/>
      <c r="HAE176" s="37"/>
      <c r="HAF176" s="37"/>
      <c r="HAG176" s="37"/>
      <c r="HAH176" s="37"/>
      <c r="HAI176" s="37"/>
      <c r="HAJ176" s="37"/>
      <c r="HAK176" s="37"/>
      <c r="HAL176" s="37"/>
      <c r="HAM176" s="37"/>
      <c r="HAN176" s="37"/>
      <c r="HAO176" s="37"/>
      <c r="HAP176" s="37"/>
      <c r="HAQ176" s="37"/>
      <c r="HAR176" s="37"/>
      <c r="HAS176" s="37"/>
      <c r="HAT176" s="37"/>
      <c r="HAU176" s="37"/>
      <c r="HAV176" s="37"/>
      <c r="HAW176" s="37"/>
      <c r="HAX176" s="37"/>
      <c r="HAY176" s="37"/>
      <c r="HAZ176" s="37"/>
      <c r="HBA176" s="37"/>
      <c r="HBB176" s="37"/>
      <c r="HBC176" s="37"/>
      <c r="HBD176" s="37"/>
      <c r="HBE176" s="37"/>
      <c r="HBF176" s="37"/>
      <c r="HBG176" s="37"/>
      <c r="HBH176" s="37"/>
      <c r="HBI176" s="37"/>
      <c r="HBJ176" s="37"/>
      <c r="HBK176" s="37"/>
      <c r="HBL176" s="37"/>
      <c r="HBM176" s="37"/>
      <c r="HBN176" s="37"/>
      <c r="HBO176" s="37"/>
      <c r="HBP176" s="37"/>
      <c r="HBQ176" s="37"/>
      <c r="HBR176" s="37"/>
      <c r="HBS176" s="37"/>
      <c r="HBT176" s="37"/>
      <c r="HBU176" s="37"/>
      <c r="HBV176" s="37"/>
      <c r="HBW176" s="37"/>
      <c r="HBX176" s="37"/>
      <c r="HBY176" s="37"/>
      <c r="HBZ176" s="37"/>
      <c r="HCA176" s="37"/>
      <c r="HCB176" s="37"/>
      <c r="HCC176" s="37"/>
      <c r="HCD176" s="37"/>
      <c r="HCE176" s="37"/>
      <c r="HCF176" s="37"/>
      <c r="HCG176" s="37"/>
      <c r="HCH176" s="37"/>
      <c r="HCI176" s="37"/>
      <c r="HCJ176" s="37"/>
      <c r="HCK176" s="37"/>
      <c r="HCL176" s="37"/>
      <c r="HCM176" s="37"/>
      <c r="HCN176" s="37"/>
      <c r="HCO176" s="37"/>
      <c r="HCP176" s="37"/>
      <c r="HCQ176" s="37"/>
      <c r="HCR176" s="37"/>
      <c r="HCS176" s="37"/>
      <c r="HCT176" s="37"/>
      <c r="HCU176" s="37"/>
      <c r="HCV176" s="37"/>
      <c r="HCW176" s="37"/>
      <c r="HCX176" s="37"/>
      <c r="HCY176" s="37"/>
      <c r="HCZ176" s="37"/>
      <c r="HDA176" s="37"/>
      <c r="HDB176" s="37"/>
      <c r="HDC176" s="37"/>
      <c r="HDD176" s="37"/>
      <c r="HDE176" s="37"/>
      <c r="HDF176" s="37"/>
      <c r="HDG176" s="37"/>
      <c r="HDH176" s="37"/>
      <c r="HDI176" s="37"/>
      <c r="HDJ176" s="37"/>
      <c r="HDK176" s="37"/>
      <c r="HDL176" s="37"/>
      <c r="HDM176" s="37"/>
      <c r="HDN176" s="37"/>
      <c r="HDO176" s="37"/>
      <c r="HDP176" s="37"/>
      <c r="HDQ176" s="37"/>
      <c r="HDR176" s="37"/>
      <c r="HDS176" s="37"/>
      <c r="HDT176" s="37"/>
      <c r="HDU176" s="37"/>
      <c r="HDV176" s="37"/>
      <c r="HDW176" s="37"/>
      <c r="HDX176" s="37"/>
      <c r="HDY176" s="37"/>
      <c r="HDZ176" s="37"/>
      <c r="HEA176" s="37"/>
      <c r="HEB176" s="37"/>
      <c r="HEC176" s="37"/>
      <c r="HED176" s="37"/>
      <c r="HEE176" s="37"/>
      <c r="HEF176" s="37"/>
      <c r="HEG176" s="37"/>
      <c r="HEH176" s="37"/>
      <c r="HEI176" s="37"/>
      <c r="HEJ176" s="37"/>
      <c r="HEK176" s="37"/>
      <c r="HEL176" s="37"/>
      <c r="HEM176" s="37"/>
      <c r="HEN176" s="37"/>
      <c r="HEO176" s="37"/>
      <c r="HEP176" s="37"/>
      <c r="HEQ176" s="37"/>
      <c r="HER176" s="37"/>
      <c r="HES176" s="37"/>
      <c r="HET176" s="37"/>
      <c r="HEU176" s="37"/>
      <c r="HEV176" s="37"/>
      <c r="HEW176" s="37"/>
      <c r="HEX176" s="37"/>
      <c r="HEY176" s="37"/>
      <c r="HEZ176" s="37"/>
      <c r="HFA176" s="37"/>
      <c r="HFB176" s="37"/>
      <c r="HFC176" s="37"/>
      <c r="HFD176" s="37"/>
      <c r="HFE176" s="37"/>
      <c r="HFF176" s="37"/>
      <c r="HFG176" s="37"/>
      <c r="HFH176" s="37"/>
      <c r="HFI176" s="37"/>
      <c r="HFJ176" s="37"/>
      <c r="HFK176" s="37"/>
      <c r="HFL176" s="37"/>
      <c r="HFM176" s="37"/>
      <c r="HFN176" s="37"/>
      <c r="HFO176" s="37"/>
      <c r="HFP176" s="37"/>
      <c r="HFQ176" s="37"/>
      <c r="HFR176" s="37"/>
      <c r="HFS176" s="37"/>
      <c r="HFT176" s="37"/>
      <c r="HFU176" s="37"/>
      <c r="HFV176" s="37"/>
      <c r="HFW176" s="37"/>
      <c r="HFX176" s="37"/>
      <c r="HFY176" s="37"/>
      <c r="HFZ176" s="37"/>
      <c r="HGA176" s="37"/>
      <c r="HGB176" s="37"/>
      <c r="HGC176" s="37"/>
      <c r="HGD176" s="37"/>
      <c r="HGE176" s="37"/>
      <c r="HGF176" s="37"/>
      <c r="HGG176" s="37"/>
      <c r="HGH176" s="37"/>
      <c r="HGI176" s="37"/>
      <c r="HGJ176" s="37"/>
      <c r="HGK176" s="37"/>
      <c r="HGL176" s="37"/>
      <c r="HGM176" s="37"/>
      <c r="HGN176" s="37"/>
      <c r="HGO176" s="37"/>
      <c r="HGP176" s="37"/>
      <c r="HGQ176" s="37"/>
      <c r="HGR176" s="37"/>
      <c r="HGS176" s="37"/>
      <c r="HGT176" s="37"/>
      <c r="HGU176" s="37"/>
      <c r="HGV176" s="37"/>
      <c r="HGW176" s="37"/>
      <c r="HGX176" s="37"/>
      <c r="HGY176" s="37"/>
      <c r="HGZ176" s="37"/>
      <c r="HHA176" s="37"/>
      <c r="HHB176" s="37"/>
      <c r="HHC176" s="37"/>
      <c r="HHD176" s="37"/>
      <c r="HHE176" s="37"/>
      <c r="HHF176" s="37"/>
      <c r="HHG176" s="37"/>
      <c r="HHH176" s="37"/>
      <c r="HHI176" s="37"/>
      <c r="HHJ176" s="37"/>
      <c r="HHK176" s="37"/>
      <c r="HHL176" s="37"/>
      <c r="HHM176" s="37"/>
      <c r="HHN176" s="37"/>
      <c r="HHO176" s="37"/>
      <c r="HHP176" s="37"/>
      <c r="HHQ176" s="37"/>
      <c r="HHR176" s="37"/>
      <c r="HHS176" s="37"/>
      <c r="HHT176" s="37"/>
      <c r="HHU176" s="37"/>
      <c r="HHV176" s="37"/>
      <c r="HHW176" s="37"/>
      <c r="HHX176" s="37"/>
      <c r="HHY176" s="37"/>
      <c r="HHZ176" s="37"/>
      <c r="HIA176" s="37"/>
      <c r="HIB176" s="37"/>
      <c r="HIC176" s="37"/>
      <c r="HID176" s="37"/>
      <c r="HIE176" s="37"/>
      <c r="HIF176" s="37"/>
      <c r="HIG176" s="37"/>
      <c r="HIH176" s="37"/>
      <c r="HII176" s="37"/>
      <c r="HIJ176" s="37"/>
      <c r="HIK176" s="37"/>
      <c r="HIL176" s="37"/>
      <c r="HIM176" s="37"/>
      <c r="HIN176" s="37"/>
      <c r="HIO176" s="37"/>
      <c r="HIP176" s="37"/>
      <c r="HIQ176" s="37"/>
      <c r="HIR176" s="37"/>
      <c r="HIS176" s="37"/>
      <c r="HIT176" s="37"/>
      <c r="HIU176" s="37"/>
      <c r="HIV176" s="37"/>
      <c r="HIW176" s="37"/>
      <c r="HIX176" s="37"/>
      <c r="HIY176" s="37"/>
      <c r="HIZ176" s="37"/>
      <c r="HJA176" s="37"/>
      <c r="HJB176" s="37"/>
      <c r="HJC176" s="37"/>
      <c r="HJD176" s="37"/>
      <c r="HJE176" s="37"/>
      <c r="HJF176" s="37"/>
      <c r="HJG176" s="37"/>
      <c r="HJH176" s="37"/>
      <c r="HJI176" s="37"/>
      <c r="HJJ176" s="37"/>
      <c r="HJK176" s="37"/>
      <c r="HJL176" s="37"/>
      <c r="HJM176" s="37"/>
      <c r="HJN176" s="37"/>
      <c r="HJO176" s="37"/>
      <c r="HJP176" s="37"/>
      <c r="HJQ176" s="37"/>
      <c r="HJR176" s="37"/>
      <c r="HJS176" s="37"/>
      <c r="HJT176" s="37"/>
      <c r="HJU176" s="37"/>
      <c r="HJV176" s="37"/>
      <c r="HJW176" s="37"/>
      <c r="HJX176" s="37"/>
      <c r="HJY176" s="37"/>
      <c r="HJZ176" s="37"/>
      <c r="HKA176" s="37"/>
      <c r="HKB176" s="37"/>
      <c r="HKC176" s="37"/>
      <c r="HKD176" s="37"/>
      <c r="HKE176" s="37"/>
      <c r="HKF176" s="37"/>
      <c r="HKG176" s="37"/>
      <c r="HKH176" s="37"/>
      <c r="HKI176" s="37"/>
      <c r="HKJ176" s="37"/>
      <c r="HKK176" s="37"/>
      <c r="HKL176" s="37"/>
      <c r="HKM176" s="37"/>
      <c r="HKN176" s="37"/>
      <c r="HKO176" s="37"/>
      <c r="HKP176" s="37"/>
      <c r="HKQ176" s="37"/>
      <c r="HKR176" s="37"/>
      <c r="HKS176" s="37"/>
      <c r="HKT176" s="37"/>
      <c r="HKU176" s="37"/>
      <c r="HKV176" s="37"/>
      <c r="HKW176" s="37"/>
      <c r="HKX176" s="37"/>
      <c r="HKY176" s="37"/>
      <c r="HKZ176" s="37"/>
      <c r="HLA176" s="37"/>
      <c r="HLB176" s="37"/>
      <c r="HLC176" s="37"/>
      <c r="HLD176" s="37"/>
      <c r="HLE176" s="37"/>
      <c r="HLF176" s="37"/>
      <c r="HLG176" s="37"/>
      <c r="HLH176" s="37"/>
      <c r="HLI176" s="37"/>
      <c r="HLJ176" s="37"/>
      <c r="HLK176" s="37"/>
      <c r="HLL176" s="37"/>
      <c r="HLM176" s="37"/>
      <c r="HLN176" s="37"/>
      <c r="HLO176" s="37"/>
      <c r="HLP176" s="37"/>
      <c r="HLQ176" s="37"/>
      <c r="HLR176" s="37"/>
      <c r="HLS176" s="37"/>
      <c r="HLT176" s="37"/>
      <c r="HLU176" s="37"/>
      <c r="HLV176" s="37"/>
      <c r="HLW176" s="37"/>
      <c r="HLX176" s="37"/>
      <c r="HLY176" s="37"/>
      <c r="HLZ176" s="37"/>
      <c r="HMA176" s="37"/>
      <c r="HMB176" s="37"/>
      <c r="HMC176" s="37"/>
      <c r="HMD176" s="37"/>
      <c r="HME176" s="37"/>
      <c r="HMF176" s="37"/>
      <c r="HMG176" s="37"/>
      <c r="HMH176" s="37"/>
      <c r="HMI176" s="37"/>
      <c r="HMJ176" s="37"/>
      <c r="HMK176" s="37"/>
      <c r="HML176" s="37"/>
      <c r="HMM176" s="37"/>
      <c r="HMN176" s="37"/>
      <c r="HMO176" s="37"/>
      <c r="HMP176" s="37"/>
      <c r="HMQ176" s="37"/>
      <c r="HMR176" s="37"/>
      <c r="HMS176" s="37"/>
      <c r="HMT176" s="37"/>
      <c r="HMU176" s="37"/>
      <c r="HMV176" s="37"/>
      <c r="HMW176" s="37"/>
      <c r="HMX176" s="37"/>
      <c r="HMY176" s="37"/>
      <c r="HMZ176" s="37"/>
      <c r="HNA176" s="37"/>
      <c r="HNB176" s="37"/>
      <c r="HNC176" s="37"/>
      <c r="HND176" s="37"/>
      <c r="HNE176" s="37"/>
      <c r="HNF176" s="37"/>
      <c r="HNG176" s="37"/>
      <c r="HNH176" s="37"/>
      <c r="HNI176" s="37"/>
      <c r="HNJ176" s="37"/>
      <c r="HNK176" s="37"/>
      <c r="HNL176" s="37"/>
      <c r="HNM176" s="37"/>
      <c r="HNN176" s="37"/>
      <c r="HNO176" s="37"/>
      <c r="HNP176" s="37"/>
      <c r="HNQ176" s="37"/>
      <c r="HNR176" s="37"/>
      <c r="HNS176" s="37"/>
      <c r="HNT176" s="37"/>
      <c r="HNU176" s="37"/>
      <c r="HNV176" s="37"/>
      <c r="HNW176" s="37"/>
      <c r="HNX176" s="37"/>
      <c r="HNY176" s="37"/>
      <c r="HNZ176" s="37"/>
      <c r="HOA176" s="37"/>
      <c r="HOB176" s="37"/>
      <c r="HOC176" s="37"/>
      <c r="HOD176" s="37"/>
      <c r="HOE176" s="37"/>
      <c r="HOF176" s="37"/>
      <c r="HOG176" s="37"/>
      <c r="HOH176" s="37"/>
      <c r="HOI176" s="37"/>
      <c r="HOJ176" s="37"/>
      <c r="HOK176" s="37"/>
      <c r="HOL176" s="37"/>
      <c r="HOM176" s="37"/>
      <c r="HON176" s="37"/>
      <c r="HOO176" s="37"/>
      <c r="HOP176" s="37"/>
      <c r="HOQ176" s="37"/>
      <c r="HOR176" s="37"/>
      <c r="HOS176" s="37"/>
      <c r="HOT176" s="37"/>
      <c r="HOU176" s="37"/>
      <c r="HOV176" s="37"/>
      <c r="HOW176" s="37"/>
      <c r="HOX176" s="37"/>
      <c r="HOY176" s="37"/>
      <c r="HOZ176" s="37"/>
      <c r="HPA176" s="37"/>
      <c r="HPB176" s="37"/>
      <c r="HPC176" s="37"/>
      <c r="HPD176" s="37"/>
      <c r="HPE176" s="37"/>
      <c r="HPF176" s="37"/>
      <c r="HPG176" s="37"/>
      <c r="HPH176" s="37"/>
      <c r="HPI176" s="37"/>
      <c r="HPJ176" s="37"/>
      <c r="HPK176" s="37"/>
      <c r="HPL176" s="37"/>
      <c r="HPM176" s="37"/>
      <c r="HPN176" s="37"/>
      <c r="HPO176" s="37"/>
      <c r="HPP176" s="37"/>
      <c r="HPQ176" s="37"/>
      <c r="HPR176" s="37"/>
      <c r="HPS176" s="37"/>
      <c r="HPT176" s="37"/>
      <c r="HPU176" s="37"/>
      <c r="HPV176" s="37"/>
      <c r="HPW176" s="37"/>
      <c r="HPX176" s="37"/>
      <c r="HPY176" s="37"/>
      <c r="HPZ176" s="37"/>
      <c r="HQA176" s="37"/>
      <c r="HQB176" s="37"/>
      <c r="HQC176" s="37"/>
      <c r="HQD176" s="37"/>
      <c r="HQE176" s="37"/>
      <c r="HQF176" s="37"/>
      <c r="HQG176" s="37"/>
      <c r="HQH176" s="37"/>
      <c r="HQI176" s="37"/>
      <c r="HQJ176" s="37"/>
      <c r="HQK176" s="37"/>
      <c r="HQL176" s="37"/>
      <c r="HQM176" s="37"/>
      <c r="HQN176" s="37"/>
      <c r="HQO176" s="37"/>
      <c r="HQP176" s="37"/>
      <c r="HQQ176" s="37"/>
      <c r="HQR176" s="37"/>
      <c r="HQS176" s="37"/>
      <c r="HQT176" s="37"/>
      <c r="HQU176" s="37"/>
      <c r="HQV176" s="37"/>
      <c r="HQW176" s="37"/>
      <c r="HQX176" s="37"/>
      <c r="HQY176" s="37"/>
      <c r="HQZ176" s="37"/>
      <c r="HRA176" s="37"/>
      <c r="HRB176" s="37"/>
      <c r="HRC176" s="37"/>
      <c r="HRD176" s="37"/>
      <c r="HRE176" s="37"/>
      <c r="HRF176" s="37"/>
      <c r="HRG176" s="37"/>
      <c r="HRH176" s="37"/>
      <c r="HRI176" s="37"/>
      <c r="HRJ176" s="37"/>
      <c r="HRK176" s="37"/>
      <c r="HRL176" s="37"/>
      <c r="HRM176" s="37"/>
      <c r="HRN176" s="37"/>
      <c r="HRO176" s="37"/>
      <c r="HRP176" s="37"/>
      <c r="HRQ176" s="37"/>
      <c r="HRR176" s="37"/>
      <c r="HRS176" s="37"/>
      <c r="HRT176" s="37"/>
      <c r="HRU176" s="37"/>
      <c r="HRV176" s="37"/>
      <c r="HRW176" s="37"/>
      <c r="HRX176" s="37"/>
      <c r="HRY176" s="37"/>
      <c r="HRZ176" s="37"/>
      <c r="HSA176" s="37"/>
      <c r="HSB176" s="37"/>
      <c r="HSC176" s="37"/>
      <c r="HSD176" s="37"/>
      <c r="HSE176" s="37"/>
      <c r="HSF176" s="37"/>
      <c r="HSG176" s="37"/>
      <c r="HSH176" s="37"/>
      <c r="HSI176" s="37"/>
      <c r="HSJ176" s="37"/>
      <c r="HSK176" s="37"/>
      <c r="HSL176" s="37"/>
      <c r="HSM176" s="37"/>
      <c r="HSN176" s="37"/>
      <c r="HSO176" s="37"/>
      <c r="HSP176" s="37"/>
      <c r="HSQ176" s="37"/>
      <c r="HSR176" s="37"/>
      <c r="HSS176" s="37"/>
      <c r="HST176" s="37"/>
      <c r="HSU176" s="37"/>
      <c r="HSV176" s="37"/>
      <c r="HSW176" s="37"/>
      <c r="HSX176" s="37"/>
      <c r="HSY176" s="37"/>
      <c r="HSZ176" s="37"/>
      <c r="HTA176" s="37"/>
      <c r="HTB176" s="37"/>
      <c r="HTC176" s="37"/>
      <c r="HTD176" s="37"/>
      <c r="HTE176" s="37"/>
      <c r="HTF176" s="37"/>
      <c r="HTG176" s="37"/>
      <c r="HTH176" s="37"/>
      <c r="HTI176" s="37"/>
      <c r="HTJ176" s="37"/>
      <c r="HTK176" s="37"/>
      <c r="HTL176" s="37"/>
      <c r="HTM176" s="37"/>
      <c r="HTN176" s="37"/>
      <c r="HTO176" s="37"/>
      <c r="HTP176" s="37"/>
      <c r="HTQ176" s="37"/>
      <c r="HTR176" s="37"/>
      <c r="HTS176" s="37"/>
      <c r="HTT176" s="37"/>
      <c r="HTU176" s="37"/>
      <c r="HTV176" s="37"/>
      <c r="HTW176" s="37"/>
      <c r="HTX176" s="37"/>
      <c r="HTY176" s="37"/>
      <c r="HTZ176" s="37"/>
      <c r="HUA176" s="37"/>
      <c r="HUB176" s="37"/>
      <c r="HUC176" s="37"/>
      <c r="HUD176" s="37"/>
      <c r="HUE176" s="37"/>
      <c r="HUF176" s="37"/>
      <c r="HUG176" s="37"/>
      <c r="HUH176" s="37"/>
      <c r="HUI176" s="37"/>
      <c r="HUJ176" s="37"/>
      <c r="HUK176" s="37"/>
      <c r="HUL176" s="37"/>
      <c r="HUM176" s="37"/>
      <c r="HUN176" s="37"/>
      <c r="HUO176" s="37"/>
      <c r="HUP176" s="37"/>
      <c r="HUQ176" s="37"/>
      <c r="HUR176" s="37"/>
      <c r="HUS176" s="37"/>
      <c r="HUT176" s="37"/>
      <c r="HUU176" s="37"/>
      <c r="HUV176" s="37"/>
      <c r="HUW176" s="37"/>
      <c r="HUX176" s="37"/>
      <c r="HUY176" s="37"/>
      <c r="HUZ176" s="37"/>
      <c r="HVA176" s="37"/>
      <c r="HVB176" s="37"/>
      <c r="HVC176" s="37"/>
      <c r="HVD176" s="37"/>
      <c r="HVE176" s="37"/>
      <c r="HVF176" s="37"/>
      <c r="HVG176" s="37"/>
      <c r="HVH176" s="37"/>
      <c r="HVI176" s="37"/>
      <c r="HVJ176" s="37"/>
      <c r="HVK176" s="37"/>
      <c r="HVL176" s="37"/>
      <c r="HVM176" s="37"/>
      <c r="HVN176" s="37"/>
      <c r="HVO176" s="37"/>
      <c r="HVP176" s="37"/>
      <c r="HVQ176" s="37"/>
      <c r="HVR176" s="37"/>
      <c r="HVS176" s="37"/>
      <c r="HVT176" s="37"/>
      <c r="HVU176" s="37"/>
      <c r="HVV176" s="37"/>
      <c r="HVW176" s="37"/>
      <c r="HVX176" s="37"/>
      <c r="HVY176" s="37"/>
      <c r="HVZ176" s="37"/>
      <c r="HWA176" s="37"/>
      <c r="HWB176" s="37"/>
      <c r="HWC176" s="37"/>
      <c r="HWD176" s="37"/>
      <c r="HWE176" s="37"/>
      <c r="HWF176" s="37"/>
      <c r="HWG176" s="37"/>
      <c r="HWH176" s="37"/>
      <c r="HWI176" s="37"/>
      <c r="HWJ176" s="37"/>
      <c r="HWK176" s="37"/>
      <c r="HWL176" s="37"/>
      <c r="HWM176" s="37"/>
      <c r="HWN176" s="37"/>
      <c r="HWO176" s="37"/>
      <c r="HWP176" s="37"/>
      <c r="HWQ176" s="37"/>
      <c r="HWR176" s="37"/>
      <c r="HWS176" s="37"/>
      <c r="HWT176" s="37"/>
      <c r="HWU176" s="37"/>
      <c r="HWV176" s="37"/>
      <c r="HWW176" s="37"/>
      <c r="HWX176" s="37"/>
      <c r="HWY176" s="37"/>
      <c r="HWZ176" s="37"/>
      <c r="HXA176" s="37"/>
      <c r="HXB176" s="37"/>
      <c r="HXC176" s="37"/>
      <c r="HXD176" s="37"/>
      <c r="HXE176" s="37"/>
      <c r="HXF176" s="37"/>
      <c r="HXG176" s="37"/>
      <c r="HXH176" s="37"/>
      <c r="HXI176" s="37"/>
      <c r="HXJ176" s="37"/>
      <c r="HXK176" s="37"/>
      <c r="HXL176" s="37"/>
      <c r="HXM176" s="37"/>
      <c r="HXN176" s="37"/>
      <c r="HXO176" s="37"/>
      <c r="HXP176" s="37"/>
      <c r="HXQ176" s="37"/>
      <c r="HXR176" s="37"/>
      <c r="HXS176" s="37"/>
      <c r="HXT176" s="37"/>
      <c r="HXU176" s="37"/>
      <c r="HXV176" s="37"/>
      <c r="HXW176" s="37"/>
      <c r="HXX176" s="37"/>
      <c r="HXY176" s="37"/>
      <c r="HXZ176" s="37"/>
      <c r="HYA176" s="37"/>
      <c r="HYB176" s="37"/>
      <c r="HYC176" s="37"/>
      <c r="HYD176" s="37"/>
      <c r="HYE176" s="37"/>
      <c r="HYF176" s="37"/>
      <c r="HYG176" s="37"/>
      <c r="HYH176" s="37"/>
      <c r="HYI176" s="37"/>
      <c r="HYJ176" s="37"/>
      <c r="HYK176" s="37"/>
      <c r="HYL176" s="37"/>
      <c r="HYM176" s="37"/>
      <c r="HYN176" s="37"/>
      <c r="HYO176" s="37"/>
      <c r="HYP176" s="37"/>
      <c r="HYQ176" s="37"/>
      <c r="HYR176" s="37"/>
      <c r="HYS176" s="37"/>
      <c r="HYT176" s="37"/>
      <c r="HYU176" s="37"/>
      <c r="HYV176" s="37"/>
      <c r="HYW176" s="37"/>
      <c r="HYX176" s="37"/>
      <c r="HYY176" s="37"/>
      <c r="HYZ176" s="37"/>
      <c r="HZA176" s="37"/>
      <c r="HZB176" s="37"/>
      <c r="HZC176" s="37"/>
      <c r="HZD176" s="37"/>
      <c r="HZE176" s="37"/>
      <c r="HZF176" s="37"/>
      <c r="HZG176" s="37"/>
      <c r="HZH176" s="37"/>
      <c r="HZI176" s="37"/>
      <c r="HZJ176" s="37"/>
      <c r="HZK176" s="37"/>
      <c r="HZL176" s="37"/>
      <c r="HZM176" s="37"/>
      <c r="HZN176" s="37"/>
      <c r="HZO176" s="37"/>
      <c r="HZP176" s="37"/>
      <c r="HZQ176" s="37"/>
      <c r="HZR176" s="37"/>
      <c r="HZS176" s="37"/>
      <c r="HZT176" s="37"/>
      <c r="HZU176" s="37"/>
      <c r="HZV176" s="37"/>
      <c r="HZW176" s="37"/>
      <c r="HZX176" s="37"/>
      <c r="HZY176" s="37"/>
      <c r="HZZ176" s="37"/>
      <c r="IAA176" s="37"/>
      <c r="IAB176" s="37"/>
      <c r="IAC176" s="37"/>
      <c r="IAD176" s="37"/>
      <c r="IAE176" s="37"/>
      <c r="IAF176" s="37"/>
      <c r="IAG176" s="37"/>
      <c r="IAH176" s="37"/>
      <c r="IAI176" s="37"/>
      <c r="IAJ176" s="37"/>
      <c r="IAK176" s="37"/>
      <c r="IAL176" s="37"/>
      <c r="IAM176" s="37"/>
      <c r="IAN176" s="37"/>
      <c r="IAO176" s="37"/>
      <c r="IAP176" s="37"/>
      <c r="IAQ176" s="37"/>
      <c r="IAR176" s="37"/>
      <c r="IAS176" s="37"/>
      <c r="IAT176" s="37"/>
      <c r="IAU176" s="37"/>
      <c r="IAV176" s="37"/>
      <c r="IAW176" s="37"/>
      <c r="IAX176" s="37"/>
      <c r="IAY176" s="37"/>
      <c r="IAZ176" s="37"/>
      <c r="IBA176" s="37"/>
      <c r="IBB176" s="37"/>
      <c r="IBC176" s="37"/>
      <c r="IBD176" s="37"/>
      <c r="IBE176" s="37"/>
      <c r="IBF176" s="37"/>
      <c r="IBG176" s="37"/>
      <c r="IBH176" s="37"/>
      <c r="IBI176" s="37"/>
      <c r="IBJ176" s="37"/>
      <c r="IBK176" s="37"/>
      <c r="IBL176" s="37"/>
      <c r="IBM176" s="37"/>
      <c r="IBN176" s="37"/>
      <c r="IBO176" s="37"/>
      <c r="IBP176" s="37"/>
      <c r="IBQ176" s="37"/>
      <c r="IBR176" s="37"/>
      <c r="IBS176" s="37"/>
      <c r="IBT176" s="37"/>
      <c r="IBU176" s="37"/>
      <c r="IBV176" s="37"/>
      <c r="IBW176" s="37"/>
      <c r="IBX176" s="37"/>
      <c r="IBY176" s="37"/>
      <c r="IBZ176" s="37"/>
      <c r="ICA176" s="37"/>
      <c r="ICB176" s="37"/>
      <c r="ICC176" s="37"/>
      <c r="ICD176" s="37"/>
      <c r="ICE176" s="37"/>
      <c r="ICF176" s="37"/>
      <c r="ICG176" s="37"/>
      <c r="ICH176" s="37"/>
      <c r="ICI176" s="37"/>
      <c r="ICJ176" s="37"/>
      <c r="ICK176" s="37"/>
      <c r="ICL176" s="37"/>
      <c r="ICM176" s="37"/>
      <c r="ICN176" s="37"/>
      <c r="ICO176" s="37"/>
      <c r="ICP176" s="37"/>
      <c r="ICQ176" s="37"/>
      <c r="ICR176" s="37"/>
      <c r="ICS176" s="37"/>
      <c r="ICT176" s="37"/>
      <c r="ICU176" s="37"/>
      <c r="ICV176" s="37"/>
      <c r="ICW176" s="37"/>
      <c r="ICX176" s="37"/>
      <c r="ICY176" s="37"/>
      <c r="ICZ176" s="37"/>
      <c r="IDA176" s="37"/>
      <c r="IDB176" s="37"/>
      <c r="IDC176" s="37"/>
      <c r="IDD176" s="37"/>
      <c r="IDE176" s="37"/>
      <c r="IDF176" s="37"/>
      <c r="IDG176" s="37"/>
      <c r="IDH176" s="37"/>
      <c r="IDI176" s="37"/>
      <c r="IDJ176" s="37"/>
      <c r="IDK176" s="37"/>
      <c r="IDL176" s="37"/>
      <c r="IDM176" s="37"/>
      <c r="IDN176" s="37"/>
      <c r="IDO176" s="37"/>
      <c r="IDP176" s="37"/>
      <c r="IDQ176" s="37"/>
      <c r="IDR176" s="37"/>
      <c r="IDS176" s="37"/>
      <c r="IDT176" s="37"/>
      <c r="IDU176" s="37"/>
      <c r="IDV176" s="37"/>
      <c r="IDW176" s="37"/>
      <c r="IDX176" s="37"/>
      <c r="IDY176" s="37"/>
      <c r="IDZ176" s="37"/>
      <c r="IEA176" s="37"/>
      <c r="IEB176" s="37"/>
      <c r="IEC176" s="37"/>
      <c r="IED176" s="37"/>
      <c r="IEE176" s="37"/>
      <c r="IEF176" s="37"/>
      <c r="IEG176" s="37"/>
      <c r="IEH176" s="37"/>
      <c r="IEI176" s="37"/>
      <c r="IEJ176" s="37"/>
      <c r="IEK176" s="37"/>
      <c r="IEL176" s="37"/>
      <c r="IEM176" s="37"/>
      <c r="IEN176" s="37"/>
      <c r="IEO176" s="37"/>
      <c r="IEP176" s="37"/>
      <c r="IEQ176" s="37"/>
      <c r="IER176" s="37"/>
      <c r="IES176" s="37"/>
      <c r="IET176" s="37"/>
      <c r="IEU176" s="37"/>
      <c r="IEV176" s="37"/>
      <c r="IEW176" s="37"/>
      <c r="IEX176" s="37"/>
      <c r="IEY176" s="37"/>
      <c r="IEZ176" s="37"/>
      <c r="IFA176" s="37"/>
      <c r="IFB176" s="37"/>
      <c r="IFC176" s="37"/>
      <c r="IFD176" s="37"/>
      <c r="IFE176" s="37"/>
      <c r="IFF176" s="37"/>
      <c r="IFG176" s="37"/>
      <c r="IFH176" s="37"/>
      <c r="IFI176" s="37"/>
      <c r="IFJ176" s="37"/>
      <c r="IFK176" s="37"/>
      <c r="IFL176" s="37"/>
      <c r="IFM176" s="37"/>
      <c r="IFN176" s="37"/>
      <c r="IFO176" s="37"/>
      <c r="IFP176" s="37"/>
      <c r="IFQ176" s="37"/>
      <c r="IFR176" s="37"/>
      <c r="IFS176" s="37"/>
      <c r="IFT176" s="37"/>
      <c r="IFU176" s="37"/>
      <c r="IFV176" s="37"/>
      <c r="IFW176" s="37"/>
      <c r="IFX176" s="37"/>
      <c r="IFY176" s="37"/>
      <c r="IFZ176" s="37"/>
      <c r="IGA176" s="37"/>
      <c r="IGB176" s="37"/>
      <c r="IGC176" s="37"/>
      <c r="IGD176" s="37"/>
      <c r="IGE176" s="37"/>
      <c r="IGF176" s="37"/>
      <c r="IGG176" s="37"/>
      <c r="IGH176" s="37"/>
      <c r="IGI176" s="37"/>
      <c r="IGJ176" s="37"/>
      <c r="IGK176" s="37"/>
      <c r="IGL176" s="37"/>
      <c r="IGM176" s="37"/>
      <c r="IGN176" s="37"/>
      <c r="IGO176" s="37"/>
      <c r="IGP176" s="37"/>
      <c r="IGQ176" s="37"/>
      <c r="IGR176" s="37"/>
      <c r="IGS176" s="37"/>
      <c r="IGT176" s="37"/>
      <c r="IGU176" s="37"/>
      <c r="IGV176" s="37"/>
      <c r="IGW176" s="37"/>
      <c r="IGX176" s="37"/>
      <c r="IGY176" s="37"/>
      <c r="IGZ176" s="37"/>
      <c r="IHA176" s="37"/>
      <c r="IHB176" s="37"/>
      <c r="IHC176" s="37"/>
      <c r="IHD176" s="37"/>
      <c r="IHE176" s="37"/>
      <c r="IHF176" s="37"/>
      <c r="IHG176" s="37"/>
      <c r="IHH176" s="37"/>
      <c r="IHI176" s="37"/>
      <c r="IHJ176" s="37"/>
      <c r="IHK176" s="37"/>
      <c r="IHL176" s="37"/>
      <c r="IHM176" s="37"/>
      <c r="IHN176" s="37"/>
      <c r="IHO176" s="37"/>
      <c r="IHP176" s="37"/>
      <c r="IHQ176" s="37"/>
      <c r="IHR176" s="37"/>
      <c r="IHS176" s="37"/>
      <c r="IHT176" s="37"/>
      <c r="IHU176" s="37"/>
      <c r="IHV176" s="37"/>
      <c r="IHW176" s="37"/>
      <c r="IHX176" s="37"/>
      <c r="IHY176" s="37"/>
      <c r="IHZ176" s="37"/>
      <c r="IIA176" s="37"/>
      <c r="IIB176" s="37"/>
      <c r="IIC176" s="37"/>
      <c r="IID176" s="37"/>
      <c r="IIE176" s="37"/>
      <c r="IIF176" s="37"/>
      <c r="IIG176" s="37"/>
      <c r="IIH176" s="37"/>
      <c r="III176" s="37"/>
      <c r="IIJ176" s="37"/>
      <c r="IIK176" s="37"/>
      <c r="IIL176" s="37"/>
      <c r="IIM176" s="37"/>
      <c r="IIN176" s="37"/>
      <c r="IIO176" s="37"/>
      <c r="IIP176" s="37"/>
      <c r="IIQ176" s="37"/>
      <c r="IIR176" s="37"/>
      <c r="IIS176" s="37"/>
      <c r="IIT176" s="37"/>
      <c r="IIU176" s="37"/>
      <c r="IIV176" s="37"/>
      <c r="IIW176" s="37"/>
      <c r="IIX176" s="37"/>
      <c r="IIY176" s="37"/>
      <c r="IIZ176" s="37"/>
      <c r="IJA176" s="37"/>
      <c r="IJB176" s="37"/>
      <c r="IJC176" s="37"/>
      <c r="IJD176" s="37"/>
      <c r="IJE176" s="37"/>
      <c r="IJF176" s="37"/>
      <c r="IJG176" s="37"/>
      <c r="IJH176" s="37"/>
      <c r="IJI176" s="37"/>
      <c r="IJJ176" s="37"/>
      <c r="IJK176" s="37"/>
      <c r="IJL176" s="37"/>
      <c r="IJM176" s="37"/>
      <c r="IJN176" s="37"/>
      <c r="IJO176" s="37"/>
      <c r="IJP176" s="37"/>
      <c r="IJQ176" s="37"/>
      <c r="IJR176" s="37"/>
      <c r="IJS176" s="37"/>
      <c r="IJT176" s="37"/>
      <c r="IJU176" s="37"/>
      <c r="IJV176" s="37"/>
      <c r="IJW176" s="37"/>
      <c r="IJX176" s="37"/>
      <c r="IJY176" s="37"/>
      <c r="IJZ176" s="37"/>
      <c r="IKA176" s="37"/>
      <c r="IKB176" s="37"/>
      <c r="IKC176" s="37"/>
      <c r="IKD176" s="37"/>
      <c r="IKE176" s="37"/>
      <c r="IKF176" s="37"/>
      <c r="IKG176" s="37"/>
      <c r="IKH176" s="37"/>
      <c r="IKI176" s="37"/>
      <c r="IKJ176" s="37"/>
      <c r="IKK176" s="37"/>
      <c r="IKL176" s="37"/>
      <c r="IKM176" s="37"/>
      <c r="IKN176" s="37"/>
      <c r="IKO176" s="37"/>
      <c r="IKP176" s="37"/>
      <c r="IKQ176" s="37"/>
      <c r="IKR176" s="37"/>
      <c r="IKS176" s="37"/>
      <c r="IKT176" s="37"/>
      <c r="IKU176" s="37"/>
      <c r="IKV176" s="37"/>
      <c r="IKW176" s="37"/>
      <c r="IKX176" s="37"/>
      <c r="IKY176" s="37"/>
      <c r="IKZ176" s="37"/>
      <c r="ILA176" s="37"/>
      <c r="ILB176" s="37"/>
      <c r="ILC176" s="37"/>
      <c r="ILD176" s="37"/>
      <c r="ILE176" s="37"/>
      <c r="ILF176" s="37"/>
      <c r="ILG176" s="37"/>
      <c r="ILH176" s="37"/>
      <c r="ILI176" s="37"/>
      <c r="ILJ176" s="37"/>
      <c r="ILK176" s="37"/>
      <c r="ILL176" s="37"/>
      <c r="ILM176" s="37"/>
      <c r="ILN176" s="37"/>
      <c r="ILO176" s="37"/>
      <c r="ILP176" s="37"/>
      <c r="ILQ176" s="37"/>
      <c r="ILR176" s="37"/>
      <c r="ILS176" s="37"/>
      <c r="ILT176" s="37"/>
      <c r="ILU176" s="37"/>
      <c r="ILV176" s="37"/>
      <c r="ILW176" s="37"/>
      <c r="ILX176" s="37"/>
      <c r="ILY176" s="37"/>
      <c r="ILZ176" s="37"/>
      <c r="IMA176" s="37"/>
      <c r="IMB176" s="37"/>
      <c r="IMC176" s="37"/>
      <c r="IMD176" s="37"/>
      <c r="IME176" s="37"/>
      <c r="IMF176" s="37"/>
      <c r="IMG176" s="37"/>
      <c r="IMH176" s="37"/>
      <c r="IMI176" s="37"/>
      <c r="IMJ176" s="37"/>
      <c r="IMK176" s="37"/>
      <c r="IML176" s="37"/>
      <c r="IMM176" s="37"/>
      <c r="IMN176" s="37"/>
      <c r="IMO176" s="37"/>
      <c r="IMP176" s="37"/>
      <c r="IMQ176" s="37"/>
      <c r="IMR176" s="37"/>
      <c r="IMS176" s="37"/>
      <c r="IMT176" s="37"/>
      <c r="IMU176" s="37"/>
      <c r="IMV176" s="37"/>
      <c r="IMW176" s="37"/>
      <c r="IMX176" s="37"/>
      <c r="IMY176" s="37"/>
      <c r="IMZ176" s="37"/>
      <c r="INA176" s="37"/>
      <c r="INB176" s="37"/>
      <c r="INC176" s="37"/>
      <c r="IND176" s="37"/>
      <c r="INE176" s="37"/>
      <c r="INF176" s="37"/>
      <c r="ING176" s="37"/>
      <c r="INH176" s="37"/>
      <c r="INI176" s="37"/>
      <c r="INJ176" s="37"/>
      <c r="INK176" s="37"/>
      <c r="INL176" s="37"/>
      <c r="INM176" s="37"/>
      <c r="INN176" s="37"/>
      <c r="INO176" s="37"/>
      <c r="INP176" s="37"/>
      <c r="INQ176" s="37"/>
      <c r="INR176" s="37"/>
      <c r="INS176" s="37"/>
      <c r="INT176" s="37"/>
      <c r="INU176" s="37"/>
      <c r="INV176" s="37"/>
      <c r="INW176" s="37"/>
      <c r="INX176" s="37"/>
      <c r="INY176" s="37"/>
      <c r="INZ176" s="37"/>
      <c r="IOA176" s="37"/>
      <c r="IOB176" s="37"/>
      <c r="IOC176" s="37"/>
      <c r="IOD176" s="37"/>
      <c r="IOE176" s="37"/>
      <c r="IOF176" s="37"/>
      <c r="IOG176" s="37"/>
      <c r="IOH176" s="37"/>
      <c r="IOI176" s="37"/>
      <c r="IOJ176" s="37"/>
      <c r="IOK176" s="37"/>
      <c r="IOL176" s="37"/>
      <c r="IOM176" s="37"/>
      <c r="ION176" s="37"/>
      <c r="IOO176" s="37"/>
      <c r="IOP176" s="37"/>
      <c r="IOQ176" s="37"/>
      <c r="IOR176" s="37"/>
      <c r="IOS176" s="37"/>
      <c r="IOT176" s="37"/>
      <c r="IOU176" s="37"/>
      <c r="IOV176" s="37"/>
      <c r="IOW176" s="37"/>
      <c r="IOX176" s="37"/>
      <c r="IOY176" s="37"/>
      <c r="IOZ176" s="37"/>
      <c r="IPA176" s="37"/>
      <c r="IPB176" s="37"/>
      <c r="IPC176" s="37"/>
      <c r="IPD176" s="37"/>
      <c r="IPE176" s="37"/>
      <c r="IPF176" s="37"/>
      <c r="IPG176" s="37"/>
      <c r="IPH176" s="37"/>
      <c r="IPI176" s="37"/>
      <c r="IPJ176" s="37"/>
      <c r="IPK176" s="37"/>
      <c r="IPL176" s="37"/>
      <c r="IPM176" s="37"/>
      <c r="IPN176" s="37"/>
      <c r="IPO176" s="37"/>
      <c r="IPP176" s="37"/>
      <c r="IPQ176" s="37"/>
      <c r="IPR176" s="37"/>
      <c r="IPS176" s="37"/>
      <c r="IPT176" s="37"/>
      <c r="IPU176" s="37"/>
      <c r="IPV176" s="37"/>
      <c r="IPW176" s="37"/>
      <c r="IPX176" s="37"/>
      <c r="IPY176" s="37"/>
      <c r="IPZ176" s="37"/>
      <c r="IQA176" s="37"/>
      <c r="IQB176" s="37"/>
      <c r="IQC176" s="37"/>
      <c r="IQD176" s="37"/>
      <c r="IQE176" s="37"/>
      <c r="IQF176" s="37"/>
      <c r="IQG176" s="37"/>
      <c r="IQH176" s="37"/>
      <c r="IQI176" s="37"/>
      <c r="IQJ176" s="37"/>
      <c r="IQK176" s="37"/>
      <c r="IQL176" s="37"/>
      <c r="IQM176" s="37"/>
      <c r="IQN176" s="37"/>
      <c r="IQO176" s="37"/>
      <c r="IQP176" s="37"/>
      <c r="IQQ176" s="37"/>
      <c r="IQR176" s="37"/>
      <c r="IQS176" s="37"/>
      <c r="IQT176" s="37"/>
      <c r="IQU176" s="37"/>
      <c r="IQV176" s="37"/>
      <c r="IQW176" s="37"/>
      <c r="IQX176" s="37"/>
      <c r="IQY176" s="37"/>
      <c r="IQZ176" s="37"/>
      <c r="IRA176" s="37"/>
      <c r="IRB176" s="37"/>
      <c r="IRC176" s="37"/>
      <c r="IRD176" s="37"/>
      <c r="IRE176" s="37"/>
      <c r="IRF176" s="37"/>
      <c r="IRG176" s="37"/>
      <c r="IRH176" s="37"/>
      <c r="IRI176" s="37"/>
      <c r="IRJ176" s="37"/>
      <c r="IRK176" s="37"/>
      <c r="IRL176" s="37"/>
      <c r="IRM176" s="37"/>
      <c r="IRN176" s="37"/>
      <c r="IRO176" s="37"/>
      <c r="IRP176" s="37"/>
      <c r="IRQ176" s="37"/>
      <c r="IRR176" s="37"/>
      <c r="IRS176" s="37"/>
      <c r="IRT176" s="37"/>
      <c r="IRU176" s="37"/>
      <c r="IRV176" s="37"/>
      <c r="IRW176" s="37"/>
      <c r="IRX176" s="37"/>
      <c r="IRY176" s="37"/>
      <c r="IRZ176" s="37"/>
      <c r="ISA176" s="37"/>
      <c r="ISB176" s="37"/>
      <c r="ISC176" s="37"/>
      <c r="ISD176" s="37"/>
      <c r="ISE176" s="37"/>
      <c r="ISF176" s="37"/>
      <c r="ISG176" s="37"/>
      <c r="ISH176" s="37"/>
      <c r="ISI176" s="37"/>
      <c r="ISJ176" s="37"/>
      <c r="ISK176" s="37"/>
      <c r="ISL176" s="37"/>
      <c r="ISM176" s="37"/>
      <c r="ISN176" s="37"/>
      <c r="ISO176" s="37"/>
      <c r="ISP176" s="37"/>
      <c r="ISQ176" s="37"/>
      <c r="ISR176" s="37"/>
      <c r="ISS176" s="37"/>
      <c r="IST176" s="37"/>
      <c r="ISU176" s="37"/>
      <c r="ISV176" s="37"/>
      <c r="ISW176" s="37"/>
      <c r="ISX176" s="37"/>
      <c r="ISY176" s="37"/>
      <c r="ISZ176" s="37"/>
      <c r="ITA176" s="37"/>
      <c r="ITB176" s="37"/>
      <c r="ITC176" s="37"/>
      <c r="ITD176" s="37"/>
      <c r="ITE176" s="37"/>
      <c r="ITF176" s="37"/>
      <c r="ITG176" s="37"/>
      <c r="ITH176" s="37"/>
      <c r="ITI176" s="37"/>
      <c r="ITJ176" s="37"/>
      <c r="ITK176" s="37"/>
      <c r="ITL176" s="37"/>
      <c r="ITM176" s="37"/>
      <c r="ITN176" s="37"/>
      <c r="ITO176" s="37"/>
      <c r="ITP176" s="37"/>
      <c r="ITQ176" s="37"/>
      <c r="ITR176" s="37"/>
      <c r="ITS176" s="37"/>
      <c r="ITT176" s="37"/>
      <c r="ITU176" s="37"/>
      <c r="ITV176" s="37"/>
      <c r="ITW176" s="37"/>
      <c r="ITX176" s="37"/>
      <c r="ITY176" s="37"/>
      <c r="ITZ176" s="37"/>
      <c r="IUA176" s="37"/>
      <c r="IUB176" s="37"/>
      <c r="IUC176" s="37"/>
      <c r="IUD176" s="37"/>
      <c r="IUE176" s="37"/>
      <c r="IUF176" s="37"/>
      <c r="IUG176" s="37"/>
      <c r="IUH176" s="37"/>
      <c r="IUI176" s="37"/>
      <c r="IUJ176" s="37"/>
      <c r="IUK176" s="37"/>
      <c r="IUL176" s="37"/>
      <c r="IUM176" s="37"/>
      <c r="IUN176" s="37"/>
      <c r="IUO176" s="37"/>
      <c r="IUP176" s="37"/>
      <c r="IUQ176" s="37"/>
      <c r="IUR176" s="37"/>
      <c r="IUS176" s="37"/>
      <c r="IUT176" s="37"/>
      <c r="IUU176" s="37"/>
      <c r="IUV176" s="37"/>
      <c r="IUW176" s="37"/>
      <c r="IUX176" s="37"/>
      <c r="IUY176" s="37"/>
      <c r="IUZ176" s="37"/>
      <c r="IVA176" s="37"/>
      <c r="IVB176" s="37"/>
      <c r="IVC176" s="37"/>
      <c r="IVD176" s="37"/>
      <c r="IVE176" s="37"/>
      <c r="IVF176" s="37"/>
      <c r="IVG176" s="37"/>
      <c r="IVH176" s="37"/>
      <c r="IVI176" s="37"/>
      <c r="IVJ176" s="37"/>
      <c r="IVK176" s="37"/>
      <c r="IVL176" s="37"/>
      <c r="IVM176" s="37"/>
      <c r="IVN176" s="37"/>
      <c r="IVO176" s="37"/>
      <c r="IVP176" s="37"/>
      <c r="IVQ176" s="37"/>
      <c r="IVR176" s="37"/>
      <c r="IVS176" s="37"/>
      <c r="IVT176" s="37"/>
      <c r="IVU176" s="37"/>
      <c r="IVV176" s="37"/>
      <c r="IVW176" s="37"/>
      <c r="IVX176" s="37"/>
      <c r="IVY176" s="37"/>
      <c r="IVZ176" s="37"/>
      <c r="IWA176" s="37"/>
      <c r="IWB176" s="37"/>
      <c r="IWC176" s="37"/>
      <c r="IWD176" s="37"/>
      <c r="IWE176" s="37"/>
      <c r="IWF176" s="37"/>
      <c r="IWG176" s="37"/>
      <c r="IWH176" s="37"/>
      <c r="IWI176" s="37"/>
      <c r="IWJ176" s="37"/>
      <c r="IWK176" s="37"/>
      <c r="IWL176" s="37"/>
      <c r="IWM176" s="37"/>
      <c r="IWN176" s="37"/>
      <c r="IWO176" s="37"/>
      <c r="IWP176" s="37"/>
      <c r="IWQ176" s="37"/>
      <c r="IWR176" s="37"/>
      <c r="IWS176" s="37"/>
      <c r="IWT176" s="37"/>
      <c r="IWU176" s="37"/>
      <c r="IWV176" s="37"/>
      <c r="IWW176" s="37"/>
      <c r="IWX176" s="37"/>
      <c r="IWY176" s="37"/>
      <c r="IWZ176" s="37"/>
      <c r="IXA176" s="37"/>
      <c r="IXB176" s="37"/>
      <c r="IXC176" s="37"/>
      <c r="IXD176" s="37"/>
      <c r="IXE176" s="37"/>
      <c r="IXF176" s="37"/>
      <c r="IXG176" s="37"/>
      <c r="IXH176" s="37"/>
      <c r="IXI176" s="37"/>
      <c r="IXJ176" s="37"/>
      <c r="IXK176" s="37"/>
      <c r="IXL176" s="37"/>
      <c r="IXM176" s="37"/>
      <c r="IXN176" s="37"/>
      <c r="IXO176" s="37"/>
      <c r="IXP176" s="37"/>
      <c r="IXQ176" s="37"/>
      <c r="IXR176" s="37"/>
      <c r="IXS176" s="37"/>
      <c r="IXT176" s="37"/>
      <c r="IXU176" s="37"/>
      <c r="IXV176" s="37"/>
      <c r="IXW176" s="37"/>
      <c r="IXX176" s="37"/>
      <c r="IXY176" s="37"/>
      <c r="IXZ176" s="37"/>
      <c r="IYA176" s="37"/>
      <c r="IYB176" s="37"/>
      <c r="IYC176" s="37"/>
      <c r="IYD176" s="37"/>
      <c r="IYE176" s="37"/>
      <c r="IYF176" s="37"/>
      <c r="IYG176" s="37"/>
      <c r="IYH176" s="37"/>
      <c r="IYI176" s="37"/>
      <c r="IYJ176" s="37"/>
      <c r="IYK176" s="37"/>
      <c r="IYL176" s="37"/>
      <c r="IYM176" s="37"/>
      <c r="IYN176" s="37"/>
      <c r="IYO176" s="37"/>
      <c r="IYP176" s="37"/>
      <c r="IYQ176" s="37"/>
      <c r="IYR176" s="37"/>
      <c r="IYS176" s="37"/>
      <c r="IYT176" s="37"/>
      <c r="IYU176" s="37"/>
      <c r="IYV176" s="37"/>
      <c r="IYW176" s="37"/>
      <c r="IYX176" s="37"/>
      <c r="IYY176" s="37"/>
      <c r="IYZ176" s="37"/>
      <c r="IZA176" s="37"/>
      <c r="IZB176" s="37"/>
      <c r="IZC176" s="37"/>
      <c r="IZD176" s="37"/>
      <c r="IZE176" s="37"/>
      <c r="IZF176" s="37"/>
      <c r="IZG176" s="37"/>
      <c r="IZH176" s="37"/>
      <c r="IZI176" s="37"/>
      <c r="IZJ176" s="37"/>
      <c r="IZK176" s="37"/>
      <c r="IZL176" s="37"/>
      <c r="IZM176" s="37"/>
      <c r="IZN176" s="37"/>
      <c r="IZO176" s="37"/>
      <c r="IZP176" s="37"/>
      <c r="IZQ176" s="37"/>
      <c r="IZR176" s="37"/>
      <c r="IZS176" s="37"/>
      <c r="IZT176" s="37"/>
      <c r="IZU176" s="37"/>
      <c r="IZV176" s="37"/>
      <c r="IZW176" s="37"/>
      <c r="IZX176" s="37"/>
      <c r="IZY176" s="37"/>
      <c r="IZZ176" s="37"/>
      <c r="JAA176" s="37"/>
      <c r="JAB176" s="37"/>
      <c r="JAC176" s="37"/>
      <c r="JAD176" s="37"/>
      <c r="JAE176" s="37"/>
      <c r="JAF176" s="37"/>
      <c r="JAG176" s="37"/>
      <c r="JAH176" s="37"/>
      <c r="JAI176" s="37"/>
      <c r="JAJ176" s="37"/>
      <c r="JAK176" s="37"/>
      <c r="JAL176" s="37"/>
      <c r="JAM176" s="37"/>
      <c r="JAN176" s="37"/>
      <c r="JAO176" s="37"/>
      <c r="JAP176" s="37"/>
      <c r="JAQ176" s="37"/>
      <c r="JAR176" s="37"/>
      <c r="JAS176" s="37"/>
      <c r="JAT176" s="37"/>
      <c r="JAU176" s="37"/>
      <c r="JAV176" s="37"/>
      <c r="JAW176" s="37"/>
      <c r="JAX176" s="37"/>
      <c r="JAY176" s="37"/>
      <c r="JAZ176" s="37"/>
      <c r="JBA176" s="37"/>
      <c r="JBB176" s="37"/>
      <c r="JBC176" s="37"/>
      <c r="JBD176" s="37"/>
      <c r="JBE176" s="37"/>
      <c r="JBF176" s="37"/>
      <c r="JBG176" s="37"/>
      <c r="JBH176" s="37"/>
      <c r="JBI176" s="37"/>
      <c r="JBJ176" s="37"/>
      <c r="JBK176" s="37"/>
      <c r="JBL176" s="37"/>
      <c r="JBM176" s="37"/>
      <c r="JBN176" s="37"/>
      <c r="JBO176" s="37"/>
      <c r="JBP176" s="37"/>
      <c r="JBQ176" s="37"/>
      <c r="JBR176" s="37"/>
      <c r="JBS176" s="37"/>
      <c r="JBT176" s="37"/>
      <c r="JBU176" s="37"/>
      <c r="JBV176" s="37"/>
      <c r="JBW176" s="37"/>
      <c r="JBX176" s="37"/>
      <c r="JBY176" s="37"/>
      <c r="JBZ176" s="37"/>
      <c r="JCA176" s="37"/>
      <c r="JCB176" s="37"/>
      <c r="JCC176" s="37"/>
      <c r="JCD176" s="37"/>
      <c r="JCE176" s="37"/>
      <c r="JCF176" s="37"/>
      <c r="JCG176" s="37"/>
      <c r="JCH176" s="37"/>
      <c r="JCI176" s="37"/>
      <c r="JCJ176" s="37"/>
      <c r="JCK176" s="37"/>
      <c r="JCL176" s="37"/>
      <c r="JCM176" s="37"/>
      <c r="JCN176" s="37"/>
      <c r="JCO176" s="37"/>
      <c r="JCP176" s="37"/>
      <c r="JCQ176" s="37"/>
      <c r="JCR176" s="37"/>
      <c r="JCS176" s="37"/>
      <c r="JCT176" s="37"/>
      <c r="JCU176" s="37"/>
      <c r="JCV176" s="37"/>
      <c r="JCW176" s="37"/>
      <c r="JCX176" s="37"/>
      <c r="JCY176" s="37"/>
      <c r="JCZ176" s="37"/>
      <c r="JDA176" s="37"/>
      <c r="JDB176" s="37"/>
      <c r="JDC176" s="37"/>
      <c r="JDD176" s="37"/>
      <c r="JDE176" s="37"/>
      <c r="JDF176" s="37"/>
      <c r="JDG176" s="37"/>
      <c r="JDH176" s="37"/>
      <c r="JDI176" s="37"/>
      <c r="JDJ176" s="37"/>
      <c r="JDK176" s="37"/>
      <c r="JDL176" s="37"/>
      <c r="JDM176" s="37"/>
      <c r="JDN176" s="37"/>
      <c r="JDO176" s="37"/>
      <c r="JDP176" s="37"/>
      <c r="JDQ176" s="37"/>
      <c r="JDR176" s="37"/>
      <c r="JDS176" s="37"/>
      <c r="JDT176" s="37"/>
      <c r="JDU176" s="37"/>
      <c r="JDV176" s="37"/>
      <c r="JDW176" s="37"/>
      <c r="JDX176" s="37"/>
      <c r="JDY176" s="37"/>
      <c r="JDZ176" s="37"/>
      <c r="JEA176" s="37"/>
      <c r="JEB176" s="37"/>
      <c r="JEC176" s="37"/>
      <c r="JED176" s="37"/>
      <c r="JEE176" s="37"/>
      <c r="JEF176" s="37"/>
      <c r="JEG176" s="37"/>
      <c r="JEH176" s="37"/>
      <c r="JEI176" s="37"/>
      <c r="JEJ176" s="37"/>
      <c r="JEK176" s="37"/>
      <c r="JEL176" s="37"/>
      <c r="JEM176" s="37"/>
      <c r="JEN176" s="37"/>
      <c r="JEO176" s="37"/>
      <c r="JEP176" s="37"/>
      <c r="JEQ176" s="37"/>
      <c r="JER176" s="37"/>
      <c r="JES176" s="37"/>
      <c r="JET176" s="37"/>
      <c r="JEU176" s="37"/>
      <c r="JEV176" s="37"/>
      <c r="JEW176" s="37"/>
      <c r="JEX176" s="37"/>
      <c r="JEY176" s="37"/>
      <c r="JEZ176" s="37"/>
      <c r="JFA176" s="37"/>
      <c r="JFB176" s="37"/>
      <c r="JFC176" s="37"/>
      <c r="JFD176" s="37"/>
      <c r="JFE176" s="37"/>
      <c r="JFF176" s="37"/>
      <c r="JFG176" s="37"/>
      <c r="JFH176" s="37"/>
      <c r="JFI176" s="37"/>
      <c r="JFJ176" s="37"/>
      <c r="JFK176" s="37"/>
      <c r="JFL176" s="37"/>
      <c r="JFM176" s="37"/>
      <c r="JFN176" s="37"/>
      <c r="JFO176" s="37"/>
      <c r="JFP176" s="37"/>
      <c r="JFQ176" s="37"/>
      <c r="JFR176" s="37"/>
      <c r="JFS176" s="37"/>
      <c r="JFT176" s="37"/>
      <c r="JFU176" s="37"/>
      <c r="JFV176" s="37"/>
      <c r="JFW176" s="37"/>
      <c r="JFX176" s="37"/>
      <c r="JFY176" s="37"/>
      <c r="JFZ176" s="37"/>
      <c r="JGA176" s="37"/>
      <c r="JGB176" s="37"/>
      <c r="JGC176" s="37"/>
      <c r="JGD176" s="37"/>
      <c r="JGE176" s="37"/>
      <c r="JGF176" s="37"/>
      <c r="JGG176" s="37"/>
      <c r="JGH176" s="37"/>
      <c r="JGI176" s="37"/>
      <c r="JGJ176" s="37"/>
      <c r="JGK176" s="37"/>
      <c r="JGL176" s="37"/>
      <c r="JGM176" s="37"/>
      <c r="JGN176" s="37"/>
      <c r="JGO176" s="37"/>
      <c r="JGP176" s="37"/>
      <c r="JGQ176" s="37"/>
      <c r="JGR176" s="37"/>
      <c r="JGS176" s="37"/>
      <c r="JGT176" s="37"/>
      <c r="JGU176" s="37"/>
      <c r="JGV176" s="37"/>
      <c r="JGW176" s="37"/>
      <c r="JGX176" s="37"/>
      <c r="JGY176" s="37"/>
      <c r="JGZ176" s="37"/>
      <c r="JHA176" s="37"/>
      <c r="JHB176" s="37"/>
      <c r="JHC176" s="37"/>
      <c r="JHD176" s="37"/>
      <c r="JHE176" s="37"/>
      <c r="JHF176" s="37"/>
      <c r="JHG176" s="37"/>
      <c r="JHH176" s="37"/>
      <c r="JHI176" s="37"/>
      <c r="JHJ176" s="37"/>
      <c r="JHK176" s="37"/>
      <c r="JHL176" s="37"/>
      <c r="JHM176" s="37"/>
      <c r="JHN176" s="37"/>
      <c r="JHO176" s="37"/>
      <c r="JHP176" s="37"/>
      <c r="JHQ176" s="37"/>
      <c r="JHR176" s="37"/>
      <c r="JHS176" s="37"/>
      <c r="JHT176" s="37"/>
      <c r="JHU176" s="37"/>
      <c r="JHV176" s="37"/>
      <c r="JHW176" s="37"/>
      <c r="JHX176" s="37"/>
      <c r="JHY176" s="37"/>
      <c r="JHZ176" s="37"/>
      <c r="JIA176" s="37"/>
      <c r="JIB176" s="37"/>
      <c r="JIC176" s="37"/>
      <c r="JID176" s="37"/>
      <c r="JIE176" s="37"/>
      <c r="JIF176" s="37"/>
      <c r="JIG176" s="37"/>
      <c r="JIH176" s="37"/>
      <c r="JII176" s="37"/>
      <c r="JIJ176" s="37"/>
      <c r="JIK176" s="37"/>
      <c r="JIL176" s="37"/>
      <c r="JIM176" s="37"/>
      <c r="JIN176" s="37"/>
      <c r="JIO176" s="37"/>
      <c r="JIP176" s="37"/>
      <c r="JIQ176" s="37"/>
      <c r="JIR176" s="37"/>
      <c r="JIS176" s="37"/>
      <c r="JIT176" s="37"/>
      <c r="JIU176" s="37"/>
      <c r="JIV176" s="37"/>
      <c r="JIW176" s="37"/>
      <c r="JIX176" s="37"/>
      <c r="JIY176" s="37"/>
      <c r="JIZ176" s="37"/>
      <c r="JJA176" s="37"/>
      <c r="JJB176" s="37"/>
      <c r="JJC176" s="37"/>
      <c r="JJD176" s="37"/>
      <c r="JJE176" s="37"/>
      <c r="JJF176" s="37"/>
      <c r="JJG176" s="37"/>
      <c r="JJH176" s="37"/>
      <c r="JJI176" s="37"/>
      <c r="JJJ176" s="37"/>
      <c r="JJK176" s="37"/>
      <c r="JJL176" s="37"/>
      <c r="JJM176" s="37"/>
      <c r="JJN176" s="37"/>
      <c r="JJO176" s="37"/>
      <c r="JJP176" s="37"/>
      <c r="JJQ176" s="37"/>
      <c r="JJR176" s="37"/>
      <c r="JJS176" s="37"/>
      <c r="JJT176" s="37"/>
      <c r="JJU176" s="37"/>
      <c r="JJV176" s="37"/>
      <c r="JJW176" s="37"/>
      <c r="JJX176" s="37"/>
      <c r="JJY176" s="37"/>
      <c r="JJZ176" s="37"/>
      <c r="JKA176" s="37"/>
      <c r="JKB176" s="37"/>
      <c r="JKC176" s="37"/>
      <c r="JKD176" s="37"/>
      <c r="JKE176" s="37"/>
      <c r="JKF176" s="37"/>
      <c r="JKG176" s="37"/>
      <c r="JKH176" s="37"/>
      <c r="JKI176" s="37"/>
      <c r="JKJ176" s="37"/>
      <c r="JKK176" s="37"/>
      <c r="JKL176" s="37"/>
      <c r="JKM176" s="37"/>
      <c r="JKN176" s="37"/>
      <c r="JKO176" s="37"/>
      <c r="JKP176" s="37"/>
      <c r="JKQ176" s="37"/>
      <c r="JKR176" s="37"/>
      <c r="JKS176" s="37"/>
      <c r="JKT176" s="37"/>
      <c r="JKU176" s="37"/>
      <c r="JKV176" s="37"/>
      <c r="JKW176" s="37"/>
      <c r="JKX176" s="37"/>
      <c r="JKY176" s="37"/>
      <c r="JKZ176" s="37"/>
      <c r="JLA176" s="37"/>
      <c r="JLB176" s="37"/>
      <c r="JLC176" s="37"/>
      <c r="JLD176" s="37"/>
      <c r="JLE176" s="37"/>
      <c r="JLF176" s="37"/>
      <c r="JLG176" s="37"/>
      <c r="JLH176" s="37"/>
      <c r="JLI176" s="37"/>
      <c r="JLJ176" s="37"/>
      <c r="JLK176" s="37"/>
      <c r="JLL176" s="37"/>
      <c r="JLM176" s="37"/>
      <c r="JLN176" s="37"/>
      <c r="JLO176" s="37"/>
      <c r="JLP176" s="37"/>
      <c r="JLQ176" s="37"/>
      <c r="JLR176" s="37"/>
      <c r="JLS176" s="37"/>
      <c r="JLT176" s="37"/>
      <c r="JLU176" s="37"/>
      <c r="JLV176" s="37"/>
      <c r="JLW176" s="37"/>
      <c r="JLX176" s="37"/>
      <c r="JLY176" s="37"/>
      <c r="JLZ176" s="37"/>
      <c r="JMA176" s="37"/>
      <c r="JMB176" s="37"/>
      <c r="JMC176" s="37"/>
      <c r="JMD176" s="37"/>
      <c r="JME176" s="37"/>
      <c r="JMF176" s="37"/>
      <c r="JMG176" s="37"/>
      <c r="JMH176" s="37"/>
      <c r="JMI176" s="37"/>
      <c r="JMJ176" s="37"/>
      <c r="JMK176" s="37"/>
      <c r="JML176" s="37"/>
      <c r="JMM176" s="37"/>
      <c r="JMN176" s="37"/>
      <c r="JMO176" s="37"/>
      <c r="JMP176" s="37"/>
      <c r="JMQ176" s="37"/>
      <c r="JMR176" s="37"/>
      <c r="JMS176" s="37"/>
      <c r="JMT176" s="37"/>
      <c r="JMU176" s="37"/>
      <c r="JMV176" s="37"/>
      <c r="JMW176" s="37"/>
      <c r="JMX176" s="37"/>
      <c r="JMY176" s="37"/>
      <c r="JMZ176" s="37"/>
      <c r="JNA176" s="37"/>
      <c r="JNB176" s="37"/>
      <c r="JNC176" s="37"/>
      <c r="JND176" s="37"/>
      <c r="JNE176" s="37"/>
      <c r="JNF176" s="37"/>
      <c r="JNG176" s="37"/>
      <c r="JNH176" s="37"/>
      <c r="JNI176" s="37"/>
      <c r="JNJ176" s="37"/>
      <c r="JNK176" s="37"/>
      <c r="JNL176" s="37"/>
      <c r="JNM176" s="37"/>
      <c r="JNN176" s="37"/>
      <c r="JNO176" s="37"/>
      <c r="JNP176" s="37"/>
      <c r="JNQ176" s="37"/>
      <c r="JNR176" s="37"/>
      <c r="JNS176" s="37"/>
      <c r="JNT176" s="37"/>
      <c r="JNU176" s="37"/>
      <c r="JNV176" s="37"/>
      <c r="JNW176" s="37"/>
      <c r="JNX176" s="37"/>
      <c r="JNY176" s="37"/>
      <c r="JNZ176" s="37"/>
      <c r="JOA176" s="37"/>
      <c r="JOB176" s="37"/>
      <c r="JOC176" s="37"/>
      <c r="JOD176" s="37"/>
      <c r="JOE176" s="37"/>
      <c r="JOF176" s="37"/>
      <c r="JOG176" s="37"/>
      <c r="JOH176" s="37"/>
      <c r="JOI176" s="37"/>
      <c r="JOJ176" s="37"/>
      <c r="JOK176" s="37"/>
      <c r="JOL176" s="37"/>
      <c r="JOM176" s="37"/>
      <c r="JON176" s="37"/>
      <c r="JOO176" s="37"/>
      <c r="JOP176" s="37"/>
      <c r="JOQ176" s="37"/>
      <c r="JOR176" s="37"/>
      <c r="JOS176" s="37"/>
      <c r="JOT176" s="37"/>
      <c r="JOU176" s="37"/>
      <c r="JOV176" s="37"/>
      <c r="JOW176" s="37"/>
      <c r="JOX176" s="37"/>
      <c r="JOY176" s="37"/>
      <c r="JOZ176" s="37"/>
      <c r="JPA176" s="37"/>
      <c r="JPB176" s="37"/>
      <c r="JPC176" s="37"/>
      <c r="JPD176" s="37"/>
      <c r="JPE176" s="37"/>
      <c r="JPF176" s="37"/>
      <c r="JPG176" s="37"/>
      <c r="JPH176" s="37"/>
      <c r="JPI176" s="37"/>
      <c r="JPJ176" s="37"/>
      <c r="JPK176" s="37"/>
      <c r="JPL176" s="37"/>
      <c r="JPM176" s="37"/>
      <c r="JPN176" s="37"/>
      <c r="JPO176" s="37"/>
      <c r="JPP176" s="37"/>
      <c r="JPQ176" s="37"/>
      <c r="JPR176" s="37"/>
      <c r="JPS176" s="37"/>
      <c r="JPT176" s="37"/>
      <c r="JPU176" s="37"/>
      <c r="JPV176" s="37"/>
      <c r="JPW176" s="37"/>
      <c r="JPX176" s="37"/>
      <c r="JPY176" s="37"/>
      <c r="JPZ176" s="37"/>
      <c r="JQA176" s="37"/>
      <c r="JQB176" s="37"/>
      <c r="JQC176" s="37"/>
      <c r="JQD176" s="37"/>
      <c r="JQE176" s="37"/>
      <c r="JQF176" s="37"/>
      <c r="JQG176" s="37"/>
      <c r="JQH176" s="37"/>
      <c r="JQI176" s="37"/>
      <c r="JQJ176" s="37"/>
      <c r="JQK176" s="37"/>
      <c r="JQL176" s="37"/>
      <c r="JQM176" s="37"/>
      <c r="JQN176" s="37"/>
      <c r="JQO176" s="37"/>
      <c r="JQP176" s="37"/>
      <c r="JQQ176" s="37"/>
      <c r="JQR176" s="37"/>
      <c r="JQS176" s="37"/>
      <c r="JQT176" s="37"/>
      <c r="JQU176" s="37"/>
      <c r="JQV176" s="37"/>
      <c r="JQW176" s="37"/>
      <c r="JQX176" s="37"/>
      <c r="JQY176" s="37"/>
      <c r="JQZ176" s="37"/>
      <c r="JRA176" s="37"/>
      <c r="JRB176" s="37"/>
      <c r="JRC176" s="37"/>
      <c r="JRD176" s="37"/>
      <c r="JRE176" s="37"/>
      <c r="JRF176" s="37"/>
      <c r="JRG176" s="37"/>
      <c r="JRH176" s="37"/>
      <c r="JRI176" s="37"/>
      <c r="JRJ176" s="37"/>
      <c r="JRK176" s="37"/>
      <c r="JRL176" s="37"/>
      <c r="JRM176" s="37"/>
      <c r="JRN176" s="37"/>
      <c r="JRO176" s="37"/>
      <c r="JRP176" s="37"/>
      <c r="JRQ176" s="37"/>
      <c r="JRR176" s="37"/>
      <c r="JRS176" s="37"/>
      <c r="JRT176" s="37"/>
      <c r="JRU176" s="37"/>
      <c r="JRV176" s="37"/>
      <c r="JRW176" s="37"/>
      <c r="JRX176" s="37"/>
      <c r="JRY176" s="37"/>
      <c r="JRZ176" s="37"/>
      <c r="JSA176" s="37"/>
      <c r="JSB176" s="37"/>
      <c r="JSC176" s="37"/>
      <c r="JSD176" s="37"/>
      <c r="JSE176" s="37"/>
      <c r="JSF176" s="37"/>
      <c r="JSG176" s="37"/>
      <c r="JSH176" s="37"/>
      <c r="JSI176" s="37"/>
      <c r="JSJ176" s="37"/>
      <c r="JSK176" s="37"/>
      <c r="JSL176" s="37"/>
      <c r="JSM176" s="37"/>
      <c r="JSN176" s="37"/>
      <c r="JSO176" s="37"/>
      <c r="JSP176" s="37"/>
      <c r="JSQ176" s="37"/>
      <c r="JSR176" s="37"/>
      <c r="JSS176" s="37"/>
      <c r="JST176" s="37"/>
      <c r="JSU176" s="37"/>
      <c r="JSV176" s="37"/>
      <c r="JSW176" s="37"/>
      <c r="JSX176" s="37"/>
      <c r="JSY176" s="37"/>
      <c r="JSZ176" s="37"/>
      <c r="JTA176" s="37"/>
      <c r="JTB176" s="37"/>
      <c r="JTC176" s="37"/>
      <c r="JTD176" s="37"/>
      <c r="JTE176" s="37"/>
      <c r="JTF176" s="37"/>
      <c r="JTG176" s="37"/>
      <c r="JTH176" s="37"/>
      <c r="JTI176" s="37"/>
      <c r="JTJ176" s="37"/>
      <c r="JTK176" s="37"/>
      <c r="JTL176" s="37"/>
      <c r="JTM176" s="37"/>
      <c r="JTN176" s="37"/>
      <c r="JTO176" s="37"/>
      <c r="JTP176" s="37"/>
      <c r="JTQ176" s="37"/>
      <c r="JTR176" s="37"/>
      <c r="JTS176" s="37"/>
      <c r="JTT176" s="37"/>
      <c r="JTU176" s="37"/>
      <c r="JTV176" s="37"/>
      <c r="JTW176" s="37"/>
      <c r="JTX176" s="37"/>
      <c r="JTY176" s="37"/>
      <c r="JTZ176" s="37"/>
      <c r="JUA176" s="37"/>
      <c r="JUB176" s="37"/>
      <c r="JUC176" s="37"/>
      <c r="JUD176" s="37"/>
      <c r="JUE176" s="37"/>
      <c r="JUF176" s="37"/>
      <c r="JUG176" s="37"/>
      <c r="JUH176" s="37"/>
      <c r="JUI176" s="37"/>
      <c r="JUJ176" s="37"/>
      <c r="JUK176" s="37"/>
      <c r="JUL176" s="37"/>
      <c r="JUM176" s="37"/>
      <c r="JUN176" s="37"/>
      <c r="JUO176" s="37"/>
      <c r="JUP176" s="37"/>
      <c r="JUQ176" s="37"/>
      <c r="JUR176" s="37"/>
      <c r="JUS176" s="37"/>
      <c r="JUT176" s="37"/>
      <c r="JUU176" s="37"/>
      <c r="JUV176" s="37"/>
      <c r="JUW176" s="37"/>
      <c r="JUX176" s="37"/>
      <c r="JUY176" s="37"/>
      <c r="JUZ176" s="37"/>
      <c r="JVA176" s="37"/>
      <c r="JVB176" s="37"/>
      <c r="JVC176" s="37"/>
      <c r="JVD176" s="37"/>
      <c r="JVE176" s="37"/>
      <c r="JVF176" s="37"/>
      <c r="JVG176" s="37"/>
      <c r="JVH176" s="37"/>
      <c r="JVI176" s="37"/>
      <c r="JVJ176" s="37"/>
      <c r="JVK176" s="37"/>
      <c r="JVL176" s="37"/>
      <c r="JVM176" s="37"/>
      <c r="JVN176" s="37"/>
      <c r="JVO176" s="37"/>
      <c r="JVP176" s="37"/>
      <c r="JVQ176" s="37"/>
      <c r="JVR176" s="37"/>
      <c r="JVS176" s="37"/>
      <c r="JVT176" s="37"/>
      <c r="JVU176" s="37"/>
      <c r="JVV176" s="37"/>
      <c r="JVW176" s="37"/>
      <c r="JVX176" s="37"/>
      <c r="JVY176" s="37"/>
      <c r="JVZ176" s="37"/>
      <c r="JWA176" s="37"/>
      <c r="JWB176" s="37"/>
      <c r="JWC176" s="37"/>
      <c r="JWD176" s="37"/>
      <c r="JWE176" s="37"/>
      <c r="JWF176" s="37"/>
      <c r="JWG176" s="37"/>
      <c r="JWH176" s="37"/>
      <c r="JWI176" s="37"/>
      <c r="JWJ176" s="37"/>
      <c r="JWK176" s="37"/>
      <c r="JWL176" s="37"/>
      <c r="JWM176" s="37"/>
      <c r="JWN176" s="37"/>
      <c r="JWO176" s="37"/>
      <c r="JWP176" s="37"/>
      <c r="JWQ176" s="37"/>
      <c r="JWR176" s="37"/>
      <c r="JWS176" s="37"/>
      <c r="JWT176" s="37"/>
      <c r="JWU176" s="37"/>
      <c r="JWV176" s="37"/>
      <c r="JWW176" s="37"/>
      <c r="JWX176" s="37"/>
      <c r="JWY176" s="37"/>
      <c r="JWZ176" s="37"/>
      <c r="JXA176" s="37"/>
      <c r="JXB176" s="37"/>
      <c r="JXC176" s="37"/>
      <c r="JXD176" s="37"/>
      <c r="JXE176" s="37"/>
      <c r="JXF176" s="37"/>
      <c r="JXG176" s="37"/>
      <c r="JXH176" s="37"/>
      <c r="JXI176" s="37"/>
      <c r="JXJ176" s="37"/>
      <c r="JXK176" s="37"/>
      <c r="JXL176" s="37"/>
      <c r="JXM176" s="37"/>
      <c r="JXN176" s="37"/>
      <c r="JXO176" s="37"/>
      <c r="JXP176" s="37"/>
      <c r="JXQ176" s="37"/>
      <c r="JXR176" s="37"/>
      <c r="JXS176" s="37"/>
      <c r="JXT176" s="37"/>
      <c r="JXU176" s="37"/>
      <c r="JXV176" s="37"/>
      <c r="JXW176" s="37"/>
      <c r="JXX176" s="37"/>
      <c r="JXY176" s="37"/>
      <c r="JXZ176" s="37"/>
      <c r="JYA176" s="37"/>
      <c r="JYB176" s="37"/>
      <c r="JYC176" s="37"/>
      <c r="JYD176" s="37"/>
      <c r="JYE176" s="37"/>
      <c r="JYF176" s="37"/>
      <c r="JYG176" s="37"/>
      <c r="JYH176" s="37"/>
      <c r="JYI176" s="37"/>
      <c r="JYJ176" s="37"/>
      <c r="JYK176" s="37"/>
      <c r="JYL176" s="37"/>
      <c r="JYM176" s="37"/>
      <c r="JYN176" s="37"/>
      <c r="JYO176" s="37"/>
      <c r="JYP176" s="37"/>
      <c r="JYQ176" s="37"/>
      <c r="JYR176" s="37"/>
      <c r="JYS176" s="37"/>
      <c r="JYT176" s="37"/>
      <c r="JYU176" s="37"/>
      <c r="JYV176" s="37"/>
      <c r="JYW176" s="37"/>
      <c r="JYX176" s="37"/>
      <c r="JYY176" s="37"/>
      <c r="JYZ176" s="37"/>
      <c r="JZA176" s="37"/>
      <c r="JZB176" s="37"/>
      <c r="JZC176" s="37"/>
      <c r="JZD176" s="37"/>
      <c r="JZE176" s="37"/>
      <c r="JZF176" s="37"/>
      <c r="JZG176" s="37"/>
      <c r="JZH176" s="37"/>
      <c r="JZI176" s="37"/>
      <c r="JZJ176" s="37"/>
      <c r="JZK176" s="37"/>
      <c r="JZL176" s="37"/>
      <c r="JZM176" s="37"/>
      <c r="JZN176" s="37"/>
      <c r="JZO176" s="37"/>
      <c r="JZP176" s="37"/>
      <c r="JZQ176" s="37"/>
      <c r="JZR176" s="37"/>
      <c r="JZS176" s="37"/>
      <c r="JZT176" s="37"/>
      <c r="JZU176" s="37"/>
      <c r="JZV176" s="37"/>
      <c r="JZW176" s="37"/>
      <c r="JZX176" s="37"/>
      <c r="JZY176" s="37"/>
      <c r="JZZ176" s="37"/>
      <c r="KAA176" s="37"/>
      <c r="KAB176" s="37"/>
      <c r="KAC176" s="37"/>
      <c r="KAD176" s="37"/>
      <c r="KAE176" s="37"/>
      <c r="KAF176" s="37"/>
      <c r="KAG176" s="37"/>
      <c r="KAH176" s="37"/>
      <c r="KAI176" s="37"/>
      <c r="KAJ176" s="37"/>
      <c r="KAK176" s="37"/>
      <c r="KAL176" s="37"/>
      <c r="KAM176" s="37"/>
      <c r="KAN176" s="37"/>
      <c r="KAO176" s="37"/>
      <c r="KAP176" s="37"/>
      <c r="KAQ176" s="37"/>
      <c r="KAR176" s="37"/>
      <c r="KAS176" s="37"/>
      <c r="KAT176" s="37"/>
      <c r="KAU176" s="37"/>
      <c r="KAV176" s="37"/>
      <c r="KAW176" s="37"/>
      <c r="KAX176" s="37"/>
      <c r="KAY176" s="37"/>
      <c r="KAZ176" s="37"/>
      <c r="KBA176" s="37"/>
      <c r="KBB176" s="37"/>
      <c r="KBC176" s="37"/>
      <c r="KBD176" s="37"/>
      <c r="KBE176" s="37"/>
      <c r="KBF176" s="37"/>
      <c r="KBG176" s="37"/>
      <c r="KBH176" s="37"/>
      <c r="KBI176" s="37"/>
      <c r="KBJ176" s="37"/>
      <c r="KBK176" s="37"/>
      <c r="KBL176" s="37"/>
      <c r="KBM176" s="37"/>
      <c r="KBN176" s="37"/>
      <c r="KBO176" s="37"/>
      <c r="KBP176" s="37"/>
      <c r="KBQ176" s="37"/>
      <c r="KBR176" s="37"/>
      <c r="KBS176" s="37"/>
      <c r="KBT176" s="37"/>
      <c r="KBU176" s="37"/>
      <c r="KBV176" s="37"/>
      <c r="KBW176" s="37"/>
      <c r="KBX176" s="37"/>
      <c r="KBY176" s="37"/>
      <c r="KBZ176" s="37"/>
      <c r="KCA176" s="37"/>
      <c r="KCB176" s="37"/>
      <c r="KCC176" s="37"/>
      <c r="KCD176" s="37"/>
      <c r="KCE176" s="37"/>
      <c r="KCF176" s="37"/>
      <c r="KCG176" s="37"/>
      <c r="KCH176" s="37"/>
      <c r="KCI176" s="37"/>
      <c r="KCJ176" s="37"/>
      <c r="KCK176" s="37"/>
      <c r="KCL176" s="37"/>
      <c r="KCM176" s="37"/>
      <c r="KCN176" s="37"/>
      <c r="KCO176" s="37"/>
      <c r="KCP176" s="37"/>
      <c r="KCQ176" s="37"/>
      <c r="KCR176" s="37"/>
      <c r="KCS176" s="37"/>
      <c r="KCT176" s="37"/>
      <c r="KCU176" s="37"/>
      <c r="KCV176" s="37"/>
      <c r="KCW176" s="37"/>
      <c r="KCX176" s="37"/>
      <c r="KCY176" s="37"/>
      <c r="KCZ176" s="37"/>
      <c r="KDA176" s="37"/>
      <c r="KDB176" s="37"/>
      <c r="KDC176" s="37"/>
      <c r="KDD176" s="37"/>
      <c r="KDE176" s="37"/>
      <c r="KDF176" s="37"/>
      <c r="KDG176" s="37"/>
      <c r="KDH176" s="37"/>
      <c r="KDI176" s="37"/>
      <c r="KDJ176" s="37"/>
      <c r="KDK176" s="37"/>
      <c r="KDL176" s="37"/>
      <c r="KDM176" s="37"/>
      <c r="KDN176" s="37"/>
      <c r="KDO176" s="37"/>
      <c r="KDP176" s="37"/>
      <c r="KDQ176" s="37"/>
      <c r="KDR176" s="37"/>
      <c r="KDS176" s="37"/>
      <c r="KDT176" s="37"/>
      <c r="KDU176" s="37"/>
      <c r="KDV176" s="37"/>
      <c r="KDW176" s="37"/>
      <c r="KDX176" s="37"/>
      <c r="KDY176" s="37"/>
      <c r="KDZ176" s="37"/>
      <c r="KEA176" s="37"/>
      <c r="KEB176" s="37"/>
      <c r="KEC176" s="37"/>
      <c r="KED176" s="37"/>
      <c r="KEE176" s="37"/>
      <c r="KEF176" s="37"/>
      <c r="KEG176" s="37"/>
      <c r="KEH176" s="37"/>
      <c r="KEI176" s="37"/>
      <c r="KEJ176" s="37"/>
      <c r="KEK176" s="37"/>
      <c r="KEL176" s="37"/>
      <c r="KEM176" s="37"/>
      <c r="KEN176" s="37"/>
      <c r="KEO176" s="37"/>
      <c r="KEP176" s="37"/>
      <c r="KEQ176" s="37"/>
      <c r="KER176" s="37"/>
      <c r="KES176" s="37"/>
      <c r="KET176" s="37"/>
      <c r="KEU176" s="37"/>
      <c r="KEV176" s="37"/>
      <c r="KEW176" s="37"/>
      <c r="KEX176" s="37"/>
      <c r="KEY176" s="37"/>
      <c r="KEZ176" s="37"/>
      <c r="KFA176" s="37"/>
      <c r="KFB176" s="37"/>
      <c r="KFC176" s="37"/>
      <c r="KFD176" s="37"/>
      <c r="KFE176" s="37"/>
      <c r="KFF176" s="37"/>
      <c r="KFG176" s="37"/>
      <c r="KFH176" s="37"/>
      <c r="KFI176" s="37"/>
      <c r="KFJ176" s="37"/>
      <c r="KFK176" s="37"/>
      <c r="KFL176" s="37"/>
      <c r="KFM176" s="37"/>
      <c r="KFN176" s="37"/>
      <c r="KFO176" s="37"/>
      <c r="KFP176" s="37"/>
      <c r="KFQ176" s="37"/>
      <c r="KFR176" s="37"/>
      <c r="KFS176" s="37"/>
      <c r="KFT176" s="37"/>
      <c r="KFU176" s="37"/>
      <c r="KFV176" s="37"/>
      <c r="KFW176" s="37"/>
      <c r="KFX176" s="37"/>
      <c r="KFY176" s="37"/>
      <c r="KFZ176" s="37"/>
      <c r="KGA176" s="37"/>
      <c r="KGB176" s="37"/>
      <c r="KGC176" s="37"/>
      <c r="KGD176" s="37"/>
      <c r="KGE176" s="37"/>
      <c r="KGF176" s="37"/>
      <c r="KGG176" s="37"/>
      <c r="KGH176" s="37"/>
      <c r="KGI176" s="37"/>
      <c r="KGJ176" s="37"/>
      <c r="KGK176" s="37"/>
      <c r="KGL176" s="37"/>
      <c r="KGM176" s="37"/>
      <c r="KGN176" s="37"/>
      <c r="KGO176" s="37"/>
      <c r="KGP176" s="37"/>
      <c r="KGQ176" s="37"/>
      <c r="KGR176" s="37"/>
      <c r="KGS176" s="37"/>
      <c r="KGT176" s="37"/>
      <c r="KGU176" s="37"/>
      <c r="KGV176" s="37"/>
      <c r="KGW176" s="37"/>
      <c r="KGX176" s="37"/>
      <c r="KGY176" s="37"/>
      <c r="KGZ176" s="37"/>
      <c r="KHA176" s="37"/>
      <c r="KHB176" s="37"/>
      <c r="KHC176" s="37"/>
      <c r="KHD176" s="37"/>
      <c r="KHE176" s="37"/>
      <c r="KHF176" s="37"/>
      <c r="KHG176" s="37"/>
      <c r="KHH176" s="37"/>
      <c r="KHI176" s="37"/>
      <c r="KHJ176" s="37"/>
      <c r="KHK176" s="37"/>
      <c r="KHL176" s="37"/>
      <c r="KHM176" s="37"/>
      <c r="KHN176" s="37"/>
      <c r="KHO176" s="37"/>
      <c r="KHP176" s="37"/>
      <c r="KHQ176" s="37"/>
      <c r="KHR176" s="37"/>
      <c r="KHS176" s="37"/>
      <c r="KHT176" s="37"/>
      <c r="KHU176" s="37"/>
      <c r="KHV176" s="37"/>
      <c r="KHW176" s="37"/>
      <c r="KHX176" s="37"/>
      <c r="KHY176" s="37"/>
      <c r="KHZ176" s="37"/>
      <c r="KIA176" s="37"/>
      <c r="KIB176" s="37"/>
      <c r="KIC176" s="37"/>
      <c r="KID176" s="37"/>
      <c r="KIE176" s="37"/>
      <c r="KIF176" s="37"/>
      <c r="KIG176" s="37"/>
      <c r="KIH176" s="37"/>
      <c r="KII176" s="37"/>
      <c r="KIJ176" s="37"/>
      <c r="KIK176" s="37"/>
      <c r="KIL176" s="37"/>
      <c r="KIM176" s="37"/>
      <c r="KIN176" s="37"/>
      <c r="KIO176" s="37"/>
      <c r="KIP176" s="37"/>
      <c r="KIQ176" s="37"/>
      <c r="KIR176" s="37"/>
      <c r="KIS176" s="37"/>
      <c r="KIT176" s="37"/>
      <c r="KIU176" s="37"/>
      <c r="KIV176" s="37"/>
      <c r="KIW176" s="37"/>
      <c r="KIX176" s="37"/>
      <c r="KIY176" s="37"/>
      <c r="KIZ176" s="37"/>
      <c r="KJA176" s="37"/>
      <c r="KJB176" s="37"/>
      <c r="KJC176" s="37"/>
      <c r="KJD176" s="37"/>
      <c r="KJE176" s="37"/>
      <c r="KJF176" s="37"/>
      <c r="KJG176" s="37"/>
      <c r="KJH176" s="37"/>
      <c r="KJI176" s="37"/>
      <c r="KJJ176" s="37"/>
      <c r="KJK176" s="37"/>
      <c r="KJL176" s="37"/>
      <c r="KJM176" s="37"/>
      <c r="KJN176" s="37"/>
      <c r="KJO176" s="37"/>
      <c r="KJP176" s="37"/>
      <c r="KJQ176" s="37"/>
      <c r="KJR176" s="37"/>
      <c r="KJS176" s="37"/>
      <c r="KJT176" s="37"/>
      <c r="KJU176" s="37"/>
      <c r="KJV176" s="37"/>
      <c r="KJW176" s="37"/>
      <c r="KJX176" s="37"/>
      <c r="KJY176" s="37"/>
      <c r="KJZ176" s="37"/>
      <c r="KKA176" s="37"/>
      <c r="KKB176" s="37"/>
      <c r="KKC176" s="37"/>
      <c r="KKD176" s="37"/>
      <c r="KKE176" s="37"/>
      <c r="KKF176" s="37"/>
      <c r="KKG176" s="37"/>
      <c r="KKH176" s="37"/>
      <c r="KKI176" s="37"/>
      <c r="KKJ176" s="37"/>
      <c r="KKK176" s="37"/>
      <c r="KKL176" s="37"/>
      <c r="KKM176" s="37"/>
      <c r="KKN176" s="37"/>
      <c r="KKO176" s="37"/>
      <c r="KKP176" s="37"/>
      <c r="KKQ176" s="37"/>
      <c r="KKR176" s="37"/>
      <c r="KKS176" s="37"/>
      <c r="KKT176" s="37"/>
      <c r="KKU176" s="37"/>
      <c r="KKV176" s="37"/>
      <c r="KKW176" s="37"/>
      <c r="KKX176" s="37"/>
      <c r="KKY176" s="37"/>
      <c r="KKZ176" s="37"/>
      <c r="KLA176" s="37"/>
      <c r="KLB176" s="37"/>
      <c r="KLC176" s="37"/>
      <c r="KLD176" s="37"/>
      <c r="KLE176" s="37"/>
      <c r="KLF176" s="37"/>
      <c r="KLG176" s="37"/>
      <c r="KLH176" s="37"/>
      <c r="KLI176" s="37"/>
      <c r="KLJ176" s="37"/>
      <c r="KLK176" s="37"/>
      <c r="KLL176" s="37"/>
      <c r="KLM176" s="37"/>
      <c r="KLN176" s="37"/>
      <c r="KLO176" s="37"/>
      <c r="KLP176" s="37"/>
      <c r="KLQ176" s="37"/>
      <c r="KLR176" s="37"/>
      <c r="KLS176" s="37"/>
      <c r="KLT176" s="37"/>
      <c r="KLU176" s="37"/>
      <c r="KLV176" s="37"/>
      <c r="KLW176" s="37"/>
      <c r="KLX176" s="37"/>
      <c r="KLY176" s="37"/>
      <c r="KLZ176" s="37"/>
      <c r="KMA176" s="37"/>
      <c r="KMB176" s="37"/>
      <c r="KMC176" s="37"/>
      <c r="KMD176" s="37"/>
      <c r="KME176" s="37"/>
      <c r="KMF176" s="37"/>
      <c r="KMG176" s="37"/>
      <c r="KMH176" s="37"/>
      <c r="KMI176" s="37"/>
      <c r="KMJ176" s="37"/>
      <c r="KMK176" s="37"/>
      <c r="KML176" s="37"/>
      <c r="KMM176" s="37"/>
      <c r="KMN176" s="37"/>
      <c r="KMO176" s="37"/>
      <c r="KMP176" s="37"/>
      <c r="KMQ176" s="37"/>
      <c r="KMR176" s="37"/>
      <c r="KMS176" s="37"/>
      <c r="KMT176" s="37"/>
      <c r="KMU176" s="37"/>
      <c r="KMV176" s="37"/>
      <c r="KMW176" s="37"/>
      <c r="KMX176" s="37"/>
      <c r="KMY176" s="37"/>
      <c r="KMZ176" s="37"/>
      <c r="KNA176" s="37"/>
      <c r="KNB176" s="37"/>
      <c r="KNC176" s="37"/>
      <c r="KND176" s="37"/>
      <c r="KNE176" s="37"/>
      <c r="KNF176" s="37"/>
      <c r="KNG176" s="37"/>
      <c r="KNH176" s="37"/>
      <c r="KNI176" s="37"/>
      <c r="KNJ176" s="37"/>
      <c r="KNK176" s="37"/>
      <c r="KNL176" s="37"/>
      <c r="KNM176" s="37"/>
      <c r="KNN176" s="37"/>
      <c r="KNO176" s="37"/>
      <c r="KNP176" s="37"/>
      <c r="KNQ176" s="37"/>
      <c r="KNR176" s="37"/>
      <c r="KNS176" s="37"/>
      <c r="KNT176" s="37"/>
      <c r="KNU176" s="37"/>
      <c r="KNV176" s="37"/>
      <c r="KNW176" s="37"/>
      <c r="KNX176" s="37"/>
      <c r="KNY176" s="37"/>
      <c r="KNZ176" s="37"/>
      <c r="KOA176" s="37"/>
      <c r="KOB176" s="37"/>
      <c r="KOC176" s="37"/>
      <c r="KOD176" s="37"/>
      <c r="KOE176" s="37"/>
      <c r="KOF176" s="37"/>
      <c r="KOG176" s="37"/>
      <c r="KOH176" s="37"/>
      <c r="KOI176" s="37"/>
      <c r="KOJ176" s="37"/>
      <c r="KOK176" s="37"/>
      <c r="KOL176" s="37"/>
      <c r="KOM176" s="37"/>
      <c r="KON176" s="37"/>
      <c r="KOO176" s="37"/>
      <c r="KOP176" s="37"/>
      <c r="KOQ176" s="37"/>
      <c r="KOR176" s="37"/>
      <c r="KOS176" s="37"/>
      <c r="KOT176" s="37"/>
      <c r="KOU176" s="37"/>
      <c r="KOV176" s="37"/>
      <c r="KOW176" s="37"/>
      <c r="KOX176" s="37"/>
      <c r="KOY176" s="37"/>
      <c r="KOZ176" s="37"/>
      <c r="KPA176" s="37"/>
      <c r="KPB176" s="37"/>
      <c r="KPC176" s="37"/>
      <c r="KPD176" s="37"/>
      <c r="KPE176" s="37"/>
      <c r="KPF176" s="37"/>
      <c r="KPG176" s="37"/>
      <c r="KPH176" s="37"/>
      <c r="KPI176" s="37"/>
      <c r="KPJ176" s="37"/>
      <c r="KPK176" s="37"/>
      <c r="KPL176" s="37"/>
      <c r="KPM176" s="37"/>
      <c r="KPN176" s="37"/>
      <c r="KPO176" s="37"/>
      <c r="KPP176" s="37"/>
      <c r="KPQ176" s="37"/>
      <c r="KPR176" s="37"/>
      <c r="KPS176" s="37"/>
      <c r="KPT176" s="37"/>
      <c r="KPU176" s="37"/>
      <c r="KPV176" s="37"/>
      <c r="KPW176" s="37"/>
      <c r="KPX176" s="37"/>
      <c r="KPY176" s="37"/>
      <c r="KPZ176" s="37"/>
      <c r="KQA176" s="37"/>
      <c r="KQB176" s="37"/>
      <c r="KQC176" s="37"/>
      <c r="KQD176" s="37"/>
      <c r="KQE176" s="37"/>
      <c r="KQF176" s="37"/>
      <c r="KQG176" s="37"/>
      <c r="KQH176" s="37"/>
      <c r="KQI176" s="37"/>
      <c r="KQJ176" s="37"/>
      <c r="KQK176" s="37"/>
      <c r="KQL176" s="37"/>
      <c r="KQM176" s="37"/>
      <c r="KQN176" s="37"/>
      <c r="KQO176" s="37"/>
      <c r="KQP176" s="37"/>
      <c r="KQQ176" s="37"/>
      <c r="KQR176" s="37"/>
      <c r="KQS176" s="37"/>
      <c r="KQT176" s="37"/>
      <c r="KQU176" s="37"/>
      <c r="KQV176" s="37"/>
      <c r="KQW176" s="37"/>
      <c r="KQX176" s="37"/>
      <c r="KQY176" s="37"/>
      <c r="KQZ176" s="37"/>
      <c r="KRA176" s="37"/>
      <c r="KRB176" s="37"/>
      <c r="KRC176" s="37"/>
      <c r="KRD176" s="37"/>
      <c r="KRE176" s="37"/>
      <c r="KRF176" s="37"/>
      <c r="KRG176" s="37"/>
      <c r="KRH176" s="37"/>
      <c r="KRI176" s="37"/>
      <c r="KRJ176" s="37"/>
      <c r="KRK176" s="37"/>
      <c r="KRL176" s="37"/>
      <c r="KRM176" s="37"/>
      <c r="KRN176" s="37"/>
      <c r="KRO176" s="37"/>
      <c r="KRP176" s="37"/>
      <c r="KRQ176" s="37"/>
      <c r="KRR176" s="37"/>
      <c r="KRS176" s="37"/>
      <c r="KRT176" s="37"/>
      <c r="KRU176" s="37"/>
      <c r="KRV176" s="37"/>
      <c r="KRW176" s="37"/>
      <c r="KRX176" s="37"/>
      <c r="KRY176" s="37"/>
      <c r="KRZ176" s="37"/>
      <c r="KSA176" s="37"/>
      <c r="KSB176" s="37"/>
      <c r="KSC176" s="37"/>
      <c r="KSD176" s="37"/>
      <c r="KSE176" s="37"/>
      <c r="KSF176" s="37"/>
      <c r="KSG176" s="37"/>
      <c r="KSH176" s="37"/>
      <c r="KSI176" s="37"/>
      <c r="KSJ176" s="37"/>
      <c r="KSK176" s="37"/>
      <c r="KSL176" s="37"/>
      <c r="KSM176" s="37"/>
      <c r="KSN176" s="37"/>
      <c r="KSO176" s="37"/>
      <c r="KSP176" s="37"/>
      <c r="KSQ176" s="37"/>
      <c r="KSR176" s="37"/>
      <c r="KSS176" s="37"/>
      <c r="KST176" s="37"/>
      <c r="KSU176" s="37"/>
      <c r="KSV176" s="37"/>
      <c r="KSW176" s="37"/>
      <c r="KSX176" s="37"/>
      <c r="KSY176" s="37"/>
      <c r="KSZ176" s="37"/>
      <c r="KTA176" s="37"/>
      <c r="KTB176" s="37"/>
      <c r="KTC176" s="37"/>
      <c r="KTD176" s="37"/>
      <c r="KTE176" s="37"/>
      <c r="KTF176" s="37"/>
      <c r="KTG176" s="37"/>
      <c r="KTH176" s="37"/>
      <c r="KTI176" s="37"/>
      <c r="KTJ176" s="37"/>
      <c r="KTK176" s="37"/>
      <c r="KTL176" s="37"/>
      <c r="KTM176" s="37"/>
      <c r="KTN176" s="37"/>
      <c r="KTO176" s="37"/>
      <c r="KTP176" s="37"/>
      <c r="KTQ176" s="37"/>
      <c r="KTR176" s="37"/>
      <c r="KTS176" s="37"/>
      <c r="KTT176" s="37"/>
      <c r="KTU176" s="37"/>
      <c r="KTV176" s="37"/>
      <c r="KTW176" s="37"/>
      <c r="KTX176" s="37"/>
      <c r="KTY176" s="37"/>
      <c r="KTZ176" s="37"/>
      <c r="KUA176" s="37"/>
      <c r="KUB176" s="37"/>
      <c r="KUC176" s="37"/>
      <c r="KUD176" s="37"/>
      <c r="KUE176" s="37"/>
      <c r="KUF176" s="37"/>
      <c r="KUG176" s="37"/>
      <c r="KUH176" s="37"/>
      <c r="KUI176" s="37"/>
      <c r="KUJ176" s="37"/>
      <c r="KUK176" s="37"/>
      <c r="KUL176" s="37"/>
      <c r="KUM176" s="37"/>
      <c r="KUN176" s="37"/>
      <c r="KUO176" s="37"/>
      <c r="KUP176" s="37"/>
      <c r="KUQ176" s="37"/>
      <c r="KUR176" s="37"/>
      <c r="KUS176" s="37"/>
      <c r="KUT176" s="37"/>
      <c r="KUU176" s="37"/>
      <c r="KUV176" s="37"/>
      <c r="KUW176" s="37"/>
      <c r="KUX176" s="37"/>
      <c r="KUY176" s="37"/>
      <c r="KUZ176" s="37"/>
      <c r="KVA176" s="37"/>
      <c r="KVB176" s="37"/>
      <c r="KVC176" s="37"/>
      <c r="KVD176" s="37"/>
      <c r="KVE176" s="37"/>
      <c r="KVF176" s="37"/>
      <c r="KVG176" s="37"/>
      <c r="KVH176" s="37"/>
      <c r="KVI176" s="37"/>
      <c r="KVJ176" s="37"/>
      <c r="KVK176" s="37"/>
      <c r="KVL176" s="37"/>
      <c r="KVM176" s="37"/>
      <c r="KVN176" s="37"/>
      <c r="KVO176" s="37"/>
      <c r="KVP176" s="37"/>
      <c r="KVQ176" s="37"/>
      <c r="KVR176" s="37"/>
      <c r="KVS176" s="37"/>
      <c r="KVT176" s="37"/>
      <c r="KVU176" s="37"/>
      <c r="KVV176" s="37"/>
      <c r="KVW176" s="37"/>
      <c r="KVX176" s="37"/>
      <c r="KVY176" s="37"/>
      <c r="KVZ176" s="37"/>
      <c r="KWA176" s="37"/>
      <c r="KWB176" s="37"/>
      <c r="KWC176" s="37"/>
      <c r="KWD176" s="37"/>
      <c r="KWE176" s="37"/>
      <c r="KWF176" s="37"/>
      <c r="KWG176" s="37"/>
      <c r="KWH176" s="37"/>
      <c r="KWI176" s="37"/>
      <c r="KWJ176" s="37"/>
      <c r="KWK176" s="37"/>
      <c r="KWL176" s="37"/>
      <c r="KWM176" s="37"/>
      <c r="KWN176" s="37"/>
      <c r="KWO176" s="37"/>
      <c r="KWP176" s="37"/>
      <c r="KWQ176" s="37"/>
      <c r="KWR176" s="37"/>
      <c r="KWS176" s="37"/>
      <c r="KWT176" s="37"/>
      <c r="KWU176" s="37"/>
      <c r="KWV176" s="37"/>
      <c r="KWW176" s="37"/>
      <c r="KWX176" s="37"/>
      <c r="KWY176" s="37"/>
      <c r="KWZ176" s="37"/>
      <c r="KXA176" s="37"/>
      <c r="KXB176" s="37"/>
      <c r="KXC176" s="37"/>
      <c r="KXD176" s="37"/>
      <c r="KXE176" s="37"/>
      <c r="KXF176" s="37"/>
      <c r="KXG176" s="37"/>
      <c r="KXH176" s="37"/>
      <c r="KXI176" s="37"/>
      <c r="KXJ176" s="37"/>
      <c r="KXK176" s="37"/>
      <c r="KXL176" s="37"/>
      <c r="KXM176" s="37"/>
      <c r="KXN176" s="37"/>
      <c r="KXO176" s="37"/>
      <c r="KXP176" s="37"/>
      <c r="KXQ176" s="37"/>
      <c r="KXR176" s="37"/>
      <c r="KXS176" s="37"/>
      <c r="KXT176" s="37"/>
      <c r="KXU176" s="37"/>
      <c r="KXV176" s="37"/>
      <c r="KXW176" s="37"/>
      <c r="KXX176" s="37"/>
      <c r="KXY176" s="37"/>
      <c r="KXZ176" s="37"/>
      <c r="KYA176" s="37"/>
      <c r="KYB176" s="37"/>
      <c r="KYC176" s="37"/>
      <c r="KYD176" s="37"/>
      <c r="KYE176" s="37"/>
      <c r="KYF176" s="37"/>
      <c r="KYG176" s="37"/>
      <c r="KYH176" s="37"/>
      <c r="KYI176" s="37"/>
      <c r="KYJ176" s="37"/>
      <c r="KYK176" s="37"/>
      <c r="KYL176" s="37"/>
      <c r="KYM176" s="37"/>
      <c r="KYN176" s="37"/>
      <c r="KYO176" s="37"/>
      <c r="KYP176" s="37"/>
      <c r="KYQ176" s="37"/>
      <c r="KYR176" s="37"/>
      <c r="KYS176" s="37"/>
      <c r="KYT176" s="37"/>
      <c r="KYU176" s="37"/>
      <c r="KYV176" s="37"/>
      <c r="KYW176" s="37"/>
      <c r="KYX176" s="37"/>
      <c r="KYY176" s="37"/>
      <c r="KYZ176" s="37"/>
      <c r="KZA176" s="37"/>
      <c r="KZB176" s="37"/>
      <c r="KZC176" s="37"/>
      <c r="KZD176" s="37"/>
      <c r="KZE176" s="37"/>
      <c r="KZF176" s="37"/>
      <c r="KZG176" s="37"/>
      <c r="KZH176" s="37"/>
      <c r="KZI176" s="37"/>
      <c r="KZJ176" s="37"/>
      <c r="KZK176" s="37"/>
      <c r="KZL176" s="37"/>
      <c r="KZM176" s="37"/>
      <c r="KZN176" s="37"/>
      <c r="KZO176" s="37"/>
      <c r="KZP176" s="37"/>
      <c r="KZQ176" s="37"/>
      <c r="KZR176" s="37"/>
      <c r="KZS176" s="37"/>
      <c r="KZT176" s="37"/>
      <c r="KZU176" s="37"/>
      <c r="KZV176" s="37"/>
      <c r="KZW176" s="37"/>
      <c r="KZX176" s="37"/>
      <c r="KZY176" s="37"/>
      <c r="KZZ176" s="37"/>
      <c r="LAA176" s="37"/>
      <c r="LAB176" s="37"/>
      <c r="LAC176" s="37"/>
      <c r="LAD176" s="37"/>
      <c r="LAE176" s="37"/>
      <c r="LAF176" s="37"/>
      <c r="LAG176" s="37"/>
      <c r="LAH176" s="37"/>
      <c r="LAI176" s="37"/>
      <c r="LAJ176" s="37"/>
      <c r="LAK176" s="37"/>
      <c r="LAL176" s="37"/>
      <c r="LAM176" s="37"/>
      <c r="LAN176" s="37"/>
      <c r="LAO176" s="37"/>
      <c r="LAP176" s="37"/>
      <c r="LAQ176" s="37"/>
      <c r="LAR176" s="37"/>
      <c r="LAS176" s="37"/>
      <c r="LAT176" s="37"/>
      <c r="LAU176" s="37"/>
      <c r="LAV176" s="37"/>
      <c r="LAW176" s="37"/>
      <c r="LAX176" s="37"/>
      <c r="LAY176" s="37"/>
      <c r="LAZ176" s="37"/>
      <c r="LBA176" s="37"/>
      <c r="LBB176" s="37"/>
      <c r="LBC176" s="37"/>
      <c r="LBD176" s="37"/>
      <c r="LBE176" s="37"/>
      <c r="LBF176" s="37"/>
      <c r="LBG176" s="37"/>
      <c r="LBH176" s="37"/>
      <c r="LBI176" s="37"/>
      <c r="LBJ176" s="37"/>
      <c r="LBK176" s="37"/>
      <c r="LBL176" s="37"/>
      <c r="LBM176" s="37"/>
      <c r="LBN176" s="37"/>
      <c r="LBO176" s="37"/>
      <c r="LBP176" s="37"/>
      <c r="LBQ176" s="37"/>
      <c r="LBR176" s="37"/>
      <c r="LBS176" s="37"/>
      <c r="LBT176" s="37"/>
      <c r="LBU176" s="37"/>
      <c r="LBV176" s="37"/>
      <c r="LBW176" s="37"/>
      <c r="LBX176" s="37"/>
      <c r="LBY176" s="37"/>
      <c r="LBZ176" s="37"/>
      <c r="LCA176" s="37"/>
      <c r="LCB176" s="37"/>
      <c r="LCC176" s="37"/>
      <c r="LCD176" s="37"/>
      <c r="LCE176" s="37"/>
      <c r="LCF176" s="37"/>
      <c r="LCG176" s="37"/>
      <c r="LCH176" s="37"/>
      <c r="LCI176" s="37"/>
      <c r="LCJ176" s="37"/>
      <c r="LCK176" s="37"/>
      <c r="LCL176" s="37"/>
      <c r="LCM176" s="37"/>
      <c r="LCN176" s="37"/>
      <c r="LCO176" s="37"/>
      <c r="LCP176" s="37"/>
      <c r="LCQ176" s="37"/>
      <c r="LCR176" s="37"/>
      <c r="LCS176" s="37"/>
      <c r="LCT176" s="37"/>
      <c r="LCU176" s="37"/>
      <c r="LCV176" s="37"/>
      <c r="LCW176" s="37"/>
      <c r="LCX176" s="37"/>
      <c r="LCY176" s="37"/>
      <c r="LCZ176" s="37"/>
      <c r="LDA176" s="37"/>
      <c r="LDB176" s="37"/>
      <c r="LDC176" s="37"/>
      <c r="LDD176" s="37"/>
      <c r="LDE176" s="37"/>
      <c r="LDF176" s="37"/>
      <c r="LDG176" s="37"/>
      <c r="LDH176" s="37"/>
      <c r="LDI176" s="37"/>
      <c r="LDJ176" s="37"/>
      <c r="LDK176" s="37"/>
      <c r="LDL176" s="37"/>
      <c r="LDM176" s="37"/>
      <c r="LDN176" s="37"/>
      <c r="LDO176" s="37"/>
      <c r="LDP176" s="37"/>
      <c r="LDQ176" s="37"/>
      <c r="LDR176" s="37"/>
      <c r="LDS176" s="37"/>
      <c r="LDT176" s="37"/>
      <c r="LDU176" s="37"/>
      <c r="LDV176" s="37"/>
      <c r="LDW176" s="37"/>
      <c r="LDX176" s="37"/>
      <c r="LDY176" s="37"/>
      <c r="LDZ176" s="37"/>
      <c r="LEA176" s="37"/>
      <c r="LEB176" s="37"/>
      <c r="LEC176" s="37"/>
      <c r="LED176" s="37"/>
      <c r="LEE176" s="37"/>
      <c r="LEF176" s="37"/>
      <c r="LEG176" s="37"/>
      <c r="LEH176" s="37"/>
      <c r="LEI176" s="37"/>
      <c r="LEJ176" s="37"/>
      <c r="LEK176" s="37"/>
      <c r="LEL176" s="37"/>
      <c r="LEM176" s="37"/>
      <c r="LEN176" s="37"/>
      <c r="LEO176" s="37"/>
      <c r="LEP176" s="37"/>
      <c r="LEQ176" s="37"/>
      <c r="LER176" s="37"/>
      <c r="LES176" s="37"/>
      <c r="LET176" s="37"/>
      <c r="LEU176" s="37"/>
      <c r="LEV176" s="37"/>
      <c r="LEW176" s="37"/>
      <c r="LEX176" s="37"/>
      <c r="LEY176" s="37"/>
      <c r="LEZ176" s="37"/>
      <c r="LFA176" s="37"/>
      <c r="LFB176" s="37"/>
      <c r="LFC176" s="37"/>
      <c r="LFD176" s="37"/>
      <c r="LFE176" s="37"/>
      <c r="LFF176" s="37"/>
      <c r="LFG176" s="37"/>
      <c r="LFH176" s="37"/>
      <c r="LFI176" s="37"/>
      <c r="LFJ176" s="37"/>
      <c r="LFK176" s="37"/>
      <c r="LFL176" s="37"/>
      <c r="LFM176" s="37"/>
      <c r="LFN176" s="37"/>
      <c r="LFO176" s="37"/>
      <c r="LFP176" s="37"/>
      <c r="LFQ176" s="37"/>
      <c r="LFR176" s="37"/>
      <c r="LFS176" s="37"/>
      <c r="LFT176" s="37"/>
      <c r="LFU176" s="37"/>
      <c r="LFV176" s="37"/>
      <c r="LFW176" s="37"/>
      <c r="LFX176" s="37"/>
      <c r="LFY176" s="37"/>
      <c r="LFZ176" s="37"/>
      <c r="LGA176" s="37"/>
      <c r="LGB176" s="37"/>
      <c r="LGC176" s="37"/>
      <c r="LGD176" s="37"/>
      <c r="LGE176" s="37"/>
      <c r="LGF176" s="37"/>
      <c r="LGG176" s="37"/>
      <c r="LGH176" s="37"/>
      <c r="LGI176" s="37"/>
      <c r="LGJ176" s="37"/>
      <c r="LGK176" s="37"/>
      <c r="LGL176" s="37"/>
      <c r="LGM176" s="37"/>
      <c r="LGN176" s="37"/>
      <c r="LGO176" s="37"/>
      <c r="LGP176" s="37"/>
      <c r="LGQ176" s="37"/>
      <c r="LGR176" s="37"/>
      <c r="LGS176" s="37"/>
      <c r="LGT176" s="37"/>
      <c r="LGU176" s="37"/>
      <c r="LGV176" s="37"/>
      <c r="LGW176" s="37"/>
      <c r="LGX176" s="37"/>
      <c r="LGY176" s="37"/>
      <c r="LGZ176" s="37"/>
      <c r="LHA176" s="37"/>
      <c r="LHB176" s="37"/>
      <c r="LHC176" s="37"/>
      <c r="LHD176" s="37"/>
      <c r="LHE176" s="37"/>
      <c r="LHF176" s="37"/>
      <c r="LHG176" s="37"/>
      <c r="LHH176" s="37"/>
      <c r="LHI176" s="37"/>
      <c r="LHJ176" s="37"/>
      <c r="LHK176" s="37"/>
      <c r="LHL176" s="37"/>
      <c r="LHM176" s="37"/>
      <c r="LHN176" s="37"/>
      <c r="LHO176" s="37"/>
      <c r="LHP176" s="37"/>
      <c r="LHQ176" s="37"/>
      <c r="LHR176" s="37"/>
      <c r="LHS176" s="37"/>
      <c r="LHT176" s="37"/>
      <c r="LHU176" s="37"/>
      <c r="LHV176" s="37"/>
      <c r="LHW176" s="37"/>
      <c r="LHX176" s="37"/>
      <c r="LHY176" s="37"/>
      <c r="LHZ176" s="37"/>
      <c r="LIA176" s="37"/>
      <c r="LIB176" s="37"/>
      <c r="LIC176" s="37"/>
      <c r="LID176" s="37"/>
      <c r="LIE176" s="37"/>
      <c r="LIF176" s="37"/>
      <c r="LIG176" s="37"/>
      <c r="LIH176" s="37"/>
      <c r="LII176" s="37"/>
      <c r="LIJ176" s="37"/>
      <c r="LIK176" s="37"/>
      <c r="LIL176" s="37"/>
      <c r="LIM176" s="37"/>
      <c r="LIN176" s="37"/>
      <c r="LIO176" s="37"/>
      <c r="LIP176" s="37"/>
      <c r="LIQ176" s="37"/>
      <c r="LIR176" s="37"/>
      <c r="LIS176" s="37"/>
      <c r="LIT176" s="37"/>
      <c r="LIU176" s="37"/>
      <c r="LIV176" s="37"/>
      <c r="LIW176" s="37"/>
      <c r="LIX176" s="37"/>
      <c r="LIY176" s="37"/>
      <c r="LIZ176" s="37"/>
      <c r="LJA176" s="37"/>
      <c r="LJB176" s="37"/>
      <c r="LJC176" s="37"/>
      <c r="LJD176" s="37"/>
      <c r="LJE176" s="37"/>
      <c r="LJF176" s="37"/>
      <c r="LJG176" s="37"/>
      <c r="LJH176" s="37"/>
      <c r="LJI176" s="37"/>
      <c r="LJJ176" s="37"/>
      <c r="LJK176" s="37"/>
      <c r="LJL176" s="37"/>
      <c r="LJM176" s="37"/>
      <c r="LJN176" s="37"/>
      <c r="LJO176" s="37"/>
      <c r="LJP176" s="37"/>
      <c r="LJQ176" s="37"/>
      <c r="LJR176" s="37"/>
      <c r="LJS176" s="37"/>
      <c r="LJT176" s="37"/>
      <c r="LJU176" s="37"/>
      <c r="LJV176" s="37"/>
      <c r="LJW176" s="37"/>
      <c r="LJX176" s="37"/>
      <c r="LJY176" s="37"/>
      <c r="LJZ176" s="37"/>
      <c r="LKA176" s="37"/>
      <c r="LKB176" s="37"/>
      <c r="LKC176" s="37"/>
      <c r="LKD176" s="37"/>
      <c r="LKE176" s="37"/>
      <c r="LKF176" s="37"/>
      <c r="LKG176" s="37"/>
      <c r="LKH176" s="37"/>
      <c r="LKI176" s="37"/>
      <c r="LKJ176" s="37"/>
      <c r="LKK176" s="37"/>
      <c r="LKL176" s="37"/>
      <c r="LKM176" s="37"/>
      <c r="LKN176" s="37"/>
      <c r="LKO176" s="37"/>
      <c r="LKP176" s="37"/>
      <c r="LKQ176" s="37"/>
      <c r="LKR176" s="37"/>
      <c r="LKS176" s="37"/>
      <c r="LKT176" s="37"/>
      <c r="LKU176" s="37"/>
      <c r="LKV176" s="37"/>
      <c r="LKW176" s="37"/>
      <c r="LKX176" s="37"/>
      <c r="LKY176" s="37"/>
      <c r="LKZ176" s="37"/>
      <c r="LLA176" s="37"/>
      <c r="LLB176" s="37"/>
      <c r="LLC176" s="37"/>
      <c r="LLD176" s="37"/>
      <c r="LLE176" s="37"/>
      <c r="LLF176" s="37"/>
      <c r="LLG176" s="37"/>
      <c r="LLH176" s="37"/>
      <c r="LLI176" s="37"/>
      <c r="LLJ176" s="37"/>
      <c r="LLK176" s="37"/>
      <c r="LLL176" s="37"/>
      <c r="LLM176" s="37"/>
      <c r="LLN176" s="37"/>
      <c r="LLO176" s="37"/>
      <c r="LLP176" s="37"/>
      <c r="LLQ176" s="37"/>
      <c r="LLR176" s="37"/>
      <c r="LLS176" s="37"/>
      <c r="LLT176" s="37"/>
      <c r="LLU176" s="37"/>
      <c r="LLV176" s="37"/>
      <c r="LLW176" s="37"/>
      <c r="LLX176" s="37"/>
      <c r="LLY176" s="37"/>
      <c r="LLZ176" s="37"/>
      <c r="LMA176" s="37"/>
      <c r="LMB176" s="37"/>
      <c r="LMC176" s="37"/>
      <c r="LMD176" s="37"/>
      <c r="LME176" s="37"/>
      <c r="LMF176" s="37"/>
      <c r="LMG176" s="37"/>
      <c r="LMH176" s="37"/>
      <c r="LMI176" s="37"/>
      <c r="LMJ176" s="37"/>
      <c r="LMK176" s="37"/>
      <c r="LML176" s="37"/>
      <c r="LMM176" s="37"/>
      <c r="LMN176" s="37"/>
      <c r="LMO176" s="37"/>
      <c r="LMP176" s="37"/>
      <c r="LMQ176" s="37"/>
      <c r="LMR176" s="37"/>
      <c r="LMS176" s="37"/>
      <c r="LMT176" s="37"/>
      <c r="LMU176" s="37"/>
      <c r="LMV176" s="37"/>
      <c r="LMW176" s="37"/>
      <c r="LMX176" s="37"/>
      <c r="LMY176" s="37"/>
      <c r="LMZ176" s="37"/>
      <c r="LNA176" s="37"/>
      <c r="LNB176" s="37"/>
      <c r="LNC176" s="37"/>
      <c r="LND176" s="37"/>
      <c r="LNE176" s="37"/>
      <c r="LNF176" s="37"/>
      <c r="LNG176" s="37"/>
      <c r="LNH176" s="37"/>
      <c r="LNI176" s="37"/>
      <c r="LNJ176" s="37"/>
      <c r="LNK176" s="37"/>
      <c r="LNL176" s="37"/>
      <c r="LNM176" s="37"/>
      <c r="LNN176" s="37"/>
      <c r="LNO176" s="37"/>
      <c r="LNP176" s="37"/>
      <c r="LNQ176" s="37"/>
      <c r="LNR176" s="37"/>
      <c r="LNS176" s="37"/>
      <c r="LNT176" s="37"/>
      <c r="LNU176" s="37"/>
      <c r="LNV176" s="37"/>
      <c r="LNW176" s="37"/>
      <c r="LNX176" s="37"/>
      <c r="LNY176" s="37"/>
      <c r="LNZ176" s="37"/>
      <c r="LOA176" s="37"/>
      <c r="LOB176" s="37"/>
      <c r="LOC176" s="37"/>
      <c r="LOD176" s="37"/>
      <c r="LOE176" s="37"/>
      <c r="LOF176" s="37"/>
      <c r="LOG176" s="37"/>
      <c r="LOH176" s="37"/>
      <c r="LOI176" s="37"/>
      <c r="LOJ176" s="37"/>
      <c r="LOK176" s="37"/>
      <c r="LOL176" s="37"/>
      <c r="LOM176" s="37"/>
      <c r="LON176" s="37"/>
      <c r="LOO176" s="37"/>
      <c r="LOP176" s="37"/>
      <c r="LOQ176" s="37"/>
      <c r="LOR176" s="37"/>
      <c r="LOS176" s="37"/>
      <c r="LOT176" s="37"/>
      <c r="LOU176" s="37"/>
      <c r="LOV176" s="37"/>
      <c r="LOW176" s="37"/>
      <c r="LOX176" s="37"/>
      <c r="LOY176" s="37"/>
      <c r="LOZ176" s="37"/>
      <c r="LPA176" s="37"/>
      <c r="LPB176" s="37"/>
      <c r="LPC176" s="37"/>
      <c r="LPD176" s="37"/>
      <c r="LPE176" s="37"/>
      <c r="LPF176" s="37"/>
      <c r="LPG176" s="37"/>
      <c r="LPH176" s="37"/>
      <c r="LPI176" s="37"/>
      <c r="LPJ176" s="37"/>
      <c r="LPK176" s="37"/>
      <c r="LPL176" s="37"/>
      <c r="LPM176" s="37"/>
      <c r="LPN176" s="37"/>
      <c r="LPO176" s="37"/>
      <c r="LPP176" s="37"/>
      <c r="LPQ176" s="37"/>
      <c r="LPR176" s="37"/>
      <c r="LPS176" s="37"/>
      <c r="LPT176" s="37"/>
      <c r="LPU176" s="37"/>
      <c r="LPV176" s="37"/>
      <c r="LPW176" s="37"/>
      <c r="LPX176" s="37"/>
      <c r="LPY176" s="37"/>
      <c r="LPZ176" s="37"/>
      <c r="LQA176" s="37"/>
      <c r="LQB176" s="37"/>
      <c r="LQC176" s="37"/>
      <c r="LQD176" s="37"/>
      <c r="LQE176" s="37"/>
      <c r="LQF176" s="37"/>
      <c r="LQG176" s="37"/>
      <c r="LQH176" s="37"/>
      <c r="LQI176" s="37"/>
      <c r="LQJ176" s="37"/>
      <c r="LQK176" s="37"/>
      <c r="LQL176" s="37"/>
      <c r="LQM176" s="37"/>
      <c r="LQN176" s="37"/>
      <c r="LQO176" s="37"/>
      <c r="LQP176" s="37"/>
      <c r="LQQ176" s="37"/>
      <c r="LQR176" s="37"/>
      <c r="LQS176" s="37"/>
      <c r="LQT176" s="37"/>
      <c r="LQU176" s="37"/>
      <c r="LQV176" s="37"/>
      <c r="LQW176" s="37"/>
      <c r="LQX176" s="37"/>
      <c r="LQY176" s="37"/>
      <c r="LQZ176" s="37"/>
      <c r="LRA176" s="37"/>
      <c r="LRB176" s="37"/>
      <c r="LRC176" s="37"/>
      <c r="LRD176" s="37"/>
      <c r="LRE176" s="37"/>
      <c r="LRF176" s="37"/>
      <c r="LRG176" s="37"/>
      <c r="LRH176" s="37"/>
      <c r="LRI176" s="37"/>
      <c r="LRJ176" s="37"/>
      <c r="LRK176" s="37"/>
      <c r="LRL176" s="37"/>
      <c r="LRM176" s="37"/>
      <c r="LRN176" s="37"/>
      <c r="LRO176" s="37"/>
      <c r="LRP176" s="37"/>
      <c r="LRQ176" s="37"/>
      <c r="LRR176" s="37"/>
      <c r="LRS176" s="37"/>
      <c r="LRT176" s="37"/>
      <c r="LRU176" s="37"/>
      <c r="LRV176" s="37"/>
      <c r="LRW176" s="37"/>
      <c r="LRX176" s="37"/>
      <c r="LRY176" s="37"/>
      <c r="LRZ176" s="37"/>
      <c r="LSA176" s="37"/>
      <c r="LSB176" s="37"/>
      <c r="LSC176" s="37"/>
      <c r="LSD176" s="37"/>
      <c r="LSE176" s="37"/>
      <c r="LSF176" s="37"/>
      <c r="LSG176" s="37"/>
      <c r="LSH176" s="37"/>
      <c r="LSI176" s="37"/>
      <c r="LSJ176" s="37"/>
      <c r="LSK176" s="37"/>
      <c r="LSL176" s="37"/>
      <c r="LSM176" s="37"/>
      <c r="LSN176" s="37"/>
      <c r="LSO176" s="37"/>
      <c r="LSP176" s="37"/>
      <c r="LSQ176" s="37"/>
      <c r="LSR176" s="37"/>
      <c r="LSS176" s="37"/>
      <c r="LST176" s="37"/>
      <c r="LSU176" s="37"/>
      <c r="LSV176" s="37"/>
      <c r="LSW176" s="37"/>
      <c r="LSX176" s="37"/>
      <c r="LSY176" s="37"/>
      <c r="LSZ176" s="37"/>
      <c r="LTA176" s="37"/>
      <c r="LTB176" s="37"/>
      <c r="LTC176" s="37"/>
      <c r="LTD176" s="37"/>
      <c r="LTE176" s="37"/>
      <c r="LTF176" s="37"/>
      <c r="LTG176" s="37"/>
      <c r="LTH176" s="37"/>
      <c r="LTI176" s="37"/>
      <c r="LTJ176" s="37"/>
      <c r="LTK176" s="37"/>
      <c r="LTL176" s="37"/>
      <c r="LTM176" s="37"/>
      <c r="LTN176" s="37"/>
      <c r="LTO176" s="37"/>
      <c r="LTP176" s="37"/>
      <c r="LTQ176" s="37"/>
      <c r="LTR176" s="37"/>
      <c r="LTS176" s="37"/>
      <c r="LTT176" s="37"/>
      <c r="LTU176" s="37"/>
      <c r="LTV176" s="37"/>
      <c r="LTW176" s="37"/>
      <c r="LTX176" s="37"/>
      <c r="LTY176" s="37"/>
      <c r="LTZ176" s="37"/>
      <c r="LUA176" s="37"/>
      <c r="LUB176" s="37"/>
      <c r="LUC176" s="37"/>
      <c r="LUD176" s="37"/>
      <c r="LUE176" s="37"/>
      <c r="LUF176" s="37"/>
      <c r="LUG176" s="37"/>
      <c r="LUH176" s="37"/>
      <c r="LUI176" s="37"/>
      <c r="LUJ176" s="37"/>
      <c r="LUK176" s="37"/>
      <c r="LUL176" s="37"/>
      <c r="LUM176" s="37"/>
      <c r="LUN176" s="37"/>
      <c r="LUO176" s="37"/>
      <c r="LUP176" s="37"/>
      <c r="LUQ176" s="37"/>
      <c r="LUR176" s="37"/>
      <c r="LUS176" s="37"/>
      <c r="LUT176" s="37"/>
      <c r="LUU176" s="37"/>
      <c r="LUV176" s="37"/>
      <c r="LUW176" s="37"/>
      <c r="LUX176" s="37"/>
      <c r="LUY176" s="37"/>
      <c r="LUZ176" s="37"/>
      <c r="LVA176" s="37"/>
      <c r="LVB176" s="37"/>
      <c r="LVC176" s="37"/>
      <c r="LVD176" s="37"/>
      <c r="LVE176" s="37"/>
      <c r="LVF176" s="37"/>
      <c r="LVG176" s="37"/>
      <c r="LVH176" s="37"/>
      <c r="LVI176" s="37"/>
      <c r="LVJ176" s="37"/>
      <c r="LVK176" s="37"/>
      <c r="LVL176" s="37"/>
      <c r="LVM176" s="37"/>
      <c r="LVN176" s="37"/>
      <c r="LVO176" s="37"/>
      <c r="LVP176" s="37"/>
      <c r="LVQ176" s="37"/>
      <c r="LVR176" s="37"/>
      <c r="LVS176" s="37"/>
      <c r="LVT176" s="37"/>
      <c r="LVU176" s="37"/>
      <c r="LVV176" s="37"/>
      <c r="LVW176" s="37"/>
      <c r="LVX176" s="37"/>
      <c r="LVY176" s="37"/>
      <c r="LVZ176" s="37"/>
      <c r="LWA176" s="37"/>
      <c r="LWB176" s="37"/>
      <c r="LWC176" s="37"/>
      <c r="LWD176" s="37"/>
      <c r="LWE176" s="37"/>
      <c r="LWF176" s="37"/>
      <c r="LWG176" s="37"/>
      <c r="LWH176" s="37"/>
      <c r="LWI176" s="37"/>
      <c r="LWJ176" s="37"/>
      <c r="LWK176" s="37"/>
      <c r="LWL176" s="37"/>
      <c r="LWM176" s="37"/>
      <c r="LWN176" s="37"/>
      <c r="LWO176" s="37"/>
      <c r="LWP176" s="37"/>
      <c r="LWQ176" s="37"/>
      <c r="LWR176" s="37"/>
      <c r="LWS176" s="37"/>
      <c r="LWT176" s="37"/>
      <c r="LWU176" s="37"/>
      <c r="LWV176" s="37"/>
      <c r="LWW176" s="37"/>
      <c r="LWX176" s="37"/>
      <c r="LWY176" s="37"/>
      <c r="LWZ176" s="37"/>
      <c r="LXA176" s="37"/>
      <c r="LXB176" s="37"/>
      <c r="LXC176" s="37"/>
      <c r="LXD176" s="37"/>
      <c r="LXE176" s="37"/>
      <c r="LXF176" s="37"/>
      <c r="LXG176" s="37"/>
      <c r="LXH176" s="37"/>
      <c r="LXI176" s="37"/>
      <c r="LXJ176" s="37"/>
      <c r="LXK176" s="37"/>
      <c r="LXL176" s="37"/>
      <c r="LXM176" s="37"/>
      <c r="LXN176" s="37"/>
      <c r="LXO176" s="37"/>
      <c r="LXP176" s="37"/>
      <c r="LXQ176" s="37"/>
      <c r="LXR176" s="37"/>
      <c r="LXS176" s="37"/>
      <c r="LXT176" s="37"/>
      <c r="LXU176" s="37"/>
      <c r="LXV176" s="37"/>
      <c r="LXW176" s="37"/>
      <c r="LXX176" s="37"/>
      <c r="LXY176" s="37"/>
      <c r="LXZ176" s="37"/>
      <c r="LYA176" s="37"/>
      <c r="LYB176" s="37"/>
      <c r="LYC176" s="37"/>
      <c r="LYD176" s="37"/>
      <c r="LYE176" s="37"/>
      <c r="LYF176" s="37"/>
      <c r="LYG176" s="37"/>
      <c r="LYH176" s="37"/>
      <c r="LYI176" s="37"/>
      <c r="LYJ176" s="37"/>
      <c r="LYK176" s="37"/>
      <c r="LYL176" s="37"/>
      <c r="LYM176" s="37"/>
      <c r="LYN176" s="37"/>
      <c r="LYO176" s="37"/>
      <c r="LYP176" s="37"/>
      <c r="LYQ176" s="37"/>
      <c r="LYR176" s="37"/>
      <c r="LYS176" s="37"/>
      <c r="LYT176" s="37"/>
      <c r="LYU176" s="37"/>
      <c r="LYV176" s="37"/>
      <c r="LYW176" s="37"/>
      <c r="LYX176" s="37"/>
      <c r="LYY176" s="37"/>
      <c r="LYZ176" s="37"/>
      <c r="LZA176" s="37"/>
      <c r="LZB176" s="37"/>
      <c r="LZC176" s="37"/>
      <c r="LZD176" s="37"/>
      <c r="LZE176" s="37"/>
      <c r="LZF176" s="37"/>
      <c r="LZG176" s="37"/>
      <c r="LZH176" s="37"/>
      <c r="LZI176" s="37"/>
      <c r="LZJ176" s="37"/>
      <c r="LZK176" s="37"/>
      <c r="LZL176" s="37"/>
      <c r="LZM176" s="37"/>
      <c r="LZN176" s="37"/>
      <c r="LZO176" s="37"/>
      <c r="LZP176" s="37"/>
      <c r="LZQ176" s="37"/>
      <c r="LZR176" s="37"/>
      <c r="LZS176" s="37"/>
      <c r="LZT176" s="37"/>
      <c r="LZU176" s="37"/>
      <c r="LZV176" s="37"/>
      <c r="LZW176" s="37"/>
      <c r="LZX176" s="37"/>
      <c r="LZY176" s="37"/>
      <c r="LZZ176" s="37"/>
      <c r="MAA176" s="37"/>
      <c r="MAB176" s="37"/>
      <c r="MAC176" s="37"/>
      <c r="MAD176" s="37"/>
      <c r="MAE176" s="37"/>
      <c r="MAF176" s="37"/>
      <c r="MAG176" s="37"/>
      <c r="MAH176" s="37"/>
      <c r="MAI176" s="37"/>
      <c r="MAJ176" s="37"/>
      <c r="MAK176" s="37"/>
      <c r="MAL176" s="37"/>
      <c r="MAM176" s="37"/>
      <c r="MAN176" s="37"/>
      <c r="MAO176" s="37"/>
      <c r="MAP176" s="37"/>
      <c r="MAQ176" s="37"/>
      <c r="MAR176" s="37"/>
      <c r="MAS176" s="37"/>
      <c r="MAT176" s="37"/>
      <c r="MAU176" s="37"/>
      <c r="MAV176" s="37"/>
      <c r="MAW176" s="37"/>
      <c r="MAX176" s="37"/>
      <c r="MAY176" s="37"/>
      <c r="MAZ176" s="37"/>
      <c r="MBA176" s="37"/>
      <c r="MBB176" s="37"/>
      <c r="MBC176" s="37"/>
      <c r="MBD176" s="37"/>
      <c r="MBE176" s="37"/>
      <c r="MBF176" s="37"/>
      <c r="MBG176" s="37"/>
      <c r="MBH176" s="37"/>
      <c r="MBI176" s="37"/>
      <c r="MBJ176" s="37"/>
      <c r="MBK176" s="37"/>
      <c r="MBL176" s="37"/>
      <c r="MBM176" s="37"/>
      <c r="MBN176" s="37"/>
      <c r="MBO176" s="37"/>
      <c r="MBP176" s="37"/>
      <c r="MBQ176" s="37"/>
      <c r="MBR176" s="37"/>
      <c r="MBS176" s="37"/>
      <c r="MBT176" s="37"/>
      <c r="MBU176" s="37"/>
      <c r="MBV176" s="37"/>
      <c r="MBW176" s="37"/>
      <c r="MBX176" s="37"/>
      <c r="MBY176" s="37"/>
      <c r="MBZ176" s="37"/>
      <c r="MCA176" s="37"/>
      <c r="MCB176" s="37"/>
      <c r="MCC176" s="37"/>
      <c r="MCD176" s="37"/>
      <c r="MCE176" s="37"/>
      <c r="MCF176" s="37"/>
      <c r="MCG176" s="37"/>
      <c r="MCH176" s="37"/>
      <c r="MCI176" s="37"/>
      <c r="MCJ176" s="37"/>
      <c r="MCK176" s="37"/>
      <c r="MCL176" s="37"/>
      <c r="MCM176" s="37"/>
      <c r="MCN176" s="37"/>
      <c r="MCO176" s="37"/>
      <c r="MCP176" s="37"/>
      <c r="MCQ176" s="37"/>
      <c r="MCR176" s="37"/>
      <c r="MCS176" s="37"/>
      <c r="MCT176" s="37"/>
      <c r="MCU176" s="37"/>
      <c r="MCV176" s="37"/>
      <c r="MCW176" s="37"/>
      <c r="MCX176" s="37"/>
      <c r="MCY176" s="37"/>
      <c r="MCZ176" s="37"/>
      <c r="MDA176" s="37"/>
      <c r="MDB176" s="37"/>
      <c r="MDC176" s="37"/>
      <c r="MDD176" s="37"/>
      <c r="MDE176" s="37"/>
      <c r="MDF176" s="37"/>
      <c r="MDG176" s="37"/>
      <c r="MDH176" s="37"/>
      <c r="MDI176" s="37"/>
      <c r="MDJ176" s="37"/>
      <c r="MDK176" s="37"/>
      <c r="MDL176" s="37"/>
      <c r="MDM176" s="37"/>
      <c r="MDN176" s="37"/>
      <c r="MDO176" s="37"/>
      <c r="MDP176" s="37"/>
      <c r="MDQ176" s="37"/>
      <c r="MDR176" s="37"/>
      <c r="MDS176" s="37"/>
      <c r="MDT176" s="37"/>
      <c r="MDU176" s="37"/>
      <c r="MDV176" s="37"/>
      <c r="MDW176" s="37"/>
      <c r="MDX176" s="37"/>
      <c r="MDY176" s="37"/>
      <c r="MDZ176" s="37"/>
      <c r="MEA176" s="37"/>
      <c r="MEB176" s="37"/>
      <c r="MEC176" s="37"/>
      <c r="MED176" s="37"/>
      <c r="MEE176" s="37"/>
      <c r="MEF176" s="37"/>
      <c r="MEG176" s="37"/>
      <c r="MEH176" s="37"/>
      <c r="MEI176" s="37"/>
      <c r="MEJ176" s="37"/>
      <c r="MEK176" s="37"/>
      <c r="MEL176" s="37"/>
      <c r="MEM176" s="37"/>
      <c r="MEN176" s="37"/>
      <c r="MEO176" s="37"/>
      <c r="MEP176" s="37"/>
      <c r="MEQ176" s="37"/>
      <c r="MER176" s="37"/>
      <c r="MES176" s="37"/>
      <c r="MET176" s="37"/>
      <c r="MEU176" s="37"/>
      <c r="MEV176" s="37"/>
      <c r="MEW176" s="37"/>
      <c r="MEX176" s="37"/>
      <c r="MEY176" s="37"/>
      <c r="MEZ176" s="37"/>
      <c r="MFA176" s="37"/>
      <c r="MFB176" s="37"/>
      <c r="MFC176" s="37"/>
      <c r="MFD176" s="37"/>
      <c r="MFE176" s="37"/>
      <c r="MFF176" s="37"/>
      <c r="MFG176" s="37"/>
      <c r="MFH176" s="37"/>
      <c r="MFI176" s="37"/>
      <c r="MFJ176" s="37"/>
      <c r="MFK176" s="37"/>
      <c r="MFL176" s="37"/>
      <c r="MFM176" s="37"/>
      <c r="MFN176" s="37"/>
      <c r="MFO176" s="37"/>
      <c r="MFP176" s="37"/>
      <c r="MFQ176" s="37"/>
      <c r="MFR176" s="37"/>
      <c r="MFS176" s="37"/>
      <c r="MFT176" s="37"/>
      <c r="MFU176" s="37"/>
      <c r="MFV176" s="37"/>
      <c r="MFW176" s="37"/>
      <c r="MFX176" s="37"/>
      <c r="MFY176" s="37"/>
      <c r="MFZ176" s="37"/>
      <c r="MGA176" s="37"/>
      <c r="MGB176" s="37"/>
      <c r="MGC176" s="37"/>
      <c r="MGD176" s="37"/>
      <c r="MGE176" s="37"/>
      <c r="MGF176" s="37"/>
      <c r="MGG176" s="37"/>
      <c r="MGH176" s="37"/>
      <c r="MGI176" s="37"/>
      <c r="MGJ176" s="37"/>
      <c r="MGK176" s="37"/>
      <c r="MGL176" s="37"/>
      <c r="MGM176" s="37"/>
      <c r="MGN176" s="37"/>
      <c r="MGO176" s="37"/>
      <c r="MGP176" s="37"/>
      <c r="MGQ176" s="37"/>
      <c r="MGR176" s="37"/>
      <c r="MGS176" s="37"/>
      <c r="MGT176" s="37"/>
      <c r="MGU176" s="37"/>
      <c r="MGV176" s="37"/>
      <c r="MGW176" s="37"/>
      <c r="MGX176" s="37"/>
      <c r="MGY176" s="37"/>
      <c r="MGZ176" s="37"/>
      <c r="MHA176" s="37"/>
      <c r="MHB176" s="37"/>
      <c r="MHC176" s="37"/>
      <c r="MHD176" s="37"/>
      <c r="MHE176" s="37"/>
      <c r="MHF176" s="37"/>
      <c r="MHG176" s="37"/>
      <c r="MHH176" s="37"/>
      <c r="MHI176" s="37"/>
      <c r="MHJ176" s="37"/>
      <c r="MHK176" s="37"/>
      <c r="MHL176" s="37"/>
      <c r="MHM176" s="37"/>
      <c r="MHN176" s="37"/>
      <c r="MHO176" s="37"/>
      <c r="MHP176" s="37"/>
      <c r="MHQ176" s="37"/>
      <c r="MHR176" s="37"/>
      <c r="MHS176" s="37"/>
      <c r="MHT176" s="37"/>
      <c r="MHU176" s="37"/>
      <c r="MHV176" s="37"/>
      <c r="MHW176" s="37"/>
      <c r="MHX176" s="37"/>
      <c r="MHY176" s="37"/>
      <c r="MHZ176" s="37"/>
      <c r="MIA176" s="37"/>
      <c r="MIB176" s="37"/>
      <c r="MIC176" s="37"/>
      <c r="MID176" s="37"/>
      <c r="MIE176" s="37"/>
      <c r="MIF176" s="37"/>
      <c r="MIG176" s="37"/>
      <c r="MIH176" s="37"/>
      <c r="MII176" s="37"/>
      <c r="MIJ176" s="37"/>
      <c r="MIK176" s="37"/>
      <c r="MIL176" s="37"/>
      <c r="MIM176" s="37"/>
      <c r="MIN176" s="37"/>
      <c r="MIO176" s="37"/>
      <c r="MIP176" s="37"/>
      <c r="MIQ176" s="37"/>
      <c r="MIR176" s="37"/>
      <c r="MIS176" s="37"/>
      <c r="MIT176" s="37"/>
      <c r="MIU176" s="37"/>
      <c r="MIV176" s="37"/>
      <c r="MIW176" s="37"/>
      <c r="MIX176" s="37"/>
      <c r="MIY176" s="37"/>
      <c r="MIZ176" s="37"/>
      <c r="MJA176" s="37"/>
      <c r="MJB176" s="37"/>
      <c r="MJC176" s="37"/>
      <c r="MJD176" s="37"/>
      <c r="MJE176" s="37"/>
      <c r="MJF176" s="37"/>
      <c r="MJG176" s="37"/>
      <c r="MJH176" s="37"/>
      <c r="MJI176" s="37"/>
      <c r="MJJ176" s="37"/>
      <c r="MJK176" s="37"/>
      <c r="MJL176" s="37"/>
      <c r="MJM176" s="37"/>
      <c r="MJN176" s="37"/>
      <c r="MJO176" s="37"/>
      <c r="MJP176" s="37"/>
      <c r="MJQ176" s="37"/>
      <c r="MJR176" s="37"/>
      <c r="MJS176" s="37"/>
      <c r="MJT176" s="37"/>
      <c r="MJU176" s="37"/>
      <c r="MJV176" s="37"/>
      <c r="MJW176" s="37"/>
      <c r="MJX176" s="37"/>
      <c r="MJY176" s="37"/>
      <c r="MJZ176" s="37"/>
      <c r="MKA176" s="37"/>
      <c r="MKB176" s="37"/>
      <c r="MKC176" s="37"/>
      <c r="MKD176" s="37"/>
      <c r="MKE176" s="37"/>
      <c r="MKF176" s="37"/>
      <c r="MKG176" s="37"/>
      <c r="MKH176" s="37"/>
      <c r="MKI176" s="37"/>
      <c r="MKJ176" s="37"/>
      <c r="MKK176" s="37"/>
      <c r="MKL176" s="37"/>
      <c r="MKM176" s="37"/>
      <c r="MKN176" s="37"/>
      <c r="MKO176" s="37"/>
      <c r="MKP176" s="37"/>
      <c r="MKQ176" s="37"/>
      <c r="MKR176" s="37"/>
      <c r="MKS176" s="37"/>
      <c r="MKT176" s="37"/>
      <c r="MKU176" s="37"/>
      <c r="MKV176" s="37"/>
      <c r="MKW176" s="37"/>
      <c r="MKX176" s="37"/>
      <c r="MKY176" s="37"/>
      <c r="MKZ176" s="37"/>
      <c r="MLA176" s="37"/>
      <c r="MLB176" s="37"/>
      <c r="MLC176" s="37"/>
      <c r="MLD176" s="37"/>
      <c r="MLE176" s="37"/>
      <c r="MLF176" s="37"/>
      <c r="MLG176" s="37"/>
      <c r="MLH176" s="37"/>
      <c r="MLI176" s="37"/>
      <c r="MLJ176" s="37"/>
      <c r="MLK176" s="37"/>
      <c r="MLL176" s="37"/>
      <c r="MLM176" s="37"/>
      <c r="MLN176" s="37"/>
      <c r="MLO176" s="37"/>
      <c r="MLP176" s="37"/>
      <c r="MLQ176" s="37"/>
      <c r="MLR176" s="37"/>
      <c r="MLS176" s="37"/>
      <c r="MLT176" s="37"/>
      <c r="MLU176" s="37"/>
      <c r="MLV176" s="37"/>
      <c r="MLW176" s="37"/>
      <c r="MLX176" s="37"/>
      <c r="MLY176" s="37"/>
      <c r="MLZ176" s="37"/>
      <c r="MMA176" s="37"/>
      <c r="MMB176" s="37"/>
      <c r="MMC176" s="37"/>
      <c r="MMD176" s="37"/>
      <c r="MME176" s="37"/>
      <c r="MMF176" s="37"/>
      <c r="MMG176" s="37"/>
      <c r="MMH176" s="37"/>
      <c r="MMI176" s="37"/>
      <c r="MMJ176" s="37"/>
      <c r="MMK176" s="37"/>
      <c r="MML176" s="37"/>
      <c r="MMM176" s="37"/>
      <c r="MMN176" s="37"/>
      <c r="MMO176" s="37"/>
      <c r="MMP176" s="37"/>
      <c r="MMQ176" s="37"/>
      <c r="MMR176" s="37"/>
      <c r="MMS176" s="37"/>
      <c r="MMT176" s="37"/>
      <c r="MMU176" s="37"/>
      <c r="MMV176" s="37"/>
      <c r="MMW176" s="37"/>
      <c r="MMX176" s="37"/>
      <c r="MMY176" s="37"/>
      <c r="MMZ176" s="37"/>
      <c r="MNA176" s="37"/>
      <c r="MNB176" s="37"/>
      <c r="MNC176" s="37"/>
      <c r="MND176" s="37"/>
      <c r="MNE176" s="37"/>
      <c r="MNF176" s="37"/>
      <c r="MNG176" s="37"/>
      <c r="MNH176" s="37"/>
      <c r="MNI176" s="37"/>
      <c r="MNJ176" s="37"/>
      <c r="MNK176" s="37"/>
      <c r="MNL176" s="37"/>
      <c r="MNM176" s="37"/>
      <c r="MNN176" s="37"/>
      <c r="MNO176" s="37"/>
      <c r="MNP176" s="37"/>
      <c r="MNQ176" s="37"/>
      <c r="MNR176" s="37"/>
      <c r="MNS176" s="37"/>
      <c r="MNT176" s="37"/>
      <c r="MNU176" s="37"/>
      <c r="MNV176" s="37"/>
      <c r="MNW176" s="37"/>
      <c r="MNX176" s="37"/>
      <c r="MNY176" s="37"/>
      <c r="MNZ176" s="37"/>
      <c r="MOA176" s="37"/>
      <c r="MOB176" s="37"/>
      <c r="MOC176" s="37"/>
      <c r="MOD176" s="37"/>
      <c r="MOE176" s="37"/>
      <c r="MOF176" s="37"/>
      <c r="MOG176" s="37"/>
      <c r="MOH176" s="37"/>
      <c r="MOI176" s="37"/>
      <c r="MOJ176" s="37"/>
      <c r="MOK176" s="37"/>
      <c r="MOL176" s="37"/>
      <c r="MOM176" s="37"/>
      <c r="MON176" s="37"/>
      <c r="MOO176" s="37"/>
      <c r="MOP176" s="37"/>
      <c r="MOQ176" s="37"/>
      <c r="MOR176" s="37"/>
      <c r="MOS176" s="37"/>
      <c r="MOT176" s="37"/>
      <c r="MOU176" s="37"/>
      <c r="MOV176" s="37"/>
      <c r="MOW176" s="37"/>
      <c r="MOX176" s="37"/>
      <c r="MOY176" s="37"/>
      <c r="MOZ176" s="37"/>
      <c r="MPA176" s="37"/>
      <c r="MPB176" s="37"/>
      <c r="MPC176" s="37"/>
      <c r="MPD176" s="37"/>
      <c r="MPE176" s="37"/>
      <c r="MPF176" s="37"/>
      <c r="MPG176" s="37"/>
      <c r="MPH176" s="37"/>
      <c r="MPI176" s="37"/>
      <c r="MPJ176" s="37"/>
      <c r="MPK176" s="37"/>
      <c r="MPL176" s="37"/>
      <c r="MPM176" s="37"/>
      <c r="MPN176" s="37"/>
      <c r="MPO176" s="37"/>
      <c r="MPP176" s="37"/>
      <c r="MPQ176" s="37"/>
      <c r="MPR176" s="37"/>
      <c r="MPS176" s="37"/>
      <c r="MPT176" s="37"/>
      <c r="MPU176" s="37"/>
      <c r="MPV176" s="37"/>
      <c r="MPW176" s="37"/>
      <c r="MPX176" s="37"/>
      <c r="MPY176" s="37"/>
      <c r="MPZ176" s="37"/>
      <c r="MQA176" s="37"/>
      <c r="MQB176" s="37"/>
      <c r="MQC176" s="37"/>
      <c r="MQD176" s="37"/>
      <c r="MQE176" s="37"/>
      <c r="MQF176" s="37"/>
      <c r="MQG176" s="37"/>
      <c r="MQH176" s="37"/>
      <c r="MQI176" s="37"/>
      <c r="MQJ176" s="37"/>
      <c r="MQK176" s="37"/>
      <c r="MQL176" s="37"/>
      <c r="MQM176" s="37"/>
      <c r="MQN176" s="37"/>
      <c r="MQO176" s="37"/>
      <c r="MQP176" s="37"/>
      <c r="MQQ176" s="37"/>
      <c r="MQR176" s="37"/>
      <c r="MQS176" s="37"/>
      <c r="MQT176" s="37"/>
      <c r="MQU176" s="37"/>
      <c r="MQV176" s="37"/>
      <c r="MQW176" s="37"/>
      <c r="MQX176" s="37"/>
      <c r="MQY176" s="37"/>
      <c r="MQZ176" s="37"/>
      <c r="MRA176" s="37"/>
      <c r="MRB176" s="37"/>
      <c r="MRC176" s="37"/>
      <c r="MRD176" s="37"/>
      <c r="MRE176" s="37"/>
      <c r="MRF176" s="37"/>
      <c r="MRG176" s="37"/>
      <c r="MRH176" s="37"/>
      <c r="MRI176" s="37"/>
      <c r="MRJ176" s="37"/>
      <c r="MRK176" s="37"/>
      <c r="MRL176" s="37"/>
      <c r="MRM176" s="37"/>
      <c r="MRN176" s="37"/>
      <c r="MRO176" s="37"/>
      <c r="MRP176" s="37"/>
      <c r="MRQ176" s="37"/>
      <c r="MRR176" s="37"/>
      <c r="MRS176" s="37"/>
      <c r="MRT176" s="37"/>
      <c r="MRU176" s="37"/>
      <c r="MRV176" s="37"/>
      <c r="MRW176" s="37"/>
      <c r="MRX176" s="37"/>
      <c r="MRY176" s="37"/>
      <c r="MRZ176" s="37"/>
      <c r="MSA176" s="37"/>
      <c r="MSB176" s="37"/>
      <c r="MSC176" s="37"/>
      <c r="MSD176" s="37"/>
      <c r="MSE176" s="37"/>
      <c r="MSF176" s="37"/>
      <c r="MSG176" s="37"/>
      <c r="MSH176" s="37"/>
      <c r="MSI176" s="37"/>
      <c r="MSJ176" s="37"/>
      <c r="MSK176" s="37"/>
      <c r="MSL176" s="37"/>
      <c r="MSM176" s="37"/>
      <c r="MSN176" s="37"/>
      <c r="MSO176" s="37"/>
      <c r="MSP176" s="37"/>
      <c r="MSQ176" s="37"/>
      <c r="MSR176" s="37"/>
      <c r="MSS176" s="37"/>
      <c r="MST176" s="37"/>
      <c r="MSU176" s="37"/>
      <c r="MSV176" s="37"/>
      <c r="MSW176" s="37"/>
      <c r="MSX176" s="37"/>
      <c r="MSY176" s="37"/>
      <c r="MSZ176" s="37"/>
      <c r="MTA176" s="37"/>
      <c r="MTB176" s="37"/>
      <c r="MTC176" s="37"/>
      <c r="MTD176" s="37"/>
      <c r="MTE176" s="37"/>
      <c r="MTF176" s="37"/>
      <c r="MTG176" s="37"/>
      <c r="MTH176" s="37"/>
      <c r="MTI176" s="37"/>
      <c r="MTJ176" s="37"/>
      <c r="MTK176" s="37"/>
      <c r="MTL176" s="37"/>
      <c r="MTM176" s="37"/>
      <c r="MTN176" s="37"/>
      <c r="MTO176" s="37"/>
      <c r="MTP176" s="37"/>
      <c r="MTQ176" s="37"/>
      <c r="MTR176" s="37"/>
      <c r="MTS176" s="37"/>
      <c r="MTT176" s="37"/>
      <c r="MTU176" s="37"/>
      <c r="MTV176" s="37"/>
      <c r="MTW176" s="37"/>
      <c r="MTX176" s="37"/>
      <c r="MTY176" s="37"/>
      <c r="MTZ176" s="37"/>
      <c r="MUA176" s="37"/>
      <c r="MUB176" s="37"/>
      <c r="MUC176" s="37"/>
      <c r="MUD176" s="37"/>
      <c r="MUE176" s="37"/>
      <c r="MUF176" s="37"/>
      <c r="MUG176" s="37"/>
      <c r="MUH176" s="37"/>
      <c r="MUI176" s="37"/>
      <c r="MUJ176" s="37"/>
      <c r="MUK176" s="37"/>
      <c r="MUL176" s="37"/>
      <c r="MUM176" s="37"/>
      <c r="MUN176" s="37"/>
      <c r="MUO176" s="37"/>
      <c r="MUP176" s="37"/>
      <c r="MUQ176" s="37"/>
      <c r="MUR176" s="37"/>
      <c r="MUS176" s="37"/>
      <c r="MUT176" s="37"/>
      <c r="MUU176" s="37"/>
      <c r="MUV176" s="37"/>
      <c r="MUW176" s="37"/>
      <c r="MUX176" s="37"/>
      <c r="MUY176" s="37"/>
      <c r="MUZ176" s="37"/>
      <c r="MVA176" s="37"/>
      <c r="MVB176" s="37"/>
      <c r="MVC176" s="37"/>
      <c r="MVD176" s="37"/>
      <c r="MVE176" s="37"/>
      <c r="MVF176" s="37"/>
      <c r="MVG176" s="37"/>
      <c r="MVH176" s="37"/>
      <c r="MVI176" s="37"/>
      <c r="MVJ176" s="37"/>
      <c r="MVK176" s="37"/>
      <c r="MVL176" s="37"/>
      <c r="MVM176" s="37"/>
      <c r="MVN176" s="37"/>
      <c r="MVO176" s="37"/>
      <c r="MVP176" s="37"/>
      <c r="MVQ176" s="37"/>
      <c r="MVR176" s="37"/>
      <c r="MVS176" s="37"/>
      <c r="MVT176" s="37"/>
      <c r="MVU176" s="37"/>
      <c r="MVV176" s="37"/>
      <c r="MVW176" s="37"/>
      <c r="MVX176" s="37"/>
      <c r="MVY176" s="37"/>
      <c r="MVZ176" s="37"/>
      <c r="MWA176" s="37"/>
      <c r="MWB176" s="37"/>
      <c r="MWC176" s="37"/>
      <c r="MWD176" s="37"/>
      <c r="MWE176" s="37"/>
      <c r="MWF176" s="37"/>
      <c r="MWG176" s="37"/>
      <c r="MWH176" s="37"/>
      <c r="MWI176" s="37"/>
      <c r="MWJ176" s="37"/>
      <c r="MWK176" s="37"/>
      <c r="MWL176" s="37"/>
      <c r="MWM176" s="37"/>
      <c r="MWN176" s="37"/>
      <c r="MWO176" s="37"/>
      <c r="MWP176" s="37"/>
      <c r="MWQ176" s="37"/>
      <c r="MWR176" s="37"/>
      <c r="MWS176" s="37"/>
      <c r="MWT176" s="37"/>
      <c r="MWU176" s="37"/>
      <c r="MWV176" s="37"/>
      <c r="MWW176" s="37"/>
      <c r="MWX176" s="37"/>
      <c r="MWY176" s="37"/>
      <c r="MWZ176" s="37"/>
      <c r="MXA176" s="37"/>
      <c r="MXB176" s="37"/>
      <c r="MXC176" s="37"/>
      <c r="MXD176" s="37"/>
      <c r="MXE176" s="37"/>
      <c r="MXF176" s="37"/>
      <c r="MXG176" s="37"/>
      <c r="MXH176" s="37"/>
      <c r="MXI176" s="37"/>
      <c r="MXJ176" s="37"/>
      <c r="MXK176" s="37"/>
      <c r="MXL176" s="37"/>
      <c r="MXM176" s="37"/>
      <c r="MXN176" s="37"/>
      <c r="MXO176" s="37"/>
      <c r="MXP176" s="37"/>
      <c r="MXQ176" s="37"/>
      <c r="MXR176" s="37"/>
      <c r="MXS176" s="37"/>
      <c r="MXT176" s="37"/>
      <c r="MXU176" s="37"/>
      <c r="MXV176" s="37"/>
      <c r="MXW176" s="37"/>
      <c r="MXX176" s="37"/>
      <c r="MXY176" s="37"/>
      <c r="MXZ176" s="37"/>
      <c r="MYA176" s="37"/>
      <c r="MYB176" s="37"/>
      <c r="MYC176" s="37"/>
      <c r="MYD176" s="37"/>
      <c r="MYE176" s="37"/>
      <c r="MYF176" s="37"/>
      <c r="MYG176" s="37"/>
      <c r="MYH176" s="37"/>
      <c r="MYI176" s="37"/>
      <c r="MYJ176" s="37"/>
      <c r="MYK176" s="37"/>
      <c r="MYL176" s="37"/>
      <c r="MYM176" s="37"/>
      <c r="MYN176" s="37"/>
      <c r="MYO176" s="37"/>
      <c r="MYP176" s="37"/>
      <c r="MYQ176" s="37"/>
      <c r="MYR176" s="37"/>
      <c r="MYS176" s="37"/>
      <c r="MYT176" s="37"/>
      <c r="MYU176" s="37"/>
      <c r="MYV176" s="37"/>
      <c r="MYW176" s="37"/>
      <c r="MYX176" s="37"/>
      <c r="MYY176" s="37"/>
      <c r="MYZ176" s="37"/>
      <c r="MZA176" s="37"/>
      <c r="MZB176" s="37"/>
      <c r="MZC176" s="37"/>
      <c r="MZD176" s="37"/>
      <c r="MZE176" s="37"/>
      <c r="MZF176" s="37"/>
      <c r="MZG176" s="37"/>
      <c r="MZH176" s="37"/>
      <c r="MZI176" s="37"/>
      <c r="MZJ176" s="37"/>
      <c r="MZK176" s="37"/>
      <c r="MZL176" s="37"/>
      <c r="MZM176" s="37"/>
      <c r="MZN176" s="37"/>
      <c r="MZO176" s="37"/>
      <c r="MZP176" s="37"/>
      <c r="MZQ176" s="37"/>
      <c r="MZR176" s="37"/>
      <c r="MZS176" s="37"/>
      <c r="MZT176" s="37"/>
      <c r="MZU176" s="37"/>
      <c r="MZV176" s="37"/>
      <c r="MZW176" s="37"/>
      <c r="MZX176" s="37"/>
      <c r="MZY176" s="37"/>
      <c r="MZZ176" s="37"/>
      <c r="NAA176" s="37"/>
      <c r="NAB176" s="37"/>
      <c r="NAC176" s="37"/>
      <c r="NAD176" s="37"/>
      <c r="NAE176" s="37"/>
      <c r="NAF176" s="37"/>
      <c r="NAG176" s="37"/>
      <c r="NAH176" s="37"/>
      <c r="NAI176" s="37"/>
      <c r="NAJ176" s="37"/>
      <c r="NAK176" s="37"/>
      <c r="NAL176" s="37"/>
      <c r="NAM176" s="37"/>
      <c r="NAN176" s="37"/>
      <c r="NAO176" s="37"/>
      <c r="NAP176" s="37"/>
      <c r="NAQ176" s="37"/>
      <c r="NAR176" s="37"/>
      <c r="NAS176" s="37"/>
      <c r="NAT176" s="37"/>
      <c r="NAU176" s="37"/>
      <c r="NAV176" s="37"/>
      <c r="NAW176" s="37"/>
      <c r="NAX176" s="37"/>
      <c r="NAY176" s="37"/>
      <c r="NAZ176" s="37"/>
      <c r="NBA176" s="37"/>
      <c r="NBB176" s="37"/>
      <c r="NBC176" s="37"/>
      <c r="NBD176" s="37"/>
      <c r="NBE176" s="37"/>
      <c r="NBF176" s="37"/>
      <c r="NBG176" s="37"/>
      <c r="NBH176" s="37"/>
      <c r="NBI176" s="37"/>
      <c r="NBJ176" s="37"/>
      <c r="NBK176" s="37"/>
      <c r="NBL176" s="37"/>
      <c r="NBM176" s="37"/>
      <c r="NBN176" s="37"/>
      <c r="NBO176" s="37"/>
      <c r="NBP176" s="37"/>
      <c r="NBQ176" s="37"/>
      <c r="NBR176" s="37"/>
      <c r="NBS176" s="37"/>
      <c r="NBT176" s="37"/>
      <c r="NBU176" s="37"/>
      <c r="NBV176" s="37"/>
      <c r="NBW176" s="37"/>
      <c r="NBX176" s="37"/>
      <c r="NBY176" s="37"/>
      <c r="NBZ176" s="37"/>
      <c r="NCA176" s="37"/>
      <c r="NCB176" s="37"/>
      <c r="NCC176" s="37"/>
      <c r="NCD176" s="37"/>
      <c r="NCE176" s="37"/>
      <c r="NCF176" s="37"/>
      <c r="NCG176" s="37"/>
      <c r="NCH176" s="37"/>
      <c r="NCI176" s="37"/>
      <c r="NCJ176" s="37"/>
      <c r="NCK176" s="37"/>
      <c r="NCL176" s="37"/>
      <c r="NCM176" s="37"/>
      <c r="NCN176" s="37"/>
      <c r="NCO176" s="37"/>
      <c r="NCP176" s="37"/>
      <c r="NCQ176" s="37"/>
      <c r="NCR176" s="37"/>
      <c r="NCS176" s="37"/>
      <c r="NCT176" s="37"/>
      <c r="NCU176" s="37"/>
      <c r="NCV176" s="37"/>
      <c r="NCW176" s="37"/>
      <c r="NCX176" s="37"/>
      <c r="NCY176" s="37"/>
      <c r="NCZ176" s="37"/>
      <c r="NDA176" s="37"/>
      <c r="NDB176" s="37"/>
      <c r="NDC176" s="37"/>
      <c r="NDD176" s="37"/>
      <c r="NDE176" s="37"/>
      <c r="NDF176" s="37"/>
      <c r="NDG176" s="37"/>
      <c r="NDH176" s="37"/>
      <c r="NDI176" s="37"/>
      <c r="NDJ176" s="37"/>
      <c r="NDK176" s="37"/>
      <c r="NDL176" s="37"/>
      <c r="NDM176" s="37"/>
      <c r="NDN176" s="37"/>
      <c r="NDO176" s="37"/>
      <c r="NDP176" s="37"/>
      <c r="NDQ176" s="37"/>
      <c r="NDR176" s="37"/>
      <c r="NDS176" s="37"/>
      <c r="NDT176" s="37"/>
      <c r="NDU176" s="37"/>
      <c r="NDV176" s="37"/>
      <c r="NDW176" s="37"/>
      <c r="NDX176" s="37"/>
      <c r="NDY176" s="37"/>
      <c r="NDZ176" s="37"/>
      <c r="NEA176" s="37"/>
      <c r="NEB176" s="37"/>
      <c r="NEC176" s="37"/>
      <c r="NED176" s="37"/>
      <c r="NEE176" s="37"/>
      <c r="NEF176" s="37"/>
      <c r="NEG176" s="37"/>
      <c r="NEH176" s="37"/>
      <c r="NEI176" s="37"/>
      <c r="NEJ176" s="37"/>
      <c r="NEK176" s="37"/>
      <c r="NEL176" s="37"/>
      <c r="NEM176" s="37"/>
      <c r="NEN176" s="37"/>
      <c r="NEO176" s="37"/>
      <c r="NEP176" s="37"/>
      <c r="NEQ176" s="37"/>
      <c r="NER176" s="37"/>
      <c r="NES176" s="37"/>
      <c r="NET176" s="37"/>
      <c r="NEU176" s="37"/>
      <c r="NEV176" s="37"/>
      <c r="NEW176" s="37"/>
      <c r="NEX176" s="37"/>
      <c r="NEY176" s="37"/>
      <c r="NEZ176" s="37"/>
      <c r="NFA176" s="37"/>
      <c r="NFB176" s="37"/>
      <c r="NFC176" s="37"/>
      <c r="NFD176" s="37"/>
      <c r="NFE176" s="37"/>
      <c r="NFF176" s="37"/>
      <c r="NFG176" s="37"/>
      <c r="NFH176" s="37"/>
      <c r="NFI176" s="37"/>
      <c r="NFJ176" s="37"/>
      <c r="NFK176" s="37"/>
      <c r="NFL176" s="37"/>
      <c r="NFM176" s="37"/>
      <c r="NFN176" s="37"/>
      <c r="NFO176" s="37"/>
      <c r="NFP176" s="37"/>
      <c r="NFQ176" s="37"/>
      <c r="NFR176" s="37"/>
      <c r="NFS176" s="37"/>
      <c r="NFT176" s="37"/>
      <c r="NFU176" s="37"/>
      <c r="NFV176" s="37"/>
      <c r="NFW176" s="37"/>
      <c r="NFX176" s="37"/>
      <c r="NFY176" s="37"/>
      <c r="NFZ176" s="37"/>
      <c r="NGA176" s="37"/>
      <c r="NGB176" s="37"/>
      <c r="NGC176" s="37"/>
      <c r="NGD176" s="37"/>
      <c r="NGE176" s="37"/>
      <c r="NGF176" s="37"/>
      <c r="NGG176" s="37"/>
      <c r="NGH176" s="37"/>
      <c r="NGI176" s="37"/>
      <c r="NGJ176" s="37"/>
      <c r="NGK176" s="37"/>
      <c r="NGL176" s="37"/>
      <c r="NGM176" s="37"/>
      <c r="NGN176" s="37"/>
      <c r="NGO176" s="37"/>
      <c r="NGP176" s="37"/>
      <c r="NGQ176" s="37"/>
      <c r="NGR176" s="37"/>
      <c r="NGS176" s="37"/>
      <c r="NGT176" s="37"/>
      <c r="NGU176" s="37"/>
      <c r="NGV176" s="37"/>
      <c r="NGW176" s="37"/>
      <c r="NGX176" s="37"/>
      <c r="NGY176" s="37"/>
      <c r="NGZ176" s="37"/>
      <c r="NHA176" s="37"/>
      <c r="NHB176" s="37"/>
      <c r="NHC176" s="37"/>
      <c r="NHD176" s="37"/>
      <c r="NHE176" s="37"/>
      <c r="NHF176" s="37"/>
      <c r="NHG176" s="37"/>
      <c r="NHH176" s="37"/>
      <c r="NHI176" s="37"/>
      <c r="NHJ176" s="37"/>
      <c r="NHK176" s="37"/>
      <c r="NHL176" s="37"/>
      <c r="NHM176" s="37"/>
      <c r="NHN176" s="37"/>
      <c r="NHO176" s="37"/>
      <c r="NHP176" s="37"/>
      <c r="NHQ176" s="37"/>
      <c r="NHR176" s="37"/>
      <c r="NHS176" s="37"/>
      <c r="NHT176" s="37"/>
      <c r="NHU176" s="37"/>
      <c r="NHV176" s="37"/>
      <c r="NHW176" s="37"/>
      <c r="NHX176" s="37"/>
      <c r="NHY176" s="37"/>
      <c r="NHZ176" s="37"/>
      <c r="NIA176" s="37"/>
      <c r="NIB176" s="37"/>
      <c r="NIC176" s="37"/>
      <c r="NID176" s="37"/>
      <c r="NIE176" s="37"/>
      <c r="NIF176" s="37"/>
      <c r="NIG176" s="37"/>
      <c r="NIH176" s="37"/>
      <c r="NII176" s="37"/>
      <c r="NIJ176" s="37"/>
      <c r="NIK176" s="37"/>
      <c r="NIL176" s="37"/>
      <c r="NIM176" s="37"/>
      <c r="NIN176" s="37"/>
      <c r="NIO176" s="37"/>
      <c r="NIP176" s="37"/>
      <c r="NIQ176" s="37"/>
      <c r="NIR176" s="37"/>
      <c r="NIS176" s="37"/>
      <c r="NIT176" s="37"/>
      <c r="NIU176" s="37"/>
      <c r="NIV176" s="37"/>
      <c r="NIW176" s="37"/>
      <c r="NIX176" s="37"/>
      <c r="NIY176" s="37"/>
      <c r="NIZ176" s="37"/>
      <c r="NJA176" s="37"/>
      <c r="NJB176" s="37"/>
      <c r="NJC176" s="37"/>
      <c r="NJD176" s="37"/>
      <c r="NJE176" s="37"/>
      <c r="NJF176" s="37"/>
      <c r="NJG176" s="37"/>
      <c r="NJH176" s="37"/>
      <c r="NJI176" s="37"/>
      <c r="NJJ176" s="37"/>
      <c r="NJK176" s="37"/>
      <c r="NJL176" s="37"/>
      <c r="NJM176" s="37"/>
      <c r="NJN176" s="37"/>
      <c r="NJO176" s="37"/>
      <c r="NJP176" s="37"/>
      <c r="NJQ176" s="37"/>
      <c r="NJR176" s="37"/>
      <c r="NJS176" s="37"/>
      <c r="NJT176" s="37"/>
      <c r="NJU176" s="37"/>
      <c r="NJV176" s="37"/>
      <c r="NJW176" s="37"/>
      <c r="NJX176" s="37"/>
      <c r="NJY176" s="37"/>
      <c r="NJZ176" s="37"/>
      <c r="NKA176" s="37"/>
      <c r="NKB176" s="37"/>
      <c r="NKC176" s="37"/>
      <c r="NKD176" s="37"/>
      <c r="NKE176" s="37"/>
      <c r="NKF176" s="37"/>
      <c r="NKG176" s="37"/>
      <c r="NKH176" s="37"/>
      <c r="NKI176" s="37"/>
      <c r="NKJ176" s="37"/>
      <c r="NKK176" s="37"/>
      <c r="NKL176" s="37"/>
      <c r="NKM176" s="37"/>
      <c r="NKN176" s="37"/>
      <c r="NKO176" s="37"/>
      <c r="NKP176" s="37"/>
      <c r="NKQ176" s="37"/>
      <c r="NKR176" s="37"/>
      <c r="NKS176" s="37"/>
      <c r="NKT176" s="37"/>
      <c r="NKU176" s="37"/>
      <c r="NKV176" s="37"/>
      <c r="NKW176" s="37"/>
      <c r="NKX176" s="37"/>
      <c r="NKY176" s="37"/>
      <c r="NKZ176" s="37"/>
      <c r="NLA176" s="37"/>
      <c r="NLB176" s="37"/>
      <c r="NLC176" s="37"/>
      <c r="NLD176" s="37"/>
      <c r="NLE176" s="37"/>
      <c r="NLF176" s="37"/>
      <c r="NLG176" s="37"/>
      <c r="NLH176" s="37"/>
      <c r="NLI176" s="37"/>
      <c r="NLJ176" s="37"/>
      <c r="NLK176" s="37"/>
      <c r="NLL176" s="37"/>
      <c r="NLM176" s="37"/>
      <c r="NLN176" s="37"/>
      <c r="NLO176" s="37"/>
      <c r="NLP176" s="37"/>
      <c r="NLQ176" s="37"/>
      <c r="NLR176" s="37"/>
      <c r="NLS176" s="37"/>
      <c r="NLT176" s="37"/>
      <c r="NLU176" s="37"/>
      <c r="NLV176" s="37"/>
      <c r="NLW176" s="37"/>
      <c r="NLX176" s="37"/>
      <c r="NLY176" s="37"/>
      <c r="NLZ176" s="37"/>
      <c r="NMA176" s="37"/>
      <c r="NMB176" s="37"/>
      <c r="NMC176" s="37"/>
      <c r="NMD176" s="37"/>
      <c r="NME176" s="37"/>
      <c r="NMF176" s="37"/>
      <c r="NMG176" s="37"/>
      <c r="NMH176" s="37"/>
      <c r="NMI176" s="37"/>
      <c r="NMJ176" s="37"/>
      <c r="NMK176" s="37"/>
      <c r="NML176" s="37"/>
      <c r="NMM176" s="37"/>
      <c r="NMN176" s="37"/>
      <c r="NMO176" s="37"/>
      <c r="NMP176" s="37"/>
      <c r="NMQ176" s="37"/>
      <c r="NMR176" s="37"/>
      <c r="NMS176" s="37"/>
      <c r="NMT176" s="37"/>
      <c r="NMU176" s="37"/>
      <c r="NMV176" s="37"/>
      <c r="NMW176" s="37"/>
      <c r="NMX176" s="37"/>
      <c r="NMY176" s="37"/>
      <c r="NMZ176" s="37"/>
      <c r="NNA176" s="37"/>
      <c r="NNB176" s="37"/>
      <c r="NNC176" s="37"/>
      <c r="NND176" s="37"/>
      <c r="NNE176" s="37"/>
      <c r="NNF176" s="37"/>
      <c r="NNG176" s="37"/>
      <c r="NNH176" s="37"/>
      <c r="NNI176" s="37"/>
      <c r="NNJ176" s="37"/>
      <c r="NNK176" s="37"/>
      <c r="NNL176" s="37"/>
      <c r="NNM176" s="37"/>
      <c r="NNN176" s="37"/>
      <c r="NNO176" s="37"/>
      <c r="NNP176" s="37"/>
      <c r="NNQ176" s="37"/>
      <c r="NNR176" s="37"/>
      <c r="NNS176" s="37"/>
      <c r="NNT176" s="37"/>
      <c r="NNU176" s="37"/>
      <c r="NNV176" s="37"/>
      <c r="NNW176" s="37"/>
      <c r="NNX176" s="37"/>
      <c r="NNY176" s="37"/>
      <c r="NNZ176" s="37"/>
      <c r="NOA176" s="37"/>
      <c r="NOB176" s="37"/>
      <c r="NOC176" s="37"/>
      <c r="NOD176" s="37"/>
      <c r="NOE176" s="37"/>
      <c r="NOF176" s="37"/>
      <c r="NOG176" s="37"/>
      <c r="NOH176" s="37"/>
      <c r="NOI176" s="37"/>
      <c r="NOJ176" s="37"/>
      <c r="NOK176" s="37"/>
      <c r="NOL176" s="37"/>
      <c r="NOM176" s="37"/>
      <c r="NON176" s="37"/>
      <c r="NOO176" s="37"/>
      <c r="NOP176" s="37"/>
      <c r="NOQ176" s="37"/>
      <c r="NOR176" s="37"/>
      <c r="NOS176" s="37"/>
      <c r="NOT176" s="37"/>
      <c r="NOU176" s="37"/>
      <c r="NOV176" s="37"/>
      <c r="NOW176" s="37"/>
      <c r="NOX176" s="37"/>
      <c r="NOY176" s="37"/>
      <c r="NOZ176" s="37"/>
      <c r="NPA176" s="37"/>
      <c r="NPB176" s="37"/>
      <c r="NPC176" s="37"/>
      <c r="NPD176" s="37"/>
      <c r="NPE176" s="37"/>
      <c r="NPF176" s="37"/>
      <c r="NPG176" s="37"/>
      <c r="NPH176" s="37"/>
      <c r="NPI176" s="37"/>
      <c r="NPJ176" s="37"/>
      <c r="NPK176" s="37"/>
      <c r="NPL176" s="37"/>
      <c r="NPM176" s="37"/>
      <c r="NPN176" s="37"/>
      <c r="NPO176" s="37"/>
      <c r="NPP176" s="37"/>
      <c r="NPQ176" s="37"/>
      <c r="NPR176" s="37"/>
      <c r="NPS176" s="37"/>
      <c r="NPT176" s="37"/>
      <c r="NPU176" s="37"/>
      <c r="NPV176" s="37"/>
      <c r="NPW176" s="37"/>
      <c r="NPX176" s="37"/>
      <c r="NPY176" s="37"/>
      <c r="NPZ176" s="37"/>
      <c r="NQA176" s="37"/>
      <c r="NQB176" s="37"/>
      <c r="NQC176" s="37"/>
      <c r="NQD176" s="37"/>
      <c r="NQE176" s="37"/>
      <c r="NQF176" s="37"/>
      <c r="NQG176" s="37"/>
      <c r="NQH176" s="37"/>
      <c r="NQI176" s="37"/>
      <c r="NQJ176" s="37"/>
      <c r="NQK176" s="37"/>
      <c r="NQL176" s="37"/>
      <c r="NQM176" s="37"/>
      <c r="NQN176" s="37"/>
      <c r="NQO176" s="37"/>
      <c r="NQP176" s="37"/>
      <c r="NQQ176" s="37"/>
      <c r="NQR176" s="37"/>
      <c r="NQS176" s="37"/>
      <c r="NQT176" s="37"/>
      <c r="NQU176" s="37"/>
      <c r="NQV176" s="37"/>
      <c r="NQW176" s="37"/>
      <c r="NQX176" s="37"/>
      <c r="NQY176" s="37"/>
      <c r="NQZ176" s="37"/>
      <c r="NRA176" s="37"/>
      <c r="NRB176" s="37"/>
      <c r="NRC176" s="37"/>
      <c r="NRD176" s="37"/>
      <c r="NRE176" s="37"/>
      <c r="NRF176" s="37"/>
      <c r="NRG176" s="37"/>
      <c r="NRH176" s="37"/>
      <c r="NRI176" s="37"/>
      <c r="NRJ176" s="37"/>
      <c r="NRK176" s="37"/>
      <c r="NRL176" s="37"/>
      <c r="NRM176" s="37"/>
      <c r="NRN176" s="37"/>
      <c r="NRO176" s="37"/>
      <c r="NRP176" s="37"/>
      <c r="NRQ176" s="37"/>
      <c r="NRR176" s="37"/>
      <c r="NRS176" s="37"/>
      <c r="NRT176" s="37"/>
      <c r="NRU176" s="37"/>
      <c r="NRV176" s="37"/>
      <c r="NRW176" s="37"/>
      <c r="NRX176" s="37"/>
      <c r="NRY176" s="37"/>
      <c r="NRZ176" s="37"/>
      <c r="NSA176" s="37"/>
      <c r="NSB176" s="37"/>
      <c r="NSC176" s="37"/>
      <c r="NSD176" s="37"/>
      <c r="NSE176" s="37"/>
      <c r="NSF176" s="37"/>
      <c r="NSG176" s="37"/>
      <c r="NSH176" s="37"/>
      <c r="NSI176" s="37"/>
      <c r="NSJ176" s="37"/>
      <c r="NSK176" s="37"/>
      <c r="NSL176" s="37"/>
      <c r="NSM176" s="37"/>
      <c r="NSN176" s="37"/>
      <c r="NSO176" s="37"/>
      <c r="NSP176" s="37"/>
      <c r="NSQ176" s="37"/>
      <c r="NSR176" s="37"/>
      <c r="NSS176" s="37"/>
      <c r="NST176" s="37"/>
      <c r="NSU176" s="37"/>
      <c r="NSV176" s="37"/>
      <c r="NSW176" s="37"/>
      <c r="NSX176" s="37"/>
      <c r="NSY176" s="37"/>
      <c r="NSZ176" s="37"/>
      <c r="NTA176" s="37"/>
      <c r="NTB176" s="37"/>
      <c r="NTC176" s="37"/>
      <c r="NTD176" s="37"/>
      <c r="NTE176" s="37"/>
      <c r="NTF176" s="37"/>
      <c r="NTG176" s="37"/>
      <c r="NTH176" s="37"/>
      <c r="NTI176" s="37"/>
      <c r="NTJ176" s="37"/>
      <c r="NTK176" s="37"/>
      <c r="NTL176" s="37"/>
      <c r="NTM176" s="37"/>
      <c r="NTN176" s="37"/>
      <c r="NTO176" s="37"/>
      <c r="NTP176" s="37"/>
      <c r="NTQ176" s="37"/>
      <c r="NTR176" s="37"/>
      <c r="NTS176" s="37"/>
      <c r="NTT176" s="37"/>
      <c r="NTU176" s="37"/>
      <c r="NTV176" s="37"/>
      <c r="NTW176" s="37"/>
      <c r="NTX176" s="37"/>
      <c r="NTY176" s="37"/>
      <c r="NTZ176" s="37"/>
      <c r="NUA176" s="37"/>
      <c r="NUB176" s="37"/>
      <c r="NUC176" s="37"/>
      <c r="NUD176" s="37"/>
      <c r="NUE176" s="37"/>
      <c r="NUF176" s="37"/>
      <c r="NUG176" s="37"/>
      <c r="NUH176" s="37"/>
      <c r="NUI176" s="37"/>
      <c r="NUJ176" s="37"/>
      <c r="NUK176" s="37"/>
      <c r="NUL176" s="37"/>
      <c r="NUM176" s="37"/>
      <c r="NUN176" s="37"/>
      <c r="NUO176" s="37"/>
      <c r="NUP176" s="37"/>
      <c r="NUQ176" s="37"/>
      <c r="NUR176" s="37"/>
      <c r="NUS176" s="37"/>
      <c r="NUT176" s="37"/>
      <c r="NUU176" s="37"/>
      <c r="NUV176" s="37"/>
      <c r="NUW176" s="37"/>
      <c r="NUX176" s="37"/>
      <c r="NUY176" s="37"/>
      <c r="NUZ176" s="37"/>
      <c r="NVA176" s="37"/>
      <c r="NVB176" s="37"/>
      <c r="NVC176" s="37"/>
      <c r="NVD176" s="37"/>
      <c r="NVE176" s="37"/>
      <c r="NVF176" s="37"/>
      <c r="NVG176" s="37"/>
      <c r="NVH176" s="37"/>
      <c r="NVI176" s="37"/>
      <c r="NVJ176" s="37"/>
      <c r="NVK176" s="37"/>
      <c r="NVL176" s="37"/>
      <c r="NVM176" s="37"/>
      <c r="NVN176" s="37"/>
      <c r="NVO176" s="37"/>
      <c r="NVP176" s="37"/>
      <c r="NVQ176" s="37"/>
      <c r="NVR176" s="37"/>
      <c r="NVS176" s="37"/>
      <c r="NVT176" s="37"/>
      <c r="NVU176" s="37"/>
      <c r="NVV176" s="37"/>
      <c r="NVW176" s="37"/>
      <c r="NVX176" s="37"/>
      <c r="NVY176" s="37"/>
      <c r="NVZ176" s="37"/>
      <c r="NWA176" s="37"/>
      <c r="NWB176" s="37"/>
      <c r="NWC176" s="37"/>
      <c r="NWD176" s="37"/>
      <c r="NWE176" s="37"/>
      <c r="NWF176" s="37"/>
      <c r="NWG176" s="37"/>
      <c r="NWH176" s="37"/>
      <c r="NWI176" s="37"/>
      <c r="NWJ176" s="37"/>
      <c r="NWK176" s="37"/>
      <c r="NWL176" s="37"/>
      <c r="NWM176" s="37"/>
      <c r="NWN176" s="37"/>
      <c r="NWO176" s="37"/>
      <c r="NWP176" s="37"/>
      <c r="NWQ176" s="37"/>
      <c r="NWR176" s="37"/>
      <c r="NWS176" s="37"/>
      <c r="NWT176" s="37"/>
      <c r="NWU176" s="37"/>
      <c r="NWV176" s="37"/>
      <c r="NWW176" s="37"/>
      <c r="NWX176" s="37"/>
      <c r="NWY176" s="37"/>
      <c r="NWZ176" s="37"/>
      <c r="NXA176" s="37"/>
      <c r="NXB176" s="37"/>
      <c r="NXC176" s="37"/>
      <c r="NXD176" s="37"/>
      <c r="NXE176" s="37"/>
      <c r="NXF176" s="37"/>
      <c r="NXG176" s="37"/>
      <c r="NXH176" s="37"/>
      <c r="NXI176" s="37"/>
      <c r="NXJ176" s="37"/>
      <c r="NXK176" s="37"/>
      <c r="NXL176" s="37"/>
      <c r="NXM176" s="37"/>
      <c r="NXN176" s="37"/>
      <c r="NXO176" s="37"/>
      <c r="NXP176" s="37"/>
      <c r="NXQ176" s="37"/>
      <c r="NXR176" s="37"/>
      <c r="NXS176" s="37"/>
      <c r="NXT176" s="37"/>
      <c r="NXU176" s="37"/>
      <c r="NXV176" s="37"/>
      <c r="NXW176" s="37"/>
      <c r="NXX176" s="37"/>
      <c r="NXY176" s="37"/>
      <c r="NXZ176" s="37"/>
      <c r="NYA176" s="37"/>
      <c r="NYB176" s="37"/>
      <c r="NYC176" s="37"/>
      <c r="NYD176" s="37"/>
      <c r="NYE176" s="37"/>
      <c r="NYF176" s="37"/>
      <c r="NYG176" s="37"/>
      <c r="NYH176" s="37"/>
      <c r="NYI176" s="37"/>
      <c r="NYJ176" s="37"/>
      <c r="NYK176" s="37"/>
      <c r="NYL176" s="37"/>
      <c r="NYM176" s="37"/>
      <c r="NYN176" s="37"/>
      <c r="NYO176" s="37"/>
      <c r="NYP176" s="37"/>
      <c r="NYQ176" s="37"/>
      <c r="NYR176" s="37"/>
      <c r="NYS176" s="37"/>
      <c r="NYT176" s="37"/>
      <c r="NYU176" s="37"/>
      <c r="NYV176" s="37"/>
      <c r="NYW176" s="37"/>
      <c r="NYX176" s="37"/>
      <c r="NYY176" s="37"/>
      <c r="NYZ176" s="37"/>
      <c r="NZA176" s="37"/>
      <c r="NZB176" s="37"/>
      <c r="NZC176" s="37"/>
      <c r="NZD176" s="37"/>
      <c r="NZE176" s="37"/>
      <c r="NZF176" s="37"/>
      <c r="NZG176" s="37"/>
      <c r="NZH176" s="37"/>
      <c r="NZI176" s="37"/>
      <c r="NZJ176" s="37"/>
      <c r="NZK176" s="37"/>
      <c r="NZL176" s="37"/>
      <c r="NZM176" s="37"/>
      <c r="NZN176" s="37"/>
      <c r="NZO176" s="37"/>
      <c r="NZP176" s="37"/>
      <c r="NZQ176" s="37"/>
      <c r="NZR176" s="37"/>
      <c r="NZS176" s="37"/>
      <c r="NZT176" s="37"/>
      <c r="NZU176" s="37"/>
      <c r="NZV176" s="37"/>
      <c r="NZW176" s="37"/>
      <c r="NZX176" s="37"/>
      <c r="NZY176" s="37"/>
      <c r="NZZ176" s="37"/>
      <c r="OAA176" s="37"/>
      <c r="OAB176" s="37"/>
      <c r="OAC176" s="37"/>
      <c r="OAD176" s="37"/>
      <c r="OAE176" s="37"/>
      <c r="OAF176" s="37"/>
      <c r="OAG176" s="37"/>
      <c r="OAH176" s="37"/>
      <c r="OAI176" s="37"/>
      <c r="OAJ176" s="37"/>
      <c r="OAK176" s="37"/>
      <c r="OAL176" s="37"/>
      <c r="OAM176" s="37"/>
      <c r="OAN176" s="37"/>
      <c r="OAO176" s="37"/>
      <c r="OAP176" s="37"/>
      <c r="OAQ176" s="37"/>
      <c r="OAR176" s="37"/>
      <c r="OAS176" s="37"/>
      <c r="OAT176" s="37"/>
      <c r="OAU176" s="37"/>
      <c r="OAV176" s="37"/>
      <c r="OAW176" s="37"/>
      <c r="OAX176" s="37"/>
      <c r="OAY176" s="37"/>
      <c r="OAZ176" s="37"/>
      <c r="OBA176" s="37"/>
      <c r="OBB176" s="37"/>
      <c r="OBC176" s="37"/>
      <c r="OBD176" s="37"/>
      <c r="OBE176" s="37"/>
      <c r="OBF176" s="37"/>
      <c r="OBG176" s="37"/>
      <c r="OBH176" s="37"/>
      <c r="OBI176" s="37"/>
      <c r="OBJ176" s="37"/>
      <c r="OBK176" s="37"/>
      <c r="OBL176" s="37"/>
      <c r="OBM176" s="37"/>
      <c r="OBN176" s="37"/>
      <c r="OBO176" s="37"/>
      <c r="OBP176" s="37"/>
      <c r="OBQ176" s="37"/>
      <c r="OBR176" s="37"/>
      <c r="OBS176" s="37"/>
      <c r="OBT176" s="37"/>
      <c r="OBU176" s="37"/>
      <c r="OBV176" s="37"/>
      <c r="OBW176" s="37"/>
      <c r="OBX176" s="37"/>
      <c r="OBY176" s="37"/>
      <c r="OBZ176" s="37"/>
      <c r="OCA176" s="37"/>
      <c r="OCB176" s="37"/>
      <c r="OCC176" s="37"/>
      <c r="OCD176" s="37"/>
      <c r="OCE176" s="37"/>
      <c r="OCF176" s="37"/>
      <c r="OCG176" s="37"/>
      <c r="OCH176" s="37"/>
      <c r="OCI176" s="37"/>
      <c r="OCJ176" s="37"/>
      <c r="OCK176" s="37"/>
      <c r="OCL176" s="37"/>
      <c r="OCM176" s="37"/>
      <c r="OCN176" s="37"/>
      <c r="OCO176" s="37"/>
      <c r="OCP176" s="37"/>
      <c r="OCQ176" s="37"/>
      <c r="OCR176" s="37"/>
      <c r="OCS176" s="37"/>
      <c r="OCT176" s="37"/>
      <c r="OCU176" s="37"/>
      <c r="OCV176" s="37"/>
      <c r="OCW176" s="37"/>
      <c r="OCX176" s="37"/>
      <c r="OCY176" s="37"/>
      <c r="OCZ176" s="37"/>
      <c r="ODA176" s="37"/>
      <c r="ODB176" s="37"/>
      <c r="ODC176" s="37"/>
      <c r="ODD176" s="37"/>
      <c r="ODE176" s="37"/>
      <c r="ODF176" s="37"/>
      <c r="ODG176" s="37"/>
      <c r="ODH176" s="37"/>
      <c r="ODI176" s="37"/>
      <c r="ODJ176" s="37"/>
      <c r="ODK176" s="37"/>
      <c r="ODL176" s="37"/>
      <c r="ODM176" s="37"/>
      <c r="ODN176" s="37"/>
      <c r="ODO176" s="37"/>
      <c r="ODP176" s="37"/>
      <c r="ODQ176" s="37"/>
      <c r="ODR176" s="37"/>
      <c r="ODS176" s="37"/>
      <c r="ODT176" s="37"/>
      <c r="ODU176" s="37"/>
      <c r="ODV176" s="37"/>
      <c r="ODW176" s="37"/>
      <c r="ODX176" s="37"/>
      <c r="ODY176" s="37"/>
      <c r="ODZ176" s="37"/>
      <c r="OEA176" s="37"/>
      <c r="OEB176" s="37"/>
      <c r="OEC176" s="37"/>
      <c r="OED176" s="37"/>
      <c r="OEE176" s="37"/>
      <c r="OEF176" s="37"/>
      <c r="OEG176" s="37"/>
      <c r="OEH176" s="37"/>
      <c r="OEI176" s="37"/>
      <c r="OEJ176" s="37"/>
      <c r="OEK176" s="37"/>
      <c r="OEL176" s="37"/>
      <c r="OEM176" s="37"/>
      <c r="OEN176" s="37"/>
      <c r="OEO176" s="37"/>
      <c r="OEP176" s="37"/>
      <c r="OEQ176" s="37"/>
      <c r="OER176" s="37"/>
      <c r="OES176" s="37"/>
      <c r="OET176" s="37"/>
      <c r="OEU176" s="37"/>
      <c r="OEV176" s="37"/>
      <c r="OEW176" s="37"/>
      <c r="OEX176" s="37"/>
      <c r="OEY176" s="37"/>
      <c r="OEZ176" s="37"/>
      <c r="OFA176" s="37"/>
      <c r="OFB176" s="37"/>
      <c r="OFC176" s="37"/>
      <c r="OFD176" s="37"/>
      <c r="OFE176" s="37"/>
      <c r="OFF176" s="37"/>
      <c r="OFG176" s="37"/>
      <c r="OFH176" s="37"/>
      <c r="OFI176" s="37"/>
      <c r="OFJ176" s="37"/>
      <c r="OFK176" s="37"/>
      <c r="OFL176" s="37"/>
      <c r="OFM176" s="37"/>
      <c r="OFN176" s="37"/>
      <c r="OFO176" s="37"/>
      <c r="OFP176" s="37"/>
      <c r="OFQ176" s="37"/>
      <c r="OFR176" s="37"/>
      <c r="OFS176" s="37"/>
      <c r="OFT176" s="37"/>
      <c r="OFU176" s="37"/>
      <c r="OFV176" s="37"/>
      <c r="OFW176" s="37"/>
      <c r="OFX176" s="37"/>
      <c r="OFY176" s="37"/>
      <c r="OFZ176" s="37"/>
      <c r="OGA176" s="37"/>
      <c r="OGB176" s="37"/>
      <c r="OGC176" s="37"/>
      <c r="OGD176" s="37"/>
      <c r="OGE176" s="37"/>
      <c r="OGF176" s="37"/>
      <c r="OGG176" s="37"/>
      <c r="OGH176" s="37"/>
      <c r="OGI176" s="37"/>
      <c r="OGJ176" s="37"/>
      <c r="OGK176" s="37"/>
      <c r="OGL176" s="37"/>
      <c r="OGM176" s="37"/>
      <c r="OGN176" s="37"/>
      <c r="OGO176" s="37"/>
      <c r="OGP176" s="37"/>
      <c r="OGQ176" s="37"/>
      <c r="OGR176" s="37"/>
      <c r="OGS176" s="37"/>
      <c r="OGT176" s="37"/>
      <c r="OGU176" s="37"/>
      <c r="OGV176" s="37"/>
      <c r="OGW176" s="37"/>
      <c r="OGX176" s="37"/>
      <c r="OGY176" s="37"/>
      <c r="OGZ176" s="37"/>
      <c r="OHA176" s="37"/>
      <c r="OHB176" s="37"/>
      <c r="OHC176" s="37"/>
      <c r="OHD176" s="37"/>
      <c r="OHE176" s="37"/>
      <c r="OHF176" s="37"/>
      <c r="OHG176" s="37"/>
      <c r="OHH176" s="37"/>
      <c r="OHI176" s="37"/>
      <c r="OHJ176" s="37"/>
      <c r="OHK176" s="37"/>
      <c r="OHL176" s="37"/>
      <c r="OHM176" s="37"/>
      <c r="OHN176" s="37"/>
      <c r="OHO176" s="37"/>
      <c r="OHP176" s="37"/>
      <c r="OHQ176" s="37"/>
      <c r="OHR176" s="37"/>
      <c r="OHS176" s="37"/>
      <c r="OHT176" s="37"/>
      <c r="OHU176" s="37"/>
      <c r="OHV176" s="37"/>
      <c r="OHW176" s="37"/>
      <c r="OHX176" s="37"/>
      <c r="OHY176" s="37"/>
      <c r="OHZ176" s="37"/>
      <c r="OIA176" s="37"/>
      <c r="OIB176" s="37"/>
      <c r="OIC176" s="37"/>
      <c r="OID176" s="37"/>
      <c r="OIE176" s="37"/>
      <c r="OIF176" s="37"/>
      <c r="OIG176" s="37"/>
      <c r="OIH176" s="37"/>
      <c r="OII176" s="37"/>
      <c r="OIJ176" s="37"/>
      <c r="OIK176" s="37"/>
      <c r="OIL176" s="37"/>
      <c r="OIM176" s="37"/>
      <c r="OIN176" s="37"/>
      <c r="OIO176" s="37"/>
      <c r="OIP176" s="37"/>
      <c r="OIQ176" s="37"/>
      <c r="OIR176" s="37"/>
      <c r="OIS176" s="37"/>
      <c r="OIT176" s="37"/>
      <c r="OIU176" s="37"/>
      <c r="OIV176" s="37"/>
      <c r="OIW176" s="37"/>
      <c r="OIX176" s="37"/>
      <c r="OIY176" s="37"/>
      <c r="OIZ176" s="37"/>
      <c r="OJA176" s="37"/>
      <c r="OJB176" s="37"/>
      <c r="OJC176" s="37"/>
      <c r="OJD176" s="37"/>
      <c r="OJE176" s="37"/>
      <c r="OJF176" s="37"/>
      <c r="OJG176" s="37"/>
      <c r="OJH176" s="37"/>
      <c r="OJI176" s="37"/>
      <c r="OJJ176" s="37"/>
      <c r="OJK176" s="37"/>
      <c r="OJL176" s="37"/>
      <c r="OJM176" s="37"/>
      <c r="OJN176" s="37"/>
      <c r="OJO176" s="37"/>
      <c r="OJP176" s="37"/>
      <c r="OJQ176" s="37"/>
      <c r="OJR176" s="37"/>
      <c r="OJS176" s="37"/>
      <c r="OJT176" s="37"/>
      <c r="OJU176" s="37"/>
      <c r="OJV176" s="37"/>
      <c r="OJW176" s="37"/>
      <c r="OJX176" s="37"/>
      <c r="OJY176" s="37"/>
      <c r="OJZ176" s="37"/>
      <c r="OKA176" s="37"/>
      <c r="OKB176" s="37"/>
      <c r="OKC176" s="37"/>
      <c r="OKD176" s="37"/>
      <c r="OKE176" s="37"/>
      <c r="OKF176" s="37"/>
      <c r="OKG176" s="37"/>
      <c r="OKH176" s="37"/>
      <c r="OKI176" s="37"/>
      <c r="OKJ176" s="37"/>
      <c r="OKK176" s="37"/>
      <c r="OKL176" s="37"/>
      <c r="OKM176" s="37"/>
      <c r="OKN176" s="37"/>
      <c r="OKO176" s="37"/>
      <c r="OKP176" s="37"/>
      <c r="OKQ176" s="37"/>
      <c r="OKR176" s="37"/>
      <c r="OKS176" s="37"/>
      <c r="OKT176" s="37"/>
      <c r="OKU176" s="37"/>
      <c r="OKV176" s="37"/>
      <c r="OKW176" s="37"/>
      <c r="OKX176" s="37"/>
      <c r="OKY176" s="37"/>
      <c r="OKZ176" s="37"/>
      <c r="OLA176" s="37"/>
      <c r="OLB176" s="37"/>
      <c r="OLC176" s="37"/>
      <c r="OLD176" s="37"/>
      <c r="OLE176" s="37"/>
      <c r="OLF176" s="37"/>
      <c r="OLG176" s="37"/>
      <c r="OLH176" s="37"/>
      <c r="OLI176" s="37"/>
      <c r="OLJ176" s="37"/>
      <c r="OLK176" s="37"/>
      <c r="OLL176" s="37"/>
      <c r="OLM176" s="37"/>
      <c r="OLN176" s="37"/>
      <c r="OLO176" s="37"/>
      <c r="OLP176" s="37"/>
      <c r="OLQ176" s="37"/>
      <c r="OLR176" s="37"/>
      <c r="OLS176" s="37"/>
      <c r="OLT176" s="37"/>
      <c r="OLU176" s="37"/>
      <c r="OLV176" s="37"/>
      <c r="OLW176" s="37"/>
      <c r="OLX176" s="37"/>
      <c r="OLY176" s="37"/>
      <c r="OLZ176" s="37"/>
      <c r="OMA176" s="37"/>
      <c r="OMB176" s="37"/>
      <c r="OMC176" s="37"/>
      <c r="OMD176" s="37"/>
      <c r="OME176" s="37"/>
      <c r="OMF176" s="37"/>
      <c r="OMG176" s="37"/>
      <c r="OMH176" s="37"/>
      <c r="OMI176" s="37"/>
      <c r="OMJ176" s="37"/>
      <c r="OMK176" s="37"/>
      <c r="OML176" s="37"/>
      <c r="OMM176" s="37"/>
      <c r="OMN176" s="37"/>
      <c r="OMO176" s="37"/>
      <c r="OMP176" s="37"/>
      <c r="OMQ176" s="37"/>
      <c r="OMR176" s="37"/>
      <c r="OMS176" s="37"/>
      <c r="OMT176" s="37"/>
      <c r="OMU176" s="37"/>
      <c r="OMV176" s="37"/>
      <c r="OMW176" s="37"/>
      <c r="OMX176" s="37"/>
      <c r="OMY176" s="37"/>
      <c r="OMZ176" s="37"/>
      <c r="ONA176" s="37"/>
      <c r="ONB176" s="37"/>
      <c r="ONC176" s="37"/>
      <c r="OND176" s="37"/>
      <c r="ONE176" s="37"/>
      <c r="ONF176" s="37"/>
      <c r="ONG176" s="37"/>
      <c r="ONH176" s="37"/>
      <c r="ONI176" s="37"/>
      <c r="ONJ176" s="37"/>
      <c r="ONK176" s="37"/>
      <c r="ONL176" s="37"/>
      <c r="ONM176" s="37"/>
      <c r="ONN176" s="37"/>
      <c r="ONO176" s="37"/>
      <c r="ONP176" s="37"/>
      <c r="ONQ176" s="37"/>
      <c r="ONR176" s="37"/>
      <c r="ONS176" s="37"/>
      <c r="ONT176" s="37"/>
      <c r="ONU176" s="37"/>
      <c r="ONV176" s="37"/>
      <c r="ONW176" s="37"/>
      <c r="ONX176" s="37"/>
      <c r="ONY176" s="37"/>
      <c r="ONZ176" s="37"/>
      <c r="OOA176" s="37"/>
      <c r="OOB176" s="37"/>
      <c r="OOC176" s="37"/>
      <c r="OOD176" s="37"/>
      <c r="OOE176" s="37"/>
      <c r="OOF176" s="37"/>
      <c r="OOG176" s="37"/>
      <c r="OOH176" s="37"/>
      <c r="OOI176" s="37"/>
      <c r="OOJ176" s="37"/>
      <c r="OOK176" s="37"/>
      <c r="OOL176" s="37"/>
      <c r="OOM176" s="37"/>
      <c r="OON176" s="37"/>
      <c r="OOO176" s="37"/>
      <c r="OOP176" s="37"/>
      <c r="OOQ176" s="37"/>
      <c r="OOR176" s="37"/>
      <c r="OOS176" s="37"/>
      <c r="OOT176" s="37"/>
      <c r="OOU176" s="37"/>
      <c r="OOV176" s="37"/>
      <c r="OOW176" s="37"/>
      <c r="OOX176" s="37"/>
      <c r="OOY176" s="37"/>
      <c r="OOZ176" s="37"/>
      <c r="OPA176" s="37"/>
      <c r="OPB176" s="37"/>
      <c r="OPC176" s="37"/>
      <c r="OPD176" s="37"/>
      <c r="OPE176" s="37"/>
      <c r="OPF176" s="37"/>
      <c r="OPG176" s="37"/>
      <c r="OPH176" s="37"/>
      <c r="OPI176" s="37"/>
      <c r="OPJ176" s="37"/>
      <c r="OPK176" s="37"/>
      <c r="OPL176" s="37"/>
      <c r="OPM176" s="37"/>
      <c r="OPN176" s="37"/>
      <c r="OPO176" s="37"/>
      <c r="OPP176" s="37"/>
      <c r="OPQ176" s="37"/>
      <c r="OPR176" s="37"/>
      <c r="OPS176" s="37"/>
      <c r="OPT176" s="37"/>
      <c r="OPU176" s="37"/>
      <c r="OPV176" s="37"/>
      <c r="OPW176" s="37"/>
      <c r="OPX176" s="37"/>
      <c r="OPY176" s="37"/>
      <c r="OPZ176" s="37"/>
      <c r="OQA176" s="37"/>
      <c r="OQB176" s="37"/>
      <c r="OQC176" s="37"/>
      <c r="OQD176" s="37"/>
      <c r="OQE176" s="37"/>
      <c r="OQF176" s="37"/>
      <c r="OQG176" s="37"/>
      <c r="OQH176" s="37"/>
      <c r="OQI176" s="37"/>
      <c r="OQJ176" s="37"/>
      <c r="OQK176" s="37"/>
      <c r="OQL176" s="37"/>
      <c r="OQM176" s="37"/>
      <c r="OQN176" s="37"/>
      <c r="OQO176" s="37"/>
      <c r="OQP176" s="37"/>
      <c r="OQQ176" s="37"/>
      <c r="OQR176" s="37"/>
      <c r="OQS176" s="37"/>
      <c r="OQT176" s="37"/>
      <c r="OQU176" s="37"/>
      <c r="OQV176" s="37"/>
      <c r="OQW176" s="37"/>
      <c r="OQX176" s="37"/>
      <c r="OQY176" s="37"/>
      <c r="OQZ176" s="37"/>
      <c r="ORA176" s="37"/>
      <c r="ORB176" s="37"/>
      <c r="ORC176" s="37"/>
      <c r="ORD176" s="37"/>
      <c r="ORE176" s="37"/>
      <c r="ORF176" s="37"/>
      <c r="ORG176" s="37"/>
      <c r="ORH176" s="37"/>
      <c r="ORI176" s="37"/>
      <c r="ORJ176" s="37"/>
      <c r="ORK176" s="37"/>
      <c r="ORL176" s="37"/>
      <c r="ORM176" s="37"/>
      <c r="ORN176" s="37"/>
      <c r="ORO176" s="37"/>
      <c r="ORP176" s="37"/>
      <c r="ORQ176" s="37"/>
      <c r="ORR176" s="37"/>
      <c r="ORS176" s="37"/>
      <c r="ORT176" s="37"/>
      <c r="ORU176" s="37"/>
      <c r="ORV176" s="37"/>
      <c r="ORW176" s="37"/>
      <c r="ORX176" s="37"/>
      <c r="ORY176" s="37"/>
      <c r="ORZ176" s="37"/>
      <c r="OSA176" s="37"/>
      <c r="OSB176" s="37"/>
      <c r="OSC176" s="37"/>
      <c r="OSD176" s="37"/>
      <c r="OSE176" s="37"/>
      <c r="OSF176" s="37"/>
      <c r="OSG176" s="37"/>
      <c r="OSH176" s="37"/>
      <c r="OSI176" s="37"/>
      <c r="OSJ176" s="37"/>
      <c r="OSK176" s="37"/>
      <c r="OSL176" s="37"/>
      <c r="OSM176" s="37"/>
      <c r="OSN176" s="37"/>
      <c r="OSO176" s="37"/>
      <c r="OSP176" s="37"/>
      <c r="OSQ176" s="37"/>
      <c r="OSR176" s="37"/>
      <c r="OSS176" s="37"/>
      <c r="OST176" s="37"/>
      <c r="OSU176" s="37"/>
      <c r="OSV176" s="37"/>
      <c r="OSW176" s="37"/>
      <c r="OSX176" s="37"/>
      <c r="OSY176" s="37"/>
      <c r="OSZ176" s="37"/>
      <c r="OTA176" s="37"/>
      <c r="OTB176" s="37"/>
      <c r="OTC176" s="37"/>
      <c r="OTD176" s="37"/>
      <c r="OTE176" s="37"/>
      <c r="OTF176" s="37"/>
      <c r="OTG176" s="37"/>
      <c r="OTH176" s="37"/>
      <c r="OTI176" s="37"/>
      <c r="OTJ176" s="37"/>
      <c r="OTK176" s="37"/>
      <c r="OTL176" s="37"/>
      <c r="OTM176" s="37"/>
      <c r="OTN176" s="37"/>
      <c r="OTO176" s="37"/>
      <c r="OTP176" s="37"/>
      <c r="OTQ176" s="37"/>
      <c r="OTR176" s="37"/>
      <c r="OTS176" s="37"/>
      <c r="OTT176" s="37"/>
      <c r="OTU176" s="37"/>
      <c r="OTV176" s="37"/>
      <c r="OTW176" s="37"/>
      <c r="OTX176" s="37"/>
      <c r="OTY176" s="37"/>
      <c r="OTZ176" s="37"/>
      <c r="OUA176" s="37"/>
      <c r="OUB176" s="37"/>
      <c r="OUC176" s="37"/>
      <c r="OUD176" s="37"/>
      <c r="OUE176" s="37"/>
      <c r="OUF176" s="37"/>
      <c r="OUG176" s="37"/>
      <c r="OUH176" s="37"/>
      <c r="OUI176" s="37"/>
      <c r="OUJ176" s="37"/>
      <c r="OUK176" s="37"/>
      <c r="OUL176" s="37"/>
      <c r="OUM176" s="37"/>
      <c r="OUN176" s="37"/>
      <c r="OUO176" s="37"/>
      <c r="OUP176" s="37"/>
      <c r="OUQ176" s="37"/>
      <c r="OUR176" s="37"/>
      <c r="OUS176" s="37"/>
      <c r="OUT176" s="37"/>
      <c r="OUU176" s="37"/>
      <c r="OUV176" s="37"/>
      <c r="OUW176" s="37"/>
      <c r="OUX176" s="37"/>
      <c r="OUY176" s="37"/>
      <c r="OUZ176" s="37"/>
      <c r="OVA176" s="37"/>
      <c r="OVB176" s="37"/>
      <c r="OVC176" s="37"/>
      <c r="OVD176" s="37"/>
      <c r="OVE176" s="37"/>
      <c r="OVF176" s="37"/>
      <c r="OVG176" s="37"/>
      <c r="OVH176" s="37"/>
      <c r="OVI176" s="37"/>
      <c r="OVJ176" s="37"/>
      <c r="OVK176" s="37"/>
      <c r="OVL176" s="37"/>
      <c r="OVM176" s="37"/>
      <c r="OVN176" s="37"/>
      <c r="OVO176" s="37"/>
      <c r="OVP176" s="37"/>
      <c r="OVQ176" s="37"/>
      <c r="OVR176" s="37"/>
      <c r="OVS176" s="37"/>
      <c r="OVT176" s="37"/>
      <c r="OVU176" s="37"/>
      <c r="OVV176" s="37"/>
      <c r="OVW176" s="37"/>
      <c r="OVX176" s="37"/>
      <c r="OVY176" s="37"/>
      <c r="OVZ176" s="37"/>
      <c r="OWA176" s="37"/>
      <c r="OWB176" s="37"/>
      <c r="OWC176" s="37"/>
      <c r="OWD176" s="37"/>
      <c r="OWE176" s="37"/>
      <c r="OWF176" s="37"/>
      <c r="OWG176" s="37"/>
      <c r="OWH176" s="37"/>
      <c r="OWI176" s="37"/>
      <c r="OWJ176" s="37"/>
      <c r="OWK176" s="37"/>
      <c r="OWL176" s="37"/>
      <c r="OWM176" s="37"/>
      <c r="OWN176" s="37"/>
      <c r="OWO176" s="37"/>
      <c r="OWP176" s="37"/>
      <c r="OWQ176" s="37"/>
      <c r="OWR176" s="37"/>
      <c r="OWS176" s="37"/>
      <c r="OWT176" s="37"/>
      <c r="OWU176" s="37"/>
      <c r="OWV176" s="37"/>
      <c r="OWW176" s="37"/>
      <c r="OWX176" s="37"/>
      <c r="OWY176" s="37"/>
      <c r="OWZ176" s="37"/>
      <c r="OXA176" s="37"/>
      <c r="OXB176" s="37"/>
      <c r="OXC176" s="37"/>
      <c r="OXD176" s="37"/>
      <c r="OXE176" s="37"/>
      <c r="OXF176" s="37"/>
      <c r="OXG176" s="37"/>
      <c r="OXH176" s="37"/>
      <c r="OXI176" s="37"/>
      <c r="OXJ176" s="37"/>
      <c r="OXK176" s="37"/>
      <c r="OXL176" s="37"/>
      <c r="OXM176" s="37"/>
      <c r="OXN176" s="37"/>
      <c r="OXO176" s="37"/>
      <c r="OXP176" s="37"/>
      <c r="OXQ176" s="37"/>
      <c r="OXR176" s="37"/>
      <c r="OXS176" s="37"/>
      <c r="OXT176" s="37"/>
      <c r="OXU176" s="37"/>
      <c r="OXV176" s="37"/>
      <c r="OXW176" s="37"/>
      <c r="OXX176" s="37"/>
      <c r="OXY176" s="37"/>
      <c r="OXZ176" s="37"/>
      <c r="OYA176" s="37"/>
      <c r="OYB176" s="37"/>
      <c r="OYC176" s="37"/>
      <c r="OYD176" s="37"/>
      <c r="OYE176" s="37"/>
      <c r="OYF176" s="37"/>
      <c r="OYG176" s="37"/>
      <c r="OYH176" s="37"/>
      <c r="OYI176" s="37"/>
      <c r="OYJ176" s="37"/>
      <c r="OYK176" s="37"/>
      <c r="OYL176" s="37"/>
      <c r="OYM176" s="37"/>
      <c r="OYN176" s="37"/>
      <c r="OYO176" s="37"/>
      <c r="OYP176" s="37"/>
      <c r="OYQ176" s="37"/>
      <c r="OYR176" s="37"/>
      <c r="OYS176" s="37"/>
      <c r="OYT176" s="37"/>
      <c r="OYU176" s="37"/>
      <c r="OYV176" s="37"/>
      <c r="OYW176" s="37"/>
      <c r="OYX176" s="37"/>
      <c r="OYY176" s="37"/>
      <c r="OYZ176" s="37"/>
      <c r="OZA176" s="37"/>
      <c r="OZB176" s="37"/>
      <c r="OZC176" s="37"/>
      <c r="OZD176" s="37"/>
      <c r="OZE176" s="37"/>
      <c r="OZF176" s="37"/>
      <c r="OZG176" s="37"/>
      <c r="OZH176" s="37"/>
      <c r="OZI176" s="37"/>
      <c r="OZJ176" s="37"/>
      <c r="OZK176" s="37"/>
      <c r="OZL176" s="37"/>
      <c r="OZM176" s="37"/>
      <c r="OZN176" s="37"/>
      <c r="OZO176" s="37"/>
      <c r="OZP176" s="37"/>
      <c r="OZQ176" s="37"/>
      <c r="OZR176" s="37"/>
      <c r="OZS176" s="37"/>
      <c r="OZT176" s="37"/>
      <c r="OZU176" s="37"/>
      <c r="OZV176" s="37"/>
      <c r="OZW176" s="37"/>
      <c r="OZX176" s="37"/>
      <c r="OZY176" s="37"/>
      <c r="OZZ176" s="37"/>
      <c r="PAA176" s="37"/>
      <c r="PAB176" s="37"/>
      <c r="PAC176" s="37"/>
      <c r="PAD176" s="37"/>
      <c r="PAE176" s="37"/>
      <c r="PAF176" s="37"/>
      <c r="PAG176" s="37"/>
      <c r="PAH176" s="37"/>
      <c r="PAI176" s="37"/>
      <c r="PAJ176" s="37"/>
      <c r="PAK176" s="37"/>
      <c r="PAL176" s="37"/>
      <c r="PAM176" s="37"/>
      <c r="PAN176" s="37"/>
      <c r="PAO176" s="37"/>
      <c r="PAP176" s="37"/>
      <c r="PAQ176" s="37"/>
      <c r="PAR176" s="37"/>
      <c r="PAS176" s="37"/>
      <c r="PAT176" s="37"/>
      <c r="PAU176" s="37"/>
      <c r="PAV176" s="37"/>
      <c r="PAW176" s="37"/>
      <c r="PAX176" s="37"/>
      <c r="PAY176" s="37"/>
      <c r="PAZ176" s="37"/>
      <c r="PBA176" s="37"/>
      <c r="PBB176" s="37"/>
      <c r="PBC176" s="37"/>
      <c r="PBD176" s="37"/>
      <c r="PBE176" s="37"/>
      <c r="PBF176" s="37"/>
      <c r="PBG176" s="37"/>
      <c r="PBH176" s="37"/>
      <c r="PBI176" s="37"/>
      <c r="PBJ176" s="37"/>
      <c r="PBK176" s="37"/>
      <c r="PBL176" s="37"/>
      <c r="PBM176" s="37"/>
      <c r="PBN176" s="37"/>
      <c r="PBO176" s="37"/>
      <c r="PBP176" s="37"/>
      <c r="PBQ176" s="37"/>
      <c r="PBR176" s="37"/>
      <c r="PBS176" s="37"/>
      <c r="PBT176" s="37"/>
      <c r="PBU176" s="37"/>
      <c r="PBV176" s="37"/>
      <c r="PBW176" s="37"/>
      <c r="PBX176" s="37"/>
      <c r="PBY176" s="37"/>
      <c r="PBZ176" s="37"/>
      <c r="PCA176" s="37"/>
      <c r="PCB176" s="37"/>
      <c r="PCC176" s="37"/>
      <c r="PCD176" s="37"/>
      <c r="PCE176" s="37"/>
      <c r="PCF176" s="37"/>
      <c r="PCG176" s="37"/>
      <c r="PCH176" s="37"/>
      <c r="PCI176" s="37"/>
      <c r="PCJ176" s="37"/>
      <c r="PCK176" s="37"/>
      <c r="PCL176" s="37"/>
      <c r="PCM176" s="37"/>
      <c r="PCN176" s="37"/>
      <c r="PCO176" s="37"/>
      <c r="PCP176" s="37"/>
      <c r="PCQ176" s="37"/>
      <c r="PCR176" s="37"/>
      <c r="PCS176" s="37"/>
      <c r="PCT176" s="37"/>
      <c r="PCU176" s="37"/>
      <c r="PCV176" s="37"/>
      <c r="PCW176" s="37"/>
      <c r="PCX176" s="37"/>
      <c r="PCY176" s="37"/>
      <c r="PCZ176" s="37"/>
      <c r="PDA176" s="37"/>
      <c r="PDB176" s="37"/>
      <c r="PDC176" s="37"/>
      <c r="PDD176" s="37"/>
      <c r="PDE176" s="37"/>
      <c r="PDF176" s="37"/>
      <c r="PDG176" s="37"/>
      <c r="PDH176" s="37"/>
      <c r="PDI176" s="37"/>
      <c r="PDJ176" s="37"/>
      <c r="PDK176" s="37"/>
      <c r="PDL176" s="37"/>
      <c r="PDM176" s="37"/>
      <c r="PDN176" s="37"/>
      <c r="PDO176" s="37"/>
      <c r="PDP176" s="37"/>
      <c r="PDQ176" s="37"/>
      <c r="PDR176" s="37"/>
      <c r="PDS176" s="37"/>
      <c r="PDT176" s="37"/>
      <c r="PDU176" s="37"/>
      <c r="PDV176" s="37"/>
      <c r="PDW176" s="37"/>
      <c r="PDX176" s="37"/>
      <c r="PDY176" s="37"/>
      <c r="PDZ176" s="37"/>
      <c r="PEA176" s="37"/>
      <c r="PEB176" s="37"/>
      <c r="PEC176" s="37"/>
      <c r="PED176" s="37"/>
      <c r="PEE176" s="37"/>
      <c r="PEF176" s="37"/>
      <c r="PEG176" s="37"/>
      <c r="PEH176" s="37"/>
      <c r="PEI176" s="37"/>
      <c r="PEJ176" s="37"/>
      <c r="PEK176" s="37"/>
      <c r="PEL176" s="37"/>
      <c r="PEM176" s="37"/>
      <c r="PEN176" s="37"/>
      <c r="PEO176" s="37"/>
      <c r="PEP176" s="37"/>
      <c r="PEQ176" s="37"/>
      <c r="PER176" s="37"/>
      <c r="PES176" s="37"/>
      <c r="PET176" s="37"/>
      <c r="PEU176" s="37"/>
      <c r="PEV176" s="37"/>
      <c r="PEW176" s="37"/>
      <c r="PEX176" s="37"/>
      <c r="PEY176" s="37"/>
      <c r="PEZ176" s="37"/>
      <c r="PFA176" s="37"/>
      <c r="PFB176" s="37"/>
      <c r="PFC176" s="37"/>
      <c r="PFD176" s="37"/>
      <c r="PFE176" s="37"/>
      <c r="PFF176" s="37"/>
      <c r="PFG176" s="37"/>
      <c r="PFH176" s="37"/>
      <c r="PFI176" s="37"/>
      <c r="PFJ176" s="37"/>
      <c r="PFK176" s="37"/>
      <c r="PFL176" s="37"/>
      <c r="PFM176" s="37"/>
      <c r="PFN176" s="37"/>
      <c r="PFO176" s="37"/>
      <c r="PFP176" s="37"/>
      <c r="PFQ176" s="37"/>
      <c r="PFR176" s="37"/>
      <c r="PFS176" s="37"/>
      <c r="PFT176" s="37"/>
      <c r="PFU176" s="37"/>
      <c r="PFV176" s="37"/>
      <c r="PFW176" s="37"/>
      <c r="PFX176" s="37"/>
      <c r="PFY176" s="37"/>
      <c r="PFZ176" s="37"/>
      <c r="PGA176" s="37"/>
      <c r="PGB176" s="37"/>
      <c r="PGC176" s="37"/>
      <c r="PGD176" s="37"/>
      <c r="PGE176" s="37"/>
      <c r="PGF176" s="37"/>
      <c r="PGG176" s="37"/>
      <c r="PGH176" s="37"/>
      <c r="PGI176" s="37"/>
      <c r="PGJ176" s="37"/>
      <c r="PGK176" s="37"/>
      <c r="PGL176" s="37"/>
      <c r="PGM176" s="37"/>
      <c r="PGN176" s="37"/>
      <c r="PGO176" s="37"/>
      <c r="PGP176" s="37"/>
      <c r="PGQ176" s="37"/>
      <c r="PGR176" s="37"/>
      <c r="PGS176" s="37"/>
      <c r="PGT176" s="37"/>
      <c r="PGU176" s="37"/>
      <c r="PGV176" s="37"/>
      <c r="PGW176" s="37"/>
      <c r="PGX176" s="37"/>
      <c r="PGY176" s="37"/>
      <c r="PGZ176" s="37"/>
      <c r="PHA176" s="37"/>
      <c r="PHB176" s="37"/>
      <c r="PHC176" s="37"/>
      <c r="PHD176" s="37"/>
      <c r="PHE176" s="37"/>
      <c r="PHF176" s="37"/>
      <c r="PHG176" s="37"/>
      <c r="PHH176" s="37"/>
      <c r="PHI176" s="37"/>
      <c r="PHJ176" s="37"/>
      <c r="PHK176" s="37"/>
      <c r="PHL176" s="37"/>
      <c r="PHM176" s="37"/>
      <c r="PHN176" s="37"/>
      <c r="PHO176" s="37"/>
      <c r="PHP176" s="37"/>
      <c r="PHQ176" s="37"/>
      <c r="PHR176" s="37"/>
      <c r="PHS176" s="37"/>
      <c r="PHT176" s="37"/>
      <c r="PHU176" s="37"/>
      <c r="PHV176" s="37"/>
      <c r="PHW176" s="37"/>
      <c r="PHX176" s="37"/>
      <c r="PHY176" s="37"/>
      <c r="PHZ176" s="37"/>
      <c r="PIA176" s="37"/>
      <c r="PIB176" s="37"/>
      <c r="PIC176" s="37"/>
      <c r="PID176" s="37"/>
      <c r="PIE176" s="37"/>
      <c r="PIF176" s="37"/>
      <c r="PIG176" s="37"/>
      <c r="PIH176" s="37"/>
      <c r="PII176" s="37"/>
      <c r="PIJ176" s="37"/>
      <c r="PIK176" s="37"/>
      <c r="PIL176" s="37"/>
      <c r="PIM176" s="37"/>
      <c r="PIN176" s="37"/>
      <c r="PIO176" s="37"/>
      <c r="PIP176" s="37"/>
      <c r="PIQ176" s="37"/>
      <c r="PIR176" s="37"/>
      <c r="PIS176" s="37"/>
      <c r="PIT176" s="37"/>
      <c r="PIU176" s="37"/>
      <c r="PIV176" s="37"/>
      <c r="PIW176" s="37"/>
      <c r="PIX176" s="37"/>
      <c r="PIY176" s="37"/>
      <c r="PIZ176" s="37"/>
      <c r="PJA176" s="37"/>
      <c r="PJB176" s="37"/>
      <c r="PJC176" s="37"/>
      <c r="PJD176" s="37"/>
      <c r="PJE176" s="37"/>
      <c r="PJF176" s="37"/>
      <c r="PJG176" s="37"/>
      <c r="PJH176" s="37"/>
      <c r="PJI176" s="37"/>
      <c r="PJJ176" s="37"/>
      <c r="PJK176" s="37"/>
      <c r="PJL176" s="37"/>
      <c r="PJM176" s="37"/>
      <c r="PJN176" s="37"/>
      <c r="PJO176" s="37"/>
      <c r="PJP176" s="37"/>
      <c r="PJQ176" s="37"/>
      <c r="PJR176" s="37"/>
      <c r="PJS176" s="37"/>
      <c r="PJT176" s="37"/>
      <c r="PJU176" s="37"/>
      <c r="PJV176" s="37"/>
      <c r="PJW176" s="37"/>
      <c r="PJX176" s="37"/>
      <c r="PJY176" s="37"/>
      <c r="PJZ176" s="37"/>
      <c r="PKA176" s="37"/>
      <c r="PKB176" s="37"/>
      <c r="PKC176" s="37"/>
      <c r="PKD176" s="37"/>
      <c r="PKE176" s="37"/>
      <c r="PKF176" s="37"/>
      <c r="PKG176" s="37"/>
      <c r="PKH176" s="37"/>
      <c r="PKI176" s="37"/>
      <c r="PKJ176" s="37"/>
      <c r="PKK176" s="37"/>
      <c r="PKL176" s="37"/>
      <c r="PKM176" s="37"/>
      <c r="PKN176" s="37"/>
      <c r="PKO176" s="37"/>
      <c r="PKP176" s="37"/>
      <c r="PKQ176" s="37"/>
      <c r="PKR176" s="37"/>
      <c r="PKS176" s="37"/>
      <c r="PKT176" s="37"/>
      <c r="PKU176" s="37"/>
      <c r="PKV176" s="37"/>
      <c r="PKW176" s="37"/>
      <c r="PKX176" s="37"/>
      <c r="PKY176" s="37"/>
      <c r="PKZ176" s="37"/>
      <c r="PLA176" s="37"/>
      <c r="PLB176" s="37"/>
      <c r="PLC176" s="37"/>
      <c r="PLD176" s="37"/>
      <c r="PLE176" s="37"/>
      <c r="PLF176" s="37"/>
      <c r="PLG176" s="37"/>
      <c r="PLH176" s="37"/>
      <c r="PLI176" s="37"/>
      <c r="PLJ176" s="37"/>
      <c r="PLK176" s="37"/>
      <c r="PLL176" s="37"/>
      <c r="PLM176" s="37"/>
      <c r="PLN176" s="37"/>
      <c r="PLO176" s="37"/>
      <c r="PLP176" s="37"/>
      <c r="PLQ176" s="37"/>
      <c r="PLR176" s="37"/>
      <c r="PLS176" s="37"/>
      <c r="PLT176" s="37"/>
      <c r="PLU176" s="37"/>
      <c r="PLV176" s="37"/>
      <c r="PLW176" s="37"/>
      <c r="PLX176" s="37"/>
      <c r="PLY176" s="37"/>
      <c r="PLZ176" s="37"/>
      <c r="PMA176" s="37"/>
      <c r="PMB176" s="37"/>
      <c r="PMC176" s="37"/>
      <c r="PMD176" s="37"/>
      <c r="PME176" s="37"/>
      <c r="PMF176" s="37"/>
      <c r="PMG176" s="37"/>
      <c r="PMH176" s="37"/>
      <c r="PMI176" s="37"/>
      <c r="PMJ176" s="37"/>
      <c r="PMK176" s="37"/>
      <c r="PML176" s="37"/>
      <c r="PMM176" s="37"/>
      <c r="PMN176" s="37"/>
      <c r="PMO176" s="37"/>
      <c r="PMP176" s="37"/>
      <c r="PMQ176" s="37"/>
      <c r="PMR176" s="37"/>
      <c r="PMS176" s="37"/>
      <c r="PMT176" s="37"/>
      <c r="PMU176" s="37"/>
      <c r="PMV176" s="37"/>
      <c r="PMW176" s="37"/>
      <c r="PMX176" s="37"/>
      <c r="PMY176" s="37"/>
      <c r="PMZ176" s="37"/>
      <c r="PNA176" s="37"/>
      <c r="PNB176" s="37"/>
      <c r="PNC176" s="37"/>
      <c r="PND176" s="37"/>
      <c r="PNE176" s="37"/>
      <c r="PNF176" s="37"/>
      <c r="PNG176" s="37"/>
      <c r="PNH176" s="37"/>
      <c r="PNI176" s="37"/>
      <c r="PNJ176" s="37"/>
      <c r="PNK176" s="37"/>
      <c r="PNL176" s="37"/>
      <c r="PNM176" s="37"/>
      <c r="PNN176" s="37"/>
      <c r="PNO176" s="37"/>
      <c r="PNP176" s="37"/>
      <c r="PNQ176" s="37"/>
      <c r="PNR176" s="37"/>
      <c r="PNS176" s="37"/>
      <c r="PNT176" s="37"/>
      <c r="PNU176" s="37"/>
      <c r="PNV176" s="37"/>
      <c r="PNW176" s="37"/>
      <c r="PNX176" s="37"/>
      <c r="PNY176" s="37"/>
      <c r="PNZ176" s="37"/>
      <c r="POA176" s="37"/>
      <c r="POB176" s="37"/>
      <c r="POC176" s="37"/>
      <c r="POD176" s="37"/>
      <c r="POE176" s="37"/>
      <c r="POF176" s="37"/>
      <c r="POG176" s="37"/>
      <c r="POH176" s="37"/>
      <c r="POI176" s="37"/>
      <c r="POJ176" s="37"/>
      <c r="POK176" s="37"/>
      <c r="POL176" s="37"/>
      <c r="POM176" s="37"/>
      <c r="PON176" s="37"/>
      <c r="POO176" s="37"/>
      <c r="POP176" s="37"/>
      <c r="POQ176" s="37"/>
      <c r="POR176" s="37"/>
      <c r="POS176" s="37"/>
      <c r="POT176" s="37"/>
      <c r="POU176" s="37"/>
      <c r="POV176" s="37"/>
      <c r="POW176" s="37"/>
      <c r="POX176" s="37"/>
      <c r="POY176" s="37"/>
      <c r="POZ176" s="37"/>
      <c r="PPA176" s="37"/>
      <c r="PPB176" s="37"/>
      <c r="PPC176" s="37"/>
      <c r="PPD176" s="37"/>
      <c r="PPE176" s="37"/>
      <c r="PPF176" s="37"/>
      <c r="PPG176" s="37"/>
      <c r="PPH176" s="37"/>
      <c r="PPI176" s="37"/>
      <c r="PPJ176" s="37"/>
      <c r="PPK176" s="37"/>
      <c r="PPL176" s="37"/>
      <c r="PPM176" s="37"/>
      <c r="PPN176" s="37"/>
      <c r="PPO176" s="37"/>
      <c r="PPP176" s="37"/>
      <c r="PPQ176" s="37"/>
      <c r="PPR176" s="37"/>
      <c r="PPS176" s="37"/>
      <c r="PPT176" s="37"/>
      <c r="PPU176" s="37"/>
      <c r="PPV176" s="37"/>
      <c r="PPW176" s="37"/>
      <c r="PPX176" s="37"/>
      <c r="PPY176" s="37"/>
      <c r="PPZ176" s="37"/>
      <c r="PQA176" s="37"/>
      <c r="PQB176" s="37"/>
      <c r="PQC176" s="37"/>
      <c r="PQD176" s="37"/>
      <c r="PQE176" s="37"/>
      <c r="PQF176" s="37"/>
      <c r="PQG176" s="37"/>
      <c r="PQH176" s="37"/>
      <c r="PQI176" s="37"/>
      <c r="PQJ176" s="37"/>
      <c r="PQK176" s="37"/>
      <c r="PQL176" s="37"/>
      <c r="PQM176" s="37"/>
      <c r="PQN176" s="37"/>
      <c r="PQO176" s="37"/>
      <c r="PQP176" s="37"/>
      <c r="PQQ176" s="37"/>
      <c r="PQR176" s="37"/>
      <c r="PQS176" s="37"/>
      <c r="PQT176" s="37"/>
      <c r="PQU176" s="37"/>
      <c r="PQV176" s="37"/>
      <c r="PQW176" s="37"/>
      <c r="PQX176" s="37"/>
      <c r="PQY176" s="37"/>
      <c r="PQZ176" s="37"/>
      <c r="PRA176" s="37"/>
      <c r="PRB176" s="37"/>
      <c r="PRC176" s="37"/>
      <c r="PRD176" s="37"/>
      <c r="PRE176" s="37"/>
      <c r="PRF176" s="37"/>
      <c r="PRG176" s="37"/>
      <c r="PRH176" s="37"/>
      <c r="PRI176" s="37"/>
      <c r="PRJ176" s="37"/>
      <c r="PRK176" s="37"/>
      <c r="PRL176" s="37"/>
      <c r="PRM176" s="37"/>
      <c r="PRN176" s="37"/>
      <c r="PRO176" s="37"/>
      <c r="PRP176" s="37"/>
      <c r="PRQ176" s="37"/>
      <c r="PRR176" s="37"/>
      <c r="PRS176" s="37"/>
      <c r="PRT176" s="37"/>
      <c r="PRU176" s="37"/>
      <c r="PRV176" s="37"/>
      <c r="PRW176" s="37"/>
      <c r="PRX176" s="37"/>
      <c r="PRY176" s="37"/>
      <c r="PRZ176" s="37"/>
      <c r="PSA176" s="37"/>
      <c r="PSB176" s="37"/>
      <c r="PSC176" s="37"/>
      <c r="PSD176" s="37"/>
      <c r="PSE176" s="37"/>
      <c r="PSF176" s="37"/>
      <c r="PSG176" s="37"/>
      <c r="PSH176" s="37"/>
      <c r="PSI176" s="37"/>
      <c r="PSJ176" s="37"/>
      <c r="PSK176" s="37"/>
      <c r="PSL176" s="37"/>
      <c r="PSM176" s="37"/>
      <c r="PSN176" s="37"/>
      <c r="PSO176" s="37"/>
      <c r="PSP176" s="37"/>
      <c r="PSQ176" s="37"/>
      <c r="PSR176" s="37"/>
      <c r="PSS176" s="37"/>
      <c r="PST176" s="37"/>
      <c r="PSU176" s="37"/>
      <c r="PSV176" s="37"/>
      <c r="PSW176" s="37"/>
      <c r="PSX176" s="37"/>
      <c r="PSY176" s="37"/>
      <c r="PSZ176" s="37"/>
      <c r="PTA176" s="37"/>
      <c r="PTB176" s="37"/>
      <c r="PTC176" s="37"/>
      <c r="PTD176" s="37"/>
      <c r="PTE176" s="37"/>
      <c r="PTF176" s="37"/>
      <c r="PTG176" s="37"/>
      <c r="PTH176" s="37"/>
      <c r="PTI176" s="37"/>
      <c r="PTJ176" s="37"/>
      <c r="PTK176" s="37"/>
      <c r="PTL176" s="37"/>
      <c r="PTM176" s="37"/>
      <c r="PTN176" s="37"/>
      <c r="PTO176" s="37"/>
      <c r="PTP176" s="37"/>
      <c r="PTQ176" s="37"/>
      <c r="PTR176" s="37"/>
      <c r="PTS176" s="37"/>
      <c r="PTT176" s="37"/>
      <c r="PTU176" s="37"/>
      <c r="PTV176" s="37"/>
      <c r="PTW176" s="37"/>
      <c r="PTX176" s="37"/>
      <c r="PTY176" s="37"/>
      <c r="PTZ176" s="37"/>
      <c r="PUA176" s="37"/>
      <c r="PUB176" s="37"/>
      <c r="PUC176" s="37"/>
      <c r="PUD176" s="37"/>
      <c r="PUE176" s="37"/>
      <c r="PUF176" s="37"/>
      <c r="PUG176" s="37"/>
      <c r="PUH176" s="37"/>
      <c r="PUI176" s="37"/>
      <c r="PUJ176" s="37"/>
      <c r="PUK176" s="37"/>
      <c r="PUL176" s="37"/>
      <c r="PUM176" s="37"/>
      <c r="PUN176" s="37"/>
      <c r="PUO176" s="37"/>
      <c r="PUP176" s="37"/>
      <c r="PUQ176" s="37"/>
      <c r="PUR176" s="37"/>
      <c r="PUS176" s="37"/>
      <c r="PUT176" s="37"/>
      <c r="PUU176" s="37"/>
      <c r="PUV176" s="37"/>
      <c r="PUW176" s="37"/>
      <c r="PUX176" s="37"/>
      <c r="PUY176" s="37"/>
      <c r="PUZ176" s="37"/>
      <c r="PVA176" s="37"/>
      <c r="PVB176" s="37"/>
      <c r="PVC176" s="37"/>
      <c r="PVD176" s="37"/>
      <c r="PVE176" s="37"/>
      <c r="PVF176" s="37"/>
      <c r="PVG176" s="37"/>
      <c r="PVH176" s="37"/>
      <c r="PVI176" s="37"/>
      <c r="PVJ176" s="37"/>
      <c r="PVK176" s="37"/>
      <c r="PVL176" s="37"/>
      <c r="PVM176" s="37"/>
      <c r="PVN176" s="37"/>
      <c r="PVO176" s="37"/>
      <c r="PVP176" s="37"/>
      <c r="PVQ176" s="37"/>
      <c r="PVR176" s="37"/>
      <c r="PVS176" s="37"/>
      <c r="PVT176" s="37"/>
      <c r="PVU176" s="37"/>
      <c r="PVV176" s="37"/>
      <c r="PVW176" s="37"/>
      <c r="PVX176" s="37"/>
      <c r="PVY176" s="37"/>
      <c r="PVZ176" s="37"/>
      <c r="PWA176" s="37"/>
      <c r="PWB176" s="37"/>
      <c r="PWC176" s="37"/>
      <c r="PWD176" s="37"/>
      <c r="PWE176" s="37"/>
      <c r="PWF176" s="37"/>
      <c r="PWG176" s="37"/>
      <c r="PWH176" s="37"/>
      <c r="PWI176" s="37"/>
      <c r="PWJ176" s="37"/>
      <c r="PWK176" s="37"/>
      <c r="PWL176" s="37"/>
      <c r="PWM176" s="37"/>
      <c r="PWN176" s="37"/>
      <c r="PWO176" s="37"/>
      <c r="PWP176" s="37"/>
      <c r="PWQ176" s="37"/>
      <c r="PWR176" s="37"/>
      <c r="PWS176" s="37"/>
      <c r="PWT176" s="37"/>
      <c r="PWU176" s="37"/>
      <c r="PWV176" s="37"/>
      <c r="PWW176" s="37"/>
      <c r="PWX176" s="37"/>
      <c r="PWY176" s="37"/>
      <c r="PWZ176" s="37"/>
      <c r="PXA176" s="37"/>
      <c r="PXB176" s="37"/>
      <c r="PXC176" s="37"/>
      <c r="PXD176" s="37"/>
      <c r="PXE176" s="37"/>
      <c r="PXF176" s="37"/>
      <c r="PXG176" s="37"/>
      <c r="PXH176" s="37"/>
      <c r="PXI176" s="37"/>
      <c r="PXJ176" s="37"/>
      <c r="PXK176" s="37"/>
      <c r="PXL176" s="37"/>
      <c r="PXM176" s="37"/>
      <c r="PXN176" s="37"/>
      <c r="PXO176" s="37"/>
      <c r="PXP176" s="37"/>
      <c r="PXQ176" s="37"/>
      <c r="PXR176" s="37"/>
      <c r="PXS176" s="37"/>
      <c r="PXT176" s="37"/>
      <c r="PXU176" s="37"/>
      <c r="PXV176" s="37"/>
      <c r="PXW176" s="37"/>
      <c r="PXX176" s="37"/>
      <c r="PXY176" s="37"/>
      <c r="PXZ176" s="37"/>
      <c r="PYA176" s="37"/>
      <c r="PYB176" s="37"/>
      <c r="PYC176" s="37"/>
      <c r="PYD176" s="37"/>
      <c r="PYE176" s="37"/>
      <c r="PYF176" s="37"/>
      <c r="PYG176" s="37"/>
      <c r="PYH176" s="37"/>
      <c r="PYI176" s="37"/>
      <c r="PYJ176" s="37"/>
      <c r="PYK176" s="37"/>
      <c r="PYL176" s="37"/>
      <c r="PYM176" s="37"/>
      <c r="PYN176" s="37"/>
      <c r="PYO176" s="37"/>
      <c r="PYP176" s="37"/>
      <c r="PYQ176" s="37"/>
      <c r="PYR176" s="37"/>
      <c r="PYS176" s="37"/>
      <c r="PYT176" s="37"/>
      <c r="PYU176" s="37"/>
      <c r="PYV176" s="37"/>
      <c r="PYW176" s="37"/>
      <c r="PYX176" s="37"/>
      <c r="PYY176" s="37"/>
      <c r="PYZ176" s="37"/>
      <c r="PZA176" s="37"/>
      <c r="PZB176" s="37"/>
      <c r="PZC176" s="37"/>
      <c r="PZD176" s="37"/>
      <c r="PZE176" s="37"/>
      <c r="PZF176" s="37"/>
      <c r="PZG176" s="37"/>
      <c r="PZH176" s="37"/>
      <c r="PZI176" s="37"/>
      <c r="PZJ176" s="37"/>
      <c r="PZK176" s="37"/>
      <c r="PZL176" s="37"/>
      <c r="PZM176" s="37"/>
      <c r="PZN176" s="37"/>
      <c r="PZO176" s="37"/>
      <c r="PZP176" s="37"/>
      <c r="PZQ176" s="37"/>
      <c r="PZR176" s="37"/>
      <c r="PZS176" s="37"/>
      <c r="PZT176" s="37"/>
      <c r="PZU176" s="37"/>
      <c r="PZV176" s="37"/>
      <c r="PZW176" s="37"/>
      <c r="PZX176" s="37"/>
      <c r="PZY176" s="37"/>
      <c r="PZZ176" s="37"/>
      <c r="QAA176" s="37"/>
      <c r="QAB176" s="37"/>
      <c r="QAC176" s="37"/>
      <c r="QAD176" s="37"/>
      <c r="QAE176" s="37"/>
      <c r="QAF176" s="37"/>
      <c r="QAG176" s="37"/>
      <c r="QAH176" s="37"/>
      <c r="QAI176" s="37"/>
      <c r="QAJ176" s="37"/>
      <c r="QAK176" s="37"/>
      <c r="QAL176" s="37"/>
      <c r="QAM176" s="37"/>
      <c r="QAN176" s="37"/>
      <c r="QAO176" s="37"/>
      <c r="QAP176" s="37"/>
      <c r="QAQ176" s="37"/>
      <c r="QAR176" s="37"/>
      <c r="QAS176" s="37"/>
      <c r="QAT176" s="37"/>
      <c r="QAU176" s="37"/>
      <c r="QAV176" s="37"/>
      <c r="QAW176" s="37"/>
      <c r="QAX176" s="37"/>
      <c r="QAY176" s="37"/>
      <c r="QAZ176" s="37"/>
      <c r="QBA176" s="37"/>
      <c r="QBB176" s="37"/>
      <c r="QBC176" s="37"/>
      <c r="QBD176" s="37"/>
      <c r="QBE176" s="37"/>
      <c r="QBF176" s="37"/>
      <c r="QBG176" s="37"/>
      <c r="QBH176" s="37"/>
      <c r="QBI176" s="37"/>
      <c r="QBJ176" s="37"/>
      <c r="QBK176" s="37"/>
      <c r="QBL176" s="37"/>
      <c r="QBM176" s="37"/>
      <c r="QBN176" s="37"/>
      <c r="QBO176" s="37"/>
      <c r="QBP176" s="37"/>
      <c r="QBQ176" s="37"/>
      <c r="QBR176" s="37"/>
      <c r="QBS176" s="37"/>
      <c r="QBT176" s="37"/>
      <c r="QBU176" s="37"/>
      <c r="QBV176" s="37"/>
      <c r="QBW176" s="37"/>
      <c r="QBX176" s="37"/>
      <c r="QBY176" s="37"/>
      <c r="QBZ176" s="37"/>
      <c r="QCA176" s="37"/>
      <c r="QCB176" s="37"/>
      <c r="QCC176" s="37"/>
      <c r="QCD176" s="37"/>
      <c r="QCE176" s="37"/>
      <c r="QCF176" s="37"/>
      <c r="QCG176" s="37"/>
      <c r="QCH176" s="37"/>
      <c r="QCI176" s="37"/>
      <c r="QCJ176" s="37"/>
      <c r="QCK176" s="37"/>
      <c r="QCL176" s="37"/>
      <c r="QCM176" s="37"/>
      <c r="QCN176" s="37"/>
      <c r="QCO176" s="37"/>
      <c r="QCP176" s="37"/>
      <c r="QCQ176" s="37"/>
      <c r="QCR176" s="37"/>
      <c r="QCS176" s="37"/>
      <c r="QCT176" s="37"/>
      <c r="QCU176" s="37"/>
      <c r="QCV176" s="37"/>
      <c r="QCW176" s="37"/>
      <c r="QCX176" s="37"/>
      <c r="QCY176" s="37"/>
      <c r="QCZ176" s="37"/>
      <c r="QDA176" s="37"/>
      <c r="QDB176" s="37"/>
      <c r="QDC176" s="37"/>
      <c r="QDD176" s="37"/>
      <c r="QDE176" s="37"/>
      <c r="QDF176" s="37"/>
      <c r="QDG176" s="37"/>
      <c r="QDH176" s="37"/>
      <c r="QDI176" s="37"/>
      <c r="QDJ176" s="37"/>
      <c r="QDK176" s="37"/>
      <c r="QDL176" s="37"/>
      <c r="QDM176" s="37"/>
      <c r="QDN176" s="37"/>
      <c r="QDO176" s="37"/>
      <c r="QDP176" s="37"/>
      <c r="QDQ176" s="37"/>
      <c r="QDR176" s="37"/>
      <c r="QDS176" s="37"/>
      <c r="QDT176" s="37"/>
      <c r="QDU176" s="37"/>
      <c r="QDV176" s="37"/>
      <c r="QDW176" s="37"/>
      <c r="QDX176" s="37"/>
      <c r="QDY176" s="37"/>
      <c r="QDZ176" s="37"/>
      <c r="QEA176" s="37"/>
      <c r="QEB176" s="37"/>
      <c r="QEC176" s="37"/>
      <c r="QED176" s="37"/>
      <c r="QEE176" s="37"/>
      <c r="QEF176" s="37"/>
      <c r="QEG176" s="37"/>
      <c r="QEH176" s="37"/>
      <c r="QEI176" s="37"/>
      <c r="QEJ176" s="37"/>
      <c r="QEK176" s="37"/>
      <c r="QEL176" s="37"/>
      <c r="QEM176" s="37"/>
      <c r="QEN176" s="37"/>
      <c r="QEO176" s="37"/>
      <c r="QEP176" s="37"/>
      <c r="QEQ176" s="37"/>
      <c r="QER176" s="37"/>
      <c r="QES176" s="37"/>
      <c r="QET176" s="37"/>
      <c r="QEU176" s="37"/>
      <c r="QEV176" s="37"/>
      <c r="QEW176" s="37"/>
      <c r="QEX176" s="37"/>
      <c r="QEY176" s="37"/>
      <c r="QEZ176" s="37"/>
      <c r="QFA176" s="37"/>
      <c r="QFB176" s="37"/>
      <c r="QFC176" s="37"/>
      <c r="QFD176" s="37"/>
      <c r="QFE176" s="37"/>
      <c r="QFF176" s="37"/>
      <c r="QFG176" s="37"/>
      <c r="QFH176" s="37"/>
      <c r="QFI176" s="37"/>
      <c r="QFJ176" s="37"/>
      <c r="QFK176" s="37"/>
      <c r="QFL176" s="37"/>
      <c r="QFM176" s="37"/>
      <c r="QFN176" s="37"/>
      <c r="QFO176" s="37"/>
      <c r="QFP176" s="37"/>
      <c r="QFQ176" s="37"/>
      <c r="QFR176" s="37"/>
      <c r="QFS176" s="37"/>
      <c r="QFT176" s="37"/>
      <c r="QFU176" s="37"/>
      <c r="QFV176" s="37"/>
      <c r="QFW176" s="37"/>
      <c r="QFX176" s="37"/>
      <c r="QFY176" s="37"/>
      <c r="QFZ176" s="37"/>
      <c r="QGA176" s="37"/>
      <c r="QGB176" s="37"/>
      <c r="QGC176" s="37"/>
      <c r="QGD176" s="37"/>
      <c r="QGE176" s="37"/>
      <c r="QGF176" s="37"/>
      <c r="QGG176" s="37"/>
      <c r="QGH176" s="37"/>
      <c r="QGI176" s="37"/>
      <c r="QGJ176" s="37"/>
      <c r="QGK176" s="37"/>
      <c r="QGL176" s="37"/>
      <c r="QGM176" s="37"/>
      <c r="QGN176" s="37"/>
      <c r="QGO176" s="37"/>
      <c r="QGP176" s="37"/>
      <c r="QGQ176" s="37"/>
      <c r="QGR176" s="37"/>
      <c r="QGS176" s="37"/>
      <c r="QGT176" s="37"/>
      <c r="QGU176" s="37"/>
      <c r="QGV176" s="37"/>
      <c r="QGW176" s="37"/>
      <c r="QGX176" s="37"/>
      <c r="QGY176" s="37"/>
      <c r="QGZ176" s="37"/>
      <c r="QHA176" s="37"/>
      <c r="QHB176" s="37"/>
      <c r="QHC176" s="37"/>
      <c r="QHD176" s="37"/>
      <c r="QHE176" s="37"/>
      <c r="QHF176" s="37"/>
      <c r="QHG176" s="37"/>
      <c r="QHH176" s="37"/>
      <c r="QHI176" s="37"/>
      <c r="QHJ176" s="37"/>
      <c r="QHK176" s="37"/>
      <c r="QHL176" s="37"/>
      <c r="QHM176" s="37"/>
      <c r="QHN176" s="37"/>
      <c r="QHO176" s="37"/>
      <c r="QHP176" s="37"/>
      <c r="QHQ176" s="37"/>
      <c r="QHR176" s="37"/>
      <c r="QHS176" s="37"/>
      <c r="QHT176" s="37"/>
      <c r="QHU176" s="37"/>
      <c r="QHV176" s="37"/>
      <c r="QHW176" s="37"/>
      <c r="QHX176" s="37"/>
      <c r="QHY176" s="37"/>
      <c r="QHZ176" s="37"/>
      <c r="QIA176" s="37"/>
      <c r="QIB176" s="37"/>
      <c r="QIC176" s="37"/>
      <c r="QID176" s="37"/>
      <c r="QIE176" s="37"/>
      <c r="QIF176" s="37"/>
      <c r="QIG176" s="37"/>
      <c r="QIH176" s="37"/>
      <c r="QII176" s="37"/>
      <c r="QIJ176" s="37"/>
      <c r="QIK176" s="37"/>
      <c r="QIL176" s="37"/>
      <c r="QIM176" s="37"/>
      <c r="QIN176" s="37"/>
      <c r="QIO176" s="37"/>
      <c r="QIP176" s="37"/>
      <c r="QIQ176" s="37"/>
      <c r="QIR176" s="37"/>
      <c r="QIS176" s="37"/>
      <c r="QIT176" s="37"/>
      <c r="QIU176" s="37"/>
      <c r="QIV176" s="37"/>
      <c r="QIW176" s="37"/>
      <c r="QIX176" s="37"/>
      <c r="QIY176" s="37"/>
      <c r="QIZ176" s="37"/>
      <c r="QJA176" s="37"/>
      <c r="QJB176" s="37"/>
      <c r="QJC176" s="37"/>
      <c r="QJD176" s="37"/>
      <c r="QJE176" s="37"/>
      <c r="QJF176" s="37"/>
      <c r="QJG176" s="37"/>
      <c r="QJH176" s="37"/>
      <c r="QJI176" s="37"/>
      <c r="QJJ176" s="37"/>
      <c r="QJK176" s="37"/>
      <c r="QJL176" s="37"/>
      <c r="QJM176" s="37"/>
      <c r="QJN176" s="37"/>
      <c r="QJO176" s="37"/>
      <c r="QJP176" s="37"/>
      <c r="QJQ176" s="37"/>
      <c r="QJR176" s="37"/>
      <c r="QJS176" s="37"/>
      <c r="QJT176" s="37"/>
      <c r="QJU176" s="37"/>
      <c r="QJV176" s="37"/>
      <c r="QJW176" s="37"/>
      <c r="QJX176" s="37"/>
      <c r="QJY176" s="37"/>
      <c r="QJZ176" s="37"/>
      <c r="QKA176" s="37"/>
      <c r="QKB176" s="37"/>
      <c r="QKC176" s="37"/>
      <c r="QKD176" s="37"/>
      <c r="QKE176" s="37"/>
      <c r="QKF176" s="37"/>
      <c r="QKG176" s="37"/>
      <c r="QKH176" s="37"/>
      <c r="QKI176" s="37"/>
      <c r="QKJ176" s="37"/>
      <c r="QKK176" s="37"/>
      <c r="QKL176" s="37"/>
      <c r="QKM176" s="37"/>
      <c r="QKN176" s="37"/>
      <c r="QKO176" s="37"/>
      <c r="QKP176" s="37"/>
      <c r="QKQ176" s="37"/>
      <c r="QKR176" s="37"/>
      <c r="QKS176" s="37"/>
      <c r="QKT176" s="37"/>
      <c r="QKU176" s="37"/>
      <c r="QKV176" s="37"/>
      <c r="QKW176" s="37"/>
      <c r="QKX176" s="37"/>
      <c r="QKY176" s="37"/>
      <c r="QKZ176" s="37"/>
      <c r="QLA176" s="37"/>
      <c r="QLB176" s="37"/>
      <c r="QLC176" s="37"/>
      <c r="QLD176" s="37"/>
      <c r="QLE176" s="37"/>
      <c r="QLF176" s="37"/>
      <c r="QLG176" s="37"/>
      <c r="QLH176" s="37"/>
      <c r="QLI176" s="37"/>
      <c r="QLJ176" s="37"/>
      <c r="QLK176" s="37"/>
      <c r="QLL176" s="37"/>
      <c r="QLM176" s="37"/>
      <c r="QLN176" s="37"/>
      <c r="QLO176" s="37"/>
      <c r="QLP176" s="37"/>
      <c r="QLQ176" s="37"/>
      <c r="QLR176" s="37"/>
      <c r="QLS176" s="37"/>
      <c r="QLT176" s="37"/>
      <c r="QLU176" s="37"/>
      <c r="QLV176" s="37"/>
      <c r="QLW176" s="37"/>
      <c r="QLX176" s="37"/>
      <c r="QLY176" s="37"/>
      <c r="QLZ176" s="37"/>
      <c r="QMA176" s="37"/>
      <c r="QMB176" s="37"/>
      <c r="QMC176" s="37"/>
      <c r="QMD176" s="37"/>
      <c r="QME176" s="37"/>
      <c r="QMF176" s="37"/>
      <c r="QMG176" s="37"/>
      <c r="QMH176" s="37"/>
      <c r="QMI176" s="37"/>
      <c r="QMJ176" s="37"/>
      <c r="QMK176" s="37"/>
      <c r="QML176" s="37"/>
      <c r="QMM176" s="37"/>
      <c r="QMN176" s="37"/>
      <c r="QMO176" s="37"/>
      <c r="QMP176" s="37"/>
      <c r="QMQ176" s="37"/>
      <c r="QMR176" s="37"/>
      <c r="QMS176" s="37"/>
      <c r="QMT176" s="37"/>
      <c r="QMU176" s="37"/>
      <c r="QMV176" s="37"/>
      <c r="QMW176" s="37"/>
      <c r="QMX176" s="37"/>
      <c r="QMY176" s="37"/>
      <c r="QMZ176" s="37"/>
      <c r="QNA176" s="37"/>
      <c r="QNB176" s="37"/>
      <c r="QNC176" s="37"/>
      <c r="QND176" s="37"/>
      <c r="QNE176" s="37"/>
      <c r="QNF176" s="37"/>
      <c r="QNG176" s="37"/>
      <c r="QNH176" s="37"/>
      <c r="QNI176" s="37"/>
      <c r="QNJ176" s="37"/>
      <c r="QNK176" s="37"/>
      <c r="QNL176" s="37"/>
      <c r="QNM176" s="37"/>
      <c r="QNN176" s="37"/>
      <c r="QNO176" s="37"/>
      <c r="QNP176" s="37"/>
      <c r="QNQ176" s="37"/>
      <c r="QNR176" s="37"/>
      <c r="QNS176" s="37"/>
      <c r="QNT176" s="37"/>
      <c r="QNU176" s="37"/>
      <c r="QNV176" s="37"/>
      <c r="QNW176" s="37"/>
      <c r="QNX176" s="37"/>
      <c r="QNY176" s="37"/>
      <c r="QNZ176" s="37"/>
      <c r="QOA176" s="37"/>
      <c r="QOB176" s="37"/>
      <c r="QOC176" s="37"/>
      <c r="QOD176" s="37"/>
      <c r="QOE176" s="37"/>
      <c r="QOF176" s="37"/>
      <c r="QOG176" s="37"/>
      <c r="QOH176" s="37"/>
      <c r="QOI176" s="37"/>
      <c r="QOJ176" s="37"/>
      <c r="QOK176" s="37"/>
      <c r="QOL176" s="37"/>
      <c r="QOM176" s="37"/>
      <c r="QON176" s="37"/>
      <c r="QOO176" s="37"/>
      <c r="QOP176" s="37"/>
      <c r="QOQ176" s="37"/>
      <c r="QOR176" s="37"/>
      <c r="QOS176" s="37"/>
      <c r="QOT176" s="37"/>
      <c r="QOU176" s="37"/>
      <c r="QOV176" s="37"/>
      <c r="QOW176" s="37"/>
      <c r="QOX176" s="37"/>
      <c r="QOY176" s="37"/>
      <c r="QOZ176" s="37"/>
      <c r="QPA176" s="37"/>
      <c r="QPB176" s="37"/>
      <c r="QPC176" s="37"/>
      <c r="QPD176" s="37"/>
      <c r="QPE176" s="37"/>
      <c r="QPF176" s="37"/>
      <c r="QPG176" s="37"/>
      <c r="QPH176" s="37"/>
      <c r="QPI176" s="37"/>
      <c r="QPJ176" s="37"/>
      <c r="QPK176" s="37"/>
      <c r="QPL176" s="37"/>
      <c r="QPM176" s="37"/>
      <c r="QPN176" s="37"/>
      <c r="QPO176" s="37"/>
      <c r="QPP176" s="37"/>
      <c r="QPQ176" s="37"/>
      <c r="QPR176" s="37"/>
      <c r="QPS176" s="37"/>
      <c r="QPT176" s="37"/>
      <c r="QPU176" s="37"/>
      <c r="QPV176" s="37"/>
      <c r="QPW176" s="37"/>
      <c r="QPX176" s="37"/>
      <c r="QPY176" s="37"/>
      <c r="QPZ176" s="37"/>
      <c r="QQA176" s="37"/>
      <c r="QQB176" s="37"/>
      <c r="QQC176" s="37"/>
      <c r="QQD176" s="37"/>
      <c r="QQE176" s="37"/>
      <c r="QQF176" s="37"/>
      <c r="QQG176" s="37"/>
      <c r="QQH176" s="37"/>
      <c r="QQI176" s="37"/>
      <c r="QQJ176" s="37"/>
      <c r="QQK176" s="37"/>
      <c r="QQL176" s="37"/>
      <c r="QQM176" s="37"/>
      <c r="QQN176" s="37"/>
      <c r="QQO176" s="37"/>
      <c r="QQP176" s="37"/>
      <c r="QQQ176" s="37"/>
      <c r="QQR176" s="37"/>
      <c r="QQS176" s="37"/>
      <c r="QQT176" s="37"/>
      <c r="QQU176" s="37"/>
      <c r="QQV176" s="37"/>
      <c r="QQW176" s="37"/>
      <c r="QQX176" s="37"/>
      <c r="QQY176" s="37"/>
      <c r="QQZ176" s="37"/>
      <c r="QRA176" s="37"/>
      <c r="QRB176" s="37"/>
      <c r="QRC176" s="37"/>
      <c r="QRD176" s="37"/>
      <c r="QRE176" s="37"/>
      <c r="QRF176" s="37"/>
      <c r="QRG176" s="37"/>
      <c r="QRH176" s="37"/>
      <c r="QRI176" s="37"/>
      <c r="QRJ176" s="37"/>
      <c r="QRK176" s="37"/>
      <c r="QRL176" s="37"/>
      <c r="QRM176" s="37"/>
      <c r="QRN176" s="37"/>
      <c r="QRO176" s="37"/>
      <c r="QRP176" s="37"/>
      <c r="QRQ176" s="37"/>
      <c r="QRR176" s="37"/>
      <c r="QRS176" s="37"/>
      <c r="QRT176" s="37"/>
      <c r="QRU176" s="37"/>
      <c r="QRV176" s="37"/>
      <c r="QRW176" s="37"/>
      <c r="QRX176" s="37"/>
      <c r="QRY176" s="37"/>
      <c r="QRZ176" s="37"/>
      <c r="QSA176" s="37"/>
      <c r="QSB176" s="37"/>
      <c r="QSC176" s="37"/>
      <c r="QSD176" s="37"/>
      <c r="QSE176" s="37"/>
      <c r="QSF176" s="37"/>
      <c r="QSG176" s="37"/>
      <c r="QSH176" s="37"/>
      <c r="QSI176" s="37"/>
      <c r="QSJ176" s="37"/>
      <c r="QSK176" s="37"/>
      <c r="QSL176" s="37"/>
      <c r="QSM176" s="37"/>
      <c r="QSN176" s="37"/>
      <c r="QSO176" s="37"/>
      <c r="QSP176" s="37"/>
      <c r="QSQ176" s="37"/>
      <c r="QSR176" s="37"/>
      <c r="QSS176" s="37"/>
      <c r="QST176" s="37"/>
      <c r="QSU176" s="37"/>
      <c r="QSV176" s="37"/>
      <c r="QSW176" s="37"/>
      <c r="QSX176" s="37"/>
      <c r="QSY176" s="37"/>
      <c r="QSZ176" s="37"/>
      <c r="QTA176" s="37"/>
      <c r="QTB176" s="37"/>
      <c r="QTC176" s="37"/>
      <c r="QTD176" s="37"/>
      <c r="QTE176" s="37"/>
      <c r="QTF176" s="37"/>
      <c r="QTG176" s="37"/>
      <c r="QTH176" s="37"/>
      <c r="QTI176" s="37"/>
      <c r="QTJ176" s="37"/>
      <c r="QTK176" s="37"/>
      <c r="QTL176" s="37"/>
      <c r="QTM176" s="37"/>
      <c r="QTN176" s="37"/>
      <c r="QTO176" s="37"/>
      <c r="QTP176" s="37"/>
      <c r="QTQ176" s="37"/>
      <c r="QTR176" s="37"/>
      <c r="QTS176" s="37"/>
      <c r="QTT176" s="37"/>
      <c r="QTU176" s="37"/>
      <c r="QTV176" s="37"/>
      <c r="QTW176" s="37"/>
      <c r="QTX176" s="37"/>
      <c r="QTY176" s="37"/>
      <c r="QTZ176" s="37"/>
      <c r="QUA176" s="37"/>
      <c r="QUB176" s="37"/>
      <c r="QUC176" s="37"/>
      <c r="QUD176" s="37"/>
      <c r="QUE176" s="37"/>
      <c r="QUF176" s="37"/>
      <c r="QUG176" s="37"/>
      <c r="QUH176" s="37"/>
      <c r="QUI176" s="37"/>
      <c r="QUJ176" s="37"/>
      <c r="QUK176" s="37"/>
      <c r="QUL176" s="37"/>
      <c r="QUM176" s="37"/>
      <c r="QUN176" s="37"/>
      <c r="QUO176" s="37"/>
      <c r="QUP176" s="37"/>
      <c r="QUQ176" s="37"/>
      <c r="QUR176" s="37"/>
      <c r="QUS176" s="37"/>
      <c r="QUT176" s="37"/>
      <c r="QUU176" s="37"/>
      <c r="QUV176" s="37"/>
      <c r="QUW176" s="37"/>
      <c r="QUX176" s="37"/>
      <c r="QUY176" s="37"/>
      <c r="QUZ176" s="37"/>
      <c r="QVA176" s="37"/>
      <c r="QVB176" s="37"/>
      <c r="QVC176" s="37"/>
      <c r="QVD176" s="37"/>
      <c r="QVE176" s="37"/>
      <c r="QVF176" s="37"/>
      <c r="QVG176" s="37"/>
      <c r="QVH176" s="37"/>
      <c r="QVI176" s="37"/>
      <c r="QVJ176" s="37"/>
      <c r="QVK176" s="37"/>
      <c r="QVL176" s="37"/>
      <c r="QVM176" s="37"/>
      <c r="QVN176" s="37"/>
      <c r="QVO176" s="37"/>
      <c r="QVP176" s="37"/>
      <c r="QVQ176" s="37"/>
      <c r="QVR176" s="37"/>
      <c r="QVS176" s="37"/>
      <c r="QVT176" s="37"/>
      <c r="QVU176" s="37"/>
      <c r="QVV176" s="37"/>
      <c r="QVW176" s="37"/>
      <c r="QVX176" s="37"/>
      <c r="QVY176" s="37"/>
      <c r="QVZ176" s="37"/>
      <c r="QWA176" s="37"/>
      <c r="QWB176" s="37"/>
      <c r="QWC176" s="37"/>
      <c r="QWD176" s="37"/>
      <c r="QWE176" s="37"/>
      <c r="QWF176" s="37"/>
      <c r="QWG176" s="37"/>
      <c r="QWH176" s="37"/>
      <c r="QWI176" s="37"/>
      <c r="QWJ176" s="37"/>
      <c r="QWK176" s="37"/>
      <c r="QWL176" s="37"/>
      <c r="QWM176" s="37"/>
      <c r="QWN176" s="37"/>
      <c r="QWO176" s="37"/>
      <c r="QWP176" s="37"/>
      <c r="QWQ176" s="37"/>
      <c r="QWR176" s="37"/>
      <c r="QWS176" s="37"/>
      <c r="QWT176" s="37"/>
      <c r="QWU176" s="37"/>
      <c r="QWV176" s="37"/>
      <c r="QWW176" s="37"/>
      <c r="QWX176" s="37"/>
      <c r="QWY176" s="37"/>
      <c r="QWZ176" s="37"/>
      <c r="QXA176" s="37"/>
      <c r="QXB176" s="37"/>
      <c r="QXC176" s="37"/>
      <c r="QXD176" s="37"/>
      <c r="QXE176" s="37"/>
      <c r="QXF176" s="37"/>
      <c r="QXG176" s="37"/>
      <c r="QXH176" s="37"/>
      <c r="QXI176" s="37"/>
      <c r="QXJ176" s="37"/>
      <c r="QXK176" s="37"/>
      <c r="QXL176" s="37"/>
      <c r="QXM176" s="37"/>
      <c r="QXN176" s="37"/>
      <c r="QXO176" s="37"/>
      <c r="QXP176" s="37"/>
      <c r="QXQ176" s="37"/>
      <c r="QXR176" s="37"/>
      <c r="QXS176" s="37"/>
      <c r="QXT176" s="37"/>
      <c r="QXU176" s="37"/>
      <c r="QXV176" s="37"/>
      <c r="QXW176" s="37"/>
      <c r="QXX176" s="37"/>
      <c r="QXY176" s="37"/>
      <c r="QXZ176" s="37"/>
      <c r="QYA176" s="37"/>
      <c r="QYB176" s="37"/>
      <c r="QYC176" s="37"/>
      <c r="QYD176" s="37"/>
      <c r="QYE176" s="37"/>
      <c r="QYF176" s="37"/>
      <c r="QYG176" s="37"/>
      <c r="QYH176" s="37"/>
      <c r="QYI176" s="37"/>
      <c r="QYJ176" s="37"/>
      <c r="QYK176" s="37"/>
      <c r="QYL176" s="37"/>
      <c r="QYM176" s="37"/>
      <c r="QYN176" s="37"/>
      <c r="QYO176" s="37"/>
      <c r="QYP176" s="37"/>
      <c r="QYQ176" s="37"/>
      <c r="QYR176" s="37"/>
      <c r="QYS176" s="37"/>
      <c r="QYT176" s="37"/>
      <c r="QYU176" s="37"/>
      <c r="QYV176" s="37"/>
      <c r="QYW176" s="37"/>
      <c r="QYX176" s="37"/>
      <c r="QYY176" s="37"/>
      <c r="QYZ176" s="37"/>
      <c r="QZA176" s="37"/>
      <c r="QZB176" s="37"/>
      <c r="QZC176" s="37"/>
      <c r="QZD176" s="37"/>
      <c r="QZE176" s="37"/>
      <c r="QZF176" s="37"/>
      <c r="QZG176" s="37"/>
      <c r="QZH176" s="37"/>
      <c r="QZI176" s="37"/>
      <c r="QZJ176" s="37"/>
      <c r="QZK176" s="37"/>
      <c r="QZL176" s="37"/>
      <c r="QZM176" s="37"/>
      <c r="QZN176" s="37"/>
      <c r="QZO176" s="37"/>
      <c r="QZP176" s="37"/>
      <c r="QZQ176" s="37"/>
      <c r="QZR176" s="37"/>
      <c r="QZS176" s="37"/>
      <c r="QZT176" s="37"/>
      <c r="QZU176" s="37"/>
      <c r="QZV176" s="37"/>
      <c r="QZW176" s="37"/>
      <c r="QZX176" s="37"/>
      <c r="QZY176" s="37"/>
      <c r="QZZ176" s="37"/>
      <c r="RAA176" s="37"/>
      <c r="RAB176" s="37"/>
      <c r="RAC176" s="37"/>
      <c r="RAD176" s="37"/>
      <c r="RAE176" s="37"/>
      <c r="RAF176" s="37"/>
      <c r="RAG176" s="37"/>
      <c r="RAH176" s="37"/>
      <c r="RAI176" s="37"/>
      <c r="RAJ176" s="37"/>
      <c r="RAK176" s="37"/>
      <c r="RAL176" s="37"/>
      <c r="RAM176" s="37"/>
      <c r="RAN176" s="37"/>
      <c r="RAO176" s="37"/>
      <c r="RAP176" s="37"/>
      <c r="RAQ176" s="37"/>
      <c r="RAR176" s="37"/>
      <c r="RAS176" s="37"/>
      <c r="RAT176" s="37"/>
      <c r="RAU176" s="37"/>
      <c r="RAV176" s="37"/>
      <c r="RAW176" s="37"/>
      <c r="RAX176" s="37"/>
      <c r="RAY176" s="37"/>
      <c r="RAZ176" s="37"/>
      <c r="RBA176" s="37"/>
      <c r="RBB176" s="37"/>
      <c r="RBC176" s="37"/>
      <c r="RBD176" s="37"/>
      <c r="RBE176" s="37"/>
      <c r="RBF176" s="37"/>
      <c r="RBG176" s="37"/>
      <c r="RBH176" s="37"/>
      <c r="RBI176" s="37"/>
      <c r="RBJ176" s="37"/>
      <c r="RBK176" s="37"/>
      <c r="RBL176" s="37"/>
      <c r="RBM176" s="37"/>
      <c r="RBN176" s="37"/>
      <c r="RBO176" s="37"/>
      <c r="RBP176" s="37"/>
      <c r="RBQ176" s="37"/>
      <c r="RBR176" s="37"/>
      <c r="RBS176" s="37"/>
      <c r="RBT176" s="37"/>
      <c r="RBU176" s="37"/>
      <c r="RBV176" s="37"/>
      <c r="RBW176" s="37"/>
      <c r="RBX176" s="37"/>
      <c r="RBY176" s="37"/>
      <c r="RBZ176" s="37"/>
      <c r="RCA176" s="37"/>
      <c r="RCB176" s="37"/>
      <c r="RCC176" s="37"/>
      <c r="RCD176" s="37"/>
      <c r="RCE176" s="37"/>
      <c r="RCF176" s="37"/>
      <c r="RCG176" s="37"/>
      <c r="RCH176" s="37"/>
      <c r="RCI176" s="37"/>
      <c r="RCJ176" s="37"/>
      <c r="RCK176" s="37"/>
      <c r="RCL176" s="37"/>
      <c r="RCM176" s="37"/>
      <c r="RCN176" s="37"/>
      <c r="RCO176" s="37"/>
      <c r="RCP176" s="37"/>
      <c r="RCQ176" s="37"/>
      <c r="RCR176" s="37"/>
      <c r="RCS176" s="37"/>
      <c r="RCT176" s="37"/>
      <c r="RCU176" s="37"/>
      <c r="RCV176" s="37"/>
      <c r="RCW176" s="37"/>
      <c r="RCX176" s="37"/>
      <c r="RCY176" s="37"/>
      <c r="RCZ176" s="37"/>
      <c r="RDA176" s="37"/>
      <c r="RDB176" s="37"/>
      <c r="RDC176" s="37"/>
      <c r="RDD176" s="37"/>
      <c r="RDE176" s="37"/>
      <c r="RDF176" s="37"/>
      <c r="RDG176" s="37"/>
      <c r="RDH176" s="37"/>
      <c r="RDI176" s="37"/>
      <c r="RDJ176" s="37"/>
      <c r="RDK176" s="37"/>
      <c r="RDL176" s="37"/>
      <c r="RDM176" s="37"/>
      <c r="RDN176" s="37"/>
      <c r="RDO176" s="37"/>
      <c r="RDP176" s="37"/>
      <c r="RDQ176" s="37"/>
      <c r="RDR176" s="37"/>
      <c r="RDS176" s="37"/>
      <c r="RDT176" s="37"/>
      <c r="RDU176" s="37"/>
      <c r="RDV176" s="37"/>
      <c r="RDW176" s="37"/>
      <c r="RDX176" s="37"/>
      <c r="RDY176" s="37"/>
      <c r="RDZ176" s="37"/>
      <c r="REA176" s="37"/>
      <c r="REB176" s="37"/>
      <c r="REC176" s="37"/>
      <c r="RED176" s="37"/>
      <c r="REE176" s="37"/>
      <c r="REF176" s="37"/>
      <c r="REG176" s="37"/>
      <c r="REH176" s="37"/>
      <c r="REI176" s="37"/>
      <c r="REJ176" s="37"/>
      <c r="REK176" s="37"/>
      <c r="REL176" s="37"/>
      <c r="REM176" s="37"/>
      <c r="REN176" s="37"/>
      <c r="REO176" s="37"/>
      <c r="REP176" s="37"/>
      <c r="REQ176" s="37"/>
      <c r="RER176" s="37"/>
      <c r="RES176" s="37"/>
      <c r="RET176" s="37"/>
      <c r="REU176" s="37"/>
      <c r="REV176" s="37"/>
      <c r="REW176" s="37"/>
      <c r="REX176" s="37"/>
      <c r="REY176" s="37"/>
      <c r="REZ176" s="37"/>
      <c r="RFA176" s="37"/>
      <c r="RFB176" s="37"/>
      <c r="RFC176" s="37"/>
      <c r="RFD176" s="37"/>
      <c r="RFE176" s="37"/>
      <c r="RFF176" s="37"/>
      <c r="RFG176" s="37"/>
      <c r="RFH176" s="37"/>
      <c r="RFI176" s="37"/>
      <c r="RFJ176" s="37"/>
      <c r="RFK176" s="37"/>
      <c r="RFL176" s="37"/>
      <c r="RFM176" s="37"/>
      <c r="RFN176" s="37"/>
      <c r="RFO176" s="37"/>
      <c r="RFP176" s="37"/>
      <c r="RFQ176" s="37"/>
      <c r="RFR176" s="37"/>
      <c r="RFS176" s="37"/>
      <c r="RFT176" s="37"/>
      <c r="RFU176" s="37"/>
      <c r="RFV176" s="37"/>
      <c r="RFW176" s="37"/>
      <c r="RFX176" s="37"/>
      <c r="RFY176" s="37"/>
      <c r="RFZ176" s="37"/>
      <c r="RGA176" s="37"/>
      <c r="RGB176" s="37"/>
      <c r="RGC176" s="37"/>
      <c r="RGD176" s="37"/>
      <c r="RGE176" s="37"/>
      <c r="RGF176" s="37"/>
      <c r="RGG176" s="37"/>
      <c r="RGH176" s="37"/>
      <c r="RGI176" s="37"/>
      <c r="RGJ176" s="37"/>
      <c r="RGK176" s="37"/>
      <c r="RGL176" s="37"/>
      <c r="RGM176" s="37"/>
      <c r="RGN176" s="37"/>
      <c r="RGO176" s="37"/>
      <c r="RGP176" s="37"/>
      <c r="RGQ176" s="37"/>
      <c r="RGR176" s="37"/>
      <c r="RGS176" s="37"/>
      <c r="RGT176" s="37"/>
      <c r="RGU176" s="37"/>
      <c r="RGV176" s="37"/>
      <c r="RGW176" s="37"/>
      <c r="RGX176" s="37"/>
      <c r="RGY176" s="37"/>
      <c r="RGZ176" s="37"/>
      <c r="RHA176" s="37"/>
      <c r="RHB176" s="37"/>
      <c r="RHC176" s="37"/>
      <c r="RHD176" s="37"/>
      <c r="RHE176" s="37"/>
      <c r="RHF176" s="37"/>
      <c r="RHG176" s="37"/>
      <c r="RHH176" s="37"/>
      <c r="RHI176" s="37"/>
      <c r="RHJ176" s="37"/>
      <c r="RHK176" s="37"/>
      <c r="RHL176" s="37"/>
      <c r="RHM176" s="37"/>
      <c r="RHN176" s="37"/>
      <c r="RHO176" s="37"/>
      <c r="RHP176" s="37"/>
      <c r="RHQ176" s="37"/>
      <c r="RHR176" s="37"/>
      <c r="RHS176" s="37"/>
      <c r="RHT176" s="37"/>
      <c r="RHU176" s="37"/>
      <c r="RHV176" s="37"/>
      <c r="RHW176" s="37"/>
      <c r="RHX176" s="37"/>
      <c r="RHY176" s="37"/>
      <c r="RHZ176" s="37"/>
      <c r="RIA176" s="37"/>
      <c r="RIB176" s="37"/>
      <c r="RIC176" s="37"/>
      <c r="RID176" s="37"/>
      <c r="RIE176" s="37"/>
      <c r="RIF176" s="37"/>
      <c r="RIG176" s="37"/>
      <c r="RIH176" s="37"/>
      <c r="RII176" s="37"/>
      <c r="RIJ176" s="37"/>
      <c r="RIK176" s="37"/>
      <c r="RIL176" s="37"/>
      <c r="RIM176" s="37"/>
      <c r="RIN176" s="37"/>
      <c r="RIO176" s="37"/>
      <c r="RIP176" s="37"/>
      <c r="RIQ176" s="37"/>
      <c r="RIR176" s="37"/>
      <c r="RIS176" s="37"/>
      <c r="RIT176" s="37"/>
      <c r="RIU176" s="37"/>
      <c r="RIV176" s="37"/>
      <c r="RIW176" s="37"/>
      <c r="RIX176" s="37"/>
      <c r="RIY176" s="37"/>
      <c r="RIZ176" s="37"/>
      <c r="RJA176" s="37"/>
      <c r="RJB176" s="37"/>
      <c r="RJC176" s="37"/>
      <c r="RJD176" s="37"/>
      <c r="RJE176" s="37"/>
      <c r="RJF176" s="37"/>
      <c r="RJG176" s="37"/>
      <c r="RJH176" s="37"/>
      <c r="RJI176" s="37"/>
      <c r="RJJ176" s="37"/>
      <c r="RJK176" s="37"/>
      <c r="RJL176" s="37"/>
      <c r="RJM176" s="37"/>
      <c r="RJN176" s="37"/>
      <c r="RJO176" s="37"/>
      <c r="RJP176" s="37"/>
      <c r="RJQ176" s="37"/>
      <c r="RJR176" s="37"/>
      <c r="RJS176" s="37"/>
      <c r="RJT176" s="37"/>
      <c r="RJU176" s="37"/>
      <c r="RJV176" s="37"/>
      <c r="RJW176" s="37"/>
      <c r="RJX176" s="37"/>
      <c r="RJY176" s="37"/>
      <c r="RJZ176" s="37"/>
      <c r="RKA176" s="37"/>
      <c r="RKB176" s="37"/>
      <c r="RKC176" s="37"/>
      <c r="RKD176" s="37"/>
      <c r="RKE176" s="37"/>
      <c r="RKF176" s="37"/>
      <c r="RKG176" s="37"/>
      <c r="RKH176" s="37"/>
      <c r="RKI176" s="37"/>
      <c r="RKJ176" s="37"/>
      <c r="RKK176" s="37"/>
      <c r="RKL176" s="37"/>
      <c r="RKM176" s="37"/>
      <c r="RKN176" s="37"/>
      <c r="RKO176" s="37"/>
      <c r="RKP176" s="37"/>
      <c r="RKQ176" s="37"/>
      <c r="RKR176" s="37"/>
      <c r="RKS176" s="37"/>
      <c r="RKT176" s="37"/>
      <c r="RKU176" s="37"/>
      <c r="RKV176" s="37"/>
      <c r="RKW176" s="37"/>
      <c r="RKX176" s="37"/>
      <c r="RKY176" s="37"/>
      <c r="RKZ176" s="37"/>
      <c r="RLA176" s="37"/>
      <c r="RLB176" s="37"/>
      <c r="RLC176" s="37"/>
      <c r="RLD176" s="37"/>
      <c r="RLE176" s="37"/>
      <c r="RLF176" s="37"/>
      <c r="RLG176" s="37"/>
      <c r="RLH176" s="37"/>
      <c r="RLI176" s="37"/>
      <c r="RLJ176" s="37"/>
      <c r="RLK176" s="37"/>
      <c r="RLL176" s="37"/>
      <c r="RLM176" s="37"/>
      <c r="RLN176" s="37"/>
      <c r="RLO176" s="37"/>
      <c r="RLP176" s="37"/>
      <c r="RLQ176" s="37"/>
      <c r="RLR176" s="37"/>
      <c r="RLS176" s="37"/>
      <c r="RLT176" s="37"/>
      <c r="RLU176" s="37"/>
      <c r="RLV176" s="37"/>
      <c r="RLW176" s="37"/>
      <c r="RLX176" s="37"/>
      <c r="RLY176" s="37"/>
      <c r="RLZ176" s="37"/>
      <c r="RMA176" s="37"/>
      <c r="RMB176" s="37"/>
      <c r="RMC176" s="37"/>
      <c r="RMD176" s="37"/>
      <c r="RME176" s="37"/>
      <c r="RMF176" s="37"/>
      <c r="RMG176" s="37"/>
      <c r="RMH176" s="37"/>
      <c r="RMI176" s="37"/>
      <c r="RMJ176" s="37"/>
      <c r="RMK176" s="37"/>
      <c r="RML176" s="37"/>
      <c r="RMM176" s="37"/>
      <c r="RMN176" s="37"/>
      <c r="RMO176" s="37"/>
      <c r="RMP176" s="37"/>
      <c r="RMQ176" s="37"/>
      <c r="RMR176" s="37"/>
      <c r="RMS176" s="37"/>
      <c r="RMT176" s="37"/>
      <c r="RMU176" s="37"/>
      <c r="RMV176" s="37"/>
      <c r="RMW176" s="37"/>
      <c r="RMX176" s="37"/>
      <c r="RMY176" s="37"/>
      <c r="RMZ176" s="37"/>
      <c r="RNA176" s="37"/>
      <c r="RNB176" s="37"/>
      <c r="RNC176" s="37"/>
      <c r="RND176" s="37"/>
      <c r="RNE176" s="37"/>
      <c r="RNF176" s="37"/>
      <c r="RNG176" s="37"/>
      <c r="RNH176" s="37"/>
      <c r="RNI176" s="37"/>
      <c r="RNJ176" s="37"/>
      <c r="RNK176" s="37"/>
      <c r="RNL176" s="37"/>
      <c r="RNM176" s="37"/>
      <c r="RNN176" s="37"/>
      <c r="RNO176" s="37"/>
      <c r="RNP176" s="37"/>
      <c r="RNQ176" s="37"/>
      <c r="RNR176" s="37"/>
      <c r="RNS176" s="37"/>
      <c r="RNT176" s="37"/>
      <c r="RNU176" s="37"/>
      <c r="RNV176" s="37"/>
      <c r="RNW176" s="37"/>
      <c r="RNX176" s="37"/>
      <c r="RNY176" s="37"/>
      <c r="RNZ176" s="37"/>
      <c r="ROA176" s="37"/>
      <c r="ROB176" s="37"/>
      <c r="ROC176" s="37"/>
      <c r="ROD176" s="37"/>
      <c r="ROE176" s="37"/>
      <c r="ROF176" s="37"/>
      <c r="ROG176" s="37"/>
      <c r="ROH176" s="37"/>
      <c r="ROI176" s="37"/>
      <c r="ROJ176" s="37"/>
      <c r="ROK176" s="37"/>
      <c r="ROL176" s="37"/>
      <c r="ROM176" s="37"/>
      <c r="RON176" s="37"/>
      <c r="ROO176" s="37"/>
      <c r="ROP176" s="37"/>
      <c r="ROQ176" s="37"/>
      <c r="ROR176" s="37"/>
      <c r="ROS176" s="37"/>
      <c r="ROT176" s="37"/>
      <c r="ROU176" s="37"/>
      <c r="ROV176" s="37"/>
      <c r="ROW176" s="37"/>
      <c r="ROX176" s="37"/>
      <c r="ROY176" s="37"/>
      <c r="ROZ176" s="37"/>
      <c r="RPA176" s="37"/>
      <c r="RPB176" s="37"/>
      <c r="RPC176" s="37"/>
      <c r="RPD176" s="37"/>
      <c r="RPE176" s="37"/>
      <c r="RPF176" s="37"/>
      <c r="RPG176" s="37"/>
      <c r="RPH176" s="37"/>
      <c r="RPI176" s="37"/>
      <c r="RPJ176" s="37"/>
      <c r="RPK176" s="37"/>
      <c r="RPL176" s="37"/>
      <c r="RPM176" s="37"/>
      <c r="RPN176" s="37"/>
      <c r="RPO176" s="37"/>
      <c r="RPP176" s="37"/>
      <c r="RPQ176" s="37"/>
      <c r="RPR176" s="37"/>
      <c r="RPS176" s="37"/>
      <c r="RPT176" s="37"/>
      <c r="RPU176" s="37"/>
      <c r="RPV176" s="37"/>
      <c r="RPW176" s="37"/>
      <c r="RPX176" s="37"/>
      <c r="RPY176" s="37"/>
      <c r="RPZ176" s="37"/>
      <c r="RQA176" s="37"/>
      <c r="RQB176" s="37"/>
      <c r="RQC176" s="37"/>
      <c r="RQD176" s="37"/>
      <c r="RQE176" s="37"/>
      <c r="RQF176" s="37"/>
      <c r="RQG176" s="37"/>
      <c r="RQH176" s="37"/>
      <c r="RQI176" s="37"/>
      <c r="RQJ176" s="37"/>
      <c r="RQK176" s="37"/>
      <c r="RQL176" s="37"/>
      <c r="RQM176" s="37"/>
      <c r="RQN176" s="37"/>
      <c r="RQO176" s="37"/>
      <c r="RQP176" s="37"/>
      <c r="RQQ176" s="37"/>
      <c r="RQR176" s="37"/>
      <c r="RQS176" s="37"/>
      <c r="RQT176" s="37"/>
      <c r="RQU176" s="37"/>
      <c r="RQV176" s="37"/>
      <c r="RQW176" s="37"/>
      <c r="RQX176" s="37"/>
      <c r="RQY176" s="37"/>
      <c r="RQZ176" s="37"/>
      <c r="RRA176" s="37"/>
      <c r="RRB176" s="37"/>
      <c r="RRC176" s="37"/>
      <c r="RRD176" s="37"/>
      <c r="RRE176" s="37"/>
      <c r="RRF176" s="37"/>
      <c r="RRG176" s="37"/>
      <c r="RRH176" s="37"/>
      <c r="RRI176" s="37"/>
      <c r="RRJ176" s="37"/>
      <c r="RRK176" s="37"/>
      <c r="RRL176" s="37"/>
      <c r="RRM176" s="37"/>
      <c r="RRN176" s="37"/>
      <c r="RRO176" s="37"/>
      <c r="RRP176" s="37"/>
      <c r="RRQ176" s="37"/>
      <c r="RRR176" s="37"/>
      <c r="RRS176" s="37"/>
      <c r="RRT176" s="37"/>
      <c r="RRU176" s="37"/>
      <c r="RRV176" s="37"/>
      <c r="RRW176" s="37"/>
      <c r="RRX176" s="37"/>
      <c r="RRY176" s="37"/>
      <c r="RRZ176" s="37"/>
      <c r="RSA176" s="37"/>
      <c r="RSB176" s="37"/>
      <c r="RSC176" s="37"/>
      <c r="RSD176" s="37"/>
      <c r="RSE176" s="37"/>
      <c r="RSF176" s="37"/>
      <c r="RSG176" s="37"/>
      <c r="RSH176" s="37"/>
      <c r="RSI176" s="37"/>
      <c r="RSJ176" s="37"/>
      <c r="RSK176" s="37"/>
      <c r="RSL176" s="37"/>
      <c r="RSM176" s="37"/>
      <c r="RSN176" s="37"/>
      <c r="RSO176" s="37"/>
      <c r="RSP176" s="37"/>
      <c r="RSQ176" s="37"/>
      <c r="RSR176" s="37"/>
      <c r="RSS176" s="37"/>
      <c r="RST176" s="37"/>
      <c r="RSU176" s="37"/>
      <c r="RSV176" s="37"/>
      <c r="RSW176" s="37"/>
      <c r="RSX176" s="37"/>
      <c r="RSY176" s="37"/>
      <c r="RSZ176" s="37"/>
      <c r="RTA176" s="37"/>
      <c r="RTB176" s="37"/>
      <c r="RTC176" s="37"/>
      <c r="RTD176" s="37"/>
      <c r="RTE176" s="37"/>
      <c r="RTF176" s="37"/>
      <c r="RTG176" s="37"/>
      <c r="RTH176" s="37"/>
      <c r="RTI176" s="37"/>
      <c r="RTJ176" s="37"/>
      <c r="RTK176" s="37"/>
      <c r="RTL176" s="37"/>
      <c r="RTM176" s="37"/>
      <c r="RTN176" s="37"/>
      <c r="RTO176" s="37"/>
      <c r="RTP176" s="37"/>
      <c r="RTQ176" s="37"/>
      <c r="RTR176" s="37"/>
      <c r="RTS176" s="37"/>
      <c r="RTT176" s="37"/>
      <c r="RTU176" s="37"/>
      <c r="RTV176" s="37"/>
      <c r="RTW176" s="37"/>
      <c r="RTX176" s="37"/>
      <c r="RTY176" s="37"/>
      <c r="RTZ176" s="37"/>
      <c r="RUA176" s="37"/>
      <c r="RUB176" s="37"/>
      <c r="RUC176" s="37"/>
      <c r="RUD176" s="37"/>
      <c r="RUE176" s="37"/>
      <c r="RUF176" s="37"/>
      <c r="RUG176" s="37"/>
      <c r="RUH176" s="37"/>
      <c r="RUI176" s="37"/>
      <c r="RUJ176" s="37"/>
      <c r="RUK176" s="37"/>
      <c r="RUL176" s="37"/>
      <c r="RUM176" s="37"/>
      <c r="RUN176" s="37"/>
      <c r="RUO176" s="37"/>
      <c r="RUP176" s="37"/>
      <c r="RUQ176" s="37"/>
      <c r="RUR176" s="37"/>
      <c r="RUS176" s="37"/>
      <c r="RUT176" s="37"/>
      <c r="RUU176" s="37"/>
      <c r="RUV176" s="37"/>
      <c r="RUW176" s="37"/>
      <c r="RUX176" s="37"/>
      <c r="RUY176" s="37"/>
      <c r="RUZ176" s="37"/>
      <c r="RVA176" s="37"/>
      <c r="RVB176" s="37"/>
      <c r="RVC176" s="37"/>
      <c r="RVD176" s="37"/>
      <c r="RVE176" s="37"/>
      <c r="RVF176" s="37"/>
      <c r="RVG176" s="37"/>
      <c r="RVH176" s="37"/>
      <c r="RVI176" s="37"/>
      <c r="RVJ176" s="37"/>
      <c r="RVK176" s="37"/>
      <c r="RVL176" s="37"/>
      <c r="RVM176" s="37"/>
      <c r="RVN176" s="37"/>
      <c r="RVO176" s="37"/>
      <c r="RVP176" s="37"/>
      <c r="RVQ176" s="37"/>
      <c r="RVR176" s="37"/>
      <c r="RVS176" s="37"/>
      <c r="RVT176" s="37"/>
      <c r="RVU176" s="37"/>
      <c r="RVV176" s="37"/>
      <c r="RVW176" s="37"/>
      <c r="RVX176" s="37"/>
      <c r="RVY176" s="37"/>
      <c r="RVZ176" s="37"/>
      <c r="RWA176" s="37"/>
      <c r="RWB176" s="37"/>
      <c r="RWC176" s="37"/>
      <c r="RWD176" s="37"/>
      <c r="RWE176" s="37"/>
      <c r="RWF176" s="37"/>
      <c r="RWG176" s="37"/>
      <c r="RWH176" s="37"/>
      <c r="RWI176" s="37"/>
      <c r="RWJ176" s="37"/>
      <c r="RWK176" s="37"/>
      <c r="RWL176" s="37"/>
      <c r="RWM176" s="37"/>
      <c r="RWN176" s="37"/>
      <c r="RWO176" s="37"/>
      <c r="RWP176" s="37"/>
      <c r="RWQ176" s="37"/>
      <c r="RWR176" s="37"/>
      <c r="RWS176" s="37"/>
      <c r="RWT176" s="37"/>
      <c r="RWU176" s="37"/>
      <c r="RWV176" s="37"/>
      <c r="RWW176" s="37"/>
      <c r="RWX176" s="37"/>
      <c r="RWY176" s="37"/>
      <c r="RWZ176" s="37"/>
      <c r="RXA176" s="37"/>
      <c r="RXB176" s="37"/>
      <c r="RXC176" s="37"/>
      <c r="RXD176" s="37"/>
      <c r="RXE176" s="37"/>
      <c r="RXF176" s="37"/>
      <c r="RXG176" s="37"/>
      <c r="RXH176" s="37"/>
      <c r="RXI176" s="37"/>
      <c r="RXJ176" s="37"/>
      <c r="RXK176" s="37"/>
      <c r="RXL176" s="37"/>
      <c r="RXM176" s="37"/>
      <c r="RXN176" s="37"/>
      <c r="RXO176" s="37"/>
      <c r="RXP176" s="37"/>
      <c r="RXQ176" s="37"/>
      <c r="RXR176" s="37"/>
      <c r="RXS176" s="37"/>
      <c r="RXT176" s="37"/>
      <c r="RXU176" s="37"/>
      <c r="RXV176" s="37"/>
      <c r="RXW176" s="37"/>
      <c r="RXX176" s="37"/>
      <c r="RXY176" s="37"/>
      <c r="RXZ176" s="37"/>
      <c r="RYA176" s="37"/>
      <c r="RYB176" s="37"/>
      <c r="RYC176" s="37"/>
      <c r="RYD176" s="37"/>
      <c r="RYE176" s="37"/>
      <c r="RYF176" s="37"/>
      <c r="RYG176" s="37"/>
      <c r="RYH176" s="37"/>
      <c r="RYI176" s="37"/>
      <c r="RYJ176" s="37"/>
      <c r="RYK176" s="37"/>
      <c r="RYL176" s="37"/>
      <c r="RYM176" s="37"/>
      <c r="RYN176" s="37"/>
      <c r="RYO176" s="37"/>
      <c r="RYP176" s="37"/>
      <c r="RYQ176" s="37"/>
      <c r="RYR176" s="37"/>
      <c r="RYS176" s="37"/>
      <c r="RYT176" s="37"/>
      <c r="RYU176" s="37"/>
      <c r="RYV176" s="37"/>
      <c r="RYW176" s="37"/>
      <c r="RYX176" s="37"/>
      <c r="RYY176" s="37"/>
      <c r="RYZ176" s="37"/>
      <c r="RZA176" s="37"/>
      <c r="RZB176" s="37"/>
      <c r="RZC176" s="37"/>
      <c r="RZD176" s="37"/>
      <c r="RZE176" s="37"/>
      <c r="RZF176" s="37"/>
      <c r="RZG176" s="37"/>
      <c r="RZH176" s="37"/>
      <c r="RZI176" s="37"/>
      <c r="RZJ176" s="37"/>
      <c r="RZK176" s="37"/>
      <c r="RZL176" s="37"/>
      <c r="RZM176" s="37"/>
      <c r="RZN176" s="37"/>
      <c r="RZO176" s="37"/>
      <c r="RZP176" s="37"/>
      <c r="RZQ176" s="37"/>
      <c r="RZR176" s="37"/>
      <c r="RZS176" s="37"/>
      <c r="RZT176" s="37"/>
      <c r="RZU176" s="37"/>
      <c r="RZV176" s="37"/>
      <c r="RZW176" s="37"/>
      <c r="RZX176" s="37"/>
      <c r="RZY176" s="37"/>
      <c r="RZZ176" s="37"/>
      <c r="SAA176" s="37"/>
      <c r="SAB176" s="37"/>
      <c r="SAC176" s="37"/>
      <c r="SAD176" s="37"/>
      <c r="SAE176" s="37"/>
      <c r="SAF176" s="37"/>
      <c r="SAG176" s="37"/>
      <c r="SAH176" s="37"/>
      <c r="SAI176" s="37"/>
      <c r="SAJ176" s="37"/>
      <c r="SAK176" s="37"/>
      <c r="SAL176" s="37"/>
      <c r="SAM176" s="37"/>
      <c r="SAN176" s="37"/>
      <c r="SAO176" s="37"/>
      <c r="SAP176" s="37"/>
      <c r="SAQ176" s="37"/>
      <c r="SAR176" s="37"/>
      <c r="SAS176" s="37"/>
      <c r="SAT176" s="37"/>
      <c r="SAU176" s="37"/>
      <c r="SAV176" s="37"/>
      <c r="SAW176" s="37"/>
      <c r="SAX176" s="37"/>
      <c r="SAY176" s="37"/>
      <c r="SAZ176" s="37"/>
      <c r="SBA176" s="37"/>
      <c r="SBB176" s="37"/>
      <c r="SBC176" s="37"/>
      <c r="SBD176" s="37"/>
      <c r="SBE176" s="37"/>
      <c r="SBF176" s="37"/>
      <c r="SBG176" s="37"/>
      <c r="SBH176" s="37"/>
      <c r="SBI176" s="37"/>
      <c r="SBJ176" s="37"/>
      <c r="SBK176" s="37"/>
      <c r="SBL176" s="37"/>
      <c r="SBM176" s="37"/>
      <c r="SBN176" s="37"/>
      <c r="SBO176" s="37"/>
      <c r="SBP176" s="37"/>
      <c r="SBQ176" s="37"/>
      <c r="SBR176" s="37"/>
      <c r="SBS176" s="37"/>
      <c r="SBT176" s="37"/>
      <c r="SBU176" s="37"/>
      <c r="SBV176" s="37"/>
      <c r="SBW176" s="37"/>
      <c r="SBX176" s="37"/>
      <c r="SBY176" s="37"/>
      <c r="SBZ176" s="37"/>
      <c r="SCA176" s="37"/>
      <c r="SCB176" s="37"/>
      <c r="SCC176" s="37"/>
      <c r="SCD176" s="37"/>
      <c r="SCE176" s="37"/>
      <c r="SCF176" s="37"/>
      <c r="SCG176" s="37"/>
      <c r="SCH176" s="37"/>
      <c r="SCI176" s="37"/>
      <c r="SCJ176" s="37"/>
      <c r="SCK176" s="37"/>
      <c r="SCL176" s="37"/>
      <c r="SCM176" s="37"/>
      <c r="SCN176" s="37"/>
      <c r="SCO176" s="37"/>
      <c r="SCP176" s="37"/>
      <c r="SCQ176" s="37"/>
      <c r="SCR176" s="37"/>
      <c r="SCS176" s="37"/>
      <c r="SCT176" s="37"/>
      <c r="SCU176" s="37"/>
      <c r="SCV176" s="37"/>
      <c r="SCW176" s="37"/>
      <c r="SCX176" s="37"/>
      <c r="SCY176" s="37"/>
      <c r="SCZ176" s="37"/>
      <c r="SDA176" s="37"/>
      <c r="SDB176" s="37"/>
      <c r="SDC176" s="37"/>
      <c r="SDD176" s="37"/>
      <c r="SDE176" s="37"/>
      <c r="SDF176" s="37"/>
      <c r="SDG176" s="37"/>
      <c r="SDH176" s="37"/>
      <c r="SDI176" s="37"/>
      <c r="SDJ176" s="37"/>
      <c r="SDK176" s="37"/>
      <c r="SDL176" s="37"/>
      <c r="SDM176" s="37"/>
      <c r="SDN176" s="37"/>
      <c r="SDO176" s="37"/>
      <c r="SDP176" s="37"/>
      <c r="SDQ176" s="37"/>
      <c r="SDR176" s="37"/>
      <c r="SDS176" s="37"/>
      <c r="SDT176" s="37"/>
      <c r="SDU176" s="37"/>
      <c r="SDV176" s="37"/>
      <c r="SDW176" s="37"/>
      <c r="SDX176" s="37"/>
      <c r="SDY176" s="37"/>
      <c r="SDZ176" s="37"/>
      <c r="SEA176" s="37"/>
      <c r="SEB176" s="37"/>
      <c r="SEC176" s="37"/>
      <c r="SED176" s="37"/>
      <c r="SEE176" s="37"/>
      <c r="SEF176" s="37"/>
      <c r="SEG176" s="37"/>
      <c r="SEH176" s="37"/>
      <c r="SEI176" s="37"/>
      <c r="SEJ176" s="37"/>
      <c r="SEK176" s="37"/>
      <c r="SEL176" s="37"/>
      <c r="SEM176" s="37"/>
      <c r="SEN176" s="37"/>
      <c r="SEO176" s="37"/>
      <c r="SEP176" s="37"/>
      <c r="SEQ176" s="37"/>
      <c r="SER176" s="37"/>
      <c r="SES176" s="37"/>
      <c r="SET176" s="37"/>
      <c r="SEU176" s="37"/>
      <c r="SEV176" s="37"/>
      <c r="SEW176" s="37"/>
      <c r="SEX176" s="37"/>
      <c r="SEY176" s="37"/>
      <c r="SEZ176" s="37"/>
      <c r="SFA176" s="37"/>
      <c r="SFB176" s="37"/>
      <c r="SFC176" s="37"/>
      <c r="SFD176" s="37"/>
      <c r="SFE176" s="37"/>
      <c r="SFF176" s="37"/>
      <c r="SFG176" s="37"/>
      <c r="SFH176" s="37"/>
      <c r="SFI176" s="37"/>
      <c r="SFJ176" s="37"/>
      <c r="SFK176" s="37"/>
      <c r="SFL176" s="37"/>
      <c r="SFM176" s="37"/>
      <c r="SFN176" s="37"/>
      <c r="SFO176" s="37"/>
      <c r="SFP176" s="37"/>
      <c r="SFQ176" s="37"/>
      <c r="SFR176" s="37"/>
      <c r="SFS176" s="37"/>
      <c r="SFT176" s="37"/>
      <c r="SFU176" s="37"/>
      <c r="SFV176" s="37"/>
      <c r="SFW176" s="37"/>
      <c r="SFX176" s="37"/>
      <c r="SFY176" s="37"/>
      <c r="SFZ176" s="37"/>
      <c r="SGA176" s="37"/>
      <c r="SGB176" s="37"/>
      <c r="SGC176" s="37"/>
      <c r="SGD176" s="37"/>
      <c r="SGE176" s="37"/>
      <c r="SGF176" s="37"/>
      <c r="SGG176" s="37"/>
      <c r="SGH176" s="37"/>
      <c r="SGI176" s="37"/>
      <c r="SGJ176" s="37"/>
      <c r="SGK176" s="37"/>
      <c r="SGL176" s="37"/>
      <c r="SGM176" s="37"/>
      <c r="SGN176" s="37"/>
      <c r="SGO176" s="37"/>
      <c r="SGP176" s="37"/>
      <c r="SGQ176" s="37"/>
      <c r="SGR176" s="37"/>
      <c r="SGS176" s="37"/>
      <c r="SGT176" s="37"/>
      <c r="SGU176" s="37"/>
      <c r="SGV176" s="37"/>
      <c r="SGW176" s="37"/>
      <c r="SGX176" s="37"/>
      <c r="SGY176" s="37"/>
      <c r="SGZ176" s="37"/>
      <c r="SHA176" s="37"/>
      <c r="SHB176" s="37"/>
      <c r="SHC176" s="37"/>
      <c r="SHD176" s="37"/>
      <c r="SHE176" s="37"/>
      <c r="SHF176" s="37"/>
      <c r="SHG176" s="37"/>
      <c r="SHH176" s="37"/>
      <c r="SHI176" s="37"/>
      <c r="SHJ176" s="37"/>
      <c r="SHK176" s="37"/>
      <c r="SHL176" s="37"/>
      <c r="SHM176" s="37"/>
      <c r="SHN176" s="37"/>
      <c r="SHO176" s="37"/>
      <c r="SHP176" s="37"/>
      <c r="SHQ176" s="37"/>
      <c r="SHR176" s="37"/>
      <c r="SHS176" s="37"/>
      <c r="SHT176" s="37"/>
      <c r="SHU176" s="37"/>
      <c r="SHV176" s="37"/>
      <c r="SHW176" s="37"/>
      <c r="SHX176" s="37"/>
      <c r="SHY176" s="37"/>
      <c r="SHZ176" s="37"/>
      <c r="SIA176" s="37"/>
      <c r="SIB176" s="37"/>
      <c r="SIC176" s="37"/>
      <c r="SID176" s="37"/>
      <c r="SIE176" s="37"/>
      <c r="SIF176" s="37"/>
      <c r="SIG176" s="37"/>
      <c r="SIH176" s="37"/>
      <c r="SII176" s="37"/>
      <c r="SIJ176" s="37"/>
      <c r="SIK176" s="37"/>
      <c r="SIL176" s="37"/>
      <c r="SIM176" s="37"/>
      <c r="SIN176" s="37"/>
      <c r="SIO176" s="37"/>
      <c r="SIP176" s="37"/>
      <c r="SIQ176" s="37"/>
      <c r="SIR176" s="37"/>
      <c r="SIS176" s="37"/>
      <c r="SIT176" s="37"/>
      <c r="SIU176" s="37"/>
      <c r="SIV176" s="37"/>
      <c r="SIW176" s="37"/>
      <c r="SIX176" s="37"/>
      <c r="SIY176" s="37"/>
      <c r="SIZ176" s="37"/>
      <c r="SJA176" s="37"/>
      <c r="SJB176" s="37"/>
      <c r="SJC176" s="37"/>
      <c r="SJD176" s="37"/>
      <c r="SJE176" s="37"/>
      <c r="SJF176" s="37"/>
      <c r="SJG176" s="37"/>
      <c r="SJH176" s="37"/>
      <c r="SJI176" s="37"/>
      <c r="SJJ176" s="37"/>
      <c r="SJK176" s="37"/>
      <c r="SJL176" s="37"/>
      <c r="SJM176" s="37"/>
      <c r="SJN176" s="37"/>
      <c r="SJO176" s="37"/>
      <c r="SJP176" s="37"/>
      <c r="SJQ176" s="37"/>
      <c r="SJR176" s="37"/>
      <c r="SJS176" s="37"/>
      <c r="SJT176" s="37"/>
      <c r="SJU176" s="37"/>
      <c r="SJV176" s="37"/>
      <c r="SJW176" s="37"/>
      <c r="SJX176" s="37"/>
      <c r="SJY176" s="37"/>
      <c r="SJZ176" s="37"/>
      <c r="SKA176" s="37"/>
      <c r="SKB176" s="37"/>
      <c r="SKC176" s="37"/>
      <c r="SKD176" s="37"/>
      <c r="SKE176" s="37"/>
      <c r="SKF176" s="37"/>
      <c r="SKG176" s="37"/>
      <c r="SKH176" s="37"/>
      <c r="SKI176" s="37"/>
      <c r="SKJ176" s="37"/>
      <c r="SKK176" s="37"/>
      <c r="SKL176" s="37"/>
      <c r="SKM176" s="37"/>
      <c r="SKN176" s="37"/>
      <c r="SKO176" s="37"/>
      <c r="SKP176" s="37"/>
      <c r="SKQ176" s="37"/>
      <c r="SKR176" s="37"/>
      <c r="SKS176" s="37"/>
      <c r="SKT176" s="37"/>
      <c r="SKU176" s="37"/>
      <c r="SKV176" s="37"/>
      <c r="SKW176" s="37"/>
      <c r="SKX176" s="37"/>
      <c r="SKY176" s="37"/>
      <c r="SKZ176" s="37"/>
      <c r="SLA176" s="37"/>
      <c r="SLB176" s="37"/>
      <c r="SLC176" s="37"/>
      <c r="SLD176" s="37"/>
      <c r="SLE176" s="37"/>
      <c r="SLF176" s="37"/>
      <c r="SLG176" s="37"/>
      <c r="SLH176" s="37"/>
      <c r="SLI176" s="37"/>
      <c r="SLJ176" s="37"/>
      <c r="SLK176" s="37"/>
      <c r="SLL176" s="37"/>
      <c r="SLM176" s="37"/>
      <c r="SLN176" s="37"/>
      <c r="SLO176" s="37"/>
      <c r="SLP176" s="37"/>
      <c r="SLQ176" s="37"/>
      <c r="SLR176" s="37"/>
      <c r="SLS176" s="37"/>
      <c r="SLT176" s="37"/>
      <c r="SLU176" s="37"/>
      <c r="SLV176" s="37"/>
      <c r="SLW176" s="37"/>
      <c r="SLX176" s="37"/>
      <c r="SLY176" s="37"/>
      <c r="SLZ176" s="37"/>
      <c r="SMA176" s="37"/>
      <c r="SMB176" s="37"/>
      <c r="SMC176" s="37"/>
      <c r="SMD176" s="37"/>
      <c r="SME176" s="37"/>
      <c r="SMF176" s="37"/>
      <c r="SMG176" s="37"/>
      <c r="SMH176" s="37"/>
      <c r="SMI176" s="37"/>
      <c r="SMJ176" s="37"/>
      <c r="SMK176" s="37"/>
      <c r="SML176" s="37"/>
      <c r="SMM176" s="37"/>
      <c r="SMN176" s="37"/>
      <c r="SMO176" s="37"/>
      <c r="SMP176" s="37"/>
      <c r="SMQ176" s="37"/>
      <c r="SMR176" s="37"/>
      <c r="SMS176" s="37"/>
      <c r="SMT176" s="37"/>
      <c r="SMU176" s="37"/>
      <c r="SMV176" s="37"/>
      <c r="SMW176" s="37"/>
      <c r="SMX176" s="37"/>
      <c r="SMY176" s="37"/>
      <c r="SMZ176" s="37"/>
      <c r="SNA176" s="37"/>
      <c r="SNB176" s="37"/>
      <c r="SNC176" s="37"/>
      <c r="SND176" s="37"/>
      <c r="SNE176" s="37"/>
      <c r="SNF176" s="37"/>
      <c r="SNG176" s="37"/>
      <c r="SNH176" s="37"/>
      <c r="SNI176" s="37"/>
      <c r="SNJ176" s="37"/>
      <c r="SNK176" s="37"/>
      <c r="SNL176" s="37"/>
      <c r="SNM176" s="37"/>
      <c r="SNN176" s="37"/>
      <c r="SNO176" s="37"/>
      <c r="SNP176" s="37"/>
      <c r="SNQ176" s="37"/>
      <c r="SNR176" s="37"/>
      <c r="SNS176" s="37"/>
      <c r="SNT176" s="37"/>
      <c r="SNU176" s="37"/>
      <c r="SNV176" s="37"/>
      <c r="SNW176" s="37"/>
      <c r="SNX176" s="37"/>
      <c r="SNY176" s="37"/>
      <c r="SNZ176" s="37"/>
      <c r="SOA176" s="37"/>
      <c r="SOB176" s="37"/>
      <c r="SOC176" s="37"/>
      <c r="SOD176" s="37"/>
      <c r="SOE176" s="37"/>
      <c r="SOF176" s="37"/>
      <c r="SOG176" s="37"/>
      <c r="SOH176" s="37"/>
      <c r="SOI176" s="37"/>
      <c r="SOJ176" s="37"/>
      <c r="SOK176" s="37"/>
      <c r="SOL176" s="37"/>
      <c r="SOM176" s="37"/>
      <c r="SON176" s="37"/>
      <c r="SOO176" s="37"/>
      <c r="SOP176" s="37"/>
      <c r="SOQ176" s="37"/>
      <c r="SOR176" s="37"/>
      <c r="SOS176" s="37"/>
      <c r="SOT176" s="37"/>
      <c r="SOU176" s="37"/>
      <c r="SOV176" s="37"/>
      <c r="SOW176" s="37"/>
      <c r="SOX176" s="37"/>
      <c r="SOY176" s="37"/>
      <c r="SOZ176" s="37"/>
      <c r="SPA176" s="37"/>
      <c r="SPB176" s="37"/>
      <c r="SPC176" s="37"/>
      <c r="SPD176" s="37"/>
      <c r="SPE176" s="37"/>
      <c r="SPF176" s="37"/>
      <c r="SPG176" s="37"/>
      <c r="SPH176" s="37"/>
      <c r="SPI176" s="37"/>
      <c r="SPJ176" s="37"/>
      <c r="SPK176" s="37"/>
      <c r="SPL176" s="37"/>
      <c r="SPM176" s="37"/>
      <c r="SPN176" s="37"/>
      <c r="SPO176" s="37"/>
      <c r="SPP176" s="37"/>
      <c r="SPQ176" s="37"/>
      <c r="SPR176" s="37"/>
      <c r="SPS176" s="37"/>
      <c r="SPT176" s="37"/>
      <c r="SPU176" s="37"/>
      <c r="SPV176" s="37"/>
      <c r="SPW176" s="37"/>
      <c r="SPX176" s="37"/>
      <c r="SPY176" s="37"/>
      <c r="SPZ176" s="37"/>
      <c r="SQA176" s="37"/>
      <c r="SQB176" s="37"/>
      <c r="SQC176" s="37"/>
      <c r="SQD176" s="37"/>
      <c r="SQE176" s="37"/>
      <c r="SQF176" s="37"/>
      <c r="SQG176" s="37"/>
      <c r="SQH176" s="37"/>
      <c r="SQI176" s="37"/>
      <c r="SQJ176" s="37"/>
      <c r="SQK176" s="37"/>
      <c r="SQL176" s="37"/>
      <c r="SQM176" s="37"/>
      <c r="SQN176" s="37"/>
      <c r="SQO176" s="37"/>
      <c r="SQP176" s="37"/>
      <c r="SQQ176" s="37"/>
      <c r="SQR176" s="37"/>
      <c r="SQS176" s="37"/>
      <c r="SQT176" s="37"/>
      <c r="SQU176" s="37"/>
      <c r="SQV176" s="37"/>
      <c r="SQW176" s="37"/>
      <c r="SQX176" s="37"/>
      <c r="SQY176" s="37"/>
      <c r="SQZ176" s="37"/>
      <c r="SRA176" s="37"/>
      <c r="SRB176" s="37"/>
      <c r="SRC176" s="37"/>
      <c r="SRD176" s="37"/>
      <c r="SRE176" s="37"/>
      <c r="SRF176" s="37"/>
      <c r="SRG176" s="37"/>
      <c r="SRH176" s="37"/>
      <c r="SRI176" s="37"/>
      <c r="SRJ176" s="37"/>
      <c r="SRK176" s="37"/>
      <c r="SRL176" s="37"/>
      <c r="SRM176" s="37"/>
      <c r="SRN176" s="37"/>
      <c r="SRO176" s="37"/>
      <c r="SRP176" s="37"/>
      <c r="SRQ176" s="37"/>
      <c r="SRR176" s="37"/>
      <c r="SRS176" s="37"/>
      <c r="SRT176" s="37"/>
      <c r="SRU176" s="37"/>
      <c r="SRV176" s="37"/>
      <c r="SRW176" s="37"/>
      <c r="SRX176" s="37"/>
      <c r="SRY176" s="37"/>
      <c r="SRZ176" s="37"/>
      <c r="SSA176" s="37"/>
      <c r="SSB176" s="37"/>
      <c r="SSC176" s="37"/>
      <c r="SSD176" s="37"/>
      <c r="SSE176" s="37"/>
      <c r="SSF176" s="37"/>
      <c r="SSG176" s="37"/>
      <c r="SSH176" s="37"/>
      <c r="SSI176" s="37"/>
      <c r="SSJ176" s="37"/>
      <c r="SSK176" s="37"/>
      <c r="SSL176" s="37"/>
      <c r="SSM176" s="37"/>
      <c r="SSN176" s="37"/>
      <c r="SSO176" s="37"/>
      <c r="SSP176" s="37"/>
      <c r="SSQ176" s="37"/>
      <c r="SSR176" s="37"/>
      <c r="SSS176" s="37"/>
      <c r="SST176" s="37"/>
      <c r="SSU176" s="37"/>
      <c r="SSV176" s="37"/>
      <c r="SSW176" s="37"/>
      <c r="SSX176" s="37"/>
      <c r="SSY176" s="37"/>
      <c r="SSZ176" s="37"/>
      <c r="STA176" s="37"/>
      <c r="STB176" s="37"/>
      <c r="STC176" s="37"/>
      <c r="STD176" s="37"/>
      <c r="STE176" s="37"/>
      <c r="STF176" s="37"/>
      <c r="STG176" s="37"/>
      <c r="STH176" s="37"/>
      <c r="STI176" s="37"/>
      <c r="STJ176" s="37"/>
      <c r="STK176" s="37"/>
      <c r="STL176" s="37"/>
      <c r="STM176" s="37"/>
      <c r="STN176" s="37"/>
      <c r="STO176" s="37"/>
      <c r="STP176" s="37"/>
      <c r="STQ176" s="37"/>
      <c r="STR176" s="37"/>
      <c r="STS176" s="37"/>
      <c r="STT176" s="37"/>
      <c r="STU176" s="37"/>
      <c r="STV176" s="37"/>
      <c r="STW176" s="37"/>
      <c r="STX176" s="37"/>
      <c r="STY176" s="37"/>
      <c r="STZ176" s="37"/>
      <c r="SUA176" s="37"/>
      <c r="SUB176" s="37"/>
      <c r="SUC176" s="37"/>
      <c r="SUD176" s="37"/>
      <c r="SUE176" s="37"/>
      <c r="SUF176" s="37"/>
      <c r="SUG176" s="37"/>
      <c r="SUH176" s="37"/>
      <c r="SUI176" s="37"/>
      <c r="SUJ176" s="37"/>
      <c r="SUK176" s="37"/>
      <c r="SUL176" s="37"/>
      <c r="SUM176" s="37"/>
      <c r="SUN176" s="37"/>
      <c r="SUO176" s="37"/>
      <c r="SUP176" s="37"/>
      <c r="SUQ176" s="37"/>
      <c r="SUR176" s="37"/>
      <c r="SUS176" s="37"/>
      <c r="SUT176" s="37"/>
      <c r="SUU176" s="37"/>
      <c r="SUV176" s="37"/>
      <c r="SUW176" s="37"/>
      <c r="SUX176" s="37"/>
      <c r="SUY176" s="37"/>
      <c r="SUZ176" s="37"/>
      <c r="SVA176" s="37"/>
      <c r="SVB176" s="37"/>
      <c r="SVC176" s="37"/>
      <c r="SVD176" s="37"/>
      <c r="SVE176" s="37"/>
      <c r="SVF176" s="37"/>
      <c r="SVG176" s="37"/>
      <c r="SVH176" s="37"/>
      <c r="SVI176" s="37"/>
      <c r="SVJ176" s="37"/>
      <c r="SVK176" s="37"/>
      <c r="SVL176" s="37"/>
      <c r="SVM176" s="37"/>
      <c r="SVN176" s="37"/>
      <c r="SVO176" s="37"/>
      <c r="SVP176" s="37"/>
      <c r="SVQ176" s="37"/>
      <c r="SVR176" s="37"/>
      <c r="SVS176" s="37"/>
      <c r="SVT176" s="37"/>
      <c r="SVU176" s="37"/>
      <c r="SVV176" s="37"/>
      <c r="SVW176" s="37"/>
      <c r="SVX176" s="37"/>
      <c r="SVY176" s="37"/>
      <c r="SVZ176" s="37"/>
      <c r="SWA176" s="37"/>
      <c r="SWB176" s="37"/>
      <c r="SWC176" s="37"/>
      <c r="SWD176" s="37"/>
      <c r="SWE176" s="37"/>
      <c r="SWF176" s="37"/>
      <c r="SWG176" s="37"/>
      <c r="SWH176" s="37"/>
      <c r="SWI176" s="37"/>
      <c r="SWJ176" s="37"/>
      <c r="SWK176" s="37"/>
      <c r="SWL176" s="37"/>
      <c r="SWM176" s="37"/>
      <c r="SWN176" s="37"/>
      <c r="SWO176" s="37"/>
      <c r="SWP176" s="37"/>
      <c r="SWQ176" s="37"/>
      <c r="SWR176" s="37"/>
      <c r="SWS176" s="37"/>
      <c r="SWT176" s="37"/>
      <c r="SWU176" s="37"/>
      <c r="SWV176" s="37"/>
      <c r="SWW176" s="37"/>
      <c r="SWX176" s="37"/>
      <c r="SWY176" s="37"/>
      <c r="SWZ176" s="37"/>
      <c r="SXA176" s="37"/>
      <c r="SXB176" s="37"/>
      <c r="SXC176" s="37"/>
      <c r="SXD176" s="37"/>
      <c r="SXE176" s="37"/>
      <c r="SXF176" s="37"/>
      <c r="SXG176" s="37"/>
      <c r="SXH176" s="37"/>
      <c r="SXI176" s="37"/>
      <c r="SXJ176" s="37"/>
      <c r="SXK176" s="37"/>
      <c r="SXL176" s="37"/>
      <c r="SXM176" s="37"/>
      <c r="SXN176" s="37"/>
      <c r="SXO176" s="37"/>
      <c r="SXP176" s="37"/>
      <c r="SXQ176" s="37"/>
      <c r="SXR176" s="37"/>
      <c r="SXS176" s="37"/>
      <c r="SXT176" s="37"/>
      <c r="SXU176" s="37"/>
      <c r="SXV176" s="37"/>
      <c r="SXW176" s="37"/>
      <c r="SXX176" s="37"/>
      <c r="SXY176" s="37"/>
      <c r="SXZ176" s="37"/>
      <c r="SYA176" s="37"/>
      <c r="SYB176" s="37"/>
      <c r="SYC176" s="37"/>
      <c r="SYD176" s="37"/>
      <c r="SYE176" s="37"/>
      <c r="SYF176" s="37"/>
      <c r="SYG176" s="37"/>
      <c r="SYH176" s="37"/>
      <c r="SYI176" s="37"/>
      <c r="SYJ176" s="37"/>
      <c r="SYK176" s="37"/>
      <c r="SYL176" s="37"/>
      <c r="SYM176" s="37"/>
      <c r="SYN176" s="37"/>
      <c r="SYO176" s="37"/>
      <c r="SYP176" s="37"/>
      <c r="SYQ176" s="37"/>
      <c r="SYR176" s="37"/>
      <c r="SYS176" s="37"/>
      <c r="SYT176" s="37"/>
      <c r="SYU176" s="37"/>
      <c r="SYV176" s="37"/>
      <c r="SYW176" s="37"/>
      <c r="SYX176" s="37"/>
      <c r="SYY176" s="37"/>
      <c r="SYZ176" s="37"/>
      <c r="SZA176" s="37"/>
      <c r="SZB176" s="37"/>
      <c r="SZC176" s="37"/>
      <c r="SZD176" s="37"/>
      <c r="SZE176" s="37"/>
      <c r="SZF176" s="37"/>
      <c r="SZG176" s="37"/>
      <c r="SZH176" s="37"/>
      <c r="SZI176" s="37"/>
      <c r="SZJ176" s="37"/>
      <c r="SZK176" s="37"/>
      <c r="SZL176" s="37"/>
      <c r="SZM176" s="37"/>
      <c r="SZN176" s="37"/>
      <c r="SZO176" s="37"/>
      <c r="SZP176" s="37"/>
      <c r="SZQ176" s="37"/>
      <c r="SZR176" s="37"/>
      <c r="SZS176" s="37"/>
      <c r="SZT176" s="37"/>
      <c r="SZU176" s="37"/>
      <c r="SZV176" s="37"/>
      <c r="SZW176" s="37"/>
      <c r="SZX176" s="37"/>
      <c r="SZY176" s="37"/>
      <c r="SZZ176" s="37"/>
      <c r="TAA176" s="37"/>
      <c r="TAB176" s="37"/>
      <c r="TAC176" s="37"/>
      <c r="TAD176" s="37"/>
      <c r="TAE176" s="37"/>
      <c r="TAF176" s="37"/>
      <c r="TAG176" s="37"/>
      <c r="TAH176" s="37"/>
      <c r="TAI176" s="37"/>
      <c r="TAJ176" s="37"/>
      <c r="TAK176" s="37"/>
      <c r="TAL176" s="37"/>
      <c r="TAM176" s="37"/>
      <c r="TAN176" s="37"/>
      <c r="TAO176" s="37"/>
      <c r="TAP176" s="37"/>
      <c r="TAQ176" s="37"/>
      <c r="TAR176" s="37"/>
      <c r="TAS176" s="37"/>
      <c r="TAT176" s="37"/>
      <c r="TAU176" s="37"/>
      <c r="TAV176" s="37"/>
      <c r="TAW176" s="37"/>
      <c r="TAX176" s="37"/>
      <c r="TAY176" s="37"/>
      <c r="TAZ176" s="37"/>
      <c r="TBA176" s="37"/>
      <c r="TBB176" s="37"/>
      <c r="TBC176" s="37"/>
      <c r="TBD176" s="37"/>
      <c r="TBE176" s="37"/>
      <c r="TBF176" s="37"/>
      <c r="TBG176" s="37"/>
      <c r="TBH176" s="37"/>
      <c r="TBI176" s="37"/>
      <c r="TBJ176" s="37"/>
      <c r="TBK176" s="37"/>
      <c r="TBL176" s="37"/>
      <c r="TBM176" s="37"/>
      <c r="TBN176" s="37"/>
      <c r="TBO176" s="37"/>
      <c r="TBP176" s="37"/>
      <c r="TBQ176" s="37"/>
      <c r="TBR176" s="37"/>
      <c r="TBS176" s="37"/>
      <c r="TBT176" s="37"/>
      <c r="TBU176" s="37"/>
      <c r="TBV176" s="37"/>
      <c r="TBW176" s="37"/>
      <c r="TBX176" s="37"/>
      <c r="TBY176" s="37"/>
      <c r="TBZ176" s="37"/>
      <c r="TCA176" s="37"/>
      <c r="TCB176" s="37"/>
      <c r="TCC176" s="37"/>
      <c r="TCD176" s="37"/>
      <c r="TCE176" s="37"/>
      <c r="TCF176" s="37"/>
      <c r="TCG176" s="37"/>
      <c r="TCH176" s="37"/>
      <c r="TCI176" s="37"/>
      <c r="TCJ176" s="37"/>
      <c r="TCK176" s="37"/>
      <c r="TCL176" s="37"/>
      <c r="TCM176" s="37"/>
      <c r="TCN176" s="37"/>
      <c r="TCO176" s="37"/>
      <c r="TCP176" s="37"/>
      <c r="TCQ176" s="37"/>
      <c r="TCR176" s="37"/>
      <c r="TCS176" s="37"/>
      <c r="TCT176" s="37"/>
      <c r="TCU176" s="37"/>
      <c r="TCV176" s="37"/>
      <c r="TCW176" s="37"/>
      <c r="TCX176" s="37"/>
      <c r="TCY176" s="37"/>
      <c r="TCZ176" s="37"/>
      <c r="TDA176" s="37"/>
      <c r="TDB176" s="37"/>
      <c r="TDC176" s="37"/>
      <c r="TDD176" s="37"/>
      <c r="TDE176" s="37"/>
      <c r="TDF176" s="37"/>
      <c r="TDG176" s="37"/>
      <c r="TDH176" s="37"/>
      <c r="TDI176" s="37"/>
      <c r="TDJ176" s="37"/>
      <c r="TDK176" s="37"/>
      <c r="TDL176" s="37"/>
      <c r="TDM176" s="37"/>
      <c r="TDN176" s="37"/>
      <c r="TDO176" s="37"/>
      <c r="TDP176" s="37"/>
      <c r="TDQ176" s="37"/>
      <c r="TDR176" s="37"/>
      <c r="TDS176" s="37"/>
      <c r="TDT176" s="37"/>
      <c r="TDU176" s="37"/>
      <c r="TDV176" s="37"/>
      <c r="TDW176" s="37"/>
      <c r="TDX176" s="37"/>
      <c r="TDY176" s="37"/>
      <c r="TDZ176" s="37"/>
      <c r="TEA176" s="37"/>
      <c r="TEB176" s="37"/>
      <c r="TEC176" s="37"/>
      <c r="TED176" s="37"/>
      <c r="TEE176" s="37"/>
      <c r="TEF176" s="37"/>
      <c r="TEG176" s="37"/>
      <c r="TEH176" s="37"/>
      <c r="TEI176" s="37"/>
      <c r="TEJ176" s="37"/>
      <c r="TEK176" s="37"/>
      <c r="TEL176" s="37"/>
      <c r="TEM176" s="37"/>
      <c r="TEN176" s="37"/>
      <c r="TEO176" s="37"/>
      <c r="TEP176" s="37"/>
      <c r="TEQ176" s="37"/>
      <c r="TER176" s="37"/>
      <c r="TES176" s="37"/>
      <c r="TET176" s="37"/>
      <c r="TEU176" s="37"/>
      <c r="TEV176" s="37"/>
      <c r="TEW176" s="37"/>
      <c r="TEX176" s="37"/>
      <c r="TEY176" s="37"/>
      <c r="TEZ176" s="37"/>
      <c r="TFA176" s="37"/>
      <c r="TFB176" s="37"/>
      <c r="TFC176" s="37"/>
      <c r="TFD176" s="37"/>
      <c r="TFE176" s="37"/>
      <c r="TFF176" s="37"/>
      <c r="TFG176" s="37"/>
      <c r="TFH176" s="37"/>
      <c r="TFI176" s="37"/>
      <c r="TFJ176" s="37"/>
      <c r="TFK176" s="37"/>
      <c r="TFL176" s="37"/>
      <c r="TFM176" s="37"/>
      <c r="TFN176" s="37"/>
      <c r="TFO176" s="37"/>
      <c r="TFP176" s="37"/>
      <c r="TFQ176" s="37"/>
      <c r="TFR176" s="37"/>
      <c r="TFS176" s="37"/>
      <c r="TFT176" s="37"/>
      <c r="TFU176" s="37"/>
      <c r="TFV176" s="37"/>
      <c r="TFW176" s="37"/>
      <c r="TFX176" s="37"/>
      <c r="TFY176" s="37"/>
      <c r="TFZ176" s="37"/>
      <c r="TGA176" s="37"/>
      <c r="TGB176" s="37"/>
      <c r="TGC176" s="37"/>
      <c r="TGD176" s="37"/>
      <c r="TGE176" s="37"/>
      <c r="TGF176" s="37"/>
      <c r="TGG176" s="37"/>
      <c r="TGH176" s="37"/>
      <c r="TGI176" s="37"/>
      <c r="TGJ176" s="37"/>
      <c r="TGK176" s="37"/>
      <c r="TGL176" s="37"/>
      <c r="TGM176" s="37"/>
      <c r="TGN176" s="37"/>
      <c r="TGO176" s="37"/>
      <c r="TGP176" s="37"/>
      <c r="TGQ176" s="37"/>
      <c r="TGR176" s="37"/>
      <c r="TGS176" s="37"/>
      <c r="TGT176" s="37"/>
      <c r="TGU176" s="37"/>
      <c r="TGV176" s="37"/>
      <c r="TGW176" s="37"/>
      <c r="TGX176" s="37"/>
      <c r="TGY176" s="37"/>
      <c r="TGZ176" s="37"/>
      <c r="THA176" s="37"/>
      <c r="THB176" s="37"/>
      <c r="THC176" s="37"/>
      <c r="THD176" s="37"/>
      <c r="THE176" s="37"/>
      <c r="THF176" s="37"/>
      <c r="THG176" s="37"/>
      <c r="THH176" s="37"/>
      <c r="THI176" s="37"/>
      <c r="THJ176" s="37"/>
      <c r="THK176" s="37"/>
      <c r="THL176" s="37"/>
      <c r="THM176" s="37"/>
      <c r="THN176" s="37"/>
      <c r="THO176" s="37"/>
      <c r="THP176" s="37"/>
      <c r="THQ176" s="37"/>
      <c r="THR176" s="37"/>
      <c r="THS176" s="37"/>
      <c r="THT176" s="37"/>
      <c r="THU176" s="37"/>
      <c r="THV176" s="37"/>
      <c r="THW176" s="37"/>
      <c r="THX176" s="37"/>
      <c r="THY176" s="37"/>
      <c r="THZ176" s="37"/>
      <c r="TIA176" s="37"/>
      <c r="TIB176" s="37"/>
      <c r="TIC176" s="37"/>
      <c r="TID176" s="37"/>
      <c r="TIE176" s="37"/>
      <c r="TIF176" s="37"/>
      <c r="TIG176" s="37"/>
      <c r="TIH176" s="37"/>
      <c r="TII176" s="37"/>
      <c r="TIJ176" s="37"/>
      <c r="TIK176" s="37"/>
      <c r="TIL176" s="37"/>
      <c r="TIM176" s="37"/>
      <c r="TIN176" s="37"/>
      <c r="TIO176" s="37"/>
      <c r="TIP176" s="37"/>
      <c r="TIQ176" s="37"/>
      <c r="TIR176" s="37"/>
      <c r="TIS176" s="37"/>
      <c r="TIT176" s="37"/>
      <c r="TIU176" s="37"/>
      <c r="TIV176" s="37"/>
      <c r="TIW176" s="37"/>
      <c r="TIX176" s="37"/>
      <c r="TIY176" s="37"/>
      <c r="TIZ176" s="37"/>
      <c r="TJA176" s="37"/>
      <c r="TJB176" s="37"/>
      <c r="TJC176" s="37"/>
      <c r="TJD176" s="37"/>
      <c r="TJE176" s="37"/>
      <c r="TJF176" s="37"/>
      <c r="TJG176" s="37"/>
      <c r="TJH176" s="37"/>
      <c r="TJI176" s="37"/>
      <c r="TJJ176" s="37"/>
      <c r="TJK176" s="37"/>
      <c r="TJL176" s="37"/>
      <c r="TJM176" s="37"/>
      <c r="TJN176" s="37"/>
      <c r="TJO176" s="37"/>
      <c r="TJP176" s="37"/>
      <c r="TJQ176" s="37"/>
      <c r="TJR176" s="37"/>
      <c r="TJS176" s="37"/>
      <c r="TJT176" s="37"/>
      <c r="TJU176" s="37"/>
      <c r="TJV176" s="37"/>
      <c r="TJW176" s="37"/>
      <c r="TJX176" s="37"/>
      <c r="TJY176" s="37"/>
      <c r="TJZ176" s="37"/>
      <c r="TKA176" s="37"/>
      <c r="TKB176" s="37"/>
      <c r="TKC176" s="37"/>
      <c r="TKD176" s="37"/>
      <c r="TKE176" s="37"/>
      <c r="TKF176" s="37"/>
      <c r="TKG176" s="37"/>
      <c r="TKH176" s="37"/>
      <c r="TKI176" s="37"/>
      <c r="TKJ176" s="37"/>
      <c r="TKK176" s="37"/>
      <c r="TKL176" s="37"/>
      <c r="TKM176" s="37"/>
      <c r="TKN176" s="37"/>
      <c r="TKO176" s="37"/>
      <c r="TKP176" s="37"/>
      <c r="TKQ176" s="37"/>
      <c r="TKR176" s="37"/>
      <c r="TKS176" s="37"/>
      <c r="TKT176" s="37"/>
      <c r="TKU176" s="37"/>
      <c r="TKV176" s="37"/>
      <c r="TKW176" s="37"/>
      <c r="TKX176" s="37"/>
      <c r="TKY176" s="37"/>
      <c r="TKZ176" s="37"/>
      <c r="TLA176" s="37"/>
      <c r="TLB176" s="37"/>
      <c r="TLC176" s="37"/>
      <c r="TLD176" s="37"/>
      <c r="TLE176" s="37"/>
      <c r="TLF176" s="37"/>
      <c r="TLG176" s="37"/>
      <c r="TLH176" s="37"/>
      <c r="TLI176" s="37"/>
      <c r="TLJ176" s="37"/>
      <c r="TLK176" s="37"/>
      <c r="TLL176" s="37"/>
      <c r="TLM176" s="37"/>
      <c r="TLN176" s="37"/>
      <c r="TLO176" s="37"/>
      <c r="TLP176" s="37"/>
      <c r="TLQ176" s="37"/>
      <c r="TLR176" s="37"/>
      <c r="TLS176" s="37"/>
      <c r="TLT176" s="37"/>
      <c r="TLU176" s="37"/>
      <c r="TLV176" s="37"/>
      <c r="TLW176" s="37"/>
      <c r="TLX176" s="37"/>
      <c r="TLY176" s="37"/>
      <c r="TLZ176" s="37"/>
      <c r="TMA176" s="37"/>
      <c r="TMB176" s="37"/>
      <c r="TMC176" s="37"/>
      <c r="TMD176" s="37"/>
      <c r="TME176" s="37"/>
      <c r="TMF176" s="37"/>
      <c r="TMG176" s="37"/>
      <c r="TMH176" s="37"/>
      <c r="TMI176" s="37"/>
      <c r="TMJ176" s="37"/>
      <c r="TMK176" s="37"/>
      <c r="TML176" s="37"/>
      <c r="TMM176" s="37"/>
      <c r="TMN176" s="37"/>
      <c r="TMO176" s="37"/>
      <c r="TMP176" s="37"/>
      <c r="TMQ176" s="37"/>
      <c r="TMR176" s="37"/>
      <c r="TMS176" s="37"/>
      <c r="TMT176" s="37"/>
      <c r="TMU176" s="37"/>
      <c r="TMV176" s="37"/>
      <c r="TMW176" s="37"/>
      <c r="TMX176" s="37"/>
      <c r="TMY176" s="37"/>
      <c r="TMZ176" s="37"/>
      <c r="TNA176" s="37"/>
      <c r="TNB176" s="37"/>
      <c r="TNC176" s="37"/>
      <c r="TND176" s="37"/>
      <c r="TNE176" s="37"/>
      <c r="TNF176" s="37"/>
      <c r="TNG176" s="37"/>
      <c r="TNH176" s="37"/>
      <c r="TNI176" s="37"/>
      <c r="TNJ176" s="37"/>
      <c r="TNK176" s="37"/>
      <c r="TNL176" s="37"/>
      <c r="TNM176" s="37"/>
      <c r="TNN176" s="37"/>
      <c r="TNO176" s="37"/>
      <c r="TNP176" s="37"/>
      <c r="TNQ176" s="37"/>
      <c r="TNR176" s="37"/>
      <c r="TNS176" s="37"/>
      <c r="TNT176" s="37"/>
      <c r="TNU176" s="37"/>
      <c r="TNV176" s="37"/>
      <c r="TNW176" s="37"/>
      <c r="TNX176" s="37"/>
      <c r="TNY176" s="37"/>
      <c r="TNZ176" s="37"/>
      <c r="TOA176" s="37"/>
      <c r="TOB176" s="37"/>
      <c r="TOC176" s="37"/>
      <c r="TOD176" s="37"/>
      <c r="TOE176" s="37"/>
      <c r="TOF176" s="37"/>
      <c r="TOG176" s="37"/>
      <c r="TOH176" s="37"/>
      <c r="TOI176" s="37"/>
      <c r="TOJ176" s="37"/>
      <c r="TOK176" s="37"/>
      <c r="TOL176" s="37"/>
      <c r="TOM176" s="37"/>
      <c r="TON176" s="37"/>
      <c r="TOO176" s="37"/>
      <c r="TOP176" s="37"/>
      <c r="TOQ176" s="37"/>
      <c r="TOR176" s="37"/>
      <c r="TOS176" s="37"/>
      <c r="TOT176" s="37"/>
      <c r="TOU176" s="37"/>
      <c r="TOV176" s="37"/>
      <c r="TOW176" s="37"/>
      <c r="TOX176" s="37"/>
      <c r="TOY176" s="37"/>
      <c r="TOZ176" s="37"/>
      <c r="TPA176" s="37"/>
      <c r="TPB176" s="37"/>
      <c r="TPC176" s="37"/>
      <c r="TPD176" s="37"/>
      <c r="TPE176" s="37"/>
      <c r="TPF176" s="37"/>
      <c r="TPG176" s="37"/>
      <c r="TPH176" s="37"/>
      <c r="TPI176" s="37"/>
      <c r="TPJ176" s="37"/>
      <c r="TPK176" s="37"/>
      <c r="TPL176" s="37"/>
      <c r="TPM176" s="37"/>
      <c r="TPN176" s="37"/>
      <c r="TPO176" s="37"/>
      <c r="TPP176" s="37"/>
      <c r="TPQ176" s="37"/>
      <c r="TPR176" s="37"/>
      <c r="TPS176" s="37"/>
      <c r="TPT176" s="37"/>
      <c r="TPU176" s="37"/>
      <c r="TPV176" s="37"/>
      <c r="TPW176" s="37"/>
      <c r="TPX176" s="37"/>
      <c r="TPY176" s="37"/>
      <c r="TPZ176" s="37"/>
      <c r="TQA176" s="37"/>
      <c r="TQB176" s="37"/>
      <c r="TQC176" s="37"/>
      <c r="TQD176" s="37"/>
      <c r="TQE176" s="37"/>
      <c r="TQF176" s="37"/>
      <c r="TQG176" s="37"/>
      <c r="TQH176" s="37"/>
      <c r="TQI176" s="37"/>
      <c r="TQJ176" s="37"/>
      <c r="TQK176" s="37"/>
      <c r="TQL176" s="37"/>
      <c r="TQM176" s="37"/>
      <c r="TQN176" s="37"/>
      <c r="TQO176" s="37"/>
      <c r="TQP176" s="37"/>
      <c r="TQQ176" s="37"/>
      <c r="TQR176" s="37"/>
      <c r="TQS176" s="37"/>
      <c r="TQT176" s="37"/>
      <c r="TQU176" s="37"/>
      <c r="TQV176" s="37"/>
      <c r="TQW176" s="37"/>
      <c r="TQX176" s="37"/>
      <c r="TQY176" s="37"/>
      <c r="TQZ176" s="37"/>
      <c r="TRA176" s="37"/>
      <c r="TRB176" s="37"/>
      <c r="TRC176" s="37"/>
      <c r="TRD176" s="37"/>
      <c r="TRE176" s="37"/>
      <c r="TRF176" s="37"/>
      <c r="TRG176" s="37"/>
      <c r="TRH176" s="37"/>
      <c r="TRI176" s="37"/>
      <c r="TRJ176" s="37"/>
      <c r="TRK176" s="37"/>
      <c r="TRL176" s="37"/>
      <c r="TRM176" s="37"/>
      <c r="TRN176" s="37"/>
      <c r="TRO176" s="37"/>
      <c r="TRP176" s="37"/>
      <c r="TRQ176" s="37"/>
      <c r="TRR176" s="37"/>
      <c r="TRS176" s="37"/>
      <c r="TRT176" s="37"/>
      <c r="TRU176" s="37"/>
      <c r="TRV176" s="37"/>
      <c r="TRW176" s="37"/>
      <c r="TRX176" s="37"/>
      <c r="TRY176" s="37"/>
      <c r="TRZ176" s="37"/>
      <c r="TSA176" s="37"/>
      <c r="TSB176" s="37"/>
      <c r="TSC176" s="37"/>
      <c r="TSD176" s="37"/>
      <c r="TSE176" s="37"/>
      <c r="TSF176" s="37"/>
      <c r="TSG176" s="37"/>
      <c r="TSH176" s="37"/>
      <c r="TSI176" s="37"/>
      <c r="TSJ176" s="37"/>
      <c r="TSK176" s="37"/>
      <c r="TSL176" s="37"/>
      <c r="TSM176" s="37"/>
      <c r="TSN176" s="37"/>
      <c r="TSO176" s="37"/>
      <c r="TSP176" s="37"/>
      <c r="TSQ176" s="37"/>
      <c r="TSR176" s="37"/>
      <c r="TSS176" s="37"/>
      <c r="TST176" s="37"/>
      <c r="TSU176" s="37"/>
      <c r="TSV176" s="37"/>
      <c r="TSW176" s="37"/>
      <c r="TSX176" s="37"/>
      <c r="TSY176" s="37"/>
      <c r="TSZ176" s="37"/>
      <c r="TTA176" s="37"/>
      <c r="TTB176" s="37"/>
      <c r="TTC176" s="37"/>
      <c r="TTD176" s="37"/>
      <c r="TTE176" s="37"/>
      <c r="TTF176" s="37"/>
      <c r="TTG176" s="37"/>
      <c r="TTH176" s="37"/>
      <c r="TTI176" s="37"/>
      <c r="TTJ176" s="37"/>
      <c r="TTK176" s="37"/>
      <c r="TTL176" s="37"/>
      <c r="TTM176" s="37"/>
      <c r="TTN176" s="37"/>
      <c r="TTO176" s="37"/>
      <c r="TTP176" s="37"/>
      <c r="TTQ176" s="37"/>
      <c r="TTR176" s="37"/>
      <c r="TTS176" s="37"/>
      <c r="TTT176" s="37"/>
      <c r="TTU176" s="37"/>
      <c r="TTV176" s="37"/>
      <c r="TTW176" s="37"/>
      <c r="TTX176" s="37"/>
      <c r="TTY176" s="37"/>
      <c r="TTZ176" s="37"/>
      <c r="TUA176" s="37"/>
      <c r="TUB176" s="37"/>
      <c r="TUC176" s="37"/>
      <c r="TUD176" s="37"/>
      <c r="TUE176" s="37"/>
      <c r="TUF176" s="37"/>
      <c r="TUG176" s="37"/>
      <c r="TUH176" s="37"/>
      <c r="TUI176" s="37"/>
      <c r="TUJ176" s="37"/>
      <c r="TUK176" s="37"/>
      <c r="TUL176" s="37"/>
      <c r="TUM176" s="37"/>
      <c r="TUN176" s="37"/>
      <c r="TUO176" s="37"/>
      <c r="TUP176" s="37"/>
      <c r="TUQ176" s="37"/>
      <c r="TUR176" s="37"/>
      <c r="TUS176" s="37"/>
      <c r="TUT176" s="37"/>
      <c r="TUU176" s="37"/>
      <c r="TUV176" s="37"/>
      <c r="TUW176" s="37"/>
      <c r="TUX176" s="37"/>
      <c r="TUY176" s="37"/>
      <c r="TUZ176" s="37"/>
      <c r="TVA176" s="37"/>
      <c r="TVB176" s="37"/>
      <c r="TVC176" s="37"/>
      <c r="TVD176" s="37"/>
      <c r="TVE176" s="37"/>
      <c r="TVF176" s="37"/>
      <c r="TVG176" s="37"/>
      <c r="TVH176" s="37"/>
      <c r="TVI176" s="37"/>
      <c r="TVJ176" s="37"/>
      <c r="TVK176" s="37"/>
      <c r="TVL176" s="37"/>
      <c r="TVM176" s="37"/>
      <c r="TVN176" s="37"/>
      <c r="TVO176" s="37"/>
      <c r="TVP176" s="37"/>
      <c r="TVQ176" s="37"/>
      <c r="TVR176" s="37"/>
      <c r="TVS176" s="37"/>
      <c r="TVT176" s="37"/>
      <c r="TVU176" s="37"/>
      <c r="TVV176" s="37"/>
      <c r="TVW176" s="37"/>
      <c r="TVX176" s="37"/>
      <c r="TVY176" s="37"/>
      <c r="TVZ176" s="37"/>
      <c r="TWA176" s="37"/>
      <c r="TWB176" s="37"/>
      <c r="TWC176" s="37"/>
      <c r="TWD176" s="37"/>
      <c r="TWE176" s="37"/>
      <c r="TWF176" s="37"/>
      <c r="TWG176" s="37"/>
      <c r="TWH176" s="37"/>
      <c r="TWI176" s="37"/>
      <c r="TWJ176" s="37"/>
      <c r="TWK176" s="37"/>
      <c r="TWL176" s="37"/>
      <c r="TWM176" s="37"/>
      <c r="TWN176" s="37"/>
      <c r="TWO176" s="37"/>
      <c r="TWP176" s="37"/>
      <c r="TWQ176" s="37"/>
      <c r="TWR176" s="37"/>
      <c r="TWS176" s="37"/>
      <c r="TWT176" s="37"/>
      <c r="TWU176" s="37"/>
      <c r="TWV176" s="37"/>
      <c r="TWW176" s="37"/>
      <c r="TWX176" s="37"/>
      <c r="TWY176" s="37"/>
      <c r="TWZ176" s="37"/>
      <c r="TXA176" s="37"/>
      <c r="TXB176" s="37"/>
      <c r="TXC176" s="37"/>
      <c r="TXD176" s="37"/>
      <c r="TXE176" s="37"/>
      <c r="TXF176" s="37"/>
      <c r="TXG176" s="37"/>
      <c r="TXH176" s="37"/>
      <c r="TXI176" s="37"/>
      <c r="TXJ176" s="37"/>
      <c r="TXK176" s="37"/>
      <c r="TXL176" s="37"/>
      <c r="TXM176" s="37"/>
      <c r="TXN176" s="37"/>
      <c r="TXO176" s="37"/>
      <c r="TXP176" s="37"/>
      <c r="TXQ176" s="37"/>
      <c r="TXR176" s="37"/>
      <c r="TXS176" s="37"/>
      <c r="TXT176" s="37"/>
      <c r="TXU176" s="37"/>
      <c r="TXV176" s="37"/>
      <c r="TXW176" s="37"/>
      <c r="TXX176" s="37"/>
      <c r="TXY176" s="37"/>
      <c r="TXZ176" s="37"/>
      <c r="TYA176" s="37"/>
      <c r="TYB176" s="37"/>
      <c r="TYC176" s="37"/>
      <c r="TYD176" s="37"/>
      <c r="TYE176" s="37"/>
      <c r="TYF176" s="37"/>
      <c r="TYG176" s="37"/>
      <c r="TYH176" s="37"/>
      <c r="TYI176" s="37"/>
      <c r="TYJ176" s="37"/>
      <c r="TYK176" s="37"/>
      <c r="TYL176" s="37"/>
      <c r="TYM176" s="37"/>
      <c r="TYN176" s="37"/>
      <c r="TYO176" s="37"/>
      <c r="TYP176" s="37"/>
      <c r="TYQ176" s="37"/>
      <c r="TYR176" s="37"/>
      <c r="TYS176" s="37"/>
      <c r="TYT176" s="37"/>
      <c r="TYU176" s="37"/>
      <c r="TYV176" s="37"/>
      <c r="TYW176" s="37"/>
      <c r="TYX176" s="37"/>
      <c r="TYY176" s="37"/>
      <c r="TYZ176" s="37"/>
      <c r="TZA176" s="37"/>
      <c r="TZB176" s="37"/>
      <c r="TZC176" s="37"/>
      <c r="TZD176" s="37"/>
      <c r="TZE176" s="37"/>
      <c r="TZF176" s="37"/>
      <c r="TZG176" s="37"/>
      <c r="TZH176" s="37"/>
      <c r="TZI176" s="37"/>
      <c r="TZJ176" s="37"/>
      <c r="TZK176" s="37"/>
      <c r="TZL176" s="37"/>
      <c r="TZM176" s="37"/>
      <c r="TZN176" s="37"/>
      <c r="TZO176" s="37"/>
      <c r="TZP176" s="37"/>
      <c r="TZQ176" s="37"/>
      <c r="TZR176" s="37"/>
      <c r="TZS176" s="37"/>
      <c r="TZT176" s="37"/>
      <c r="TZU176" s="37"/>
      <c r="TZV176" s="37"/>
      <c r="TZW176" s="37"/>
      <c r="TZX176" s="37"/>
      <c r="TZY176" s="37"/>
      <c r="TZZ176" s="37"/>
      <c r="UAA176" s="37"/>
      <c r="UAB176" s="37"/>
      <c r="UAC176" s="37"/>
      <c r="UAD176" s="37"/>
      <c r="UAE176" s="37"/>
      <c r="UAF176" s="37"/>
      <c r="UAG176" s="37"/>
      <c r="UAH176" s="37"/>
      <c r="UAI176" s="37"/>
      <c r="UAJ176" s="37"/>
      <c r="UAK176" s="37"/>
      <c r="UAL176" s="37"/>
      <c r="UAM176" s="37"/>
      <c r="UAN176" s="37"/>
      <c r="UAO176" s="37"/>
      <c r="UAP176" s="37"/>
      <c r="UAQ176" s="37"/>
      <c r="UAR176" s="37"/>
      <c r="UAS176" s="37"/>
      <c r="UAT176" s="37"/>
      <c r="UAU176" s="37"/>
      <c r="UAV176" s="37"/>
      <c r="UAW176" s="37"/>
      <c r="UAX176" s="37"/>
      <c r="UAY176" s="37"/>
      <c r="UAZ176" s="37"/>
      <c r="UBA176" s="37"/>
      <c r="UBB176" s="37"/>
      <c r="UBC176" s="37"/>
      <c r="UBD176" s="37"/>
      <c r="UBE176" s="37"/>
      <c r="UBF176" s="37"/>
      <c r="UBG176" s="37"/>
      <c r="UBH176" s="37"/>
      <c r="UBI176" s="37"/>
      <c r="UBJ176" s="37"/>
      <c r="UBK176" s="37"/>
      <c r="UBL176" s="37"/>
      <c r="UBM176" s="37"/>
      <c r="UBN176" s="37"/>
      <c r="UBO176" s="37"/>
      <c r="UBP176" s="37"/>
      <c r="UBQ176" s="37"/>
      <c r="UBR176" s="37"/>
      <c r="UBS176" s="37"/>
      <c r="UBT176" s="37"/>
      <c r="UBU176" s="37"/>
      <c r="UBV176" s="37"/>
      <c r="UBW176" s="37"/>
      <c r="UBX176" s="37"/>
      <c r="UBY176" s="37"/>
      <c r="UBZ176" s="37"/>
      <c r="UCA176" s="37"/>
      <c r="UCB176" s="37"/>
      <c r="UCC176" s="37"/>
      <c r="UCD176" s="37"/>
      <c r="UCE176" s="37"/>
      <c r="UCF176" s="37"/>
      <c r="UCG176" s="37"/>
      <c r="UCH176" s="37"/>
      <c r="UCI176" s="37"/>
      <c r="UCJ176" s="37"/>
      <c r="UCK176" s="37"/>
      <c r="UCL176" s="37"/>
      <c r="UCM176" s="37"/>
      <c r="UCN176" s="37"/>
      <c r="UCO176" s="37"/>
      <c r="UCP176" s="37"/>
      <c r="UCQ176" s="37"/>
      <c r="UCR176" s="37"/>
      <c r="UCS176" s="37"/>
      <c r="UCT176" s="37"/>
      <c r="UCU176" s="37"/>
      <c r="UCV176" s="37"/>
      <c r="UCW176" s="37"/>
      <c r="UCX176" s="37"/>
      <c r="UCY176" s="37"/>
      <c r="UCZ176" s="37"/>
      <c r="UDA176" s="37"/>
      <c r="UDB176" s="37"/>
      <c r="UDC176" s="37"/>
      <c r="UDD176" s="37"/>
      <c r="UDE176" s="37"/>
      <c r="UDF176" s="37"/>
      <c r="UDG176" s="37"/>
      <c r="UDH176" s="37"/>
      <c r="UDI176" s="37"/>
      <c r="UDJ176" s="37"/>
      <c r="UDK176" s="37"/>
      <c r="UDL176" s="37"/>
      <c r="UDM176" s="37"/>
      <c r="UDN176" s="37"/>
      <c r="UDO176" s="37"/>
      <c r="UDP176" s="37"/>
      <c r="UDQ176" s="37"/>
      <c r="UDR176" s="37"/>
      <c r="UDS176" s="37"/>
      <c r="UDT176" s="37"/>
      <c r="UDU176" s="37"/>
      <c r="UDV176" s="37"/>
      <c r="UDW176" s="37"/>
      <c r="UDX176" s="37"/>
      <c r="UDY176" s="37"/>
      <c r="UDZ176" s="37"/>
      <c r="UEA176" s="37"/>
      <c r="UEB176" s="37"/>
      <c r="UEC176" s="37"/>
      <c r="UED176" s="37"/>
      <c r="UEE176" s="37"/>
      <c r="UEF176" s="37"/>
      <c r="UEG176" s="37"/>
      <c r="UEH176" s="37"/>
      <c r="UEI176" s="37"/>
      <c r="UEJ176" s="37"/>
      <c r="UEK176" s="37"/>
      <c r="UEL176" s="37"/>
      <c r="UEM176" s="37"/>
      <c r="UEN176" s="37"/>
      <c r="UEO176" s="37"/>
      <c r="UEP176" s="37"/>
      <c r="UEQ176" s="37"/>
      <c r="UER176" s="37"/>
      <c r="UES176" s="37"/>
      <c r="UET176" s="37"/>
      <c r="UEU176" s="37"/>
      <c r="UEV176" s="37"/>
      <c r="UEW176" s="37"/>
      <c r="UEX176" s="37"/>
      <c r="UEY176" s="37"/>
      <c r="UEZ176" s="37"/>
      <c r="UFA176" s="37"/>
      <c r="UFB176" s="37"/>
      <c r="UFC176" s="37"/>
      <c r="UFD176" s="37"/>
      <c r="UFE176" s="37"/>
      <c r="UFF176" s="37"/>
      <c r="UFG176" s="37"/>
      <c r="UFH176" s="37"/>
      <c r="UFI176" s="37"/>
      <c r="UFJ176" s="37"/>
      <c r="UFK176" s="37"/>
      <c r="UFL176" s="37"/>
      <c r="UFM176" s="37"/>
      <c r="UFN176" s="37"/>
      <c r="UFO176" s="37"/>
      <c r="UFP176" s="37"/>
      <c r="UFQ176" s="37"/>
      <c r="UFR176" s="37"/>
      <c r="UFS176" s="37"/>
      <c r="UFT176" s="37"/>
      <c r="UFU176" s="37"/>
      <c r="UFV176" s="37"/>
      <c r="UFW176" s="37"/>
      <c r="UFX176" s="37"/>
      <c r="UFY176" s="37"/>
      <c r="UFZ176" s="37"/>
      <c r="UGA176" s="37"/>
      <c r="UGB176" s="37"/>
      <c r="UGC176" s="37"/>
      <c r="UGD176" s="37"/>
      <c r="UGE176" s="37"/>
      <c r="UGF176" s="37"/>
      <c r="UGG176" s="37"/>
      <c r="UGH176" s="37"/>
      <c r="UGI176" s="37"/>
      <c r="UGJ176" s="37"/>
      <c r="UGK176" s="37"/>
      <c r="UGL176" s="37"/>
      <c r="UGM176" s="37"/>
      <c r="UGN176" s="37"/>
      <c r="UGO176" s="37"/>
      <c r="UGP176" s="37"/>
      <c r="UGQ176" s="37"/>
      <c r="UGR176" s="37"/>
      <c r="UGS176" s="37"/>
      <c r="UGT176" s="37"/>
      <c r="UGU176" s="37"/>
      <c r="UGV176" s="37"/>
      <c r="UGW176" s="37"/>
      <c r="UGX176" s="37"/>
      <c r="UGY176" s="37"/>
      <c r="UGZ176" s="37"/>
      <c r="UHA176" s="37"/>
      <c r="UHB176" s="37"/>
      <c r="UHC176" s="37"/>
      <c r="UHD176" s="37"/>
      <c r="UHE176" s="37"/>
      <c r="UHF176" s="37"/>
      <c r="UHG176" s="37"/>
      <c r="UHH176" s="37"/>
      <c r="UHI176" s="37"/>
      <c r="UHJ176" s="37"/>
      <c r="UHK176" s="37"/>
      <c r="UHL176" s="37"/>
      <c r="UHM176" s="37"/>
      <c r="UHN176" s="37"/>
      <c r="UHO176" s="37"/>
      <c r="UHP176" s="37"/>
      <c r="UHQ176" s="37"/>
      <c r="UHR176" s="37"/>
      <c r="UHS176" s="37"/>
      <c r="UHT176" s="37"/>
      <c r="UHU176" s="37"/>
      <c r="UHV176" s="37"/>
      <c r="UHW176" s="37"/>
      <c r="UHX176" s="37"/>
      <c r="UHY176" s="37"/>
      <c r="UHZ176" s="37"/>
      <c r="UIA176" s="37"/>
      <c r="UIB176" s="37"/>
      <c r="UIC176" s="37"/>
      <c r="UID176" s="37"/>
      <c r="UIE176" s="37"/>
      <c r="UIF176" s="37"/>
      <c r="UIG176" s="37"/>
      <c r="UIH176" s="37"/>
      <c r="UII176" s="37"/>
      <c r="UIJ176" s="37"/>
      <c r="UIK176" s="37"/>
      <c r="UIL176" s="37"/>
      <c r="UIM176" s="37"/>
      <c r="UIN176" s="37"/>
      <c r="UIO176" s="37"/>
      <c r="UIP176" s="37"/>
      <c r="UIQ176" s="37"/>
      <c r="UIR176" s="37"/>
      <c r="UIS176" s="37"/>
      <c r="UIT176" s="37"/>
      <c r="UIU176" s="37"/>
      <c r="UIV176" s="37"/>
      <c r="UIW176" s="37"/>
      <c r="UIX176" s="37"/>
      <c r="UIY176" s="37"/>
      <c r="UIZ176" s="37"/>
      <c r="UJA176" s="37"/>
      <c r="UJB176" s="37"/>
      <c r="UJC176" s="37"/>
      <c r="UJD176" s="37"/>
      <c r="UJE176" s="37"/>
      <c r="UJF176" s="37"/>
      <c r="UJG176" s="37"/>
      <c r="UJH176" s="37"/>
      <c r="UJI176" s="37"/>
      <c r="UJJ176" s="37"/>
      <c r="UJK176" s="37"/>
      <c r="UJL176" s="37"/>
      <c r="UJM176" s="37"/>
      <c r="UJN176" s="37"/>
      <c r="UJO176" s="37"/>
      <c r="UJP176" s="37"/>
      <c r="UJQ176" s="37"/>
      <c r="UJR176" s="37"/>
      <c r="UJS176" s="37"/>
      <c r="UJT176" s="37"/>
      <c r="UJU176" s="37"/>
      <c r="UJV176" s="37"/>
      <c r="UJW176" s="37"/>
      <c r="UJX176" s="37"/>
      <c r="UJY176" s="37"/>
      <c r="UJZ176" s="37"/>
      <c r="UKA176" s="37"/>
      <c r="UKB176" s="37"/>
      <c r="UKC176" s="37"/>
      <c r="UKD176" s="37"/>
      <c r="UKE176" s="37"/>
      <c r="UKF176" s="37"/>
      <c r="UKG176" s="37"/>
      <c r="UKH176" s="37"/>
      <c r="UKI176" s="37"/>
      <c r="UKJ176" s="37"/>
      <c r="UKK176" s="37"/>
      <c r="UKL176" s="37"/>
      <c r="UKM176" s="37"/>
      <c r="UKN176" s="37"/>
      <c r="UKO176" s="37"/>
      <c r="UKP176" s="37"/>
      <c r="UKQ176" s="37"/>
      <c r="UKR176" s="37"/>
      <c r="UKS176" s="37"/>
      <c r="UKT176" s="37"/>
      <c r="UKU176" s="37"/>
      <c r="UKV176" s="37"/>
      <c r="UKW176" s="37"/>
      <c r="UKX176" s="37"/>
      <c r="UKY176" s="37"/>
      <c r="UKZ176" s="37"/>
      <c r="ULA176" s="37"/>
      <c r="ULB176" s="37"/>
      <c r="ULC176" s="37"/>
      <c r="ULD176" s="37"/>
      <c r="ULE176" s="37"/>
      <c r="ULF176" s="37"/>
      <c r="ULG176" s="37"/>
      <c r="ULH176" s="37"/>
      <c r="ULI176" s="37"/>
      <c r="ULJ176" s="37"/>
      <c r="ULK176" s="37"/>
      <c r="ULL176" s="37"/>
      <c r="ULM176" s="37"/>
      <c r="ULN176" s="37"/>
      <c r="ULO176" s="37"/>
      <c r="ULP176" s="37"/>
      <c r="ULQ176" s="37"/>
      <c r="ULR176" s="37"/>
      <c r="ULS176" s="37"/>
      <c r="ULT176" s="37"/>
      <c r="ULU176" s="37"/>
      <c r="ULV176" s="37"/>
      <c r="ULW176" s="37"/>
      <c r="ULX176" s="37"/>
      <c r="ULY176" s="37"/>
      <c r="ULZ176" s="37"/>
      <c r="UMA176" s="37"/>
      <c r="UMB176" s="37"/>
      <c r="UMC176" s="37"/>
      <c r="UMD176" s="37"/>
      <c r="UME176" s="37"/>
      <c r="UMF176" s="37"/>
      <c r="UMG176" s="37"/>
      <c r="UMH176" s="37"/>
      <c r="UMI176" s="37"/>
      <c r="UMJ176" s="37"/>
      <c r="UMK176" s="37"/>
      <c r="UML176" s="37"/>
      <c r="UMM176" s="37"/>
      <c r="UMN176" s="37"/>
      <c r="UMO176" s="37"/>
      <c r="UMP176" s="37"/>
      <c r="UMQ176" s="37"/>
      <c r="UMR176" s="37"/>
      <c r="UMS176" s="37"/>
      <c r="UMT176" s="37"/>
      <c r="UMU176" s="37"/>
      <c r="UMV176" s="37"/>
      <c r="UMW176" s="37"/>
      <c r="UMX176" s="37"/>
      <c r="UMY176" s="37"/>
      <c r="UMZ176" s="37"/>
      <c r="UNA176" s="37"/>
      <c r="UNB176" s="37"/>
      <c r="UNC176" s="37"/>
      <c r="UND176" s="37"/>
      <c r="UNE176" s="37"/>
      <c r="UNF176" s="37"/>
      <c r="UNG176" s="37"/>
      <c r="UNH176" s="37"/>
      <c r="UNI176" s="37"/>
      <c r="UNJ176" s="37"/>
      <c r="UNK176" s="37"/>
      <c r="UNL176" s="37"/>
      <c r="UNM176" s="37"/>
      <c r="UNN176" s="37"/>
      <c r="UNO176" s="37"/>
      <c r="UNP176" s="37"/>
      <c r="UNQ176" s="37"/>
      <c r="UNR176" s="37"/>
      <c r="UNS176" s="37"/>
      <c r="UNT176" s="37"/>
      <c r="UNU176" s="37"/>
      <c r="UNV176" s="37"/>
      <c r="UNW176" s="37"/>
      <c r="UNX176" s="37"/>
      <c r="UNY176" s="37"/>
      <c r="UNZ176" s="37"/>
      <c r="UOA176" s="37"/>
      <c r="UOB176" s="37"/>
      <c r="UOC176" s="37"/>
      <c r="UOD176" s="37"/>
      <c r="UOE176" s="37"/>
      <c r="UOF176" s="37"/>
      <c r="UOG176" s="37"/>
      <c r="UOH176" s="37"/>
      <c r="UOI176" s="37"/>
      <c r="UOJ176" s="37"/>
      <c r="UOK176" s="37"/>
      <c r="UOL176" s="37"/>
      <c r="UOM176" s="37"/>
      <c r="UON176" s="37"/>
      <c r="UOO176" s="37"/>
      <c r="UOP176" s="37"/>
      <c r="UOQ176" s="37"/>
      <c r="UOR176" s="37"/>
      <c r="UOS176" s="37"/>
      <c r="UOT176" s="37"/>
      <c r="UOU176" s="37"/>
      <c r="UOV176" s="37"/>
      <c r="UOW176" s="37"/>
      <c r="UOX176" s="37"/>
      <c r="UOY176" s="37"/>
      <c r="UOZ176" s="37"/>
      <c r="UPA176" s="37"/>
      <c r="UPB176" s="37"/>
      <c r="UPC176" s="37"/>
      <c r="UPD176" s="37"/>
      <c r="UPE176" s="37"/>
      <c r="UPF176" s="37"/>
      <c r="UPG176" s="37"/>
      <c r="UPH176" s="37"/>
      <c r="UPI176" s="37"/>
      <c r="UPJ176" s="37"/>
      <c r="UPK176" s="37"/>
      <c r="UPL176" s="37"/>
      <c r="UPM176" s="37"/>
      <c r="UPN176" s="37"/>
      <c r="UPO176" s="37"/>
      <c r="UPP176" s="37"/>
      <c r="UPQ176" s="37"/>
      <c r="UPR176" s="37"/>
      <c r="UPS176" s="37"/>
      <c r="UPT176" s="37"/>
      <c r="UPU176" s="37"/>
      <c r="UPV176" s="37"/>
      <c r="UPW176" s="37"/>
      <c r="UPX176" s="37"/>
      <c r="UPY176" s="37"/>
      <c r="UPZ176" s="37"/>
      <c r="UQA176" s="37"/>
      <c r="UQB176" s="37"/>
      <c r="UQC176" s="37"/>
      <c r="UQD176" s="37"/>
      <c r="UQE176" s="37"/>
      <c r="UQF176" s="37"/>
      <c r="UQG176" s="37"/>
      <c r="UQH176" s="37"/>
      <c r="UQI176" s="37"/>
      <c r="UQJ176" s="37"/>
      <c r="UQK176" s="37"/>
      <c r="UQL176" s="37"/>
      <c r="UQM176" s="37"/>
      <c r="UQN176" s="37"/>
      <c r="UQO176" s="37"/>
      <c r="UQP176" s="37"/>
      <c r="UQQ176" s="37"/>
      <c r="UQR176" s="37"/>
      <c r="UQS176" s="37"/>
      <c r="UQT176" s="37"/>
      <c r="UQU176" s="37"/>
      <c r="UQV176" s="37"/>
      <c r="UQW176" s="37"/>
      <c r="UQX176" s="37"/>
      <c r="UQY176" s="37"/>
      <c r="UQZ176" s="37"/>
      <c r="URA176" s="37"/>
      <c r="URB176" s="37"/>
      <c r="URC176" s="37"/>
      <c r="URD176" s="37"/>
      <c r="URE176" s="37"/>
      <c r="URF176" s="37"/>
      <c r="URG176" s="37"/>
      <c r="URH176" s="37"/>
      <c r="URI176" s="37"/>
      <c r="URJ176" s="37"/>
      <c r="URK176" s="37"/>
      <c r="URL176" s="37"/>
      <c r="URM176" s="37"/>
      <c r="URN176" s="37"/>
      <c r="URO176" s="37"/>
      <c r="URP176" s="37"/>
      <c r="URQ176" s="37"/>
      <c r="URR176" s="37"/>
      <c r="URS176" s="37"/>
      <c r="URT176" s="37"/>
      <c r="URU176" s="37"/>
      <c r="URV176" s="37"/>
      <c r="URW176" s="37"/>
      <c r="URX176" s="37"/>
      <c r="URY176" s="37"/>
      <c r="URZ176" s="37"/>
      <c r="USA176" s="37"/>
      <c r="USB176" s="37"/>
      <c r="USC176" s="37"/>
      <c r="USD176" s="37"/>
      <c r="USE176" s="37"/>
      <c r="USF176" s="37"/>
      <c r="USG176" s="37"/>
      <c r="USH176" s="37"/>
      <c r="USI176" s="37"/>
      <c r="USJ176" s="37"/>
      <c r="USK176" s="37"/>
      <c r="USL176" s="37"/>
      <c r="USM176" s="37"/>
      <c r="USN176" s="37"/>
      <c r="USO176" s="37"/>
      <c r="USP176" s="37"/>
      <c r="USQ176" s="37"/>
      <c r="USR176" s="37"/>
      <c r="USS176" s="37"/>
      <c r="UST176" s="37"/>
      <c r="USU176" s="37"/>
      <c r="USV176" s="37"/>
      <c r="USW176" s="37"/>
      <c r="USX176" s="37"/>
      <c r="USY176" s="37"/>
      <c r="USZ176" s="37"/>
      <c r="UTA176" s="37"/>
      <c r="UTB176" s="37"/>
      <c r="UTC176" s="37"/>
      <c r="UTD176" s="37"/>
      <c r="UTE176" s="37"/>
      <c r="UTF176" s="37"/>
      <c r="UTG176" s="37"/>
      <c r="UTH176" s="37"/>
      <c r="UTI176" s="37"/>
      <c r="UTJ176" s="37"/>
      <c r="UTK176" s="37"/>
      <c r="UTL176" s="37"/>
      <c r="UTM176" s="37"/>
      <c r="UTN176" s="37"/>
      <c r="UTO176" s="37"/>
      <c r="UTP176" s="37"/>
      <c r="UTQ176" s="37"/>
      <c r="UTR176" s="37"/>
      <c r="UTS176" s="37"/>
      <c r="UTT176" s="37"/>
      <c r="UTU176" s="37"/>
      <c r="UTV176" s="37"/>
      <c r="UTW176" s="37"/>
      <c r="UTX176" s="37"/>
      <c r="UTY176" s="37"/>
      <c r="UTZ176" s="37"/>
      <c r="UUA176" s="37"/>
      <c r="UUB176" s="37"/>
      <c r="UUC176" s="37"/>
      <c r="UUD176" s="37"/>
      <c r="UUE176" s="37"/>
      <c r="UUF176" s="37"/>
      <c r="UUG176" s="37"/>
      <c r="UUH176" s="37"/>
      <c r="UUI176" s="37"/>
      <c r="UUJ176" s="37"/>
      <c r="UUK176" s="37"/>
      <c r="UUL176" s="37"/>
      <c r="UUM176" s="37"/>
      <c r="UUN176" s="37"/>
      <c r="UUO176" s="37"/>
      <c r="UUP176" s="37"/>
      <c r="UUQ176" s="37"/>
      <c r="UUR176" s="37"/>
      <c r="UUS176" s="37"/>
      <c r="UUT176" s="37"/>
      <c r="UUU176" s="37"/>
      <c r="UUV176" s="37"/>
      <c r="UUW176" s="37"/>
      <c r="UUX176" s="37"/>
      <c r="UUY176" s="37"/>
      <c r="UUZ176" s="37"/>
      <c r="UVA176" s="37"/>
      <c r="UVB176" s="37"/>
      <c r="UVC176" s="37"/>
      <c r="UVD176" s="37"/>
      <c r="UVE176" s="37"/>
      <c r="UVF176" s="37"/>
      <c r="UVG176" s="37"/>
      <c r="UVH176" s="37"/>
      <c r="UVI176" s="37"/>
      <c r="UVJ176" s="37"/>
      <c r="UVK176" s="37"/>
      <c r="UVL176" s="37"/>
      <c r="UVM176" s="37"/>
      <c r="UVN176" s="37"/>
      <c r="UVO176" s="37"/>
      <c r="UVP176" s="37"/>
      <c r="UVQ176" s="37"/>
      <c r="UVR176" s="37"/>
      <c r="UVS176" s="37"/>
      <c r="UVT176" s="37"/>
      <c r="UVU176" s="37"/>
      <c r="UVV176" s="37"/>
      <c r="UVW176" s="37"/>
      <c r="UVX176" s="37"/>
      <c r="UVY176" s="37"/>
      <c r="UVZ176" s="37"/>
      <c r="UWA176" s="37"/>
      <c r="UWB176" s="37"/>
      <c r="UWC176" s="37"/>
      <c r="UWD176" s="37"/>
      <c r="UWE176" s="37"/>
      <c r="UWF176" s="37"/>
      <c r="UWG176" s="37"/>
      <c r="UWH176" s="37"/>
      <c r="UWI176" s="37"/>
      <c r="UWJ176" s="37"/>
      <c r="UWK176" s="37"/>
      <c r="UWL176" s="37"/>
      <c r="UWM176" s="37"/>
      <c r="UWN176" s="37"/>
      <c r="UWO176" s="37"/>
      <c r="UWP176" s="37"/>
      <c r="UWQ176" s="37"/>
      <c r="UWR176" s="37"/>
      <c r="UWS176" s="37"/>
      <c r="UWT176" s="37"/>
      <c r="UWU176" s="37"/>
      <c r="UWV176" s="37"/>
      <c r="UWW176" s="37"/>
      <c r="UWX176" s="37"/>
      <c r="UWY176" s="37"/>
      <c r="UWZ176" s="37"/>
      <c r="UXA176" s="37"/>
      <c r="UXB176" s="37"/>
      <c r="UXC176" s="37"/>
      <c r="UXD176" s="37"/>
      <c r="UXE176" s="37"/>
      <c r="UXF176" s="37"/>
      <c r="UXG176" s="37"/>
      <c r="UXH176" s="37"/>
      <c r="UXI176" s="37"/>
      <c r="UXJ176" s="37"/>
      <c r="UXK176" s="37"/>
      <c r="UXL176" s="37"/>
      <c r="UXM176" s="37"/>
      <c r="UXN176" s="37"/>
      <c r="UXO176" s="37"/>
      <c r="UXP176" s="37"/>
      <c r="UXQ176" s="37"/>
      <c r="UXR176" s="37"/>
      <c r="UXS176" s="37"/>
      <c r="UXT176" s="37"/>
      <c r="UXU176" s="37"/>
      <c r="UXV176" s="37"/>
      <c r="UXW176" s="37"/>
      <c r="UXX176" s="37"/>
      <c r="UXY176" s="37"/>
      <c r="UXZ176" s="37"/>
      <c r="UYA176" s="37"/>
      <c r="UYB176" s="37"/>
      <c r="UYC176" s="37"/>
      <c r="UYD176" s="37"/>
      <c r="UYE176" s="37"/>
      <c r="UYF176" s="37"/>
      <c r="UYG176" s="37"/>
      <c r="UYH176" s="37"/>
      <c r="UYI176" s="37"/>
      <c r="UYJ176" s="37"/>
      <c r="UYK176" s="37"/>
      <c r="UYL176" s="37"/>
      <c r="UYM176" s="37"/>
      <c r="UYN176" s="37"/>
      <c r="UYO176" s="37"/>
      <c r="UYP176" s="37"/>
      <c r="UYQ176" s="37"/>
      <c r="UYR176" s="37"/>
      <c r="UYS176" s="37"/>
      <c r="UYT176" s="37"/>
      <c r="UYU176" s="37"/>
      <c r="UYV176" s="37"/>
      <c r="UYW176" s="37"/>
      <c r="UYX176" s="37"/>
      <c r="UYY176" s="37"/>
      <c r="UYZ176" s="37"/>
      <c r="UZA176" s="37"/>
      <c r="UZB176" s="37"/>
      <c r="UZC176" s="37"/>
      <c r="UZD176" s="37"/>
      <c r="UZE176" s="37"/>
      <c r="UZF176" s="37"/>
      <c r="UZG176" s="37"/>
      <c r="UZH176" s="37"/>
      <c r="UZI176" s="37"/>
      <c r="UZJ176" s="37"/>
      <c r="UZK176" s="37"/>
      <c r="UZL176" s="37"/>
      <c r="UZM176" s="37"/>
      <c r="UZN176" s="37"/>
      <c r="UZO176" s="37"/>
      <c r="UZP176" s="37"/>
      <c r="UZQ176" s="37"/>
      <c r="UZR176" s="37"/>
      <c r="UZS176" s="37"/>
      <c r="UZT176" s="37"/>
      <c r="UZU176" s="37"/>
      <c r="UZV176" s="37"/>
      <c r="UZW176" s="37"/>
      <c r="UZX176" s="37"/>
      <c r="UZY176" s="37"/>
      <c r="UZZ176" s="37"/>
      <c r="VAA176" s="37"/>
      <c r="VAB176" s="37"/>
      <c r="VAC176" s="37"/>
      <c r="VAD176" s="37"/>
      <c r="VAE176" s="37"/>
      <c r="VAF176" s="37"/>
      <c r="VAG176" s="37"/>
      <c r="VAH176" s="37"/>
      <c r="VAI176" s="37"/>
      <c r="VAJ176" s="37"/>
      <c r="VAK176" s="37"/>
      <c r="VAL176" s="37"/>
      <c r="VAM176" s="37"/>
      <c r="VAN176" s="37"/>
      <c r="VAO176" s="37"/>
      <c r="VAP176" s="37"/>
      <c r="VAQ176" s="37"/>
      <c r="VAR176" s="37"/>
      <c r="VAS176" s="37"/>
      <c r="VAT176" s="37"/>
      <c r="VAU176" s="37"/>
      <c r="VAV176" s="37"/>
      <c r="VAW176" s="37"/>
      <c r="VAX176" s="37"/>
      <c r="VAY176" s="37"/>
      <c r="VAZ176" s="37"/>
      <c r="VBA176" s="37"/>
      <c r="VBB176" s="37"/>
      <c r="VBC176" s="37"/>
      <c r="VBD176" s="37"/>
      <c r="VBE176" s="37"/>
      <c r="VBF176" s="37"/>
      <c r="VBG176" s="37"/>
      <c r="VBH176" s="37"/>
      <c r="VBI176" s="37"/>
      <c r="VBJ176" s="37"/>
      <c r="VBK176" s="37"/>
      <c r="VBL176" s="37"/>
      <c r="VBM176" s="37"/>
      <c r="VBN176" s="37"/>
      <c r="VBO176" s="37"/>
      <c r="VBP176" s="37"/>
      <c r="VBQ176" s="37"/>
      <c r="VBR176" s="37"/>
      <c r="VBS176" s="37"/>
      <c r="VBT176" s="37"/>
      <c r="VBU176" s="37"/>
      <c r="VBV176" s="37"/>
      <c r="VBW176" s="37"/>
      <c r="VBX176" s="37"/>
      <c r="VBY176" s="37"/>
      <c r="VBZ176" s="37"/>
      <c r="VCA176" s="37"/>
      <c r="VCB176" s="37"/>
      <c r="VCC176" s="37"/>
      <c r="VCD176" s="37"/>
      <c r="VCE176" s="37"/>
      <c r="VCF176" s="37"/>
      <c r="VCG176" s="37"/>
      <c r="VCH176" s="37"/>
      <c r="VCI176" s="37"/>
      <c r="VCJ176" s="37"/>
      <c r="VCK176" s="37"/>
      <c r="VCL176" s="37"/>
      <c r="VCM176" s="37"/>
      <c r="VCN176" s="37"/>
      <c r="VCO176" s="37"/>
      <c r="VCP176" s="37"/>
      <c r="VCQ176" s="37"/>
      <c r="VCR176" s="37"/>
      <c r="VCS176" s="37"/>
      <c r="VCT176" s="37"/>
      <c r="VCU176" s="37"/>
      <c r="VCV176" s="37"/>
      <c r="VCW176" s="37"/>
      <c r="VCX176" s="37"/>
      <c r="VCY176" s="37"/>
      <c r="VCZ176" s="37"/>
      <c r="VDA176" s="37"/>
      <c r="VDB176" s="37"/>
      <c r="VDC176" s="37"/>
      <c r="VDD176" s="37"/>
      <c r="VDE176" s="37"/>
      <c r="VDF176" s="37"/>
      <c r="VDG176" s="37"/>
      <c r="VDH176" s="37"/>
      <c r="VDI176" s="37"/>
      <c r="VDJ176" s="37"/>
      <c r="VDK176" s="37"/>
      <c r="VDL176" s="37"/>
      <c r="VDM176" s="37"/>
      <c r="VDN176" s="37"/>
      <c r="VDO176" s="37"/>
      <c r="VDP176" s="37"/>
      <c r="VDQ176" s="37"/>
      <c r="VDR176" s="37"/>
      <c r="VDS176" s="37"/>
      <c r="VDT176" s="37"/>
      <c r="VDU176" s="37"/>
      <c r="VDV176" s="37"/>
      <c r="VDW176" s="37"/>
      <c r="VDX176" s="37"/>
      <c r="VDY176" s="37"/>
      <c r="VDZ176" s="37"/>
      <c r="VEA176" s="37"/>
      <c r="VEB176" s="37"/>
      <c r="VEC176" s="37"/>
      <c r="VED176" s="37"/>
      <c r="VEE176" s="37"/>
      <c r="VEF176" s="37"/>
      <c r="VEG176" s="37"/>
      <c r="VEH176" s="37"/>
      <c r="VEI176" s="37"/>
      <c r="VEJ176" s="37"/>
      <c r="VEK176" s="37"/>
      <c r="VEL176" s="37"/>
      <c r="VEM176" s="37"/>
      <c r="VEN176" s="37"/>
      <c r="VEO176" s="37"/>
      <c r="VEP176" s="37"/>
      <c r="VEQ176" s="37"/>
      <c r="VER176" s="37"/>
      <c r="VES176" s="37"/>
      <c r="VET176" s="37"/>
      <c r="VEU176" s="37"/>
      <c r="VEV176" s="37"/>
      <c r="VEW176" s="37"/>
      <c r="VEX176" s="37"/>
      <c r="VEY176" s="37"/>
      <c r="VEZ176" s="37"/>
      <c r="VFA176" s="37"/>
      <c r="VFB176" s="37"/>
      <c r="VFC176" s="37"/>
      <c r="VFD176" s="37"/>
      <c r="VFE176" s="37"/>
      <c r="VFF176" s="37"/>
      <c r="VFG176" s="37"/>
      <c r="VFH176" s="37"/>
      <c r="VFI176" s="37"/>
      <c r="VFJ176" s="37"/>
      <c r="VFK176" s="37"/>
      <c r="VFL176" s="37"/>
      <c r="VFM176" s="37"/>
      <c r="VFN176" s="37"/>
      <c r="VFO176" s="37"/>
      <c r="VFP176" s="37"/>
      <c r="VFQ176" s="37"/>
      <c r="VFR176" s="37"/>
      <c r="VFS176" s="37"/>
      <c r="VFT176" s="37"/>
      <c r="VFU176" s="37"/>
      <c r="VFV176" s="37"/>
      <c r="VFW176" s="37"/>
      <c r="VFX176" s="37"/>
      <c r="VFY176" s="37"/>
      <c r="VFZ176" s="37"/>
      <c r="VGA176" s="37"/>
      <c r="VGB176" s="37"/>
      <c r="VGC176" s="37"/>
      <c r="VGD176" s="37"/>
      <c r="VGE176" s="37"/>
      <c r="VGF176" s="37"/>
      <c r="VGG176" s="37"/>
      <c r="VGH176" s="37"/>
      <c r="VGI176" s="37"/>
      <c r="VGJ176" s="37"/>
      <c r="VGK176" s="37"/>
      <c r="VGL176" s="37"/>
      <c r="VGM176" s="37"/>
      <c r="VGN176" s="37"/>
      <c r="VGO176" s="37"/>
      <c r="VGP176" s="37"/>
      <c r="VGQ176" s="37"/>
      <c r="VGR176" s="37"/>
      <c r="VGS176" s="37"/>
      <c r="VGT176" s="37"/>
      <c r="VGU176" s="37"/>
      <c r="VGV176" s="37"/>
      <c r="VGW176" s="37"/>
      <c r="VGX176" s="37"/>
      <c r="VGY176" s="37"/>
      <c r="VGZ176" s="37"/>
      <c r="VHA176" s="37"/>
      <c r="VHB176" s="37"/>
      <c r="VHC176" s="37"/>
      <c r="VHD176" s="37"/>
      <c r="VHE176" s="37"/>
      <c r="VHF176" s="37"/>
      <c r="VHG176" s="37"/>
      <c r="VHH176" s="37"/>
      <c r="VHI176" s="37"/>
      <c r="VHJ176" s="37"/>
      <c r="VHK176" s="37"/>
      <c r="VHL176" s="37"/>
      <c r="VHM176" s="37"/>
      <c r="VHN176" s="37"/>
      <c r="VHO176" s="37"/>
      <c r="VHP176" s="37"/>
      <c r="VHQ176" s="37"/>
      <c r="VHR176" s="37"/>
      <c r="VHS176" s="37"/>
      <c r="VHT176" s="37"/>
      <c r="VHU176" s="37"/>
      <c r="VHV176" s="37"/>
      <c r="VHW176" s="37"/>
      <c r="VHX176" s="37"/>
      <c r="VHY176" s="37"/>
      <c r="VHZ176" s="37"/>
      <c r="VIA176" s="37"/>
      <c r="VIB176" s="37"/>
      <c r="VIC176" s="37"/>
      <c r="VID176" s="37"/>
      <c r="VIE176" s="37"/>
      <c r="VIF176" s="37"/>
      <c r="VIG176" s="37"/>
      <c r="VIH176" s="37"/>
      <c r="VII176" s="37"/>
      <c r="VIJ176" s="37"/>
      <c r="VIK176" s="37"/>
      <c r="VIL176" s="37"/>
      <c r="VIM176" s="37"/>
      <c r="VIN176" s="37"/>
      <c r="VIO176" s="37"/>
      <c r="VIP176" s="37"/>
      <c r="VIQ176" s="37"/>
      <c r="VIR176" s="37"/>
      <c r="VIS176" s="37"/>
      <c r="VIT176" s="37"/>
      <c r="VIU176" s="37"/>
      <c r="VIV176" s="37"/>
      <c r="VIW176" s="37"/>
      <c r="VIX176" s="37"/>
      <c r="VIY176" s="37"/>
      <c r="VIZ176" s="37"/>
      <c r="VJA176" s="37"/>
      <c r="VJB176" s="37"/>
      <c r="VJC176" s="37"/>
      <c r="VJD176" s="37"/>
      <c r="VJE176" s="37"/>
      <c r="VJF176" s="37"/>
      <c r="VJG176" s="37"/>
      <c r="VJH176" s="37"/>
      <c r="VJI176" s="37"/>
      <c r="VJJ176" s="37"/>
      <c r="VJK176" s="37"/>
      <c r="VJL176" s="37"/>
      <c r="VJM176" s="37"/>
      <c r="VJN176" s="37"/>
      <c r="VJO176" s="37"/>
      <c r="VJP176" s="37"/>
      <c r="VJQ176" s="37"/>
      <c r="VJR176" s="37"/>
      <c r="VJS176" s="37"/>
      <c r="VJT176" s="37"/>
      <c r="VJU176" s="37"/>
      <c r="VJV176" s="37"/>
      <c r="VJW176" s="37"/>
      <c r="VJX176" s="37"/>
      <c r="VJY176" s="37"/>
      <c r="VJZ176" s="37"/>
      <c r="VKA176" s="37"/>
      <c r="VKB176" s="37"/>
      <c r="VKC176" s="37"/>
      <c r="VKD176" s="37"/>
      <c r="VKE176" s="37"/>
      <c r="VKF176" s="37"/>
      <c r="VKG176" s="37"/>
      <c r="VKH176" s="37"/>
      <c r="VKI176" s="37"/>
      <c r="VKJ176" s="37"/>
      <c r="VKK176" s="37"/>
      <c r="VKL176" s="37"/>
      <c r="VKM176" s="37"/>
      <c r="VKN176" s="37"/>
      <c r="VKO176" s="37"/>
      <c r="VKP176" s="37"/>
      <c r="VKQ176" s="37"/>
      <c r="VKR176" s="37"/>
      <c r="VKS176" s="37"/>
      <c r="VKT176" s="37"/>
      <c r="VKU176" s="37"/>
      <c r="VKV176" s="37"/>
      <c r="VKW176" s="37"/>
      <c r="VKX176" s="37"/>
      <c r="VKY176" s="37"/>
      <c r="VKZ176" s="37"/>
      <c r="VLA176" s="37"/>
      <c r="VLB176" s="37"/>
      <c r="VLC176" s="37"/>
      <c r="VLD176" s="37"/>
      <c r="VLE176" s="37"/>
      <c r="VLF176" s="37"/>
      <c r="VLG176" s="37"/>
      <c r="VLH176" s="37"/>
      <c r="VLI176" s="37"/>
      <c r="VLJ176" s="37"/>
      <c r="VLK176" s="37"/>
      <c r="VLL176" s="37"/>
      <c r="VLM176" s="37"/>
      <c r="VLN176" s="37"/>
      <c r="VLO176" s="37"/>
      <c r="VLP176" s="37"/>
      <c r="VLQ176" s="37"/>
      <c r="VLR176" s="37"/>
      <c r="VLS176" s="37"/>
      <c r="VLT176" s="37"/>
      <c r="VLU176" s="37"/>
      <c r="VLV176" s="37"/>
      <c r="VLW176" s="37"/>
      <c r="VLX176" s="37"/>
      <c r="VLY176" s="37"/>
      <c r="VLZ176" s="37"/>
      <c r="VMA176" s="37"/>
      <c r="VMB176" s="37"/>
      <c r="VMC176" s="37"/>
      <c r="VMD176" s="37"/>
      <c r="VME176" s="37"/>
      <c r="VMF176" s="37"/>
      <c r="VMG176" s="37"/>
      <c r="VMH176" s="37"/>
      <c r="VMI176" s="37"/>
      <c r="VMJ176" s="37"/>
      <c r="VMK176" s="37"/>
      <c r="VML176" s="37"/>
      <c r="VMM176" s="37"/>
      <c r="VMN176" s="37"/>
      <c r="VMO176" s="37"/>
      <c r="VMP176" s="37"/>
      <c r="VMQ176" s="37"/>
      <c r="VMR176" s="37"/>
      <c r="VMS176" s="37"/>
      <c r="VMT176" s="37"/>
      <c r="VMU176" s="37"/>
      <c r="VMV176" s="37"/>
      <c r="VMW176" s="37"/>
      <c r="VMX176" s="37"/>
      <c r="VMY176" s="37"/>
      <c r="VMZ176" s="37"/>
      <c r="VNA176" s="37"/>
      <c r="VNB176" s="37"/>
      <c r="VNC176" s="37"/>
      <c r="VND176" s="37"/>
      <c r="VNE176" s="37"/>
      <c r="VNF176" s="37"/>
      <c r="VNG176" s="37"/>
      <c r="VNH176" s="37"/>
      <c r="VNI176" s="37"/>
      <c r="VNJ176" s="37"/>
      <c r="VNK176" s="37"/>
      <c r="VNL176" s="37"/>
      <c r="VNM176" s="37"/>
      <c r="VNN176" s="37"/>
      <c r="VNO176" s="37"/>
      <c r="VNP176" s="37"/>
      <c r="VNQ176" s="37"/>
      <c r="VNR176" s="37"/>
      <c r="VNS176" s="37"/>
      <c r="VNT176" s="37"/>
      <c r="VNU176" s="37"/>
      <c r="VNV176" s="37"/>
      <c r="VNW176" s="37"/>
      <c r="VNX176" s="37"/>
      <c r="VNY176" s="37"/>
      <c r="VNZ176" s="37"/>
      <c r="VOA176" s="37"/>
      <c r="VOB176" s="37"/>
      <c r="VOC176" s="37"/>
      <c r="VOD176" s="37"/>
      <c r="VOE176" s="37"/>
      <c r="VOF176" s="37"/>
      <c r="VOG176" s="37"/>
      <c r="VOH176" s="37"/>
      <c r="VOI176" s="37"/>
      <c r="VOJ176" s="37"/>
      <c r="VOK176" s="37"/>
      <c r="VOL176" s="37"/>
      <c r="VOM176" s="37"/>
      <c r="VON176" s="37"/>
      <c r="VOO176" s="37"/>
      <c r="VOP176" s="37"/>
      <c r="VOQ176" s="37"/>
      <c r="VOR176" s="37"/>
      <c r="VOS176" s="37"/>
      <c r="VOT176" s="37"/>
      <c r="VOU176" s="37"/>
      <c r="VOV176" s="37"/>
      <c r="VOW176" s="37"/>
      <c r="VOX176" s="37"/>
      <c r="VOY176" s="37"/>
      <c r="VOZ176" s="37"/>
      <c r="VPA176" s="37"/>
      <c r="VPB176" s="37"/>
      <c r="VPC176" s="37"/>
      <c r="VPD176" s="37"/>
      <c r="VPE176" s="37"/>
      <c r="VPF176" s="37"/>
      <c r="VPG176" s="37"/>
      <c r="VPH176" s="37"/>
      <c r="VPI176" s="37"/>
      <c r="VPJ176" s="37"/>
      <c r="VPK176" s="37"/>
      <c r="VPL176" s="37"/>
      <c r="VPM176" s="37"/>
      <c r="VPN176" s="37"/>
      <c r="VPO176" s="37"/>
      <c r="VPP176" s="37"/>
      <c r="VPQ176" s="37"/>
      <c r="VPR176" s="37"/>
      <c r="VPS176" s="37"/>
      <c r="VPT176" s="37"/>
      <c r="VPU176" s="37"/>
      <c r="VPV176" s="37"/>
      <c r="VPW176" s="37"/>
      <c r="VPX176" s="37"/>
      <c r="VPY176" s="37"/>
      <c r="VPZ176" s="37"/>
      <c r="VQA176" s="37"/>
      <c r="VQB176" s="37"/>
      <c r="VQC176" s="37"/>
      <c r="VQD176" s="37"/>
      <c r="VQE176" s="37"/>
      <c r="VQF176" s="37"/>
      <c r="VQG176" s="37"/>
      <c r="VQH176" s="37"/>
      <c r="VQI176" s="37"/>
      <c r="VQJ176" s="37"/>
      <c r="VQK176" s="37"/>
      <c r="VQL176" s="37"/>
      <c r="VQM176" s="37"/>
      <c r="VQN176" s="37"/>
      <c r="VQO176" s="37"/>
      <c r="VQP176" s="37"/>
      <c r="VQQ176" s="37"/>
      <c r="VQR176" s="37"/>
      <c r="VQS176" s="37"/>
      <c r="VQT176" s="37"/>
      <c r="VQU176" s="37"/>
      <c r="VQV176" s="37"/>
      <c r="VQW176" s="37"/>
      <c r="VQX176" s="37"/>
      <c r="VQY176" s="37"/>
      <c r="VQZ176" s="37"/>
      <c r="VRA176" s="37"/>
      <c r="VRB176" s="37"/>
      <c r="VRC176" s="37"/>
      <c r="VRD176" s="37"/>
      <c r="VRE176" s="37"/>
      <c r="VRF176" s="37"/>
      <c r="VRG176" s="37"/>
      <c r="VRH176" s="37"/>
      <c r="VRI176" s="37"/>
      <c r="VRJ176" s="37"/>
      <c r="VRK176" s="37"/>
      <c r="VRL176" s="37"/>
      <c r="VRM176" s="37"/>
      <c r="VRN176" s="37"/>
      <c r="VRO176" s="37"/>
      <c r="VRP176" s="37"/>
      <c r="VRQ176" s="37"/>
      <c r="VRR176" s="37"/>
      <c r="VRS176" s="37"/>
      <c r="VRT176" s="37"/>
      <c r="VRU176" s="37"/>
      <c r="VRV176" s="37"/>
      <c r="VRW176" s="37"/>
      <c r="VRX176" s="37"/>
      <c r="VRY176" s="37"/>
      <c r="VRZ176" s="37"/>
      <c r="VSA176" s="37"/>
      <c r="VSB176" s="37"/>
      <c r="VSC176" s="37"/>
      <c r="VSD176" s="37"/>
      <c r="VSE176" s="37"/>
      <c r="VSF176" s="37"/>
      <c r="VSG176" s="37"/>
      <c r="VSH176" s="37"/>
      <c r="VSI176" s="37"/>
      <c r="VSJ176" s="37"/>
      <c r="VSK176" s="37"/>
      <c r="VSL176" s="37"/>
      <c r="VSM176" s="37"/>
      <c r="VSN176" s="37"/>
      <c r="VSO176" s="37"/>
      <c r="VSP176" s="37"/>
      <c r="VSQ176" s="37"/>
      <c r="VSR176" s="37"/>
      <c r="VSS176" s="37"/>
      <c r="VST176" s="37"/>
      <c r="VSU176" s="37"/>
      <c r="VSV176" s="37"/>
      <c r="VSW176" s="37"/>
      <c r="VSX176" s="37"/>
      <c r="VSY176" s="37"/>
      <c r="VSZ176" s="37"/>
      <c r="VTA176" s="37"/>
      <c r="VTB176" s="37"/>
      <c r="VTC176" s="37"/>
      <c r="VTD176" s="37"/>
      <c r="VTE176" s="37"/>
      <c r="VTF176" s="37"/>
      <c r="VTG176" s="37"/>
      <c r="VTH176" s="37"/>
      <c r="VTI176" s="37"/>
      <c r="VTJ176" s="37"/>
      <c r="VTK176" s="37"/>
      <c r="VTL176" s="37"/>
      <c r="VTM176" s="37"/>
      <c r="VTN176" s="37"/>
      <c r="VTO176" s="37"/>
      <c r="VTP176" s="37"/>
      <c r="VTQ176" s="37"/>
      <c r="VTR176" s="37"/>
      <c r="VTS176" s="37"/>
      <c r="VTT176" s="37"/>
      <c r="VTU176" s="37"/>
      <c r="VTV176" s="37"/>
      <c r="VTW176" s="37"/>
      <c r="VTX176" s="37"/>
      <c r="VTY176" s="37"/>
      <c r="VTZ176" s="37"/>
      <c r="VUA176" s="37"/>
      <c r="VUB176" s="37"/>
      <c r="VUC176" s="37"/>
      <c r="VUD176" s="37"/>
      <c r="VUE176" s="37"/>
      <c r="VUF176" s="37"/>
      <c r="VUG176" s="37"/>
      <c r="VUH176" s="37"/>
      <c r="VUI176" s="37"/>
      <c r="VUJ176" s="37"/>
      <c r="VUK176" s="37"/>
      <c r="VUL176" s="37"/>
      <c r="VUM176" s="37"/>
      <c r="VUN176" s="37"/>
      <c r="VUO176" s="37"/>
      <c r="VUP176" s="37"/>
      <c r="VUQ176" s="37"/>
      <c r="VUR176" s="37"/>
      <c r="VUS176" s="37"/>
      <c r="VUT176" s="37"/>
      <c r="VUU176" s="37"/>
      <c r="VUV176" s="37"/>
      <c r="VUW176" s="37"/>
      <c r="VUX176" s="37"/>
      <c r="VUY176" s="37"/>
      <c r="VUZ176" s="37"/>
      <c r="VVA176" s="37"/>
      <c r="VVB176" s="37"/>
      <c r="VVC176" s="37"/>
      <c r="VVD176" s="37"/>
      <c r="VVE176" s="37"/>
      <c r="VVF176" s="37"/>
      <c r="VVG176" s="37"/>
      <c r="VVH176" s="37"/>
      <c r="VVI176" s="37"/>
      <c r="VVJ176" s="37"/>
      <c r="VVK176" s="37"/>
      <c r="VVL176" s="37"/>
      <c r="VVM176" s="37"/>
      <c r="VVN176" s="37"/>
      <c r="VVO176" s="37"/>
      <c r="VVP176" s="37"/>
      <c r="VVQ176" s="37"/>
      <c r="VVR176" s="37"/>
      <c r="VVS176" s="37"/>
      <c r="VVT176" s="37"/>
      <c r="VVU176" s="37"/>
      <c r="VVV176" s="37"/>
      <c r="VVW176" s="37"/>
      <c r="VVX176" s="37"/>
      <c r="VVY176" s="37"/>
      <c r="VVZ176" s="37"/>
      <c r="VWA176" s="37"/>
      <c r="VWB176" s="37"/>
      <c r="VWC176" s="37"/>
      <c r="VWD176" s="37"/>
      <c r="VWE176" s="37"/>
      <c r="VWF176" s="37"/>
      <c r="VWG176" s="37"/>
      <c r="VWH176" s="37"/>
      <c r="VWI176" s="37"/>
      <c r="VWJ176" s="37"/>
      <c r="VWK176" s="37"/>
      <c r="VWL176" s="37"/>
      <c r="VWM176" s="37"/>
      <c r="VWN176" s="37"/>
      <c r="VWO176" s="37"/>
      <c r="VWP176" s="37"/>
      <c r="VWQ176" s="37"/>
      <c r="VWR176" s="37"/>
      <c r="VWS176" s="37"/>
      <c r="VWT176" s="37"/>
      <c r="VWU176" s="37"/>
      <c r="VWV176" s="37"/>
      <c r="VWW176" s="37"/>
      <c r="VWX176" s="37"/>
      <c r="VWY176" s="37"/>
      <c r="VWZ176" s="37"/>
      <c r="VXA176" s="37"/>
      <c r="VXB176" s="37"/>
      <c r="VXC176" s="37"/>
      <c r="VXD176" s="37"/>
      <c r="VXE176" s="37"/>
      <c r="VXF176" s="37"/>
      <c r="VXG176" s="37"/>
      <c r="VXH176" s="37"/>
      <c r="VXI176" s="37"/>
      <c r="VXJ176" s="37"/>
      <c r="VXK176" s="37"/>
      <c r="VXL176" s="37"/>
      <c r="VXM176" s="37"/>
      <c r="VXN176" s="37"/>
      <c r="VXO176" s="37"/>
      <c r="VXP176" s="37"/>
      <c r="VXQ176" s="37"/>
      <c r="VXR176" s="37"/>
      <c r="VXS176" s="37"/>
      <c r="VXT176" s="37"/>
      <c r="VXU176" s="37"/>
      <c r="VXV176" s="37"/>
      <c r="VXW176" s="37"/>
      <c r="VXX176" s="37"/>
      <c r="VXY176" s="37"/>
      <c r="VXZ176" s="37"/>
      <c r="VYA176" s="37"/>
      <c r="VYB176" s="37"/>
      <c r="VYC176" s="37"/>
      <c r="VYD176" s="37"/>
      <c r="VYE176" s="37"/>
      <c r="VYF176" s="37"/>
      <c r="VYG176" s="37"/>
      <c r="VYH176" s="37"/>
      <c r="VYI176" s="37"/>
      <c r="VYJ176" s="37"/>
      <c r="VYK176" s="37"/>
      <c r="VYL176" s="37"/>
      <c r="VYM176" s="37"/>
      <c r="VYN176" s="37"/>
      <c r="VYO176" s="37"/>
      <c r="VYP176" s="37"/>
      <c r="VYQ176" s="37"/>
      <c r="VYR176" s="37"/>
      <c r="VYS176" s="37"/>
      <c r="VYT176" s="37"/>
      <c r="VYU176" s="37"/>
      <c r="VYV176" s="37"/>
      <c r="VYW176" s="37"/>
      <c r="VYX176" s="37"/>
      <c r="VYY176" s="37"/>
      <c r="VYZ176" s="37"/>
      <c r="VZA176" s="37"/>
      <c r="VZB176" s="37"/>
      <c r="VZC176" s="37"/>
      <c r="VZD176" s="37"/>
      <c r="VZE176" s="37"/>
      <c r="VZF176" s="37"/>
      <c r="VZG176" s="37"/>
      <c r="VZH176" s="37"/>
      <c r="VZI176" s="37"/>
      <c r="VZJ176" s="37"/>
      <c r="VZK176" s="37"/>
      <c r="VZL176" s="37"/>
      <c r="VZM176" s="37"/>
      <c r="VZN176" s="37"/>
      <c r="VZO176" s="37"/>
      <c r="VZP176" s="37"/>
      <c r="VZQ176" s="37"/>
      <c r="VZR176" s="37"/>
      <c r="VZS176" s="37"/>
      <c r="VZT176" s="37"/>
      <c r="VZU176" s="37"/>
      <c r="VZV176" s="37"/>
      <c r="VZW176" s="37"/>
      <c r="VZX176" s="37"/>
      <c r="VZY176" s="37"/>
      <c r="VZZ176" s="37"/>
      <c r="WAA176" s="37"/>
      <c r="WAB176" s="37"/>
      <c r="WAC176" s="37"/>
      <c r="WAD176" s="37"/>
      <c r="WAE176" s="37"/>
      <c r="WAF176" s="37"/>
      <c r="WAG176" s="37"/>
      <c r="WAH176" s="37"/>
      <c r="WAI176" s="37"/>
      <c r="WAJ176" s="37"/>
      <c r="WAK176" s="37"/>
      <c r="WAL176" s="37"/>
      <c r="WAM176" s="37"/>
      <c r="WAN176" s="37"/>
      <c r="WAO176" s="37"/>
      <c r="WAP176" s="37"/>
      <c r="WAQ176" s="37"/>
      <c r="WAR176" s="37"/>
      <c r="WAS176" s="37"/>
      <c r="WAT176" s="37"/>
      <c r="WAU176" s="37"/>
      <c r="WAV176" s="37"/>
      <c r="WAW176" s="37"/>
      <c r="WAX176" s="37"/>
      <c r="WAY176" s="37"/>
      <c r="WAZ176" s="37"/>
      <c r="WBA176" s="37"/>
      <c r="WBB176" s="37"/>
      <c r="WBC176" s="37"/>
      <c r="WBD176" s="37"/>
      <c r="WBE176" s="37"/>
      <c r="WBF176" s="37"/>
      <c r="WBG176" s="37"/>
      <c r="WBH176" s="37"/>
      <c r="WBI176" s="37"/>
      <c r="WBJ176" s="37"/>
      <c r="WBK176" s="37"/>
      <c r="WBL176" s="37"/>
      <c r="WBM176" s="37"/>
      <c r="WBN176" s="37"/>
      <c r="WBO176" s="37"/>
      <c r="WBP176" s="37"/>
      <c r="WBQ176" s="37"/>
      <c r="WBR176" s="37"/>
      <c r="WBS176" s="37"/>
      <c r="WBT176" s="37"/>
      <c r="WBU176" s="37"/>
      <c r="WBV176" s="37"/>
      <c r="WBW176" s="37"/>
      <c r="WBX176" s="37"/>
      <c r="WBY176" s="37"/>
      <c r="WBZ176" s="37"/>
      <c r="WCA176" s="37"/>
      <c r="WCB176" s="37"/>
      <c r="WCC176" s="37"/>
      <c r="WCD176" s="37"/>
      <c r="WCE176" s="37"/>
      <c r="WCF176" s="37"/>
      <c r="WCG176" s="37"/>
      <c r="WCH176" s="37"/>
      <c r="WCI176" s="37"/>
      <c r="WCJ176" s="37"/>
      <c r="WCK176" s="37"/>
      <c r="WCL176" s="37"/>
      <c r="WCM176" s="37"/>
      <c r="WCN176" s="37"/>
      <c r="WCO176" s="37"/>
      <c r="WCP176" s="37"/>
      <c r="WCQ176" s="37"/>
      <c r="WCR176" s="37"/>
      <c r="WCS176" s="37"/>
      <c r="WCT176" s="37"/>
      <c r="WCU176" s="37"/>
      <c r="WCV176" s="37"/>
      <c r="WCW176" s="37"/>
      <c r="WCX176" s="37"/>
      <c r="WCY176" s="37"/>
      <c r="WCZ176" s="37"/>
      <c r="WDA176" s="37"/>
      <c r="WDB176" s="37"/>
      <c r="WDC176" s="37"/>
      <c r="WDD176" s="37"/>
      <c r="WDE176" s="37"/>
      <c r="WDF176" s="37"/>
      <c r="WDG176" s="37"/>
      <c r="WDH176" s="37"/>
      <c r="WDI176" s="37"/>
      <c r="WDJ176" s="37"/>
      <c r="WDK176" s="37"/>
      <c r="WDL176" s="37"/>
      <c r="WDM176" s="37"/>
      <c r="WDN176" s="37"/>
      <c r="WDO176" s="37"/>
      <c r="WDP176" s="37"/>
      <c r="WDQ176" s="37"/>
      <c r="WDR176" s="37"/>
      <c r="WDS176" s="37"/>
      <c r="WDT176" s="37"/>
      <c r="WDU176" s="37"/>
      <c r="WDV176" s="37"/>
      <c r="WDW176" s="37"/>
      <c r="WDX176" s="37"/>
      <c r="WDY176" s="37"/>
      <c r="WDZ176" s="37"/>
      <c r="WEA176" s="37"/>
      <c r="WEB176" s="37"/>
      <c r="WEC176" s="37"/>
      <c r="WED176" s="37"/>
      <c r="WEE176" s="37"/>
      <c r="WEF176" s="37"/>
      <c r="WEG176" s="37"/>
      <c r="WEH176" s="37"/>
      <c r="WEI176" s="37"/>
      <c r="WEJ176" s="37"/>
      <c r="WEK176" s="37"/>
      <c r="WEL176" s="37"/>
      <c r="WEM176" s="37"/>
      <c r="WEN176" s="37"/>
      <c r="WEO176" s="37"/>
      <c r="WEP176" s="37"/>
      <c r="WEQ176" s="37"/>
      <c r="WER176" s="37"/>
      <c r="WES176" s="37"/>
      <c r="WET176" s="37"/>
      <c r="WEU176" s="37"/>
      <c r="WEV176" s="37"/>
      <c r="WEW176" s="37"/>
      <c r="WEX176" s="37"/>
      <c r="WEY176" s="37"/>
      <c r="WEZ176" s="37"/>
      <c r="WFA176" s="37"/>
      <c r="WFB176" s="37"/>
      <c r="WFC176" s="37"/>
      <c r="WFD176" s="37"/>
      <c r="WFE176" s="37"/>
      <c r="WFF176" s="37"/>
      <c r="WFG176" s="37"/>
      <c r="WFH176" s="37"/>
      <c r="WFI176" s="37"/>
      <c r="WFJ176" s="37"/>
      <c r="WFK176" s="37"/>
      <c r="WFL176" s="37"/>
      <c r="WFM176" s="37"/>
      <c r="WFN176" s="37"/>
      <c r="WFO176" s="37"/>
      <c r="WFP176" s="37"/>
      <c r="WFQ176" s="37"/>
      <c r="WFR176" s="37"/>
      <c r="WFS176" s="37"/>
      <c r="WFT176" s="37"/>
      <c r="WFU176" s="37"/>
      <c r="WFV176" s="37"/>
      <c r="WFW176" s="37"/>
      <c r="WFX176" s="37"/>
      <c r="WFY176" s="37"/>
      <c r="WFZ176" s="37"/>
      <c r="WGA176" s="37"/>
      <c r="WGB176" s="37"/>
      <c r="WGC176" s="37"/>
      <c r="WGD176" s="37"/>
      <c r="WGE176" s="37"/>
      <c r="WGF176" s="37"/>
      <c r="WGG176" s="37"/>
      <c r="WGH176" s="37"/>
      <c r="WGI176" s="37"/>
      <c r="WGJ176" s="37"/>
      <c r="WGK176" s="37"/>
      <c r="WGL176" s="37"/>
      <c r="WGM176" s="37"/>
      <c r="WGN176" s="37"/>
      <c r="WGO176" s="37"/>
      <c r="WGP176" s="37"/>
      <c r="WGQ176" s="37"/>
      <c r="WGR176" s="37"/>
      <c r="WGS176" s="37"/>
      <c r="WGT176" s="37"/>
      <c r="WGU176" s="37"/>
      <c r="WGV176" s="37"/>
      <c r="WGW176" s="37"/>
      <c r="WGX176" s="37"/>
      <c r="WGY176" s="37"/>
      <c r="WGZ176" s="37"/>
      <c r="WHA176" s="37"/>
      <c r="WHB176" s="37"/>
      <c r="WHC176" s="37"/>
      <c r="WHD176" s="37"/>
      <c r="WHE176" s="37"/>
      <c r="WHF176" s="37"/>
      <c r="WHG176" s="37"/>
      <c r="WHH176" s="37"/>
      <c r="WHI176" s="37"/>
      <c r="WHJ176" s="37"/>
      <c r="WHK176" s="37"/>
      <c r="WHL176" s="37"/>
      <c r="WHM176" s="37"/>
      <c r="WHN176" s="37"/>
      <c r="WHO176" s="37"/>
      <c r="WHP176" s="37"/>
      <c r="WHQ176" s="37"/>
      <c r="WHR176" s="37"/>
      <c r="WHS176" s="37"/>
      <c r="WHT176" s="37"/>
      <c r="WHU176" s="37"/>
      <c r="WHV176" s="37"/>
      <c r="WHW176" s="37"/>
      <c r="WHX176" s="37"/>
      <c r="WHY176" s="37"/>
      <c r="WHZ176" s="37"/>
      <c r="WIA176" s="37"/>
      <c r="WIB176" s="37"/>
      <c r="WIC176" s="37"/>
      <c r="WID176" s="37"/>
      <c r="WIE176" s="37"/>
      <c r="WIF176" s="37"/>
      <c r="WIG176" s="37"/>
      <c r="WIH176" s="37"/>
      <c r="WII176" s="37"/>
      <c r="WIJ176" s="37"/>
      <c r="WIK176" s="37"/>
      <c r="WIL176" s="37"/>
      <c r="WIM176" s="37"/>
      <c r="WIN176" s="37"/>
      <c r="WIO176" s="37"/>
      <c r="WIP176" s="37"/>
      <c r="WIQ176" s="37"/>
      <c r="WIR176" s="37"/>
      <c r="WIS176" s="37"/>
      <c r="WIT176" s="37"/>
      <c r="WIU176" s="37"/>
      <c r="WIV176" s="37"/>
      <c r="WIW176" s="37"/>
      <c r="WIX176" s="37"/>
      <c r="WIY176" s="37"/>
      <c r="WIZ176" s="37"/>
      <c r="WJA176" s="37"/>
      <c r="WJB176" s="37"/>
      <c r="WJC176" s="37"/>
      <c r="WJD176" s="37"/>
      <c r="WJE176" s="37"/>
      <c r="WJF176" s="37"/>
      <c r="WJG176" s="37"/>
      <c r="WJH176" s="37"/>
      <c r="WJI176" s="37"/>
      <c r="WJJ176" s="37"/>
      <c r="WJK176" s="37"/>
      <c r="WJL176" s="37"/>
      <c r="WJM176" s="37"/>
      <c r="WJN176" s="37"/>
      <c r="WJO176" s="37"/>
      <c r="WJP176" s="37"/>
      <c r="WJQ176" s="37"/>
      <c r="WJR176" s="37"/>
      <c r="WJS176" s="37"/>
      <c r="WJT176" s="37"/>
      <c r="WJU176" s="37"/>
      <c r="WJV176" s="37"/>
      <c r="WJW176" s="37"/>
      <c r="WJX176" s="37"/>
      <c r="WJY176" s="37"/>
      <c r="WJZ176" s="37"/>
      <c r="WKA176" s="37"/>
      <c r="WKB176" s="37"/>
      <c r="WKC176" s="37"/>
      <c r="WKD176" s="37"/>
      <c r="WKE176" s="37"/>
      <c r="WKF176" s="37"/>
      <c r="WKG176" s="37"/>
      <c r="WKH176" s="37"/>
      <c r="WKI176" s="37"/>
      <c r="WKJ176" s="37"/>
      <c r="WKK176" s="37"/>
      <c r="WKL176" s="37"/>
      <c r="WKM176" s="37"/>
      <c r="WKN176" s="37"/>
      <c r="WKO176" s="37"/>
      <c r="WKP176" s="37"/>
      <c r="WKQ176" s="37"/>
      <c r="WKR176" s="37"/>
      <c r="WKS176" s="37"/>
      <c r="WKT176" s="37"/>
      <c r="WKU176" s="37"/>
      <c r="WKV176" s="37"/>
      <c r="WKW176" s="37"/>
      <c r="WKX176" s="37"/>
      <c r="WKY176" s="37"/>
      <c r="WKZ176" s="37"/>
      <c r="WLA176" s="37"/>
      <c r="WLB176" s="37"/>
      <c r="WLC176" s="37"/>
      <c r="WLD176" s="37"/>
      <c r="WLE176" s="37"/>
      <c r="WLF176" s="37"/>
      <c r="WLG176" s="37"/>
      <c r="WLH176" s="37"/>
      <c r="WLI176" s="37"/>
      <c r="WLJ176" s="37"/>
      <c r="WLK176" s="37"/>
      <c r="WLL176" s="37"/>
      <c r="WLM176" s="37"/>
      <c r="WLN176" s="37"/>
      <c r="WLO176" s="37"/>
      <c r="WLP176" s="37"/>
      <c r="WLQ176" s="37"/>
      <c r="WLR176" s="37"/>
      <c r="WLS176" s="37"/>
      <c r="WLT176" s="37"/>
      <c r="WLU176" s="37"/>
      <c r="WLV176" s="37"/>
      <c r="WLW176" s="37"/>
      <c r="WLX176" s="37"/>
      <c r="WLY176" s="37"/>
      <c r="WLZ176" s="37"/>
      <c r="WMA176" s="37"/>
      <c r="WMB176" s="37"/>
      <c r="WMC176" s="37"/>
      <c r="WMD176" s="37"/>
      <c r="WME176" s="37"/>
      <c r="WMF176" s="37"/>
      <c r="WMG176" s="37"/>
      <c r="WMH176" s="37"/>
      <c r="WMI176" s="37"/>
      <c r="WMJ176" s="37"/>
      <c r="WMK176" s="37"/>
      <c r="WML176" s="37"/>
      <c r="WMM176" s="37"/>
      <c r="WMN176" s="37"/>
      <c r="WMO176" s="37"/>
      <c r="WMP176" s="37"/>
      <c r="WMQ176" s="37"/>
      <c r="WMR176" s="37"/>
      <c r="WMS176" s="37"/>
      <c r="WMT176" s="37"/>
      <c r="WMU176" s="37"/>
      <c r="WMV176" s="37"/>
      <c r="WMW176" s="37"/>
      <c r="WMX176" s="37"/>
      <c r="WMY176" s="37"/>
      <c r="WMZ176" s="37"/>
      <c r="WNA176" s="37"/>
      <c r="WNB176" s="37"/>
      <c r="WNC176" s="37"/>
      <c r="WND176" s="37"/>
      <c r="WNE176" s="37"/>
      <c r="WNF176" s="37"/>
      <c r="WNG176" s="37"/>
      <c r="WNH176" s="37"/>
      <c r="WNI176" s="37"/>
      <c r="WNJ176" s="37"/>
      <c r="WNK176" s="37"/>
      <c r="WNL176" s="37"/>
      <c r="WNM176" s="37"/>
      <c r="WNN176" s="37"/>
      <c r="WNO176" s="37"/>
      <c r="WNP176" s="37"/>
      <c r="WNQ176" s="37"/>
      <c r="WNR176" s="37"/>
      <c r="WNS176" s="37"/>
      <c r="WNT176" s="37"/>
      <c r="WNU176" s="37"/>
      <c r="WNV176" s="37"/>
      <c r="WNW176" s="37"/>
      <c r="WNX176" s="37"/>
      <c r="WNY176" s="37"/>
      <c r="WNZ176" s="37"/>
      <c r="WOA176" s="37"/>
      <c r="WOB176" s="37"/>
      <c r="WOC176" s="37"/>
      <c r="WOD176" s="37"/>
      <c r="WOE176" s="37"/>
      <c r="WOF176" s="37"/>
      <c r="WOG176" s="37"/>
      <c r="WOH176" s="37"/>
      <c r="WOI176" s="37"/>
      <c r="WOJ176" s="37"/>
      <c r="WOK176" s="37"/>
      <c r="WOL176" s="37"/>
      <c r="WOM176" s="37"/>
      <c r="WON176" s="37"/>
      <c r="WOO176" s="37"/>
      <c r="WOP176" s="37"/>
      <c r="WOQ176" s="37"/>
      <c r="WOR176" s="37"/>
      <c r="WOS176" s="37"/>
      <c r="WOT176" s="37"/>
      <c r="WOU176" s="37"/>
      <c r="WOV176" s="37"/>
      <c r="WOW176" s="37"/>
      <c r="WOX176" s="37"/>
      <c r="WOY176" s="37"/>
      <c r="WOZ176" s="37"/>
      <c r="WPA176" s="37"/>
      <c r="WPB176" s="37"/>
      <c r="WPC176" s="37"/>
      <c r="WPD176" s="37"/>
      <c r="WPE176" s="37"/>
      <c r="WPF176" s="37"/>
      <c r="WPG176" s="37"/>
      <c r="WPH176" s="37"/>
      <c r="WPI176" s="37"/>
      <c r="WPJ176" s="37"/>
      <c r="WPK176" s="37"/>
      <c r="WPL176" s="37"/>
      <c r="WPM176" s="37"/>
      <c r="WPN176" s="37"/>
      <c r="WPO176" s="37"/>
      <c r="WPP176" s="37"/>
      <c r="WPQ176" s="37"/>
      <c r="WPR176" s="37"/>
      <c r="WPS176" s="37"/>
      <c r="WPT176" s="37"/>
      <c r="WPU176" s="37"/>
      <c r="WPV176" s="37"/>
      <c r="WPW176" s="37"/>
      <c r="WPX176" s="37"/>
      <c r="WPY176" s="37"/>
      <c r="WPZ176" s="37"/>
      <c r="WQA176" s="37"/>
      <c r="WQB176" s="37"/>
      <c r="WQC176" s="37"/>
      <c r="WQD176" s="37"/>
      <c r="WQE176" s="37"/>
      <c r="WQF176" s="37"/>
      <c r="WQG176" s="37"/>
      <c r="WQH176" s="37"/>
      <c r="WQI176" s="37"/>
      <c r="WQJ176" s="37"/>
      <c r="WQK176" s="37"/>
      <c r="WQL176" s="37"/>
      <c r="WQM176" s="37"/>
      <c r="WQN176" s="37"/>
      <c r="WQO176" s="37"/>
      <c r="WQP176" s="37"/>
      <c r="WQQ176" s="37"/>
      <c r="WQR176" s="37"/>
      <c r="WQS176" s="37"/>
      <c r="WQT176" s="37"/>
      <c r="WQU176" s="37"/>
      <c r="WQV176" s="37"/>
      <c r="WQW176" s="37"/>
      <c r="WQX176" s="37"/>
      <c r="WQY176" s="37"/>
      <c r="WQZ176" s="37"/>
      <c r="WRA176" s="37"/>
      <c r="WRB176" s="37"/>
      <c r="WRC176" s="37"/>
      <c r="WRD176" s="37"/>
      <c r="WRE176" s="37"/>
      <c r="WRF176" s="37"/>
      <c r="WRG176" s="37"/>
      <c r="WRH176" s="37"/>
      <c r="WRI176" s="37"/>
      <c r="WRJ176" s="37"/>
      <c r="WRK176" s="37"/>
      <c r="WRL176" s="37"/>
      <c r="WRM176" s="37"/>
      <c r="WRN176" s="37"/>
      <c r="WRO176" s="37"/>
      <c r="WRP176" s="37"/>
      <c r="WRQ176" s="37"/>
      <c r="WRR176" s="37"/>
      <c r="WRS176" s="37"/>
      <c r="WRT176" s="37"/>
      <c r="WRU176" s="37"/>
      <c r="WRV176" s="37"/>
      <c r="WRW176" s="37"/>
      <c r="WRX176" s="37"/>
      <c r="WRY176" s="37"/>
      <c r="WRZ176" s="37"/>
      <c r="WSA176" s="37"/>
      <c r="WSB176" s="37"/>
      <c r="WSC176" s="37"/>
      <c r="WSD176" s="37"/>
      <c r="WSE176" s="37"/>
      <c r="WSF176" s="37"/>
      <c r="WSG176" s="37"/>
      <c r="WSH176" s="37"/>
      <c r="WSI176" s="37"/>
      <c r="WSJ176" s="37"/>
      <c r="WSK176" s="37"/>
      <c r="WSL176" s="37"/>
      <c r="WSM176" s="37"/>
      <c r="WSN176" s="37"/>
      <c r="WSO176" s="37"/>
      <c r="WSP176" s="37"/>
      <c r="WSQ176" s="37"/>
      <c r="WSR176" s="37"/>
      <c r="WSS176" s="37"/>
      <c r="WST176" s="37"/>
      <c r="WSU176" s="37"/>
      <c r="WSV176" s="37"/>
      <c r="WSW176" s="37"/>
      <c r="WSX176" s="37"/>
      <c r="WSY176" s="37"/>
      <c r="WSZ176" s="37"/>
      <c r="WTA176" s="37"/>
      <c r="WTB176" s="37"/>
      <c r="WTC176" s="37"/>
      <c r="WTD176" s="37"/>
      <c r="WTE176" s="37"/>
      <c r="WTF176" s="37"/>
      <c r="WTG176" s="37"/>
      <c r="WTH176" s="37"/>
      <c r="WTI176" s="37"/>
      <c r="WTJ176" s="37"/>
      <c r="WTK176" s="37"/>
      <c r="WTL176" s="37"/>
      <c r="WTM176" s="37"/>
      <c r="WTN176" s="37"/>
      <c r="WTO176" s="37"/>
      <c r="WTP176" s="37"/>
      <c r="WTQ176" s="37"/>
      <c r="WTR176" s="37"/>
      <c r="WTS176" s="37"/>
      <c r="WTT176" s="37"/>
      <c r="WTU176" s="37"/>
      <c r="WTV176" s="37"/>
      <c r="WTW176" s="37"/>
      <c r="WTX176" s="37"/>
      <c r="WTY176" s="37"/>
      <c r="WTZ176" s="37"/>
      <c r="WUA176" s="37"/>
      <c r="WUB176" s="37"/>
      <c r="WUC176" s="37"/>
      <c r="WUD176" s="37"/>
      <c r="WUE176" s="37"/>
      <c r="WUF176" s="37"/>
      <c r="WUG176" s="37"/>
      <c r="WUH176" s="37"/>
      <c r="WUI176" s="37"/>
      <c r="WUJ176" s="37"/>
      <c r="WUK176" s="37"/>
      <c r="WUL176" s="37"/>
      <c r="WUM176" s="37"/>
      <c r="WUN176" s="37"/>
      <c r="WUO176" s="37"/>
      <c r="WUP176" s="37"/>
      <c r="WUQ176" s="37"/>
      <c r="WUR176" s="37"/>
      <c r="WUS176" s="37"/>
      <c r="WUT176" s="37"/>
      <c r="WUU176" s="37"/>
      <c r="WUV176" s="37"/>
      <c r="WUW176" s="37"/>
      <c r="WUX176" s="37"/>
      <c r="WUY176" s="37"/>
      <c r="WUZ176" s="37"/>
      <c r="WVA176" s="37"/>
      <c r="WVB176" s="37"/>
      <c r="WVC176" s="37"/>
      <c r="WVD176" s="37"/>
      <c r="WVE176" s="37"/>
      <c r="WVF176" s="37"/>
      <c r="WVG176" s="37"/>
      <c r="WVH176" s="37"/>
      <c r="WVI176" s="37"/>
      <c r="WVJ176" s="37"/>
      <c r="WVK176" s="37"/>
      <c r="WVL176" s="37"/>
      <c r="WVM176" s="37"/>
      <c r="WVN176" s="37"/>
      <c r="WVO176" s="37"/>
      <c r="WVP176" s="37"/>
      <c r="WVQ176" s="37"/>
      <c r="WVR176" s="37"/>
      <c r="WVS176" s="37"/>
      <c r="WVT176" s="37"/>
      <c r="WVU176" s="37"/>
      <c r="WVV176" s="37"/>
      <c r="WVW176" s="37"/>
      <c r="WVX176" s="37"/>
      <c r="WVY176" s="37"/>
      <c r="WVZ176" s="37"/>
      <c r="WWA176" s="37"/>
      <c r="WWB176" s="37"/>
    </row>
    <row r="177" spans="1:16148" x14ac:dyDescent="0.2">
      <c r="A177" s="340" t="s">
        <v>1939</v>
      </c>
      <c r="B177" s="326">
        <f>'SH Pattern'!D57</f>
        <v>0</v>
      </c>
      <c r="C177" s="326">
        <f>'SH Pattern'!AB57</f>
        <v>0</v>
      </c>
      <c r="D177" s="326">
        <f>'SH Pattern'!AZ57</f>
        <v>0</v>
      </c>
      <c r="E177" s="326">
        <f>'SH Pattern'!CJ57</f>
        <v>0</v>
      </c>
      <c r="F177" s="326">
        <f>'SH Pattern'!DH57</f>
        <v>1.1200000000000001</v>
      </c>
      <c r="G177" s="326">
        <f>'SH Pattern'!EF57</f>
        <v>0.88</v>
      </c>
      <c r="H177" s="326">
        <f>'SH Pattern'!FD57</f>
        <v>0.19</v>
      </c>
      <c r="I177" s="326">
        <f>'SH Pattern'!GB57</f>
        <v>0</v>
      </c>
      <c r="J177" s="326">
        <f>'SH Pattern'!GZ57</f>
        <v>0</v>
      </c>
      <c r="K177" s="326">
        <f>'SH Pattern'!HX57</f>
        <v>0</v>
      </c>
      <c r="L177" s="326">
        <f>'SH Pattern'!IV57</f>
        <v>0</v>
      </c>
      <c r="M177" s="326">
        <f>'SH Pattern'!JT57</f>
        <v>0</v>
      </c>
      <c r="N177" s="326">
        <f>'SH Pattern'!KX57</f>
        <v>1.93</v>
      </c>
      <c r="O177" s="326">
        <f>'SH Pattern'!LV57</f>
        <v>2.0699999999999998</v>
      </c>
      <c r="P177" s="326">
        <f>'SH Pattern'!MT57</f>
        <v>2.17</v>
      </c>
      <c r="Q177" s="326">
        <f>'SH Pattern'!NR57</f>
        <v>0.97</v>
      </c>
      <c r="R177" s="327">
        <f>'SH Pattern'!OP57</f>
        <v>7.07</v>
      </c>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c r="BG177" s="37"/>
      <c r="BH177" s="37"/>
      <c r="BI177" s="37"/>
      <c r="BJ177" s="37"/>
      <c r="BK177" s="37"/>
      <c r="BL177" s="37"/>
      <c r="BM177" s="37"/>
      <c r="BN177" s="37"/>
      <c r="BO177" s="37"/>
      <c r="BP177" s="37"/>
      <c r="BQ177" s="37"/>
      <c r="BR177" s="37"/>
      <c r="BS177" s="37"/>
      <c r="BT177" s="37"/>
      <c r="BU177" s="37"/>
      <c r="BV177" s="37"/>
      <c r="BW177" s="37"/>
      <c r="BX177" s="37"/>
      <c r="BY177" s="37"/>
      <c r="BZ177" s="37"/>
      <c r="CA177" s="37"/>
      <c r="CB177" s="37"/>
      <c r="CC177" s="37"/>
      <c r="CD177" s="37"/>
      <c r="CE177" s="37"/>
      <c r="CF177" s="37"/>
      <c r="CG177" s="37"/>
      <c r="CH177" s="37"/>
      <c r="CI177" s="37"/>
      <c r="CJ177" s="37"/>
      <c r="CK177" s="37"/>
      <c r="CL177" s="37"/>
      <c r="CM177" s="37"/>
      <c r="CN177" s="37"/>
      <c r="CO177" s="37"/>
      <c r="CP177" s="37"/>
      <c r="CQ177" s="37"/>
      <c r="CR177" s="37"/>
      <c r="CS177" s="37"/>
      <c r="CT177" s="37"/>
      <c r="CU177" s="37"/>
      <c r="CV177" s="37"/>
      <c r="CW177" s="37"/>
      <c r="CX177" s="37"/>
      <c r="CY177" s="37"/>
      <c r="CZ177" s="37"/>
      <c r="DA177" s="37"/>
      <c r="DB177" s="37"/>
      <c r="DC177" s="37"/>
      <c r="DD177" s="37"/>
      <c r="DE177" s="37"/>
      <c r="DF177" s="37"/>
      <c r="DG177" s="37"/>
      <c r="DH177" s="37"/>
      <c r="DI177" s="37"/>
      <c r="DJ177" s="37"/>
      <c r="DK177" s="37"/>
      <c r="DL177" s="37"/>
      <c r="DM177" s="37"/>
      <c r="DN177" s="37"/>
      <c r="DO177" s="37"/>
      <c r="DP177" s="37"/>
      <c r="DQ177" s="37"/>
      <c r="DR177" s="37"/>
      <c r="DS177" s="37"/>
      <c r="DT177" s="37"/>
      <c r="DU177" s="37"/>
      <c r="DV177" s="37"/>
      <c r="DW177" s="37"/>
      <c r="DX177" s="37"/>
      <c r="DY177" s="37"/>
      <c r="DZ177" s="37"/>
      <c r="EA177" s="37"/>
      <c r="EB177" s="37"/>
      <c r="EC177" s="37"/>
      <c r="ED177" s="37"/>
      <c r="EE177" s="37"/>
      <c r="EF177" s="37"/>
      <c r="EG177" s="37"/>
      <c r="EH177" s="37"/>
      <c r="EI177" s="37"/>
      <c r="EJ177" s="37"/>
      <c r="EK177" s="37"/>
      <c r="EL177" s="37"/>
      <c r="EM177" s="37"/>
      <c r="EN177" s="37"/>
      <c r="EO177" s="37"/>
      <c r="EP177" s="37"/>
      <c r="EQ177" s="37"/>
      <c r="ER177" s="37"/>
      <c r="ES177" s="37"/>
      <c r="ET177" s="37"/>
      <c r="EU177" s="37"/>
      <c r="EV177" s="37"/>
      <c r="EW177" s="37"/>
      <c r="EX177" s="37"/>
      <c r="EY177" s="37"/>
      <c r="EZ177" s="37"/>
      <c r="FA177" s="37"/>
      <c r="FB177" s="37"/>
      <c r="FC177" s="37"/>
      <c r="FD177" s="37"/>
      <c r="FE177" s="37"/>
      <c r="FF177" s="37"/>
      <c r="FG177" s="37"/>
      <c r="FH177" s="37"/>
      <c r="FI177" s="37"/>
      <c r="FJ177" s="37"/>
      <c r="FK177" s="37"/>
      <c r="FL177" s="37"/>
      <c r="FM177" s="37"/>
      <c r="FN177" s="37"/>
      <c r="FO177" s="37"/>
      <c r="FP177" s="37"/>
      <c r="FQ177" s="37"/>
      <c r="FR177" s="37"/>
      <c r="FS177" s="37"/>
      <c r="FT177" s="37"/>
      <c r="FU177" s="37"/>
      <c r="FV177" s="37"/>
      <c r="FW177" s="37"/>
      <c r="FX177" s="37"/>
      <c r="FY177" s="37"/>
      <c r="FZ177" s="37"/>
      <c r="GA177" s="37"/>
      <c r="GB177" s="37"/>
      <c r="GC177" s="37"/>
      <c r="GD177" s="37"/>
      <c r="GE177" s="37"/>
      <c r="GF177" s="37"/>
      <c r="GG177" s="37"/>
      <c r="GH177" s="37"/>
      <c r="GI177" s="37"/>
      <c r="GJ177" s="37"/>
      <c r="GK177" s="37"/>
      <c r="GL177" s="37"/>
      <c r="GM177" s="37"/>
      <c r="GN177" s="37"/>
      <c r="GO177" s="37"/>
      <c r="GP177" s="37"/>
      <c r="GQ177" s="37"/>
      <c r="GR177" s="37"/>
      <c r="GS177" s="37"/>
      <c r="GT177" s="37"/>
      <c r="GU177" s="37"/>
      <c r="GV177" s="37"/>
      <c r="GW177" s="37"/>
      <c r="GX177" s="37"/>
      <c r="GY177" s="37"/>
      <c r="GZ177" s="37"/>
      <c r="HA177" s="37"/>
      <c r="HB177" s="37"/>
      <c r="HC177" s="37"/>
      <c r="HD177" s="37"/>
      <c r="HE177" s="37"/>
      <c r="HF177" s="37"/>
      <c r="HG177" s="37"/>
      <c r="HH177" s="37"/>
      <c r="HI177" s="37"/>
      <c r="HJ177" s="37"/>
      <c r="HK177" s="37"/>
      <c r="HL177" s="37"/>
      <c r="HM177" s="37"/>
      <c r="HN177" s="37"/>
      <c r="HO177" s="37"/>
      <c r="HP177" s="37"/>
      <c r="HQ177" s="37"/>
      <c r="HR177" s="37"/>
      <c r="HS177" s="37"/>
      <c r="HT177" s="37"/>
      <c r="HU177" s="37"/>
      <c r="HV177" s="37"/>
      <c r="HW177" s="37"/>
      <c r="HX177" s="37"/>
      <c r="HY177" s="37"/>
      <c r="HZ177" s="37"/>
      <c r="IA177" s="37"/>
      <c r="IB177" s="37"/>
      <c r="IC177" s="37"/>
      <c r="ID177" s="37"/>
      <c r="IE177" s="37"/>
      <c r="IF177" s="37"/>
      <c r="IG177" s="37"/>
      <c r="IH177" s="37"/>
      <c r="II177" s="37"/>
      <c r="IJ177" s="37"/>
      <c r="IK177" s="37"/>
      <c r="IL177" s="37"/>
      <c r="IM177" s="37"/>
      <c r="IN177" s="37"/>
      <c r="IO177" s="37"/>
      <c r="IP177" s="37"/>
      <c r="IQ177" s="37"/>
      <c r="IR177" s="37"/>
      <c r="IS177" s="37"/>
      <c r="IT177" s="37"/>
      <c r="IU177" s="37"/>
      <c r="IV177" s="37"/>
      <c r="IW177" s="37"/>
      <c r="IX177" s="37"/>
      <c r="IY177" s="37"/>
      <c r="IZ177" s="37"/>
      <c r="JA177" s="37"/>
      <c r="JB177" s="37"/>
      <c r="JC177" s="37"/>
      <c r="JD177" s="37"/>
      <c r="JE177" s="37"/>
      <c r="JF177" s="37"/>
      <c r="JG177" s="37"/>
      <c r="JH177" s="37"/>
      <c r="JI177" s="37"/>
      <c r="JJ177" s="37"/>
      <c r="JK177" s="37"/>
      <c r="JL177" s="37"/>
      <c r="JM177" s="37"/>
      <c r="JN177" s="37"/>
      <c r="JO177" s="37"/>
      <c r="JP177" s="37"/>
      <c r="JQ177" s="37"/>
      <c r="JR177" s="37"/>
      <c r="JS177" s="37"/>
      <c r="JT177" s="37"/>
      <c r="JU177" s="37"/>
      <c r="JV177" s="37"/>
      <c r="JW177" s="37"/>
      <c r="JX177" s="37"/>
      <c r="JY177" s="37"/>
      <c r="JZ177" s="37"/>
      <c r="KA177" s="37"/>
      <c r="KB177" s="37"/>
      <c r="KC177" s="37"/>
      <c r="KD177" s="37"/>
      <c r="KE177" s="37"/>
      <c r="KF177" s="37"/>
      <c r="KG177" s="37"/>
      <c r="KH177" s="37"/>
      <c r="KI177" s="37"/>
      <c r="KJ177" s="37"/>
      <c r="KK177" s="37"/>
      <c r="KL177" s="37"/>
      <c r="KM177" s="37"/>
      <c r="KN177" s="37"/>
      <c r="KO177" s="37"/>
      <c r="KP177" s="37"/>
      <c r="KQ177" s="37"/>
      <c r="KR177" s="37"/>
      <c r="KS177" s="37"/>
      <c r="KT177" s="37"/>
      <c r="KU177" s="37"/>
      <c r="KV177" s="37"/>
      <c r="KW177" s="37"/>
      <c r="KX177" s="37"/>
      <c r="KY177" s="37"/>
      <c r="KZ177" s="37"/>
      <c r="LA177" s="37"/>
      <c r="LB177" s="37"/>
      <c r="LC177" s="37"/>
      <c r="LD177" s="37"/>
      <c r="LE177" s="37"/>
      <c r="LF177" s="37"/>
      <c r="LG177" s="37"/>
      <c r="LH177" s="37"/>
      <c r="LI177" s="37"/>
      <c r="LJ177" s="37"/>
      <c r="LK177" s="37"/>
      <c r="LL177" s="37"/>
      <c r="LM177" s="37"/>
      <c r="LN177" s="37"/>
      <c r="LO177" s="37"/>
      <c r="LP177" s="37"/>
      <c r="LQ177" s="37"/>
      <c r="LR177" s="37"/>
      <c r="LS177" s="37"/>
      <c r="LT177" s="37"/>
      <c r="LU177" s="37"/>
      <c r="LV177" s="37"/>
      <c r="LW177" s="37"/>
      <c r="LX177" s="37"/>
      <c r="LY177" s="37"/>
      <c r="LZ177" s="37"/>
      <c r="MA177" s="37"/>
      <c r="MB177" s="37"/>
      <c r="MC177" s="37"/>
      <c r="MD177" s="37"/>
      <c r="ME177" s="37"/>
      <c r="MF177" s="37"/>
      <c r="MG177" s="37"/>
      <c r="MH177" s="37"/>
      <c r="MI177" s="37"/>
      <c r="MJ177" s="37"/>
      <c r="MK177" s="37"/>
      <c r="ML177" s="37"/>
      <c r="MM177" s="37"/>
      <c r="MN177" s="37"/>
      <c r="MO177" s="37"/>
      <c r="MP177" s="37"/>
      <c r="MQ177" s="37"/>
      <c r="MR177" s="37"/>
      <c r="MS177" s="37"/>
      <c r="MT177" s="37"/>
      <c r="MU177" s="37"/>
      <c r="MV177" s="37"/>
      <c r="MW177" s="37"/>
      <c r="MX177" s="37"/>
      <c r="MY177" s="37"/>
      <c r="MZ177" s="37"/>
      <c r="NA177" s="37"/>
      <c r="NB177" s="37"/>
      <c r="NC177" s="37"/>
      <c r="ND177" s="37"/>
      <c r="NE177" s="37"/>
      <c r="NF177" s="37"/>
      <c r="NG177" s="37"/>
      <c r="NH177" s="37"/>
      <c r="NI177" s="37"/>
      <c r="NJ177" s="37"/>
      <c r="NK177" s="37"/>
      <c r="NL177" s="37"/>
      <c r="NM177" s="37"/>
      <c r="NN177" s="37"/>
      <c r="NO177" s="37"/>
      <c r="NP177" s="37"/>
      <c r="NQ177" s="37"/>
      <c r="NR177" s="37"/>
      <c r="NS177" s="37"/>
      <c r="NT177" s="37"/>
      <c r="NU177" s="37"/>
      <c r="NV177" s="37"/>
      <c r="NW177" s="37"/>
      <c r="NX177" s="37"/>
      <c r="NY177" s="37"/>
      <c r="NZ177" s="37"/>
      <c r="OA177" s="37"/>
      <c r="OB177" s="37"/>
      <c r="OC177" s="37"/>
      <c r="OD177" s="37"/>
      <c r="OE177" s="37"/>
      <c r="OF177" s="37"/>
      <c r="OG177" s="37"/>
      <c r="OH177" s="37"/>
      <c r="OI177" s="37"/>
      <c r="OJ177" s="37"/>
      <c r="OK177" s="37"/>
      <c r="OL177" s="37"/>
      <c r="OM177" s="37"/>
      <c r="ON177" s="37"/>
      <c r="OO177" s="37"/>
      <c r="OP177" s="37"/>
      <c r="OQ177" s="37"/>
      <c r="OR177" s="37"/>
      <c r="OS177" s="37"/>
      <c r="OT177" s="37"/>
      <c r="OU177" s="37"/>
      <c r="OV177" s="37"/>
      <c r="OW177" s="37"/>
      <c r="OX177" s="37"/>
      <c r="OY177" s="37"/>
      <c r="OZ177" s="37"/>
      <c r="PA177" s="37"/>
      <c r="PB177" s="37"/>
      <c r="PC177" s="37"/>
      <c r="PD177" s="37"/>
      <c r="PE177" s="37"/>
      <c r="PF177" s="37"/>
      <c r="PG177" s="37"/>
      <c r="PH177" s="37"/>
      <c r="PI177" s="37"/>
      <c r="PJ177" s="37"/>
      <c r="PK177" s="37"/>
      <c r="PL177" s="37"/>
      <c r="PM177" s="37"/>
      <c r="PN177" s="37"/>
      <c r="PO177" s="37"/>
      <c r="PP177" s="37"/>
      <c r="PQ177" s="37"/>
      <c r="PR177" s="37"/>
      <c r="PS177" s="37"/>
      <c r="PT177" s="37"/>
      <c r="PU177" s="37"/>
      <c r="PV177" s="37"/>
      <c r="PW177" s="37"/>
      <c r="PX177" s="37"/>
      <c r="PY177" s="37"/>
      <c r="PZ177" s="37"/>
      <c r="QA177" s="37"/>
      <c r="QB177" s="37"/>
      <c r="QC177" s="37"/>
      <c r="QD177" s="37"/>
      <c r="QE177" s="37"/>
      <c r="QF177" s="37"/>
      <c r="QG177" s="37"/>
      <c r="QH177" s="37"/>
      <c r="QI177" s="37"/>
      <c r="QJ177" s="37"/>
      <c r="QK177" s="37"/>
      <c r="QL177" s="37"/>
      <c r="QM177" s="37"/>
      <c r="QN177" s="37"/>
      <c r="QO177" s="37"/>
      <c r="QP177" s="37"/>
      <c r="QQ177" s="37"/>
      <c r="QR177" s="37"/>
      <c r="QS177" s="37"/>
      <c r="QT177" s="37"/>
      <c r="QU177" s="37"/>
      <c r="QV177" s="37"/>
      <c r="QW177" s="37"/>
      <c r="QX177" s="37"/>
      <c r="QY177" s="37"/>
      <c r="QZ177" s="37"/>
      <c r="RA177" s="37"/>
      <c r="RB177" s="37"/>
      <c r="RC177" s="37"/>
      <c r="RD177" s="37"/>
      <c r="RE177" s="37"/>
      <c r="RF177" s="37"/>
      <c r="RG177" s="37"/>
      <c r="RH177" s="37"/>
      <c r="RI177" s="37"/>
      <c r="RJ177" s="37"/>
      <c r="RK177" s="37"/>
      <c r="RL177" s="37"/>
      <c r="RM177" s="37"/>
      <c r="RN177" s="37"/>
      <c r="RO177" s="37"/>
      <c r="RP177" s="37"/>
      <c r="RQ177" s="37"/>
      <c r="RR177" s="37"/>
      <c r="RS177" s="37"/>
      <c r="RT177" s="37"/>
      <c r="RU177" s="37"/>
      <c r="RV177" s="37"/>
      <c r="RW177" s="37"/>
      <c r="RX177" s="37"/>
      <c r="RY177" s="37"/>
      <c r="RZ177" s="37"/>
      <c r="SA177" s="37"/>
      <c r="SB177" s="37"/>
      <c r="SC177" s="37"/>
      <c r="SD177" s="37"/>
      <c r="SE177" s="37"/>
      <c r="SF177" s="37"/>
      <c r="SG177" s="37"/>
      <c r="SH177" s="37"/>
      <c r="SI177" s="37"/>
      <c r="SJ177" s="37"/>
      <c r="SK177" s="37"/>
      <c r="SL177" s="37"/>
      <c r="SM177" s="37"/>
      <c r="SN177" s="37"/>
      <c r="SO177" s="37"/>
      <c r="SP177" s="37"/>
      <c r="SQ177" s="37"/>
      <c r="SR177" s="37"/>
      <c r="SS177" s="37"/>
      <c r="ST177" s="37"/>
      <c r="SU177" s="37"/>
      <c r="SV177" s="37"/>
      <c r="SW177" s="37"/>
      <c r="SX177" s="37"/>
      <c r="SY177" s="37"/>
      <c r="SZ177" s="37"/>
      <c r="TA177" s="37"/>
      <c r="TB177" s="37"/>
      <c r="TC177" s="37"/>
      <c r="TD177" s="37"/>
      <c r="TE177" s="37"/>
      <c r="TF177" s="37"/>
      <c r="TG177" s="37"/>
      <c r="TH177" s="37"/>
      <c r="TI177" s="37"/>
      <c r="TJ177" s="37"/>
      <c r="TK177" s="37"/>
      <c r="TL177" s="37"/>
      <c r="TM177" s="37"/>
      <c r="TN177" s="37"/>
      <c r="TO177" s="37"/>
      <c r="TP177" s="37"/>
      <c r="TQ177" s="37"/>
      <c r="TR177" s="37"/>
      <c r="TS177" s="37"/>
      <c r="TT177" s="37"/>
      <c r="TU177" s="37"/>
      <c r="TV177" s="37"/>
      <c r="TW177" s="37"/>
      <c r="TX177" s="37"/>
      <c r="TY177" s="37"/>
      <c r="TZ177" s="37"/>
      <c r="UA177" s="37"/>
      <c r="UB177" s="37"/>
      <c r="UC177" s="37"/>
      <c r="UD177" s="37"/>
      <c r="UE177" s="37"/>
      <c r="UF177" s="37"/>
      <c r="UG177" s="37"/>
      <c r="UH177" s="37"/>
      <c r="UI177" s="37"/>
      <c r="UJ177" s="37"/>
      <c r="UK177" s="37"/>
      <c r="UL177" s="37"/>
      <c r="UM177" s="37"/>
      <c r="UN177" s="37"/>
      <c r="UO177" s="37"/>
      <c r="UP177" s="37"/>
      <c r="UQ177" s="37"/>
      <c r="UR177" s="37"/>
      <c r="US177" s="37"/>
      <c r="UT177" s="37"/>
      <c r="UU177" s="37"/>
      <c r="UV177" s="37"/>
      <c r="UW177" s="37"/>
      <c r="UX177" s="37"/>
      <c r="UY177" s="37"/>
      <c r="UZ177" s="37"/>
      <c r="VA177" s="37"/>
      <c r="VB177" s="37"/>
      <c r="VC177" s="37"/>
      <c r="VD177" s="37"/>
      <c r="VE177" s="37"/>
      <c r="VF177" s="37"/>
      <c r="VG177" s="37"/>
      <c r="VH177" s="37"/>
      <c r="VI177" s="37"/>
      <c r="VJ177" s="37"/>
      <c r="VK177" s="37"/>
      <c r="VL177" s="37"/>
      <c r="VM177" s="37"/>
      <c r="VN177" s="37"/>
      <c r="VO177" s="37"/>
      <c r="VP177" s="37"/>
      <c r="VQ177" s="37"/>
      <c r="VR177" s="37"/>
      <c r="VS177" s="37"/>
      <c r="VT177" s="37"/>
      <c r="VU177" s="37"/>
      <c r="VV177" s="37"/>
      <c r="VW177" s="37"/>
      <c r="VX177" s="37"/>
      <c r="VY177" s="37"/>
      <c r="VZ177" s="37"/>
      <c r="WA177" s="37"/>
      <c r="WB177" s="37"/>
      <c r="WC177" s="37"/>
      <c r="WD177" s="37"/>
      <c r="WE177" s="37"/>
      <c r="WF177" s="37"/>
      <c r="WG177" s="37"/>
      <c r="WH177" s="37"/>
      <c r="WI177" s="37"/>
      <c r="WJ177" s="37"/>
      <c r="WK177" s="37"/>
      <c r="WL177" s="37"/>
      <c r="WM177" s="37"/>
      <c r="WN177" s="37"/>
      <c r="WO177" s="37"/>
      <c r="WP177" s="37"/>
      <c r="WQ177" s="37"/>
      <c r="WR177" s="37"/>
      <c r="WS177" s="37"/>
      <c r="WT177" s="37"/>
      <c r="WU177" s="37"/>
      <c r="WV177" s="37"/>
      <c r="WW177" s="37"/>
      <c r="WX177" s="37"/>
      <c r="WY177" s="37"/>
      <c r="WZ177" s="37"/>
      <c r="XA177" s="37"/>
      <c r="XB177" s="37"/>
      <c r="XC177" s="37"/>
      <c r="XD177" s="37"/>
      <c r="XE177" s="37"/>
      <c r="XF177" s="37"/>
      <c r="XG177" s="37"/>
      <c r="XH177" s="37"/>
      <c r="XI177" s="37"/>
      <c r="XJ177" s="37"/>
      <c r="XK177" s="37"/>
      <c r="XL177" s="37"/>
      <c r="XM177" s="37"/>
      <c r="XN177" s="37"/>
      <c r="XO177" s="37"/>
      <c r="XP177" s="37"/>
      <c r="XQ177" s="37"/>
      <c r="XR177" s="37"/>
      <c r="XS177" s="37"/>
      <c r="XT177" s="37"/>
      <c r="XU177" s="37"/>
      <c r="XV177" s="37"/>
      <c r="XW177" s="37"/>
      <c r="XX177" s="37"/>
      <c r="XY177" s="37"/>
      <c r="XZ177" s="37"/>
      <c r="YA177" s="37"/>
      <c r="YB177" s="37"/>
      <c r="YC177" s="37"/>
      <c r="YD177" s="37"/>
      <c r="YE177" s="37"/>
      <c r="YF177" s="37"/>
      <c r="YG177" s="37"/>
      <c r="YH177" s="37"/>
      <c r="YI177" s="37"/>
      <c r="YJ177" s="37"/>
      <c r="YK177" s="37"/>
      <c r="YL177" s="37"/>
      <c r="YM177" s="37"/>
      <c r="YN177" s="37"/>
      <c r="YO177" s="37"/>
      <c r="YP177" s="37"/>
      <c r="YQ177" s="37"/>
      <c r="YR177" s="37"/>
      <c r="YS177" s="37"/>
      <c r="YT177" s="37"/>
      <c r="YU177" s="37"/>
      <c r="YV177" s="37"/>
      <c r="YW177" s="37"/>
      <c r="YX177" s="37"/>
      <c r="YY177" s="37"/>
      <c r="YZ177" s="37"/>
      <c r="ZA177" s="37"/>
      <c r="ZB177" s="37"/>
      <c r="ZC177" s="37"/>
      <c r="ZD177" s="37"/>
      <c r="ZE177" s="37"/>
      <c r="ZF177" s="37"/>
      <c r="ZG177" s="37"/>
      <c r="ZH177" s="37"/>
      <c r="ZI177" s="37"/>
      <c r="ZJ177" s="37"/>
      <c r="ZK177" s="37"/>
      <c r="ZL177" s="37"/>
      <c r="ZM177" s="37"/>
      <c r="ZN177" s="37"/>
      <c r="ZO177" s="37"/>
      <c r="ZP177" s="37"/>
      <c r="ZQ177" s="37"/>
      <c r="ZR177" s="37"/>
      <c r="ZS177" s="37"/>
      <c r="ZT177" s="37"/>
      <c r="ZU177" s="37"/>
      <c r="ZV177" s="37"/>
      <c r="ZW177" s="37"/>
      <c r="ZX177" s="37"/>
      <c r="ZY177" s="37"/>
      <c r="ZZ177" s="37"/>
      <c r="AAA177" s="37"/>
      <c r="AAB177" s="37"/>
      <c r="AAC177" s="37"/>
      <c r="AAD177" s="37"/>
      <c r="AAE177" s="37"/>
      <c r="AAF177" s="37"/>
      <c r="AAG177" s="37"/>
      <c r="AAH177" s="37"/>
      <c r="AAI177" s="37"/>
      <c r="AAJ177" s="37"/>
      <c r="AAK177" s="37"/>
      <c r="AAL177" s="37"/>
      <c r="AAM177" s="37"/>
      <c r="AAN177" s="37"/>
      <c r="AAO177" s="37"/>
      <c r="AAP177" s="37"/>
      <c r="AAQ177" s="37"/>
      <c r="AAR177" s="37"/>
      <c r="AAS177" s="37"/>
      <c r="AAT177" s="37"/>
      <c r="AAU177" s="37"/>
      <c r="AAV177" s="37"/>
      <c r="AAW177" s="37"/>
      <c r="AAX177" s="37"/>
      <c r="AAY177" s="37"/>
      <c r="AAZ177" s="37"/>
      <c r="ABA177" s="37"/>
      <c r="ABB177" s="37"/>
      <c r="ABC177" s="37"/>
      <c r="ABD177" s="37"/>
      <c r="ABE177" s="37"/>
      <c r="ABF177" s="37"/>
      <c r="ABG177" s="37"/>
      <c r="ABH177" s="37"/>
      <c r="ABI177" s="37"/>
      <c r="ABJ177" s="37"/>
      <c r="ABK177" s="37"/>
      <c r="ABL177" s="37"/>
      <c r="ABM177" s="37"/>
      <c r="ABN177" s="37"/>
      <c r="ABO177" s="37"/>
      <c r="ABP177" s="37"/>
      <c r="ABQ177" s="37"/>
      <c r="ABR177" s="37"/>
      <c r="ABS177" s="37"/>
      <c r="ABT177" s="37"/>
      <c r="ABU177" s="37"/>
      <c r="ABV177" s="37"/>
      <c r="ABW177" s="37"/>
      <c r="ABX177" s="37"/>
      <c r="ABY177" s="37"/>
      <c r="ABZ177" s="37"/>
      <c r="ACA177" s="37"/>
      <c r="ACB177" s="37"/>
      <c r="ACC177" s="37"/>
      <c r="ACD177" s="37"/>
      <c r="ACE177" s="37"/>
      <c r="ACF177" s="37"/>
      <c r="ACG177" s="37"/>
      <c r="ACH177" s="37"/>
      <c r="ACI177" s="37"/>
      <c r="ACJ177" s="37"/>
      <c r="ACK177" s="37"/>
      <c r="ACL177" s="37"/>
      <c r="ACM177" s="37"/>
      <c r="ACN177" s="37"/>
      <c r="ACO177" s="37"/>
      <c r="ACP177" s="37"/>
      <c r="ACQ177" s="37"/>
      <c r="ACR177" s="37"/>
      <c r="ACS177" s="37"/>
      <c r="ACT177" s="37"/>
      <c r="ACU177" s="37"/>
      <c r="ACV177" s="37"/>
      <c r="ACW177" s="37"/>
      <c r="ACX177" s="37"/>
      <c r="ACY177" s="37"/>
      <c r="ACZ177" s="37"/>
      <c r="ADA177" s="37"/>
      <c r="ADB177" s="37"/>
      <c r="ADC177" s="37"/>
      <c r="ADD177" s="37"/>
      <c r="ADE177" s="37"/>
      <c r="ADF177" s="37"/>
      <c r="ADG177" s="37"/>
      <c r="ADH177" s="37"/>
      <c r="ADI177" s="37"/>
      <c r="ADJ177" s="37"/>
      <c r="ADK177" s="37"/>
      <c r="ADL177" s="37"/>
      <c r="ADM177" s="37"/>
      <c r="ADN177" s="37"/>
      <c r="ADO177" s="37"/>
      <c r="ADP177" s="37"/>
      <c r="ADQ177" s="37"/>
      <c r="ADR177" s="37"/>
      <c r="ADS177" s="37"/>
      <c r="ADT177" s="37"/>
      <c r="ADU177" s="37"/>
      <c r="ADV177" s="37"/>
      <c r="ADW177" s="37"/>
      <c r="ADX177" s="37"/>
      <c r="ADY177" s="37"/>
      <c r="ADZ177" s="37"/>
      <c r="AEA177" s="37"/>
      <c r="AEB177" s="37"/>
      <c r="AEC177" s="37"/>
      <c r="AED177" s="37"/>
      <c r="AEE177" s="37"/>
      <c r="AEF177" s="37"/>
      <c r="AEG177" s="37"/>
      <c r="AEH177" s="37"/>
      <c r="AEI177" s="37"/>
      <c r="AEJ177" s="37"/>
      <c r="AEK177" s="37"/>
      <c r="AEL177" s="37"/>
      <c r="AEM177" s="37"/>
      <c r="AEN177" s="37"/>
      <c r="AEO177" s="37"/>
      <c r="AEP177" s="37"/>
      <c r="AEQ177" s="37"/>
      <c r="AER177" s="37"/>
      <c r="AES177" s="37"/>
      <c r="AET177" s="37"/>
      <c r="AEU177" s="37"/>
      <c r="AEV177" s="37"/>
      <c r="AEW177" s="37"/>
      <c r="AEX177" s="37"/>
      <c r="AEY177" s="37"/>
      <c r="AEZ177" s="37"/>
      <c r="AFA177" s="37"/>
      <c r="AFB177" s="37"/>
      <c r="AFC177" s="37"/>
      <c r="AFD177" s="37"/>
      <c r="AFE177" s="37"/>
      <c r="AFF177" s="37"/>
      <c r="AFG177" s="37"/>
      <c r="AFH177" s="37"/>
      <c r="AFI177" s="37"/>
      <c r="AFJ177" s="37"/>
      <c r="AFK177" s="37"/>
      <c r="AFL177" s="37"/>
      <c r="AFM177" s="37"/>
      <c r="AFN177" s="37"/>
      <c r="AFO177" s="37"/>
      <c r="AFP177" s="37"/>
      <c r="AFQ177" s="37"/>
      <c r="AFR177" s="37"/>
      <c r="AFS177" s="37"/>
      <c r="AFT177" s="37"/>
      <c r="AFU177" s="37"/>
      <c r="AFV177" s="37"/>
      <c r="AFW177" s="37"/>
      <c r="AFX177" s="37"/>
      <c r="AFY177" s="37"/>
      <c r="AFZ177" s="37"/>
      <c r="AGA177" s="37"/>
      <c r="AGB177" s="37"/>
      <c r="AGC177" s="37"/>
      <c r="AGD177" s="37"/>
      <c r="AGE177" s="37"/>
      <c r="AGF177" s="37"/>
      <c r="AGG177" s="37"/>
      <c r="AGH177" s="37"/>
      <c r="AGI177" s="37"/>
      <c r="AGJ177" s="37"/>
      <c r="AGK177" s="37"/>
      <c r="AGL177" s="37"/>
      <c r="AGM177" s="37"/>
      <c r="AGN177" s="37"/>
      <c r="AGO177" s="37"/>
      <c r="AGP177" s="37"/>
      <c r="AGQ177" s="37"/>
      <c r="AGR177" s="37"/>
      <c r="AGS177" s="37"/>
      <c r="AGT177" s="37"/>
      <c r="AGU177" s="37"/>
      <c r="AGV177" s="37"/>
      <c r="AGW177" s="37"/>
      <c r="AGX177" s="37"/>
      <c r="AGY177" s="37"/>
      <c r="AGZ177" s="37"/>
      <c r="AHA177" s="37"/>
      <c r="AHB177" s="37"/>
      <c r="AHC177" s="37"/>
      <c r="AHD177" s="37"/>
      <c r="AHE177" s="37"/>
      <c r="AHF177" s="37"/>
      <c r="AHG177" s="37"/>
      <c r="AHH177" s="37"/>
      <c r="AHI177" s="37"/>
      <c r="AHJ177" s="37"/>
      <c r="AHK177" s="37"/>
      <c r="AHL177" s="37"/>
      <c r="AHM177" s="37"/>
      <c r="AHN177" s="37"/>
      <c r="AHO177" s="37"/>
      <c r="AHP177" s="37"/>
      <c r="AHQ177" s="37"/>
      <c r="AHR177" s="37"/>
      <c r="AHS177" s="37"/>
      <c r="AHT177" s="37"/>
      <c r="AHU177" s="37"/>
      <c r="AHV177" s="37"/>
      <c r="AHW177" s="37"/>
      <c r="AHX177" s="37"/>
      <c r="AHY177" s="37"/>
      <c r="AHZ177" s="37"/>
      <c r="AIA177" s="37"/>
      <c r="AIB177" s="37"/>
      <c r="AIC177" s="37"/>
      <c r="AID177" s="37"/>
      <c r="AIE177" s="37"/>
      <c r="AIF177" s="37"/>
      <c r="AIG177" s="37"/>
      <c r="AIH177" s="37"/>
      <c r="AII177" s="37"/>
      <c r="AIJ177" s="37"/>
      <c r="AIK177" s="37"/>
      <c r="AIL177" s="37"/>
      <c r="AIM177" s="37"/>
      <c r="AIN177" s="37"/>
      <c r="AIO177" s="37"/>
      <c r="AIP177" s="37"/>
      <c r="AIQ177" s="37"/>
      <c r="AIR177" s="37"/>
      <c r="AIS177" s="37"/>
      <c r="AIT177" s="37"/>
      <c r="AIU177" s="37"/>
      <c r="AIV177" s="37"/>
      <c r="AIW177" s="37"/>
      <c r="AIX177" s="37"/>
      <c r="AIY177" s="37"/>
      <c r="AIZ177" s="37"/>
      <c r="AJA177" s="37"/>
      <c r="AJB177" s="37"/>
      <c r="AJC177" s="37"/>
      <c r="AJD177" s="37"/>
      <c r="AJE177" s="37"/>
      <c r="AJF177" s="37"/>
      <c r="AJG177" s="37"/>
      <c r="AJH177" s="37"/>
      <c r="AJI177" s="37"/>
      <c r="AJJ177" s="37"/>
      <c r="AJK177" s="37"/>
      <c r="AJL177" s="37"/>
      <c r="AJM177" s="37"/>
      <c r="AJN177" s="37"/>
      <c r="AJO177" s="37"/>
      <c r="AJP177" s="37"/>
      <c r="AJQ177" s="37"/>
      <c r="AJR177" s="37"/>
      <c r="AJS177" s="37"/>
      <c r="AJT177" s="37"/>
      <c r="AJU177" s="37"/>
      <c r="AJV177" s="37"/>
      <c r="AJW177" s="37"/>
      <c r="AJX177" s="37"/>
      <c r="AJY177" s="37"/>
      <c r="AJZ177" s="37"/>
      <c r="AKA177" s="37"/>
      <c r="AKB177" s="37"/>
      <c r="AKC177" s="37"/>
      <c r="AKD177" s="37"/>
      <c r="AKE177" s="37"/>
      <c r="AKF177" s="37"/>
      <c r="AKG177" s="37"/>
      <c r="AKH177" s="37"/>
      <c r="AKI177" s="37"/>
      <c r="AKJ177" s="37"/>
      <c r="AKK177" s="37"/>
      <c r="AKL177" s="37"/>
      <c r="AKM177" s="37"/>
      <c r="AKN177" s="37"/>
      <c r="AKO177" s="37"/>
      <c r="AKP177" s="37"/>
      <c r="AKQ177" s="37"/>
      <c r="AKR177" s="37"/>
      <c r="AKS177" s="37"/>
      <c r="AKT177" s="37"/>
      <c r="AKU177" s="37"/>
      <c r="AKV177" s="37"/>
      <c r="AKW177" s="37"/>
      <c r="AKX177" s="37"/>
      <c r="AKY177" s="37"/>
      <c r="AKZ177" s="37"/>
      <c r="ALA177" s="37"/>
      <c r="ALB177" s="37"/>
      <c r="ALC177" s="37"/>
      <c r="ALD177" s="37"/>
      <c r="ALE177" s="37"/>
      <c r="ALF177" s="37"/>
      <c r="ALG177" s="37"/>
      <c r="ALH177" s="37"/>
      <c r="ALI177" s="37"/>
      <c r="ALJ177" s="37"/>
      <c r="ALK177" s="37"/>
      <c r="ALL177" s="37"/>
      <c r="ALM177" s="37"/>
      <c r="ALN177" s="37"/>
      <c r="ALO177" s="37"/>
      <c r="ALP177" s="37"/>
      <c r="ALQ177" s="37"/>
      <c r="ALR177" s="37"/>
      <c r="ALS177" s="37"/>
      <c r="ALT177" s="37"/>
      <c r="ALU177" s="37"/>
      <c r="ALV177" s="37"/>
      <c r="ALW177" s="37"/>
      <c r="ALX177" s="37"/>
      <c r="ALY177" s="37"/>
      <c r="ALZ177" s="37"/>
      <c r="AMA177" s="37"/>
      <c r="AMB177" s="37"/>
      <c r="AMC177" s="37"/>
      <c r="AMD177" s="37"/>
      <c r="AME177" s="37"/>
      <c r="AMF177" s="37"/>
      <c r="AMG177" s="37"/>
      <c r="AMH177" s="37"/>
      <c r="AMI177" s="37"/>
      <c r="AMJ177" s="37"/>
      <c r="AMK177" s="37"/>
      <c r="AML177" s="37"/>
      <c r="AMM177" s="37"/>
      <c r="AMN177" s="37"/>
      <c r="AMO177" s="37"/>
      <c r="AMP177" s="37"/>
      <c r="AMQ177" s="37"/>
      <c r="AMR177" s="37"/>
      <c r="AMS177" s="37"/>
      <c r="AMT177" s="37"/>
      <c r="AMU177" s="37"/>
      <c r="AMV177" s="37"/>
      <c r="AMW177" s="37"/>
      <c r="AMX177" s="37"/>
      <c r="AMY177" s="37"/>
      <c r="AMZ177" s="37"/>
      <c r="ANA177" s="37"/>
      <c r="ANB177" s="37"/>
      <c r="ANC177" s="37"/>
      <c r="AND177" s="37"/>
      <c r="ANE177" s="37"/>
      <c r="ANF177" s="37"/>
      <c r="ANG177" s="37"/>
      <c r="ANH177" s="37"/>
      <c r="ANI177" s="37"/>
      <c r="ANJ177" s="37"/>
      <c r="ANK177" s="37"/>
      <c r="ANL177" s="37"/>
      <c r="ANM177" s="37"/>
      <c r="ANN177" s="37"/>
      <c r="ANO177" s="37"/>
      <c r="ANP177" s="37"/>
      <c r="ANQ177" s="37"/>
      <c r="ANR177" s="37"/>
      <c r="ANS177" s="37"/>
      <c r="ANT177" s="37"/>
      <c r="ANU177" s="37"/>
      <c r="ANV177" s="37"/>
      <c r="ANW177" s="37"/>
      <c r="ANX177" s="37"/>
      <c r="ANY177" s="37"/>
      <c r="ANZ177" s="37"/>
      <c r="AOA177" s="37"/>
      <c r="AOB177" s="37"/>
      <c r="AOC177" s="37"/>
      <c r="AOD177" s="37"/>
      <c r="AOE177" s="37"/>
      <c r="AOF177" s="37"/>
      <c r="AOG177" s="37"/>
      <c r="AOH177" s="37"/>
      <c r="AOI177" s="37"/>
      <c r="AOJ177" s="37"/>
      <c r="AOK177" s="37"/>
      <c r="AOL177" s="37"/>
      <c r="AOM177" s="37"/>
      <c r="AON177" s="37"/>
      <c r="AOO177" s="37"/>
      <c r="AOP177" s="37"/>
      <c r="AOQ177" s="37"/>
      <c r="AOR177" s="37"/>
      <c r="AOS177" s="37"/>
      <c r="AOT177" s="37"/>
      <c r="AOU177" s="37"/>
      <c r="AOV177" s="37"/>
      <c r="AOW177" s="37"/>
      <c r="AOX177" s="37"/>
      <c r="AOY177" s="37"/>
      <c r="AOZ177" s="37"/>
      <c r="APA177" s="37"/>
      <c r="APB177" s="37"/>
      <c r="APC177" s="37"/>
      <c r="APD177" s="37"/>
      <c r="APE177" s="37"/>
      <c r="APF177" s="37"/>
      <c r="APG177" s="37"/>
      <c r="APH177" s="37"/>
      <c r="API177" s="37"/>
      <c r="APJ177" s="37"/>
      <c r="APK177" s="37"/>
      <c r="APL177" s="37"/>
      <c r="APM177" s="37"/>
      <c r="APN177" s="37"/>
      <c r="APO177" s="37"/>
      <c r="APP177" s="37"/>
      <c r="APQ177" s="37"/>
      <c r="APR177" s="37"/>
      <c r="APS177" s="37"/>
      <c r="APT177" s="37"/>
      <c r="APU177" s="37"/>
      <c r="APV177" s="37"/>
      <c r="APW177" s="37"/>
      <c r="APX177" s="37"/>
      <c r="APY177" s="37"/>
      <c r="APZ177" s="37"/>
      <c r="AQA177" s="37"/>
      <c r="AQB177" s="37"/>
      <c r="AQC177" s="37"/>
      <c r="AQD177" s="37"/>
      <c r="AQE177" s="37"/>
      <c r="AQF177" s="37"/>
      <c r="AQG177" s="37"/>
      <c r="AQH177" s="37"/>
      <c r="AQI177" s="37"/>
      <c r="AQJ177" s="37"/>
      <c r="AQK177" s="37"/>
      <c r="AQL177" s="37"/>
      <c r="AQM177" s="37"/>
      <c r="AQN177" s="37"/>
      <c r="AQO177" s="37"/>
      <c r="AQP177" s="37"/>
      <c r="AQQ177" s="37"/>
      <c r="AQR177" s="37"/>
      <c r="AQS177" s="37"/>
      <c r="AQT177" s="37"/>
      <c r="AQU177" s="37"/>
      <c r="AQV177" s="37"/>
      <c r="AQW177" s="37"/>
      <c r="AQX177" s="37"/>
      <c r="AQY177" s="37"/>
      <c r="AQZ177" s="37"/>
      <c r="ARA177" s="37"/>
      <c r="ARB177" s="37"/>
      <c r="ARC177" s="37"/>
      <c r="ARD177" s="37"/>
      <c r="ARE177" s="37"/>
      <c r="ARF177" s="37"/>
      <c r="ARG177" s="37"/>
      <c r="ARH177" s="37"/>
      <c r="ARI177" s="37"/>
      <c r="ARJ177" s="37"/>
      <c r="ARK177" s="37"/>
      <c r="ARL177" s="37"/>
      <c r="ARM177" s="37"/>
      <c r="ARN177" s="37"/>
      <c r="ARO177" s="37"/>
      <c r="ARP177" s="37"/>
      <c r="ARQ177" s="37"/>
      <c r="ARR177" s="37"/>
      <c r="ARS177" s="37"/>
      <c r="ART177" s="37"/>
      <c r="ARU177" s="37"/>
      <c r="ARV177" s="37"/>
      <c r="ARW177" s="37"/>
      <c r="ARX177" s="37"/>
      <c r="ARY177" s="37"/>
      <c r="ARZ177" s="37"/>
      <c r="ASA177" s="37"/>
      <c r="ASB177" s="37"/>
      <c r="ASC177" s="37"/>
      <c r="ASD177" s="37"/>
      <c r="ASE177" s="37"/>
      <c r="ASF177" s="37"/>
      <c r="ASG177" s="37"/>
      <c r="ASH177" s="37"/>
      <c r="ASI177" s="37"/>
      <c r="ASJ177" s="37"/>
      <c r="ASK177" s="37"/>
      <c r="ASL177" s="37"/>
      <c r="ASM177" s="37"/>
      <c r="ASN177" s="37"/>
      <c r="ASO177" s="37"/>
      <c r="ASP177" s="37"/>
      <c r="ASQ177" s="37"/>
      <c r="ASR177" s="37"/>
      <c r="ASS177" s="37"/>
      <c r="AST177" s="37"/>
      <c r="ASU177" s="37"/>
      <c r="ASV177" s="37"/>
      <c r="ASW177" s="37"/>
      <c r="ASX177" s="37"/>
      <c r="ASY177" s="37"/>
      <c r="ASZ177" s="37"/>
      <c r="ATA177" s="37"/>
      <c r="ATB177" s="37"/>
      <c r="ATC177" s="37"/>
      <c r="ATD177" s="37"/>
      <c r="ATE177" s="37"/>
      <c r="ATF177" s="37"/>
      <c r="ATG177" s="37"/>
      <c r="ATH177" s="37"/>
      <c r="ATI177" s="37"/>
      <c r="ATJ177" s="37"/>
      <c r="ATK177" s="37"/>
      <c r="ATL177" s="37"/>
      <c r="ATM177" s="37"/>
      <c r="ATN177" s="37"/>
      <c r="ATO177" s="37"/>
      <c r="ATP177" s="37"/>
      <c r="ATQ177" s="37"/>
      <c r="ATR177" s="37"/>
      <c r="ATS177" s="37"/>
      <c r="ATT177" s="37"/>
      <c r="ATU177" s="37"/>
      <c r="ATV177" s="37"/>
      <c r="ATW177" s="37"/>
      <c r="ATX177" s="37"/>
      <c r="ATY177" s="37"/>
      <c r="ATZ177" s="37"/>
      <c r="AUA177" s="37"/>
      <c r="AUB177" s="37"/>
      <c r="AUC177" s="37"/>
      <c r="AUD177" s="37"/>
      <c r="AUE177" s="37"/>
      <c r="AUF177" s="37"/>
      <c r="AUG177" s="37"/>
      <c r="AUH177" s="37"/>
      <c r="AUI177" s="37"/>
      <c r="AUJ177" s="37"/>
      <c r="AUK177" s="37"/>
      <c r="AUL177" s="37"/>
      <c r="AUM177" s="37"/>
      <c r="AUN177" s="37"/>
      <c r="AUO177" s="37"/>
      <c r="AUP177" s="37"/>
      <c r="AUQ177" s="37"/>
      <c r="AUR177" s="37"/>
      <c r="AUS177" s="37"/>
      <c r="AUT177" s="37"/>
      <c r="AUU177" s="37"/>
      <c r="AUV177" s="37"/>
      <c r="AUW177" s="37"/>
      <c r="AUX177" s="37"/>
      <c r="AUY177" s="37"/>
      <c r="AUZ177" s="37"/>
      <c r="AVA177" s="37"/>
      <c r="AVB177" s="37"/>
      <c r="AVC177" s="37"/>
      <c r="AVD177" s="37"/>
      <c r="AVE177" s="37"/>
      <c r="AVF177" s="37"/>
      <c r="AVG177" s="37"/>
      <c r="AVH177" s="37"/>
      <c r="AVI177" s="37"/>
      <c r="AVJ177" s="37"/>
      <c r="AVK177" s="37"/>
      <c r="AVL177" s="37"/>
      <c r="AVM177" s="37"/>
      <c r="AVN177" s="37"/>
      <c r="AVO177" s="37"/>
      <c r="AVP177" s="37"/>
      <c r="AVQ177" s="37"/>
      <c r="AVR177" s="37"/>
      <c r="AVS177" s="37"/>
      <c r="AVT177" s="37"/>
      <c r="AVU177" s="37"/>
      <c r="AVV177" s="37"/>
      <c r="AVW177" s="37"/>
      <c r="AVX177" s="37"/>
      <c r="AVY177" s="37"/>
      <c r="AVZ177" s="37"/>
      <c r="AWA177" s="37"/>
      <c r="AWB177" s="37"/>
      <c r="AWC177" s="37"/>
      <c r="AWD177" s="37"/>
      <c r="AWE177" s="37"/>
      <c r="AWF177" s="37"/>
      <c r="AWG177" s="37"/>
      <c r="AWH177" s="37"/>
      <c r="AWI177" s="37"/>
      <c r="AWJ177" s="37"/>
      <c r="AWK177" s="37"/>
      <c r="AWL177" s="37"/>
      <c r="AWM177" s="37"/>
      <c r="AWN177" s="37"/>
      <c r="AWO177" s="37"/>
      <c r="AWP177" s="37"/>
      <c r="AWQ177" s="37"/>
      <c r="AWR177" s="37"/>
      <c r="AWS177" s="37"/>
      <c r="AWT177" s="37"/>
      <c r="AWU177" s="37"/>
      <c r="AWV177" s="37"/>
      <c r="AWW177" s="37"/>
      <c r="AWX177" s="37"/>
      <c r="AWY177" s="37"/>
      <c r="AWZ177" s="37"/>
      <c r="AXA177" s="37"/>
      <c r="AXB177" s="37"/>
      <c r="AXC177" s="37"/>
      <c r="AXD177" s="37"/>
      <c r="AXE177" s="37"/>
      <c r="AXF177" s="37"/>
      <c r="AXG177" s="37"/>
      <c r="AXH177" s="37"/>
      <c r="AXI177" s="37"/>
      <c r="AXJ177" s="37"/>
      <c r="AXK177" s="37"/>
      <c r="AXL177" s="37"/>
      <c r="AXM177" s="37"/>
      <c r="AXN177" s="37"/>
      <c r="AXO177" s="37"/>
      <c r="AXP177" s="37"/>
      <c r="AXQ177" s="37"/>
      <c r="AXR177" s="37"/>
      <c r="AXS177" s="37"/>
      <c r="AXT177" s="37"/>
      <c r="AXU177" s="37"/>
      <c r="AXV177" s="37"/>
      <c r="AXW177" s="37"/>
      <c r="AXX177" s="37"/>
      <c r="AXY177" s="37"/>
      <c r="AXZ177" s="37"/>
      <c r="AYA177" s="37"/>
      <c r="AYB177" s="37"/>
      <c r="AYC177" s="37"/>
      <c r="AYD177" s="37"/>
      <c r="AYE177" s="37"/>
      <c r="AYF177" s="37"/>
      <c r="AYG177" s="37"/>
      <c r="AYH177" s="37"/>
      <c r="AYI177" s="37"/>
      <c r="AYJ177" s="37"/>
      <c r="AYK177" s="37"/>
      <c r="AYL177" s="37"/>
      <c r="AYM177" s="37"/>
      <c r="AYN177" s="37"/>
      <c r="AYO177" s="37"/>
      <c r="AYP177" s="37"/>
      <c r="AYQ177" s="37"/>
      <c r="AYR177" s="37"/>
      <c r="AYS177" s="37"/>
      <c r="AYT177" s="37"/>
      <c r="AYU177" s="37"/>
      <c r="AYV177" s="37"/>
      <c r="AYW177" s="37"/>
      <c r="AYX177" s="37"/>
      <c r="AYY177" s="37"/>
      <c r="AYZ177" s="37"/>
      <c r="AZA177" s="37"/>
      <c r="AZB177" s="37"/>
      <c r="AZC177" s="37"/>
      <c r="AZD177" s="37"/>
      <c r="AZE177" s="37"/>
      <c r="AZF177" s="37"/>
      <c r="AZG177" s="37"/>
      <c r="AZH177" s="37"/>
      <c r="AZI177" s="37"/>
      <c r="AZJ177" s="37"/>
      <c r="AZK177" s="37"/>
      <c r="AZL177" s="37"/>
      <c r="AZM177" s="37"/>
      <c r="AZN177" s="37"/>
      <c r="AZO177" s="37"/>
      <c r="AZP177" s="37"/>
      <c r="AZQ177" s="37"/>
      <c r="AZR177" s="37"/>
      <c r="AZS177" s="37"/>
      <c r="AZT177" s="37"/>
      <c r="AZU177" s="37"/>
      <c r="AZV177" s="37"/>
      <c r="AZW177" s="37"/>
      <c r="AZX177" s="37"/>
      <c r="AZY177" s="37"/>
      <c r="AZZ177" s="37"/>
      <c r="BAA177" s="37"/>
      <c r="BAB177" s="37"/>
      <c r="BAC177" s="37"/>
      <c r="BAD177" s="37"/>
      <c r="BAE177" s="37"/>
      <c r="BAF177" s="37"/>
      <c r="BAG177" s="37"/>
      <c r="BAH177" s="37"/>
      <c r="BAI177" s="37"/>
      <c r="BAJ177" s="37"/>
      <c r="BAK177" s="37"/>
      <c r="BAL177" s="37"/>
      <c r="BAM177" s="37"/>
      <c r="BAN177" s="37"/>
      <c r="BAO177" s="37"/>
      <c r="BAP177" s="37"/>
      <c r="BAQ177" s="37"/>
      <c r="BAR177" s="37"/>
      <c r="BAS177" s="37"/>
      <c r="BAT177" s="37"/>
      <c r="BAU177" s="37"/>
      <c r="BAV177" s="37"/>
      <c r="BAW177" s="37"/>
      <c r="BAX177" s="37"/>
      <c r="BAY177" s="37"/>
      <c r="BAZ177" s="37"/>
      <c r="BBA177" s="37"/>
      <c r="BBB177" s="37"/>
      <c r="BBC177" s="37"/>
      <c r="BBD177" s="37"/>
      <c r="BBE177" s="37"/>
      <c r="BBF177" s="37"/>
      <c r="BBG177" s="37"/>
      <c r="BBH177" s="37"/>
      <c r="BBI177" s="37"/>
      <c r="BBJ177" s="37"/>
      <c r="BBK177" s="37"/>
      <c r="BBL177" s="37"/>
      <c r="BBM177" s="37"/>
      <c r="BBN177" s="37"/>
      <c r="BBO177" s="37"/>
      <c r="BBP177" s="37"/>
      <c r="BBQ177" s="37"/>
      <c r="BBR177" s="37"/>
      <c r="BBS177" s="37"/>
      <c r="BBT177" s="37"/>
      <c r="BBU177" s="37"/>
      <c r="BBV177" s="37"/>
      <c r="BBW177" s="37"/>
      <c r="BBX177" s="37"/>
      <c r="BBY177" s="37"/>
      <c r="BBZ177" s="37"/>
      <c r="BCA177" s="37"/>
      <c r="BCB177" s="37"/>
      <c r="BCC177" s="37"/>
      <c r="BCD177" s="37"/>
      <c r="BCE177" s="37"/>
      <c r="BCF177" s="37"/>
      <c r="BCG177" s="37"/>
      <c r="BCH177" s="37"/>
      <c r="BCI177" s="37"/>
      <c r="BCJ177" s="37"/>
      <c r="BCK177" s="37"/>
      <c r="BCL177" s="37"/>
      <c r="BCM177" s="37"/>
      <c r="BCN177" s="37"/>
      <c r="BCO177" s="37"/>
      <c r="BCP177" s="37"/>
      <c r="BCQ177" s="37"/>
      <c r="BCR177" s="37"/>
      <c r="BCS177" s="37"/>
      <c r="BCT177" s="37"/>
      <c r="BCU177" s="37"/>
      <c r="BCV177" s="37"/>
      <c r="BCW177" s="37"/>
      <c r="BCX177" s="37"/>
      <c r="BCY177" s="37"/>
      <c r="BCZ177" s="37"/>
      <c r="BDA177" s="37"/>
      <c r="BDB177" s="37"/>
      <c r="BDC177" s="37"/>
      <c r="BDD177" s="37"/>
      <c r="BDE177" s="37"/>
      <c r="BDF177" s="37"/>
      <c r="BDG177" s="37"/>
      <c r="BDH177" s="37"/>
      <c r="BDI177" s="37"/>
      <c r="BDJ177" s="37"/>
      <c r="BDK177" s="37"/>
      <c r="BDL177" s="37"/>
      <c r="BDM177" s="37"/>
      <c r="BDN177" s="37"/>
      <c r="BDO177" s="37"/>
      <c r="BDP177" s="37"/>
      <c r="BDQ177" s="37"/>
      <c r="BDR177" s="37"/>
      <c r="BDS177" s="37"/>
      <c r="BDT177" s="37"/>
      <c r="BDU177" s="37"/>
      <c r="BDV177" s="37"/>
      <c r="BDW177" s="37"/>
      <c r="BDX177" s="37"/>
      <c r="BDY177" s="37"/>
      <c r="BDZ177" s="37"/>
      <c r="BEA177" s="37"/>
      <c r="BEB177" s="37"/>
      <c r="BEC177" s="37"/>
      <c r="BED177" s="37"/>
      <c r="BEE177" s="37"/>
      <c r="BEF177" s="37"/>
      <c r="BEG177" s="37"/>
      <c r="BEH177" s="37"/>
      <c r="BEI177" s="37"/>
      <c r="BEJ177" s="37"/>
      <c r="BEK177" s="37"/>
      <c r="BEL177" s="37"/>
      <c r="BEM177" s="37"/>
      <c r="BEN177" s="37"/>
      <c r="BEO177" s="37"/>
      <c r="BEP177" s="37"/>
      <c r="BEQ177" s="37"/>
      <c r="BER177" s="37"/>
      <c r="BES177" s="37"/>
      <c r="BET177" s="37"/>
      <c r="BEU177" s="37"/>
      <c r="BEV177" s="37"/>
      <c r="BEW177" s="37"/>
      <c r="BEX177" s="37"/>
      <c r="BEY177" s="37"/>
      <c r="BEZ177" s="37"/>
      <c r="BFA177" s="37"/>
      <c r="BFB177" s="37"/>
      <c r="BFC177" s="37"/>
      <c r="BFD177" s="37"/>
      <c r="BFE177" s="37"/>
      <c r="BFF177" s="37"/>
      <c r="BFG177" s="37"/>
      <c r="BFH177" s="37"/>
      <c r="BFI177" s="37"/>
      <c r="BFJ177" s="37"/>
      <c r="BFK177" s="37"/>
      <c r="BFL177" s="37"/>
      <c r="BFM177" s="37"/>
      <c r="BFN177" s="37"/>
      <c r="BFO177" s="37"/>
      <c r="BFP177" s="37"/>
      <c r="BFQ177" s="37"/>
      <c r="BFR177" s="37"/>
      <c r="BFS177" s="37"/>
      <c r="BFT177" s="37"/>
      <c r="BFU177" s="37"/>
      <c r="BFV177" s="37"/>
      <c r="BFW177" s="37"/>
      <c r="BFX177" s="37"/>
      <c r="BFY177" s="37"/>
      <c r="BFZ177" s="37"/>
      <c r="BGA177" s="37"/>
      <c r="BGB177" s="37"/>
      <c r="BGC177" s="37"/>
      <c r="BGD177" s="37"/>
      <c r="BGE177" s="37"/>
      <c r="BGF177" s="37"/>
      <c r="BGG177" s="37"/>
      <c r="BGH177" s="37"/>
      <c r="BGI177" s="37"/>
      <c r="BGJ177" s="37"/>
      <c r="BGK177" s="37"/>
      <c r="BGL177" s="37"/>
      <c r="BGM177" s="37"/>
      <c r="BGN177" s="37"/>
      <c r="BGO177" s="37"/>
      <c r="BGP177" s="37"/>
      <c r="BGQ177" s="37"/>
      <c r="BGR177" s="37"/>
      <c r="BGS177" s="37"/>
      <c r="BGT177" s="37"/>
      <c r="BGU177" s="37"/>
      <c r="BGV177" s="37"/>
      <c r="BGW177" s="37"/>
      <c r="BGX177" s="37"/>
      <c r="BGY177" s="37"/>
      <c r="BGZ177" s="37"/>
      <c r="BHA177" s="37"/>
      <c r="BHB177" s="37"/>
      <c r="BHC177" s="37"/>
      <c r="BHD177" s="37"/>
      <c r="BHE177" s="37"/>
      <c r="BHF177" s="37"/>
      <c r="BHG177" s="37"/>
      <c r="BHH177" s="37"/>
      <c r="BHI177" s="37"/>
      <c r="BHJ177" s="37"/>
      <c r="BHK177" s="37"/>
      <c r="BHL177" s="37"/>
      <c r="BHM177" s="37"/>
      <c r="BHN177" s="37"/>
      <c r="BHO177" s="37"/>
      <c r="BHP177" s="37"/>
      <c r="BHQ177" s="37"/>
      <c r="BHR177" s="37"/>
      <c r="BHS177" s="37"/>
      <c r="BHT177" s="37"/>
      <c r="BHU177" s="37"/>
      <c r="BHV177" s="37"/>
      <c r="BHW177" s="37"/>
      <c r="BHX177" s="37"/>
      <c r="BHY177" s="37"/>
      <c r="BHZ177" s="37"/>
      <c r="BIA177" s="37"/>
      <c r="BIB177" s="37"/>
      <c r="BIC177" s="37"/>
      <c r="BID177" s="37"/>
      <c r="BIE177" s="37"/>
      <c r="BIF177" s="37"/>
      <c r="BIG177" s="37"/>
      <c r="BIH177" s="37"/>
      <c r="BII177" s="37"/>
      <c r="BIJ177" s="37"/>
      <c r="BIK177" s="37"/>
      <c r="BIL177" s="37"/>
      <c r="BIM177" s="37"/>
      <c r="BIN177" s="37"/>
      <c r="BIO177" s="37"/>
      <c r="BIP177" s="37"/>
      <c r="BIQ177" s="37"/>
      <c r="BIR177" s="37"/>
      <c r="BIS177" s="37"/>
      <c r="BIT177" s="37"/>
      <c r="BIU177" s="37"/>
      <c r="BIV177" s="37"/>
      <c r="BIW177" s="37"/>
      <c r="BIX177" s="37"/>
      <c r="BIY177" s="37"/>
      <c r="BIZ177" s="37"/>
      <c r="BJA177" s="37"/>
      <c r="BJB177" s="37"/>
      <c r="BJC177" s="37"/>
      <c r="BJD177" s="37"/>
      <c r="BJE177" s="37"/>
      <c r="BJF177" s="37"/>
      <c r="BJG177" s="37"/>
      <c r="BJH177" s="37"/>
      <c r="BJI177" s="37"/>
      <c r="BJJ177" s="37"/>
      <c r="BJK177" s="37"/>
      <c r="BJL177" s="37"/>
      <c r="BJM177" s="37"/>
      <c r="BJN177" s="37"/>
      <c r="BJO177" s="37"/>
      <c r="BJP177" s="37"/>
      <c r="BJQ177" s="37"/>
      <c r="BJR177" s="37"/>
      <c r="BJS177" s="37"/>
      <c r="BJT177" s="37"/>
      <c r="BJU177" s="37"/>
      <c r="BJV177" s="37"/>
      <c r="BJW177" s="37"/>
      <c r="BJX177" s="37"/>
      <c r="BJY177" s="37"/>
      <c r="BJZ177" s="37"/>
      <c r="BKA177" s="37"/>
      <c r="BKB177" s="37"/>
      <c r="BKC177" s="37"/>
      <c r="BKD177" s="37"/>
      <c r="BKE177" s="37"/>
      <c r="BKF177" s="37"/>
      <c r="BKG177" s="37"/>
      <c r="BKH177" s="37"/>
      <c r="BKI177" s="37"/>
      <c r="BKJ177" s="37"/>
      <c r="BKK177" s="37"/>
      <c r="BKL177" s="37"/>
      <c r="BKM177" s="37"/>
      <c r="BKN177" s="37"/>
      <c r="BKO177" s="37"/>
      <c r="BKP177" s="37"/>
      <c r="BKQ177" s="37"/>
      <c r="BKR177" s="37"/>
      <c r="BKS177" s="37"/>
      <c r="BKT177" s="37"/>
      <c r="BKU177" s="37"/>
      <c r="BKV177" s="37"/>
      <c r="BKW177" s="37"/>
      <c r="BKX177" s="37"/>
      <c r="BKY177" s="37"/>
      <c r="BKZ177" s="37"/>
      <c r="BLA177" s="37"/>
      <c r="BLB177" s="37"/>
      <c r="BLC177" s="37"/>
      <c r="BLD177" s="37"/>
      <c r="BLE177" s="37"/>
      <c r="BLF177" s="37"/>
      <c r="BLG177" s="37"/>
      <c r="BLH177" s="37"/>
      <c r="BLI177" s="37"/>
      <c r="BLJ177" s="37"/>
      <c r="BLK177" s="37"/>
      <c r="BLL177" s="37"/>
      <c r="BLM177" s="37"/>
      <c r="BLN177" s="37"/>
      <c r="BLO177" s="37"/>
      <c r="BLP177" s="37"/>
      <c r="BLQ177" s="37"/>
      <c r="BLR177" s="37"/>
      <c r="BLS177" s="37"/>
      <c r="BLT177" s="37"/>
      <c r="BLU177" s="37"/>
      <c r="BLV177" s="37"/>
      <c r="BLW177" s="37"/>
      <c r="BLX177" s="37"/>
      <c r="BLY177" s="37"/>
      <c r="BLZ177" s="37"/>
      <c r="BMA177" s="37"/>
      <c r="BMB177" s="37"/>
      <c r="BMC177" s="37"/>
      <c r="BMD177" s="37"/>
      <c r="BME177" s="37"/>
      <c r="BMF177" s="37"/>
      <c r="BMG177" s="37"/>
      <c r="BMH177" s="37"/>
      <c r="BMI177" s="37"/>
      <c r="BMJ177" s="37"/>
      <c r="BMK177" s="37"/>
      <c r="BML177" s="37"/>
      <c r="BMM177" s="37"/>
      <c r="BMN177" s="37"/>
      <c r="BMO177" s="37"/>
      <c r="BMP177" s="37"/>
      <c r="BMQ177" s="37"/>
      <c r="BMR177" s="37"/>
      <c r="BMS177" s="37"/>
      <c r="BMT177" s="37"/>
      <c r="BMU177" s="37"/>
      <c r="BMV177" s="37"/>
      <c r="BMW177" s="37"/>
      <c r="BMX177" s="37"/>
      <c r="BMY177" s="37"/>
      <c r="BMZ177" s="37"/>
      <c r="BNA177" s="37"/>
      <c r="BNB177" s="37"/>
      <c r="BNC177" s="37"/>
      <c r="BND177" s="37"/>
      <c r="BNE177" s="37"/>
      <c r="BNF177" s="37"/>
      <c r="BNG177" s="37"/>
      <c r="BNH177" s="37"/>
      <c r="BNI177" s="37"/>
      <c r="BNJ177" s="37"/>
      <c r="BNK177" s="37"/>
      <c r="BNL177" s="37"/>
      <c r="BNM177" s="37"/>
      <c r="BNN177" s="37"/>
      <c r="BNO177" s="37"/>
      <c r="BNP177" s="37"/>
      <c r="BNQ177" s="37"/>
      <c r="BNR177" s="37"/>
      <c r="BNS177" s="37"/>
      <c r="BNT177" s="37"/>
      <c r="BNU177" s="37"/>
      <c r="BNV177" s="37"/>
      <c r="BNW177" s="37"/>
      <c r="BNX177" s="37"/>
      <c r="BNY177" s="37"/>
      <c r="BNZ177" s="37"/>
      <c r="BOA177" s="37"/>
      <c r="BOB177" s="37"/>
      <c r="BOC177" s="37"/>
      <c r="BOD177" s="37"/>
      <c r="BOE177" s="37"/>
      <c r="BOF177" s="37"/>
      <c r="BOG177" s="37"/>
      <c r="BOH177" s="37"/>
      <c r="BOI177" s="37"/>
      <c r="BOJ177" s="37"/>
      <c r="BOK177" s="37"/>
      <c r="BOL177" s="37"/>
      <c r="BOM177" s="37"/>
      <c r="BON177" s="37"/>
      <c r="BOO177" s="37"/>
      <c r="BOP177" s="37"/>
      <c r="BOQ177" s="37"/>
      <c r="BOR177" s="37"/>
      <c r="BOS177" s="37"/>
      <c r="BOT177" s="37"/>
      <c r="BOU177" s="37"/>
      <c r="BOV177" s="37"/>
      <c r="BOW177" s="37"/>
      <c r="BOX177" s="37"/>
      <c r="BOY177" s="37"/>
      <c r="BOZ177" s="37"/>
      <c r="BPA177" s="37"/>
      <c r="BPB177" s="37"/>
      <c r="BPC177" s="37"/>
      <c r="BPD177" s="37"/>
      <c r="BPE177" s="37"/>
      <c r="BPF177" s="37"/>
      <c r="BPG177" s="37"/>
      <c r="BPH177" s="37"/>
      <c r="BPI177" s="37"/>
      <c r="BPJ177" s="37"/>
      <c r="BPK177" s="37"/>
      <c r="BPL177" s="37"/>
      <c r="BPM177" s="37"/>
      <c r="BPN177" s="37"/>
      <c r="BPO177" s="37"/>
      <c r="BPP177" s="37"/>
      <c r="BPQ177" s="37"/>
      <c r="BPR177" s="37"/>
      <c r="BPS177" s="37"/>
      <c r="BPT177" s="37"/>
      <c r="BPU177" s="37"/>
      <c r="BPV177" s="37"/>
      <c r="BPW177" s="37"/>
      <c r="BPX177" s="37"/>
      <c r="BPY177" s="37"/>
      <c r="BPZ177" s="37"/>
      <c r="BQA177" s="37"/>
      <c r="BQB177" s="37"/>
      <c r="BQC177" s="37"/>
      <c r="BQD177" s="37"/>
      <c r="BQE177" s="37"/>
      <c r="BQF177" s="37"/>
      <c r="BQG177" s="37"/>
      <c r="BQH177" s="37"/>
      <c r="BQI177" s="37"/>
      <c r="BQJ177" s="37"/>
      <c r="BQK177" s="37"/>
      <c r="BQL177" s="37"/>
      <c r="BQM177" s="37"/>
      <c r="BQN177" s="37"/>
      <c r="BQO177" s="37"/>
      <c r="BQP177" s="37"/>
      <c r="BQQ177" s="37"/>
      <c r="BQR177" s="37"/>
      <c r="BQS177" s="37"/>
      <c r="BQT177" s="37"/>
      <c r="BQU177" s="37"/>
      <c r="BQV177" s="37"/>
      <c r="BQW177" s="37"/>
      <c r="BQX177" s="37"/>
      <c r="BQY177" s="37"/>
      <c r="BQZ177" s="37"/>
      <c r="BRA177" s="37"/>
      <c r="BRB177" s="37"/>
      <c r="BRC177" s="37"/>
      <c r="BRD177" s="37"/>
      <c r="BRE177" s="37"/>
      <c r="BRF177" s="37"/>
      <c r="BRG177" s="37"/>
      <c r="BRH177" s="37"/>
      <c r="BRI177" s="37"/>
      <c r="BRJ177" s="37"/>
      <c r="BRK177" s="37"/>
      <c r="BRL177" s="37"/>
      <c r="BRM177" s="37"/>
      <c r="BRN177" s="37"/>
      <c r="BRO177" s="37"/>
      <c r="BRP177" s="37"/>
      <c r="BRQ177" s="37"/>
      <c r="BRR177" s="37"/>
      <c r="BRS177" s="37"/>
      <c r="BRT177" s="37"/>
      <c r="BRU177" s="37"/>
      <c r="BRV177" s="37"/>
      <c r="BRW177" s="37"/>
      <c r="BRX177" s="37"/>
      <c r="BRY177" s="37"/>
      <c r="BRZ177" s="37"/>
      <c r="BSA177" s="37"/>
      <c r="BSB177" s="37"/>
      <c r="BSC177" s="37"/>
      <c r="BSD177" s="37"/>
      <c r="BSE177" s="37"/>
      <c r="BSF177" s="37"/>
      <c r="BSG177" s="37"/>
      <c r="BSH177" s="37"/>
      <c r="BSI177" s="37"/>
      <c r="BSJ177" s="37"/>
      <c r="BSK177" s="37"/>
      <c r="BSL177" s="37"/>
      <c r="BSM177" s="37"/>
      <c r="BSN177" s="37"/>
      <c r="BSO177" s="37"/>
      <c r="BSP177" s="37"/>
      <c r="BSQ177" s="37"/>
      <c r="BSR177" s="37"/>
      <c r="BSS177" s="37"/>
      <c r="BST177" s="37"/>
      <c r="BSU177" s="37"/>
      <c r="BSV177" s="37"/>
      <c r="BSW177" s="37"/>
      <c r="BSX177" s="37"/>
      <c r="BSY177" s="37"/>
      <c r="BSZ177" s="37"/>
      <c r="BTA177" s="37"/>
      <c r="BTB177" s="37"/>
      <c r="BTC177" s="37"/>
      <c r="BTD177" s="37"/>
      <c r="BTE177" s="37"/>
      <c r="BTF177" s="37"/>
      <c r="BTG177" s="37"/>
      <c r="BTH177" s="37"/>
      <c r="BTI177" s="37"/>
      <c r="BTJ177" s="37"/>
      <c r="BTK177" s="37"/>
      <c r="BTL177" s="37"/>
      <c r="BTM177" s="37"/>
      <c r="BTN177" s="37"/>
      <c r="BTO177" s="37"/>
      <c r="BTP177" s="37"/>
      <c r="BTQ177" s="37"/>
      <c r="BTR177" s="37"/>
      <c r="BTS177" s="37"/>
      <c r="BTT177" s="37"/>
      <c r="BTU177" s="37"/>
      <c r="BTV177" s="37"/>
      <c r="BTW177" s="37"/>
      <c r="BTX177" s="37"/>
      <c r="BTY177" s="37"/>
      <c r="BTZ177" s="37"/>
      <c r="BUA177" s="37"/>
      <c r="BUB177" s="37"/>
      <c r="BUC177" s="37"/>
      <c r="BUD177" s="37"/>
      <c r="BUE177" s="37"/>
      <c r="BUF177" s="37"/>
      <c r="BUG177" s="37"/>
      <c r="BUH177" s="37"/>
      <c r="BUI177" s="37"/>
      <c r="BUJ177" s="37"/>
      <c r="BUK177" s="37"/>
      <c r="BUL177" s="37"/>
      <c r="BUM177" s="37"/>
      <c r="BUN177" s="37"/>
      <c r="BUO177" s="37"/>
      <c r="BUP177" s="37"/>
      <c r="BUQ177" s="37"/>
      <c r="BUR177" s="37"/>
      <c r="BUS177" s="37"/>
      <c r="BUT177" s="37"/>
      <c r="BUU177" s="37"/>
      <c r="BUV177" s="37"/>
      <c r="BUW177" s="37"/>
      <c r="BUX177" s="37"/>
      <c r="BUY177" s="37"/>
      <c r="BUZ177" s="37"/>
      <c r="BVA177" s="37"/>
      <c r="BVB177" s="37"/>
      <c r="BVC177" s="37"/>
      <c r="BVD177" s="37"/>
      <c r="BVE177" s="37"/>
      <c r="BVF177" s="37"/>
      <c r="BVG177" s="37"/>
      <c r="BVH177" s="37"/>
      <c r="BVI177" s="37"/>
      <c r="BVJ177" s="37"/>
      <c r="BVK177" s="37"/>
      <c r="BVL177" s="37"/>
      <c r="BVM177" s="37"/>
      <c r="BVN177" s="37"/>
      <c r="BVO177" s="37"/>
      <c r="BVP177" s="37"/>
      <c r="BVQ177" s="37"/>
      <c r="BVR177" s="37"/>
      <c r="BVS177" s="37"/>
      <c r="BVT177" s="37"/>
      <c r="BVU177" s="37"/>
      <c r="BVV177" s="37"/>
      <c r="BVW177" s="37"/>
      <c r="BVX177" s="37"/>
      <c r="BVY177" s="37"/>
      <c r="BVZ177" s="37"/>
      <c r="BWA177" s="37"/>
      <c r="BWB177" s="37"/>
      <c r="BWC177" s="37"/>
      <c r="BWD177" s="37"/>
      <c r="BWE177" s="37"/>
      <c r="BWF177" s="37"/>
      <c r="BWG177" s="37"/>
      <c r="BWH177" s="37"/>
      <c r="BWI177" s="37"/>
      <c r="BWJ177" s="37"/>
      <c r="BWK177" s="37"/>
      <c r="BWL177" s="37"/>
      <c r="BWM177" s="37"/>
      <c r="BWN177" s="37"/>
      <c r="BWO177" s="37"/>
      <c r="BWP177" s="37"/>
      <c r="BWQ177" s="37"/>
      <c r="BWR177" s="37"/>
      <c r="BWS177" s="37"/>
      <c r="BWT177" s="37"/>
      <c r="BWU177" s="37"/>
      <c r="BWV177" s="37"/>
      <c r="BWW177" s="37"/>
      <c r="BWX177" s="37"/>
      <c r="BWY177" s="37"/>
      <c r="BWZ177" s="37"/>
      <c r="BXA177" s="37"/>
      <c r="BXB177" s="37"/>
      <c r="BXC177" s="37"/>
      <c r="BXD177" s="37"/>
      <c r="BXE177" s="37"/>
      <c r="BXF177" s="37"/>
      <c r="BXG177" s="37"/>
      <c r="BXH177" s="37"/>
      <c r="BXI177" s="37"/>
      <c r="BXJ177" s="37"/>
      <c r="BXK177" s="37"/>
      <c r="BXL177" s="37"/>
      <c r="BXM177" s="37"/>
      <c r="BXN177" s="37"/>
      <c r="BXO177" s="37"/>
      <c r="BXP177" s="37"/>
      <c r="BXQ177" s="37"/>
      <c r="BXR177" s="37"/>
      <c r="BXS177" s="37"/>
      <c r="BXT177" s="37"/>
      <c r="BXU177" s="37"/>
      <c r="BXV177" s="37"/>
      <c r="BXW177" s="37"/>
      <c r="BXX177" s="37"/>
      <c r="BXY177" s="37"/>
      <c r="BXZ177" s="37"/>
      <c r="BYA177" s="37"/>
      <c r="BYB177" s="37"/>
      <c r="BYC177" s="37"/>
      <c r="BYD177" s="37"/>
      <c r="BYE177" s="37"/>
      <c r="BYF177" s="37"/>
      <c r="BYG177" s="37"/>
      <c r="BYH177" s="37"/>
      <c r="BYI177" s="37"/>
      <c r="BYJ177" s="37"/>
      <c r="BYK177" s="37"/>
      <c r="BYL177" s="37"/>
      <c r="BYM177" s="37"/>
      <c r="BYN177" s="37"/>
      <c r="BYO177" s="37"/>
      <c r="BYP177" s="37"/>
      <c r="BYQ177" s="37"/>
      <c r="BYR177" s="37"/>
      <c r="BYS177" s="37"/>
      <c r="BYT177" s="37"/>
      <c r="BYU177" s="37"/>
      <c r="BYV177" s="37"/>
      <c r="BYW177" s="37"/>
      <c r="BYX177" s="37"/>
      <c r="BYY177" s="37"/>
      <c r="BYZ177" s="37"/>
      <c r="BZA177" s="37"/>
      <c r="BZB177" s="37"/>
      <c r="BZC177" s="37"/>
      <c r="BZD177" s="37"/>
      <c r="BZE177" s="37"/>
      <c r="BZF177" s="37"/>
      <c r="BZG177" s="37"/>
      <c r="BZH177" s="37"/>
      <c r="BZI177" s="37"/>
      <c r="BZJ177" s="37"/>
      <c r="BZK177" s="37"/>
      <c r="BZL177" s="37"/>
      <c r="BZM177" s="37"/>
      <c r="BZN177" s="37"/>
      <c r="BZO177" s="37"/>
      <c r="BZP177" s="37"/>
      <c r="BZQ177" s="37"/>
      <c r="BZR177" s="37"/>
      <c r="BZS177" s="37"/>
      <c r="BZT177" s="37"/>
      <c r="BZU177" s="37"/>
      <c r="BZV177" s="37"/>
      <c r="BZW177" s="37"/>
      <c r="BZX177" s="37"/>
      <c r="BZY177" s="37"/>
      <c r="BZZ177" s="37"/>
      <c r="CAA177" s="37"/>
      <c r="CAB177" s="37"/>
      <c r="CAC177" s="37"/>
      <c r="CAD177" s="37"/>
      <c r="CAE177" s="37"/>
      <c r="CAF177" s="37"/>
      <c r="CAG177" s="37"/>
      <c r="CAH177" s="37"/>
      <c r="CAI177" s="37"/>
      <c r="CAJ177" s="37"/>
      <c r="CAK177" s="37"/>
      <c r="CAL177" s="37"/>
      <c r="CAM177" s="37"/>
      <c r="CAN177" s="37"/>
      <c r="CAO177" s="37"/>
      <c r="CAP177" s="37"/>
      <c r="CAQ177" s="37"/>
      <c r="CAR177" s="37"/>
      <c r="CAS177" s="37"/>
      <c r="CAT177" s="37"/>
      <c r="CAU177" s="37"/>
      <c r="CAV177" s="37"/>
      <c r="CAW177" s="37"/>
      <c r="CAX177" s="37"/>
      <c r="CAY177" s="37"/>
      <c r="CAZ177" s="37"/>
      <c r="CBA177" s="37"/>
      <c r="CBB177" s="37"/>
      <c r="CBC177" s="37"/>
      <c r="CBD177" s="37"/>
      <c r="CBE177" s="37"/>
      <c r="CBF177" s="37"/>
      <c r="CBG177" s="37"/>
      <c r="CBH177" s="37"/>
      <c r="CBI177" s="37"/>
      <c r="CBJ177" s="37"/>
      <c r="CBK177" s="37"/>
      <c r="CBL177" s="37"/>
      <c r="CBM177" s="37"/>
      <c r="CBN177" s="37"/>
      <c r="CBO177" s="37"/>
      <c r="CBP177" s="37"/>
      <c r="CBQ177" s="37"/>
      <c r="CBR177" s="37"/>
      <c r="CBS177" s="37"/>
      <c r="CBT177" s="37"/>
      <c r="CBU177" s="37"/>
      <c r="CBV177" s="37"/>
      <c r="CBW177" s="37"/>
      <c r="CBX177" s="37"/>
      <c r="CBY177" s="37"/>
      <c r="CBZ177" s="37"/>
      <c r="CCA177" s="37"/>
      <c r="CCB177" s="37"/>
      <c r="CCC177" s="37"/>
      <c r="CCD177" s="37"/>
      <c r="CCE177" s="37"/>
      <c r="CCF177" s="37"/>
      <c r="CCG177" s="37"/>
      <c r="CCH177" s="37"/>
      <c r="CCI177" s="37"/>
      <c r="CCJ177" s="37"/>
      <c r="CCK177" s="37"/>
      <c r="CCL177" s="37"/>
      <c r="CCM177" s="37"/>
      <c r="CCN177" s="37"/>
      <c r="CCO177" s="37"/>
      <c r="CCP177" s="37"/>
      <c r="CCQ177" s="37"/>
      <c r="CCR177" s="37"/>
      <c r="CCS177" s="37"/>
      <c r="CCT177" s="37"/>
      <c r="CCU177" s="37"/>
      <c r="CCV177" s="37"/>
      <c r="CCW177" s="37"/>
      <c r="CCX177" s="37"/>
      <c r="CCY177" s="37"/>
      <c r="CCZ177" s="37"/>
      <c r="CDA177" s="37"/>
      <c r="CDB177" s="37"/>
      <c r="CDC177" s="37"/>
      <c r="CDD177" s="37"/>
      <c r="CDE177" s="37"/>
      <c r="CDF177" s="37"/>
      <c r="CDG177" s="37"/>
      <c r="CDH177" s="37"/>
      <c r="CDI177" s="37"/>
      <c r="CDJ177" s="37"/>
      <c r="CDK177" s="37"/>
      <c r="CDL177" s="37"/>
      <c r="CDM177" s="37"/>
      <c r="CDN177" s="37"/>
      <c r="CDO177" s="37"/>
      <c r="CDP177" s="37"/>
      <c r="CDQ177" s="37"/>
      <c r="CDR177" s="37"/>
      <c r="CDS177" s="37"/>
      <c r="CDT177" s="37"/>
      <c r="CDU177" s="37"/>
      <c r="CDV177" s="37"/>
      <c r="CDW177" s="37"/>
      <c r="CDX177" s="37"/>
      <c r="CDY177" s="37"/>
      <c r="CDZ177" s="37"/>
      <c r="CEA177" s="37"/>
      <c r="CEB177" s="37"/>
      <c r="CEC177" s="37"/>
      <c r="CED177" s="37"/>
      <c r="CEE177" s="37"/>
      <c r="CEF177" s="37"/>
      <c r="CEG177" s="37"/>
      <c r="CEH177" s="37"/>
      <c r="CEI177" s="37"/>
      <c r="CEJ177" s="37"/>
      <c r="CEK177" s="37"/>
      <c r="CEL177" s="37"/>
      <c r="CEM177" s="37"/>
      <c r="CEN177" s="37"/>
      <c r="CEO177" s="37"/>
      <c r="CEP177" s="37"/>
      <c r="CEQ177" s="37"/>
      <c r="CER177" s="37"/>
      <c r="CES177" s="37"/>
      <c r="CET177" s="37"/>
      <c r="CEU177" s="37"/>
      <c r="CEV177" s="37"/>
      <c r="CEW177" s="37"/>
      <c r="CEX177" s="37"/>
      <c r="CEY177" s="37"/>
      <c r="CEZ177" s="37"/>
      <c r="CFA177" s="37"/>
      <c r="CFB177" s="37"/>
      <c r="CFC177" s="37"/>
      <c r="CFD177" s="37"/>
      <c r="CFE177" s="37"/>
      <c r="CFF177" s="37"/>
      <c r="CFG177" s="37"/>
      <c r="CFH177" s="37"/>
      <c r="CFI177" s="37"/>
      <c r="CFJ177" s="37"/>
      <c r="CFK177" s="37"/>
      <c r="CFL177" s="37"/>
      <c r="CFM177" s="37"/>
      <c r="CFN177" s="37"/>
      <c r="CFO177" s="37"/>
      <c r="CFP177" s="37"/>
      <c r="CFQ177" s="37"/>
      <c r="CFR177" s="37"/>
      <c r="CFS177" s="37"/>
      <c r="CFT177" s="37"/>
      <c r="CFU177" s="37"/>
      <c r="CFV177" s="37"/>
      <c r="CFW177" s="37"/>
      <c r="CFX177" s="37"/>
      <c r="CFY177" s="37"/>
      <c r="CFZ177" s="37"/>
      <c r="CGA177" s="37"/>
      <c r="CGB177" s="37"/>
      <c r="CGC177" s="37"/>
      <c r="CGD177" s="37"/>
      <c r="CGE177" s="37"/>
      <c r="CGF177" s="37"/>
      <c r="CGG177" s="37"/>
      <c r="CGH177" s="37"/>
      <c r="CGI177" s="37"/>
      <c r="CGJ177" s="37"/>
      <c r="CGK177" s="37"/>
      <c r="CGL177" s="37"/>
      <c r="CGM177" s="37"/>
      <c r="CGN177" s="37"/>
      <c r="CGO177" s="37"/>
      <c r="CGP177" s="37"/>
      <c r="CGQ177" s="37"/>
      <c r="CGR177" s="37"/>
      <c r="CGS177" s="37"/>
      <c r="CGT177" s="37"/>
      <c r="CGU177" s="37"/>
      <c r="CGV177" s="37"/>
      <c r="CGW177" s="37"/>
      <c r="CGX177" s="37"/>
      <c r="CGY177" s="37"/>
      <c r="CGZ177" s="37"/>
      <c r="CHA177" s="37"/>
      <c r="CHB177" s="37"/>
      <c r="CHC177" s="37"/>
      <c r="CHD177" s="37"/>
      <c r="CHE177" s="37"/>
      <c r="CHF177" s="37"/>
      <c r="CHG177" s="37"/>
      <c r="CHH177" s="37"/>
      <c r="CHI177" s="37"/>
      <c r="CHJ177" s="37"/>
      <c r="CHK177" s="37"/>
      <c r="CHL177" s="37"/>
      <c r="CHM177" s="37"/>
      <c r="CHN177" s="37"/>
      <c r="CHO177" s="37"/>
      <c r="CHP177" s="37"/>
      <c r="CHQ177" s="37"/>
      <c r="CHR177" s="37"/>
      <c r="CHS177" s="37"/>
      <c r="CHT177" s="37"/>
      <c r="CHU177" s="37"/>
      <c r="CHV177" s="37"/>
      <c r="CHW177" s="37"/>
      <c r="CHX177" s="37"/>
      <c r="CHY177" s="37"/>
      <c r="CHZ177" s="37"/>
      <c r="CIA177" s="37"/>
      <c r="CIB177" s="37"/>
      <c r="CIC177" s="37"/>
      <c r="CID177" s="37"/>
      <c r="CIE177" s="37"/>
      <c r="CIF177" s="37"/>
      <c r="CIG177" s="37"/>
      <c r="CIH177" s="37"/>
      <c r="CII177" s="37"/>
      <c r="CIJ177" s="37"/>
      <c r="CIK177" s="37"/>
      <c r="CIL177" s="37"/>
      <c r="CIM177" s="37"/>
      <c r="CIN177" s="37"/>
      <c r="CIO177" s="37"/>
      <c r="CIP177" s="37"/>
      <c r="CIQ177" s="37"/>
      <c r="CIR177" s="37"/>
      <c r="CIS177" s="37"/>
      <c r="CIT177" s="37"/>
      <c r="CIU177" s="37"/>
      <c r="CIV177" s="37"/>
      <c r="CIW177" s="37"/>
      <c r="CIX177" s="37"/>
      <c r="CIY177" s="37"/>
      <c r="CIZ177" s="37"/>
      <c r="CJA177" s="37"/>
      <c r="CJB177" s="37"/>
      <c r="CJC177" s="37"/>
      <c r="CJD177" s="37"/>
      <c r="CJE177" s="37"/>
      <c r="CJF177" s="37"/>
      <c r="CJG177" s="37"/>
      <c r="CJH177" s="37"/>
      <c r="CJI177" s="37"/>
      <c r="CJJ177" s="37"/>
      <c r="CJK177" s="37"/>
      <c r="CJL177" s="37"/>
      <c r="CJM177" s="37"/>
      <c r="CJN177" s="37"/>
      <c r="CJO177" s="37"/>
      <c r="CJP177" s="37"/>
      <c r="CJQ177" s="37"/>
      <c r="CJR177" s="37"/>
      <c r="CJS177" s="37"/>
      <c r="CJT177" s="37"/>
      <c r="CJU177" s="37"/>
      <c r="CJV177" s="37"/>
      <c r="CJW177" s="37"/>
      <c r="CJX177" s="37"/>
      <c r="CJY177" s="37"/>
      <c r="CJZ177" s="37"/>
      <c r="CKA177" s="37"/>
      <c r="CKB177" s="37"/>
      <c r="CKC177" s="37"/>
      <c r="CKD177" s="37"/>
      <c r="CKE177" s="37"/>
      <c r="CKF177" s="37"/>
      <c r="CKG177" s="37"/>
      <c r="CKH177" s="37"/>
      <c r="CKI177" s="37"/>
      <c r="CKJ177" s="37"/>
      <c r="CKK177" s="37"/>
      <c r="CKL177" s="37"/>
      <c r="CKM177" s="37"/>
      <c r="CKN177" s="37"/>
      <c r="CKO177" s="37"/>
      <c r="CKP177" s="37"/>
      <c r="CKQ177" s="37"/>
      <c r="CKR177" s="37"/>
      <c r="CKS177" s="37"/>
      <c r="CKT177" s="37"/>
      <c r="CKU177" s="37"/>
      <c r="CKV177" s="37"/>
      <c r="CKW177" s="37"/>
      <c r="CKX177" s="37"/>
      <c r="CKY177" s="37"/>
      <c r="CKZ177" s="37"/>
      <c r="CLA177" s="37"/>
      <c r="CLB177" s="37"/>
      <c r="CLC177" s="37"/>
      <c r="CLD177" s="37"/>
      <c r="CLE177" s="37"/>
      <c r="CLF177" s="37"/>
      <c r="CLG177" s="37"/>
      <c r="CLH177" s="37"/>
      <c r="CLI177" s="37"/>
      <c r="CLJ177" s="37"/>
      <c r="CLK177" s="37"/>
      <c r="CLL177" s="37"/>
      <c r="CLM177" s="37"/>
      <c r="CLN177" s="37"/>
      <c r="CLO177" s="37"/>
      <c r="CLP177" s="37"/>
      <c r="CLQ177" s="37"/>
      <c r="CLR177" s="37"/>
      <c r="CLS177" s="37"/>
      <c r="CLT177" s="37"/>
      <c r="CLU177" s="37"/>
      <c r="CLV177" s="37"/>
      <c r="CLW177" s="37"/>
      <c r="CLX177" s="37"/>
      <c r="CLY177" s="37"/>
      <c r="CLZ177" s="37"/>
      <c r="CMA177" s="37"/>
      <c r="CMB177" s="37"/>
      <c r="CMC177" s="37"/>
      <c r="CMD177" s="37"/>
      <c r="CME177" s="37"/>
      <c r="CMF177" s="37"/>
      <c r="CMG177" s="37"/>
      <c r="CMH177" s="37"/>
      <c r="CMI177" s="37"/>
      <c r="CMJ177" s="37"/>
      <c r="CMK177" s="37"/>
      <c r="CML177" s="37"/>
      <c r="CMM177" s="37"/>
      <c r="CMN177" s="37"/>
      <c r="CMO177" s="37"/>
      <c r="CMP177" s="37"/>
      <c r="CMQ177" s="37"/>
      <c r="CMR177" s="37"/>
      <c r="CMS177" s="37"/>
      <c r="CMT177" s="37"/>
      <c r="CMU177" s="37"/>
      <c r="CMV177" s="37"/>
      <c r="CMW177" s="37"/>
      <c r="CMX177" s="37"/>
      <c r="CMY177" s="37"/>
      <c r="CMZ177" s="37"/>
      <c r="CNA177" s="37"/>
      <c r="CNB177" s="37"/>
      <c r="CNC177" s="37"/>
      <c r="CND177" s="37"/>
      <c r="CNE177" s="37"/>
      <c r="CNF177" s="37"/>
      <c r="CNG177" s="37"/>
      <c r="CNH177" s="37"/>
      <c r="CNI177" s="37"/>
      <c r="CNJ177" s="37"/>
      <c r="CNK177" s="37"/>
      <c r="CNL177" s="37"/>
      <c r="CNM177" s="37"/>
      <c r="CNN177" s="37"/>
      <c r="CNO177" s="37"/>
      <c r="CNP177" s="37"/>
      <c r="CNQ177" s="37"/>
      <c r="CNR177" s="37"/>
      <c r="CNS177" s="37"/>
      <c r="CNT177" s="37"/>
      <c r="CNU177" s="37"/>
      <c r="CNV177" s="37"/>
      <c r="CNW177" s="37"/>
      <c r="CNX177" s="37"/>
      <c r="CNY177" s="37"/>
      <c r="CNZ177" s="37"/>
      <c r="COA177" s="37"/>
      <c r="COB177" s="37"/>
      <c r="COC177" s="37"/>
      <c r="COD177" s="37"/>
      <c r="COE177" s="37"/>
      <c r="COF177" s="37"/>
      <c r="COG177" s="37"/>
      <c r="COH177" s="37"/>
      <c r="COI177" s="37"/>
      <c r="COJ177" s="37"/>
      <c r="COK177" s="37"/>
      <c r="COL177" s="37"/>
      <c r="COM177" s="37"/>
      <c r="CON177" s="37"/>
      <c r="COO177" s="37"/>
      <c r="COP177" s="37"/>
      <c r="COQ177" s="37"/>
      <c r="COR177" s="37"/>
      <c r="COS177" s="37"/>
      <c r="COT177" s="37"/>
      <c r="COU177" s="37"/>
      <c r="COV177" s="37"/>
      <c r="COW177" s="37"/>
      <c r="COX177" s="37"/>
      <c r="COY177" s="37"/>
      <c r="COZ177" s="37"/>
      <c r="CPA177" s="37"/>
      <c r="CPB177" s="37"/>
      <c r="CPC177" s="37"/>
      <c r="CPD177" s="37"/>
      <c r="CPE177" s="37"/>
      <c r="CPF177" s="37"/>
      <c r="CPG177" s="37"/>
      <c r="CPH177" s="37"/>
      <c r="CPI177" s="37"/>
      <c r="CPJ177" s="37"/>
      <c r="CPK177" s="37"/>
      <c r="CPL177" s="37"/>
      <c r="CPM177" s="37"/>
      <c r="CPN177" s="37"/>
      <c r="CPO177" s="37"/>
      <c r="CPP177" s="37"/>
      <c r="CPQ177" s="37"/>
      <c r="CPR177" s="37"/>
      <c r="CPS177" s="37"/>
      <c r="CPT177" s="37"/>
      <c r="CPU177" s="37"/>
      <c r="CPV177" s="37"/>
      <c r="CPW177" s="37"/>
      <c r="CPX177" s="37"/>
      <c r="CPY177" s="37"/>
      <c r="CPZ177" s="37"/>
      <c r="CQA177" s="37"/>
      <c r="CQB177" s="37"/>
      <c r="CQC177" s="37"/>
      <c r="CQD177" s="37"/>
      <c r="CQE177" s="37"/>
      <c r="CQF177" s="37"/>
      <c r="CQG177" s="37"/>
      <c r="CQH177" s="37"/>
      <c r="CQI177" s="37"/>
      <c r="CQJ177" s="37"/>
      <c r="CQK177" s="37"/>
      <c r="CQL177" s="37"/>
      <c r="CQM177" s="37"/>
      <c r="CQN177" s="37"/>
      <c r="CQO177" s="37"/>
      <c r="CQP177" s="37"/>
      <c r="CQQ177" s="37"/>
      <c r="CQR177" s="37"/>
      <c r="CQS177" s="37"/>
      <c r="CQT177" s="37"/>
      <c r="CQU177" s="37"/>
      <c r="CQV177" s="37"/>
      <c r="CQW177" s="37"/>
      <c r="CQX177" s="37"/>
      <c r="CQY177" s="37"/>
      <c r="CQZ177" s="37"/>
      <c r="CRA177" s="37"/>
      <c r="CRB177" s="37"/>
      <c r="CRC177" s="37"/>
      <c r="CRD177" s="37"/>
      <c r="CRE177" s="37"/>
      <c r="CRF177" s="37"/>
      <c r="CRG177" s="37"/>
      <c r="CRH177" s="37"/>
      <c r="CRI177" s="37"/>
      <c r="CRJ177" s="37"/>
      <c r="CRK177" s="37"/>
      <c r="CRL177" s="37"/>
      <c r="CRM177" s="37"/>
      <c r="CRN177" s="37"/>
      <c r="CRO177" s="37"/>
      <c r="CRP177" s="37"/>
      <c r="CRQ177" s="37"/>
      <c r="CRR177" s="37"/>
      <c r="CRS177" s="37"/>
      <c r="CRT177" s="37"/>
      <c r="CRU177" s="37"/>
      <c r="CRV177" s="37"/>
      <c r="CRW177" s="37"/>
      <c r="CRX177" s="37"/>
      <c r="CRY177" s="37"/>
      <c r="CRZ177" s="37"/>
      <c r="CSA177" s="37"/>
      <c r="CSB177" s="37"/>
      <c r="CSC177" s="37"/>
      <c r="CSD177" s="37"/>
      <c r="CSE177" s="37"/>
      <c r="CSF177" s="37"/>
      <c r="CSG177" s="37"/>
      <c r="CSH177" s="37"/>
      <c r="CSI177" s="37"/>
      <c r="CSJ177" s="37"/>
      <c r="CSK177" s="37"/>
      <c r="CSL177" s="37"/>
      <c r="CSM177" s="37"/>
      <c r="CSN177" s="37"/>
      <c r="CSO177" s="37"/>
      <c r="CSP177" s="37"/>
      <c r="CSQ177" s="37"/>
      <c r="CSR177" s="37"/>
      <c r="CSS177" s="37"/>
      <c r="CST177" s="37"/>
      <c r="CSU177" s="37"/>
      <c r="CSV177" s="37"/>
      <c r="CSW177" s="37"/>
      <c r="CSX177" s="37"/>
      <c r="CSY177" s="37"/>
      <c r="CSZ177" s="37"/>
      <c r="CTA177" s="37"/>
      <c r="CTB177" s="37"/>
      <c r="CTC177" s="37"/>
      <c r="CTD177" s="37"/>
      <c r="CTE177" s="37"/>
      <c r="CTF177" s="37"/>
      <c r="CTG177" s="37"/>
      <c r="CTH177" s="37"/>
      <c r="CTI177" s="37"/>
      <c r="CTJ177" s="37"/>
      <c r="CTK177" s="37"/>
      <c r="CTL177" s="37"/>
      <c r="CTM177" s="37"/>
      <c r="CTN177" s="37"/>
      <c r="CTO177" s="37"/>
      <c r="CTP177" s="37"/>
      <c r="CTQ177" s="37"/>
      <c r="CTR177" s="37"/>
      <c r="CTS177" s="37"/>
      <c r="CTT177" s="37"/>
      <c r="CTU177" s="37"/>
      <c r="CTV177" s="37"/>
      <c r="CTW177" s="37"/>
      <c r="CTX177" s="37"/>
      <c r="CTY177" s="37"/>
      <c r="CTZ177" s="37"/>
      <c r="CUA177" s="37"/>
      <c r="CUB177" s="37"/>
      <c r="CUC177" s="37"/>
      <c r="CUD177" s="37"/>
      <c r="CUE177" s="37"/>
      <c r="CUF177" s="37"/>
      <c r="CUG177" s="37"/>
      <c r="CUH177" s="37"/>
      <c r="CUI177" s="37"/>
      <c r="CUJ177" s="37"/>
      <c r="CUK177" s="37"/>
      <c r="CUL177" s="37"/>
      <c r="CUM177" s="37"/>
      <c r="CUN177" s="37"/>
      <c r="CUO177" s="37"/>
      <c r="CUP177" s="37"/>
      <c r="CUQ177" s="37"/>
      <c r="CUR177" s="37"/>
      <c r="CUS177" s="37"/>
      <c r="CUT177" s="37"/>
      <c r="CUU177" s="37"/>
      <c r="CUV177" s="37"/>
      <c r="CUW177" s="37"/>
      <c r="CUX177" s="37"/>
      <c r="CUY177" s="37"/>
      <c r="CUZ177" s="37"/>
      <c r="CVA177" s="37"/>
      <c r="CVB177" s="37"/>
      <c r="CVC177" s="37"/>
      <c r="CVD177" s="37"/>
      <c r="CVE177" s="37"/>
      <c r="CVF177" s="37"/>
      <c r="CVG177" s="37"/>
      <c r="CVH177" s="37"/>
      <c r="CVI177" s="37"/>
      <c r="CVJ177" s="37"/>
      <c r="CVK177" s="37"/>
      <c r="CVL177" s="37"/>
      <c r="CVM177" s="37"/>
      <c r="CVN177" s="37"/>
      <c r="CVO177" s="37"/>
      <c r="CVP177" s="37"/>
      <c r="CVQ177" s="37"/>
      <c r="CVR177" s="37"/>
      <c r="CVS177" s="37"/>
      <c r="CVT177" s="37"/>
      <c r="CVU177" s="37"/>
      <c r="CVV177" s="37"/>
      <c r="CVW177" s="37"/>
      <c r="CVX177" s="37"/>
      <c r="CVY177" s="37"/>
      <c r="CVZ177" s="37"/>
      <c r="CWA177" s="37"/>
      <c r="CWB177" s="37"/>
      <c r="CWC177" s="37"/>
      <c r="CWD177" s="37"/>
      <c r="CWE177" s="37"/>
      <c r="CWF177" s="37"/>
      <c r="CWG177" s="37"/>
      <c r="CWH177" s="37"/>
      <c r="CWI177" s="37"/>
      <c r="CWJ177" s="37"/>
      <c r="CWK177" s="37"/>
      <c r="CWL177" s="37"/>
      <c r="CWM177" s="37"/>
      <c r="CWN177" s="37"/>
      <c r="CWO177" s="37"/>
      <c r="CWP177" s="37"/>
      <c r="CWQ177" s="37"/>
      <c r="CWR177" s="37"/>
      <c r="CWS177" s="37"/>
      <c r="CWT177" s="37"/>
      <c r="CWU177" s="37"/>
      <c r="CWV177" s="37"/>
      <c r="CWW177" s="37"/>
      <c r="CWX177" s="37"/>
      <c r="CWY177" s="37"/>
      <c r="CWZ177" s="37"/>
      <c r="CXA177" s="37"/>
      <c r="CXB177" s="37"/>
      <c r="CXC177" s="37"/>
      <c r="CXD177" s="37"/>
      <c r="CXE177" s="37"/>
      <c r="CXF177" s="37"/>
      <c r="CXG177" s="37"/>
      <c r="CXH177" s="37"/>
      <c r="CXI177" s="37"/>
      <c r="CXJ177" s="37"/>
      <c r="CXK177" s="37"/>
      <c r="CXL177" s="37"/>
      <c r="CXM177" s="37"/>
      <c r="CXN177" s="37"/>
      <c r="CXO177" s="37"/>
      <c r="CXP177" s="37"/>
      <c r="CXQ177" s="37"/>
      <c r="CXR177" s="37"/>
      <c r="CXS177" s="37"/>
      <c r="CXT177" s="37"/>
      <c r="CXU177" s="37"/>
      <c r="CXV177" s="37"/>
      <c r="CXW177" s="37"/>
      <c r="CXX177" s="37"/>
      <c r="CXY177" s="37"/>
      <c r="CXZ177" s="37"/>
      <c r="CYA177" s="37"/>
      <c r="CYB177" s="37"/>
      <c r="CYC177" s="37"/>
      <c r="CYD177" s="37"/>
      <c r="CYE177" s="37"/>
      <c r="CYF177" s="37"/>
      <c r="CYG177" s="37"/>
      <c r="CYH177" s="37"/>
      <c r="CYI177" s="37"/>
      <c r="CYJ177" s="37"/>
      <c r="CYK177" s="37"/>
      <c r="CYL177" s="37"/>
      <c r="CYM177" s="37"/>
      <c r="CYN177" s="37"/>
      <c r="CYO177" s="37"/>
      <c r="CYP177" s="37"/>
      <c r="CYQ177" s="37"/>
      <c r="CYR177" s="37"/>
      <c r="CYS177" s="37"/>
      <c r="CYT177" s="37"/>
      <c r="CYU177" s="37"/>
      <c r="CYV177" s="37"/>
      <c r="CYW177" s="37"/>
      <c r="CYX177" s="37"/>
      <c r="CYY177" s="37"/>
      <c r="CYZ177" s="37"/>
      <c r="CZA177" s="37"/>
      <c r="CZB177" s="37"/>
      <c r="CZC177" s="37"/>
      <c r="CZD177" s="37"/>
      <c r="CZE177" s="37"/>
      <c r="CZF177" s="37"/>
      <c r="CZG177" s="37"/>
      <c r="CZH177" s="37"/>
      <c r="CZI177" s="37"/>
      <c r="CZJ177" s="37"/>
      <c r="CZK177" s="37"/>
      <c r="CZL177" s="37"/>
      <c r="CZM177" s="37"/>
      <c r="CZN177" s="37"/>
      <c r="CZO177" s="37"/>
      <c r="CZP177" s="37"/>
      <c r="CZQ177" s="37"/>
      <c r="CZR177" s="37"/>
      <c r="CZS177" s="37"/>
      <c r="CZT177" s="37"/>
      <c r="CZU177" s="37"/>
      <c r="CZV177" s="37"/>
      <c r="CZW177" s="37"/>
      <c r="CZX177" s="37"/>
      <c r="CZY177" s="37"/>
      <c r="CZZ177" s="37"/>
      <c r="DAA177" s="37"/>
      <c r="DAB177" s="37"/>
      <c r="DAC177" s="37"/>
      <c r="DAD177" s="37"/>
      <c r="DAE177" s="37"/>
      <c r="DAF177" s="37"/>
      <c r="DAG177" s="37"/>
      <c r="DAH177" s="37"/>
      <c r="DAI177" s="37"/>
      <c r="DAJ177" s="37"/>
      <c r="DAK177" s="37"/>
      <c r="DAL177" s="37"/>
      <c r="DAM177" s="37"/>
      <c r="DAN177" s="37"/>
      <c r="DAO177" s="37"/>
      <c r="DAP177" s="37"/>
      <c r="DAQ177" s="37"/>
      <c r="DAR177" s="37"/>
      <c r="DAS177" s="37"/>
      <c r="DAT177" s="37"/>
      <c r="DAU177" s="37"/>
      <c r="DAV177" s="37"/>
      <c r="DAW177" s="37"/>
      <c r="DAX177" s="37"/>
      <c r="DAY177" s="37"/>
      <c r="DAZ177" s="37"/>
      <c r="DBA177" s="37"/>
      <c r="DBB177" s="37"/>
      <c r="DBC177" s="37"/>
      <c r="DBD177" s="37"/>
      <c r="DBE177" s="37"/>
      <c r="DBF177" s="37"/>
      <c r="DBG177" s="37"/>
      <c r="DBH177" s="37"/>
      <c r="DBI177" s="37"/>
      <c r="DBJ177" s="37"/>
      <c r="DBK177" s="37"/>
      <c r="DBL177" s="37"/>
      <c r="DBM177" s="37"/>
      <c r="DBN177" s="37"/>
      <c r="DBO177" s="37"/>
      <c r="DBP177" s="37"/>
      <c r="DBQ177" s="37"/>
      <c r="DBR177" s="37"/>
      <c r="DBS177" s="37"/>
      <c r="DBT177" s="37"/>
      <c r="DBU177" s="37"/>
      <c r="DBV177" s="37"/>
      <c r="DBW177" s="37"/>
      <c r="DBX177" s="37"/>
      <c r="DBY177" s="37"/>
      <c r="DBZ177" s="37"/>
      <c r="DCA177" s="37"/>
      <c r="DCB177" s="37"/>
      <c r="DCC177" s="37"/>
      <c r="DCD177" s="37"/>
      <c r="DCE177" s="37"/>
      <c r="DCF177" s="37"/>
      <c r="DCG177" s="37"/>
      <c r="DCH177" s="37"/>
      <c r="DCI177" s="37"/>
      <c r="DCJ177" s="37"/>
      <c r="DCK177" s="37"/>
      <c r="DCL177" s="37"/>
      <c r="DCM177" s="37"/>
      <c r="DCN177" s="37"/>
      <c r="DCO177" s="37"/>
      <c r="DCP177" s="37"/>
      <c r="DCQ177" s="37"/>
      <c r="DCR177" s="37"/>
      <c r="DCS177" s="37"/>
      <c r="DCT177" s="37"/>
      <c r="DCU177" s="37"/>
      <c r="DCV177" s="37"/>
      <c r="DCW177" s="37"/>
      <c r="DCX177" s="37"/>
      <c r="DCY177" s="37"/>
      <c r="DCZ177" s="37"/>
      <c r="DDA177" s="37"/>
      <c r="DDB177" s="37"/>
      <c r="DDC177" s="37"/>
      <c r="DDD177" s="37"/>
      <c r="DDE177" s="37"/>
      <c r="DDF177" s="37"/>
      <c r="DDG177" s="37"/>
      <c r="DDH177" s="37"/>
      <c r="DDI177" s="37"/>
      <c r="DDJ177" s="37"/>
      <c r="DDK177" s="37"/>
      <c r="DDL177" s="37"/>
      <c r="DDM177" s="37"/>
      <c r="DDN177" s="37"/>
      <c r="DDO177" s="37"/>
      <c r="DDP177" s="37"/>
      <c r="DDQ177" s="37"/>
      <c r="DDR177" s="37"/>
      <c r="DDS177" s="37"/>
      <c r="DDT177" s="37"/>
      <c r="DDU177" s="37"/>
      <c r="DDV177" s="37"/>
      <c r="DDW177" s="37"/>
      <c r="DDX177" s="37"/>
      <c r="DDY177" s="37"/>
      <c r="DDZ177" s="37"/>
      <c r="DEA177" s="37"/>
      <c r="DEB177" s="37"/>
      <c r="DEC177" s="37"/>
      <c r="DED177" s="37"/>
      <c r="DEE177" s="37"/>
      <c r="DEF177" s="37"/>
      <c r="DEG177" s="37"/>
      <c r="DEH177" s="37"/>
      <c r="DEI177" s="37"/>
      <c r="DEJ177" s="37"/>
      <c r="DEK177" s="37"/>
      <c r="DEL177" s="37"/>
      <c r="DEM177" s="37"/>
      <c r="DEN177" s="37"/>
      <c r="DEO177" s="37"/>
      <c r="DEP177" s="37"/>
      <c r="DEQ177" s="37"/>
      <c r="DER177" s="37"/>
      <c r="DES177" s="37"/>
      <c r="DET177" s="37"/>
      <c r="DEU177" s="37"/>
      <c r="DEV177" s="37"/>
      <c r="DEW177" s="37"/>
      <c r="DEX177" s="37"/>
      <c r="DEY177" s="37"/>
      <c r="DEZ177" s="37"/>
      <c r="DFA177" s="37"/>
      <c r="DFB177" s="37"/>
      <c r="DFC177" s="37"/>
      <c r="DFD177" s="37"/>
      <c r="DFE177" s="37"/>
      <c r="DFF177" s="37"/>
      <c r="DFG177" s="37"/>
      <c r="DFH177" s="37"/>
      <c r="DFI177" s="37"/>
      <c r="DFJ177" s="37"/>
      <c r="DFK177" s="37"/>
      <c r="DFL177" s="37"/>
      <c r="DFM177" s="37"/>
      <c r="DFN177" s="37"/>
      <c r="DFO177" s="37"/>
      <c r="DFP177" s="37"/>
      <c r="DFQ177" s="37"/>
      <c r="DFR177" s="37"/>
      <c r="DFS177" s="37"/>
      <c r="DFT177" s="37"/>
      <c r="DFU177" s="37"/>
      <c r="DFV177" s="37"/>
      <c r="DFW177" s="37"/>
      <c r="DFX177" s="37"/>
      <c r="DFY177" s="37"/>
      <c r="DFZ177" s="37"/>
      <c r="DGA177" s="37"/>
      <c r="DGB177" s="37"/>
      <c r="DGC177" s="37"/>
      <c r="DGD177" s="37"/>
      <c r="DGE177" s="37"/>
      <c r="DGF177" s="37"/>
      <c r="DGG177" s="37"/>
      <c r="DGH177" s="37"/>
      <c r="DGI177" s="37"/>
      <c r="DGJ177" s="37"/>
      <c r="DGK177" s="37"/>
      <c r="DGL177" s="37"/>
      <c r="DGM177" s="37"/>
      <c r="DGN177" s="37"/>
      <c r="DGO177" s="37"/>
      <c r="DGP177" s="37"/>
      <c r="DGQ177" s="37"/>
      <c r="DGR177" s="37"/>
      <c r="DGS177" s="37"/>
      <c r="DGT177" s="37"/>
      <c r="DGU177" s="37"/>
      <c r="DGV177" s="37"/>
      <c r="DGW177" s="37"/>
      <c r="DGX177" s="37"/>
      <c r="DGY177" s="37"/>
      <c r="DGZ177" s="37"/>
      <c r="DHA177" s="37"/>
      <c r="DHB177" s="37"/>
      <c r="DHC177" s="37"/>
      <c r="DHD177" s="37"/>
      <c r="DHE177" s="37"/>
      <c r="DHF177" s="37"/>
      <c r="DHG177" s="37"/>
      <c r="DHH177" s="37"/>
      <c r="DHI177" s="37"/>
      <c r="DHJ177" s="37"/>
      <c r="DHK177" s="37"/>
      <c r="DHL177" s="37"/>
      <c r="DHM177" s="37"/>
      <c r="DHN177" s="37"/>
      <c r="DHO177" s="37"/>
      <c r="DHP177" s="37"/>
      <c r="DHQ177" s="37"/>
      <c r="DHR177" s="37"/>
      <c r="DHS177" s="37"/>
      <c r="DHT177" s="37"/>
      <c r="DHU177" s="37"/>
      <c r="DHV177" s="37"/>
      <c r="DHW177" s="37"/>
      <c r="DHX177" s="37"/>
      <c r="DHY177" s="37"/>
      <c r="DHZ177" s="37"/>
      <c r="DIA177" s="37"/>
      <c r="DIB177" s="37"/>
      <c r="DIC177" s="37"/>
      <c r="DID177" s="37"/>
      <c r="DIE177" s="37"/>
      <c r="DIF177" s="37"/>
      <c r="DIG177" s="37"/>
      <c r="DIH177" s="37"/>
      <c r="DII177" s="37"/>
      <c r="DIJ177" s="37"/>
      <c r="DIK177" s="37"/>
      <c r="DIL177" s="37"/>
      <c r="DIM177" s="37"/>
      <c r="DIN177" s="37"/>
      <c r="DIO177" s="37"/>
      <c r="DIP177" s="37"/>
      <c r="DIQ177" s="37"/>
      <c r="DIR177" s="37"/>
      <c r="DIS177" s="37"/>
      <c r="DIT177" s="37"/>
      <c r="DIU177" s="37"/>
      <c r="DIV177" s="37"/>
      <c r="DIW177" s="37"/>
      <c r="DIX177" s="37"/>
      <c r="DIY177" s="37"/>
      <c r="DIZ177" s="37"/>
      <c r="DJA177" s="37"/>
      <c r="DJB177" s="37"/>
      <c r="DJC177" s="37"/>
      <c r="DJD177" s="37"/>
      <c r="DJE177" s="37"/>
      <c r="DJF177" s="37"/>
      <c r="DJG177" s="37"/>
      <c r="DJH177" s="37"/>
      <c r="DJI177" s="37"/>
      <c r="DJJ177" s="37"/>
      <c r="DJK177" s="37"/>
      <c r="DJL177" s="37"/>
      <c r="DJM177" s="37"/>
      <c r="DJN177" s="37"/>
      <c r="DJO177" s="37"/>
      <c r="DJP177" s="37"/>
      <c r="DJQ177" s="37"/>
      <c r="DJR177" s="37"/>
      <c r="DJS177" s="37"/>
      <c r="DJT177" s="37"/>
      <c r="DJU177" s="37"/>
      <c r="DJV177" s="37"/>
      <c r="DJW177" s="37"/>
      <c r="DJX177" s="37"/>
      <c r="DJY177" s="37"/>
      <c r="DJZ177" s="37"/>
      <c r="DKA177" s="37"/>
      <c r="DKB177" s="37"/>
      <c r="DKC177" s="37"/>
      <c r="DKD177" s="37"/>
      <c r="DKE177" s="37"/>
      <c r="DKF177" s="37"/>
      <c r="DKG177" s="37"/>
      <c r="DKH177" s="37"/>
      <c r="DKI177" s="37"/>
      <c r="DKJ177" s="37"/>
      <c r="DKK177" s="37"/>
      <c r="DKL177" s="37"/>
      <c r="DKM177" s="37"/>
      <c r="DKN177" s="37"/>
      <c r="DKO177" s="37"/>
      <c r="DKP177" s="37"/>
      <c r="DKQ177" s="37"/>
      <c r="DKR177" s="37"/>
      <c r="DKS177" s="37"/>
      <c r="DKT177" s="37"/>
      <c r="DKU177" s="37"/>
      <c r="DKV177" s="37"/>
      <c r="DKW177" s="37"/>
      <c r="DKX177" s="37"/>
      <c r="DKY177" s="37"/>
      <c r="DKZ177" s="37"/>
      <c r="DLA177" s="37"/>
      <c r="DLB177" s="37"/>
      <c r="DLC177" s="37"/>
      <c r="DLD177" s="37"/>
      <c r="DLE177" s="37"/>
      <c r="DLF177" s="37"/>
      <c r="DLG177" s="37"/>
      <c r="DLH177" s="37"/>
      <c r="DLI177" s="37"/>
      <c r="DLJ177" s="37"/>
      <c r="DLK177" s="37"/>
      <c r="DLL177" s="37"/>
      <c r="DLM177" s="37"/>
      <c r="DLN177" s="37"/>
      <c r="DLO177" s="37"/>
      <c r="DLP177" s="37"/>
      <c r="DLQ177" s="37"/>
      <c r="DLR177" s="37"/>
      <c r="DLS177" s="37"/>
      <c r="DLT177" s="37"/>
      <c r="DLU177" s="37"/>
      <c r="DLV177" s="37"/>
      <c r="DLW177" s="37"/>
      <c r="DLX177" s="37"/>
      <c r="DLY177" s="37"/>
      <c r="DLZ177" s="37"/>
      <c r="DMA177" s="37"/>
      <c r="DMB177" s="37"/>
      <c r="DMC177" s="37"/>
      <c r="DMD177" s="37"/>
      <c r="DME177" s="37"/>
      <c r="DMF177" s="37"/>
      <c r="DMG177" s="37"/>
      <c r="DMH177" s="37"/>
      <c r="DMI177" s="37"/>
      <c r="DMJ177" s="37"/>
      <c r="DMK177" s="37"/>
      <c r="DML177" s="37"/>
      <c r="DMM177" s="37"/>
      <c r="DMN177" s="37"/>
      <c r="DMO177" s="37"/>
      <c r="DMP177" s="37"/>
      <c r="DMQ177" s="37"/>
      <c r="DMR177" s="37"/>
      <c r="DMS177" s="37"/>
      <c r="DMT177" s="37"/>
      <c r="DMU177" s="37"/>
      <c r="DMV177" s="37"/>
      <c r="DMW177" s="37"/>
      <c r="DMX177" s="37"/>
      <c r="DMY177" s="37"/>
      <c r="DMZ177" s="37"/>
      <c r="DNA177" s="37"/>
      <c r="DNB177" s="37"/>
      <c r="DNC177" s="37"/>
      <c r="DND177" s="37"/>
      <c r="DNE177" s="37"/>
      <c r="DNF177" s="37"/>
      <c r="DNG177" s="37"/>
      <c r="DNH177" s="37"/>
      <c r="DNI177" s="37"/>
      <c r="DNJ177" s="37"/>
      <c r="DNK177" s="37"/>
      <c r="DNL177" s="37"/>
      <c r="DNM177" s="37"/>
      <c r="DNN177" s="37"/>
      <c r="DNO177" s="37"/>
      <c r="DNP177" s="37"/>
      <c r="DNQ177" s="37"/>
      <c r="DNR177" s="37"/>
      <c r="DNS177" s="37"/>
      <c r="DNT177" s="37"/>
      <c r="DNU177" s="37"/>
      <c r="DNV177" s="37"/>
      <c r="DNW177" s="37"/>
      <c r="DNX177" s="37"/>
      <c r="DNY177" s="37"/>
      <c r="DNZ177" s="37"/>
      <c r="DOA177" s="37"/>
      <c r="DOB177" s="37"/>
      <c r="DOC177" s="37"/>
      <c r="DOD177" s="37"/>
      <c r="DOE177" s="37"/>
      <c r="DOF177" s="37"/>
      <c r="DOG177" s="37"/>
      <c r="DOH177" s="37"/>
      <c r="DOI177" s="37"/>
      <c r="DOJ177" s="37"/>
      <c r="DOK177" s="37"/>
      <c r="DOL177" s="37"/>
      <c r="DOM177" s="37"/>
      <c r="DON177" s="37"/>
      <c r="DOO177" s="37"/>
      <c r="DOP177" s="37"/>
      <c r="DOQ177" s="37"/>
      <c r="DOR177" s="37"/>
      <c r="DOS177" s="37"/>
      <c r="DOT177" s="37"/>
      <c r="DOU177" s="37"/>
      <c r="DOV177" s="37"/>
      <c r="DOW177" s="37"/>
      <c r="DOX177" s="37"/>
      <c r="DOY177" s="37"/>
      <c r="DOZ177" s="37"/>
      <c r="DPA177" s="37"/>
      <c r="DPB177" s="37"/>
      <c r="DPC177" s="37"/>
      <c r="DPD177" s="37"/>
      <c r="DPE177" s="37"/>
      <c r="DPF177" s="37"/>
      <c r="DPG177" s="37"/>
      <c r="DPH177" s="37"/>
      <c r="DPI177" s="37"/>
      <c r="DPJ177" s="37"/>
      <c r="DPK177" s="37"/>
      <c r="DPL177" s="37"/>
      <c r="DPM177" s="37"/>
      <c r="DPN177" s="37"/>
      <c r="DPO177" s="37"/>
      <c r="DPP177" s="37"/>
      <c r="DPQ177" s="37"/>
      <c r="DPR177" s="37"/>
      <c r="DPS177" s="37"/>
      <c r="DPT177" s="37"/>
      <c r="DPU177" s="37"/>
      <c r="DPV177" s="37"/>
      <c r="DPW177" s="37"/>
      <c r="DPX177" s="37"/>
      <c r="DPY177" s="37"/>
      <c r="DPZ177" s="37"/>
      <c r="DQA177" s="37"/>
      <c r="DQB177" s="37"/>
      <c r="DQC177" s="37"/>
      <c r="DQD177" s="37"/>
      <c r="DQE177" s="37"/>
      <c r="DQF177" s="37"/>
      <c r="DQG177" s="37"/>
      <c r="DQH177" s="37"/>
      <c r="DQI177" s="37"/>
      <c r="DQJ177" s="37"/>
      <c r="DQK177" s="37"/>
      <c r="DQL177" s="37"/>
      <c r="DQM177" s="37"/>
      <c r="DQN177" s="37"/>
      <c r="DQO177" s="37"/>
      <c r="DQP177" s="37"/>
      <c r="DQQ177" s="37"/>
      <c r="DQR177" s="37"/>
      <c r="DQS177" s="37"/>
      <c r="DQT177" s="37"/>
      <c r="DQU177" s="37"/>
      <c r="DQV177" s="37"/>
      <c r="DQW177" s="37"/>
      <c r="DQX177" s="37"/>
      <c r="DQY177" s="37"/>
      <c r="DQZ177" s="37"/>
      <c r="DRA177" s="37"/>
      <c r="DRB177" s="37"/>
      <c r="DRC177" s="37"/>
      <c r="DRD177" s="37"/>
      <c r="DRE177" s="37"/>
      <c r="DRF177" s="37"/>
      <c r="DRG177" s="37"/>
      <c r="DRH177" s="37"/>
      <c r="DRI177" s="37"/>
      <c r="DRJ177" s="37"/>
      <c r="DRK177" s="37"/>
      <c r="DRL177" s="37"/>
      <c r="DRM177" s="37"/>
      <c r="DRN177" s="37"/>
      <c r="DRO177" s="37"/>
      <c r="DRP177" s="37"/>
      <c r="DRQ177" s="37"/>
      <c r="DRR177" s="37"/>
      <c r="DRS177" s="37"/>
      <c r="DRT177" s="37"/>
      <c r="DRU177" s="37"/>
      <c r="DRV177" s="37"/>
      <c r="DRW177" s="37"/>
      <c r="DRX177" s="37"/>
      <c r="DRY177" s="37"/>
      <c r="DRZ177" s="37"/>
      <c r="DSA177" s="37"/>
      <c r="DSB177" s="37"/>
      <c r="DSC177" s="37"/>
      <c r="DSD177" s="37"/>
      <c r="DSE177" s="37"/>
      <c r="DSF177" s="37"/>
      <c r="DSG177" s="37"/>
      <c r="DSH177" s="37"/>
      <c r="DSI177" s="37"/>
      <c r="DSJ177" s="37"/>
      <c r="DSK177" s="37"/>
      <c r="DSL177" s="37"/>
      <c r="DSM177" s="37"/>
      <c r="DSN177" s="37"/>
      <c r="DSO177" s="37"/>
      <c r="DSP177" s="37"/>
      <c r="DSQ177" s="37"/>
      <c r="DSR177" s="37"/>
      <c r="DSS177" s="37"/>
      <c r="DST177" s="37"/>
      <c r="DSU177" s="37"/>
      <c r="DSV177" s="37"/>
      <c r="DSW177" s="37"/>
      <c r="DSX177" s="37"/>
      <c r="DSY177" s="37"/>
      <c r="DSZ177" s="37"/>
      <c r="DTA177" s="37"/>
      <c r="DTB177" s="37"/>
      <c r="DTC177" s="37"/>
      <c r="DTD177" s="37"/>
      <c r="DTE177" s="37"/>
      <c r="DTF177" s="37"/>
      <c r="DTG177" s="37"/>
      <c r="DTH177" s="37"/>
      <c r="DTI177" s="37"/>
      <c r="DTJ177" s="37"/>
      <c r="DTK177" s="37"/>
      <c r="DTL177" s="37"/>
      <c r="DTM177" s="37"/>
      <c r="DTN177" s="37"/>
      <c r="DTO177" s="37"/>
      <c r="DTP177" s="37"/>
      <c r="DTQ177" s="37"/>
      <c r="DTR177" s="37"/>
      <c r="DTS177" s="37"/>
      <c r="DTT177" s="37"/>
      <c r="DTU177" s="37"/>
      <c r="DTV177" s="37"/>
      <c r="DTW177" s="37"/>
      <c r="DTX177" s="37"/>
      <c r="DTY177" s="37"/>
      <c r="DTZ177" s="37"/>
      <c r="DUA177" s="37"/>
      <c r="DUB177" s="37"/>
      <c r="DUC177" s="37"/>
      <c r="DUD177" s="37"/>
      <c r="DUE177" s="37"/>
      <c r="DUF177" s="37"/>
      <c r="DUG177" s="37"/>
      <c r="DUH177" s="37"/>
      <c r="DUI177" s="37"/>
      <c r="DUJ177" s="37"/>
      <c r="DUK177" s="37"/>
      <c r="DUL177" s="37"/>
      <c r="DUM177" s="37"/>
      <c r="DUN177" s="37"/>
      <c r="DUO177" s="37"/>
      <c r="DUP177" s="37"/>
      <c r="DUQ177" s="37"/>
      <c r="DUR177" s="37"/>
      <c r="DUS177" s="37"/>
      <c r="DUT177" s="37"/>
      <c r="DUU177" s="37"/>
      <c r="DUV177" s="37"/>
      <c r="DUW177" s="37"/>
      <c r="DUX177" s="37"/>
      <c r="DUY177" s="37"/>
      <c r="DUZ177" s="37"/>
      <c r="DVA177" s="37"/>
      <c r="DVB177" s="37"/>
      <c r="DVC177" s="37"/>
      <c r="DVD177" s="37"/>
      <c r="DVE177" s="37"/>
      <c r="DVF177" s="37"/>
      <c r="DVG177" s="37"/>
      <c r="DVH177" s="37"/>
      <c r="DVI177" s="37"/>
      <c r="DVJ177" s="37"/>
      <c r="DVK177" s="37"/>
      <c r="DVL177" s="37"/>
      <c r="DVM177" s="37"/>
      <c r="DVN177" s="37"/>
      <c r="DVO177" s="37"/>
      <c r="DVP177" s="37"/>
      <c r="DVQ177" s="37"/>
      <c r="DVR177" s="37"/>
      <c r="DVS177" s="37"/>
      <c r="DVT177" s="37"/>
      <c r="DVU177" s="37"/>
      <c r="DVV177" s="37"/>
      <c r="DVW177" s="37"/>
      <c r="DVX177" s="37"/>
      <c r="DVY177" s="37"/>
      <c r="DVZ177" s="37"/>
      <c r="DWA177" s="37"/>
      <c r="DWB177" s="37"/>
      <c r="DWC177" s="37"/>
      <c r="DWD177" s="37"/>
      <c r="DWE177" s="37"/>
      <c r="DWF177" s="37"/>
      <c r="DWG177" s="37"/>
      <c r="DWH177" s="37"/>
      <c r="DWI177" s="37"/>
      <c r="DWJ177" s="37"/>
      <c r="DWK177" s="37"/>
      <c r="DWL177" s="37"/>
      <c r="DWM177" s="37"/>
      <c r="DWN177" s="37"/>
      <c r="DWO177" s="37"/>
      <c r="DWP177" s="37"/>
      <c r="DWQ177" s="37"/>
      <c r="DWR177" s="37"/>
      <c r="DWS177" s="37"/>
      <c r="DWT177" s="37"/>
      <c r="DWU177" s="37"/>
      <c r="DWV177" s="37"/>
      <c r="DWW177" s="37"/>
      <c r="DWX177" s="37"/>
      <c r="DWY177" s="37"/>
      <c r="DWZ177" s="37"/>
      <c r="DXA177" s="37"/>
      <c r="DXB177" s="37"/>
      <c r="DXC177" s="37"/>
      <c r="DXD177" s="37"/>
      <c r="DXE177" s="37"/>
      <c r="DXF177" s="37"/>
      <c r="DXG177" s="37"/>
      <c r="DXH177" s="37"/>
      <c r="DXI177" s="37"/>
      <c r="DXJ177" s="37"/>
      <c r="DXK177" s="37"/>
      <c r="DXL177" s="37"/>
      <c r="DXM177" s="37"/>
      <c r="DXN177" s="37"/>
      <c r="DXO177" s="37"/>
      <c r="DXP177" s="37"/>
      <c r="DXQ177" s="37"/>
      <c r="DXR177" s="37"/>
      <c r="DXS177" s="37"/>
      <c r="DXT177" s="37"/>
      <c r="DXU177" s="37"/>
      <c r="DXV177" s="37"/>
      <c r="DXW177" s="37"/>
      <c r="DXX177" s="37"/>
      <c r="DXY177" s="37"/>
      <c r="DXZ177" s="37"/>
      <c r="DYA177" s="37"/>
      <c r="DYB177" s="37"/>
      <c r="DYC177" s="37"/>
      <c r="DYD177" s="37"/>
      <c r="DYE177" s="37"/>
      <c r="DYF177" s="37"/>
      <c r="DYG177" s="37"/>
      <c r="DYH177" s="37"/>
      <c r="DYI177" s="37"/>
      <c r="DYJ177" s="37"/>
      <c r="DYK177" s="37"/>
      <c r="DYL177" s="37"/>
      <c r="DYM177" s="37"/>
      <c r="DYN177" s="37"/>
      <c r="DYO177" s="37"/>
      <c r="DYP177" s="37"/>
      <c r="DYQ177" s="37"/>
      <c r="DYR177" s="37"/>
      <c r="DYS177" s="37"/>
      <c r="DYT177" s="37"/>
      <c r="DYU177" s="37"/>
      <c r="DYV177" s="37"/>
      <c r="DYW177" s="37"/>
      <c r="DYX177" s="37"/>
      <c r="DYY177" s="37"/>
      <c r="DYZ177" s="37"/>
      <c r="DZA177" s="37"/>
      <c r="DZB177" s="37"/>
      <c r="DZC177" s="37"/>
      <c r="DZD177" s="37"/>
      <c r="DZE177" s="37"/>
      <c r="DZF177" s="37"/>
      <c r="DZG177" s="37"/>
      <c r="DZH177" s="37"/>
      <c r="DZI177" s="37"/>
      <c r="DZJ177" s="37"/>
      <c r="DZK177" s="37"/>
      <c r="DZL177" s="37"/>
      <c r="DZM177" s="37"/>
      <c r="DZN177" s="37"/>
      <c r="DZO177" s="37"/>
      <c r="DZP177" s="37"/>
      <c r="DZQ177" s="37"/>
      <c r="DZR177" s="37"/>
      <c r="DZS177" s="37"/>
      <c r="DZT177" s="37"/>
      <c r="DZU177" s="37"/>
      <c r="DZV177" s="37"/>
      <c r="DZW177" s="37"/>
      <c r="DZX177" s="37"/>
      <c r="DZY177" s="37"/>
      <c r="DZZ177" s="37"/>
      <c r="EAA177" s="37"/>
      <c r="EAB177" s="37"/>
      <c r="EAC177" s="37"/>
      <c r="EAD177" s="37"/>
      <c r="EAE177" s="37"/>
      <c r="EAF177" s="37"/>
      <c r="EAG177" s="37"/>
      <c r="EAH177" s="37"/>
      <c r="EAI177" s="37"/>
      <c r="EAJ177" s="37"/>
      <c r="EAK177" s="37"/>
      <c r="EAL177" s="37"/>
      <c r="EAM177" s="37"/>
      <c r="EAN177" s="37"/>
      <c r="EAO177" s="37"/>
      <c r="EAP177" s="37"/>
      <c r="EAQ177" s="37"/>
      <c r="EAR177" s="37"/>
      <c r="EAS177" s="37"/>
      <c r="EAT177" s="37"/>
      <c r="EAU177" s="37"/>
      <c r="EAV177" s="37"/>
      <c r="EAW177" s="37"/>
      <c r="EAX177" s="37"/>
      <c r="EAY177" s="37"/>
      <c r="EAZ177" s="37"/>
      <c r="EBA177" s="37"/>
      <c r="EBB177" s="37"/>
      <c r="EBC177" s="37"/>
      <c r="EBD177" s="37"/>
      <c r="EBE177" s="37"/>
      <c r="EBF177" s="37"/>
      <c r="EBG177" s="37"/>
      <c r="EBH177" s="37"/>
      <c r="EBI177" s="37"/>
      <c r="EBJ177" s="37"/>
      <c r="EBK177" s="37"/>
      <c r="EBL177" s="37"/>
      <c r="EBM177" s="37"/>
      <c r="EBN177" s="37"/>
      <c r="EBO177" s="37"/>
      <c r="EBP177" s="37"/>
      <c r="EBQ177" s="37"/>
      <c r="EBR177" s="37"/>
      <c r="EBS177" s="37"/>
      <c r="EBT177" s="37"/>
      <c r="EBU177" s="37"/>
      <c r="EBV177" s="37"/>
      <c r="EBW177" s="37"/>
      <c r="EBX177" s="37"/>
      <c r="EBY177" s="37"/>
      <c r="EBZ177" s="37"/>
      <c r="ECA177" s="37"/>
      <c r="ECB177" s="37"/>
      <c r="ECC177" s="37"/>
      <c r="ECD177" s="37"/>
      <c r="ECE177" s="37"/>
      <c r="ECF177" s="37"/>
      <c r="ECG177" s="37"/>
      <c r="ECH177" s="37"/>
      <c r="ECI177" s="37"/>
      <c r="ECJ177" s="37"/>
      <c r="ECK177" s="37"/>
      <c r="ECL177" s="37"/>
      <c r="ECM177" s="37"/>
      <c r="ECN177" s="37"/>
      <c r="ECO177" s="37"/>
      <c r="ECP177" s="37"/>
      <c r="ECQ177" s="37"/>
      <c r="ECR177" s="37"/>
      <c r="ECS177" s="37"/>
      <c r="ECT177" s="37"/>
      <c r="ECU177" s="37"/>
      <c r="ECV177" s="37"/>
      <c r="ECW177" s="37"/>
      <c r="ECX177" s="37"/>
      <c r="ECY177" s="37"/>
      <c r="ECZ177" s="37"/>
      <c r="EDA177" s="37"/>
      <c r="EDB177" s="37"/>
      <c r="EDC177" s="37"/>
      <c r="EDD177" s="37"/>
      <c r="EDE177" s="37"/>
      <c r="EDF177" s="37"/>
      <c r="EDG177" s="37"/>
      <c r="EDH177" s="37"/>
      <c r="EDI177" s="37"/>
      <c r="EDJ177" s="37"/>
      <c r="EDK177" s="37"/>
      <c r="EDL177" s="37"/>
      <c r="EDM177" s="37"/>
      <c r="EDN177" s="37"/>
      <c r="EDO177" s="37"/>
      <c r="EDP177" s="37"/>
      <c r="EDQ177" s="37"/>
      <c r="EDR177" s="37"/>
      <c r="EDS177" s="37"/>
      <c r="EDT177" s="37"/>
      <c r="EDU177" s="37"/>
      <c r="EDV177" s="37"/>
      <c r="EDW177" s="37"/>
      <c r="EDX177" s="37"/>
      <c r="EDY177" s="37"/>
      <c r="EDZ177" s="37"/>
      <c r="EEA177" s="37"/>
      <c r="EEB177" s="37"/>
      <c r="EEC177" s="37"/>
      <c r="EED177" s="37"/>
      <c r="EEE177" s="37"/>
      <c r="EEF177" s="37"/>
      <c r="EEG177" s="37"/>
      <c r="EEH177" s="37"/>
      <c r="EEI177" s="37"/>
      <c r="EEJ177" s="37"/>
      <c r="EEK177" s="37"/>
      <c r="EEL177" s="37"/>
      <c r="EEM177" s="37"/>
      <c r="EEN177" s="37"/>
      <c r="EEO177" s="37"/>
      <c r="EEP177" s="37"/>
      <c r="EEQ177" s="37"/>
      <c r="EER177" s="37"/>
      <c r="EES177" s="37"/>
      <c r="EET177" s="37"/>
      <c r="EEU177" s="37"/>
      <c r="EEV177" s="37"/>
      <c r="EEW177" s="37"/>
      <c r="EEX177" s="37"/>
      <c r="EEY177" s="37"/>
      <c r="EEZ177" s="37"/>
      <c r="EFA177" s="37"/>
      <c r="EFB177" s="37"/>
      <c r="EFC177" s="37"/>
      <c r="EFD177" s="37"/>
      <c r="EFE177" s="37"/>
      <c r="EFF177" s="37"/>
      <c r="EFG177" s="37"/>
      <c r="EFH177" s="37"/>
      <c r="EFI177" s="37"/>
      <c r="EFJ177" s="37"/>
      <c r="EFK177" s="37"/>
      <c r="EFL177" s="37"/>
      <c r="EFM177" s="37"/>
      <c r="EFN177" s="37"/>
      <c r="EFO177" s="37"/>
      <c r="EFP177" s="37"/>
      <c r="EFQ177" s="37"/>
      <c r="EFR177" s="37"/>
      <c r="EFS177" s="37"/>
      <c r="EFT177" s="37"/>
      <c r="EFU177" s="37"/>
      <c r="EFV177" s="37"/>
      <c r="EFW177" s="37"/>
      <c r="EFX177" s="37"/>
      <c r="EFY177" s="37"/>
      <c r="EFZ177" s="37"/>
      <c r="EGA177" s="37"/>
      <c r="EGB177" s="37"/>
      <c r="EGC177" s="37"/>
      <c r="EGD177" s="37"/>
      <c r="EGE177" s="37"/>
      <c r="EGF177" s="37"/>
      <c r="EGG177" s="37"/>
      <c r="EGH177" s="37"/>
      <c r="EGI177" s="37"/>
      <c r="EGJ177" s="37"/>
      <c r="EGK177" s="37"/>
      <c r="EGL177" s="37"/>
      <c r="EGM177" s="37"/>
      <c r="EGN177" s="37"/>
      <c r="EGO177" s="37"/>
      <c r="EGP177" s="37"/>
      <c r="EGQ177" s="37"/>
      <c r="EGR177" s="37"/>
      <c r="EGS177" s="37"/>
      <c r="EGT177" s="37"/>
      <c r="EGU177" s="37"/>
      <c r="EGV177" s="37"/>
      <c r="EGW177" s="37"/>
      <c r="EGX177" s="37"/>
      <c r="EGY177" s="37"/>
      <c r="EGZ177" s="37"/>
      <c r="EHA177" s="37"/>
      <c r="EHB177" s="37"/>
      <c r="EHC177" s="37"/>
      <c r="EHD177" s="37"/>
      <c r="EHE177" s="37"/>
      <c r="EHF177" s="37"/>
      <c r="EHG177" s="37"/>
      <c r="EHH177" s="37"/>
      <c r="EHI177" s="37"/>
      <c r="EHJ177" s="37"/>
      <c r="EHK177" s="37"/>
      <c r="EHL177" s="37"/>
      <c r="EHM177" s="37"/>
      <c r="EHN177" s="37"/>
      <c r="EHO177" s="37"/>
      <c r="EHP177" s="37"/>
      <c r="EHQ177" s="37"/>
      <c r="EHR177" s="37"/>
      <c r="EHS177" s="37"/>
      <c r="EHT177" s="37"/>
      <c r="EHU177" s="37"/>
      <c r="EHV177" s="37"/>
      <c r="EHW177" s="37"/>
      <c r="EHX177" s="37"/>
      <c r="EHY177" s="37"/>
      <c r="EHZ177" s="37"/>
      <c r="EIA177" s="37"/>
      <c r="EIB177" s="37"/>
      <c r="EIC177" s="37"/>
      <c r="EID177" s="37"/>
      <c r="EIE177" s="37"/>
      <c r="EIF177" s="37"/>
      <c r="EIG177" s="37"/>
      <c r="EIH177" s="37"/>
      <c r="EII177" s="37"/>
      <c r="EIJ177" s="37"/>
      <c r="EIK177" s="37"/>
      <c r="EIL177" s="37"/>
      <c r="EIM177" s="37"/>
      <c r="EIN177" s="37"/>
      <c r="EIO177" s="37"/>
      <c r="EIP177" s="37"/>
      <c r="EIQ177" s="37"/>
      <c r="EIR177" s="37"/>
      <c r="EIS177" s="37"/>
      <c r="EIT177" s="37"/>
      <c r="EIU177" s="37"/>
      <c r="EIV177" s="37"/>
      <c r="EIW177" s="37"/>
      <c r="EIX177" s="37"/>
      <c r="EIY177" s="37"/>
      <c r="EIZ177" s="37"/>
      <c r="EJA177" s="37"/>
      <c r="EJB177" s="37"/>
      <c r="EJC177" s="37"/>
      <c r="EJD177" s="37"/>
      <c r="EJE177" s="37"/>
      <c r="EJF177" s="37"/>
      <c r="EJG177" s="37"/>
      <c r="EJH177" s="37"/>
      <c r="EJI177" s="37"/>
      <c r="EJJ177" s="37"/>
      <c r="EJK177" s="37"/>
      <c r="EJL177" s="37"/>
      <c r="EJM177" s="37"/>
      <c r="EJN177" s="37"/>
      <c r="EJO177" s="37"/>
      <c r="EJP177" s="37"/>
      <c r="EJQ177" s="37"/>
      <c r="EJR177" s="37"/>
      <c r="EJS177" s="37"/>
      <c r="EJT177" s="37"/>
      <c r="EJU177" s="37"/>
      <c r="EJV177" s="37"/>
      <c r="EJW177" s="37"/>
      <c r="EJX177" s="37"/>
      <c r="EJY177" s="37"/>
      <c r="EJZ177" s="37"/>
      <c r="EKA177" s="37"/>
      <c r="EKB177" s="37"/>
      <c r="EKC177" s="37"/>
      <c r="EKD177" s="37"/>
      <c r="EKE177" s="37"/>
      <c r="EKF177" s="37"/>
      <c r="EKG177" s="37"/>
      <c r="EKH177" s="37"/>
      <c r="EKI177" s="37"/>
      <c r="EKJ177" s="37"/>
      <c r="EKK177" s="37"/>
      <c r="EKL177" s="37"/>
      <c r="EKM177" s="37"/>
      <c r="EKN177" s="37"/>
      <c r="EKO177" s="37"/>
      <c r="EKP177" s="37"/>
      <c r="EKQ177" s="37"/>
      <c r="EKR177" s="37"/>
      <c r="EKS177" s="37"/>
      <c r="EKT177" s="37"/>
      <c r="EKU177" s="37"/>
      <c r="EKV177" s="37"/>
      <c r="EKW177" s="37"/>
      <c r="EKX177" s="37"/>
      <c r="EKY177" s="37"/>
      <c r="EKZ177" s="37"/>
      <c r="ELA177" s="37"/>
      <c r="ELB177" s="37"/>
      <c r="ELC177" s="37"/>
      <c r="ELD177" s="37"/>
      <c r="ELE177" s="37"/>
      <c r="ELF177" s="37"/>
      <c r="ELG177" s="37"/>
      <c r="ELH177" s="37"/>
      <c r="ELI177" s="37"/>
      <c r="ELJ177" s="37"/>
      <c r="ELK177" s="37"/>
      <c r="ELL177" s="37"/>
      <c r="ELM177" s="37"/>
      <c r="ELN177" s="37"/>
      <c r="ELO177" s="37"/>
      <c r="ELP177" s="37"/>
      <c r="ELQ177" s="37"/>
      <c r="ELR177" s="37"/>
      <c r="ELS177" s="37"/>
      <c r="ELT177" s="37"/>
      <c r="ELU177" s="37"/>
      <c r="ELV177" s="37"/>
      <c r="ELW177" s="37"/>
      <c r="ELX177" s="37"/>
      <c r="ELY177" s="37"/>
      <c r="ELZ177" s="37"/>
      <c r="EMA177" s="37"/>
      <c r="EMB177" s="37"/>
      <c r="EMC177" s="37"/>
      <c r="EMD177" s="37"/>
      <c r="EME177" s="37"/>
      <c r="EMF177" s="37"/>
      <c r="EMG177" s="37"/>
      <c r="EMH177" s="37"/>
      <c r="EMI177" s="37"/>
      <c r="EMJ177" s="37"/>
      <c r="EMK177" s="37"/>
      <c r="EML177" s="37"/>
      <c r="EMM177" s="37"/>
      <c r="EMN177" s="37"/>
      <c r="EMO177" s="37"/>
      <c r="EMP177" s="37"/>
      <c r="EMQ177" s="37"/>
      <c r="EMR177" s="37"/>
      <c r="EMS177" s="37"/>
      <c r="EMT177" s="37"/>
      <c r="EMU177" s="37"/>
      <c r="EMV177" s="37"/>
      <c r="EMW177" s="37"/>
      <c r="EMX177" s="37"/>
      <c r="EMY177" s="37"/>
      <c r="EMZ177" s="37"/>
      <c r="ENA177" s="37"/>
      <c r="ENB177" s="37"/>
      <c r="ENC177" s="37"/>
      <c r="END177" s="37"/>
      <c r="ENE177" s="37"/>
      <c r="ENF177" s="37"/>
      <c r="ENG177" s="37"/>
      <c r="ENH177" s="37"/>
      <c r="ENI177" s="37"/>
      <c r="ENJ177" s="37"/>
      <c r="ENK177" s="37"/>
      <c r="ENL177" s="37"/>
      <c r="ENM177" s="37"/>
      <c r="ENN177" s="37"/>
      <c r="ENO177" s="37"/>
      <c r="ENP177" s="37"/>
      <c r="ENQ177" s="37"/>
      <c r="ENR177" s="37"/>
      <c r="ENS177" s="37"/>
      <c r="ENT177" s="37"/>
      <c r="ENU177" s="37"/>
      <c r="ENV177" s="37"/>
      <c r="ENW177" s="37"/>
      <c r="ENX177" s="37"/>
      <c r="ENY177" s="37"/>
      <c r="ENZ177" s="37"/>
      <c r="EOA177" s="37"/>
      <c r="EOB177" s="37"/>
      <c r="EOC177" s="37"/>
      <c r="EOD177" s="37"/>
      <c r="EOE177" s="37"/>
      <c r="EOF177" s="37"/>
      <c r="EOG177" s="37"/>
      <c r="EOH177" s="37"/>
      <c r="EOI177" s="37"/>
      <c r="EOJ177" s="37"/>
      <c r="EOK177" s="37"/>
      <c r="EOL177" s="37"/>
      <c r="EOM177" s="37"/>
      <c r="EON177" s="37"/>
      <c r="EOO177" s="37"/>
      <c r="EOP177" s="37"/>
      <c r="EOQ177" s="37"/>
      <c r="EOR177" s="37"/>
      <c r="EOS177" s="37"/>
      <c r="EOT177" s="37"/>
      <c r="EOU177" s="37"/>
      <c r="EOV177" s="37"/>
      <c r="EOW177" s="37"/>
      <c r="EOX177" s="37"/>
      <c r="EOY177" s="37"/>
      <c r="EOZ177" s="37"/>
      <c r="EPA177" s="37"/>
      <c r="EPB177" s="37"/>
      <c r="EPC177" s="37"/>
      <c r="EPD177" s="37"/>
      <c r="EPE177" s="37"/>
      <c r="EPF177" s="37"/>
      <c r="EPG177" s="37"/>
      <c r="EPH177" s="37"/>
      <c r="EPI177" s="37"/>
      <c r="EPJ177" s="37"/>
      <c r="EPK177" s="37"/>
      <c r="EPL177" s="37"/>
      <c r="EPM177" s="37"/>
      <c r="EPN177" s="37"/>
      <c r="EPO177" s="37"/>
      <c r="EPP177" s="37"/>
      <c r="EPQ177" s="37"/>
      <c r="EPR177" s="37"/>
      <c r="EPS177" s="37"/>
      <c r="EPT177" s="37"/>
      <c r="EPU177" s="37"/>
      <c r="EPV177" s="37"/>
      <c r="EPW177" s="37"/>
      <c r="EPX177" s="37"/>
      <c r="EPY177" s="37"/>
      <c r="EPZ177" s="37"/>
      <c r="EQA177" s="37"/>
      <c r="EQB177" s="37"/>
      <c r="EQC177" s="37"/>
      <c r="EQD177" s="37"/>
      <c r="EQE177" s="37"/>
      <c r="EQF177" s="37"/>
      <c r="EQG177" s="37"/>
      <c r="EQH177" s="37"/>
      <c r="EQI177" s="37"/>
      <c r="EQJ177" s="37"/>
      <c r="EQK177" s="37"/>
      <c r="EQL177" s="37"/>
      <c r="EQM177" s="37"/>
      <c r="EQN177" s="37"/>
      <c r="EQO177" s="37"/>
      <c r="EQP177" s="37"/>
      <c r="EQQ177" s="37"/>
      <c r="EQR177" s="37"/>
      <c r="EQS177" s="37"/>
      <c r="EQT177" s="37"/>
      <c r="EQU177" s="37"/>
      <c r="EQV177" s="37"/>
      <c r="EQW177" s="37"/>
      <c r="EQX177" s="37"/>
      <c r="EQY177" s="37"/>
      <c r="EQZ177" s="37"/>
      <c r="ERA177" s="37"/>
      <c r="ERB177" s="37"/>
      <c r="ERC177" s="37"/>
      <c r="ERD177" s="37"/>
      <c r="ERE177" s="37"/>
      <c r="ERF177" s="37"/>
      <c r="ERG177" s="37"/>
      <c r="ERH177" s="37"/>
      <c r="ERI177" s="37"/>
      <c r="ERJ177" s="37"/>
      <c r="ERK177" s="37"/>
      <c r="ERL177" s="37"/>
      <c r="ERM177" s="37"/>
      <c r="ERN177" s="37"/>
      <c r="ERO177" s="37"/>
      <c r="ERP177" s="37"/>
      <c r="ERQ177" s="37"/>
      <c r="ERR177" s="37"/>
      <c r="ERS177" s="37"/>
      <c r="ERT177" s="37"/>
      <c r="ERU177" s="37"/>
      <c r="ERV177" s="37"/>
      <c r="ERW177" s="37"/>
      <c r="ERX177" s="37"/>
      <c r="ERY177" s="37"/>
      <c r="ERZ177" s="37"/>
      <c r="ESA177" s="37"/>
      <c r="ESB177" s="37"/>
      <c r="ESC177" s="37"/>
      <c r="ESD177" s="37"/>
      <c r="ESE177" s="37"/>
      <c r="ESF177" s="37"/>
      <c r="ESG177" s="37"/>
      <c r="ESH177" s="37"/>
      <c r="ESI177" s="37"/>
      <c r="ESJ177" s="37"/>
      <c r="ESK177" s="37"/>
      <c r="ESL177" s="37"/>
      <c r="ESM177" s="37"/>
      <c r="ESN177" s="37"/>
      <c r="ESO177" s="37"/>
      <c r="ESP177" s="37"/>
      <c r="ESQ177" s="37"/>
      <c r="ESR177" s="37"/>
      <c r="ESS177" s="37"/>
      <c r="EST177" s="37"/>
      <c r="ESU177" s="37"/>
      <c r="ESV177" s="37"/>
      <c r="ESW177" s="37"/>
      <c r="ESX177" s="37"/>
      <c r="ESY177" s="37"/>
      <c r="ESZ177" s="37"/>
      <c r="ETA177" s="37"/>
      <c r="ETB177" s="37"/>
      <c r="ETC177" s="37"/>
      <c r="ETD177" s="37"/>
      <c r="ETE177" s="37"/>
      <c r="ETF177" s="37"/>
      <c r="ETG177" s="37"/>
      <c r="ETH177" s="37"/>
      <c r="ETI177" s="37"/>
      <c r="ETJ177" s="37"/>
      <c r="ETK177" s="37"/>
      <c r="ETL177" s="37"/>
      <c r="ETM177" s="37"/>
      <c r="ETN177" s="37"/>
      <c r="ETO177" s="37"/>
      <c r="ETP177" s="37"/>
      <c r="ETQ177" s="37"/>
      <c r="ETR177" s="37"/>
      <c r="ETS177" s="37"/>
      <c r="ETT177" s="37"/>
      <c r="ETU177" s="37"/>
      <c r="ETV177" s="37"/>
      <c r="ETW177" s="37"/>
      <c r="ETX177" s="37"/>
      <c r="ETY177" s="37"/>
      <c r="ETZ177" s="37"/>
      <c r="EUA177" s="37"/>
      <c r="EUB177" s="37"/>
      <c r="EUC177" s="37"/>
      <c r="EUD177" s="37"/>
      <c r="EUE177" s="37"/>
      <c r="EUF177" s="37"/>
      <c r="EUG177" s="37"/>
      <c r="EUH177" s="37"/>
      <c r="EUI177" s="37"/>
      <c r="EUJ177" s="37"/>
      <c r="EUK177" s="37"/>
      <c r="EUL177" s="37"/>
      <c r="EUM177" s="37"/>
      <c r="EUN177" s="37"/>
      <c r="EUO177" s="37"/>
      <c r="EUP177" s="37"/>
      <c r="EUQ177" s="37"/>
      <c r="EUR177" s="37"/>
      <c r="EUS177" s="37"/>
      <c r="EUT177" s="37"/>
      <c r="EUU177" s="37"/>
      <c r="EUV177" s="37"/>
      <c r="EUW177" s="37"/>
      <c r="EUX177" s="37"/>
      <c r="EUY177" s="37"/>
      <c r="EUZ177" s="37"/>
      <c r="EVA177" s="37"/>
      <c r="EVB177" s="37"/>
      <c r="EVC177" s="37"/>
      <c r="EVD177" s="37"/>
      <c r="EVE177" s="37"/>
      <c r="EVF177" s="37"/>
      <c r="EVG177" s="37"/>
      <c r="EVH177" s="37"/>
      <c r="EVI177" s="37"/>
      <c r="EVJ177" s="37"/>
      <c r="EVK177" s="37"/>
      <c r="EVL177" s="37"/>
      <c r="EVM177" s="37"/>
      <c r="EVN177" s="37"/>
      <c r="EVO177" s="37"/>
      <c r="EVP177" s="37"/>
      <c r="EVQ177" s="37"/>
      <c r="EVR177" s="37"/>
      <c r="EVS177" s="37"/>
      <c r="EVT177" s="37"/>
      <c r="EVU177" s="37"/>
      <c r="EVV177" s="37"/>
      <c r="EVW177" s="37"/>
      <c r="EVX177" s="37"/>
      <c r="EVY177" s="37"/>
      <c r="EVZ177" s="37"/>
      <c r="EWA177" s="37"/>
      <c r="EWB177" s="37"/>
      <c r="EWC177" s="37"/>
      <c r="EWD177" s="37"/>
      <c r="EWE177" s="37"/>
      <c r="EWF177" s="37"/>
      <c r="EWG177" s="37"/>
      <c r="EWH177" s="37"/>
      <c r="EWI177" s="37"/>
      <c r="EWJ177" s="37"/>
      <c r="EWK177" s="37"/>
      <c r="EWL177" s="37"/>
      <c r="EWM177" s="37"/>
      <c r="EWN177" s="37"/>
      <c r="EWO177" s="37"/>
      <c r="EWP177" s="37"/>
      <c r="EWQ177" s="37"/>
      <c r="EWR177" s="37"/>
      <c r="EWS177" s="37"/>
      <c r="EWT177" s="37"/>
      <c r="EWU177" s="37"/>
      <c r="EWV177" s="37"/>
      <c r="EWW177" s="37"/>
      <c r="EWX177" s="37"/>
      <c r="EWY177" s="37"/>
      <c r="EWZ177" s="37"/>
      <c r="EXA177" s="37"/>
      <c r="EXB177" s="37"/>
      <c r="EXC177" s="37"/>
      <c r="EXD177" s="37"/>
      <c r="EXE177" s="37"/>
      <c r="EXF177" s="37"/>
      <c r="EXG177" s="37"/>
      <c r="EXH177" s="37"/>
      <c r="EXI177" s="37"/>
      <c r="EXJ177" s="37"/>
      <c r="EXK177" s="37"/>
      <c r="EXL177" s="37"/>
      <c r="EXM177" s="37"/>
      <c r="EXN177" s="37"/>
      <c r="EXO177" s="37"/>
      <c r="EXP177" s="37"/>
      <c r="EXQ177" s="37"/>
      <c r="EXR177" s="37"/>
      <c r="EXS177" s="37"/>
      <c r="EXT177" s="37"/>
      <c r="EXU177" s="37"/>
      <c r="EXV177" s="37"/>
      <c r="EXW177" s="37"/>
      <c r="EXX177" s="37"/>
      <c r="EXY177" s="37"/>
      <c r="EXZ177" s="37"/>
      <c r="EYA177" s="37"/>
      <c r="EYB177" s="37"/>
      <c r="EYC177" s="37"/>
      <c r="EYD177" s="37"/>
      <c r="EYE177" s="37"/>
      <c r="EYF177" s="37"/>
      <c r="EYG177" s="37"/>
      <c r="EYH177" s="37"/>
      <c r="EYI177" s="37"/>
      <c r="EYJ177" s="37"/>
      <c r="EYK177" s="37"/>
      <c r="EYL177" s="37"/>
      <c r="EYM177" s="37"/>
      <c r="EYN177" s="37"/>
      <c r="EYO177" s="37"/>
      <c r="EYP177" s="37"/>
      <c r="EYQ177" s="37"/>
      <c r="EYR177" s="37"/>
      <c r="EYS177" s="37"/>
      <c r="EYT177" s="37"/>
      <c r="EYU177" s="37"/>
      <c r="EYV177" s="37"/>
      <c r="EYW177" s="37"/>
      <c r="EYX177" s="37"/>
      <c r="EYY177" s="37"/>
      <c r="EYZ177" s="37"/>
      <c r="EZA177" s="37"/>
      <c r="EZB177" s="37"/>
      <c r="EZC177" s="37"/>
      <c r="EZD177" s="37"/>
      <c r="EZE177" s="37"/>
      <c r="EZF177" s="37"/>
      <c r="EZG177" s="37"/>
      <c r="EZH177" s="37"/>
      <c r="EZI177" s="37"/>
      <c r="EZJ177" s="37"/>
      <c r="EZK177" s="37"/>
      <c r="EZL177" s="37"/>
      <c r="EZM177" s="37"/>
      <c r="EZN177" s="37"/>
      <c r="EZO177" s="37"/>
      <c r="EZP177" s="37"/>
      <c r="EZQ177" s="37"/>
      <c r="EZR177" s="37"/>
      <c r="EZS177" s="37"/>
      <c r="EZT177" s="37"/>
      <c r="EZU177" s="37"/>
      <c r="EZV177" s="37"/>
      <c r="EZW177" s="37"/>
      <c r="EZX177" s="37"/>
      <c r="EZY177" s="37"/>
      <c r="EZZ177" s="37"/>
      <c r="FAA177" s="37"/>
      <c r="FAB177" s="37"/>
      <c r="FAC177" s="37"/>
      <c r="FAD177" s="37"/>
      <c r="FAE177" s="37"/>
      <c r="FAF177" s="37"/>
      <c r="FAG177" s="37"/>
      <c r="FAH177" s="37"/>
      <c r="FAI177" s="37"/>
      <c r="FAJ177" s="37"/>
      <c r="FAK177" s="37"/>
      <c r="FAL177" s="37"/>
      <c r="FAM177" s="37"/>
      <c r="FAN177" s="37"/>
      <c r="FAO177" s="37"/>
      <c r="FAP177" s="37"/>
      <c r="FAQ177" s="37"/>
      <c r="FAR177" s="37"/>
      <c r="FAS177" s="37"/>
      <c r="FAT177" s="37"/>
      <c r="FAU177" s="37"/>
      <c r="FAV177" s="37"/>
      <c r="FAW177" s="37"/>
      <c r="FAX177" s="37"/>
      <c r="FAY177" s="37"/>
      <c r="FAZ177" s="37"/>
      <c r="FBA177" s="37"/>
      <c r="FBB177" s="37"/>
      <c r="FBC177" s="37"/>
      <c r="FBD177" s="37"/>
      <c r="FBE177" s="37"/>
      <c r="FBF177" s="37"/>
      <c r="FBG177" s="37"/>
      <c r="FBH177" s="37"/>
      <c r="FBI177" s="37"/>
      <c r="FBJ177" s="37"/>
      <c r="FBK177" s="37"/>
      <c r="FBL177" s="37"/>
      <c r="FBM177" s="37"/>
      <c r="FBN177" s="37"/>
      <c r="FBO177" s="37"/>
      <c r="FBP177" s="37"/>
      <c r="FBQ177" s="37"/>
      <c r="FBR177" s="37"/>
      <c r="FBS177" s="37"/>
      <c r="FBT177" s="37"/>
      <c r="FBU177" s="37"/>
      <c r="FBV177" s="37"/>
      <c r="FBW177" s="37"/>
      <c r="FBX177" s="37"/>
      <c r="FBY177" s="37"/>
      <c r="FBZ177" s="37"/>
      <c r="FCA177" s="37"/>
      <c r="FCB177" s="37"/>
      <c r="FCC177" s="37"/>
      <c r="FCD177" s="37"/>
      <c r="FCE177" s="37"/>
      <c r="FCF177" s="37"/>
      <c r="FCG177" s="37"/>
      <c r="FCH177" s="37"/>
      <c r="FCI177" s="37"/>
      <c r="FCJ177" s="37"/>
      <c r="FCK177" s="37"/>
      <c r="FCL177" s="37"/>
      <c r="FCM177" s="37"/>
      <c r="FCN177" s="37"/>
      <c r="FCO177" s="37"/>
      <c r="FCP177" s="37"/>
      <c r="FCQ177" s="37"/>
      <c r="FCR177" s="37"/>
      <c r="FCS177" s="37"/>
      <c r="FCT177" s="37"/>
      <c r="FCU177" s="37"/>
      <c r="FCV177" s="37"/>
      <c r="FCW177" s="37"/>
      <c r="FCX177" s="37"/>
      <c r="FCY177" s="37"/>
      <c r="FCZ177" s="37"/>
      <c r="FDA177" s="37"/>
      <c r="FDB177" s="37"/>
      <c r="FDC177" s="37"/>
      <c r="FDD177" s="37"/>
      <c r="FDE177" s="37"/>
      <c r="FDF177" s="37"/>
      <c r="FDG177" s="37"/>
      <c r="FDH177" s="37"/>
      <c r="FDI177" s="37"/>
      <c r="FDJ177" s="37"/>
      <c r="FDK177" s="37"/>
      <c r="FDL177" s="37"/>
      <c r="FDM177" s="37"/>
      <c r="FDN177" s="37"/>
      <c r="FDO177" s="37"/>
      <c r="FDP177" s="37"/>
      <c r="FDQ177" s="37"/>
      <c r="FDR177" s="37"/>
      <c r="FDS177" s="37"/>
      <c r="FDT177" s="37"/>
      <c r="FDU177" s="37"/>
      <c r="FDV177" s="37"/>
      <c r="FDW177" s="37"/>
      <c r="FDX177" s="37"/>
      <c r="FDY177" s="37"/>
      <c r="FDZ177" s="37"/>
      <c r="FEA177" s="37"/>
      <c r="FEB177" s="37"/>
      <c r="FEC177" s="37"/>
      <c r="FED177" s="37"/>
      <c r="FEE177" s="37"/>
      <c r="FEF177" s="37"/>
      <c r="FEG177" s="37"/>
      <c r="FEH177" s="37"/>
      <c r="FEI177" s="37"/>
      <c r="FEJ177" s="37"/>
      <c r="FEK177" s="37"/>
      <c r="FEL177" s="37"/>
      <c r="FEM177" s="37"/>
      <c r="FEN177" s="37"/>
      <c r="FEO177" s="37"/>
      <c r="FEP177" s="37"/>
      <c r="FEQ177" s="37"/>
      <c r="FER177" s="37"/>
      <c r="FES177" s="37"/>
      <c r="FET177" s="37"/>
      <c r="FEU177" s="37"/>
      <c r="FEV177" s="37"/>
      <c r="FEW177" s="37"/>
      <c r="FEX177" s="37"/>
      <c r="FEY177" s="37"/>
      <c r="FEZ177" s="37"/>
      <c r="FFA177" s="37"/>
      <c r="FFB177" s="37"/>
      <c r="FFC177" s="37"/>
      <c r="FFD177" s="37"/>
      <c r="FFE177" s="37"/>
      <c r="FFF177" s="37"/>
      <c r="FFG177" s="37"/>
      <c r="FFH177" s="37"/>
      <c r="FFI177" s="37"/>
      <c r="FFJ177" s="37"/>
      <c r="FFK177" s="37"/>
      <c r="FFL177" s="37"/>
      <c r="FFM177" s="37"/>
      <c r="FFN177" s="37"/>
      <c r="FFO177" s="37"/>
      <c r="FFP177" s="37"/>
      <c r="FFQ177" s="37"/>
      <c r="FFR177" s="37"/>
      <c r="FFS177" s="37"/>
      <c r="FFT177" s="37"/>
      <c r="FFU177" s="37"/>
      <c r="FFV177" s="37"/>
      <c r="FFW177" s="37"/>
      <c r="FFX177" s="37"/>
      <c r="FFY177" s="37"/>
      <c r="FFZ177" s="37"/>
      <c r="FGA177" s="37"/>
      <c r="FGB177" s="37"/>
      <c r="FGC177" s="37"/>
      <c r="FGD177" s="37"/>
      <c r="FGE177" s="37"/>
      <c r="FGF177" s="37"/>
      <c r="FGG177" s="37"/>
      <c r="FGH177" s="37"/>
      <c r="FGI177" s="37"/>
      <c r="FGJ177" s="37"/>
      <c r="FGK177" s="37"/>
      <c r="FGL177" s="37"/>
      <c r="FGM177" s="37"/>
      <c r="FGN177" s="37"/>
      <c r="FGO177" s="37"/>
      <c r="FGP177" s="37"/>
      <c r="FGQ177" s="37"/>
      <c r="FGR177" s="37"/>
      <c r="FGS177" s="37"/>
      <c r="FGT177" s="37"/>
      <c r="FGU177" s="37"/>
      <c r="FGV177" s="37"/>
      <c r="FGW177" s="37"/>
      <c r="FGX177" s="37"/>
      <c r="FGY177" s="37"/>
      <c r="FGZ177" s="37"/>
      <c r="FHA177" s="37"/>
      <c r="FHB177" s="37"/>
      <c r="FHC177" s="37"/>
      <c r="FHD177" s="37"/>
      <c r="FHE177" s="37"/>
      <c r="FHF177" s="37"/>
      <c r="FHG177" s="37"/>
      <c r="FHH177" s="37"/>
      <c r="FHI177" s="37"/>
      <c r="FHJ177" s="37"/>
      <c r="FHK177" s="37"/>
      <c r="FHL177" s="37"/>
      <c r="FHM177" s="37"/>
      <c r="FHN177" s="37"/>
      <c r="FHO177" s="37"/>
      <c r="FHP177" s="37"/>
      <c r="FHQ177" s="37"/>
      <c r="FHR177" s="37"/>
      <c r="FHS177" s="37"/>
      <c r="FHT177" s="37"/>
      <c r="FHU177" s="37"/>
      <c r="FHV177" s="37"/>
      <c r="FHW177" s="37"/>
      <c r="FHX177" s="37"/>
      <c r="FHY177" s="37"/>
      <c r="FHZ177" s="37"/>
      <c r="FIA177" s="37"/>
      <c r="FIB177" s="37"/>
      <c r="FIC177" s="37"/>
      <c r="FID177" s="37"/>
      <c r="FIE177" s="37"/>
      <c r="FIF177" s="37"/>
      <c r="FIG177" s="37"/>
      <c r="FIH177" s="37"/>
      <c r="FII177" s="37"/>
      <c r="FIJ177" s="37"/>
      <c r="FIK177" s="37"/>
      <c r="FIL177" s="37"/>
      <c r="FIM177" s="37"/>
      <c r="FIN177" s="37"/>
      <c r="FIO177" s="37"/>
      <c r="FIP177" s="37"/>
      <c r="FIQ177" s="37"/>
      <c r="FIR177" s="37"/>
      <c r="FIS177" s="37"/>
      <c r="FIT177" s="37"/>
      <c r="FIU177" s="37"/>
      <c r="FIV177" s="37"/>
      <c r="FIW177" s="37"/>
      <c r="FIX177" s="37"/>
      <c r="FIY177" s="37"/>
      <c r="FIZ177" s="37"/>
      <c r="FJA177" s="37"/>
      <c r="FJB177" s="37"/>
      <c r="FJC177" s="37"/>
      <c r="FJD177" s="37"/>
      <c r="FJE177" s="37"/>
      <c r="FJF177" s="37"/>
      <c r="FJG177" s="37"/>
      <c r="FJH177" s="37"/>
      <c r="FJI177" s="37"/>
      <c r="FJJ177" s="37"/>
      <c r="FJK177" s="37"/>
      <c r="FJL177" s="37"/>
      <c r="FJM177" s="37"/>
      <c r="FJN177" s="37"/>
      <c r="FJO177" s="37"/>
      <c r="FJP177" s="37"/>
      <c r="FJQ177" s="37"/>
      <c r="FJR177" s="37"/>
      <c r="FJS177" s="37"/>
      <c r="FJT177" s="37"/>
      <c r="FJU177" s="37"/>
      <c r="FJV177" s="37"/>
      <c r="FJW177" s="37"/>
      <c r="FJX177" s="37"/>
      <c r="FJY177" s="37"/>
      <c r="FJZ177" s="37"/>
      <c r="FKA177" s="37"/>
      <c r="FKB177" s="37"/>
      <c r="FKC177" s="37"/>
      <c r="FKD177" s="37"/>
      <c r="FKE177" s="37"/>
      <c r="FKF177" s="37"/>
      <c r="FKG177" s="37"/>
      <c r="FKH177" s="37"/>
      <c r="FKI177" s="37"/>
      <c r="FKJ177" s="37"/>
      <c r="FKK177" s="37"/>
      <c r="FKL177" s="37"/>
      <c r="FKM177" s="37"/>
      <c r="FKN177" s="37"/>
      <c r="FKO177" s="37"/>
      <c r="FKP177" s="37"/>
      <c r="FKQ177" s="37"/>
      <c r="FKR177" s="37"/>
      <c r="FKS177" s="37"/>
      <c r="FKT177" s="37"/>
      <c r="FKU177" s="37"/>
      <c r="FKV177" s="37"/>
      <c r="FKW177" s="37"/>
      <c r="FKX177" s="37"/>
      <c r="FKY177" s="37"/>
      <c r="FKZ177" s="37"/>
      <c r="FLA177" s="37"/>
      <c r="FLB177" s="37"/>
      <c r="FLC177" s="37"/>
      <c r="FLD177" s="37"/>
      <c r="FLE177" s="37"/>
      <c r="FLF177" s="37"/>
      <c r="FLG177" s="37"/>
      <c r="FLH177" s="37"/>
      <c r="FLI177" s="37"/>
      <c r="FLJ177" s="37"/>
      <c r="FLK177" s="37"/>
      <c r="FLL177" s="37"/>
      <c r="FLM177" s="37"/>
      <c r="FLN177" s="37"/>
      <c r="FLO177" s="37"/>
      <c r="FLP177" s="37"/>
      <c r="FLQ177" s="37"/>
      <c r="FLR177" s="37"/>
      <c r="FLS177" s="37"/>
      <c r="FLT177" s="37"/>
      <c r="FLU177" s="37"/>
      <c r="FLV177" s="37"/>
      <c r="FLW177" s="37"/>
      <c r="FLX177" s="37"/>
      <c r="FLY177" s="37"/>
      <c r="FLZ177" s="37"/>
      <c r="FMA177" s="37"/>
      <c r="FMB177" s="37"/>
      <c r="FMC177" s="37"/>
      <c r="FMD177" s="37"/>
      <c r="FME177" s="37"/>
      <c r="FMF177" s="37"/>
      <c r="FMG177" s="37"/>
      <c r="FMH177" s="37"/>
      <c r="FMI177" s="37"/>
      <c r="FMJ177" s="37"/>
      <c r="FMK177" s="37"/>
      <c r="FML177" s="37"/>
      <c r="FMM177" s="37"/>
      <c r="FMN177" s="37"/>
      <c r="FMO177" s="37"/>
      <c r="FMP177" s="37"/>
      <c r="FMQ177" s="37"/>
      <c r="FMR177" s="37"/>
      <c r="FMS177" s="37"/>
      <c r="FMT177" s="37"/>
      <c r="FMU177" s="37"/>
      <c r="FMV177" s="37"/>
      <c r="FMW177" s="37"/>
      <c r="FMX177" s="37"/>
      <c r="FMY177" s="37"/>
      <c r="FMZ177" s="37"/>
      <c r="FNA177" s="37"/>
      <c r="FNB177" s="37"/>
      <c r="FNC177" s="37"/>
      <c r="FND177" s="37"/>
      <c r="FNE177" s="37"/>
      <c r="FNF177" s="37"/>
      <c r="FNG177" s="37"/>
      <c r="FNH177" s="37"/>
      <c r="FNI177" s="37"/>
      <c r="FNJ177" s="37"/>
      <c r="FNK177" s="37"/>
      <c r="FNL177" s="37"/>
      <c r="FNM177" s="37"/>
      <c r="FNN177" s="37"/>
      <c r="FNO177" s="37"/>
      <c r="FNP177" s="37"/>
      <c r="FNQ177" s="37"/>
      <c r="FNR177" s="37"/>
      <c r="FNS177" s="37"/>
      <c r="FNT177" s="37"/>
      <c r="FNU177" s="37"/>
      <c r="FNV177" s="37"/>
      <c r="FNW177" s="37"/>
      <c r="FNX177" s="37"/>
      <c r="FNY177" s="37"/>
      <c r="FNZ177" s="37"/>
      <c r="FOA177" s="37"/>
      <c r="FOB177" s="37"/>
      <c r="FOC177" s="37"/>
      <c r="FOD177" s="37"/>
      <c r="FOE177" s="37"/>
      <c r="FOF177" s="37"/>
      <c r="FOG177" s="37"/>
      <c r="FOH177" s="37"/>
      <c r="FOI177" s="37"/>
      <c r="FOJ177" s="37"/>
      <c r="FOK177" s="37"/>
      <c r="FOL177" s="37"/>
      <c r="FOM177" s="37"/>
      <c r="FON177" s="37"/>
      <c r="FOO177" s="37"/>
      <c r="FOP177" s="37"/>
      <c r="FOQ177" s="37"/>
      <c r="FOR177" s="37"/>
      <c r="FOS177" s="37"/>
      <c r="FOT177" s="37"/>
      <c r="FOU177" s="37"/>
      <c r="FOV177" s="37"/>
      <c r="FOW177" s="37"/>
      <c r="FOX177" s="37"/>
      <c r="FOY177" s="37"/>
      <c r="FOZ177" s="37"/>
      <c r="FPA177" s="37"/>
      <c r="FPB177" s="37"/>
      <c r="FPC177" s="37"/>
      <c r="FPD177" s="37"/>
      <c r="FPE177" s="37"/>
      <c r="FPF177" s="37"/>
      <c r="FPG177" s="37"/>
      <c r="FPH177" s="37"/>
      <c r="FPI177" s="37"/>
      <c r="FPJ177" s="37"/>
      <c r="FPK177" s="37"/>
      <c r="FPL177" s="37"/>
      <c r="FPM177" s="37"/>
      <c r="FPN177" s="37"/>
      <c r="FPO177" s="37"/>
      <c r="FPP177" s="37"/>
      <c r="FPQ177" s="37"/>
      <c r="FPR177" s="37"/>
      <c r="FPS177" s="37"/>
      <c r="FPT177" s="37"/>
      <c r="FPU177" s="37"/>
      <c r="FPV177" s="37"/>
      <c r="FPW177" s="37"/>
      <c r="FPX177" s="37"/>
      <c r="FPY177" s="37"/>
      <c r="FPZ177" s="37"/>
      <c r="FQA177" s="37"/>
      <c r="FQB177" s="37"/>
      <c r="FQC177" s="37"/>
      <c r="FQD177" s="37"/>
      <c r="FQE177" s="37"/>
      <c r="FQF177" s="37"/>
      <c r="FQG177" s="37"/>
      <c r="FQH177" s="37"/>
      <c r="FQI177" s="37"/>
      <c r="FQJ177" s="37"/>
      <c r="FQK177" s="37"/>
      <c r="FQL177" s="37"/>
      <c r="FQM177" s="37"/>
      <c r="FQN177" s="37"/>
      <c r="FQO177" s="37"/>
      <c r="FQP177" s="37"/>
      <c r="FQQ177" s="37"/>
      <c r="FQR177" s="37"/>
      <c r="FQS177" s="37"/>
      <c r="FQT177" s="37"/>
      <c r="FQU177" s="37"/>
      <c r="FQV177" s="37"/>
      <c r="FQW177" s="37"/>
      <c r="FQX177" s="37"/>
      <c r="FQY177" s="37"/>
      <c r="FQZ177" s="37"/>
      <c r="FRA177" s="37"/>
      <c r="FRB177" s="37"/>
      <c r="FRC177" s="37"/>
      <c r="FRD177" s="37"/>
      <c r="FRE177" s="37"/>
      <c r="FRF177" s="37"/>
      <c r="FRG177" s="37"/>
      <c r="FRH177" s="37"/>
      <c r="FRI177" s="37"/>
      <c r="FRJ177" s="37"/>
      <c r="FRK177" s="37"/>
      <c r="FRL177" s="37"/>
      <c r="FRM177" s="37"/>
      <c r="FRN177" s="37"/>
      <c r="FRO177" s="37"/>
      <c r="FRP177" s="37"/>
      <c r="FRQ177" s="37"/>
      <c r="FRR177" s="37"/>
      <c r="FRS177" s="37"/>
      <c r="FRT177" s="37"/>
      <c r="FRU177" s="37"/>
      <c r="FRV177" s="37"/>
      <c r="FRW177" s="37"/>
      <c r="FRX177" s="37"/>
      <c r="FRY177" s="37"/>
      <c r="FRZ177" s="37"/>
      <c r="FSA177" s="37"/>
      <c r="FSB177" s="37"/>
      <c r="FSC177" s="37"/>
      <c r="FSD177" s="37"/>
      <c r="FSE177" s="37"/>
      <c r="FSF177" s="37"/>
      <c r="FSG177" s="37"/>
      <c r="FSH177" s="37"/>
      <c r="FSI177" s="37"/>
      <c r="FSJ177" s="37"/>
      <c r="FSK177" s="37"/>
      <c r="FSL177" s="37"/>
      <c r="FSM177" s="37"/>
      <c r="FSN177" s="37"/>
      <c r="FSO177" s="37"/>
      <c r="FSP177" s="37"/>
      <c r="FSQ177" s="37"/>
      <c r="FSR177" s="37"/>
      <c r="FSS177" s="37"/>
      <c r="FST177" s="37"/>
      <c r="FSU177" s="37"/>
      <c r="FSV177" s="37"/>
      <c r="FSW177" s="37"/>
      <c r="FSX177" s="37"/>
      <c r="FSY177" s="37"/>
      <c r="FSZ177" s="37"/>
      <c r="FTA177" s="37"/>
      <c r="FTB177" s="37"/>
      <c r="FTC177" s="37"/>
      <c r="FTD177" s="37"/>
      <c r="FTE177" s="37"/>
      <c r="FTF177" s="37"/>
      <c r="FTG177" s="37"/>
      <c r="FTH177" s="37"/>
      <c r="FTI177" s="37"/>
      <c r="FTJ177" s="37"/>
      <c r="FTK177" s="37"/>
      <c r="FTL177" s="37"/>
      <c r="FTM177" s="37"/>
      <c r="FTN177" s="37"/>
      <c r="FTO177" s="37"/>
      <c r="FTP177" s="37"/>
      <c r="FTQ177" s="37"/>
      <c r="FTR177" s="37"/>
      <c r="FTS177" s="37"/>
      <c r="FTT177" s="37"/>
      <c r="FTU177" s="37"/>
      <c r="FTV177" s="37"/>
      <c r="FTW177" s="37"/>
      <c r="FTX177" s="37"/>
      <c r="FTY177" s="37"/>
      <c r="FTZ177" s="37"/>
      <c r="FUA177" s="37"/>
      <c r="FUB177" s="37"/>
      <c r="FUC177" s="37"/>
      <c r="FUD177" s="37"/>
      <c r="FUE177" s="37"/>
      <c r="FUF177" s="37"/>
      <c r="FUG177" s="37"/>
      <c r="FUH177" s="37"/>
      <c r="FUI177" s="37"/>
      <c r="FUJ177" s="37"/>
      <c r="FUK177" s="37"/>
      <c r="FUL177" s="37"/>
      <c r="FUM177" s="37"/>
      <c r="FUN177" s="37"/>
      <c r="FUO177" s="37"/>
      <c r="FUP177" s="37"/>
      <c r="FUQ177" s="37"/>
      <c r="FUR177" s="37"/>
      <c r="FUS177" s="37"/>
      <c r="FUT177" s="37"/>
      <c r="FUU177" s="37"/>
      <c r="FUV177" s="37"/>
      <c r="FUW177" s="37"/>
      <c r="FUX177" s="37"/>
      <c r="FUY177" s="37"/>
      <c r="FUZ177" s="37"/>
      <c r="FVA177" s="37"/>
      <c r="FVB177" s="37"/>
      <c r="FVC177" s="37"/>
      <c r="FVD177" s="37"/>
      <c r="FVE177" s="37"/>
      <c r="FVF177" s="37"/>
      <c r="FVG177" s="37"/>
      <c r="FVH177" s="37"/>
      <c r="FVI177" s="37"/>
      <c r="FVJ177" s="37"/>
      <c r="FVK177" s="37"/>
      <c r="FVL177" s="37"/>
      <c r="FVM177" s="37"/>
      <c r="FVN177" s="37"/>
      <c r="FVO177" s="37"/>
      <c r="FVP177" s="37"/>
      <c r="FVQ177" s="37"/>
      <c r="FVR177" s="37"/>
      <c r="FVS177" s="37"/>
      <c r="FVT177" s="37"/>
      <c r="FVU177" s="37"/>
      <c r="FVV177" s="37"/>
      <c r="FVW177" s="37"/>
      <c r="FVX177" s="37"/>
      <c r="FVY177" s="37"/>
      <c r="FVZ177" s="37"/>
      <c r="FWA177" s="37"/>
      <c r="FWB177" s="37"/>
      <c r="FWC177" s="37"/>
      <c r="FWD177" s="37"/>
      <c r="FWE177" s="37"/>
      <c r="FWF177" s="37"/>
      <c r="FWG177" s="37"/>
      <c r="FWH177" s="37"/>
      <c r="FWI177" s="37"/>
      <c r="FWJ177" s="37"/>
      <c r="FWK177" s="37"/>
      <c r="FWL177" s="37"/>
      <c r="FWM177" s="37"/>
      <c r="FWN177" s="37"/>
      <c r="FWO177" s="37"/>
      <c r="FWP177" s="37"/>
      <c r="FWQ177" s="37"/>
      <c r="FWR177" s="37"/>
      <c r="FWS177" s="37"/>
      <c r="FWT177" s="37"/>
      <c r="FWU177" s="37"/>
      <c r="FWV177" s="37"/>
      <c r="FWW177" s="37"/>
      <c r="FWX177" s="37"/>
      <c r="FWY177" s="37"/>
      <c r="FWZ177" s="37"/>
      <c r="FXA177" s="37"/>
      <c r="FXB177" s="37"/>
      <c r="FXC177" s="37"/>
      <c r="FXD177" s="37"/>
      <c r="FXE177" s="37"/>
      <c r="FXF177" s="37"/>
      <c r="FXG177" s="37"/>
      <c r="FXH177" s="37"/>
      <c r="FXI177" s="37"/>
      <c r="FXJ177" s="37"/>
      <c r="FXK177" s="37"/>
      <c r="FXL177" s="37"/>
      <c r="FXM177" s="37"/>
      <c r="FXN177" s="37"/>
      <c r="FXO177" s="37"/>
      <c r="FXP177" s="37"/>
      <c r="FXQ177" s="37"/>
      <c r="FXR177" s="37"/>
      <c r="FXS177" s="37"/>
      <c r="FXT177" s="37"/>
      <c r="FXU177" s="37"/>
      <c r="FXV177" s="37"/>
      <c r="FXW177" s="37"/>
      <c r="FXX177" s="37"/>
      <c r="FXY177" s="37"/>
      <c r="FXZ177" s="37"/>
      <c r="FYA177" s="37"/>
      <c r="FYB177" s="37"/>
      <c r="FYC177" s="37"/>
      <c r="FYD177" s="37"/>
      <c r="FYE177" s="37"/>
      <c r="FYF177" s="37"/>
      <c r="FYG177" s="37"/>
      <c r="FYH177" s="37"/>
      <c r="FYI177" s="37"/>
      <c r="FYJ177" s="37"/>
      <c r="FYK177" s="37"/>
      <c r="FYL177" s="37"/>
      <c r="FYM177" s="37"/>
      <c r="FYN177" s="37"/>
      <c r="FYO177" s="37"/>
      <c r="FYP177" s="37"/>
      <c r="FYQ177" s="37"/>
      <c r="FYR177" s="37"/>
      <c r="FYS177" s="37"/>
      <c r="FYT177" s="37"/>
      <c r="FYU177" s="37"/>
      <c r="FYV177" s="37"/>
      <c r="FYW177" s="37"/>
      <c r="FYX177" s="37"/>
      <c r="FYY177" s="37"/>
      <c r="FYZ177" s="37"/>
      <c r="FZA177" s="37"/>
      <c r="FZB177" s="37"/>
      <c r="FZC177" s="37"/>
      <c r="FZD177" s="37"/>
      <c r="FZE177" s="37"/>
      <c r="FZF177" s="37"/>
      <c r="FZG177" s="37"/>
      <c r="FZH177" s="37"/>
      <c r="FZI177" s="37"/>
      <c r="FZJ177" s="37"/>
      <c r="FZK177" s="37"/>
      <c r="FZL177" s="37"/>
      <c r="FZM177" s="37"/>
      <c r="FZN177" s="37"/>
      <c r="FZO177" s="37"/>
      <c r="FZP177" s="37"/>
      <c r="FZQ177" s="37"/>
      <c r="FZR177" s="37"/>
      <c r="FZS177" s="37"/>
      <c r="FZT177" s="37"/>
      <c r="FZU177" s="37"/>
      <c r="FZV177" s="37"/>
      <c r="FZW177" s="37"/>
      <c r="FZX177" s="37"/>
      <c r="FZY177" s="37"/>
      <c r="FZZ177" s="37"/>
      <c r="GAA177" s="37"/>
      <c r="GAB177" s="37"/>
      <c r="GAC177" s="37"/>
      <c r="GAD177" s="37"/>
      <c r="GAE177" s="37"/>
      <c r="GAF177" s="37"/>
      <c r="GAG177" s="37"/>
      <c r="GAH177" s="37"/>
      <c r="GAI177" s="37"/>
      <c r="GAJ177" s="37"/>
      <c r="GAK177" s="37"/>
      <c r="GAL177" s="37"/>
      <c r="GAM177" s="37"/>
      <c r="GAN177" s="37"/>
      <c r="GAO177" s="37"/>
      <c r="GAP177" s="37"/>
      <c r="GAQ177" s="37"/>
      <c r="GAR177" s="37"/>
      <c r="GAS177" s="37"/>
      <c r="GAT177" s="37"/>
      <c r="GAU177" s="37"/>
      <c r="GAV177" s="37"/>
      <c r="GAW177" s="37"/>
      <c r="GAX177" s="37"/>
      <c r="GAY177" s="37"/>
      <c r="GAZ177" s="37"/>
      <c r="GBA177" s="37"/>
      <c r="GBB177" s="37"/>
      <c r="GBC177" s="37"/>
      <c r="GBD177" s="37"/>
      <c r="GBE177" s="37"/>
      <c r="GBF177" s="37"/>
      <c r="GBG177" s="37"/>
      <c r="GBH177" s="37"/>
      <c r="GBI177" s="37"/>
      <c r="GBJ177" s="37"/>
      <c r="GBK177" s="37"/>
      <c r="GBL177" s="37"/>
      <c r="GBM177" s="37"/>
      <c r="GBN177" s="37"/>
      <c r="GBO177" s="37"/>
      <c r="GBP177" s="37"/>
      <c r="GBQ177" s="37"/>
      <c r="GBR177" s="37"/>
      <c r="GBS177" s="37"/>
      <c r="GBT177" s="37"/>
      <c r="GBU177" s="37"/>
      <c r="GBV177" s="37"/>
      <c r="GBW177" s="37"/>
      <c r="GBX177" s="37"/>
      <c r="GBY177" s="37"/>
      <c r="GBZ177" s="37"/>
      <c r="GCA177" s="37"/>
      <c r="GCB177" s="37"/>
      <c r="GCC177" s="37"/>
      <c r="GCD177" s="37"/>
      <c r="GCE177" s="37"/>
      <c r="GCF177" s="37"/>
      <c r="GCG177" s="37"/>
      <c r="GCH177" s="37"/>
      <c r="GCI177" s="37"/>
      <c r="GCJ177" s="37"/>
      <c r="GCK177" s="37"/>
      <c r="GCL177" s="37"/>
      <c r="GCM177" s="37"/>
      <c r="GCN177" s="37"/>
      <c r="GCO177" s="37"/>
      <c r="GCP177" s="37"/>
      <c r="GCQ177" s="37"/>
      <c r="GCR177" s="37"/>
      <c r="GCS177" s="37"/>
      <c r="GCT177" s="37"/>
      <c r="GCU177" s="37"/>
      <c r="GCV177" s="37"/>
      <c r="GCW177" s="37"/>
      <c r="GCX177" s="37"/>
      <c r="GCY177" s="37"/>
      <c r="GCZ177" s="37"/>
      <c r="GDA177" s="37"/>
      <c r="GDB177" s="37"/>
      <c r="GDC177" s="37"/>
      <c r="GDD177" s="37"/>
      <c r="GDE177" s="37"/>
      <c r="GDF177" s="37"/>
      <c r="GDG177" s="37"/>
      <c r="GDH177" s="37"/>
      <c r="GDI177" s="37"/>
      <c r="GDJ177" s="37"/>
      <c r="GDK177" s="37"/>
      <c r="GDL177" s="37"/>
      <c r="GDM177" s="37"/>
      <c r="GDN177" s="37"/>
      <c r="GDO177" s="37"/>
      <c r="GDP177" s="37"/>
      <c r="GDQ177" s="37"/>
      <c r="GDR177" s="37"/>
      <c r="GDS177" s="37"/>
      <c r="GDT177" s="37"/>
      <c r="GDU177" s="37"/>
      <c r="GDV177" s="37"/>
      <c r="GDW177" s="37"/>
      <c r="GDX177" s="37"/>
      <c r="GDY177" s="37"/>
      <c r="GDZ177" s="37"/>
      <c r="GEA177" s="37"/>
      <c r="GEB177" s="37"/>
      <c r="GEC177" s="37"/>
      <c r="GED177" s="37"/>
      <c r="GEE177" s="37"/>
      <c r="GEF177" s="37"/>
      <c r="GEG177" s="37"/>
      <c r="GEH177" s="37"/>
      <c r="GEI177" s="37"/>
      <c r="GEJ177" s="37"/>
      <c r="GEK177" s="37"/>
      <c r="GEL177" s="37"/>
      <c r="GEM177" s="37"/>
      <c r="GEN177" s="37"/>
      <c r="GEO177" s="37"/>
      <c r="GEP177" s="37"/>
      <c r="GEQ177" s="37"/>
      <c r="GER177" s="37"/>
      <c r="GES177" s="37"/>
      <c r="GET177" s="37"/>
      <c r="GEU177" s="37"/>
      <c r="GEV177" s="37"/>
      <c r="GEW177" s="37"/>
      <c r="GEX177" s="37"/>
      <c r="GEY177" s="37"/>
      <c r="GEZ177" s="37"/>
      <c r="GFA177" s="37"/>
      <c r="GFB177" s="37"/>
      <c r="GFC177" s="37"/>
      <c r="GFD177" s="37"/>
      <c r="GFE177" s="37"/>
      <c r="GFF177" s="37"/>
      <c r="GFG177" s="37"/>
      <c r="GFH177" s="37"/>
      <c r="GFI177" s="37"/>
      <c r="GFJ177" s="37"/>
      <c r="GFK177" s="37"/>
      <c r="GFL177" s="37"/>
      <c r="GFM177" s="37"/>
      <c r="GFN177" s="37"/>
      <c r="GFO177" s="37"/>
      <c r="GFP177" s="37"/>
      <c r="GFQ177" s="37"/>
      <c r="GFR177" s="37"/>
      <c r="GFS177" s="37"/>
      <c r="GFT177" s="37"/>
      <c r="GFU177" s="37"/>
      <c r="GFV177" s="37"/>
      <c r="GFW177" s="37"/>
      <c r="GFX177" s="37"/>
      <c r="GFY177" s="37"/>
      <c r="GFZ177" s="37"/>
      <c r="GGA177" s="37"/>
      <c r="GGB177" s="37"/>
      <c r="GGC177" s="37"/>
      <c r="GGD177" s="37"/>
      <c r="GGE177" s="37"/>
      <c r="GGF177" s="37"/>
      <c r="GGG177" s="37"/>
      <c r="GGH177" s="37"/>
      <c r="GGI177" s="37"/>
      <c r="GGJ177" s="37"/>
      <c r="GGK177" s="37"/>
      <c r="GGL177" s="37"/>
      <c r="GGM177" s="37"/>
      <c r="GGN177" s="37"/>
      <c r="GGO177" s="37"/>
      <c r="GGP177" s="37"/>
      <c r="GGQ177" s="37"/>
      <c r="GGR177" s="37"/>
      <c r="GGS177" s="37"/>
      <c r="GGT177" s="37"/>
      <c r="GGU177" s="37"/>
      <c r="GGV177" s="37"/>
      <c r="GGW177" s="37"/>
      <c r="GGX177" s="37"/>
      <c r="GGY177" s="37"/>
      <c r="GGZ177" s="37"/>
      <c r="GHA177" s="37"/>
      <c r="GHB177" s="37"/>
      <c r="GHC177" s="37"/>
      <c r="GHD177" s="37"/>
      <c r="GHE177" s="37"/>
      <c r="GHF177" s="37"/>
      <c r="GHG177" s="37"/>
      <c r="GHH177" s="37"/>
      <c r="GHI177" s="37"/>
      <c r="GHJ177" s="37"/>
      <c r="GHK177" s="37"/>
      <c r="GHL177" s="37"/>
      <c r="GHM177" s="37"/>
      <c r="GHN177" s="37"/>
      <c r="GHO177" s="37"/>
      <c r="GHP177" s="37"/>
      <c r="GHQ177" s="37"/>
      <c r="GHR177" s="37"/>
      <c r="GHS177" s="37"/>
      <c r="GHT177" s="37"/>
      <c r="GHU177" s="37"/>
      <c r="GHV177" s="37"/>
      <c r="GHW177" s="37"/>
      <c r="GHX177" s="37"/>
      <c r="GHY177" s="37"/>
      <c r="GHZ177" s="37"/>
      <c r="GIA177" s="37"/>
      <c r="GIB177" s="37"/>
      <c r="GIC177" s="37"/>
      <c r="GID177" s="37"/>
      <c r="GIE177" s="37"/>
      <c r="GIF177" s="37"/>
      <c r="GIG177" s="37"/>
      <c r="GIH177" s="37"/>
      <c r="GII177" s="37"/>
      <c r="GIJ177" s="37"/>
      <c r="GIK177" s="37"/>
      <c r="GIL177" s="37"/>
      <c r="GIM177" s="37"/>
      <c r="GIN177" s="37"/>
      <c r="GIO177" s="37"/>
      <c r="GIP177" s="37"/>
      <c r="GIQ177" s="37"/>
      <c r="GIR177" s="37"/>
      <c r="GIS177" s="37"/>
      <c r="GIT177" s="37"/>
      <c r="GIU177" s="37"/>
      <c r="GIV177" s="37"/>
      <c r="GIW177" s="37"/>
      <c r="GIX177" s="37"/>
      <c r="GIY177" s="37"/>
      <c r="GIZ177" s="37"/>
      <c r="GJA177" s="37"/>
      <c r="GJB177" s="37"/>
      <c r="GJC177" s="37"/>
      <c r="GJD177" s="37"/>
      <c r="GJE177" s="37"/>
      <c r="GJF177" s="37"/>
      <c r="GJG177" s="37"/>
      <c r="GJH177" s="37"/>
      <c r="GJI177" s="37"/>
      <c r="GJJ177" s="37"/>
      <c r="GJK177" s="37"/>
      <c r="GJL177" s="37"/>
      <c r="GJM177" s="37"/>
      <c r="GJN177" s="37"/>
      <c r="GJO177" s="37"/>
      <c r="GJP177" s="37"/>
      <c r="GJQ177" s="37"/>
      <c r="GJR177" s="37"/>
      <c r="GJS177" s="37"/>
      <c r="GJT177" s="37"/>
      <c r="GJU177" s="37"/>
      <c r="GJV177" s="37"/>
      <c r="GJW177" s="37"/>
      <c r="GJX177" s="37"/>
      <c r="GJY177" s="37"/>
      <c r="GJZ177" s="37"/>
      <c r="GKA177" s="37"/>
      <c r="GKB177" s="37"/>
      <c r="GKC177" s="37"/>
      <c r="GKD177" s="37"/>
      <c r="GKE177" s="37"/>
      <c r="GKF177" s="37"/>
      <c r="GKG177" s="37"/>
      <c r="GKH177" s="37"/>
      <c r="GKI177" s="37"/>
      <c r="GKJ177" s="37"/>
      <c r="GKK177" s="37"/>
      <c r="GKL177" s="37"/>
      <c r="GKM177" s="37"/>
      <c r="GKN177" s="37"/>
      <c r="GKO177" s="37"/>
      <c r="GKP177" s="37"/>
      <c r="GKQ177" s="37"/>
      <c r="GKR177" s="37"/>
      <c r="GKS177" s="37"/>
      <c r="GKT177" s="37"/>
      <c r="GKU177" s="37"/>
      <c r="GKV177" s="37"/>
      <c r="GKW177" s="37"/>
      <c r="GKX177" s="37"/>
      <c r="GKY177" s="37"/>
      <c r="GKZ177" s="37"/>
      <c r="GLA177" s="37"/>
      <c r="GLB177" s="37"/>
      <c r="GLC177" s="37"/>
      <c r="GLD177" s="37"/>
      <c r="GLE177" s="37"/>
      <c r="GLF177" s="37"/>
      <c r="GLG177" s="37"/>
      <c r="GLH177" s="37"/>
      <c r="GLI177" s="37"/>
      <c r="GLJ177" s="37"/>
      <c r="GLK177" s="37"/>
      <c r="GLL177" s="37"/>
      <c r="GLM177" s="37"/>
      <c r="GLN177" s="37"/>
      <c r="GLO177" s="37"/>
      <c r="GLP177" s="37"/>
      <c r="GLQ177" s="37"/>
      <c r="GLR177" s="37"/>
      <c r="GLS177" s="37"/>
      <c r="GLT177" s="37"/>
      <c r="GLU177" s="37"/>
      <c r="GLV177" s="37"/>
      <c r="GLW177" s="37"/>
      <c r="GLX177" s="37"/>
      <c r="GLY177" s="37"/>
      <c r="GLZ177" s="37"/>
      <c r="GMA177" s="37"/>
      <c r="GMB177" s="37"/>
      <c r="GMC177" s="37"/>
      <c r="GMD177" s="37"/>
      <c r="GME177" s="37"/>
      <c r="GMF177" s="37"/>
      <c r="GMG177" s="37"/>
      <c r="GMH177" s="37"/>
      <c r="GMI177" s="37"/>
      <c r="GMJ177" s="37"/>
      <c r="GMK177" s="37"/>
      <c r="GML177" s="37"/>
      <c r="GMM177" s="37"/>
      <c r="GMN177" s="37"/>
      <c r="GMO177" s="37"/>
      <c r="GMP177" s="37"/>
      <c r="GMQ177" s="37"/>
      <c r="GMR177" s="37"/>
      <c r="GMS177" s="37"/>
      <c r="GMT177" s="37"/>
      <c r="GMU177" s="37"/>
      <c r="GMV177" s="37"/>
      <c r="GMW177" s="37"/>
      <c r="GMX177" s="37"/>
      <c r="GMY177" s="37"/>
      <c r="GMZ177" s="37"/>
      <c r="GNA177" s="37"/>
      <c r="GNB177" s="37"/>
      <c r="GNC177" s="37"/>
      <c r="GND177" s="37"/>
      <c r="GNE177" s="37"/>
      <c r="GNF177" s="37"/>
      <c r="GNG177" s="37"/>
      <c r="GNH177" s="37"/>
      <c r="GNI177" s="37"/>
      <c r="GNJ177" s="37"/>
      <c r="GNK177" s="37"/>
      <c r="GNL177" s="37"/>
      <c r="GNM177" s="37"/>
      <c r="GNN177" s="37"/>
      <c r="GNO177" s="37"/>
      <c r="GNP177" s="37"/>
      <c r="GNQ177" s="37"/>
      <c r="GNR177" s="37"/>
      <c r="GNS177" s="37"/>
      <c r="GNT177" s="37"/>
      <c r="GNU177" s="37"/>
      <c r="GNV177" s="37"/>
      <c r="GNW177" s="37"/>
      <c r="GNX177" s="37"/>
      <c r="GNY177" s="37"/>
      <c r="GNZ177" s="37"/>
      <c r="GOA177" s="37"/>
      <c r="GOB177" s="37"/>
      <c r="GOC177" s="37"/>
      <c r="GOD177" s="37"/>
      <c r="GOE177" s="37"/>
      <c r="GOF177" s="37"/>
      <c r="GOG177" s="37"/>
      <c r="GOH177" s="37"/>
      <c r="GOI177" s="37"/>
      <c r="GOJ177" s="37"/>
      <c r="GOK177" s="37"/>
      <c r="GOL177" s="37"/>
      <c r="GOM177" s="37"/>
      <c r="GON177" s="37"/>
      <c r="GOO177" s="37"/>
      <c r="GOP177" s="37"/>
      <c r="GOQ177" s="37"/>
      <c r="GOR177" s="37"/>
      <c r="GOS177" s="37"/>
      <c r="GOT177" s="37"/>
      <c r="GOU177" s="37"/>
      <c r="GOV177" s="37"/>
      <c r="GOW177" s="37"/>
      <c r="GOX177" s="37"/>
      <c r="GOY177" s="37"/>
      <c r="GOZ177" s="37"/>
      <c r="GPA177" s="37"/>
      <c r="GPB177" s="37"/>
      <c r="GPC177" s="37"/>
      <c r="GPD177" s="37"/>
      <c r="GPE177" s="37"/>
      <c r="GPF177" s="37"/>
      <c r="GPG177" s="37"/>
      <c r="GPH177" s="37"/>
      <c r="GPI177" s="37"/>
      <c r="GPJ177" s="37"/>
      <c r="GPK177" s="37"/>
      <c r="GPL177" s="37"/>
      <c r="GPM177" s="37"/>
      <c r="GPN177" s="37"/>
      <c r="GPO177" s="37"/>
      <c r="GPP177" s="37"/>
      <c r="GPQ177" s="37"/>
      <c r="GPR177" s="37"/>
      <c r="GPS177" s="37"/>
      <c r="GPT177" s="37"/>
      <c r="GPU177" s="37"/>
      <c r="GPV177" s="37"/>
      <c r="GPW177" s="37"/>
      <c r="GPX177" s="37"/>
      <c r="GPY177" s="37"/>
      <c r="GPZ177" s="37"/>
      <c r="GQA177" s="37"/>
      <c r="GQB177" s="37"/>
      <c r="GQC177" s="37"/>
      <c r="GQD177" s="37"/>
      <c r="GQE177" s="37"/>
      <c r="GQF177" s="37"/>
      <c r="GQG177" s="37"/>
      <c r="GQH177" s="37"/>
      <c r="GQI177" s="37"/>
      <c r="GQJ177" s="37"/>
      <c r="GQK177" s="37"/>
      <c r="GQL177" s="37"/>
      <c r="GQM177" s="37"/>
      <c r="GQN177" s="37"/>
      <c r="GQO177" s="37"/>
      <c r="GQP177" s="37"/>
      <c r="GQQ177" s="37"/>
      <c r="GQR177" s="37"/>
      <c r="GQS177" s="37"/>
      <c r="GQT177" s="37"/>
      <c r="GQU177" s="37"/>
      <c r="GQV177" s="37"/>
      <c r="GQW177" s="37"/>
      <c r="GQX177" s="37"/>
      <c r="GQY177" s="37"/>
      <c r="GQZ177" s="37"/>
      <c r="GRA177" s="37"/>
      <c r="GRB177" s="37"/>
      <c r="GRC177" s="37"/>
      <c r="GRD177" s="37"/>
      <c r="GRE177" s="37"/>
      <c r="GRF177" s="37"/>
      <c r="GRG177" s="37"/>
      <c r="GRH177" s="37"/>
      <c r="GRI177" s="37"/>
      <c r="GRJ177" s="37"/>
      <c r="GRK177" s="37"/>
      <c r="GRL177" s="37"/>
      <c r="GRM177" s="37"/>
      <c r="GRN177" s="37"/>
      <c r="GRO177" s="37"/>
      <c r="GRP177" s="37"/>
      <c r="GRQ177" s="37"/>
      <c r="GRR177" s="37"/>
      <c r="GRS177" s="37"/>
      <c r="GRT177" s="37"/>
      <c r="GRU177" s="37"/>
      <c r="GRV177" s="37"/>
      <c r="GRW177" s="37"/>
      <c r="GRX177" s="37"/>
      <c r="GRY177" s="37"/>
      <c r="GRZ177" s="37"/>
      <c r="GSA177" s="37"/>
      <c r="GSB177" s="37"/>
      <c r="GSC177" s="37"/>
      <c r="GSD177" s="37"/>
      <c r="GSE177" s="37"/>
      <c r="GSF177" s="37"/>
      <c r="GSG177" s="37"/>
      <c r="GSH177" s="37"/>
      <c r="GSI177" s="37"/>
      <c r="GSJ177" s="37"/>
      <c r="GSK177" s="37"/>
      <c r="GSL177" s="37"/>
      <c r="GSM177" s="37"/>
      <c r="GSN177" s="37"/>
      <c r="GSO177" s="37"/>
      <c r="GSP177" s="37"/>
      <c r="GSQ177" s="37"/>
      <c r="GSR177" s="37"/>
      <c r="GSS177" s="37"/>
      <c r="GST177" s="37"/>
      <c r="GSU177" s="37"/>
      <c r="GSV177" s="37"/>
      <c r="GSW177" s="37"/>
      <c r="GSX177" s="37"/>
      <c r="GSY177" s="37"/>
      <c r="GSZ177" s="37"/>
      <c r="GTA177" s="37"/>
      <c r="GTB177" s="37"/>
      <c r="GTC177" s="37"/>
      <c r="GTD177" s="37"/>
      <c r="GTE177" s="37"/>
      <c r="GTF177" s="37"/>
      <c r="GTG177" s="37"/>
      <c r="GTH177" s="37"/>
      <c r="GTI177" s="37"/>
      <c r="GTJ177" s="37"/>
      <c r="GTK177" s="37"/>
      <c r="GTL177" s="37"/>
      <c r="GTM177" s="37"/>
      <c r="GTN177" s="37"/>
      <c r="GTO177" s="37"/>
      <c r="GTP177" s="37"/>
      <c r="GTQ177" s="37"/>
      <c r="GTR177" s="37"/>
      <c r="GTS177" s="37"/>
      <c r="GTT177" s="37"/>
      <c r="GTU177" s="37"/>
      <c r="GTV177" s="37"/>
      <c r="GTW177" s="37"/>
      <c r="GTX177" s="37"/>
      <c r="GTY177" s="37"/>
      <c r="GTZ177" s="37"/>
      <c r="GUA177" s="37"/>
      <c r="GUB177" s="37"/>
      <c r="GUC177" s="37"/>
      <c r="GUD177" s="37"/>
      <c r="GUE177" s="37"/>
      <c r="GUF177" s="37"/>
      <c r="GUG177" s="37"/>
      <c r="GUH177" s="37"/>
      <c r="GUI177" s="37"/>
      <c r="GUJ177" s="37"/>
      <c r="GUK177" s="37"/>
      <c r="GUL177" s="37"/>
      <c r="GUM177" s="37"/>
      <c r="GUN177" s="37"/>
      <c r="GUO177" s="37"/>
      <c r="GUP177" s="37"/>
      <c r="GUQ177" s="37"/>
      <c r="GUR177" s="37"/>
      <c r="GUS177" s="37"/>
      <c r="GUT177" s="37"/>
      <c r="GUU177" s="37"/>
      <c r="GUV177" s="37"/>
      <c r="GUW177" s="37"/>
      <c r="GUX177" s="37"/>
      <c r="GUY177" s="37"/>
      <c r="GUZ177" s="37"/>
      <c r="GVA177" s="37"/>
      <c r="GVB177" s="37"/>
      <c r="GVC177" s="37"/>
      <c r="GVD177" s="37"/>
      <c r="GVE177" s="37"/>
      <c r="GVF177" s="37"/>
      <c r="GVG177" s="37"/>
      <c r="GVH177" s="37"/>
      <c r="GVI177" s="37"/>
      <c r="GVJ177" s="37"/>
      <c r="GVK177" s="37"/>
      <c r="GVL177" s="37"/>
      <c r="GVM177" s="37"/>
      <c r="GVN177" s="37"/>
      <c r="GVO177" s="37"/>
      <c r="GVP177" s="37"/>
      <c r="GVQ177" s="37"/>
      <c r="GVR177" s="37"/>
      <c r="GVS177" s="37"/>
      <c r="GVT177" s="37"/>
      <c r="GVU177" s="37"/>
      <c r="GVV177" s="37"/>
      <c r="GVW177" s="37"/>
      <c r="GVX177" s="37"/>
      <c r="GVY177" s="37"/>
      <c r="GVZ177" s="37"/>
      <c r="GWA177" s="37"/>
      <c r="GWB177" s="37"/>
      <c r="GWC177" s="37"/>
      <c r="GWD177" s="37"/>
      <c r="GWE177" s="37"/>
      <c r="GWF177" s="37"/>
      <c r="GWG177" s="37"/>
      <c r="GWH177" s="37"/>
      <c r="GWI177" s="37"/>
      <c r="GWJ177" s="37"/>
      <c r="GWK177" s="37"/>
      <c r="GWL177" s="37"/>
      <c r="GWM177" s="37"/>
      <c r="GWN177" s="37"/>
      <c r="GWO177" s="37"/>
      <c r="GWP177" s="37"/>
      <c r="GWQ177" s="37"/>
      <c r="GWR177" s="37"/>
      <c r="GWS177" s="37"/>
      <c r="GWT177" s="37"/>
      <c r="GWU177" s="37"/>
      <c r="GWV177" s="37"/>
      <c r="GWW177" s="37"/>
      <c r="GWX177" s="37"/>
      <c r="GWY177" s="37"/>
      <c r="GWZ177" s="37"/>
      <c r="GXA177" s="37"/>
      <c r="GXB177" s="37"/>
      <c r="GXC177" s="37"/>
      <c r="GXD177" s="37"/>
      <c r="GXE177" s="37"/>
      <c r="GXF177" s="37"/>
      <c r="GXG177" s="37"/>
      <c r="GXH177" s="37"/>
      <c r="GXI177" s="37"/>
      <c r="GXJ177" s="37"/>
      <c r="GXK177" s="37"/>
      <c r="GXL177" s="37"/>
      <c r="GXM177" s="37"/>
      <c r="GXN177" s="37"/>
      <c r="GXO177" s="37"/>
      <c r="GXP177" s="37"/>
      <c r="GXQ177" s="37"/>
      <c r="GXR177" s="37"/>
      <c r="GXS177" s="37"/>
      <c r="GXT177" s="37"/>
      <c r="GXU177" s="37"/>
      <c r="GXV177" s="37"/>
      <c r="GXW177" s="37"/>
      <c r="GXX177" s="37"/>
      <c r="GXY177" s="37"/>
      <c r="GXZ177" s="37"/>
      <c r="GYA177" s="37"/>
      <c r="GYB177" s="37"/>
      <c r="GYC177" s="37"/>
      <c r="GYD177" s="37"/>
      <c r="GYE177" s="37"/>
      <c r="GYF177" s="37"/>
      <c r="GYG177" s="37"/>
      <c r="GYH177" s="37"/>
      <c r="GYI177" s="37"/>
      <c r="GYJ177" s="37"/>
      <c r="GYK177" s="37"/>
      <c r="GYL177" s="37"/>
      <c r="GYM177" s="37"/>
      <c r="GYN177" s="37"/>
      <c r="GYO177" s="37"/>
      <c r="GYP177" s="37"/>
      <c r="GYQ177" s="37"/>
      <c r="GYR177" s="37"/>
      <c r="GYS177" s="37"/>
      <c r="GYT177" s="37"/>
      <c r="GYU177" s="37"/>
      <c r="GYV177" s="37"/>
      <c r="GYW177" s="37"/>
      <c r="GYX177" s="37"/>
      <c r="GYY177" s="37"/>
      <c r="GYZ177" s="37"/>
      <c r="GZA177" s="37"/>
      <c r="GZB177" s="37"/>
      <c r="GZC177" s="37"/>
      <c r="GZD177" s="37"/>
      <c r="GZE177" s="37"/>
      <c r="GZF177" s="37"/>
      <c r="GZG177" s="37"/>
      <c r="GZH177" s="37"/>
      <c r="GZI177" s="37"/>
      <c r="GZJ177" s="37"/>
      <c r="GZK177" s="37"/>
      <c r="GZL177" s="37"/>
      <c r="GZM177" s="37"/>
      <c r="GZN177" s="37"/>
      <c r="GZO177" s="37"/>
      <c r="GZP177" s="37"/>
      <c r="GZQ177" s="37"/>
      <c r="GZR177" s="37"/>
      <c r="GZS177" s="37"/>
      <c r="GZT177" s="37"/>
      <c r="GZU177" s="37"/>
      <c r="GZV177" s="37"/>
      <c r="GZW177" s="37"/>
      <c r="GZX177" s="37"/>
      <c r="GZY177" s="37"/>
      <c r="GZZ177" s="37"/>
      <c r="HAA177" s="37"/>
      <c r="HAB177" s="37"/>
      <c r="HAC177" s="37"/>
      <c r="HAD177" s="37"/>
      <c r="HAE177" s="37"/>
      <c r="HAF177" s="37"/>
      <c r="HAG177" s="37"/>
      <c r="HAH177" s="37"/>
      <c r="HAI177" s="37"/>
      <c r="HAJ177" s="37"/>
      <c r="HAK177" s="37"/>
      <c r="HAL177" s="37"/>
      <c r="HAM177" s="37"/>
      <c r="HAN177" s="37"/>
      <c r="HAO177" s="37"/>
      <c r="HAP177" s="37"/>
      <c r="HAQ177" s="37"/>
      <c r="HAR177" s="37"/>
      <c r="HAS177" s="37"/>
      <c r="HAT177" s="37"/>
      <c r="HAU177" s="37"/>
      <c r="HAV177" s="37"/>
      <c r="HAW177" s="37"/>
      <c r="HAX177" s="37"/>
      <c r="HAY177" s="37"/>
      <c r="HAZ177" s="37"/>
      <c r="HBA177" s="37"/>
      <c r="HBB177" s="37"/>
      <c r="HBC177" s="37"/>
      <c r="HBD177" s="37"/>
      <c r="HBE177" s="37"/>
      <c r="HBF177" s="37"/>
      <c r="HBG177" s="37"/>
      <c r="HBH177" s="37"/>
      <c r="HBI177" s="37"/>
      <c r="HBJ177" s="37"/>
      <c r="HBK177" s="37"/>
      <c r="HBL177" s="37"/>
      <c r="HBM177" s="37"/>
      <c r="HBN177" s="37"/>
      <c r="HBO177" s="37"/>
      <c r="HBP177" s="37"/>
      <c r="HBQ177" s="37"/>
      <c r="HBR177" s="37"/>
      <c r="HBS177" s="37"/>
      <c r="HBT177" s="37"/>
      <c r="HBU177" s="37"/>
      <c r="HBV177" s="37"/>
      <c r="HBW177" s="37"/>
      <c r="HBX177" s="37"/>
      <c r="HBY177" s="37"/>
      <c r="HBZ177" s="37"/>
      <c r="HCA177" s="37"/>
      <c r="HCB177" s="37"/>
      <c r="HCC177" s="37"/>
      <c r="HCD177" s="37"/>
      <c r="HCE177" s="37"/>
      <c r="HCF177" s="37"/>
      <c r="HCG177" s="37"/>
      <c r="HCH177" s="37"/>
      <c r="HCI177" s="37"/>
      <c r="HCJ177" s="37"/>
      <c r="HCK177" s="37"/>
      <c r="HCL177" s="37"/>
      <c r="HCM177" s="37"/>
      <c r="HCN177" s="37"/>
      <c r="HCO177" s="37"/>
      <c r="HCP177" s="37"/>
      <c r="HCQ177" s="37"/>
      <c r="HCR177" s="37"/>
      <c r="HCS177" s="37"/>
      <c r="HCT177" s="37"/>
      <c r="HCU177" s="37"/>
      <c r="HCV177" s="37"/>
      <c r="HCW177" s="37"/>
      <c r="HCX177" s="37"/>
      <c r="HCY177" s="37"/>
      <c r="HCZ177" s="37"/>
      <c r="HDA177" s="37"/>
      <c r="HDB177" s="37"/>
      <c r="HDC177" s="37"/>
      <c r="HDD177" s="37"/>
      <c r="HDE177" s="37"/>
      <c r="HDF177" s="37"/>
      <c r="HDG177" s="37"/>
      <c r="HDH177" s="37"/>
      <c r="HDI177" s="37"/>
      <c r="HDJ177" s="37"/>
      <c r="HDK177" s="37"/>
      <c r="HDL177" s="37"/>
      <c r="HDM177" s="37"/>
      <c r="HDN177" s="37"/>
      <c r="HDO177" s="37"/>
      <c r="HDP177" s="37"/>
      <c r="HDQ177" s="37"/>
      <c r="HDR177" s="37"/>
      <c r="HDS177" s="37"/>
      <c r="HDT177" s="37"/>
      <c r="HDU177" s="37"/>
      <c r="HDV177" s="37"/>
      <c r="HDW177" s="37"/>
      <c r="HDX177" s="37"/>
      <c r="HDY177" s="37"/>
      <c r="HDZ177" s="37"/>
      <c r="HEA177" s="37"/>
      <c r="HEB177" s="37"/>
      <c r="HEC177" s="37"/>
      <c r="HED177" s="37"/>
      <c r="HEE177" s="37"/>
      <c r="HEF177" s="37"/>
      <c r="HEG177" s="37"/>
      <c r="HEH177" s="37"/>
      <c r="HEI177" s="37"/>
      <c r="HEJ177" s="37"/>
      <c r="HEK177" s="37"/>
      <c r="HEL177" s="37"/>
      <c r="HEM177" s="37"/>
      <c r="HEN177" s="37"/>
      <c r="HEO177" s="37"/>
      <c r="HEP177" s="37"/>
      <c r="HEQ177" s="37"/>
      <c r="HER177" s="37"/>
      <c r="HES177" s="37"/>
      <c r="HET177" s="37"/>
      <c r="HEU177" s="37"/>
      <c r="HEV177" s="37"/>
      <c r="HEW177" s="37"/>
      <c r="HEX177" s="37"/>
      <c r="HEY177" s="37"/>
      <c r="HEZ177" s="37"/>
      <c r="HFA177" s="37"/>
      <c r="HFB177" s="37"/>
      <c r="HFC177" s="37"/>
      <c r="HFD177" s="37"/>
      <c r="HFE177" s="37"/>
      <c r="HFF177" s="37"/>
      <c r="HFG177" s="37"/>
      <c r="HFH177" s="37"/>
      <c r="HFI177" s="37"/>
      <c r="HFJ177" s="37"/>
      <c r="HFK177" s="37"/>
      <c r="HFL177" s="37"/>
      <c r="HFM177" s="37"/>
      <c r="HFN177" s="37"/>
      <c r="HFO177" s="37"/>
      <c r="HFP177" s="37"/>
      <c r="HFQ177" s="37"/>
      <c r="HFR177" s="37"/>
      <c r="HFS177" s="37"/>
      <c r="HFT177" s="37"/>
      <c r="HFU177" s="37"/>
      <c r="HFV177" s="37"/>
      <c r="HFW177" s="37"/>
      <c r="HFX177" s="37"/>
      <c r="HFY177" s="37"/>
      <c r="HFZ177" s="37"/>
      <c r="HGA177" s="37"/>
      <c r="HGB177" s="37"/>
      <c r="HGC177" s="37"/>
      <c r="HGD177" s="37"/>
      <c r="HGE177" s="37"/>
      <c r="HGF177" s="37"/>
      <c r="HGG177" s="37"/>
      <c r="HGH177" s="37"/>
      <c r="HGI177" s="37"/>
      <c r="HGJ177" s="37"/>
      <c r="HGK177" s="37"/>
      <c r="HGL177" s="37"/>
      <c r="HGM177" s="37"/>
      <c r="HGN177" s="37"/>
      <c r="HGO177" s="37"/>
      <c r="HGP177" s="37"/>
      <c r="HGQ177" s="37"/>
      <c r="HGR177" s="37"/>
      <c r="HGS177" s="37"/>
      <c r="HGT177" s="37"/>
      <c r="HGU177" s="37"/>
      <c r="HGV177" s="37"/>
      <c r="HGW177" s="37"/>
      <c r="HGX177" s="37"/>
      <c r="HGY177" s="37"/>
      <c r="HGZ177" s="37"/>
      <c r="HHA177" s="37"/>
      <c r="HHB177" s="37"/>
      <c r="HHC177" s="37"/>
      <c r="HHD177" s="37"/>
      <c r="HHE177" s="37"/>
      <c r="HHF177" s="37"/>
      <c r="HHG177" s="37"/>
      <c r="HHH177" s="37"/>
      <c r="HHI177" s="37"/>
      <c r="HHJ177" s="37"/>
      <c r="HHK177" s="37"/>
      <c r="HHL177" s="37"/>
      <c r="HHM177" s="37"/>
      <c r="HHN177" s="37"/>
      <c r="HHO177" s="37"/>
      <c r="HHP177" s="37"/>
      <c r="HHQ177" s="37"/>
      <c r="HHR177" s="37"/>
      <c r="HHS177" s="37"/>
      <c r="HHT177" s="37"/>
      <c r="HHU177" s="37"/>
      <c r="HHV177" s="37"/>
      <c r="HHW177" s="37"/>
      <c r="HHX177" s="37"/>
      <c r="HHY177" s="37"/>
      <c r="HHZ177" s="37"/>
      <c r="HIA177" s="37"/>
      <c r="HIB177" s="37"/>
      <c r="HIC177" s="37"/>
      <c r="HID177" s="37"/>
      <c r="HIE177" s="37"/>
      <c r="HIF177" s="37"/>
      <c r="HIG177" s="37"/>
      <c r="HIH177" s="37"/>
      <c r="HII177" s="37"/>
      <c r="HIJ177" s="37"/>
      <c r="HIK177" s="37"/>
      <c r="HIL177" s="37"/>
      <c r="HIM177" s="37"/>
      <c r="HIN177" s="37"/>
      <c r="HIO177" s="37"/>
      <c r="HIP177" s="37"/>
      <c r="HIQ177" s="37"/>
      <c r="HIR177" s="37"/>
      <c r="HIS177" s="37"/>
      <c r="HIT177" s="37"/>
      <c r="HIU177" s="37"/>
      <c r="HIV177" s="37"/>
      <c r="HIW177" s="37"/>
      <c r="HIX177" s="37"/>
      <c r="HIY177" s="37"/>
      <c r="HIZ177" s="37"/>
      <c r="HJA177" s="37"/>
      <c r="HJB177" s="37"/>
      <c r="HJC177" s="37"/>
      <c r="HJD177" s="37"/>
      <c r="HJE177" s="37"/>
      <c r="HJF177" s="37"/>
      <c r="HJG177" s="37"/>
      <c r="HJH177" s="37"/>
      <c r="HJI177" s="37"/>
      <c r="HJJ177" s="37"/>
      <c r="HJK177" s="37"/>
      <c r="HJL177" s="37"/>
      <c r="HJM177" s="37"/>
      <c r="HJN177" s="37"/>
      <c r="HJO177" s="37"/>
      <c r="HJP177" s="37"/>
      <c r="HJQ177" s="37"/>
      <c r="HJR177" s="37"/>
      <c r="HJS177" s="37"/>
      <c r="HJT177" s="37"/>
      <c r="HJU177" s="37"/>
      <c r="HJV177" s="37"/>
      <c r="HJW177" s="37"/>
      <c r="HJX177" s="37"/>
      <c r="HJY177" s="37"/>
      <c r="HJZ177" s="37"/>
      <c r="HKA177" s="37"/>
      <c r="HKB177" s="37"/>
      <c r="HKC177" s="37"/>
      <c r="HKD177" s="37"/>
      <c r="HKE177" s="37"/>
      <c r="HKF177" s="37"/>
      <c r="HKG177" s="37"/>
      <c r="HKH177" s="37"/>
      <c r="HKI177" s="37"/>
      <c r="HKJ177" s="37"/>
      <c r="HKK177" s="37"/>
      <c r="HKL177" s="37"/>
      <c r="HKM177" s="37"/>
      <c r="HKN177" s="37"/>
      <c r="HKO177" s="37"/>
      <c r="HKP177" s="37"/>
      <c r="HKQ177" s="37"/>
      <c r="HKR177" s="37"/>
      <c r="HKS177" s="37"/>
      <c r="HKT177" s="37"/>
      <c r="HKU177" s="37"/>
      <c r="HKV177" s="37"/>
      <c r="HKW177" s="37"/>
      <c r="HKX177" s="37"/>
      <c r="HKY177" s="37"/>
      <c r="HKZ177" s="37"/>
      <c r="HLA177" s="37"/>
      <c r="HLB177" s="37"/>
      <c r="HLC177" s="37"/>
      <c r="HLD177" s="37"/>
      <c r="HLE177" s="37"/>
      <c r="HLF177" s="37"/>
      <c r="HLG177" s="37"/>
      <c r="HLH177" s="37"/>
      <c r="HLI177" s="37"/>
      <c r="HLJ177" s="37"/>
      <c r="HLK177" s="37"/>
      <c r="HLL177" s="37"/>
      <c r="HLM177" s="37"/>
      <c r="HLN177" s="37"/>
      <c r="HLO177" s="37"/>
      <c r="HLP177" s="37"/>
      <c r="HLQ177" s="37"/>
      <c r="HLR177" s="37"/>
      <c r="HLS177" s="37"/>
      <c r="HLT177" s="37"/>
      <c r="HLU177" s="37"/>
      <c r="HLV177" s="37"/>
      <c r="HLW177" s="37"/>
      <c r="HLX177" s="37"/>
      <c r="HLY177" s="37"/>
      <c r="HLZ177" s="37"/>
      <c r="HMA177" s="37"/>
      <c r="HMB177" s="37"/>
      <c r="HMC177" s="37"/>
      <c r="HMD177" s="37"/>
      <c r="HME177" s="37"/>
      <c r="HMF177" s="37"/>
      <c r="HMG177" s="37"/>
      <c r="HMH177" s="37"/>
      <c r="HMI177" s="37"/>
      <c r="HMJ177" s="37"/>
      <c r="HMK177" s="37"/>
      <c r="HML177" s="37"/>
      <c r="HMM177" s="37"/>
      <c r="HMN177" s="37"/>
      <c r="HMO177" s="37"/>
      <c r="HMP177" s="37"/>
      <c r="HMQ177" s="37"/>
      <c r="HMR177" s="37"/>
      <c r="HMS177" s="37"/>
      <c r="HMT177" s="37"/>
      <c r="HMU177" s="37"/>
      <c r="HMV177" s="37"/>
      <c r="HMW177" s="37"/>
      <c r="HMX177" s="37"/>
      <c r="HMY177" s="37"/>
      <c r="HMZ177" s="37"/>
      <c r="HNA177" s="37"/>
      <c r="HNB177" s="37"/>
      <c r="HNC177" s="37"/>
      <c r="HND177" s="37"/>
      <c r="HNE177" s="37"/>
      <c r="HNF177" s="37"/>
      <c r="HNG177" s="37"/>
      <c r="HNH177" s="37"/>
      <c r="HNI177" s="37"/>
      <c r="HNJ177" s="37"/>
      <c r="HNK177" s="37"/>
      <c r="HNL177" s="37"/>
      <c r="HNM177" s="37"/>
      <c r="HNN177" s="37"/>
      <c r="HNO177" s="37"/>
      <c r="HNP177" s="37"/>
      <c r="HNQ177" s="37"/>
      <c r="HNR177" s="37"/>
      <c r="HNS177" s="37"/>
      <c r="HNT177" s="37"/>
      <c r="HNU177" s="37"/>
      <c r="HNV177" s="37"/>
      <c r="HNW177" s="37"/>
      <c r="HNX177" s="37"/>
      <c r="HNY177" s="37"/>
      <c r="HNZ177" s="37"/>
      <c r="HOA177" s="37"/>
      <c r="HOB177" s="37"/>
      <c r="HOC177" s="37"/>
      <c r="HOD177" s="37"/>
      <c r="HOE177" s="37"/>
      <c r="HOF177" s="37"/>
      <c r="HOG177" s="37"/>
      <c r="HOH177" s="37"/>
      <c r="HOI177" s="37"/>
      <c r="HOJ177" s="37"/>
      <c r="HOK177" s="37"/>
      <c r="HOL177" s="37"/>
      <c r="HOM177" s="37"/>
      <c r="HON177" s="37"/>
      <c r="HOO177" s="37"/>
      <c r="HOP177" s="37"/>
      <c r="HOQ177" s="37"/>
      <c r="HOR177" s="37"/>
      <c r="HOS177" s="37"/>
      <c r="HOT177" s="37"/>
      <c r="HOU177" s="37"/>
      <c r="HOV177" s="37"/>
      <c r="HOW177" s="37"/>
      <c r="HOX177" s="37"/>
      <c r="HOY177" s="37"/>
      <c r="HOZ177" s="37"/>
      <c r="HPA177" s="37"/>
      <c r="HPB177" s="37"/>
      <c r="HPC177" s="37"/>
      <c r="HPD177" s="37"/>
      <c r="HPE177" s="37"/>
      <c r="HPF177" s="37"/>
      <c r="HPG177" s="37"/>
      <c r="HPH177" s="37"/>
      <c r="HPI177" s="37"/>
      <c r="HPJ177" s="37"/>
      <c r="HPK177" s="37"/>
      <c r="HPL177" s="37"/>
      <c r="HPM177" s="37"/>
      <c r="HPN177" s="37"/>
      <c r="HPO177" s="37"/>
      <c r="HPP177" s="37"/>
      <c r="HPQ177" s="37"/>
      <c r="HPR177" s="37"/>
      <c r="HPS177" s="37"/>
      <c r="HPT177" s="37"/>
      <c r="HPU177" s="37"/>
      <c r="HPV177" s="37"/>
      <c r="HPW177" s="37"/>
      <c r="HPX177" s="37"/>
      <c r="HPY177" s="37"/>
      <c r="HPZ177" s="37"/>
      <c r="HQA177" s="37"/>
      <c r="HQB177" s="37"/>
      <c r="HQC177" s="37"/>
      <c r="HQD177" s="37"/>
      <c r="HQE177" s="37"/>
      <c r="HQF177" s="37"/>
      <c r="HQG177" s="37"/>
      <c r="HQH177" s="37"/>
      <c r="HQI177" s="37"/>
      <c r="HQJ177" s="37"/>
      <c r="HQK177" s="37"/>
      <c r="HQL177" s="37"/>
      <c r="HQM177" s="37"/>
      <c r="HQN177" s="37"/>
      <c r="HQO177" s="37"/>
      <c r="HQP177" s="37"/>
      <c r="HQQ177" s="37"/>
      <c r="HQR177" s="37"/>
      <c r="HQS177" s="37"/>
      <c r="HQT177" s="37"/>
      <c r="HQU177" s="37"/>
      <c r="HQV177" s="37"/>
      <c r="HQW177" s="37"/>
      <c r="HQX177" s="37"/>
      <c r="HQY177" s="37"/>
      <c r="HQZ177" s="37"/>
      <c r="HRA177" s="37"/>
      <c r="HRB177" s="37"/>
      <c r="HRC177" s="37"/>
      <c r="HRD177" s="37"/>
      <c r="HRE177" s="37"/>
      <c r="HRF177" s="37"/>
      <c r="HRG177" s="37"/>
      <c r="HRH177" s="37"/>
      <c r="HRI177" s="37"/>
      <c r="HRJ177" s="37"/>
      <c r="HRK177" s="37"/>
      <c r="HRL177" s="37"/>
      <c r="HRM177" s="37"/>
      <c r="HRN177" s="37"/>
      <c r="HRO177" s="37"/>
      <c r="HRP177" s="37"/>
      <c r="HRQ177" s="37"/>
      <c r="HRR177" s="37"/>
      <c r="HRS177" s="37"/>
      <c r="HRT177" s="37"/>
      <c r="HRU177" s="37"/>
      <c r="HRV177" s="37"/>
      <c r="HRW177" s="37"/>
      <c r="HRX177" s="37"/>
      <c r="HRY177" s="37"/>
      <c r="HRZ177" s="37"/>
      <c r="HSA177" s="37"/>
      <c r="HSB177" s="37"/>
      <c r="HSC177" s="37"/>
      <c r="HSD177" s="37"/>
      <c r="HSE177" s="37"/>
      <c r="HSF177" s="37"/>
      <c r="HSG177" s="37"/>
      <c r="HSH177" s="37"/>
      <c r="HSI177" s="37"/>
      <c r="HSJ177" s="37"/>
      <c r="HSK177" s="37"/>
      <c r="HSL177" s="37"/>
      <c r="HSM177" s="37"/>
      <c r="HSN177" s="37"/>
      <c r="HSO177" s="37"/>
      <c r="HSP177" s="37"/>
      <c r="HSQ177" s="37"/>
      <c r="HSR177" s="37"/>
      <c r="HSS177" s="37"/>
      <c r="HST177" s="37"/>
      <c r="HSU177" s="37"/>
      <c r="HSV177" s="37"/>
      <c r="HSW177" s="37"/>
      <c r="HSX177" s="37"/>
      <c r="HSY177" s="37"/>
      <c r="HSZ177" s="37"/>
      <c r="HTA177" s="37"/>
      <c r="HTB177" s="37"/>
      <c r="HTC177" s="37"/>
      <c r="HTD177" s="37"/>
      <c r="HTE177" s="37"/>
      <c r="HTF177" s="37"/>
      <c r="HTG177" s="37"/>
      <c r="HTH177" s="37"/>
      <c r="HTI177" s="37"/>
      <c r="HTJ177" s="37"/>
      <c r="HTK177" s="37"/>
      <c r="HTL177" s="37"/>
      <c r="HTM177" s="37"/>
      <c r="HTN177" s="37"/>
      <c r="HTO177" s="37"/>
      <c r="HTP177" s="37"/>
      <c r="HTQ177" s="37"/>
      <c r="HTR177" s="37"/>
      <c r="HTS177" s="37"/>
      <c r="HTT177" s="37"/>
      <c r="HTU177" s="37"/>
      <c r="HTV177" s="37"/>
      <c r="HTW177" s="37"/>
      <c r="HTX177" s="37"/>
      <c r="HTY177" s="37"/>
      <c r="HTZ177" s="37"/>
      <c r="HUA177" s="37"/>
      <c r="HUB177" s="37"/>
      <c r="HUC177" s="37"/>
      <c r="HUD177" s="37"/>
      <c r="HUE177" s="37"/>
      <c r="HUF177" s="37"/>
      <c r="HUG177" s="37"/>
      <c r="HUH177" s="37"/>
      <c r="HUI177" s="37"/>
      <c r="HUJ177" s="37"/>
      <c r="HUK177" s="37"/>
      <c r="HUL177" s="37"/>
      <c r="HUM177" s="37"/>
      <c r="HUN177" s="37"/>
      <c r="HUO177" s="37"/>
      <c r="HUP177" s="37"/>
      <c r="HUQ177" s="37"/>
      <c r="HUR177" s="37"/>
      <c r="HUS177" s="37"/>
      <c r="HUT177" s="37"/>
      <c r="HUU177" s="37"/>
      <c r="HUV177" s="37"/>
      <c r="HUW177" s="37"/>
      <c r="HUX177" s="37"/>
      <c r="HUY177" s="37"/>
      <c r="HUZ177" s="37"/>
      <c r="HVA177" s="37"/>
      <c r="HVB177" s="37"/>
      <c r="HVC177" s="37"/>
      <c r="HVD177" s="37"/>
      <c r="HVE177" s="37"/>
      <c r="HVF177" s="37"/>
      <c r="HVG177" s="37"/>
      <c r="HVH177" s="37"/>
      <c r="HVI177" s="37"/>
      <c r="HVJ177" s="37"/>
      <c r="HVK177" s="37"/>
      <c r="HVL177" s="37"/>
      <c r="HVM177" s="37"/>
      <c r="HVN177" s="37"/>
      <c r="HVO177" s="37"/>
      <c r="HVP177" s="37"/>
      <c r="HVQ177" s="37"/>
      <c r="HVR177" s="37"/>
      <c r="HVS177" s="37"/>
      <c r="HVT177" s="37"/>
      <c r="HVU177" s="37"/>
      <c r="HVV177" s="37"/>
      <c r="HVW177" s="37"/>
      <c r="HVX177" s="37"/>
      <c r="HVY177" s="37"/>
      <c r="HVZ177" s="37"/>
      <c r="HWA177" s="37"/>
      <c r="HWB177" s="37"/>
      <c r="HWC177" s="37"/>
      <c r="HWD177" s="37"/>
      <c r="HWE177" s="37"/>
      <c r="HWF177" s="37"/>
      <c r="HWG177" s="37"/>
      <c r="HWH177" s="37"/>
      <c r="HWI177" s="37"/>
      <c r="HWJ177" s="37"/>
      <c r="HWK177" s="37"/>
      <c r="HWL177" s="37"/>
      <c r="HWM177" s="37"/>
      <c r="HWN177" s="37"/>
      <c r="HWO177" s="37"/>
      <c r="HWP177" s="37"/>
      <c r="HWQ177" s="37"/>
      <c r="HWR177" s="37"/>
      <c r="HWS177" s="37"/>
      <c r="HWT177" s="37"/>
      <c r="HWU177" s="37"/>
      <c r="HWV177" s="37"/>
      <c r="HWW177" s="37"/>
      <c r="HWX177" s="37"/>
      <c r="HWY177" s="37"/>
      <c r="HWZ177" s="37"/>
      <c r="HXA177" s="37"/>
      <c r="HXB177" s="37"/>
      <c r="HXC177" s="37"/>
      <c r="HXD177" s="37"/>
      <c r="HXE177" s="37"/>
      <c r="HXF177" s="37"/>
      <c r="HXG177" s="37"/>
      <c r="HXH177" s="37"/>
      <c r="HXI177" s="37"/>
      <c r="HXJ177" s="37"/>
      <c r="HXK177" s="37"/>
      <c r="HXL177" s="37"/>
      <c r="HXM177" s="37"/>
      <c r="HXN177" s="37"/>
      <c r="HXO177" s="37"/>
      <c r="HXP177" s="37"/>
      <c r="HXQ177" s="37"/>
      <c r="HXR177" s="37"/>
      <c r="HXS177" s="37"/>
      <c r="HXT177" s="37"/>
      <c r="HXU177" s="37"/>
      <c r="HXV177" s="37"/>
      <c r="HXW177" s="37"/>
      <c r="HXX177" s="37"/>
      <c r="HXY177" s="37"/>
      <c r="HXZ177" s="37"/>
      <c r="HYA177" s="37"/>
      <c r="HYB177" s="37"/>
      <c r="HYC177" s="37"/>
      <c r="HYD177" s="37"/>
      <c r="HYE177" s="37"/>
      <c r="HYF177" s="37"/>
      <c r="HYG177" s="37"/>
      <c r="HYH177" s="37"/>
      <c r="HYI177" s="37"/>
      <c r="HYJ177" s="37"/>
      <c r="HYK177" s="37"/>
      <c r="HYL177" s="37"/>
      <c r="HYM177" s="37"/>
      <c r="HYN177" s="37"/>
      <c r="HYO177" s="37"/>
      <c r="HYP177" s="37"/>
      <c r="HYQ177" s="37"/>
      <c r="HYR177" s="37"/>
      <c r="HYS177" s="37"/>
      <c r="HYT177" s="37"/>
      <c r="HYU177" s="37"/>
      <c r="HYV177" s="37"/>
      <c r="HYW177" s="37"/>
      <c r="HYX177" s="37"/>
      <c r="HYY177" s="37"/>
      <c r="HYZ177" s="37"/>
      <c r="HZA177" s="37"/>
      <c r="HZB177" s="37"/>
      <c r="HZC177" s="37"/>
      <c r="HZD177" s="37"/>
      <c r="HZE177" s="37"/>
      <c r="HZF177" s="37"/>
      <c r="HZG177" s="37"/>
      <c r="HZH177" s="37"/>
      <c r="HZI177" s="37"/>
      <c r="HZJ177" s="37"/>
      <c r="HZK177" s="37"/>
      <c r="HZL177" s="37"/>
      <c r="HZM177" s="37"/>
      <c r="HZN177" s="37"/>
      <c r="HZO177" s="37"/>
      <c r="HZP177" s="37"/>
      <c r="HZQ177" s="37"/>
      <c r="HZR177" s="37"/>
      <c r="HZS177" s="37"/>
      <c r="HZT177" s="37"/>
      <c r="HZU177" s="37"/>
      <c r="HZV177" s="37"/>
      <c r="HZW177" s="37"/>
      <c r="HZX177" s="37"/>
      <c r="HZY177" s="37"/>
      <c r="HZZ177" s="37"/>
      <c r="IAA177" s="37"/>
      <c r="IAB177" s="37"/>
      <c r="IAC177" s="37"/>
      <c r="IAD177" s="37"/>
      <c r="IAE177" s="37"/>
      <c r="IAF177" s="37"/>
      <c r="IAG177" s="37"/>
      <c r="IAH177" s="37"/>
      <c r="IAI177" s="37"/>
      <c r="IAJ177" s="37"/>
      <c r="IAK177" s="37"/>
      <c r="IAL177" s="37"/>
      <c r="IAM177" s="37"/>
      <c r="IAN177" s="37"/>
      <c r="IAO177" s="37"/>
      <c r="IAP177" s="37"/>
      <c r="IAQ177" s="37"/>
      <c r="IAR177" s="37"/>
      <c r="IAS177" s="37"/>
      <c r="IAT177" s="37"/>
      <c r="IAU177" s="37"/>
      <c r="IAV177" s="37"/>
      <c r="IAW177" s="37"/>
      <c r="IAX177" s="37"/>
      <c r="IAY177" s="37"/>
      <c r="IAZ177" s="37"/>
      <c r="IBA177" s="37"/>
      <c r="IBB177" s="37"/>
      <c r="IBC177" s="37"/>
      <c r="IBD177" s="37"/>
      <c r="IBE177" s="37"/>
      <c r="IBF177" s="37"/>
      <c r="IBG177" s="37"/>
      <c r="IBH177" s="37"/>
      <c r="IBI177" s="37"/>
      <c r="IBJ177" s="37"/>
      <c r="IBK177" s="37"/>
      <c r="IBL177" s="37"/>
      <c r="IBM177" s="37"/>
      <c r="IBN177" s="37"/>
      <c r="IBO177" s="37"/>
      <c r="IBP177" s="37"/>
      <c r="IBQ177" s="37"/>
      <c r="IBR177" s="37"/>
      <c r="IBS177" s="37"/>
      <c r="IBT177" s="37"/>
      <c r="IBU177" s="37"/>
      <c r="IBV177" s="37"/>
      <c r="IBW177" s="37"/>
      <c r="IBX177" s="37"/>
      <c r="IBY177" s="37"/>
      <c r="IBZ177" s="37"/>
      <c r="ICA177" s="37"/>
      <c r="ICB177" s="37"/>
      <c r="ICC177" s="37"/>
      <c r="ICD177" s="37"/>
      <c r="ICE177" s="37"/>
      <c r="ICF177" s="37"/>
      <c r="ICG177" s="37"/>
      <c r="ICH177" s="37"/>
      <c r="ICI177" s="37"/>
      <c r="ICJ177" s="37"/>
      <c r="ICK177" s="37"/>
      <c r="ICL177" s="37"/>
      <c r="ICM177" s="37"/>
      <c r="ICN177" s="37"/>
      <c r="ICO177" s="37"/>
      <c r="ICP177" s="37"/>
      <c r="ICQ177" s="37"/>
      <c r="ICR177" s="37"/>
      <c r="ICS177" s="37"/>
      <c r="ICT177" s="37"/>
      <c r="ICU177" s="37"/>
      <c r="ICV177" s="37"/>
      <c r="ICW177" s="37"/>
      <c r="ICX177" s="37"/>
      <c r="ICY177" s="37"/>
      <c r="ICZ177" s="37"/>
      <c r="IDA177" s="37"/>
      <c r="IDB177" s="37"/>
      <c r="IDC177" s="37"/>
      <c r="IDD177" s="37"/>
      <c r="IDE177" s="37"/>
      <c r="IDF177" s="37"/>
      <c r="IDG177" s="37"/>
      <c r="IDH177" s="37"/>
      <c r="IDI177" s="37"/>
      <c r="IDJ177" s="37"/>
      <c r="IDK177" s="37"/>
      <c r="IDL177" s="37"/>
      <c r="IDM177" s="37"/>
      <c r="IDN177" s="37"/>
      <c r="IDO177" s="37"/>
      <c r="IDP177" s="37"/>
      <c r="IDQ177" s="37"/>
      <c r="IDR177" s="37"/>
      <c r="IDS177" s="37"/>
      <c r="IDT177" s="37"/>
      <c r="IDU177" s="37"/>
      <c r="IDV177" s="37"/>
      <c r="IDW177" s="37"/>
      <c r="IDX177" s="37"/>
      <c r="IDY177" s="37"/>
      <c r="IDZ177" s="37"/>
      <c r="IEA177" s="37"/>
      <c r="IEB177" s="37"/>
      <c r="IEC177" s="37"/>
      <c r="IED177" s="37"/>
      <c r="IEE177" s="37"/>
      <c r="IEF177" s="37"/>
      <c r="IEG177" s="37"/>
      <c r="IEH177" s="37"/>
      <c r="IEI177" s="37"/>
      <c r="IEJ177" s="37"/>
      <c r="IEK177" s="37"/>
      <c r="IEL177" s="37"/>
      <c r="IEM177" s="37"/>
      <c r="IEN177" s="37"/>
      <c r="IEO177" s="37"/>
      <c r="IEP177" s="37"/>
      <c r="IEQ177" s="37"/>
      <c r="IER177" s="37"/>
      <c r="IES177" s="37"/>
      <c r="IET177" s="37"/>
      <c r="IEU177" s="37"/>
      <c r="IEV177" s="37"/>
      <c r="IEW177" s="37"/>
      <c r="IEX177" s="37"/>
      <c r="IEY177" s="37"/>
      <c r="IEZ177" s="37"/>
      <c r="IFA177" s="37"/>
      <c r="IFB177" s="37"/>
      <c r="IFC177" s="37"/>
      <c r="IFD177" s="37"/>
      <c r="IFE177" s="37"/>
      <c r="IFF177" s="37"/>
      <c r="IFG177" s="37"/>
      <c r="IFH177" s="37"/>
      <c r="IFI177" s="37"/>
      <c r="IFJ177" s="37"/>
      <c r="IFK177" s="37"/>
      <c r="IFL177" s="37"/>
      <c r="IFM177" s="37"/>
      <c r="IFN177" s="37"/>
      <c r="IFO177" s="37"/>
      <c r="IFP177" s="37"/>
      <c r="IFQ177" s="37"/>
      <c r="IFR177" s="37"/>
      <c r="IFS177" s="37"/>
      <c r="IFT177" s="37"/>
      <c r="IFU177" s="37"/>
      <c r="IFV177" s="37"/>
      <c r="IFW177" s="37"/>
      <c r="IFX177" s="37"/>
      <c r="IFY177" s="37"/>
      <c r="IFZ177" s="37"/>
      <c r="IGA177" s="37"/>
      <c r="IGB177" s="37"/>
      <c r="IGC177" s="37"/>
      <c r="IGD177" s="37"/>
      <c r="IGE177" s="37"/>
      <c r="IGF177" s="37"/>
      <c r="IGG177" s="37"/>
      <c r="IGH177" s="37"/>
      <c r="IGI177" s="37"/>
      <c r="IGJ177" s="37"/>
      <c r="IGK177" s="37"/>
      <c r="IGL177" s="37"/>
      <c r="IGM177" s="37"/>
      <c r="IGN177" s="37"/>
      <c r="IGO177" s="37"/>
      <c r="IGP177" s="37"/>
      <c r="IGQ177" s="37"/>
      <c r="IGR177" s="37"/>
      <c r="IGS177" s="37"/>
      <c r="IGT177" s="37"/>
      <c r="IGU177" s="37"/>
      <c r="IGV177" s="37"/>
      <c r="IGW177" s="37"/>
      <c r="IGX177" s="37"/>
      <c r="IGY177" s="37"/>
      <c r="IGZ177" s="37"/>
      <c r="IHA177" s="37"/>
      <c r="IHB177" s="37"/>
      <c r="IHC177" s="37"/>
      <c r="IHD177" s="37"/>
      <c r="IHE177" s="37"/>
      <c r="IHF177" s="37"/>
      <c r="IHG177" s="37"/>
      <c r="IHH177" s="37"/>
      <c r="IHI177" s="37"/>
      <c r="IHJ177" s="37"/>
      <c r="IHK177" s="37"/>
      <c r="IHL177" s="37"/>
      <c r="IHM177" s="37"/>
      <c r="IHN177" s="37"/>
      <c r="IHO177" s="37"/>
      <c r="IHP177" s="37"/>
      <c r="IHQ177" s="37"/>
      <c r="IHR177" s="37"/>
      <c r="IHS177" s="37"/>
      <c r="IHT177" s="37"/>
      <c r="IHU177" s="37"/>
      <c r="IHV177" s="37"/>
      <c r="IHW177" s="37"/>
      <c r="IHX177" s="37"/>
      <c r="IHY177" s="37"/>
      <c r="IHZ177" s="37"/>
      <c r="IIA177" s="37"/>
      <c r="IIB177" s="37"/>
      <c r="IIC177" s="37"/>
      <c r="IID177" s="37"/>
      <c r="IIE177" s="37"/>
      <c r="IIF177" s="37"/>
      <c r="IIG177" s="37"/>
      <c r="IIH177" s="37"/>
      <c r="III177" s="37"/>
      <c r="IIJ177" s="37"/>
      <c r="IIK177" s="37"/>
      <c r="IIL177" s="37"/>
      <c r="IIM177" s="37"/>
      <c r="IIN177" s="37"/>
      <c r="IIO177" s="37"/>
      <c r="IIP177" s="37"/>
      <c r="IIQ177" s="37"/>
      <c r="IIR177" s="37"/>
      <c r="IIS177" s="37"/>
      <c r="IIT177" s="37"/>
      <c r="IIU177" s="37"/>
      <c r="IIV177" s="37"/>
      <c r="IIW177" s="37"/>
      <c r="IIX177" s="37"/>
      <c r="IIY177" s="37"/>
      <c r="IIZ177" s="37"/>
      <c r="IJA177" s="37"/>
      <c r="IJB177" s="37"/>
      <c r="IJC177" s="37"/>
      <c r="IJD177" s="37"/>
      <c r="IJE177" s="37"/>
      <c r="IJF177" s="37"/>
      <c r="IJG177" s="37"/>
      <c r="IJH177" s="37"/>
      <c r="IJI177" s="37"/>
      <c r="IJJ177" s="37"/>
      <c r="IJK177" s="37"/>
      <c r="IJL177" s="37"/>
      <c r="IJM177" s="37"/>
      <c r="IJN177" s="37"/>
      <c r="IJO177" s="37"/>
      <c r="IJP177" s="37"/>
      <c r="IJQ177" s="37"/>
      <c r="IJR177" s="37"/>
      <c r="IJS177" s="37"/>
      <c r="IJT177" s="37"/>
      <c r="IJU177" s="37"/>
      <c r="IJV177" s="37"/>
      <c r="IJW177" s="37"/>
      <c r="IJX177" s="37"/>
      <c r="IJY177" s="37"/>
      <c r="IJZ177" s="37"/>
      <c r="IKA177" s="37"/>
      <c r="IKB177" s="37"/>
      <c r="IKC177" s="37"/>
      <c r="IKD177" s="37"/>
      <c r="IKE177" s="37"/>
      <c r="IKF177" s="37"/>
      <c r="IKG177" s="37"/>
      <c r="IKH177" s="37"/>
      <c r="IKI177" s="37"/>
      <c r="IKJ177" s="37"/>
      <c r="IKK177" s="37"/>
      <c r="IKL177" s="37"/>
      <c r="IKM177" s="37"/>
      <c r="IKN177" s="37"/>
      <c r="IKO177" s="37"/>
      <c r="IKP177" s="37"/>
      <c r="IKQ177" s="37"/>
      <c r="IKR177" s="37"/>
      <c r="IKS177" s="37"/>
      <c r="IKT177" s="37"/>
      <c r="IKU177" s="37"/>
      <c r="IKV177" s="37"/>
      <c r="IKW177" s="37"/>
      <c r="IKX177" s="37"/>
      <c r="IKY177" s="37"/>
      <c r="IKZ177" s="37"/>
      <c r="ILA177" s="37"/>
      <c r="ILB177" s="37"/>
      <c r="ILC177" s="37"/>
      <c r="ILD177" s="37"/>
      <c r="ILE177" s="37"/>
      <c r="ILF177" s="37"/>
      <c r="ILG177" s="37"/>
      <c r="ILH177" s="37"/>
      <c r="ILI177" s="37"/>
      <c r="ILJ177" s="37"/>
      <c r="ILK177" s="37"/>
      <c r="ILL177" s="37"/>
      <c r="ILM177" s="37"/>
      <c r="ILN177" s="37"/>
      <c r="ILO177" s="37"/>
      <c r="ILP177" s="37"/>
      <c r="ILQ177" s="37"/>
      <c r="ILR177" s="37"/>
      <c r="ILS177" s="37"/>
      <c r="ILT177" s="37"/>
      <c r="ILU177" s="37"/>
      <c r="ILV177" s="37"/>
      <c r="ILW177" s="37"/>
      <c r="ILX177" s="37"/>
      <c r="ILY177" s="37"/>
      <c r="ILZ177" s="37"/>
      <c r="IMA177" s="37"/>
      <c r="IMB177" s="37"/>
      <c r="IMC177" s="37"/>
      <c r="IMD177" s="37"/>
      <c r="IME177" s="37"/>
      <c r="IMF177" s="37"/>
      <c r="IMG177" s="37"/>
      <c r="IMH177" s="37"/>
      <c r="IMI177" s="37"/>
      <c r="IMJ177" s="37"/>
      <c r="IMK177" s="37"/>
      <c r="IML177" s="37"/>
      <c r="IMM177" s="37"/>
      <c r="IMN177" s="37"/>
      <c r="IMO177" s="37"/>
      <c r="IMP177" s="37"/>
      <c r="IMQ177" s="37"/>
      <c r="IMR177" s="37"/>
      <c r="IMS177" s="37"/>
      <c r="IMT177" s="37"/>
      <c r="IMU177" s="37"/>
      <c r="IMV177" s="37"/>
      <c r="IMW177" s="37"/>
      <c r="IMX177" s="37"/>
      <c r="IMY177" s="37"/>
      <c r="IMZ177" s="37"/>
      <c r="INA177" s="37"/>
      <c r="INB177" s="37"/>
      <c r="INC177" s="37"/>
      <c r="IND177" s="37"/>
      <c r="INE177" s="37"/>
      <c r="INF177" s="37"/>
      <c r="ING177" s="37"/>
      <c r="INH177" s="37"/>
      <c r="INI177" s="37"/>
      <c r="INJ177" s="37"/>
      <c r="INK177" s="37"/>
      <c r="INL177" s="37"/>
      <c r="INM177" s="37"/>
      <c r="INN177" s="37"/>
      <c r="INO177" s="37"/>
      <c r="INP177" s="37"/>
      <c r="INQ177" s="37"/>
      <c r="INR177" s="37"/>
      <c r="INS177" s="37"/>
      <c r="INT177" s="37"/>
      <c r="INU177" s="37"/>
      <c r="INV177" s="37"/>
      <c r="INW177" s="37"/>
      <c r="INX177" s="37"/>
      <c r="INY177" s="37"/>
      <c r="INZ177" s="37"/>
      <c r="IOA177" s="37"/>
      <c r="IOB177" s="37"/>
      <c r="IOC177" s="37"/>
      <c r="IOD177" s="37"/>
      <c r="IOE177" s="37"/>
      <c r="IOF177" s="37"/>
      <c r="IOG177" s="37"/>
      <c r="IOH177" s="37"/>
      <c r="IOI177" s="37"/>
      <c r="IOJ177" s="37"/>
      <c r="IOK177" s="37"/>
      <c r="IOL177" s="37"/>
      <c r="IOM177" s="37"/>
      <c r="ION177" s="37"/>
      <c r="IOO177" s="37"/>
      <c r="IOP177" s="37"/>
      <c r="IOQ177" s="37"/>
      <c r="IOR177" s="37"/>
      <c r="IOS177" s="37"/>
      <c r="IOT177" s="37"/>
      <c r="IOU177" s="37"/>
      <c r="IOV177" s="37"/>
      <c r="IOW177" s="37"/>
      <c r="IOX177" s="37"/>
      <c r="IOY177" s="37"/>
      <c r="IOZ177" s="37"/>
      <c r="IPA177" s="37"/>
      <c r="IPB177" s="37"/>
      <c r="IPC177" s="37"/>
      <c r="IPD177" s="37"/>
      <c r="IPE177" s="37"/>
      <c r="IPF177" s="37"/>
      <c r="IPG177" s="37"/>
      <c r="IPH177" s="37"/>
      <c r="IPI177" s="37"/>
      <c r="IPJ177" s="37"/>
      <c r="IPK177" s="37"/>
      <c r="IPL177" s="37"/>
      <c r="IPM177" s="37"/>
      <c r="IPN177" s="37"/>
      <c r="IPO177" s="37"/>
      <c r="IPP177" s="37"/>
      <c r="IPQ177" s="37"/>
      <c r="IPR177" s="37"/>
      <c r="IPS177" s="37"/>
      <c r="IPT177" s="37"/>
      <c r="IPU177" s="37"/>
      <c r="IPV177" s="37"/>
      <c r="IPW177" s="37"/>
      <c r="IPX177" s="37"/>
      <c r="IPY177" s="37"/>
      <c r="IPZ177" s="37"/>
      <c r="IQA177" s="37"/>
      <c r="IQB177" s="37"/>
      <c r="IQC177" s="37"/>
      <c r="IQD177" s="37"/>
      <c r="IQE177" s="37"/>
      <c r="IQF177" s="37"/>
      <c r="IQG177" s="37"/>
      <c r="IQH177" s="37"/>
      <c r="IQI177" s="37"/>
      <c r="IQJ177" s="37"/>
      <c r="IQK177" s="37"/>
      <c r="IQL177" s="37"/>
      <c r="IQM177" s="37"/>
      <c r="IQN177" s="37"/>
      <c r="IQO177" s="37"/>
      <c r="IQP177" s="37"/>
      <c r="IQQ177" s="37"/>
      <c r="IQR177" s="37"/>
      <c r="IQS177" s="37"/>
      <c r="IQT177" s="37"/>
      <c r="IQU177" s="37"/>
      <c r="IQV177" s="37"/>
      <c r="IQW177" s="37"/>
      <c r="IQX177" s="37"/>
      <c r="IQY177" s="37"/>
      <c r="IQZ177" s="37"/>
      <c r="IRA177" s="37"/>
      <c r="IRB177" s="37"/>
      <c r="IRC177" s="37"/>
      <c r="IRD177" s="37"/>
      <c r="IRE177" s="37"/>
      <c r="IRF177" s="37"/>
      <c r="IRG177" s="37"/>
      <c r="IRH177" s="37"/>
      <c r="IRI177" s="37"/>
      <c r="IRJ177" s="37"/>
      <c r="IRK177" s="37"/>
      <c r="IRL177" s="37"/>
      <c r="IRM177" s="37"/>
      <c r="IRN177" s="37"/>
      <c r="IRO177" s="37"/>
      <c r="IRP177" s="37"/>
      <c r="IRQ177" s="37"/>
      <c r="IRR177" s="37"/>
      <c r="IRS177" s="37"/>
      <c r="IRT177" s="37"/>
      <c r="IRU177" s="37"/>
      <c r="IRV177" s="37"/>
      <c r="IRW177" s="37"/>
      <c r="IRX177" s="37"/>
      <c r="IRY177" s="37"/>
      <c r="IRZ177" s="37"/>
      <c r="ISA177" s="37"/>
      <c r="ISB177" s="37"/>
      <c r="ISC177" s="37"/>
      <c r="ISD177" s="37"/>
      <c r="ISE177" s="37"/>
      <c r="ISF177" s="37"/>
      <c r="ISG177" s="37"/>
      <c r="ISH177" s="37"/>
      <c r="ISI177" s="37"/>
      <c r="ISJ177" s="37"/>
      <c r="ISK177" s="37"/>
      <c r="ISL177" s="37"/>
      <c r="ISM177" s="37"/>
      <c r="ISN177" s="37"/>
      <c r="ISO177" s="37"/>
      <c r="ISP177" s="37"/>
      <c r="ISQ177" s="37"/>
      <c r="ISR177" s="37"/>
      <c r="ISS177" s="37"/>
      <c r="IST177" s="37"/>
      <c r="ISU177" s="37"/>
      <c r="ISV177" s="37"/>
      <c r="ISW177" s="37"/>
      <c r="ISX177" s="37"/>
      <c r="ISY177" s="37"/>
      <c r="ISZ177" s="37"/>
      <c r="ITA177" s="37"/>
      <c r="ITB177" s="37"/>
      <c r="ITC177" s="37"/>
      <c r="ITD177" s="37"/>
      <c r="ITE177" s="37"/>
      <c r="ITF177" s="37"/>
      <c r="ITG177" s="37"/>
      <c r="ITH177" s="37"/>
      <c r="ITI177" s="37"/>
      <c r="ITJ177" s="37"/>
      <c r="ITK177" s="37"/>
      <c r="ITL177" s="37"/>
      <c r="ITM177" s="37"/>
      <c r="ITN177" s="37"/>
      <c r="ITO177" s="37"/>
      <c r="ITP177" s="37"/>
      <c r="ITQ177" s="37"/>
      <c r="ITR177" s="37"/>
      <c r="ITS177" s="37"/>
      <c r="ITT177" s="37"/>
      <c r="ITU177" s="37"/>
      <c r="ITV177" s="37"/>
      <c r="ITW177" s="37"/>
      <c r="ITX177" s="37"/>
      <c r="ITY177" s="37"/>
      <c r="ITZ177" s="37"/>
      <c r="IUA177" s="37"/>
      <c r="IUB177" s="37"/>
      <c r="IUC177" s="37"/>
      <c r="IUD177" s="37"/>
      <c r="IUE177" s="37"/>
      <c r="IUF177" s="37"/>
      <c r="IUG177" s="37"/>
      <c r="IUH177" s="37"/>
      <c r="IUI177" s="37"/>
      <c r="IUJ177" s="37"/>
      <c r="IUK177" s="37"/>
      <c r="IUL177" s="37"/>
      <c r="IUM177" s="37"/>
      <c r="IUN177" s="37"/>
      <c r="IUO177" s="37"/>
      <c r="IUP177" s="37"/>
      <c r="IUQ177" s="37"/>
      <c r="IUR177" s="37"/>
      <c r="IUS177" s="37"/>
      <c r="IUT177" s="37"/>
      <c r="IUU177" s="37"/>
      <c r="IUV177" s="37"/>
      <c r="IUW177" s="37"/>
      <c r="IUX177" s="37"/>
      <c r="IUY177" s="37"/>
      <c r="IUZ177" s="37"/>
      <c r="IVA177" s="37"/>
      <c r="IVB177" s="37"/>
      <c r="IVC177" s="37"/>
      <c r="IVD177" s="37"/>
      <c r="IVE177" s="37"/>
      <c r="IVF177" s="37"/>
      <c r="IVG177" s="37"/>
      <c r="IVH177" s="37"/>
      <c r="IVI177" s="37"/>
      <c r="IVJ177" s="37"/>
      <c r="IVK177" s="37"/>
      <c r="IVL177" s="37"/>
      <c r="IVM177" s="37"/>
      <c r="IVN177" s="37"/>
      <c r="IVO177" s="37"/>
      <c r="IVP177" s="37"/>
      <c r="IVQ177" s="37"/>
      <c r="IVR177" s="37"/>
      <c r="IVS177" s="37"/>
      <c r="IVT177" s="37"/>
      <c r="IVU177" s="37"/>
      <c r="IVV177" s="37"/>
      <c r="IVW177" s="37"/>
      <c r="IVX177" s="37"/>
      <c r="IVY177" s="37"/>
      <c r="IVZ177" s="37"/>
      <c r="IWA177" s="37"/>
      <c r="IWB177" s="37"/>
      <c r="IWC177" s="37"/>
      <c r="IWD177" s="37"/>
      <c r="IWE177" s="37"/>
      <c r="IWF177" s="37"/>
      <c r="IWG177" s="37"/>
      <c r="IWH177" s="37"/>
      <c r="IWI177" s="37"/>
      <c r="IWJ177" s="37"/>
      <c r="IWK177" s="37"/>
      <c r="IWL177" s="37"/>
      <c r="IWM177" s="37"/>
      <c r="IWN177" s="37"/>
      <c r="IWO177" s="37"/>
      <c r="IWP177" s="37"/>
      <c r="IWQ177" s="37"/>
      <c r="IWR177" s="37"/>
      <c r="IWS177" s="37"/>
      <c r="IWT177" s="37"/>
      <c r="IWU177" s="37"/>
      <c r="IWV177" s="37"/>
      <c r="IWW177" s="37"/>
      <c r="IWX177" s="37"/>
      <c r="IWY177" s="37"/>
      <c r="IWZ177" s="37"/>
      <c r="IXA177" s="37"/>
      <c r="IXB177" s="37"/>
      <c r="IXC177" s="37"/>
      <c r="IXD177" s="37"/>
      <c r="IXE177" s="37"/>
      <c r="IXF177" s="37"/>
      <c r="IXG177" s="37"/>
      <c r="IXH177" s="37"/>
      <c r="IXI177" s="37"/>
      <c r="IXJ177" s="37"/>
      <c r="IXK177" s="37"/>
      <c r="IXL177" s="37"/>
      <c r="IXM177" s="37"/>
      <c r="IXN177" s="37"/>
      <c r="IXO177" s="37"/>
      <c r="IXP177" s="37"/>
      <c r="IXQ177" s="37"/>
      <c r="IXR177" s="37"/>
      <c r="IXS177" s="37"/>
      <c r="IXT177" s="37"/>
      <c r="IXU177" s="37"/>
      <c r="IXV177" s="37"/>
      <c r="IXW177" s="37"/>
      <c r="IXX177" s="37"/>
      <c r="IXY177" s="37"/>
      <c r="IXZ177" s="37"/>
      <c r="IYA177" s="37"/>
      <c r="IYB177" s="37"/>
      <c r="IYC177" s="37"/>
      <c r="IYD177" s="37"/>
      <c r="IYE177" s="37"/>
      <c r="IYF177" s="37"/>
      <c r="IYG177" s="37"/>
      <c r="IYH177" s="37"/>
      <c r="IYI177" s="37"/>
      <c r="IYJ177" s="37"/>
      <c r="IYK177" s="37"/>
      <c r="IYL177" s="37"/>
      <c r="IYM177" s="37"/>
      <c r="IYN177" s="37"/>
      <c r="IYO177" s="37"/>
      <c r="IYP177" s="37"/>
      <c r="IYQ177" s="37"/>
      <c r="IYR177" s="37"/>
      <c r="IYS177" s="37"/>
      <c r="IYT177" s="37"/>
      <c r="IYU177" s="37"/>
      <c r="IYV177" s="37"/>
      <c r="IYW177" s="37"/>
      <c r="IYX177" s="37"/>
      <c r="IYY177" s="37"/>
      <c r="IYZ177" s="37"/>
      <c r="IZA177" s="37"/>
      <c r="IZB177" s="37"/>
      <c r="IZC177" s="37"/>
      <c r="IZD177" s="37"/>
      <c r="IZE177" s="37"/>
      <c r="IZF177" s="37"/>
      <c r="IZG177" s="37"/>
      <c r="IZH177" s="37"/>
      <c r="IZI177" s="37"/>
      <c r="IZJ177" s="37"/>
      <c r="IZK177" s="37"/>
      <c r="IZL177" s="37"/>
      <c r="IZM177" s="37"/>
      <c r="IZN177" s="37"/>
      <c r="IZO177" s="37"/>
      <c r="IZP177" s="37"/>
      <c r="IZQ177" s="37"/>
      <c r="IZR177" s="37"/>
      <c r="IZS177" s="37"/>
      <c r="IZT177" s="37"/>
      <c r="IZU177" s="37"/>
      <c r="IZV177" s="37"/>
      <c r="IZW177" s="37"/>
      <c r="IZX177" s="37"/>
      <c r="IZY177" s="37"/>
      <c r="IZZ177" s="37"/>
      <c r="JAA177" s="37"/>
      <c r="JAB177" s="37"/>
      <c r="JAC177" s="37"/>
      <c r="JAD177" s="37"/>
      <c r="JAE177" s="37"/>
      <c r="JAF177" s="37"/>
      <c r="JAG177" s="37"/>
      <c r="JAH177" s="37"/>
      <c r="JAI177" s="37"/>
      <c r="JAJ177" s="37"/>
      <c r="JAK177" s="37"/>
      <c r="JAL177" s="37"/>
      <c r="JAM177" s="37"/>
      <c r="JAN177" s="37"/>
      <c r="JAO177" s="37"/>
      <c r="JAP177" s="37"/>
      <c r="JAQ177" s="37"/>
      <c r="JAR177" s="37"/>
      <c r="JAS177" s="37"/>
      <c r="JAT177" s="37"/>
      <c r="JAU177" s="37"/>
      <c r="JAV177" s="37"/>
      <c r="JAW177" s="37"/>
      <c r="JAX177" s="37"/>
      <c r="JAY177" s="37"/>
      <c r="JAZ177" s="37"/>
      <c r="JBA177" s="37"/>
      <c r="JBB177" s="37"/>
      <c r="JBC177" s="37"/>
      <c r="JBD177" s="37"/>
      <c r="JBE177" s="37"/>
      <c r="JBF177" s="37"/>
      <c r="JBG177" s="37"/>
      <c r="JBH177" s="37"/>
      <c r="JBI177" s="37"/>
      <c r="JBJ177" s="37"/>
      <c r="JBK177" s="37"/>
      <c r="JBL177" s="37"/>
      <c r="JBM177" s="37"/>
      <c r="JBN177" s="37"/>
      <c r="JBO177" s="37"/>
      <c r="JBP177" s="37"/>
      <c r="JBQ177" s="37"/>
      <c r="JBR177" s="37"/>
      <c r="JBS177" s="37"/>
      <c r="JBT177" s="37"/>
      <c r="JBU177" s="37"/>
      <c r="JBV177" s="37"/>
      <c r="JBW177" s="37"/>
      <c r="JBX177" s="37"/>
      <c r="JBY177" s="37"/>
      <c r="JBZ177" s="37"/>
      <c r="JCA177" s="37"/>
      <c r="JCB177" s="37"/>
      <c r="JCC177" s="37"/>
      <c r="JCD177" s="37"/>
      <c r="JCE177" s="37"/>
      <c r="JCF177" s="37"/>
      <c r="JCG177" s="37"/>
      <c r="JCH177" s="37"/>
      <c r="JCI177" s="37"/>
      <c r="JCJ177" s="37"/>
      <c r="JCK177" s="37"/>
      <c r="JCL177" s="37"/>
      <c r="JCM177" s="37"/>
      <c r="JCN177" s="37"/>
      <c r="JCO177" s="37"/>
      <c r="JCP177" s="37"/>
      <c r="JCQ177" s="37"/>
      <c r="JCR177" s="37"/>
      <c r="JCS177" s="37"/>
      <c r="JCT177" s="37"/>
      <c r="JCU177" s="37"/>
      <c r="JCV177" s="37"/>
      <c r="JCW177" s="37"/>
      <c r="JCX177" s="37"/>
      <c r="JCY177" s="37"/>
      <c r="JCZ177" s="37"/>
      <c r="JDA177" s="37"/>
      <c r="JDB177" s="37"/>
      <c r="JDC177" s="37"/>
      <c r="JDD177" s="37"/>
      <c r="JDE177" s="37"/>
      <c r="JDF177" s="37"/>
      <c r="JDG177" s="37"/>
      <c r="JDH177" s="37"/>
      <c r="JDI177" s="37"/>
      <c r="JDJ177" s="37"/>
      <c r="JDK177" s="37"/>
      <c r="JDL177" s="37"/>
      <c r="JDM177" s="37"/>
      <c r="JDN177" s="37"/>
      <c r="JDO177" s="37"/>
      <c r="JDP177" s="37"/>
      <c r="JDQ177" s="37"/>
      <c r="JDR177" s="37"/>
      <c r="JDS177" s="37"/>
      <c r="JDT177" s="37"/>
      <c r="JDU177" s="37"/>
      <c r="JDV177" s="37"/>
      <c r="JDW177" s="37"/>
      <c r="JDX177" s="37"/>
      <c r="JDY177" s="37"/>
      <c r="JDZ177" s="37"/>
      <c r="JEA177" s="37"/>
      <c r="JEB177" s="37"/>
      <c r="JEC177" s="37"/>
      <c r="JED177" s="37"/>
      <c r="JEE177" s="37"/>
      <c r="JEF177" s="37"/>
      <c r="JEG177" s="37"/>
      <c r="JEH177" s="37"/>
      <c r="JEI177" s="37"/>
      <c r="JEJ177" s="37"/>
      <c r="JEK177" s="37"/>
      <c r="JEL177" s="37"/>
      <c r="JEM177" s="37"/>
      <c r="JEN177" s="37"/>
      <c r="JEO177" s="37"/>
      <c r="JEP177" s="37"/>
      <c r="JEQ177" s="37"/>
      <c r="JER177" s="37"/>
      <c r="JES177" s="37"/>
      <c r="JET177" s="37"/>
      <c r="JEU177" s="37"/>
      <c r="JEV177" s="37"/>
      <c r="JEW177" s="37"/>
      <c r="JEX177" s="37"/>
      <c r="JEY177" s="37"/>
      <c r="JEZ177" s="37"/>
      <c r="JFA177" s="37"/>
      <c r="JFB177" s="37"/>
      <c r="JFC177" s="37"/>
      <c r="JFD177" s="37"/>
      <c r="JFE177" s="37"/>
      <c r="JFF177" s="37"/>
      <c r="JFG177" s="37"/>
      <c r="JFH177" s="37"/>
      <c r="JFI177" s="37"/>
      <c r="JFJ177" s="37"/>
      <c r="JFK177" s="37"/>
      <c r="JFL177" s="37"/>
      <c r="JFM177" s="37"/>
      <c r="JFN177" s="37"/>
      <c r="JFO177" s="37"/>
      <c r="JFP177" s="37"/>
      <c r="JFQ177" s="37"/>
      <c r="JFR177" s="37"/>
      <c r="JFS177" s="37"/>
      <c r="JFT177" s="37"/>
      <c r="JFU177" s="37"/>
      <c r="JFV177" s="37"/>
      <c r="JFW177" s="37"/>
      <c r="JFX177" s="37"/>
      <c r="JFY177" s="37"/>
      <c r="JFZ177" s="37"/>
      <c r="JGA177" s="37"/>
      <c r="JGB177" s="37"/>
      <c r="JGC177" s="37"/>
      <c r="JGD177" s="37"/>
      <c r="JGE177" s="37"/>
      <c r="JGF177" s="37"/>
      <c r="JGG177" s="37"/>
      <c r="JGH177" s="37"/>
      <c r="JGI177" s="37"/>
      <c r="JGJ177" s="37"/>
      <c r="JGK177" s="37"/>
      <c r="JGL177" s="37"/>
      <c r="JGM177" s="37"/>
      <c r="JGN177" s="37"/>
      <c r="JGO177" s="37"/>
      <c r="JGP177" s="37"/>
      <c r="JGQ177" s="37"/>
      <c r="JGR177" s="37"/>
      <c r="JGS177" s="37"/>
      <c r="JGT177" s="37"/>
      <c r="JGU177" s="37"/>
      <c r="JGV177" s="37"/>
      <c r="JGW177" s="37"/>
      <c r="JGX177" s="37"/>
      <c r="JGY177" s="37"/>
      <c r="JGZ177" s="37"/>
      <c r="JHA177" s="37"/>
      <c r="JHB177" s="37"/>
      <c r="JHC177" s="37"/>
      <c r="JHD177" s="37"/>
      <c r="JHE177" s="37"/>
      <c r="JHF177" s="37"/>
      <c r="JHG177" s="37"/>
      <c r="JHH177" s="37"/>
      <c r="JHI177" s="37"/>
      <c r="JHJ177" s="37"/>
      <c r="JHK177" s="37"/>
      <c r="JHL177" s="37"/>
      <c r="JHM177" s="37"/>
      <c r="JHN177" s="37"/>
      <c r="JHO177" s="37"/>
      <c r="JHP177" s="37"/>
      <c r="JHQ177" s="37"/>
      <c r="JHR177" s="37"/>
      <c r="JHS177" s="37"/>
      <c r="JHT177" s="37"/>
      <c r="JHU177" s="37"/>
      <c r="JHV177" s="37"/>
      <c r="JHW177" s="37"/>
      <c r="JHX177" s="37"/>
      <c r="JHY177" s="37"/>
      <c r="JHZ177" s="37"/>
      <c r="JIA177" s="37"/>
      <c r="JIB177" s="37"/>
      <c r="JIC177" s="37"/>
      <c r="JID177" s="37"/>
      <c r="JIE177" s="37"/>
      <c r="JIF177" s="37"/>
      <c r="JIG177" s="37"/>
      <c r="JIH177" s="37"/>
      <c r="JII177" s="37"/>
      <c r="JIJ177" s="37"/>
      <c r="JIK177" s="37"/>
      <c r="JIL177" s="37"/>
      <c r="JIM177" s="37"/>
      <c r="JIN177" s="37"/>
      <c r="JIO177" s="37"/>
      <c r="JIP177" s="37"/>
      <c r="JIQ177" s="37"/>
      <c r="JIR177" s="37"/>
      <c r="JIS177" s="37"/>
      <c r="JIT177" s="37"/>
      <c r="JIU177" s="37"/>
      <c r="JIV177" s="37"/>
      <c r="JIW177" s="37"/>
      <c r="JIX177" s="37"/>
      <c r="JIY177" s="37"/>
      <c r="JIZ177" s="37"/>
      <c r="JJA177" s="37"/>
      <c r="JJB177" s="37"/>
      <c r="JJC177" s="37"/>
      <c r="JJD177" s="37"/>
      <c r="JJE177" s="37"/>
      <c r="JJF177" s="37"/>
      <c r="JJG177" s="37"/>
      <c r="JJH177" s="37"/>
      <c r="JJI177" s="37"/>
      <c r="JJJ177" s="37"/>
      <c r="JJK177" s="37"/>
      <c r="JJL177" s="37"/>
      <c r="JJM177" s="37"/>
      <c r="JJN177" s="37"/>
      <c r="JJO177" s="37"/>
      <c r="JJP177" s="37"/>
      <c r="JJQ177" s="37"/>
      <c r="JJR177" s="37"/>
      <c r="JJS177" s="37"/>
      <c r="JJT177" s="37"/>
      <c r="JJU177" s="37"/>
      <c r="JJV177" s="37"/>
      <c r="JJW177" s="37"/>
      <c r="JJX177" s="37"/>
      <c r="JJY177" s="37"/>
      <c r="JJZ177" s="37"/>
      <c r="JKA177" s="37"/>
      <c r="JKB177" s="37"/>
      <c r="JKC177" s="37"/>
      <c r="JKD177" s="37"/>
      <c r="JKE177" s="37"/>
      <c r="JKF177" s="37"/>
      <c r="JKG177" s="37"/>
      <c r="JKH177" s="37"/>
      <c r="JKI177" s="37"/>
      <c r="JKJ177" s="37"/>
      <c r="JKK177" s="37"/>
      <c r="JKL177" s="37"/>
      <c r="JKM177" s="37"/>
      <c r="JKN177" s="37"/>
      <c r="JKO177" s="37"/>
      <c r="JKP177" s="37"/>
      <c r="JKQ177" s="37"/>
      <c r="JKR177" s="37"/>
      <c r="JKS177" s="37"/>
      <c r="JKT177" s="37"/>
      <c r="JKU177" s="37"/>
      <c r="JKV177" s="37"/>
      <c r="JKW177" s="37"/>
      <c r="JKX177" s="37"/>
      <c r="JKY177" s="37"/>
      <c r="JKZ177" s="37"/>
      <c r="JLA177" s="37"/>
      <c r="JLB177" s="37"/>
      <c r="JLC177" s="37"/>
      <c r="JLD177" s="37"/>
      <c r="JLE177" s="37"/>
      <c r="JLF177" s="37"/>
      <c r="JLG177" s="37"/>
      <c r="JLH177" s="37"/>
      <c r="JLI177" s="37"/>
      <c r="JLJ177" s="37"/>
      <c r="JLK177" s="37"/>
      <c r="JLL177" s="37"/>
      <c r="JLM177" s="37"/>
      <c r="JLN177" s="37"/>
      <c r="JLO177" s="37"/>
      <c r="JLP177" s="37"/>
      <c r="JLQ177" s="37"/>
      <c r="JLR177" s="37"/>
      <c r="JLS177" s="37"/>
      <c r="JLT177" s="37"/>
      <c r="JLU177" s="37"/>
      <c r="JLV177" s="37"/>
      <c r="JLW177" s="37"/>
      <c r="JLX177" s="37"/>
      <c r="JLY177" s="37"/>
      <c r="JLZ177" s="37"/>
      <c r="JMA177" s="37"/>
      <c r="JMB177" s="37"/>
      <c r="JMC177" s="37"/>
      <c r="JMD177" s="37"/>
      <c r="JME177" s="37"/>
      <c r="JMF177" s="37"/>
      <c r="JMG177" s="37"/>
      <c r="JMH177" s="37"/>
      <c r="JMI177" s="37"/>
      <c r="JMJ177" s="37"/>
      <c r="JMK177" s="37"/>
      <c r="JML177" s="37"/>
      <c r="JMM177" s="37"/>
      <c r="JMN177" s="37"/>
      <c r="JMO177" s="37"/>
      <c r="JMP177" s="37"/>
      <c r="JMQ177" s="37"/>
      <c r="JMR177" s="37"/>
      <c r="JMS177" s="37"/>
      <c r="JMT177" s="37"/>
      <c r="JMU177" s="37"/>
      <c r="JMV177" s="37"/>
      <c r="JMW177" s="37"/>
      <c r="JMX177" s="37"/>
      <c r="JMY177" s="37"/>
      <c r="JMZ177" s="37"/>
      <c r="JNA177" s="37"/>
      <c r="JNB177" s="37"/>
      <c r="JNC177" s="37"/>
      <c r="JND177" s="37"/>
      <c r="JNE177" s="37"/>
      <c r="JNF177" s="37"/>
      <c r="JNG177" s="37"/>
      <c r="JNH177" s="37"/>
      <c r="JNI177" s="37"/>
      <c r="JNJ177" s="37"/>
      <c r="JNK177" s="37"/>
      <c r="JNL177" s="37"/>
      <c r="JNM177" s="37"/>
      <c r="JNN177" s="37"/>
      <c r="JNO177" s="37"/>
      <c r="JNP177" s="37"/>
      <c r="JNQ177" s="37"/>
      <c r="JNR177" s="37"/>
      <c r="JNS177" s="37"/>
      <c r="JNT177" s="37"/>
      <c r="JNU177" s="37"/>
      <c r="JNV177" s="37"/>
      <c r="JNW177" s="37"/>
      <c r="JNX177" s="37"/>
      <c r="JNY177" s="37"/>
      <c r="JNZ177" s="37"/>
      <c r="JOA177" s="37"/>
      <c r="JOB177" s="37"/>
      <c r="JOC177" s="37"/>
      <c r="JOD177" s="37"/>
      <c r="JOE177" s="37"/>
      <c r="JOF177" s="37"/>
      <c r="JOG177" s="37"/>
      <c r="JOH177" s="37"/>
      <c r="JOI177" s="37"/>
      <c r="JOJ177" s="37"/>
      <c r="JOK177" s="37"/>
      <c r="JOL177" s="37"/>
      <c r="JOM177" s="37"/>
      <c r="JON177" s="37"/>
      <c r="JOO177" s="37"/>
      <c r="JOP177" s="37"/>
      <c r="JOQ177" s="37"/>
      <c r="JOR177" s="37"/>
      <c r="JOS177" s="37"/>
      <c r="JOT177" s="37"/>
      <c r="JOU177" s="37"/>
      <c r="JOV177" s="37"/>
      <c r="JOW177" s="37"/>
      <c r="JOX177" s="37"/>
      <c r="JOY177" s="37"/>
      <c r="JOZ177" s="37"/>
      <c r="JPA177" s="37"/>
      <c r="JPB177" s="37"/>
      <c r="JPC177" s="37"/>
      <c r="JPD177" s="37"/>
      <c r="JPE177" s="37"/>
      <c r="JPF177" s="37"/>
      <c r="JPG177" s="37"/>
      <c r="JPH177" s="37"/>
      <c r="JPI177" s="37"/>
      <c r="JPJ177" s="37"/>
      <c r="JPK177" s="37"/>
      <c r="JPL177" s="37"/>
      <c r="JPM177" s="37"/>
      <c r="JPN177" s="37"/>
      <c r="JPO177" s="37"/>
      <c r="JPP177" s="37"/>
      <c r="JPQ177" s="37"/>
      <c r="JPR177" s="37"/>
      <c r="JPS177" s="37"/>
      <c r="JPT177" s="37"/>
      <c r="JPU177" s="37"/>
      <c r="JPV177" s="37"/>
      <c r="JPW177" s="37"/>
      <c r="JPX177" s="37"/>
      <c r="JPY177" s="37"/>
      <c r="JPZ177" s="37"/>
      <c r="JQA177" s="37"/>
      <c r="JQB177" s="37"/>
      <c r="JQC177" s="37"/>
      <c r="JQD177" s="37"/>
      <c r="JQE177" s="37"/>
      <c r="JQF177" s="37"/>
      <c r="JQG177" s="37"/>
      <c r="JQH177" s="37"/>
      <c r="JQI177" s="37"/>
      <c r="JQJ177" s="37"/>
      <c r="JQK177" s="37"/>
      <c r="JQL177" s="37"/>
      <c r="JQM177" s="37"/>
      <c r="JQN177" s="37"/>
      <c r="JQO177" s="37"/>
      <c r="JQP177" s="37"/>
      <c r="JQQ177" s="37"/>
      <c r="JQR177" s="37"/>
      <c r="JQS177" s="37"/>
      <c r="JQT177" s="37"/>
      <c r="JQU177" s="37"/>
      <c r="JQV177" s="37"/>
      <c r="JQW177" s="37"/>
      <c r="JQX177" s="37"/>
      <c r="JQY177" s="37"/>
      <c r="JQZ177" s="37"/>
      <c r="JRA177" s="37"/>
      <c r="JRB177" s="37"/>
      <c r="JRC177" s="37"/>
      <c r="JRD177" s="37"/>
      <c r="JRE177" s="37"/>
      <c r="JRF177" s="37"/>
      <c r="JRG177" s="37"/>
      <c r="JRH177" s="37"/>
      <c r="JRI177" s="37"/>
      <c r="JRJ177" s="37"/>
      <c r="JRK177" s="37"/>
      <c r="JRL177" s="37"/>
      <c r="JRM177" s="37"/>
      <c r="JRN177" s="37"/>
      <c r="JRO177" s="37"/>
      <c r="JRP177" s="37"/>
      <c r="JRQ177" s="37"/>
      <c r="JRR177" s="37"/>
      <c r="JRS177" s="37"/>
      <c r="JRT177" s="37"/>
      <c r="JRU177" s="37"/>
      <c r="JRV177" s="37"/>
      <c r="JRW177" s="37"/>
      <c r="JRX177" s="37"/>
      <c r="JRY177" s="37"/>
      <c r="JRZ177" s="37"/>
      <c r="JSA177" s="37"/>
      <c r="JSB177" s="37"/>
      <c r="JSC177" s="37"/>
      <c r="JSD177" s="37"/>
      <c r="JSE177" s="37"/>
      <c r="JSF177" s="37"/>
      <c r="JSG177" s="37"/>
      <c r="JSH177" s="37"/>
      <c r="JSI177" s="37"/>
      <c r="JSJ177" s="37"/>
      <c r="JSK177" s="37"/>
      <c r="JSL177" s="37"/>
      <c r="JSM177" s="37"/>
      <c r="JSN177" s="37"/>
      <c r="JSO177" s="37"/>
      <c r="JSP177" s="37"/>
      <c r="JSQ177" s="37"/>
      <c r="JSR177" s="37"/>
      <c r="JSS177" s="37"/>
      <c r="JST177" s="37"/>
      <c r="JSU177" s="37"/>
      <c r="JSV177" s="37"/>
      <c r="JSW177" s="37"/>
      <c r="JSX177" s="37"/>
      <c r="JSY177" s="37"/>
      <c r="JSZ177" s="37"/>
      <c r="JTA177" s="37"/>
      <c r="JTB177" s="37"/>
      <c r="JTC177" s="37"/>
      <c r="JTD177" s="37"/>
      <c r="JTE177" s="37"/>
      <c r="JTF177" s="37"/>
      <c r="JTG177" s="37"/>
      <c r="JTH177" s="37"/>
      <c r="JTI177" s="37"/>
      <c r="JTJ177" s="37"/>
      <c r="JTK177" s="37"/>
      <c r="JTL177" s="37"/>
      <c r="JTM177" s="37"/>
      <c r="JTN177" s="37"/>
      <c r="JTO177" s="37"/>
      <c r="JTP177" s="37"/>
      <c r="JTQ177" s="37"/>
      <c r="JTR177" s="37"/>
      <c r="JTS177" s="37"/>
      <c r="JTT177" s="37"/>
      <c r="JTU177" s="37"/>
      <c r="JTV177" s="37"/>
      <c r="JTW177" s="37"/>
      <c r="JTX177" s="37"/>
      <c r="JTY177" s="37"/>
      <c r="JTZ177" s="37"/>
      <c r="JUA177" s="37"/>
      <c r="JUB177" s="37"/>
      <c r="JUC177" s="37"/>
      <c r="JUD177" s="37"/>
      <c r="JUE177" s="37"/>
      <c r="JUF177" s="37"/>
      <c r="JUG177" s="37"/>
      <c r="JUH177" s="37"/>
      <c r="JUI177" s="37"/>
      <c r="JUJ177" s="37"/>
      <c r="JUK177" s="37"/>
      <c r="JUL177" s="37"/>
      <c r="JUM177" s="37"/>
      <c r="JUN177" s="37"/>
      <c r="JUO177" s="37"/>
      <c r="JUP177" s="37"/>
      <c r="JUQ177" s="37"/>
      <c r="JUR177" s="37"/>
      <c r="JUS177" s="37"/>
      <c r="JUT177" s="37"/>
      <c r="JUU177" s="37"/>
      <c r="JUV177" s="37"/>
      <c r="JUW177" s="37"/>
      <c r="JUX177" s="37"/>
      <c r="JUY177" s="37"/>
      <c r="JUZ177" s="37"/>
      <c r="JVA177" s="37"/>
      <c r="JVB177" s="37"/>
      <c r="JVC177" s="37"/>
      <c r="JVD177" s="37"/>
      <c r="JVE177" s="37"/>
      <c r="JVF177" s="37"/>
      <c r="JVG177" s="37"/>
      <c r="JVH177" s="37"/>
      <c r="JVI177" s="37"/>
      <c r="JVJ177" s="37"/>
      <c r="JVK177" s="37"/>
      <c r="JVL177" s="37"/>
      <c r="JVM177" s="37"/>
      <c r="JVN177" s="37"/>
      <c r="JVO177" s="37"/>
      <c r="JVP177" s="37"/>
      <c r="JVQ177" s="37"/>
      <c r="JVR177" s="37"/>
      <c r="JVS177" s="37"/>
      <c r="JVT177" s="37"/>
      <c r="JVU177" s="37"/>
      <c r="JVV177" s="37"/>
      <c r="JVW177" s="37"/>
      <c r="JVX177" s="37"/>
      <c r="JVY177" s="37"/>
      <c r="JVZ177" s="37"/>
      <c r="JWA177" s="37"/>
      <c r="JWB177" s="37"/>
      <c r="JWC177" s="37"/>
      <c r="JWD177" s="37"/>
      <c r="JWE177" s="37"/>
      <c r="JWF177" s="37"/>
      <c r="JWG177" s="37"/>
      <c r="JWH177" s="37"/>
      <c r="JWI177" s="37"/>
      <c r="JWJ177" s="37"/>
      <c r="JWK177" s="37"/>
      <c r="JWL177" s="37"/>
      <c r="JWM177" s="37"/>
      <c r="JWN177" s="37"/>
      <c r="JWO177" s="37"/>
      <c r="JWP177" s="37"/>
      <c r="JWQ177" s="37"/>
      <c r="JWR177" s="37"/>
      <c r="JWS177" s="37"/>
      <c r="JWT177" s="37"/>
      <c r="JWU177" s="37"/>
      <c r="JWV177" s="37"/>
      <c r="JWW177" s="37"/>
      <c r="JWX177" s="37"/>
      <c r="JWY177" s="37"/>
      <c r="JWZ177" s="37"/>
      <c r="JXA177" s="37"/>
      <c r="JXB177" s="37"/>
      <c r="JXC177" s="37"/>
      <c r="JXD177" s="37"/>
      <c r="JXE177" s="37"/>
      <c r="JXF177" s="37"/>
      <c r="JXG177" s="37"/>
      <c r="JXH177" s="37"/>
      <c r="JXI177" s="37"/>
      <c r="JXJ177" s="37"/>
      <c r="JXK177" s="37"/>
      <c r="JXL177" s="37"/>
      <c r="JXM177" s="37"/>
      <c r="JXN177" s="37"/>
      <c r="JXO177" s="37"/>
      <c r="JXP177" s="37"/>
      <c r="JXQ177" s="37"/>
      <c r="JXR177" s="37"/>
      <c r="JXS177" s="37"/>
      <c r="JXT177" s="37"/>
      <c r="JXU177" s="37"/>
      <c r="JXV177" s="37"/>
      <c r="JXW177" s="37"/>
      <c r="JXX177" s="37"/>
      <c r="JXY177" s="37"/>
      <c r="JXZ177" s="37"/>
      <c r="JYA177" s="37"/>
      <c r="JYB177" s="37"/>
      <c r="JYC177" s="37"/>
      <c r="JYD177" s="37"/>
      <c r="JYE177" s="37"/>
      <c r="JYF177" s="37"/>
      <c r="JYG177" s="37"/>
      <c r="JYH177" s="37"/>
      <c r="JYI177" s="37"/>
      <c r="JYJ177" s="37"/>
      <c r="JYK177" s="37"/>
      <c r="JYL177" s="37"/>
      <c r="JYM177" s="37"/>
      <c r="JYN177" s="37"/>
      <c r="JYO177" s="37"/>
      <c r="JYP177" s="37"/>
      <c r="JYQ177" s="37"/>
      <c r="JYR177" s="37"/>
      <c r="JYS177" s="37"/>
      <c r="JYT177" s="37"/>
      <c r="JYU177" s="37"/>
      <c r="JYV177" s="37"/>
      <c r="JYW177" s="37"/>
      <c r="JYX177" s="37"/>
      <c r="JYY177" s="37"/>
      <c r="JYZ177" s="37"/>
      <c r="JZA177" s="37"/>
      <c r="JZB177" s="37"/>
      <c r="JZC177" s="37"/>
      <c r="JZD177" s="37"/>
      <c r="JZE177" s="37"/>
      <c r="JZF177" s="37"/>
      <c r="JZG177" s="37"/>
      <c r="JZH177" s="37"/>
      <c r="JZI177" s="37"/>
      <c r="JZJ177" s="37"/>
      <c r="JZK177" s="37"/>
      <c r="JZL177" s="37"/>
      <c r="JZM177" s="37"/>
      <c r="JZN177" s="37"/>
      <c r="JZO177" s="37"/>
      <c r="JZP177" s="37"/>
      <c r="JZQ177" s="37"/>
      <c r="JZR177" s="37"/>
      <c r="JZS177" s="37"/>
      <c r="JZT177" s="37"/>
      <c r="JZU177" s="37"/>
      <c r="JZV177" s="37"/>
      <c r="JZW177" s="37"/>
      <c r="JZX177" s="37"/>
      <c r="JZY177" s="37"/>
      <c r="JZZ177" s="37"/>
      <c r="KAA177" s="37"/>
      <c r="KAB177" s="37"/>
      <c r="KAC177" s="37"/>
      <c r="KAD177" s="37"/>
      <c r="KAE177" s="37"/>
      <c r="KAF177" s="37"/>
      <c r="KAG177" s="37"/>
      <c r="KAH177" s="37"/>
      <c r="KAI177" s="37"/>
      <c r="KAJ177" s="37"/>
      <c r="KAK177" s="37"/>
      <c r="KAL177" s="37"/>
      <c r="KAM177" s="37"/>
      <c r="KAN177" s="37"/>
      <c r="KAO177" s="37"/>
      <c r="KAP177" s="37"/>
      <c r="KAQ177" s="37"/>
      <c r="KAR177" s="37"/>
      <c r="KAS177" s="37"/>
      <c r="KAT177" s="37"/>
      <c r="KAU177" s="37"/>
      <c r="KAV177" s="37"/>
      <c r="KAW177" s="37"/>
      <c r="KAX177" s="37"/>
      <c r="KAY177" s="37"/>
      <c r="KAZ177" s="37"/>
      <c r="KBA177" s="37"/>
      <c r="KBB177" s="37"/>
      <c r="KBC177" s="37"/>
      <c r="KBD177" s="37"/>
      <c r="KBE177" s="37"/>
      <c r="KBF177" s="37"/>
      <c r="KBG177" s="37"/>
      <c r="KBH177" s="37"/>
      <c r="KBI177" s="37"/>
      <c r="KBJ177" s="37"/>
      <c r="KBK177" s="37"/>
      <c r="KBL177" s="37"/>
      <c r="KBM177" s="37"/>
      <c r="KBN177" s="37"/>
      <c r="KBO177" s="37"/>
      <c r="KBP177" s="37"/>
      <c r="KBQ177" s="37"/>
      <c r="KBR177" s="37"/>
      <c r="KBS177" s="37"/>
      <c r="KBT177" s="37"/>
      <c r="KBU177" s="37"/>
      <c r="KBV177" s="37"/>
      <c r="KBW177" s="37"/>
      <c r="KBX177" s="37"/>
      <c r="KBY177" s="37"/>
      <c r="KBZ177" s="37"/>
      <c r="KCA177" s="37"/>
      <c r="KCB177" s="37"/>
      <c r="KCC177" s="37"/>
      <c r="KCD177" s="37"/>
      <c r="KCE177" s="37"/>
      <c r="KCF177" s="37"/>
      <c r="KCG177" s="37"/>
      <c r="KCH177" s="37"/>
      <c r="KCI177" s="37"/>
      <c r="KCJ177" s="37"/>
      <c r="KCK177" s="37"/>
      <c r="KCL177" s="37"/>
      <c r="KCM177" s="37"/>
      <c r="KCN177" s="37"/>
      <c r="KCO177" s="37"/>
      <c r="KCP177" s="37"/>
      <c r="KCQ177" s="37"/>
      <c r="KCR177" s="37"/>
      <c r="KCS177" s="37"/>
      <c r="KCT177" s="37"/>
      <c r="KCU177" s="37"/>
      <c r="KCV177" s="37"/>
      <c r="KCW177" s="37"/>
      <c r="KCX177" s="37"/>
      <c r="KCY177" s="37"/>
      <c r="KCZ177" s="37"/>
      <c r="KDA177" s="37"/>
      <c r="KDB177" s="37"/>
      <c r="KDC177" s="37"/>
      <c r="KDD177" s="37"/>
      <c r="KDE177" s="37"/>
      <c r="KDF177" s="37"/>
      <c r="KDG177" s="37"/>
      <c r="KDH177" s="37"/>
      <c r="KDI177" s="37"/>
      <c r="KDJ177" s="37"/>
      <c r="KDK177" s="37"/>
      <c r="KDL177" s="37"/>
      <c r="KDM177" s="37"/>
      <c r="KDN177" s="37"/>
      <c r="KDO177" s="37"/>
      <c r="KDP177" s="37"/>
      <c r="KDQ177" s="37"/>
      <c r="KDR177" s="37"/>
      <c r="KDS177" s="37"/>
      <c r="KDT177" s="37"/>
      <c r="KDU177" s="37"/>
      <c r="KDV177" s="37"/>
      <c r="KDW177" s="37"/>
      <c r="KDX177" s="37"/>
      <c r="KDY177" s="37"/>
      <c r="KDZ177" s="37"/>
      <c r="KEA177" s="37"/>
      <c r="KEB177" s="37"/>
      <c r="KEC177" s="37"/>
      <c r="KED177" s="37"/>
      <c r="KEE177" s="37"/>
      <c r="KEF177" s="37"/>
      <c r="KEG177" s="37"/>
      <c r="KEH177" s="37"/>
      <c r="KEI177" s="37"/>
      <c r="KEJ177" s="37"/>
      <c r="KEK177" s="37"/>
      <c r="KEL177" s="37"/>
      <c r="KEM177" s="37"/>
      <c r="KEN177" s="37"/>
      <c r="KEO177" s="37"/>
      <c r="KEP177" s="37"/>
      <c r="KEQ177" s="37"/>
      <c r="KER177" s="37"/>
      <c r="KES177" s="37"/>
      <c r="KET177" s="37"/>
      <c r="KEU177" s="37"/>
      <c r="KEV177" s="37"/>
      <c r="KEW177" s="37"/>
      <c r="KEX177" s="37"/>
      <c r="KEY177" s="37"/>
      <c r="KEZ177" s="37"/>
      <c r="KFA177" s="37"/>
      <c r="KFB177" s="37"/>
      <c r="KFC177" s="37"/>
      <c r="KFD177" s="37"/>
      <c r="KFE177" s="37"/>
      <c r="KFF177" s="37"/>
      <c r="KFG177" s="37"/>
      <c r="KFH177" s="37"/>
      <c r="KFI177" s="37"/>
      <c r="KFJ177" s="37"/>
      <c r="KFK177" s="37"/>
      <c r="KFL177" s="37"/>
      <c r="KFM177" s="37"/>
      <c r="KFN177" s="37"/>
      <c r="KFO177" s="37"/>
      <c r="KFP177" s="37"/>
      <c r="KFQ177" s="37"/>
      <c r="KFR177" s="37"/>
      <c r="KFS177" s="37"/>
      <c r="KFT177" s="37"/>
      <c r="KFU177" s="37"/>
      <c r="KFV177" s="37"/>
      <c r="KFW177" s="37"/>
      <c r="KFX177" s="37"/>
      <c r="KFY177" s="37"/>
      <c r="KFZ177" s="37"/>
      <c r="KGA177" s="37"/>
      <c r="KGB177" s="37"/>
      <c r="KGC177" s="37"/>
      <c r="KGD177" s="37"/>
      <c r="KGE177" s="37"/>
      <c r="KGF177" s="37"/>
      <c r="KGG177" s="37"/>
      <c r="KGH177" s="37"/>
      <c r="KGI177" s="37"/>
      <c r="KGJ177" s="37"/>
      <c r="KGK177" s="37"/>
      <c r="KGL177" s="37"/>
      <c r="KGM177" s="37"/>
      <c r="KGN177" s="37"/>
      <c r="KGO177" s="37"/>
      <c r="KGP177" s="37"/>
      <c r="KGQ177" s="37"/>
      <c r="KGR177" s="37"/>
      <c r="KGS177" s="37"/>
      <c r="KGT177" s="37"/>
      <c r="KGU177" s="37"/>
      <c r="KGV177" s="37"/>
      <c r="KGW177" s="37"/>
      <c r="KGX177" s="37"/>
      <c r="KGY177" s="37"/>
      <c r="KGZ177" s="37"/>
      <c r="KHA177" s="37"/>
      <c r="KHB177" s="37"/>
      <c r="KHC177" s="37"/>
      <c r="KHD177" s="37"/>
      <c r="KHE177" s="37"/>
      <c r="KHF177" s="37"/>
      <c r="KHG177" s="37"/>
      <c r="KHH177" s="37"/>
      <c r="KHI177" s="37"/>
      <c r="KHJ177" s="37"/>
      <c r="KHK177" s="37"/>
      <c r="KHL177" s="37"/>
      <c r="KHM177" s="37"/>
      <c r="KHN177" s="37"/>
      <c r="KHO177" s="37"/>
      <c r="KHP177" s="37"/>
      <c r="KHQ177" s="37"/>
      <c r="KHR177" s="37"/>
      <c r="KHS177" s="37"/>
      <c r="KHT177" s="37"/>
      <c r="KHU177" s="37"/>
      <c r="KHV177" s="37"/>
      <c r="KHW177" s="37"/>
      <c r="KHX177" s="37"/>
      <c r="KHY177" s="37"/>
      <c r="KHZ177" s="37"/>
      <c r="KIA177" s="37"/>
      <c r="KIB177" s="37"/>
      <c r="KIC177" s="37"/>
      <c r="KID177" s="37"/>
      <c r="KIE177" s="37"/>
      <c r="KIF177" s="37"/>
      <c r="KIG177" s="37"/>
      <c r="KIH177" s="37"/>
      <c r="KII177" s="37"/>
      <c r="KIJ177" s="37"/>
      <c r="KIK177" s="37"/>
      <c r="KIL177" s="37"/>
      <c r="KIM177" s="37"/>
      <c r="KIN177" s="37"/>
      <c r="KIO177" s="37"/>
      <c r="KIP177" s="37"/>
      <c r="KIQ177" s="37"/>
      <c r="KIR177" s="37"/>
      <c r="KIS177" s="37"/>
      <c r="KIT177" s="37"/>
      <c r="KIU177" s="37"/>
      <c r="KIV177" s="37"/>
      <c r="KIW177" s="37"/>
      <c r="KIX177" s="37"/>
      <c r="KIY177" s="37"/>
      <c r="KIZ177" s="37"/>
      <c r="KJA177" s="37"/>
      <c r="KJB177" s="37"/>
      <c r="KJC177" s="37"/>
      <c r="KJD177" s="37"/>
      <c r="KJE177" s="37"/>
      <c r="KJF177" s="37"/>
      <c r="KJG177" s="37"/>
      <c r="KJH177" s="37"/>
      <c r="KJI177" s="37"/>
      <c r="KJJ177" s="37"/>
      <c r="KJK177" s="37"/>
      <c r="KJL177" s="37"/>
      <c r="KJM177" s="37"/>
      <c r="KJN177" s="37"/>
      <c r="KJO177" s="37"/>
      <c r="KJP177" s="37"/>
      <c r="KJQ177" s="37"/>
      <c r="KJR177" s="37"/>
      <c r="KJS177" s="37"/>
      <c r="KJT177" s="37"/>
      <c r="KJU177" s="37"/>
      <c r="KJV177" s="37"/>
      <c r="KJW177" s="37"/>
      <c r="KJX177" s="37"/>
      <c r="KJY177" s="37"/>
      <c r="KJZ177" s="37"/>
      <c r="KKA177" s="37"/>
      <c r="KKB177" s="37"/>
      <c r="KKC177" s="37"/>
      <c r="KKD177" s="37"/>
      <c r="KKE177" s="37"/>
      <c r="KKF177" s="37"/>
      <c r="KKG177" s="37"/>
      <c r="KKH177" s="37"/>
      <c r="KKI177" s="37"/>
      <c r="KKJ177" s="37"/>
      <c r="KKK177" s="37"/>
      <c r="KKL177" s="37"/>
      <c r="KKM177" s="37"/>
      <c r="KKN177" s="37"/>
      <c r="KKO177" s="37"/>
      <c r="KKP177" s="37"/>
      <c r="KKQ177" s="37"/>
      <c r="KKR177" s="37"/>
      <c r="KKS177" s="37"/>
      <c r="KKT177" s="37"/>
      <c r="KKU177" s="37"/>
      <c r="KKV177" s="37"/>
      <c r="KKW177" s="37"/>
      <c r="KKX177" s="37"/>
      <c r="KKY177" s="37"/>
      <c r="KKZ177" s="37"/>
      <c r="KLA177" s="37"/>
      <c r="KLB177" s="37"/>
      <c r="KLC177" s="37"/>
      <c r="KLD177" s="37"/>
      <c r="KLE177" s="37"/>
      <c r="KLF177" s="37"/>
      <c r="KLG177" s="37"/>
      <c r="KLH177" s="37"/>
      <c r="KLI177" s="37"/>
      <c r="KLJ177" s="37"/>
      <c r="KLK177" s="37"/>
      <c r="KLL177" s="37"/>
      <c r="KLM177" s="37"/>
      <c r="KLN177" s="37"/>
      <c r="KLO177" s="37"/>
      <c r="KLP177" s="37"/>
      <c r="KLQ177" s="37"/>
      <c r="KLR177" s="37"/>
      <c r="KLS177" s="37"/>
      <c r="KLT177" s="37"/>
      <c r="KLU177" s="37"/>
      <c r="KLV177" s="37"/>
      <c r="KLW177" s="37"/>
      <c r="KLX177" s="37"/>
      <c r="KLY177" s="37"/>
      <c r="KLZ177" s="37"/>
      <c r="KMA177" s="37"/>
      <c r="KMB177" s="37"/>
      <c r="KMC177" s="37"/>
      <c r="KMD177" s="37"/>
      <c r="KME177" s="37"/>
      <c r="KMF177" s="37"/>
      <c r="KMG177" s="37"/>
      <c r="KMH177" s="37"/>
      <c r="KMI177" s="37"/>
      <c r="KMJ177" s="37"/>
      <c r="KMK177" s="37"/>
      <c r="KML177" s="37"/>
      <c r="KMM177" s="37"/>
      <c r="KMN177" s="37"/>
      <c r="KMO177" s="37"/>
      <c r="KMP177" s="37"/>
      <c r="KMQ177" s="37"/>
      <c r="KMR177" s="37"/>
      <c r="KMS177" s="37"/>
      <c r="KMT177" s="37"/>
      <c r="KMU177" s="37"/>
      <c r="KMV177" s="37"/>
      <c r="KMW177" s="37"/>
      <c r="KMX177" s="37"/>
      <c r="KMY177" s="37"/>
      <c r="KMZ177" s="37"/>
      <c r="KNA177" s="37"/>
      <c r="KNB177" s="37"/>
      <c r="KNC177" s="37"/>
      <c r="KND177" s="37"/>
      <c r="KNE177" s="37"/>
      <c r="KNF177" s="37"/>
      <c r="KNG177" s="37"/>
      <c r="KNH177" s="37"/>
      <c r="KNI177" s="37"/>
      <c r="KNJ177" s="37"/>
      <c r="KNK177" s="37"/>
      <c r="KNL177" s="37"/>
      <c r="KNM177" s="37"/>
      <c r="KNN177" s="37"/>
      <c r="KNO177" s="37"/>
      <c r="KNP177" s="37"/>
      <c r="KNQ177" s="37"/>
      <c r="KNR177" s="37"/>
      <c r="KNS177" s="37"/>
      <c r="KNT177" s="37"/>
      <c r="KNU177" s="37"/>
      <c r="KNV177" s="37"/>
      <c r="KNW177" s="37"/>
      <c r="KNX177" s="37"/>
      <c r="KNY177" s="37"/>
      <c r="KNZ177" s="37"/>
      <c r="KOA177" s="37"/>
      <c r="KOB177" s="37"/>
      <c r="KOC177" s="37"/>
      <c r="KOD177" s="37"/>
      <c r="KOE177" s="37"/>
      <c r="KOF177" s="37"/>
      <c r="KOG177" s="37"/>
      <c r="KOH177" s="37"/>
      <c r="KOI177" s="37"/>
      <c r="KOJ177" s="37"/>
      <c r="KOK177" s="37"/>
      <c r="KOL177" s="37"/>
      <c r="KOM177" s="37"/>
      <c r="KON177" s="37"/>
      <c r="KOO177" s="37"/>
      <c r="KOP177" s="37"/>
      <c r="KOQ177" s="37"/>
      <c r="KOR177" s="37"/>
      <c r="KOS177" s="37"/>
      <c r="KOT177" s="37"/>
      <c r="KOU177" s="37"/>
      <c r="KOV177" s="37"/>
      <c r="KOW177" s="37"/>
      <c r="KOX177" s="37"/>
      <c r="KOY177" s="37"/>
      <c r="KOZ177" s="37"/>
      <c r="KPA177" s="37"/>
      <c r="KPB177" s="37"/>
      <c r="KPC177" s="37"/>
      <c r="KPD177" s="37"/>
      <c r="KPE177" s="37"/>
      <c r="KPF177" s="37"/>
      <c r="KPG177" s="37"/>
      <c r="KPH177" s="37"/>
      <c r="KPI177" s="37"/>
      <c r="KPJ177" s="37"/>
      <c r="KPK177" s="37"/>
      <c r="KPL177" s="37"/>
      <c r="KPM177" s="37"/>
      <c r="KPN177" s="37"/>
      <c r="KPO177" s="37"/>
      <c r="KPP177" s="37"/>
      <c r="KPQ177" s="37"/>
      <c r="KPR177" s="37"/>
      <c r="KPS177" s="37"/>
      <c r="KPT177" s="37"/>
      <c r="KPU177" s="37"/>
      <c r="KPV177" s="37"/>
      <c r="KPW177" s="37"/>
      <c r="KPX177" s="37"/>
      <c r="KPY177" s="37"/>
      <c r="KPZ177" s="37"/>
      <c r="KQA177" s="37"/>
      <c r="KQB177" s="37"/>
      <c r="KQC177" s="37"/>
      <c r="KQD177" s="37"/>
      <c r="KQE177" s="37"/>
      <c r="KQF177" s="37"/>
      <c r="KQG177" s="37"/>
      <c r="KQH177" s="37"/>
      <c r="KQI177" s="37"/>
      <c r="KQJ177" s="37"/>
      <c r="KQK177" s="37"/>
      <c r="KQL177" s="37"/>
      <c r="KQM177" s="37"/>
      <c r="KQN177" s="37"/>
      <c r="KQO177" s="37"/>
      <c r="KQP177" s="37"/>
      <c r="KQQ177" s="37"/>
      <c r="KQR177" s="37"/>
      <c r="KQS177" s="37"/>
      <c r="KQT177" s="37"/>
      <c r="KQU177" s="37"/>
      <c r="KQV177" s="37"/>
      <c r="KQW177" s="37"/>
      <c r="KQX177" s="37"/>
      <c r="KQY177" s="37"/>
      <c r="KQZ177" s="37"/>
      <c r="KRA177" s="37"/>
      <c r="KRB177" s="37"/>
      <c r="KRC177" s="37"/>
      <c r="KRD177" s="37"/>
      <c r="KRE177" s="37"/>
      <c r="KRF177" s="37"/>
      <c r="KRG177" s="37"/>
      <c r="KRH177" s="37"/>
      <c r="KRI177" s="37"/>
      <c r="KRJ177" s="37"/>
      <c r="KRK177" s="37"/>
      <c r="KRL177" s="37"/>
      <c r="KRM177" s="37"/>
      <c r="KRN177" s="37"/>
      <c r="KRO177" s="37"/>
      <c r="KRP177" s="37"/>
      <c r="KRQ177" s="37"/>
      <c r="KRR177" s="37"/>
      <c r="KRS177" s="37"/>
      <c r="KRT177" s="37"/>
      <c r="KRU177" s="37"/>
      <c r="KRV177" s="37"/>
      <c r="KRW177" s="37"/>
      <c r="KRX177" s="37"/>
      <c r="KRY177" s="37"/>
      <c r="KRZ177" s="37"/>
      <c r="KSA177" s="37"/>
      <c r="KSB177" s="37"/>
      <c r="KSC177" s="37"/>
      <c r="KSD177" s="37"/>
      <c r="KSE177" s="37"/>
      <c r="KSF177" s="37"/>
      <c r="KSG177" s="37"/>
      <c r="KSH177" s="37"/>
      <c r="KSI177" s="37"/>
      <c r="KSJ177" s="37"/>
      <c r="KSK177" s="37"/>
      <c r="KSL177" s="37"/>
      <c r="KSM177" s="37"/>
      <c r="KSN177" s="37"/>
      <c r="KSO177" s="37"/>
      <c r="KSP177" s="37"/>
      <c r="KSQ177" s="37"/>
      <c r="KSR177" s="37"/>
      <c r="KSS177" s="37"/>
      <c r="KST177" s="37"/>
      <c r="KSU177" s="37"/>
      <c r="KSV177" s="37"/>
      <c r="KSW177" s="37"/>
      <c r="KSX177" s="37"/>
      <c r="KSY177" s="37"/>
      <c r="KSZ177" s="37"/>
      <c r="KTA177" s="37"/>
      <c r="KTB177" s="37"/>
      <c r="KTC177" s="37"/>
      <c r="KTD177" s="37"/>
      <c r="KTE177" s="37"/>
      <c r="KTF177" s="37"/>
      <c r="KTG177" s="37"/>
      <c r="KTH177" s="37"/>
      <c r="KTI177" s="37"/>
      <c r="KTJ177" s="37"/>
      <c r="KTK177" s="37"/>
      <c r="KTL177" s="37"/>
      <c r="KTM177" s="37"/>
      <c r="KTN177" s="37"/>
      <c r="KTO177" s="37"/>
      <c r="KTP177" s="37"/>
      <c r="KTQ177" s="37"/>
      <c r="KTR177" s="37"/>
      <c r="KTS177" s="37"/>
      <c r="KTT177" s="37"/>
      <c r="KTU177" s="37"/>
      <c r="KTV177" s="37"/>
      <c r="KTW177" s="37"/>
      <c r="KTX177" s="37"/>
      <c r="KTY177" s="37"/>
      <c r="KTZ177" s="37"/>
      <c r="KUA177" s="37"/>
      <c r="KUB177" s="37"/>
      <c r="KUC177" s="37"/>
      <c r="KUD177" s="37"/>
      <c r="KUE177" s="37"/>
      <c r="KUF177" s="37"/>
      <c r="KUG177" s="37"/>
      <c r="KUH177" s="37"/>
      <c r="KUI177" s="37"/>
      <c r="KUJ177" s="37"/>
      <c r="KUK177" s="37"/>
      <c r="KUL177" s="37"/>
      <c r="KUM177" s="37"/>
      <c r="KUN177" s="37"/>
      <c r="KUO177" s="37"/>
      <c r="KUP177" s="37"/>
      <c r="KUQ177" s="37"/>
      <c r="KUR177" s="37"/>
      <c r="KUS177" s="37"/>
      <c r="KUT177" s="37"/>
      <c r="KUU177" s="37"/>
      <c r="KUV177" s="37"/>
      <c r="KUW177" s="37"/>
      <c r="KUX177" s="37"/>
      <c r="KUY177" s="37"/>
      <c r="KUZ177" s="37"/>
      <c r="KVA177" s="37"/>
      <c r="KVB177" s="37"/>
      <c r="KVC177" s="37"/>
      <c r="KVD177" s="37"/>
      <c r="KVE177" s="37"/>
      <c r="KVF177" s="37"/>
      <c r="KVG177" s="37"/>
      <c r="KVH177" s="37"/>
      <c r="KVI177" s="37"/>
      <c r="KVJ177" s="37"/>
      <c r="KVK177" s="37"/>
      <c r="KVL177" s="37"/>
      <c r="KVM177" s="37"/>
      <c r="KVN177" s="37"/>
      <c r="KVO177" s="37"/>
      <c r="KVP177" s="37"/>
      <c r="KVQ177" s="37"/>
      <c r="KVR177" s="37"/>
      <c r="KVS177" s="37"/>
      <c r="KVT177" s="37"/>
      <c r="KVU177" s="37"/>
      <c r="KVV177" s="37"/>
      <c r="KVW177" s="37"/>
      <c r="KVX177" s="37"/>
      <c r="KVY177" s="37"/>
      <c r="KVZ177" s="37"/>
      <c r="KWA177" s="37"/>
      <c r="KWB177" s="37"/>
      <c r="KWC177" s="37"/>
      <c r="KWD177" s="37"/>
      <c r="KWE177" s="37"/>
      <c r="KWF177" s="37"/>
      <c r="KWG177" s="37"/>
      <c r="KWH177" s="37"/>
      <c r="KWI177" s="37"/>
      <c r="KWJ177" s="37"/>
      <c r="KWK177" s="37"/>
      <c r="KWL177" s="37"/>
      <c r="KWM177" s="37"/>
      <c r="KWN177" s="37"/>
      <c r="KWO177" s="37"/>
      <c r="KWP177" s="37"/>
      <c r="KWQ177" s="37"/>
      <c r="KWR177" s="37"/>
      <c r="KWS177" s="37"/>
      <c r="KWT177" s="37"/>
      <c r="KWU177" s="37"/>
      <c r="KWV177" s="37"/>
      <c r="KWW177" s="37"/>
      <c r="KWX177" s="37"/>
      <c r="KWY177" s="37"/>
      <c r="KWZ177" s="37"/>
      <c r="KXA177" s="37"/>
      <c r="KXB177" s="37"/>
      <c r="KXC177" s="37"/>
      <c r="KXD177" s="37"/>
      <c r="KXE177" s="37"/>
      <c r="KXF177" s="37"/>
      <c r="KXG177" s="37"/>
      <c r="KXH177" s="37"/>
      <c r="KXI177" s="37"/>
      <c r="KXJ177" s="37"/>
      <c r="KXK177" s="37"/>
      <c r="KXL177" s="37"/>
      <c r="KXM177" s="37"/>
      <c r="KXN177" s="37"/>
      <c r="KXO177" s="37"/>
      <c r="KXP177" s="37"/>
      <c r="KXQ177" s="37"/>
      <c r="KXR177" s="37"/>
      <c r="KXS177" s="37"/>
      <c r="KXT177" s="37"/>
      <c r="KXU177" s="37"/>
      <c r="KXV177" s="37"/>
      <c r="KXW177" s="37"/>
      <c r="KXX177" s="37"/>
      <c r="KXY177" s="37"/>
      <c r="KXZ177" s="37"/>
      <c r="KYA177" s="37"/>
      <c r="KYB177" s="37"/>
      <c r="KYC177" s="37"/>
      <c r="KYD177" s="37"/>
      <c r="KYE177" s="37"/>
      <c r="KYF177" s="37"/>
      <c r="KYG177" s="37"/>
      <c r="KYH177" s="37"/>
      <c r="KYI177" s="37"/>
      <c r="KYJ177" s="37"/>
      <c r="KYK177" s="37"/>
      <c r="KYL177" s="37"/>
      <c r="KYM177" s="37"/>
      <c r="KYN177" s="37"/>
      <c r="KYO177" s="37"/>
      <c r="KYP177" s="37"/>
      <c r="KYQ177" s="37"/>
      <c r="KYR177" s="37"/>
      <c r="KYS177" s="37"/>
      <c r="KYT177" s="37"/>
      <c r="KYU177" s="37"/>
      <c r="KYV177" s="37"/>
      <c r="KYW177" s="37"/>
      <c r="KYX177" s="37"/>
      <c r="KYY177" s="37"/>
      <c r="KYZ177" s="37"/>
      <c r="KZA177" s="37"/>
      <c r="KZB177" s="37"/>
      <c r="KZC177" s="37"/>
      <c r="KZD177" s="37"/>
      <c r="KZE177" s="37"/>
      <c r="KZF177" s="37"/>
      <c r="KZG177" s="37"/>
      <c r="KZH177" s="37"/>
      <c r="KZI177" s="37"/>
      <c r="KZJ177" s="37"/>
      <c r="KZK177" s="37"/>
      <c r="KZL177" s="37"/>
      <c r="KZM177" s="37"/>
      <c r="KZN177" s="37"/>
      <c r="KZO177" s="37"/>
      <c r="KZP177" s="37"/>
      <c r="KZQ177" s="37"/>
      <c r="KZR177" s="37"/>
      <c r="KZS177" s="37"/>
      <c r="KZT177" s="37"/>
      <c r="KZU177" s="37"/>
      <c r="KZV177" s="37"/>
      <c r="KZW177" s="37"/>
      <c r="KZX177" s="37"/>
      <c r="KZY177" s="37"/>
      <c r="KZZ177" s="37"/>
      <c r="LAA177" s="37"/>
      <c r="LAB177" s="37"/>
      <c r="LAC177" s="37"/>
      <c r="LAD177" s="37"/>
      <c r="LAE177" s="37"/>
      <c r="LAF177" s="37"/>
      <c r="LAG177" s="37"/>
      <c r="LAH177" s="37"/>
      <c r="LAI177" s="37"/>
      <c r="LAJ177" s="37"/>
      <c r="LAK177" s="37"/>
      <c r="LAL177" s="37"/>
      <c r="LAM177" s="37"/>
      <c r="LAN177" s="37"/>
      <c r="LAO177" s="37"/>
      <c r="LAP177" s="37"/>
      <c r="LAQ177" s="37"/>
      <c r="LAR177" s="37"/>
      <c r="LAS177" s="37"/>
      <c r="LAT177" s="37"/>
      <c r="LAU177" s="37"/>
      <c r="LAV177" s="37"/>
      <c r="LAW177" s="37"/>
      <c r="LAX177" s="37"/>
      <c r="LAY177" s="37"/>
      <c r="LAZ177" s="37"/>
      <c r="LBA177" s="37"/>
      <c r="LBB177" s="37"/>
      <c r="LBC177" s="37"/>
      <c r="LBD177" s="37"/>
      <c r="LBE177" s="37"/>
      <c r="LBF177" s="37"/>
      <c r="LBG177" s="37"/>
      <c r="LBH177" s="37"/>
      <c r="LBI177" s="37"/>
      <c r="LBJ177" s="37"/>
      <c r="LBK177" s="37"/>
      <c r="LBL177" s="37"/>
      <c r="LBM177" s="37"/>
      <c r="LBN177" s="37"/>
      <c r="LBO177" s="37"/>
      <c r="LBP177" s="37"/>
      <c r="LBQ177" s="37"/>
      <c r="LBR177" s="37"/>
      <c r="LBS177" s="37"/>
      <c r="LBT177" s="37"/>
      <c r="LBU177" s="37"/>
      <c r="LBV177" s="37"/>
      <c r="LBW177" s="37"/>
      <c r="LBX177" s="37"/>
      <c r="LBY177" s="37"/>
      <c r="LBZ177" s="37"/>
      <c r="LCA177" s="37"/>
      <c r="LCB177" s="37"/>
      <c r="LCC177" s="37"/>
      <c r="LCD177" s="37"/>
      <c r="LCE177" s="37"/>
      <c r="LCF177" s="37"/>
      <c r="LCG177" s="37"/>
      <c r="LCH177" s="37"/>
      <c r="LCI177" s="37"/>
      <c r="LCJ177" s="37"/>
      <c r="LCK177" s="37"/>
      <c r="LCL177" s="37"/>
      <c r="LCM177" s="37"/>
      <c r="LCN177" s="37"/>
      <c r="LCO177" s="37"/>
      <c r="LCP177" s="37"/>
      <c r="LCQ177" s="37"/>
      <c r="LCR177" s="37"/>
      <c r="LCS177" s="37"/>
      <c r="LCT177" s="37"/>
      <c r="LCU177" s="37"/>
      <c r="LCV177" s="37"/>
      <c r="LCW177" s="37"/>
      <c r="LCX177" s="37"/>
      <c r="LCY177" s="37"/>
      <c r="LCZ177" s="37"/>
      <c r="LDA177" s="37"/>
      <c r="LDB177" s="37"/>
      <c r="LDC177" s="37"/>
      <c r="LDD177" s="37"/>
      <c r="LDE177" s="37"/>
      <c r="LDF177" s="37"/>
      <c r="LDG177" s="37"/>
      <c r="LDH177" s="37"/>
      <c r="LDI177" s="37"/>
      <c r="LDJ177" s="37"/>
      <c r="LDK177" s="37"/>
      <c r="LDL177" s="37"/>
      <c r="LDM177" s="37"/>
      <c r="LDN177" s="37"/>
      <c r="LDO177" s="37"/>
      <c r="LDP177" s="37"/>
      <c r="LDQ177" s="37"/>
      <c r="LDR177" s="37"/>
      <c r="LDS177" s="37"/>
      <c r="LDT177" s="37"/>
      <c r="LDU177" s="37"/>
      <c r="LDV177" s="37"/>
      <c r="LDW177" s="37"/>
      <c r="LDX177" s="37"/>
      <c r="LDY177" s="37"/>
      <c r="LDZ177" s="37"/>
      <c r="LEA177" s="37"/>
      <c r="LEB177" s="37"/>
      <c r="LEC177" s="37"/>
      <c r="LED177" s="37"/>
      <c r="LEE177" s="37"/>
      <c r="LEF177" s="37"/>
      <c r="LEG177" s="37"/>
      <c r="LEH177" s="37"/>
      <c r="LEI177" s="37"/>
      <c r="LEJ177" s="37"/>
      <c r="LEK177" s="37"/>
      <c r="LEL177" s="37"/>
      <c r="LEM177" s="37"/>
      <c r="LEN177" s="37"/>
      <c r="LEO177" s="37"/>
      <c r="LEP177" s="37"/>
      <c r="LEQ177" s="37"/>
      <c r="LER177" s="37"/>
      <c r="LES177" s="37"/>
      <c r="LET177" s="37"/>
      <c r="LEU177" s="37"/>
      <c r="LEV177" s="37"/>
      <c r="LEW177" s="37"/>
      <c r="LEX177" s="37"/>
      <c r="LEY177" s="37"/>
      <c r="LEZ177" s="37"/>
      <c r="LFA177" s="37"/>
      <c r="LFB177" s="37"/>
      <c r="LFC177" s="37"/>
      <c r="LFD177" s="37"/>
      <c r="LFE177" s="37"/>
      <c r="LFF177" s="37"/>
      <c r="LFG177" s="37"/>
      <c r="LFH177" s="37"/>
      <c r="LFI177" s="37"/>
      <c r="LFJ177" s="37"/>
      <c r="LFK177" s="37"/>
      <c r="LFL177" s="37"/>
      <c r="LFM177" s="37"/>
      <c r="LFN177" s="37"/>
      <c r="LFO177" s="37"/>
      <c r="LFP177" s="37"/>
      <c r="LFQ177" s="37"/>
      <c r="LFR177" s="37"/>
      <c r="LFS177" s="37"/>
      <c r="LFT177" s="37"/>
      <c r="LFU177" s="37"/>
      <c r="LFV177" s="37"/>
      <c r="LFW177" s="37"/>
      <c r="LFX177" s="37"/>
      <c r="LFY177" s="37"/>
      <c r="LFZ177" s="37"/>
      <c r="LGA177" s="37"/>
      <c r="LGB177" s="37"/>
      <c r="LGC177" s="37"/>
      <c r="LGD177" s="37"/>
      <c r="LGE177" s="37"/>
      <c r="LGF177" s="37"/>
      <c r="LGG177" s="37"/>
      <c r="LGH177" s="37"/>
      <c r="LGI177" s="37"/>
      <c r="LGJ177" s="37"/>
      <c r="LGK177" s="37"/>
      <c r="LGL177" s="37"/>
      <c r="LGM177" s="37"/>
      <c r="LGN177" s="37"/>
      <c r="LGO177" s="37"/>
      <c r="LGP177" s="37"/>
      <c r="LGQ177" s="37"/>
      <c r="LGR177" s="37"/>
      <c r="LGS177" s="37"/>
      <c r="LGT177" s="37"/>
      <c r="LGU177" s="37"/>
      <c r="LGV177" s="37"/>
      <c r="LGW177" s="37"/>
      <c r="LGX177" s="37"/>
      <c r="LGY177" s="37"/>
      <c r="LGZ177" s="37"/>
      <c r="LHA177" s="37"/>
      <c r="LHB177" s="37"/>
      <c r="LHC177" s="37"/>
      <c r="LHD177" s="37"/>
      <c r="LHE177" s="37"/>
      <c r="LHF177" s="37"/>
      <c r="LHG177" s="37"/>
      <c r="LHH177" s="37"/>
      <c r="LHI177" s="37"/>
      <c r="LHJ177" s="37"/>
      <c r="LHK177" s="37"/>
      <c r="LHL177" s="37"/>
      <c r="LHM177" s="37"/>
      <c r="LHN177" s="37"/>
      <c r="LHO177" s="37"/>
      <c r="LHP177" s="37"/>
      <c r="LHQ177" s="37"/>
      <c r="LHR177" s="37"/>
      <c r="LHS177" s="37"/>
      <c r="LHT177" s="37"/>
      <c r="LHU177" s="37"/>
      <c r="LHV177" s="37"/>
      <c r="LHW177" s="37"/>
      <c r="LHX177" s="37"/>
      <c r="LHY177" s="37"/>
      <c r="LHZ177" s="37"/>
      <c r="LIA177" s="37"/>
      <c r="LIB177" s="37"/>
      <c r="LIC177" s="37"/>
      <c r="LID177" s="37"/>
      <c r="LIE177" s="37"/>
      <c r="LIF177" s="37"/>
      <c r="LIG177" s="37"/>
      <c r="LIH177" s="37"/>
      <c r="LII177" s="37"/>
      <c r="LIJ177" s="37"/>
      <c r="LIK177" s="37"/>
      <c r="LIL177" s="37"/>
      <c r="LIM177" s="37"/>
      <c r="LIN177" s="37"/>
      <c r="LIO177" s="37"/>
      <c r="LIP177" s="37"/>
      <c r="LIQ177" s="37"/>
      <c r="LIR177" s="37"/>
      <c r="LIS177" s="37"/>
      <c r="LIT177" s="37"/>
      <c r="LIU177" s="37"/>
      <c r="LIV177" s="37"/>
      <c r="LIW177" s="37"/>
      <c r="LIX177" s="37"/>
      <c r="LIY177" s="37"/>
      <c r="LIZ177" s="37"/>
      <c r="LJA177" s="37"/>
      <c r="LJB177" s="37"/>
      <c r="LJC177" s="37"/>
      <c r="LJD177" s="37"/>
      <c r="LJE177" s="37"/>
      <c r="LJF177" s="37"/>
      <c r="LJG177" s="37"/>
      <c r="LJH177" s="37"/>
      <c r="LJI177" s="37"/>
      <c r="LJJ177" s="37"/>
      <c r="LJK177" s="37"/>
      <c r="LJL177" s="37"/>
      <c r="LJM177" s="37"/>
      <c r="LJN177" s="37"/>
      <c r="LJO177" s="37"/>
      <c r="LJP177" s="37"/>
      <c r="LJQ177" s="37"/>
      <c r="LJR177" s="37"/>
      <c r="LJS177" s="37"/>
      <c r="LJT177" s="37"/>
      <c r="LJU177" s="37"/>
      <c r="LJV177" s="37"/>
      <c r="LJW177" s="37"/>
      <c r="LJX177" s="37"/>
      <c r="LJY177" s="37"/>
      <c r="LJZ177" s="37"/>
      <c r="LKA177" s="37"/>
      <c r="LKB177" s="37"/>
      <c r="LKC177" s="37"/>
      <c r="LKD177" s="37"/>
      <c r="LKE177" s="37"/>
      <c r="LKF177" s="37"/>
      <c r="LKG177" s="37"/>
      <c r="LKH177" s="37"/>
      <c r="LKI177" s="37"/>
      <c r="LKJ177" s="37"/>
      <c r="LKK177" s="37"/>
      <c r="LKL177" s="37"/>
      <c r="LKM177" s="37"/>
      <c r="LKN177" s="37"/>
      <c r="LKO177" s="37"/>
      <c r="LKP177" s="37"/>
      <c r="LKQ177" s="37"/>
      <c r="LKR177" s="37"/>
      <c r="LKS177" s="37"/>
      <c r="LKT177" s="37"/>
      <c r="LKU177" s="37"/>
      <c r="LKV177" s="37"/>
      <c r="LKW177" s="37"/>
      <c r="LKX177" s="37"/>
      <c r="LKY177" s="37"/>
      <c r="LKZ177" s="37"/>
      <c r="LLA177" s="37"/>
      <c r="LLB177" s="37"/>
      <c r="LLC177" s="37"/>
      <c r="LLD177" s="37"/>
      <c r="LLE177" s="37"/>
      <c r="LLF177" s="37"/>
      <c r="LLG177" s="37"/>
      <c r="LLH177" s="37"/>
      <c r="LLI177" s="37"/>
      <c r="LLJ177" s="37"/>
      <c r="LLK177" s="37"/>
      <c r="LLL177" s="37"/>
      <c r="LLM177" s="37"/>
      <c r="LLN177" s="37"/>
      <c r="LLO177" s="37"/>
      <c r="LLP177" s="37"/>
      <c r="LLQ177" s="37"/>
      <c r="LLR177" s="37"/>
      <c r="LLS177" s="37"/>
      <c r="LLT177" s="37"/>
      <c r="LLU177" s="37"/>
      <c r="LLV177" s="37"/>
      <c r="LLW177" s="37"/>
      <c r="LLX177" s="37"/>
      <c r="LLY177" s="37"/>
      <c r="LLZ177" s="37"/>
      <c r="LMA177" s="37"/>
      <c r="LMB177" s="37"/>
      <c r="LMC177" s="37"/>
      <c r="LMD177" s="37"/>
      <c r="LME177" s="37"/>
      <c r="LMF177" s="37"/>
      <c r="LMG177" s="37"/>
      <c r="LMH177" s="37"/>
      <c r="LMI177" s="37"/>
      <c r="LMJ177" s="37"/>
      <c r="LMK177" s="37"/>
      <c r="LML177" s="37"/>
      <c r="LMM177" s="37"/>
      <c r="LMN177" s="37"/>
      <c r="LMO177" s="37"/>
      <c r="LMP177" s="37"/>
      <c r="LMQ177" s="37"/>
      <c r="LMR177" s="37"/>
      <c r="LMS177" s="37"/>
      <c r="LMT177" s="37"/>
      <c r="LMU177" s="37"/>
      <c r="LMV177" s="37"/>
      <c r="LMW177" s="37"/>
      <c r="LMX177" s="37"/>
      <c r="LMY177" s="37"/>
      <c r="LMZ177" s="37"/>
      <c r="LNA177" s="37"/>
      <c r="LNB177" s="37"/>
      <c r="LNC177" s="37"/>
      <c r="LND177" s="37"/>
      <c r="LNE177" s="37"/>
      <c r="LNF177" s="37"/>
      <c r="LNG177" s="37"/>
      <c r="LNH177" s="37"/>
      <c r="LNI177" s="37"/>
      <c r="LNJ177" s="37"/>
      <c r="LNK177" s="37"/>
      <c r="LNL177" s="37"/>
      <c r="LNM177" s="37"/>
      <c r="LNN177" s="37"/>
      <c r="LNO177" s="37"/>
      <c r="LNP177" s="37"/>
      <c r="LNQ177" s="37"/>
      <c r="LNR177" s="37"/>
      <c r="LNS177" s="37"/>
      <c r="LNT177" s="37"/>
      <c r="LNU177" s="37"/>
      <c r="LNV177" s="37"/>
      <c r="LNW177" s="37"/>
      <c r="LNX177" s="37"/>
      <c r="LNY177" s="37"/>
      <c r="LNZ177" s="37"/>
      <c r="LOA177" s="37"/>
      <c r="LOB177" s="37"/>
      <c r="LOC177" s="37"/>
      <c r="LOD177" s="37"/>
      <c r="LOE177" s="37"/>
      <c r="LOF177" s="37"/>
      <c r="LOG177" s="37"/>
      <c r="LOH177" s="37"/>
      <c r="LOI177" s="37"/>
      <c r="LOJ177" s="37"/>
      <c r="LOK177" s="37"/>
      <c r="LOL177" s="37"/>
      <c r="LOM177" s="37"/>
      <c r="LON177" s="37"/>
      <c r="LOO177" s="37"/>
      <c r="LOP177" s="37"/>
      <c r="LOQ177" s="37"/>
      <c r="LOR177" s="37"/>
      <c r="LOS177" s="37"/>
      <c r="LOT177" s="37"/>
      <c r="LOU177" s="37"/>
      <c r="LOV177" s="37"/>
      <c r="LOW177" s="37"/>
      <c r="LOX177" s="37"/>
      <c r="LOY177" s="37"/>
      <c r="LOZ177" s="37"/>
      <c r="LPA177" s="37"/>
      <c r="LPB177" s="37"/>
      <c r="LPC177" s="37"/>
      <c r="LPD177" s="37"/>
      <c r="LPE177" s="37"/>
      <c r="LPF177" s="37"/>
      <c r="LPG177" s="37"/>
      <c r="LPH177" s="37"/>
      <c r="LPI177" s="37"/>
      <c r="LPJ177" s="37"/>
      <c r="LPK177" s="37"/>
      <c r="LPL177" s="37"/>
      <c r="LPM177" s="37"/>
      <c r="LPN177" s="37"/>
      <c r="LPO177" s="37"/>
      <c r="LPP177" s="37"/>
      <c r="LPQ177" s="37"/>
      <c r="LPR177" s="37"/>
      <c r="LPS177" s="37"/>
      <c r="LPT177" s="37"/>
      <c r="LPU177" s="37"/>
      <c r="LPV177" s="37"/>
      <c r="LPW177" s="37"/>
      <c r="LPX177" s="37"/>
      <c r="LPY177" s="37"/>
      <c r="LPZ177" s="37"/>
      <c r="LQA177" s="37"/>
      <c r="LQB177" s="37"/>
      <c r="LQC177" s="37"/>
      <c r="LQD177" s="37"/>
      <c r="LQE177" s="37"/>
      <c r="LQF177" s="37"/>
      <c r="LQG177" s="37"/>
      <c r="LQH177" s="37"/>
      <c r="LQI177" s="37"/>
      <c r="LQJ177" s="37"/>
      <c r="LQK177" s="37"/>
      <c r="LQL177" s="37"/>
      <c r="LQM177" s="37"/>
      <c r="LQN177" s="37"/>
      <c r="LQO177" s="37"/>
      <c r="LQP177" s="37"/>
      <c r="LQQ177" s="37"/>
      <c r="LQR177" s="37"/>
      <c r="LQS177" s="37"/>
      <c r="LQT177" s="37"/>
      <c r="LQU177" s="37"/>
      <c r="LQV177" s="37"/>
      <c r="LQW177" s="37"/>
      <c r="LQX177" s="37"/>
      <c r="LQY177" s="37"/>
      <c r="LQZ177" s="37"/>
      <c r="LRA177" s="37"/>
      <c r="LRB177" s="37"/>
      <c r="LRC177" s="37"/>
      <c r="LRD177" s="37"/>
      <c r="LRE177" s="37"/>
      <c r="LRF177" s="37"/>
      <c r="LRG177" s="37"/>
      <c r="LRH177" s="37"/>
      <c r="LRI177" s="37"/>
      <c r="LRJ177" s="37"/>
      <c r="LRK177" s="37"/>
      <c r="LRL177" s="37"/>
      <c r="LRM177" s="37"/>
      <c r="LRN177" s="37"/>
      <c r="LRO177" s="37"/>
      <c r="LRP177" s="37"/>
      <c r="LRQ177" s="37"/>
      <c r="LRR177" s="37"/>
      <c r="LRS177" s="37"/>
      <c r="LRT177" s="37"/>
      <c r="LRU177" s="37"/>
      <c r="LRV177" s="37"/>
      <c r="LRW177" s="37"/>
      <c r="LRX177" s="37"/>
      <c r="LRY177" s="37"/>
      <c r="LRZ177" s="37"/>
      <c r="LSA177" s="37"/>
      <c r="LSB177" s="37"/>
      <c r="LSC177" s="37"/>
      <c r="LSD177" s="37"/>
      <c r="LSE177" s="37"/>
      <c r="LSF177" s="37"/>
      <c r="LSG177" s="37"/>
      <c r="LSH177" s="37"/>
      <c r="LSI177" s="37"/>
      <c r="LSJ177" s="37"/>
      <c r="LSK177" s="37"/>
      <c r="LSL177" s="37"/>
      <c r="LSM177" s="37"/>
      <c r="LSN177" s="37"/>
      <c r="LSO177" s="37"/>
      <c r="LSP177" s="37"/>
      <c r="LSQ177" s="37"/>
      <c r="LSR177" s="37"/>
      <c r="LSS177" s="37"/>
      <c r="LST177" s="37"/>
      <c r="LSU177" s="37"/>
      <c r="LSV177" s="37"/>
      <c r="LSW177" s="37"/>
      <c r="LSX177" s="37"/>
      <c r="LSY177" s="37"/>
      <c r="LSZ177" s="37"/>
      <c r="LTA177" s="37"/>
      <c r="LTB177" s="37"/>
      <c r="LTC177" s="37"/>
      <c r="LTD177" s="37"/>
      <c r="LTE177" s="37"/>
      <c r="LTF177" s="37"/>
      <c r="LTG177" s="37"/>
      <c r="LTH177" s="37"/>
      <c r="LTI177" s="37"/>
      <c r="LTJ177" s="37"/>
      <c r="LTK177" s="37"/>
      <c r="LTL177" s="37"/>
      <c r="LTM177" s="37"/>
      <c r="LTN177" s="37"/>
      <c r="LTO177" s="37"/>
      <c r="LTP177" s="37"/>
      <c r="LTQ177" s="37"/>
      <c r="LTR177" s="37"/>
      <c r="LTS177" s="37"/>
      <c r="LTT177" s="37"/>
      <c r="LTU177" s="37"/>
      <c r="LTV177" s="37"/>
      <c r="LTW177" s="37"/>
      <c r="LTX177" s="37"/>
      <c r="LTY177" s="37"/>
      <c r="LTZ177" s="37"/>
      <c r="LUA177" s="37"/>
      <c r="LUB177" s="37"/>
      <c r="LUC177" s="37"/>
      <c r="LUD177" s="37"/>
      <c r="LUE177" s="37"/>
      <c r="LUF177" s="37"/>
      <c r="LUG177" s="37"/>
      <c r="LUH177" s="37"/>
      <c r="LUI177" s="37"/>
      <c r="LUJ177" s="37"/>
      <c r="LUK177" s="37"/>
      <c r="LUL177" s="37"/>
      <c r="LUM177" s="37"/>
      <c r="LUN177" s="37"/>
      <c r="LUO177" s="37"/>
      <c r="LUP177" s="37"/>
      <c r="LUQ177" s="37"/>
      <c r="LUR177" s="37"/>
      <c r="LUS177" s="37"/>
      <c r="LUT177" s="37"/>
      <c r="LUU177" s="37"/>
      <c r="LUV177" s="37"/>
      <c r="LUW177" s="37"/>
      <c r="LUX177" s="37"/>
      <c r="LUY177" s="37"/>
      <c r="LUZ177" s="37"/>
      <c r="LVA177" s="37"/>
      <c r="LVB177" s="37"/>
      <c r="LVC177" s="37"/>
      <c r="LVD177" s="37"/>
      <c r="LVE177" s="37"/>
      <c r="LVF177" s="37"/>
      <c r="LVG177" s="37"/>
      <c r="LVH177" s="37"/>
      <c r="LVI177" s="37"/>
      <c r="LVJ177" s="37"/>
      <c r="LVK177" s="37"/>
      <c r="LVL177" s="37"/>
      <c r="LVM177" s="37"/>
      <c r="LVN177" s="37"/>
      <c r="LVO177" s="37"/>
      <c r="LVP177" s="37"/>
      <c r="LVQ177" s="37"/>
      <c r="LVR177" s="37"/>
      <c r="LVS177" s="37"/>
      <c r="LVT177" s="37"/>
      <c r="LVU177" s="37"/>
      <c r="LVV177" s="37"/>
      <c r="LVW177" s="37"/>
      <c r="LVX177" s="37"/>
      <c r="LVY177" s="37"/>
      <c r="LVZ177" s="37"/>
      <c r="LWA177" s="37"/>
      <c r="LWB177" s="37"/>
      <c r="LWC177" s="37"/>
      <c r="LWD177" s="37"/>
      <c r="LWE177" s="37"/>
      <c r="LWF177" s="37"/>
      <c r="LWG177" s="37"/>
      <c r="LWH177" s="37"/>
      <c r="LWI177" s="37"/>
      <c r="LWJ177" s="37"/>
      <c r="LWK177" s="37"/>
      <c r="LWL177" s="37"/>
      <c r="LWM177" s="37"/>
      <c r="LWN177" s="37"/>
      <c r="LWO177" s="37"/>
      <c r="LWP177" s="37"/>
      <c r="LWQ177" s="37"/>
      <c r="LWR177" s="37"/>
      <c r="LWS177" s="37"/>
      <c r="LWT177" s="37"/>
      <c r="LWU177" s="37"/>
      <c r="LWV177" s="37"/>
      <c r="LWW177" s="37"/>
      <c r="LWX177" s="37"/>
      <c r="LWY177" s="37"/>
      <c r="LWZ177" s="37"/>
      <c r="LXA177" s="37"/>
      <c r="LXB177" s="37"/>
      <c r="LXC177" s="37"/>
      <c r="LXD177" s="37"/>
      <c r="LXE177" s="37"/>
      <c r="LXF177" s="37"/>
      <c r="LXG177" s="37"/>
      <c r="LXH177" s="37"/>
      <c r="LXI177" s="37"/>
      <c r="LXJ177" s="37"/>
      <c r="LXK177" s="37"/>
      <c r="LXL177" s="37"/>
      <c r="LXM177" s="37"/>
      <c r="LXN177" s="37"/>
      <c r="LXO177" s="37"/>
      <c r="LXP177" s="37"/>
      <c r="LXQ177" s="37"/>
      <c r="LXR177" s="37"/>
      <c r="LXS177" s="37"/>
      <c r="LXT177" s="37"/>
      <c r="LXU177" s="37"/>
      <c r="LXV177" s="37"/>
      <c r="LXW177" s="37"/>
      <c r="LXX177" s="37"/>
      <c r="LXY177" s="37"/>
      <c r="LXZ177" s="37"/>
      <c r="LYA177" s="37"/>
      <c r="LYB177" s="37"/>
      <c r="LYC177" s="37"/>
      <c r="LYD177" s="37"/>
      <c r="LYE177" s="37"/>
      <c r="LYF177" s="37"/>
      <c r="LYG177" s="37"/>
      <c r="LYH177" s="37"/>
      <c r="LYI177" s="37"/>
      <c r="LYJ177" s="37"/>
      <c r="LYK177" s="37"/>
      <c r="LYL177" s="37"/>
      <c r="LYM177" s="37"/>
      <c r="LYN177" s="37"/>
      <c r="LYO177" s="37"/>
      <c r="LYP177" s="37"/>
      <c r="LYQ177" s="37"/>
      <c r="LYR177" s="37"/>
      <c r="LYS177" s="37"/>
      <c r="LYT177" s="37"/>
      <c r="LYU177" s="37"/>
      <c r="LYV177" s="37"/>
      <c r="LYW177" s="37"/>
      <c r="LYX177" s="37"/>
      <c r="LYY177" s="37"/>
      <c r="LYZ177" s="37"/>
      <c r="LZA177" s="37"/>
      <c r="LZB177" s="37"/>
      <c r="LZC177" s="37"/>
      <c r="LZD177" s="37"/>
      <c r="LZE177" s="37"/>
      <c r="LZF177" s="37"/>
      <c r="LZG177" s="37"/>
      <c r="LZH177" s="37"/>
      <c r="LZI177" s="37"/>
      <c r="LZJ177" s="37"/>
      <c r="LZK177" s="37"/>
      <c r="LZL177" s="37"/>
      <c r="LZM177" s="37"/>
      <c r="LZN177" s="37"/>
      <c r="LZO177" s="37"/>
      <c r="LZP177" s="37"/>
      <c r="LZQ177" s="37"/>
      <c r="LZR177" s="37"/>
      <c r="LZS177" s="37"/>
      <c r="LZT177" s="37"/>
      <c r="LZU177" s="37"/>
      <c r="LZV177" s="37"/>
      <c r="LZW177" s="37"/>
      <c r="LZX177" s="37"/>
      <c r="LZY177" s="37"/>
      <c r="LZZ177" s="37"/>
      <c r="MAA177" s="37"/>
      <c r="MAB177" s="37"/>
      <c r="MAC177" s="37"/>
      <c r="MAD177" s="37"/>
      <c r="MAE177" s="37"/>
      <c r="MAF177" s="37"/>
      <c r="MAG177" s="37"/>
      <c r="MAH177" s="37"/>
      <c r="MAI177" s="37"/>
      <c r="MAJ177" s="37"/>
      <c r="MAK177" s="37"/>
      <c r="MAL177" s="37"/>
      <c r="MAM177" s="37"/>
      <c r="MAN177" s="37"/>
      <c r="MAO177" s="37"/>
      <c r="MAP177" s="37"/>
      <c r="MAQ177" s="37"/>
      <c r="MAR177" s="37"/>
      <c r="MAS177" s="37"/>
      <c r="MAT177" s="37"/>
      <c r="MAU177" s="37"/>
      <c r="MAV177" s="37"/>
      <c r="MAW177" s="37"/>
      <c r="MAX177" s="37"/>
      <c r="MAY177" s="37"/>
      <c r="MAZ177" s="37"/>
      <c r="MBA177" s="37"/>
      <c r="MBB177" s="37"/>
      <c r="MBC177" s="37"/>
      <c r="MBD177" s="37"/>
      <c r="MBE177" s="37"/>
      <c r="MBF177" s="37"/>
      <c r="MBG177" s="37"/>
      <c r="MBH177" s="37"/>
      <c r="MBI177" s="37"/>
      <c r="MBJ177" s="37"/>
      <c r="MBK177" s="37"/>
      <c r="MBL177" s="37"/>
      <c r="MBM177" s="37"/>
      <c r="MBN177" s="37"/>
      <c r="MBO177" s="37"/>
      <c r="MBP177" s="37"/>
      <c r="MBQ177" s="37"/>
      <c r="MBR177" s="37"/>
      <c r="MBS177" s="37"/>
      <c r="MBT177" s="37"/>
      <c r="MBU177" s="37"/>
      <c r="MBV177" s="37"/>
      <c r="MBW177" s="37"/>
      <c r="MBX177" s="37"/>
      <c r="MBY177" s="37"/>
      <c r="MBZ177" s="37"/>
      <c r="MCA177" s="37"/>
      <c r="MCB177" s="37"/>
      <c r="MCC177" s="37"/>
      <c r="MCD177" s="37"/>
      <c r="MCE177" s="37"/>
      <c r="MCF177" s="37"/>
      <c r="MCG177" s="37"/>
      <c r="MCH177" s="37"/>
      <c r="MCI177" s="37"/>
      <c r="MCJ177" s="37"/>
      <c r="MCK177" s="37"/>
      <c r="MCL177" s="37"/>
      <c r="MCM177" s="37"/>
      <c r="MCN177" s="37"/>
      <c r="MCO177" s="37"/>
      <c r="MCP177" s="37"/>
      <c r="MCQ177" s="37"/>
      <c r="MCR177" s="37"/>
      <c r="MCS177" s="37"/>
      <c r="MCT177" s="37"/>
      <c r="MCU177" s="37"/>
      <c r="MCV177" s="37"/>
      <c r="MCW177" s="37"/>
      <c r="MCX177" s="37"/>
      <c r="MCY177" s="37"/>
      <c r="MCZ177" s="37"/>
      <c r="MDA177" s="37"/>
      <c r="MDB177" s="37"/>
      <c r="MDC177" s="37"/>
      <c r="MDD177" s="37"/>
      <c r="MDE177" s="37"/>
      <c r="MDF177" s="37"/>
      <c r="MDG177" s="37"/>
      <c r="MDH177" s="37"/>
      <c r="MDI177" s="37"/>
      <c r="MDJ177" s="37"/>
      <c r="MDK177" s="37"/>
      <c r="MDL177" s="37"/>
      <c r="MDM177" s="37"/>
      <c r="MDN177" s="37"/>
      <c r="MDO177" s="37"/>
      <c r="MDP177" s="37"/>
      <c r="MDQ177" s="37"/>
      <c r="MDR177" s="37"/>
      <c r="MDS177" s="37"/>
      <c r="MDT177" s="37"/>
      <c r="MDU177" s="37"/>
      <c r="MDV177" s="37"/>
      <c r="MDW177" s="37"/>
      <c r="MDX177" s="37"/>
      <c r="MDY177" s="37"/>
      <c r="MDZ177" s="37"/>
      <c r="MEA177" s="37"/>
      <c r="MEB177" s="37"/>
      <c r="MEC177" s="37"/>
      <c r="MED177" s="37"/>
      <c r="MEE177" s="37"/>
      <c r="MEF177" s="37"/>
      <c r="MEG177" s="37"/>
      <c r="MEH177" s="37"/>
      <c r="MEI177" s="37"/>
      <c r="MEJ177" s="37"/>
      <c r="MEK177" s="37"/>
      <c r="MEL177" s="37"/>
      <c r="MEM177" s="37"/>
      <c r="MEN177" s="37"/>
      <c r="MEO177" s="37"/>
      <c r="MEP177" s="37"/>
      <c r="MEQ177" s="37"/>
      <c r="MER177" s="37"/>
      <c r="MES177" s="37"/>
      <c r="MET177" s="37"/>
      <c r="MEU177" s="37"/>
      <c r="MEV177" s="37"/>
      <c r="MEW177" s="37"/>
      <c r="MEX177" s="37"/>
      <c r="MEY177" s="37"/>
      <c r="MEZ177" s="37"/>
      <c r="MFA177" s="37"/>
      <c r="MFB177" s="37"/>
      <c r="MFC177" s="37"/>
      <c r="MFD177" s="37"/>
      <c r="MFE177" s="37"/>
      <c r="MFF177" s="37"/>
      <c r="MFG177" s="37"/>
      <c r="MFH177" s="37"/>
      <c r="MFI177" s="37"/>
      <c r="MFJ177" s="37"/>
      <c r="MFK177" s="37"/>
      <c r="MFL177" s="37"/>
      <c r="MFM177" s="37"/>
      <c r="MFN177" s="37"/>
      <c r="MFO177" s="37"/>
      <c r="MFP177" s="37"/>
      <c r="MFQ177" s="37"/>
      <c r="MFR177" s="37"/>
      <c r="MFS177" s="37"/>
      <c r="MFT177" s="37"/>
      <c r="MFU177" s="37"/>
      <c r="MFV177" s="37"/>
      <c r="MFW177" s="37"/>
      <c r="MFX177" s="37"/>
      <c r="MFY177" s="37"/>
      <c r="MFZ177" s="37"/>
      <c r="MGA177" s="37"/>
      <c r="MGB177" s="37"/>
      <c r="MGC177" s="37"/>
      <c r="MGD177" s="37"/>
      <c r="MGE177" s="37"/>
      <c r="MGF177" s="37"/>
      <c r="MGG177" s="37"/>
      <c r="MGH177" s="37"/>
      <c r="MGI177" s="37"/>
      <c r="MGJ177" s="37"/>
      <c r="MGK177" s="37"/>
      <c r="MGL177" s="37"/>
      <c r="MGM177" s="37"/>
      <c r="MGN177" s="37"/>
      <c r="MGO177" s="37"/>
      <c r="MGP177" s="37"/>
      <c r="MGQ177" s="37"/>
      <c r="MGR177" s="37"/>
      <c r="MGS177" s="37"/>
      <c r="MGT177" s="37"/>
      <c r="MGU177" s="37"/>
      <c r="MGV177" s="37"/>
      <c r="MGW177" s="37"/>
      <c r="MGX177" s="37"/>
      <c r="MGY177" s="37"/>
      <c r="MGZ177" s="37"/>
      <c r="MHA177" s="37"/>
      <c r="MHB177" s="37"/>
      <c r="MHC177" s="37"/>
      <c r="MHD177" s="37"/>
      <c r="MHE177" s="37"/>
      <c r="MHF177" s="37"/>
      <c r="MHG177" s="37"/>
      <c r="MHH177" s="37"/>
      <c r="MHI177" s="37"/>
      <c r="MHJ177" s="37"/>
      <c r="MHK177" s="37"/>
      <c r="MHL177" s="37"/>
      <c r="MHM177" s="37"/>
      <c r="MHN177" s="37"/>
      <c r="MHO177" s="37"/>
      <c r="MHP177" s="37"/>
      <c r="MHQ177" s="37"/>
      <c r="MHR177" s="37"/>
      <c r="MHS177" s="37"/>
      <c r="MHT177" s="37"/>
      <c r="MHU177" s="37"/>
      <c r="MHV177" s="37"/>
      <c r="MHW177" s="37"/>
      <c r="MHX177" s="37"/>
      <c r="MHY177" s="37"/>
      <c r="MHZ177" s="37"/>
      <c r="MIA177" s="37"/>
      <c r="MIB177" s="37"/>
      <c r="MIC177" s="37"/>
      <c r="MID177" s="37"/>
      <c r="MIE177" s="37"/>
      <c r="MIF177" s="37"/>
      <c r="MIG177" s="37"/>
      <c r="MIH177" s="37"/>
      <c r="MII177" s="37"/>
      <c r="MIJ177" s="37"/>
      <c r="MIK177" s="37"/>
      <c r="MIL177" s="37"/>
      <c r="MIM177" s="37"/>
      <c r="MIN177" s="37"/>
      <c r="MIO177" s="37"/>
      <c r="MIP177" s="37"/>
      <c r="MIQ177" s="37"/>
      <c r="MIR177" s="37"/>
      <c r="MIS177" s="37"/>
      <c r="MIT177" s="37"/>
      <c r="MIU177" s="37"/>
      <c r="MIV177" s="37"/>
      <c r="MIW177" s="37"/>
      <c r="MIX177" s="37"/>
      <c r="MIY177" s="37"/>
      <c r="MIZ177" s="37"/>
      <c r="MJA177" s="37"/>
      <c r="MJB177" s="37"/>
      <c r="MJC177" s="37"/>
      <c r="MJD177" s="37"/>
      <c r="MJE177" s="37"/>
      <c r="MJF177" s="37"/>
      <c r="MJG177" s="37"/>
      <c r="MJH177" s="37"/>
      <c r="MJI177" s="37"/>
      <c r="MJJ177" s="37"/>
      <c r="MJK177" s="37"/>
      <c r="MJL177" s="37"/>
      <c r="MJM177" s="37"/>
      <c r="MJN177" s="37"/>
      <c r="MJO177" s="37"/>
      <c r="MJP177" s="37"/>
      <c r="MJQ177" s="37"/>
      <c r="MJR177" s="37"/>
      <c r="MJS177" s="37"/>
      <c r="MJT177" s="37"/>
      <c r="MJU177" s="37"/>
      <c r="MJV177" s="37"/>
      <c r="MJW177" s="37"/>
      <c r="MJX177" s="37"/>
      <c r="MJY177" s="37"/>
      <c r="MJZ177" s="37"/>
      <c r="MKA177" s="37"/>
      <c r="MKB177" s="37"/>
      <c r="MKC177" s="37"/>
      <c r="MKD177" s="37"/>
      <c r="MKE177" s="37"/>
      <c r="MKF177" s="37"/>
      <c r="MKG177" s="37"/>
      <c r="MKH177" s="37"/>
      <c r="MKI177" s="37"/>
      <c r="MKJ177" s="37"/>
      <c r="MKK177" s="37"/>
      <c r="MKL177" s="37"/>
      <c r="MKM177" s="37"/>
      <c r="MKN177" s="37"/>
      <c r="MKO177" s="37"/>
      <c r="MKP177" s="37"/>
      <c r="MKQ177" s="37"/>
      <c r="MKR177" s="37"/>
      <c r="MKS177" s="37"/>
      <c r="MKT177" s="37"/>
      <c r="MKU177" s="37"/>
      <c r="MKV177" s="37"/>
      <c r="MKW177" s="37"/>
      <c r="MKX177" s="37"/>
      <c r="MKY177" s="37"/>
      <c r="MKZ177" s="37"/>
      <c r="MLA177" s="37"/>
      <c r="MLB177" s="37"/>
      <c r="MLC177" s="37"/>
      <c r="MLD177" s="37"/>
      <c r="MLE177" s="37"/>
      <c r="MLF177" s="37"/>
      <c r="MLG177" s="37"/>
      <c r="MLH177" s="37"/>
      <c r="MLI177" s="37"/>
      <c r="MLJ177" s="37"/>
      <c r="MLK177" s="37"/>
      <c r="MLL177" s="37"/>
      <c r="MLM177" s="37"/>
      <c r="MLN177" s="37"/>
      <c r="MLO177" s="37"/>
      <c r="MLP177" s="37"/>
      <c r="MLQ177" s="37"/>
      <c r="MLR177" s="37"/>
      <c r="MLS177" s="37"/>
      <c r="MLT177" s="37"/>
      <c r="MLU177" s="37"/>
      <c r="MLV177" s="37"/>
      <c r="MLW177" s="37"/>
      <c r="MLX177" s="37"/>
      <c r="MLY177" s="37"/>
      <c r="MLZ177" s="37"/>
      <c r="MMA177" s="37"/>
      <c r="MMB177" s="37"/>
      <c r="MMC177" s="37"/>
      <c r="MMD177" s="37"/>
      <c r="MME177" s="37"/>
      <c r="MMF177" s="37"/>
      <c r="MMG177" s="37"/>
      <c r="MMH177" s="37"/>
      <c r="MMI177" s="37"/>
      <c r="MMJ177" s="37"/>
      <c r="MMK177" s="37"/>
      <c r="MML177" s="37"/>
      <c r="MMM177" s="37"/>
      <c r="MMN177" s="37"/>
      <c r="MMO177" s="37"/>
      <c r="MMP177" s="37"/>
      <c r="MMQ177" s="37"/>
      <c r="MMR177" s="37"/>
      <c r="MMS177" s="37"/>
      <c r="MMT177" s="37"/>
      <c r="MMU177" s="37"/>
      <c r="MMV177" s="37"/>
      <c r="MMW177" s="37"/>
      <c r="MMX177" s="37"/>
      <c r="MMY177" s="37"/>
      <c r="MMZ177" s="37"/>
      <c r="MNA177" s="37"/>
      <c r="MNB177" s="37"/>
      <c r="MNC177" s="37"/>
      <c r="MND177" s="37"/>
      <c r="MNE177" s="37"/>
      <c r="MNF177" s="37"/>
      <c r="MNG177" s="37"/>
      <c r="MNH177" s="37"/>
      <c r="MNI177" s="37"/>
      <c r="MNJ177" s="37"/>
      <c r="MNK177" s="37"/>
      <c r="MNL177" s="37"/>
      <c r="MNM177" s="37"/>
      <c r="MNN177" s="37"/>
      <c r="MNO177" s="37"/>
      <c r="MNP177" s="37"/>
      <c r="MNQ177" s="37"/>
      <c r="MNR177" s="37"/>
      <c r="MNS177" s="37"/>
      <c r="MNT177" s="37"/>
      <c r="MNU177" s="37"/>
      <c r="MNV177" s="37"/>
      <c r="MNW177" s="37"/>
      <c r="MNX177" s="37"/>
      <c r="MNY177" s="37"/>
      <c r="MNZ177" s="37"/>
      <c r="MOA177" s="37"/>
      <c r="MOB177" s="37"/>
      <c r="MOC177" s="37"/>
      <c r="MOD177" s="37"/>
      <c r="MOE177" s="37"/>
      <c r="MOF177" s="37"/>
      <c r="MOG177" s="37"/>
      <c r="MOH177" s="37"/>
      <c r="MOI177" s="37"/>
      <c r="MOJ177" s="37"/>
      <c r="MOK177" s="37"/>
      <c r="MOL177" s="37"/>
      <c r="MOM177" s="37"/>
      <c r="MON177" s="37"/>
      <c r="MOO177" s="37"/>
      <c r="MOP177" s="37"/>
      <c r="MOQ177" s="37"/>
      <c r="MOR177" s="37"/>
      <c r="MOS177" s="37"/>
      <c r="MOT177" s="37"/>
      <c r="MOU177" s="37"/>
      <c r="MOV177" s="37"/>
      <c r="MOW177" s="37"/>
      <c r="MOX177" s="37"/>
      <c r="MOY177" s="37"/>
      <c r="MOZ177" s="37"/>
      <c r="MPA177" s="37"/>
      <c r="MPB177" s="37"/>
      <c r="MPC177" s="37"/>
      <c r="MPD177" s="37"/>
      <c r="MPE177" s="37"/>
      <c r="MPF177" s="37"/>
      <c r="MPG177" s="37"/>
      <c r="MPH177" s="37"/>
      <c r="MPI177" s="37"/>
      <c r="MPJ177" s="37"/>
      <c r="MPK177" s="37"/>
      <c r="MPL177" s="37"/>
      <c r="MPM177" s="37"/>
      <c r="MPN177" s="37"/>
      <c r="MPO177" s="37"/>
      <c r="MPP177" s="37"/>
      <c r="MPQ177" s="37"/>
      <c r="MPR177" s="37"/>
      <c r="MPS177" s="37"/>
      <c r="MPT177" s="37"/>
      <c r="MPU177" s="37"/>
      <c r="MPV177" s="37"/>
      <c r="MPW177" s="37"/>
      <c r="MPX177" s="37"/>
      <c r="MPY177" s="37"/>
      <c r="MPZ177" s="37"/>
      <c r="MQA177" s="37"/>
      <c r="MQB177" s="37"/>
      <c r="MQC177" s="37"/>
      <c r="MQD177" s="37"/>
      <c r="MQE177" s="37"/>
      <c r="MQF177" s="37"/>
      <c r="MQG177" s="37"/>
      <c r="MQH177" s="37"/>
      <c r="MQI177" s="37"/>
      <c r="MQJ177" s="37"/>
      <c r="MQK177" s="37"/>
      <c r="MQL177" s="37"/>
      <c r="MQM177" s="37"/>
      <c r="MQN177" s="37"/>
      <c r="MQO177" s="37"/>
      <c r="MQP177" s="37"/>
      <c r="MQQ177" s="37"/>
      <c r="MQR177" s="37"/>
      <c r="MQS177" s="37"/>
      <c r="MQT177" s="37"/>
      <c r="MQU177" s="37"/>
      <c r="MQV177" s="37"/>
      <c r="MQW177" s="37"/>
      <c r="MQX177" s="37"/>
      <c r="MQY177" s="37"/>
      <c r="MQZ177" s="37"/>
      <c r="MRA177" s="37"/>
      <c r="MRB177" s="37"/>
      <c r="MRC177" s="37"/>
      <c r="MRD177" s="37"/>
      <c r="MRE177" s="37"/>
      <c r="MRF177" s="37"/>
      <c r="MRG177" s="37"/>
      <c r="MRH177" s="37"/>
      <c r="MRI177" s="37"/>
      <c r="MRJ177" s="37"/>
      <c r="MRK177" s="37"/>
      <c r="MRL177" s="37"/>
      <c r="MRM177" s="37"/>
      <c r="MRN177" s="37"/>
      <c r="MRO177" s="37"/>
      <c r="MRP177" s="37"/>
      <c r="MRQ177" s="37"/>
      <c r="MRR177" s="37"/>
      <c r="MRS177" s="37"/>
      <c r="MRT177" s="37"/>
      <c r="MRU177" s="37"/>
      <c r="MRV177" s="37"/>
      <c r="MRW177" s="37"/>
      <c r="MRX177" s="37"/>
      <c r="MRY177" s="37"/>
      <c r="MRZ177" s="37"/>
      <c r="MSA177" s="37"/>
      <c r="MSB177" s="37"/>
      <c r="MSC177" s="37"/>
      <c r="MSD177" s="37"/>
      <c r="MSE177" s="37"/>
      <c r="MSF177" s="37"/>
      <c r="MSG177" s="37"/>
      <c r="MSH177" s="37"/>
      <c r="MSI177" s="37"/>
      <c r="MSJ177" s="37"/>
      <c r="MSK177" s="37"/>
      <c r="MSL177" s="37"/>
      <c r="MSM177" s="37"/>
      <c r="MSN177" s="37"/>
      <c r="MSO177" s="37"/>
      <c r="MSP177" s="37"/>
      <c r="MSQ177" s="37"/>
      <c r="MSR177" s="37"/>
      <c r="MSS177" s="37"/>
      <c r="MST177" s="37"/>
      <c r="MSU177" s="37"/>
      <c r="MSV177" s="37"/>
      <c r="MSW177" s="37"/>
      <c r="MSX177" s="37"/>
      <c r="MSY177" s="37"/>
      <c r="MSZ177" s="37"/>
      <c r="MTA177" s="37"/>
      <c r="MTB177" s="37"/>
      <c r="MTC177" s="37"/>
      <c r="MTD177" s="37"/>
      <c r="MTE177" s="37"/>
      <c r="MTF177" s="37"/>
      <c r="MTG177" s="37"/>
      <c r="MTH177" s="37"/>
      <c r="MTI177" s="37"/>
      <c r="MTJ177" s="37"/>
      <c r="MTK177" s="37"/>
      <c r="MTL177" s="37"/>
      <c r="MTM177" s="37"/>
      <c r="MTN177" s="37"/>
      <c r="MTO177" s="37"/>
      <c r="MTP177" s="37"/>
      <c r="MTQ177" s="37"/>
      <c r="MTR177" s="37"/>
      <c r="MTS177" s="37"/>
      <c r="MTT177" s="37"/>
      <c r="MTU177" s="37"/>
      <c r="MTV177" s="37"/>
      <c r="MTW177" s="37"/>
      <c r="MTX177" s="37"/>
      <c r="MTY177" s="37"/>
      <c r="MTZ177" s="37"/>
      <c r="MUA177" s="37"/>
      <c r="MUB177" s="37"/>
      <c r="MUC177" s="37"/>
      <c r="MUD177" s="37"/>
      <c r="MUE177" s="37"/>
      <c r="MUF177" s="37"/>
      <c r="MUG177" s="37"/>
      <c r="MUH177" s="37"/>
      <c r="MUI177" s="37"/>
      <c r="MUJ177" s="37"/>
      <c r="MUK177" s="37"/>
      <c r="MUL177" s="37"/>
      <c r="MUM177" s="37"/>
      <c r="MUN177" s="37"/>
      <c r="MUO177" s="37"/>
      <c r="MUP177" s="37"/>
      <c r="MUQ177" s="37"/>
      <c r="MUR177" s="37"/>
      <c r="MUS177" s="37"/>
      <c r="MUT177" s="37"/>
      <c r="MUU177" s="37"/>
      <c r="MUV177" s="37"/>
      <c r="MUW177" s="37"/>
      <c r="MUX177" s="37"/>
      <c r="MUY177" s="37"/>
      <c r="MUZ177" s="37"/>
      <c r="MVA177" s="37"/>
      <c r="MVB177" s="37"/>
      <c r="MVC177" s="37"/>
      <c r="MVD177" s="37"/>
      <c r="MVE177" s="37"/>
      <c r="MVF177" s="37"/>
      <c r="MVG177" s="37"/>
      <c r="MVH177" s="37"/>
      <c r="MVI177" s="37"/>
      <c r="MVJ177" s="37"/>
      <c r="MVK177" s="37"/>
      <c r="MVL177" s="37"/>
      <c r="MVM177" s="37"/>
      <c r="MVN177" s="37"/>
      <c r="MVO177" s="37"/>
      <c r="MVP177" s="37"/>
      <c r="MVQ177" s="37"/>
      <c r="MVR177" s="37"/>
      <c r="MVS177" s="37"/>
      <c r="MVT177" s="37"/>
      <c r="MVU177" s="37"/>
      <c r="MVV177" s="37"/>
      <c r="MVW177" s="37"/>
      <c r="MVX177" s="37"/>
      <c r="MVY177" s="37"/>
      <c r="MVZ177" s="37"/>
      <c r="MWA177" s="37"/>
      <c r="MWB177" s="37"/>
      <c r="MWC177" s="37"/>
      <c r="MWD177" s="37"/>
      <c r="MWE177" s="37"/>
      <c r="MWF177" s="37"/>
      <c r="MWG177" s="37"/>
      <c r="MWH177" s="37"/>
      <c r="MWI177" s="37"/>
      <c r="MWJ177" s="37"/>
      <c r="MWK177" s="37"/>
      <c r="MWL177" s="37"/>
      <c r="MWM177" s="37"/>
      <c r="MWN177" s="37"/>
      <c r="MWO177" s="37"/>
      <c r="MWP177" s="37"/>
      <c r="MWQ177" s="37"/>
      <c r="MWR177" s="37"/>
      <c r="MWS177" s="37"/>
      <c r="MWT177" s="37"/>
      <c r="MWU177" s="37"/>
      <c r="MWV177" s="37"/>
      <c r="MWW177" s="37"/>
      <c r="MWX177" s="37"/>
      <c r="MWY177" s="37"/>
      <c r="MWZ177" s="37"/>
      <c r="MXA177" s="37"/>
      <c r="MXB177" s="37"/>
      <c r="MXC177" s="37"/>
      <c r="MXD177" s="37"/>
      <c r="MXE177" s="37"/>
      <c r="MXF177" s="37"/>
      <c r="MXG177" s="37"/>
      <c r="MXH177" s="37"/>
      <c r="MXI177" s="37"/>
      <c r="MXJ177" s="37"/>
      <c r="MXK177" s="37"/>
      <c r="MXL177" s="37"/>
      <c r="MXM177" s="37"/>
      <c r="MXN177" s="37"/>
      <c r="MXO177" s="37"/>
      <c r="MXP177" s="37"/>
      <c r="MXQ177" s="37"/>
      <c r="MXR177" s="37"/>
      <c r="MXS177" s="37"/>
      <c r="MXT177" s="37"/>
      <c r="MXU177" s="37"/>
      <c r="MXV177" s="37"/>
      <c r="MXW177" s="37"/>
      <c r="MXX177" s="37"/>
      <c r="MXY177" s="37"/>
      <c r="MXZ177" s="37"/>
      <c r="MYA177" s="37"/>
      <c r="MYB177" s="37"/>
      <c r="MYC177" s="37"/>
      <c r="MYD177" s="37"/>
      <c r="MYE177" s="37"/>
      <c r="MYF177" s="37"/>
      <c r="MYG177" s="37"/>
      <c r="MYH177" s="37"/>
      <c r="MYI177" s="37"/>
      <c r="MYJ177" s="37"/>
      <c r="MYK177" s="37"/>
      <c r="MYL177" s="37"/>
      <c r="MYM177" s="37"/>
      <c r="MYN177" s="37"/>
      <c r="MYO177" s="37"/>
      <c r="MYP177" s="37"/>
      <c r="MYQ177" s="37"/>
      <c r="MYR177" s="37"/>
      <c r="MYS177" s="37"/>
      <c r="MYT177" s="37"/>
      <c r="MYU177" s="37"/>
      <c r="MYV177" s="37"/>
      <c r="MYW177" s="37"/>
      <c r="MYX177" s="37"/>
      <c r="MYY177" s="37"/>
      <c r="MYZ177" s="37"/>
      <c r="MZA177" s="37"/>
      <c r="MZB177" s="37"/>
      <c r="MZC177" s="37"/>
      <c r="MZD177" s="37"/>
      <c r="MZE177" s="37"/>
      <c r="MZF177" s="37"/>
      <c r="MZG177" s="37"/>
      <c r="MZH177" s="37"/>
      <c r="MZI177" s="37"/>
      <c r="MZJ177" s="37"/>
      <c r="MZK177" s="37"/>
      <c r="MZL177" s="37"/>
      <c r="MZM177" s="37"/>
      <c r="MZN177" s="37"/>
      <c r="MZO177" s="37"/>
      <c r="MZP177" s="37"/>
      <c r="MZQ177" s="37"/>
      <c r="MZR177" s="37"/>
      <c r="MZS177" s="37"/>
      <c r="MZT177" s="37"/>
      <c r="MZU177" s="37"/>
      <c r="MZV177" s="37"/>
      <c r="MZW177" s="37"/>
      <c r="MZX177" s="37"/>
      <c r="MZY177" s="37"/>
      <c r="MZZ177" s="37"/>
      <c r="NAA177" s="37"/>
      <c r="NAB177" s="37"/>
      <c r="NAC177" s="37"/>
      <c r="NAD177" s="37"/>
      <c r="NAE177" s="37"/>
      <c r="NAF177" s="37"/>
      <c r="NAG177" s="37"/>
      <c r="NAH177" s="37"/>
      <c r="NAI177" s="37"/>
      <c r="NAJ177" s="37"/>
      <c r="NAK177" s="37"/>
      <c r="NAL177" s="37"/>
      <c r="NAM177" s="37"/>
      <c r="NAN177" s="37"/>
      <c r="NAO177" s="37"/>
      <c r="NAP177" s="37"/>
      <c r="NAQ177" s="37"/>
      <c r="NAR177" s="37"/>
      <c r="NAS177" s="37"/>
      <c r="NAT177" s="37"/>
      <c r="NAU177" s="37"/>
      <c r="NAV177" s="37"/>
      <c r="NAW177" s="37"/>
      <c r="NAX177" s="37"/>
      <c r="NAY177" s="37"/>
      <c r="NAZ177" s="37"/>
      <c r="NBA177" s="37"/>
      <c r="NBB177" s="37"/>
      <c r="NBC177" s="37"/>
      <c r="NBD177" s="37"/>
      <c r="NBE177" s="37"/>
      <c r="NBF177" s="37"/>
      <c r="NBG177" s="37"/>
      <c r="NBH177" s="37"/>
      <c r="NBI177" s="37"/>
      <c r="NBJ177" s="37"/>
      <c r="NBK177" s="37"/>
      <c r="NBL177" s="37"/>
      <c r="NBM177" s="37"/>
      <c r="NBN177" s="37"/>
      <c r="NBO177" s="37"/>
      <c r="NBP177" s="37"/>
      <c r="NBQ177" s="37"/>
      <c r="NBR177" s="37"/>
      <c r="NBS177" s="37"/>
      <c r="NBT177" s="37"/>
      <c r="NBU177" s="37"/>
      <c r="NBV177" s="37"/>
      <c r="NBW177" s="37"/>
      <c r="NBX177" s="37"/>
      <c r="NBY177" s="37"/>
      <c r="NBZ177" s="37"/>
      <c r="NCA177" s="37"/>
      <c r="NCB177" s="37"/>
      <c r="NCC177" s="37"/>
      <c r="NCD177" s="37"/>
      <c r="NCE177" s="37"/>
      <c r="NCF177" s="37"/>
      <c r="NCG177" s="37"/>
      <c r="NCH177" s="37"/>
      <c r="NCI177" s="37"/>
      <c r="NCJ177" s="37"/>
      <c r="NCK177" s="37"/>
      <c r="NCL177" s="37"/>
      <c r="NCM177" s="37"/>
      <c r="NCN177" s="37"/>
      <c r="NCO177" s="37"/>
      <c r="NCP177" s="37"/>
      <c r="NCQ177" s="37"/>
      <c r="NCR177" s="37"/>
      <c r="NCS177" s="37"/>
      <c r="NCT177" s="37"/>
      <c r="NCU177" s="37"/>
      <c r="NCV177" s="37"/>
      <c r="NCW177" s="37"/>
      <c r="NCX177" s="37"/>
      <c r="NCY177" s="37"/>
      <c r="NCZ177" s="37"/>
      <c r="NDA177" s="37"/>
      <c r="NDB177" s="37"/>
      <c r="NDC177" s="37"/>
      <c r="NDD177" s="37"/>
      <c r="NDE177" s="37"/>
      <c r="NDF177" s="37"/>
      <c r="NDG177" s="37"/>
      <c r="NDH177" s="37"/>
      <c r="NDI177" s="37"/>
      <c r="NDJ177" s="37"/>
      <c r="NDK177" s="37"/>
      <c r="NDL177" s="37"/>
      <c r="NDM177" s="37"/>
      <c r="NDN177" s="37"/>
      <c r="NDO177" s="37"/>
      <c r="NDP177" s="37"/>
      <c r="NDQ177" s="37"/>
      <c r="NDR177" s="37"/>
      <c r="NDS177" s="37"/>
      <c r="NDT177" s="37"/>
      <c r="NDU177" s="37"/>
      <c r="NDV177" s="37"/>
      <c r="NDW177" s="37"/>
      <c r="NDX177" s="37"/>
      <c r="NDY177" s="37"/>
      <c r="NDZ177" s="37"/>
      <c r="NEA177" s="37"/>
      <c r="NEB177" s="37"/>
      <c r="NEC177" s="37"/>
      <c r="NED177" s="37"/>
      <c r="NEE177" s="37"/>
      <c r="NEF177" s="37"/>
      <c r="NEG177" s="37"/>
      <c r="NEH177" s="37"/>
      <c r="NEI177" s="37"/>
      <c r="NEJ177" s="37"/>
      <c r="NEK177" s="37"/>
      <c r="NEL177" s="37"/>
      <c r="NEM177" s="37"/>
      <c r="NEN177" s="37"/>
      <c r="NEO177" s="37"/>
      <c r="NEP177" s="37"/>
      <c r="NEQ177" s="37"/>
      <c r="NER177" s="37"/>
      <c r="NES177" s="37"/>
      <c r="NET177" s="37"/>
      <c r="NEU177" s="37"/>
      <c r="NEV177" s="37"/>
      <c r="NEW177" s="37"/>
      <c r="NEX177" s="37"/>
      <c r="NEY177" s="37"/>
      <c r="NEZ177" s="37"/>
      <c r="NFA177" s="37"/>
      <c r="NFB177" s="37"/>
      <c r="NFC177" s="37"/>
      <c r="NFD177" s="37"/>
      <c r="NFE177" s="37"/>
      <c r="NFF177" s="37"/>
      <c r="NFG177" s="37"/>
      <c r="NFH177" s="37"/>
      <c r="NFI177" s="37"/>
      <c r="NFJ177" s="37"/>
      <c r="NFK177" s="37"/>
      <c r="NFL177" s="37"/>
      <c r="NFM177" s="37"/>
      <c r="NFN177" s="37"/>
      <c r="NFO177" s="37"/>
      <c r="NFP177" s="37"/>
      <c r="NFQ177" s="37"/>
      <c r="NFR177" s="37"/>
      <c r="NFS177" s="37"/>
      <c r="NFT177" s="37"/>
      <c r="NFU177" s="37"/>
      <c r="NFV177" s="37"/>
      <c r="NFW177" s="37"/>
      <c r="NFX177" s="37"/>
      <c r="NFY177" s="37"/>
      <c r="NFZ177" s="37"/>
      <c r="NGA177" s="37"/>
      <c r="NGB177" s="37"/>
      <c r="NGC177" s="37"/>
      <c r="NGD177" s="37"/>
      <c r="NGE177" s="37"/>
      <c r="NGF177" s="37"/>
      <c r="NGG177" s="37"/>
      <c r="NGH177" s="37"/>
      <c r="NGI177" s="37"/>
      <c r="NGJ177" s="37"/>
      <c r="NGK177" s="37"/>
      <c r="NGL177" s="37"/>
      <c r="NGM177" s="37"/>
      <c r="NGN177" s="37"/>
      <c r="NGO177" s="37"/>
      <c r="NGP177" s="37"/>
      <c r="NGQ177" s="37"/>
      <c r="NGR177" s="37"/>
      <c r="NGS177" s="37"/>
      <c r="NGT177" s="37"/>
      <c r="NGU177" s="37"/>
      <c r="NGV177" s="37"/>
      <c r="NGW177" s="37"/>
      <c r="NGX177" s="37"/>
      <c r="NGY177" s="37"/>
      <c r="NGZ177" s="37"/>
      <c r="NHA177" s="37"/>
      <c r="NHB177" s="37"/>
      <c r="NHC177" s="37"/>
      <c r="NHD177" s="37"/>
      <c r="NHE177" s="37"/>
      <c r="NHF177" s="37"/>
      <c r="NHG177" s="37"/>
      <c r="NHH177" s="37"/>
      <c r="NHI177" s="37"/>
      <c r="NHJ177" s="37"/>
      <c r="NHK177" s="37"/>
      <c r="NHL177" s="37"/>
      <c r="NHM177" s="37"/>
      <c r="NHN177" s="37"/>
      <c r="NHO177" s="37"/>
      <c r="NHP177" s="37"/>
      <c r="NHQ177" s="37"/>
      <c r="NHR177" s="37"/>
      <c r="NHS177" s="37"/>
      <c r="NHT177" s="37"/>
      <c r="NHU177" s="37"/>
      <c r="NHV177" s="37"/>
      <c r="NHW177" s="37"/>
      <c r="NHX177" s="37"/>
      <c r="NHY177" s="37"/>
      <c r="NHZ177" s="37"/>
      <c r="NIA177" s="37"/>
      <c r="NIB177" s="37"/>
      <c r="NIC177" s="37"/>
      <c r="NID177" s="37"/>
      <c r="NIE177" s="37"/>
      <c r="NIF177" s="37"/>
      <c r="NIG177" s="37"/>
      <c r="NIH177" s="37"/>
      <c r="NII177" s="37"/>
      <c r="NIJ177" s="37"/>
      <c r="NIK177" s="37"/>
      <c r="NIL177" s="37"/>
      <c r="NIM177" s="37"/>
      <c r="NIN177" s="37"/>
      <c r="NIO177" s="37"/>
      <c r="NIP177" s="37"/>
      <c r="NIQ177" s="37"/>
      <c r="NIR177" s="37"/>
      <c r="NIS177" s="37"/>
      <c r="NIT177" s="37"/>
      <c r="NIU177" s="37"/>
      <c r="NIV177" s="37"/>
      <c r="NIW177" s="37"/>
      <c r="NIX177" s="37"/>
      <c r="NIY177" s="37"/>
      <c r="NIZ177" s="37"/>
      <c r="NJA177" s="37"/>
      <c r="NJB177" s="37"/>
      <c r="NJC177" s="37"/>
      <c r="NJD177" s="37"/>
      <c r="NJE177" s="37"/>
      <c r="NJF177" s="37"/>
      <c r="NJG177" s="37"/>
      <c r="NJH177" s="37"/>
      <c r="NJI177" s="37"/>
      <c r="NJJ177" s="37"/>
      <c r="NJK177" s="37"/>
      <c r="NJL177" s="37"/>
      <c r="NJM177" s="37"/>
      <c r="NJN177" s="37"/>
      <c r="NJO177" s="37"/>
      <c r="NJP177" s="37"/>
      <c r="NJQ177" s="37"/>
      <c r="NJR177" s="37"/>
      <c r="NJS177" s="37"/>
      <c r="NJT177" s="37"/>
      <c r="NJU177" s="37"/>
      <c r="NJV177" s="37"/>
      <c r="NJW177" s="37"/>
      <c r="NJX177" s="37"/>
      <c r="NJY177" s="37"/>
      <c r="NJZ177" s="37"/>
      <c r="NKA177" s="37"/>
      <c r="NKB177" s="37"/>
      <c r="NKC177" s="37"/>
      <c r="NKD177" s="37"/>
      <c r="NKE177" s="37"/>
      <c r="NKF177" s="37"/>
      <c r="NKG177" s="37"/>
      <c r="NKH177" s="37"/>
      <c r="NKI177" s="37"/>
      <c r="NKJ177" s="37"/>
      <c r="NKK177" s="37"/>
      <c r="NKL177" s="37"/>
      <c r="NKM177" s="37"/>
      <c r="NKN177" s="37"/>
      <c r="NKO177" s="37"/>
      <c r="NKP177" s="37"/>
      <c r="NKQ177" s="37"/>
      <c r="NKR177" s="37"/>
      <c r="NKS177" s="37"/>
      <c r="NKT177" s="37"/>
      <c r="NKU177" s="37"/>
      <c r="NKV177" s="37"/>
      <c r="NKW177" s="37"/>
      <c r="NKX177" s="37"/>
      <c r="NKY177" s="37"/>
      <c r="NKZ177" s="37"/>
      <c r="NLA177" s="37"/>
      <c r="NLB177" s="37"/>
      <c r="NLC177" s="37"/>
      <c r="NLD177" s="37"/>
      <c r="NLE177" s="37"/>
      <c r="NLF177" s="37"/>
      <c r="NLG177" s="37"/>
      <c r="NLH177" s="37"/>
      <c r="NLI177" s="37"/>
      <c r="NLJ177" s="37"/>
      <c r="NLK177" s="37"/>
      <c r="NLL177" s="37"/>
      <c r="NLM177" s="37"/>
      <c r="NLN177" s="37"/>
      <c r="NLO177" s="37"/>
      <c r="NLP177" s="37"/>
      <c r="NLQ177" s="37"/>
      <c r="NLR177" s="37"/>
      <c r="NLS177" s="37"/>
      <c r="NLT177" s="37"/>
      <c r="NLU177" s="37"/>
      <c r="NLV177" s="37"/>
      <c r="NLW177" s="37"/>
      <c r="NLX177" s="37"/>
      <c r="NLY177" s="37"/>
      <c r="NLZ177" s="37"/>
      <c r="NMA177" s="37"/>
      <c r="NMB177" s="37"/>
      <c r="NMC177" s="37"/>
      <c r="NMD177" s="37"/>
      <c r="NME177" s="37"/>
      <c r="NMF177" s="37"/>
      <c r="NMG177" s="37"/>
      <c r="NMH177" s="37"/>
      <c r="NMI177" s="37"/>
      <c r="NMJ177" s="37"/>
      <c r="NMK177" s="37"/>
      <c r="NML177" s="37"/>
      <c r="NMM177" s="37"/>
      <c r="NMN177" s="37"/>
      <c r="NMO177" s="37"/>
      <c r="NMP177" s="37"/>
      <c r="NMQ177" s="37"/>
      <c r="NMR177" s="37"/>
      <c r="NMS177" s="37"/>
      <c r="NMT177" s="37"/>
      <c r="NMU177" s="37"/>
      <c r="NMV177" s="37"/>
      <c r="NMW177" s="37"/>
      <c r="NMX177" s="37"/>
      <c r="NMY177" s="37"/>
      <c r="NMZ177" s="37"/>
      <c r="NNA177" s="37"/>
      <c r="NNB177" s="37"/>
      <c r="NNC177" s="37"/>
      <c r="NND177" s="37"/>
      <c r="NNE177" s="37"/>
      <c r="NNF177" s="37"/>
      <c r="NNG177" s="37"/>
      <c r="NNH177" s="37"/>
      <c r="NNI177" s="37"/>
      <c r="NNJ177" s="37"/>
      <c r="NNK177" s="37"/>
      <c r="NNL177" s="37"/>
      <c r="NNM177" s="37"/>
      <c r="NNN177" s="37"/>
      <c r="NNO177" s="37"/>
      <c r="NNP177" s="37"/>
      <c r="NNQ177" s="37"/>
      <c r="NNR177" s="37"/>
      <c r="NNS177" s="37"/>
      <c r="NNT177" s="37"/>
      <c r="NNU177" s="37"/>
      <c r="NNV177" s="37"/>
      <c r="NNW177" s="37"/>
      <c r="NNX177" s="37"/>
      <c r="NNY177" s="37"/>
      <c r="NNZ177" s="37"/>
      <c r="NOA177" s="37"/>
      <c r="NOB177" s="37"/>
      <c r="NOC177" s="37"/>
      <c r="NOD177" s="37"/>
      <c r="NOE177" s="37"/>
      <c r="NOF177" s="37"/>
      <c r="NOG177" s="37"/>
      <c r="NOH177" s="37"/>
      <c r="NOI177" s="37"/>
      <c r="NOJ177" s="37"/>
      <c r="NOK177" s="37"/>
      <c r="NOL177" s="37"/>
      <c r="NOM177" s="37"/>
      <c r="NON177" s="37"/>
      <c r="NOO177" s="37"/>
      <c r="NOP177" s="37"/>
      <c r="NOQ177" s="37"/>
      <c r="NOR177" s="37"/>
      <c r="NOS177" s="37"/>
      <c r="NOT177" s="37"/>
      <c r="NOU177" s="37"/>
      <c r="NOV177" s="37"/>
      <c r="NOW177" s="37"/>
      <c r="NOX177" s="37"/>
      <c r="NOY177" s="37"/>
      <c r="NOZ177" s="37"/>
      <c r="NPA177" s="37"/>
      <c r="NPB177" s="37"/>
      <c r="NPC177" s="37"/>
      <c r="NPD177" s="37"/>
      <c r="NPE177" s="37"/>
      <c r="NPF177" s="37"/>
      <c r="NPG177" s="37"/>
      <c r="NPH177" s="37"/>
      <c r="NPI177" s="37"/>
      <c r="NPJ177" s="37"/>
      <c r="NPK177" s="37"/>
      <c r="NPL177" s="37"/>
      <c r="NPM177" s="37"/>
      <c r="NPN177" s="37"/>
      <c r="NPO177" s="37"/>
      <c r="NPP177" s="37"/>
      <c r="NPQ177" s="37"/>
      <c r="NPR177" s="37"/>
      <c r="NPS177" s="37"/>
      <c r="NPT177" s="37"/>
      <c r="NPU177" s="37"/>
      <c r="NPV177" s="37"/>
      <c r="NPW177" s="37"/>
      <c r="NPX177" s="37"/>
      <c r="NPY177" s="37"/>
      <c r="NPZ177" s="37"/>
      <c r="NQA177" s="37"/>
      <c r="NQB177" s="37"/>
      <c r="NQC177" s="37"/>
      <c r="NQD177" s="37"/>
      <c r="NQE177" s="37"/>
      <c r="NQF177" s="37"/>
      <c r="NQG177" s="37"/>
      <c r="NQH177" s="37"/>
      <c r="NQI177" s="37"/>
      <c r="NQJ177" s="37"/>
      <c r="NQK177" s="37"/>
      <c r="NQL177" s="37"/>
      <c r="NQM177" s="37"/>
      <c r="NQN177" s="37"/>
      <c r="NQO177" s="37"/>
      <c r="NQP177" s="37"/>
      <c r="NQQ177" s="37"/>
      <c r="NQR177" s="37"/>
      <c r="NQS177" s="37"/>
      <c r="NQT177" s="37"/>
      <c r="NQU177" s="37"/>
      <c r="NQV177" s="37"/>
      <c r="NQW177" s="37"/>
      <c r="NQX177" s="37"/>
      <c r="NQY177" s="37"/>
      <c r="NQZ177" s="37"/>
      <c r="NRA177" s="37"/>
      <c r="NRB177" s="37"/>
      <c r="NRC177" s="37"/>
      <c r="NRD177" s="37"/>
      <c r="NRE177" s="37"/>
      <c r="NRF177" s="37"/>
      <c r="NRG177" s="37"/>
      <c r="NRH177" s="37"/>
      <c r="NRI177" s="37"/>
      <c r="NRJ177" s="37"/>
      <c r="NRK177" s="37"/>
      <c r="NRL177" s="37"/>
      <c r="NRM177" s="37"/>
      <c r="NRN177" s="37"/>
      <c r="NRO177" s="37"/>
      <c r="NRP177" s="37"/>
      <c r="NRQ177" s="37"/>
      <c r="NRR177" s="37"/>
      <c r="NRS177" s="37"/>
      <c r="NRT177" s="37"/>
      <c r="NRU177" s="37"/>
      <c r="NRV177" s="37"/>
      <c r="NRW177" s="37"/>
      <c r="NRX177" s="37"/>
      <c r="NRY177" s="37"/>
      <c r="NRZ177" s="37"/>
      <c r="NSA177" s="37"/>
      <c r="NSB177" s="37"/>
      <c r="NSC177" s="37"/>
      <c r="NSD177" s="37"/>
      <c r="NSE177" s="37"/>
      <c r="NSF177" s="37"/>
      <c r="NSG177" s="37"/>
      <c r="NSH177" s="37"/>
      <c r="NSI177" s="37"/>
      <c r="NSJ177" s="37"/>
      <c r="NSK177" s="37"/>
      <c r="NSL177" s="37"/>
      <c r="NSM177" s="37"/>
      <c r="NSN177" s="37"/>
      <c r="NSO177" s="37"/>
      <c r="NSP177" s="37"/>
      <c r="NSQ177" s="37"/>
      <c r="NSR177" s="37"/>
      <c r="NSS177" s="37"/>
      <c r="NST177" s="37"/>
      <c r="NSU177" s="37"/>
      <c r="NSV177" s="37"/>
      <c r="NSW177" s="37"/>
      <c r="NSX177" s="37"/>
      <c r="NSY177" s="37"/>
      <c r="NSZ177" s="37"/>
      <c r="NTA177" s="37"/>
      <c r="NTB177" s="37"/>
      <c r="NTC177" s="37"/>
      <c r="NTD177" s="37"/>
      <c r="NTE177" s="37"/>
      <c r="NTF177" s="37"/>
      <c r="NTG177" s="37"/>
      <c r="NTH177" s="37"/>
      <c r="NTI177" s="37"/>
      <c r="NTJ177" s="37"/>
      <c r="NTK177" s="37"/>
      <c r="NTL177" s="37"/>
      <c r="NTM177" s="37"/>
      <c r="NTN177" s="37"/>
      <c r="NTO177" s="37"/>
      <c r="NTP177" s="37"/>
      <c r="NTQ177" s="37"/>
      <c r="NTR177" s="37"/>
      <c r="NTS177" s="37"/>
      <c r="NTT177" s="37"/>
      <c r="NTU177" s="37"/>
      <c r="NTV177" s="37"/>
      <c r="NTW177" s="37"/>
      <c r="NTX177" s="37"/>
      <c r="NTY177" s="37"/>
      <c r="NTZ177" s="37"/>
      <c r="NUA177" s="37"/>
      <c r="NUB177" s="37"/>
      <c r="NUC177" s="37"/>
      <c r="NUD177" s="37"/>
      <c r="NUE177" s="37"/>
      <c r="NUF177" s="37"/>
      <c r="NUG177" s="37"/>
      <c r="NUH177" s="37"/>
      <c r="NUI177" s="37"/>
      <c r="NUJ177" s="37"/>
      <c r="NUK177" s="37"/>
      <c r="NUL177" s="37"/>
      <c r="NUM177" s="37"/>
      <c r="NUN177" s="37"/>
      <c r="NUO177" s="37"/>
      <c r="NUP177" s="37"/>
      <c r="NUQ177" s="37"/>
      <c r="NUR177" s="37"/>
      <c r="NUS177" s="37"/>
      <c r="NUT177" s="37"/>
      <c r="NUU177" s="37"/>
      <c r="NUV177" s="37"/>
      <c r="NUW177" s="37"/>
      <c r="NUX177" s="37"/>
      <c r="NUY177" s="37"/>
      <c r="NUZ177" s="37"/>
      <c r="NVA177" s="37"/>
      <c r="NVB177" s="37"/>
      <c r="NVC177" s="37"/>
      <c r="NVD177" s="37"/>
      <c r="NVE177" s="37"/>
      <c r="NVF177" s="37"/>
      <c r="NVG177" s="37"/>
      <c r="NVH177" s="37"/>
      <c r="NVI177" s="37"/>
      <c r="NVJ177" s="37"/>
      <c r="NVK177" s="37"/>
      <c r="NVL177" s="37"/>
      <c r="NVM177" s="37"/>
      <c r="NVN177" s="37"/>
      <c r="NVO177" s="37"/>
      <c r="NVP177" s="37"/>
      <c r="NVQ177" s="37"/>
      <c r="NVR177" s="37"/>
      <c r="NVS177" s="37"/>
      <c r="NVT177" s="37"/>
      <c r="NVU177" s="37"/>
      <c r="NVV177" s="37"/>
      <c r="NVW177" s="37"/>
      <c r="NVX177" s="37"/>
      <c r="NVY177" s="37"/>
      <c r="NVZ177" s="37"/>
      <c r="NWA177" s="37"/>
      <c r="NWB177" s="37"/>
      <c r="NWC177" s="37"/>
      <c r="NWD177" s="37"/>
      <c r="NWE177" s="37"/>
      <c r="NWF177" s="37"/>
      <c r="NWG177" s="37"/>
      <c r="NWH177" s="37"/>
      <c r="NWI177" s="37"/>
      <c r="NWJ177" s="37"/>
      <c r="NWK177" s="37"/>
      <c r="NWL177" s="37"/>
      <c r="NWM177" s="37"/>
      <c r="NWN177" s="37"/>
      <c r="NWO177" s="37"/>
      <c r="NWP177" s="37"/>
      <c r="NWQ177" s="37"/>
      <c r="NWR177" s="37"/>
      <c r="NWS177" s="37"/>
      <c r="NWT177" s="37"/>
      <c r="NWU177" s="37"/>
      <c r="NWV177" s="37"/>
      <c r="NWW177" s="37"/>
      <c r="NWX177" s="37"/>
      <c r="NWY177" s="37"/>
      <c r="NWZ177" s="37"/>
      <c r="NXA177" s="37"/>
      <c r="NXB177" s="37"/>
      <c r="NXC177" s="37"/>
      <c r="NXD177" s="37"/>
      <c r="NXE177" s="37"/>
      <c r="NXF177" s="37"/>
      <c r="NXG177" s="37"/>
      <c r="NXH177" s="37"/>
      <c r="NXI177" s="37"/>
      <c r="NXJ177" s="37"/>
      <c r="NXK177" s="37"/>
      <c r="NXL177" s="37"/>
      <c r="NXM177" s="37"/>
      <c r="NXN177" s="37"/>
      <c r="NXO177" s="37"/>
      <c r="NXP177" s="37"/>
      <c r="NXQ177" s="37"/>
      <c r="NXR177" s="37"/>
      <c r="NXS177" s="37"/>
      <c r="NXT177" s="37"/>
      <c r="NXU177" s="37"/>
      <c r="NXV177" s="37"/>
      <c r="NXW177" s="37"/>
      <c r="NXX177" s="37"/>
      <c r="NXY177" s="37"/>
      <c r="NXZ177" s="37"/>
      <c r="NYA177" s="37"/>
      <c r="NYB177" s="37"/>
      <c r="NYC177" s="37"/>
      <c r="NYD177" s="37"/>
      <c r="NYE177" s="37"/>
      <c r="NYF177" s="37"/>
      <c r="NYG177" s="37"/>
      <c r="NYH177" s="37"/>
      <c r="NYI177" s="37"/>
      <c r="NYJ177" s="37"/>
      <c r="NYK177" s="37"/>
      <c r="NYL177" s="37"/>
      <c r="NYM177" s="37"/>
      <c r="NYN177" s="37"/>
      <c r="NYO177" s="37"/>
      <c r="NYP177" s="37"/>
      <c r="NYQ177" s="37"/>
      <c r="NYR177" s="37"/>
      <c r="NYS177" s="37"/>
      <c r="NYT177" s="37"/>
      <c r="NYU177" s="37"/>
      <c r="NYV177" s="37"/>
      <c r="NYW177" s="37"/>
      <c r="NYX177" s="37"/>
      <c r="NYY177" s="37"/>
      <c r="NYZ177" s="37"/>
      <c r="NZA177" s="37"/>
      <c r="NZB177" s="37"/>
      <c r="NZC177" s="37"/>
      <c r="NZD177" s="37"/>
      <c r="NZE177" s="37"/>
      <c r="NZF177" s="37"/>
      <c r="NZG177" s="37"/>
      <c r="NZH177" s="37"/>
      <c r="NZI177" s="37"/>
      <c r="NZJ177" s="37"/>
      <c r="NZK177" s="37"/>
      <c r="NZL177" s="37"/>
      <c r="NZM177" s="37"/>
      <c r="NZN177" s="37"/>
      <c r="NZO177" s="37"/>
      <c r="NZP177" s="37"/>
      <c r="NZQ177" s="37"/>
      <c r="NZR177" s="37"/>
      <c r="NZS177" s="37"/>
      <c r="NZT177" s="37"/>
      <c r="NZU177" s="37"/>
      <c r="NZV177" s="37"/>
      <c r="NZW177" s="37"/>
      <c r="NZX177" s="37"/>
      <c r="NZY177" s="37"/>
      <c r="NZZ177" s="37"/>
      <c r="OAA177" s="37"/>
      <c r="OAB177" s="37"/>
      <c r="OAC177" s="37"/>
      <c r="OAD177" s="37"/>
      <c r="OAE177" s="37"/>
      <c r="OAF177" s="37"/>
      <c r="OAG177" s="37"/>
      <c r="OAH177" s="37"/>
      <c r="OAI177" s="37"/>
      <c r="OAJ177" s="37"/>
      <c r="OAK177" s="37"/>
      <c r="OAL177" s="37"/>
      <c r="OAM177" s="37"/>
      <c r="OAN177" s="37"/>
      <c r="OAO177" s="37"/>
      <c r="OAP177" s="37"/>
      <c r="OAQ177" s="37"/>
      <c r="OAR177" s="37"/>
      <c r="OAS177" s="37"/>
      <c r="OAT177" s="37"/>
      <c r="OAU177" s="37"/>
      <c r="OAV177" s="37"/>
      <c r="OAW177" s="37"/>
      <c r="OAX177" s="37"/>
      <c r="OAY177" s="37"/>
      <c r="OAZ177" s="37"/>
      <c r="OBA177" s="37"/>
      <c r="OBB177" s="37"/>
      <c r="OBC177" s="37"/>
      <c r="OBD177" s="37"/>
      <c r="OBE177" s="37"/>
      <c r="OBF177" s="37"/>
      <c r="OBG177" s="37"/>
      <c r="OBH177" s="37"/>
      <c r="OBI177" s="37"/>
      <c r="OBJ177" s="37"/>
      <c r="OBK177" s="37"/>
      <c r="OBL177" s="37"/>
      <c r="OBM177" s="37"/>
      <c r="OBN177" s="37"/>
      <c r="OBO177" s="37"/>
      <c r="OBP177" s="37"/>
      <c r="OBQ177" s="37"/>
      <c r="OBR177" s="37"/>
      <c r="OBS177" s="37"/>
      <c r="OBT177" s="37"/>
      <c r="OBU177" s="37"/>
      <c r="OBV177" s="37"/>
      <c r="OBW177" s="37"/>
      <c r="OBX177" s="37"/>
      <c r="OBY177" s="37"/>
      <c r="OBZ177" s="37"/>
      <c r="OCA177" s="37"/>
      <c r="OCB177" s="37"/>
      <c r="OCC177" s="37"/>
      <c r="OCD177" s="37"/>
      <c r="OCE177" s="37"/>
      <c r="OCF177" s="37"/>
      <c r="OCG177" s="37"/>
      <c r="OCH177" s="37"/>
      <c r="OCI177" s="37"/>
      <c r="OCJ177" s="37"/>
      <c r="OCK177" s="37"/>
      <c r="OCL177" s="37"/>
      <c r="OCM177" s="37"/>
      <c r="OCN177" s="37"/>
      <c r="OCO177" s="37"/>
      <c r="OCP177" s="37"/>
      <c r="OCQ177" s="37"/>
      <c r="OCR177" s="37"/>
      <c r="OCS177" s="37"/>
      <c r="OCT177" s="37"/>
      <c r="OCU177" s="37"/>
      <c r="OCV177" s="37"/>
      <c r="OCW177" s="37"/>
      <c r="OCX177" s="37"/>
      <c r="OCY177" s="37"/>
      <c r="OCZ177" s="37"/>
      <c r="ODA177" s="37"/>
      <c r="ODB177" s="37"/>
      <c r="ODC177" s="37"/>
      <c r="ODD177" s="37"/>
      <c r="ODE177" s="37"/>
      <c r="ODF177" s="37"/>
      <c r="ODG177" s="37"/>
      <c r="ODH177" s="37"/>
      <c r="ODI177" s="37"/>
      <c r="ODJ177" s="37"/>
      <c r="ODK177" s="37"/>
      <c r="ODL177" s="37"/>
      <c r="ODM177" s="37"/>
      <c r="ODN177" s="37"/>
      <c r="ODO177" s="37"/>
      <c r="ODP177" s="37"/>
      <c r="ODQ177" s="37"/>
      <c r="ODR177" s="37"/>
      <c r="ODS177" s="37"/>
      <c r="ODT177" s="37"/>
      <c r="ODU177" s="37"/>
      <c r="ODV177" s="37"/>
      <c r="ODW177" s="37"/>
      <c r="ODX177" s="37"/>
      <c r="ODY177" s="37"/>
      <c r="ODZ177" s="37"/>
      <c r="OEA177" s="37"/>
      <c r="OEB177" s="37"/>
      <c r="OEC177" s="37"/>
      <c r="OED177" s="37"/>
      <c r="OEE177" s="37"/>
      <c r="OEF177" s="37"/>
      <c r="OEG177" s="37"/>
      <c r="OEH177" s="37"/>
      <c r="OEI177" s="37"/>
      <c r="OEJ177" s="37"/>
      <c r="OEK177" s="37"/>
      <c r="OEL177" s="37"/>
      <c r="OEM177" s="37"/>
      <c r="OEN177" s="37"/>
      <c r="OEO177" s="37"/>
      <c r="OEP177" s="37"/>
      <c r="OEQ177" s="37"/>
      <c r="OER177" s="37"/>
      <c r="OES177" s="37"/>
      <c r="OET177" s="37"/>
      <c r="OEU177" s="37"/>
      <c r="OEV177" s="37"/>
      <c r="OEW177" s="37"/>
      <c r="OEX177" s="37"/>
      <c r="OEY177" s="37"/>
      <c r="OEZ177" s="37"/>
      <c r="OFA177" s="37"/>
      <c r="OFB177" s="37"/>
      <c r="OFC177" s="37"/>
      <c r="OFD177" s="37"/>
      <c r="OFE177" s="37"/>
      <c r="OFF177" s="37"/>
      <c r="OFG177" s="37"/>
      <c r="OFH177" s="37"/>
      <c r="OFI177" s="37"/>
      <c r="OFJ177" s="37"/>
      <c r="OFK177" s="37"/>
      <c r="OFL177" s="37"/>
      <c r="OFM177" s="37"/>
      <c r="OFN177" s="37"/>
      <c r="OFO177" s="37"/>
      <c r="OFP177" s="37"/>
      <c r="OFQ177" s="37"/>
      <c r="OFR177" s="37"/>
      <c r="OFS177" s="37"/>
      <c r="OFT177" s="37"/>
      <c r="OFU177" s="37"/>
      <c r="OFV177" s="37"/>
      <c r="OFW177" s="37"/>
      <c r="OFX177" s="37"/>
      <c r="OFY177" s="37"/>
      <c r="OFZ177" s="37"/>
      <c r="OGA177" s="37"/>
      <c r="OGB177" s="37"/>
      <c r="OGC177" s="37"/>
      <c r="OGD177" s="37"/>
      <c r="OGE177" s="37"/>
      <c r="OGF177" s="37"/>
      <c r="OGG177" s="37"/>
      <c r="OGH177" s="37"/>
      <c r="OGI177" s="37"/>
      <c r="OGJ177" s="37"/>
      <c r="OGK177" s="37"/>
      <c r="OGL177" s="37"/>
      <c r="OGM177" s="37"/>
      <c r="OGN177" s="37"/>
      <c r="OGO177" s="37"/>
      <c r="OGP177" s="37"/>
      <c r="OGQ177" s="37"/>
      <c r="OGR177" s="37"/>
      <c r="OGS177" s="37"/>
      <c r="OGT177" s="37"/>
      <c r="OGU177" s="37"/>
      <c r="OGV177" s="37"/>
      <c r="OGW177" s="37"/>
      <c r="OGX177" s="37"/>
      <c r="OGY177" s="37"/>
      <c r="OGZ177" s="37"/>
      <c r="OHA177" s="37"/>
      <c r="OHB177" s="37"/>
      <c r="OHC177" s="37"/>
      <c r="OHD177" s="37"/>
      <c r="OHE177" s="37"/>
      <c r="OHF177" s="37"/>
      <c r="OHG177" s="37"/>
      <c r="OHH177" s="37"/>
      <c r="OHI177" s="37"/>
      <c r="OHJ177" s="37"/>
      <c r="OHK177" s="37"/>
      <c r="OHL177" s="37"/>
      <c r="OHM177" s="37"/>
      <c r="OHN177" s="37"/>
      <c r="OHO177" s="37"/>
      <c r="OHP177" s="37"/>
      <c r="OHQ177" s="37"/>
      <c r="OHR177" s="37"/>
      <c r="OHS177" s="37"/>
      <c r="OHT177" s="37"/>
      <c r="OHU177" s="37"/>
      <c r="OHV177" s="37"/>
      <c r="OHW177" s="37"/>
      <c r="OHX177" s="37"/>
      <c r="OHY177" s="37"/>
      <c r="OHZ177" s="37"/>
      <c r="OIA177" s="37"/>
      <c r="OIB177" s="37"/>
      <c r="OIC177" s="37"/>
      <c r="OID177" s="37"/>
      <c r="OIE177" s="37"/>
      <c r="OIF177" s="37"/>
      <c r="OIG177" s="37"/>
      <c r="OIH177" s="37"/>
      <c r="OII177" s="37"/>
      <c r="OIJ177" s="37"/>
      <c r="OIK177" s="37"/>
      <c r="OIL177" s="37"/>
      <c r="OIM177" s="37"/>
      <c r="OIN177" s="37"/>
      <c r="OIO177" s="37"/>
      <c r="OIP177" s="37"/>
      <c r="OIQ177" s="37"/>
      <c r="OIR177" s="37"/>
      <c r="OIS177" s="37"/>
      <c r="OIT177" s="37"/>
      <c r="OIU177" s="37"/>
      <c r="OIV177" s="37"/>
      <c r="OIW177" s="37"/>
      <c r="OIX177" s="37"/>
      <c r="OIY177" s="37"/>
      <c r="OIZ177" s="37"/>
      <c r="OJA177" s="37"/>
      <c r="OJB177" s="37"/>
      <c r="OJC177" s="37"/>
      <c r="OJD177" s="37"/>
      <c r="OJE177" s="37"/>
      <c r="OJF177" s="37"/>
      <c r="OJG177" s="37"/>
      <c r="OJH177" s="37"/>
      <c r="OJI177" s="37"/>
      <c r="OJJ177" s="37"/>
      <c r="OJK177" s="37"/>
      <c r="OJL177" s="37"/>
      <c r="OJM177" s="37"/>
      <c r="OJN177" s="37"/>
      <c r="OJO177" s="37"/>
      <c r="OJP177" s="37"/>
      <c r="OJQ177" s="37"/>
      <c r="OJR177" s="37"/>
      <c r="OJS177" s="37"/>
      <c r="OJT177" s="37"/>
      <c r="OJU177" s="37"/>
      <c r="OJV177" s="37"/>
      <c r="OJW177" s="37"/>
      <c r="OJX177" s="37"/>
      <c r="OJY177" s="37"/>
      <c r="OJZ177" s="37"/>
      <c r="OKA177" s="37"/>
      <c r="OKB177" s="37"/>
      <c r="OKC177" s="37"/>
      <c r="OKD177" s="37"/>
      <c r="OKE177" s="37"/>
      <c r="OKF177" s="37"/>
      <c r="OKG177" s="37"/>
      <c r="OKH177" s="37"/>
      <c r="OKI177" s="37"/>
      <c r="OKJ177" s="37"/>
      <c r="OKK177" s="37"/>
      <c r="OKL177" s="37"/>
      <c r="OKM177" s="37"/>
      <c r="OKN177" s="37"/>
      <c r="OKO177" s="37"/>
      <c r="OKP177" s="37"/>
      <c r="OKQ177" s="37"/>
      <c r="OKR177" s="37"/>
      <c r="OKS177" s="37"/>
      <c r="OKT177" s="37"/>
      <c r="OKU177" s="37"/>
      <c r="OKV177" s="37"/>
      <c r="OKW177" s="37"/>
      <c r="OKX177" s="37"/>
      <c r="OKY177" s="37"/>
      <c r="OKZ177" s="37"/>
      <c r="OLA177" s="37"/>
      <c r="OLB177" s="37"/>
      <c r="OLC177" s="37"/>
      <c r="OLD177" s="37"/>
      <c r="OLE177" s="37"/>
      <c r="OLF177" s="37"/>
      <c r="OLG177" s="37"/>
      <c r="OLH177" s="37"/>
      <c r="OLI177" s="37"/>
      <c r="OLJ177" s="37"/>
      <c r="OLK177" s="37"/>
      <c r="OLL177" s="37"/>
      <c r="OLM177" s="37"/>
      <c r="OLN177" s="37"/>
      <c r="OLO177" s="37"/>
      <c r="OLP177" s="37"/>
      <c r="OLQ177" s="37"/>
      <c r="OLR177" s="37"/>
      <c r="OLS177" s="37"/>
      <c r="OLT177" s="37"/>
      <c r="OLU177" s="37"/>
      <c r="OLV177" s="37"/>
      <c r="OLW177" s="37"/>
      <c r="OLX177" s="37"/>
      <c r="OLY177" s="37"/>
      <c r="OLZ177" s="37"/>
      <c r="OMA177" s="37"/>
      <c r="OMB177" s="37"/>
      <c r="OMC177" s="37"/>
      <c r="OMD177" s="37"/>
      <c r="OME177" s="37"/>
      <c r="OMF177" s="37"/>
      <c r="OMG177" s="37"/>
      <c r="OMH177" s="37"/>
      <c r="OMI177" s="37"/>
      <c r="OMJ177" s="37"/>
      <c r="OMK177" s="37"/>
      <c r="OML177" s="37"/>
      <c r="OMM177" s="37"/>
      <c r="OMN177" s="37"/>
      <c r="OMO177" s="37"/>
      <c r="OMP177" s="37"/>
      <c r="OMQ177" s="37"/>
      <c r="OMR177" s="37"/>
      <c r="OMS177" s="37"/>
      <c r="OMT177" s="37"/>
      <c r="OMU177" s="37"/>
      <c r="OMV177" s="37"/>
      <c r="OMW177" s="37"/>
      <c r="OMX177" s="37"/>
      <c r="OMY177" s="37"/>
      <c r="OMZ177" s="37"/>
      <c r="ONA177" s="37"/>
      <c r="ONB177" s="37"/>
      <c r="ONC177" s="37"/>
      <c r="OND177" s="37"/>
      <c r="ONE177" s="37"/>
      <c r="ONF177" s="37"/>
      <c r="ONG177" s="37"/>
      <c r="ONH177" s="37"/>
      <c r="ONI177" s="37"/>
      <c r="ONJ177" s="37"/>
      <c r="ONK177" s="37"/>
      <c r="ONL177" s="37"/>
      <c r="ONM177" s="37"/>
      <c r="ONN177" s="37"/>
      <c r="ONO177" s="37"/>
      <c r="ONP177" s="37"/>
      <c r="ONQ177" s="37"/>
      <c r="ONR177" s="37"/>
      <c r="ONS177" s="37"/>
      <c r="ONT177" s="37"/>
      <c r="ONU177" s="37"/>
      <c r="ONV177" s="37"/>
      <c r="ONW177" s="37"/>
      <c r="ONX177" s="37"/>
      <c r="ONY177" s="37"/>
      <c r="ONZ177" s="37"/>
      <c r="OOA177" s="37"/>
      <c r="OOB177" s="37"/>
      <c r="OOC177" s="37"/>
      <c r="OOD177" s="37"/>
      <c r="OOE177" s="37"/>
      <c r="OOF177" s="37"/>
      <c r="OOG177" s="37"/>
      <c r="OOH177" s="37"/>
      <c r="OOI177" s="37"/>
      <c r="OOJ177" s="37"/>
      <c r="OOK177" s="37"/>
      <c r="OOL177" s="37"/>
      <c r="OOM177" s="37"/>
      <c r="OON177" s="37"/>
      <c r="OOO177" s="37"/>
      <c r="OOP177" s="37"/>
      <c r="OOQ177" s="37"/>
      <c r="OOR177" s="37"/>
      <c r="OOS177" s="37"/>
      <c r="OOT177" s="37"/>
      <c r="OOU177" s="37"/>
      <c r="OOV177" s="37"/>
      <c r="OOW177" s="37"/>
      <c r="OOX177" s="37"/>
      <c r="OOY177" s="37"/>
      <c r="OOZ177" s="37"/>
      <c r="OPA177" s="37"/>
      <c r="OPB177" s="37"/>
      <c r="OPC177" s="37"/>
      <c r="OPD177" s="37"/>
      <c r="OPE177" s="37"/>
      <c r="OPF177" s="37"/>
      <c r="OPG177" s="37"/>
      <c r="OPH177" s="37"/>
      <c r="OPI177" s="37"/>
      <c r="OPJ177" s="37"/>
      <c r="OPK177" s="37"/>
      <c r="OPL177" s="37"/>
      <c r="OPM177" s="37"/>
      <c r="OPN177" s="37"/>
      <c r="OPO177" s="37"/>
      <c r="OPP177" s="37"/>
      <c r="OPQ177" s="37"/>
      <c r="OPR177" s="37"/>
      <c r="OPS177" s="37"/>
      <c r="OPT177" s="37"/>
      <c r="OPU177" s="37"/>
      <c r="OPV177" s="37"/>
      <c r="OPW177" s="37"/>
      <c r="OPX177" s="37"/>
      <c r="OPY177" s="37"/>
      <c r="OPZ177" s="37"/>
      <c r="OQA177" s="37"/>
      <c r="OQB177" s="37"/>
      <c r="OQC177" s="37"/>
      <c r="OQD177" s="37"/>
      <c r="OQE177" s="37"/>
      <c r="OQF177" s="37"/>
      <c r="OQG177" s="37"/>
      <c r="OQH177" s="37"/>
      <c r="OQI177" s="37"/>
      <c r="OQJ177" s="37"/>
      <c r="OQK177" s="37"/>
      <c r="OQL177" s="37"/>
      <c r="OQM177" s="37"/>
      <c r="OQN177" s="37"/>
      <c r="OQO177" s="37"/>
      <c r="OQP177" s="37"/>
      <c r="OQQ177" s="37"/>
      <c r="OQR177" s="37"/>
      <c r="OQS177" s="37"/>
      <c r="OQT177" s="37"/>
      <c r="OQU177" s="37"/>
      <c r="OQV177" s="37"/>
      <c r="OQW177" s="37"/>
      <c r="OQX177" s="37"/>
      <c r="OQY177" s="37"/>
      <c r="OQZ177" s="37"/>
      <c r="ORA177" s="37"/>
      <c r="ORB177" s="37"/>
      <c r="ORC177" s="37"/>
      <c r="ORD177" s="37"/>
      <c r="ORE177" s="37"/>
      <c r="ORF177" s="37"/>
      <c r="ORG177" s="37"/>
      <c r="ORH177" s="37"/>
      <c r="ORI177" s="37"/>
      <c r="ORJ177" s="37"/>
      <c r="ORK177" s="37"/>
      <c r="ORL177" s="37"/>
      <c r="ORM177" s="37"/>
      <c r="ORN177" s="37"/>
      <c r="ORO177" s="37"/>
      <c r="ORP177" s="37"/>
      <c r="ORQ177" s="37"/>
      <c r="ORR177" s="37"/>
      <c r="ORS177" s="37"/>
      <c r="ORT177" s="37"/>
      <c r="ORU177" s="37"/>
      <c r="ORV177" s="37"/>
      <c r="ORW177" s="37"/>
      <c r="ORX177" s="37"/>
      <c r="ORY177" s="37"/>
      <c r="ORZ177" s="37"/>
      <c r="OSA177" s="37"/>
      <c r="OSB177" s="37"/>
      <c r="OSC177" s="37"/>
      <c r="OSD177" s="37"/>
      <c r="OSE177" s="37"/>
      <c r="OSF177" s="37"/>
      <c r="OSG177" s="37"/>
      <c r="OSH177" s="37"/>
      <c r="OSI177" s="37"/>
      <c r="OSJ177" s="37"/>
      <c r="OSK177" s="37"/>
      <c r="OSL177" s="37"/>
      <c r="OSM177" s="37"/>
      <c r="OSN177" s="37"/>
      <c r="OSO177" s="37"/>
      <c r="OSP177" s="37"/>
      <c r="OSQ177" s="37"/>
      <c r="OSR177" s="37"/>
      <c r="OSS177" s="37"/>
      <c r="OST177" s="37"/>
      <c r="OSU177" s="37"/>
      <c r="OSV177" s="37"/>
      <c r="OSW177" s="37"/>
      <c r="OSX177" s="37"/>
      <c r="OSY177" s="37"/>
      <c r="OSZ177" s="37"/>
      <c r="OTA177" s="37"/>
      <c r="OTB177" s="37"/>
      <c r="OTC177" s="37"/>
      <c r="OTD177" s="37"/>
      <c r="OTE177" s="37"/>
      <c r="OTF177" s="37"/>
      <c r="OTG177" s="37"/>
      <c r="OTH177" s="37"/>
      <c r="OTI177" s="37"/>
      <c r="OTJ177" s="37"/>
      <c r="OTK177" s="37"/>
      <c r="OTL177" s="37"/>
      <c r="OTM177" s="37"/>
      <c r="OTN177" s="37"/>
      <c r="OTO177" s="37"/>
      <c r="OTP177" s="37"/>
      <c r="OTQ177" s="37"/>
      <c r="OTR177" s="37"/>
      <c r="OTS177" s="37"/>
      <c r="OTT177" s="37"/>
      <c r="OTU177" s="37"/>
      <c r="OTV177" s="37"/>
      <c r="OTW177" s="37"/>
      <c r="OTX177" s="37"/>
      <c r="OTY177" s="37"/>
      <c r="OTZ177" s="37"/>
      <c r="OUA177" s="37"/>
      <c r="OUB177" s="37"/>
      <c r="OUC177" s="37"/>
      <c r="OUD177" s="37"/>
      <c r="OUE177" s="37"/>
      <c r="OUF177" s="37"/>
      <c r="OUG177" s="37"/>
      <c r="OUH177" s="37"/>
      <c r="OUI177" s="37"/>
      <c r="OUJ177" s="37"/>
      <c r="OUK177" s="37"/>
      <c r="OUL177" s="37"/>
      <c r="OUM177" s="37"/>
      <c r="OUN177" s="37"/>
      <c r="OUO177" s="37"/>
      <c r="OUP177" s="37"/>
      <c r="OUQ177" s="37"/>
      <c r="OUR177" s="37"/>
      <c r="OUS177" s="37"/>
      <c r="OUT177" s="37"/>
      <c r="OUU177" s="37"/>
      <c r="OUV177" s="37"/>
      <c r="OUW177" s="37"/>
      <c r="OUX177" s="37"/>
      <c r="OUY177" s="37"/>
      <c r="OUZ177" s="37"/>
      <c r="OVA177" s="37"/>
      <c r="OVB177" s="37"/>
      <c r="OVC177" s="37"/>
      <c r="OVD177" s="37"/>
      <c r="OVE177" s="37"/>
      <c r="OVF177" s="37"/>
      <c r="OVG177" s="37"/>
      <c r="OVH177" s="37"/>
      <c r="OVI177" s="37"/>
      <c r="OVJ177" s="37"/>
      <c r="OVK177" s="37"/>
      <c r="OVL177" s="37"/>
      <c r="OVM177" s="37"/>
      <c r="OVN177" s="37"/>
      <c r="OVO177" s="37"/>
      <c r="OVP177" s="37"/>
      <c r="OVQ177" s="37"/>
      <c r="OVR177" s="37"/>
      <c r="OVS177" s="37"/>
      <c r="OVT177" s="37"/>
      <c r="OVU177" s="37"/>
      <c r="OVV177" s="37"/>
      <c r="OVW177" s="37"/>
      <c r="OVX177" s="37"/>
      <c r="OVY177" s="37"/>
      <c r="OVZ177" s="37"/>
      <c r="OWA177" s="37"/>
      <c r="OWB177" s="37"/>
      <c r="OWC177" s="37"/>
      <c r="OWD177" s="37"/>
      <c r="OWE177" s="37"/>
      <c r="OWF177" s="37"/>
      <c r="OWG177" s="37"/>
      <c r="OWH177" s="37"/>
      <c r="OWI177" s="37"/>
      <c r="OWJ177" s="37"/>
      <c r="OWK177" s="37"/>
      <c r="OWL177" s="37"/>
      <c r="OWM177" s="37"/>
      <c r="OWN177" s="37"/>
      <c r="OWO177" s="37"/>
      <c r="OWP177" s="37"/>
      <c r="OWQ177" s="37"/>
      <c r="OWR177" s="37"/>
      <c r="OWS177" s="37"/>
      <c r="OWT177" s="37"/>
      <c r="OWU177" s="37"/>
      <c r="OWV177" s="37"/>
      <c r="OWW177" s="37"/>
      <c r="OWX177" s="37"/>
      <c r="OWY177" s="37"/>
      <c r="OWZ177" s="37"/>
      <c r="OXA177" s="37"/>
      <c r="OXB177" s="37"/>
      <c r="OXC177" s="37"/>
      <c r="OXD177" s="37"/>
      <c r="OXE177" s="37"/>
      <c r="OXF177" s="37"/>
      <c r="OXG177" s="37"/>
      <c r="OXH177" s="37"/>
      <c r="OXI177" s="37"/>
      <c r="OXJ177" s="37"/>
      <c r="OXK177" s="37"/>
      <c r="OXL177" s="37"/>
      <c r="OXM177" s="37"/>
      <c r="OXN177" s="37"/>
      <c r="OXO177" s="37"/>
      <c r="OXP177" s="37"/>
      <c r="OXQ177" s="37"/>
      <c r="OXR177" s="37"/>
      <c r="OXS177" s="37"/>
      <c r="OXT177" s="37"/>
      <c r="OXU177" s="37"/>
      <c r="OXV177" s="37"/>
      <c r="OXW177" s="37"/>
      <c r="OXX177" s="37"/>
      <c r="OXY177" s="37"/>
      <c r="OXZ177" s="37"/>
      <c r="OYA177" s="37"/>
      <c r="OYB177" s="37"/>
      <c r="OYC177" s="37"/>
      <c r="OYD177" s="37"/>
      <c r="OYE177" s="37"/>
      <c r="OYF177" s="37"/>
      <c r="OYG177" s="37"/>
      <c r="OYH177" s="37"/>
      <c r="OYI177" s="37"/>
      <c r="OYJ177" s="37"/>
      <c r="OYK177" s="37"/>
      <c r="OYL177" s="37"/>
      <c r="OYM177" s="37"/>
      <c r="OYN177" s="37"/>
      <c r="OYO177" s="37"/>
      <c r="OYP177" s="37"/>
      <c r="OYQ177" s="37"/>
      <c r="OYR177" s="37"/>
      <c r="OYS177" s="37"/>
      <c r="OYT177" s="37"/>
      <c r="OYU177" s="37"/>
      <c r="OYV177" s="37"/>
      <c r="OYW177" s="37"/>
      <c r="OYX177" s="37"/>
      <c r="OYY177" s="37"/>
      <c r="OYZ177" s="37"/>
      <c r="OZA177" s="37"/>
      <c r="OZB177" s="37"/>
      <c r="OZC177" s="37"/>
      <c r="OZD177" s="37"/>
      <c r="OZE177" s="37"/>
      <c r="OZF177" s="37"/>
      <c r="OZG177" s="37"/>
      <c r="OZH177" s="37"/>
      <c r="OZI177" s="37"/>
      <c r="OZJ177" s="37"/>
      <c r="OZK177" s="37"/>
      <c r="OZL177" s="37"/>
      <c r="OZM177" s="37"/>
      <c r="OZN177" s="37"/>
      <c r="OZO177" s="37"/>
      <c r="OZP177" s="37"/>
      <c r="OZQ177" s="37"/>
      <c r="OZR177" s="37"/>
      <c r="OZS177" s="37"/>
      <c r="OZT177" s="37"/>
      <c r="OZU177" s="37"/>
      <c r="OZV177" s="37"/>
      <c r="OZW177" s="37"/>
      <c r="OZX177" s="37"/>
      <c r="OZY177" s="37"/>
      <c r="OZZ177" s="37"/>
      <c r="PAA177" s="37"/>
      <c r="PAB177" s="37"/>
      <c r="PAC177" s="37"/>
      <c r="PAD177" s="37"/>
      <c r="PAE177" s="37"/>
      <c r="PAF177" s="37"/>
      <c r="PAG177" s="37"/>
      <c r="PAH177" s="37"/>
      <c r="PAI177" s="37"/>
      <c r="PAJ177" s="37"/>
      <c r="PAK177" s="37"/>
      <c r="PAL177" s="37"/>
      <c r="PAM177" s="37"/>
      <c r="PAN177" s="37"/>
      <c r="PAO177" s="37"/>
      <c r="PAP177" s="37"/>
      <c r="PAQ177" s="37"/>
      <c r="PAR177" s="37"/>
      <c r="PAS177" s="37"/>
      <c r="PAT177" s="37"/>
      <c r="PAU177" s="37"/>
      <c r="PAV177" s="37"/>
      <c r="PAW177" s="37"/>
      <c r="PAX177" s="37"/>
      <c r="PAY177" s="37"/>
      <c r="PAZ177" s="37"/>
      <c r="PBA177" s="37"/>
      <c r="PBB177" s="37"/>
      <c r="PBC177" s="37"/>
      <c r="PBD177" s="37"/>
      <c r="PBE177" s="37"/>
      <c r="PBF177" s="37"/>
      <c r="PBG177" s="37"/>
      <c r="PBH177" s="37"/>
      <c r="PBI177" s="37"/>
      <c r="PBJ177" s="37"/>
      <c r="PBK177" s="37"/>
      <c r="PBL177" s="37"/>
      <c r="PBM177" s="37"/>
      <c r="PBN177" s="37"/>
      <c r="PBO177" s="37"/>
      <c r="PBP177" s="37"/>
      <c r="PBQ177" s="37"/>
      <c r="PBR177" s="37"/>
      <c r="PBS177" s="37"/>
      <c r="PBT177" s="37"/>
      <c r="PBU177" s="37"/>
      <c r="PBV177" s="37"/>
      <c r="PBW177" s="37"/>
      <c r="PBX177" s="37"/>
      <c r="PBY177" s="37"/>
      <c r="PBZ177" s="37"/>
      <c r="PCA177" s="37"/>
      <c r="PCB177" s="37"/>
      <c r="PCC177" s="37"/>
      <c r="PCD177" s="37"/>
      <c r="PCE177" s="37"/>
      <c r="PCF177" s="37"/>
      <c r="PCG177" s="37"/>
      <c r="PCH177" s="37"/>
      <c r="PCI177" s="37"/>
      <c r="PCJ177" s="37"/>
      <c r="PCK177" s="37"/>
      <c r="PCL177" s="37"/>
      <c r="PCM177" s="37"/>
      <c r="PCN177" s="37"/>
      <c r="PCO177" s="37"/>
      <c r="PCP177" s="37"/>
      <c r="PCQ177" s="37"/>
      <c r="PCR177" s="37"/>
      <c r="PCS177" s="37"/>
      <c r="PCT177" s="37"/>
      <c r="PCU177" s="37"/>
      <c r="PCV177" s="37"/>
      <c r="PCW177" s="37"/>
      <c r="PCX177" s="37"/>
      <c r="PCY177" s="37"/>
      <c r="PCZ177" s="37"/>
      <c r="PDA177" s="37"/>
      <c r="PDB177" s="37"/>
      <c r="PDC177" s="37"/>
      <c r="PDD177" s="37"/>
      <c r="PDE177" s="37"/>
      <c r="PDF177" s="37"/>
      <c r="PDG177" s="37"/>
      <c r="PDH177" s="37"/>
      <c r="PDI177" s="37"/>
      <c r="PDJ177" s="37"/>
      <c r="PDK177" s="37"/>
      <c r="PDL177" s="37"/>
      <c r="PDM177" s="37"/>
      <c r="PDN177" s="37"/>
      <c r="PDO177" s="37"/>
      <c r="PDP177" s="37"/>
      <c r="PDQ177" s="37"/>
      <c r="PDR177" s="37"/>
      <c r="PDS177" s="37"/>
      <c r="PDT177" s="37"/>
      <c r="PDU177" s="37"/>
      <c r="PDV177" s="37"/>
      <c r="PDW177" s="37"/>
      <c r="PDX177" s="37"/>
      <c r="PDY177" s="37"/>
      <c r="PDZ177" s="37"/>
      <c r="PEA177" s="37"/>
      <c r="PEB177" s="37"/>
      <c r="PEC177" s="37"/>
      <c r="PED177" s="37"/>
      <c r="PEE177" s="37"/>
      <c r="PEF177" s="37"/>
      <c r="PEG177" s="37"/>
      <c r="PEH177" s="37"/>
      <c r="PEI177" s="37"/>
      <c r="PEJ177" s="37"/>
      <c r="PEK177" s="37"/>
      <c r="PEL177" s="37"/>
      <c r="PEM177" s="37"/>
      <c r="PEN177" s="37"/>
      <c r="PEO177" s="37"/>
      <c r="PEP177" s="37"/>
      <c r="PEQ177" s="37"/>
      <c r="PER177" s="37"/>
      <c r="PES177" s="37"/>
      <c r="PET177" s="37"/>
      <c r="PEU177" s="37"/>
      <c r="PEV177" s="37"/>
      <c r="PEW177" s="37"/>
      <c r="PEX177" s="37"/>
      <c r="PEY177" s="37"/>
      <c r="PEZ177" s="37"/>
      <c r="PFA177" s="37"/>
      <c r="PFB177" s="37"/>
      <c r="PFC177" s="37"/>
      <c r="PFD177" s="37"/>
      <c r="PFE177" s="37"/>
      <c r="PFF177" s="37"/>
      <c r="PFG177" s="37"/>
      <c r="PFH177" s="37"/>
      <c r="PFI177" s="37"/>
      <c r="PFJ177" s="37"/>
      <c r="PFK177" s="37"/>
      <c r="PFL177" s="37"/>
      <c r="PFM177" s="37"/>
      <c r="PFN177" s="37"/>
      <c r="PFO177" s="37"/>
      <c r="PFP177" s="37"/>
      <c r="PFQ177" s="37"/>
      <c r="PFR177" s="37"/>
      <c r="PFS177" s="37"/>
      <c r="PFT177" s="37"/>
      <c r="PFU177" s="37"/>
      <c r="PFV177" s="37"/>
      <c r="PFW177" s="37"/>
      <c r="PFX177" s="37"/>
      <c r="PFY177" s="37"/>
      <c r="PFZ177" s="37"/>
      <c r="PGA177" s="37"/>
      <c r="PGB177" s="37"/>
      <c r="PGC177" s="37"/>
      <c r="PGD177" s="37"/>
      <c r="PGE177" s="37"/>
      <c r="PGF177" s="37"/>
      <c r="PGG177" s="37"/>
      <c r="PGH177" s="37"/>
      <c r="PGI177" s="37"/>
      <c r="PGJ177" s="37"/>
      <c r="PGK177" s="37"/>
      <c r="PGL177" s="37"/>
      <c r="PGM177" s="37"/>
      <c r="PGN177" s="37"/>
      <c r="PGO177" s="37"/>
      <c r="PGP177" s="37"/>
      <c r="PGQ177" s="37"/>
      <c r="PGR177" s="37"/>
      <c r="PGS177" s="37"/>
      <c r="PGT177" s="37"/>
      <c r="PGU177" s="37"/>
      <c r="PGV177" s="37"/>
      <c r="PGW177" s="37"/>
      <c r="PGX177" s="37"/>
      <c r="PGY177" s="37"/>
      <c r="PGZ177" s="37"/>
      <c r="PHA177" s="37"/>
      <c r="PHB177" s="37"/>
      <c r="PHC177" s="37"/>
      <c r="PHD177" s="37"/>
      <c r="PHE177" s="37"/>
      <c r="PHF177" s="37"/>
      <c r="PHG177" s="37"/>
      <c r="PHH177" s="37"/>
      <c r="PHI177" s="37"/>
      <c r="PHJ177" s="37"/>
      <c r="PHK177" s="37"/>
      <c r="PHL177" s="37"/>
      <c r="PHM177" s="37"/>
      <c r="PHN177" s="37"/>
      <c r="PHO177" s="37"/>
      <c r="PHP177" s="37"/>
      <c r="PHQ177" s="37"/>
      <c r="PHR177" s="37"/>
      <c r="PHS177" s="37"/>
      <c r="PHT177" s="37"/>
      <c r="PHU177" s="37"/>
      <c r="PHV177" s="37"/>
      <c r="PHW177" s="37"/>
      <c r="PHX177" s="37"/>
      <c r="PHY177" s="37"/>
      <c r="PHZ177" s="37"/>
      <c r="PIA177" s="37"/>
      <c r="PIB177" s="37"/>
      <c r="PIC177" s="37"/>
      <c r="PID177" s="37"/>
      <c r="PIE177" s="37"/>
      <c r="PIF177" s="37"/>
      <c r="PIG177" s="37"/>
      <c r="PIH177" s="37"/>
      <c r="PII177" s="37"/>
      <c r="PIJ177" s="37"/>
      <c r="PIK177" s="37"/>
      <c r="PIL177" s="37"/>
      <c r="PIM177" s="37"/>
      <c r="PIN177" s="37"/>
      <c r="PIO177" s="37"/>
      <c r="PIP177" s="37"/>
      <c r="PIQ177" s="37"/>
      <c r="PIR177" s="37"/>
      <c r="PIS177" s="37"/>
      <c r="PIT177" s="37"/>
      <c r="PIU177" s="37"/>
      <c r="PIV177" s="37"/>
      <c r="PIW177" s="37"/>
      <c r="PIX177" s="37"/>
      <c r="PIY177" s="37"/>
      <c r="PIZ177" s="37"/>
      <c r="PJA177" s="37"/>
      <c r="PJB177" s="37"/>
      <c r="PJC177" s="37"/>
      <c r="PJD177" s="37"/>
      <c r="PJE177" s="37"/>
      <c r="PJF177" s="37"/>
      <c r="PJG177" s="37"/>
      <c r="PJH177" s="37"/>
      <c r="PJI177" s="37"/>
      <c r="PJJ177" s="37"/>
      <c r="PJK177" s="37"/>
      <c r="PJL177" s="37"/>
      <c r="PJM177" s="37"/>
      <c r="PJN177" s="37"/>
      <c r="PJO177" s="37"/>
      <c r="PJP177" s="37"/>
      <c r="PJQ177" s="37"/>
      <c r="PJR177" s="37"/>
      <c r="PJS177" s="37"/>
      <c r="PJT177" s="37"/>
      <c r="PJU177" s="37"/>
      <c r="PJV177" s="37"/>
      <c r="PJW177" s="37"/>
      <c r="PJX177" s="37"/>
      <c r="PJY177" s="37"/>
      <c r="PJZ177" s="37"/>
      <c r="PKA177" s="37"/>
      <c r="PKB177" s="37"/>
      <c r="PKC177" s="37"/>
      <c r="PKD177" s="37"/>
      <c r="PKE177" s="37"/>
      <c r="PKF177" s="37"/>
      <c r="PKG177" s="37"/>
      <c r="PKH177" s="37"/>
      <c r="PKI177" s="37"/>
      <c r="PKJ177" s="37"/>
      <c r="PKK177" s="37"/>
      <c r="PKL177" s="37"/>
      <c r="PKM177" s="37"/>
      <c r="PKN177" s="37"/>
      <c r="PKO177" s="37"/>
      <c r="PKP177" s="37"/>
      <c r="PKQ177" s="37"/>
      <c r="PKR177" s="37"/>
      <c r="PKS177" s="37"/>
      <c r="PKT177" s="37"/>
      <c r="PKU177" s="37"/>
      <c r="PKV177" s="37"/>
      <c r="PKW177" s="37"/>
      <c r="PKX177" s="37"/>
      <c r="PKY177" s="37"/>
      <c r="PKZ177" s="37"/>
      <c r="PLA177" s="37"/>
      <c r="PLB177" s="37"/>
      <c r="PLC177" s="37"/>
      <c r="PLD177" s="37"/>
      <c r="PLE177" s="37"/>
      <c r="PLF177" s="37"/>
      <c r="PLG177" s="37"/>
      <c r="PLH177" s="37"/>
      <c r="PLI177" s="37"/>
      <c r="PLJ177" s="37"/>
      <c r="PLK177" s="37"/>
      <c r="PLL177" s="37"/>
      <c r="PLM177" s="37"/>
      <c r="PLN177" s="37"/>
      <c r="PLO177" s="37"/>
      <c r="PLP177" s="37"/>
      <c r="PLQ177" s="37"/>
      <c r="PLR177" s="37"/>
      <c r="PLS177" s="37"/>
      <c r="PLT177" s="37"/>
      <c r="PLU177" s="37"/>
      <c r="PLV177" s="37"/>
      <c r="PLW177" s="37"/>
      <c r="PLX177" s="37"/>
      <c r="PLY177" s="37"/>
      <c r="PLZ177" s="37"/>
      <c r="PMA177" s="37"/>
      <c r="PMB177" s="37"/>
      <c r="PMC177" s="37"/>
      <c r="PMD177" s="37"/>
      <c r="PME177" s="37"/>
      <c r="PMF177" s="37"/>
      <c r="PMG177" s="37"/>
      <c r="PMH177" s="37"/>
      <c r="PMI177" s="37"/>
      <c r="PMJ177" s="37"/>
      <c r="PMK177" s="37"/>
      <c r="PML177" s="37"/>
      <c r="PMM177" s="37"/>
      <c r="PMN177" s="37"/>
      <c r="PMO177" s="37"/>
      <c r="PMP177" s="37"/>
      <c r="PMQ177" s="37"/>
      <c r="PMR177" s="37"/>
      <c r="PMS177" s="37"/>
      <c r="PMT177" s="37"/>
      <c r="PMU177" s="37"/>
      <c r="PMV177" s="37"/>
      <c r="PMW177" s="37"/>
      <c r="PMX177" s="37"/>
      <c r="PMY177" s="37"/>
      <c r="PMZ177" s="37"/>
      <c r="PNA177" s="37"/>
      <c r="PNB177" s="37"/>
      <c r="PNC177" s="37"/>
      <c r="PND177" s="37"/>
      <c r="PNE177" s="37"/>
      <c r="PNF177" s="37"/>
      <c r="PNG177" s="37"/>
      <c r="PNH177" s="37"/>
      <c r="PNI177" s="37"/>
      <c r="PNJ177" s="37"/>
      <c r="PNK177" s="37"/>
      <c r="PNL177" s="37"/>
      <c r="PNM177" s="37"/>
      <c r="PNN177" s="37"/>
      <c r="PNO177" s="37"/>
      <c r="PNP177" s="37"/>
      <c r="PNQ177" s="37"/>
      <c r="PNR177" s="37"/>
      <c r="PNS177" s="37"/>
      <c r="PNT177" s="37"/>
      <c r="PNU177" s="37"/>
      <c r="PNV177" s="37"/>
      <c r="PNW177" s="37"/>
      <c r="PNX177" s="37"/>
      <c r="PNY177" s="37"/>
      <c r="PNZ177" s="37"/>
      <c r="POA177" s="37"/>
      <c r="POB177" s="37"/>
      <c r="POC177" s="37"/>
      <c r="POD177" s="37"/>
      <c r="POE177" s="37"/>
      <c r="POF177" s="37"/>
      <c r="POG177" s="37"/>
      <c r="POH177" s="37"/>
      <c r="POI177" s="37"/>
      <c r="POJ177" s="37"/>
      <c r="POK177" s="37"/>
      <c r="POL177" s="37"/>
      <c r="POM177" s="37"/>
      <c r="PON177" s="37"/>
      <c r="POO177" s="37"/>
      <c r="POP177" s="37"/>
      <c r="POQ177" s="37"/>
      <c r="POR177" s="37"/>
      <c r="POS177" s="37"/>
      <c r="POT177" s="37"/>
      <c r="POU177" s="37"/>
      <c r="POV177" s="37"/>
      <c r="POW177" s="37"/>
      <c r="POX177" s="37"/>
      <c r="POY177" s="37"/>
      <c r="POZ177" s="37"/>
      <c r="PPA177" s="37"/>
      <c r="PPB177" s="37"/>
      <c r="PPC177" s="37"/>
      <c r="PPD177" s="37"/>
      <c r="PPE177" s="37"/>
      <c r="PPF177" s="37"/>
      <c r="PPG177" s="37"/>
      <c r="PPH177" s="37"/>
      <c r="PPI177" s="37"/>
      <c r="PPJ177" s="37"/>
      <c r="PPK177" s="37"/>
      <c r="PPL177" s="37"/>
      <c r="PPM177" s="37"/>
      <c r="PPN177" s="37"/>
      <c r="PPO177" s="37"/>
      <c r="PPP177" s="37"/>
      <c r="PPQ177" s="37"/>
      <c r="PPR177" s="37"/>
      <c r="PPS177" s="37"/>
      <c r="PPT177" s="37"/>
      <c r="PPU177" s="37"/>
      <c r="PPV177" s="37"/>
      <c r="PPW177" s="37"/>
      <c r="PPX177" s="37"/>
      <c r="PPY177" s="37"/>
      <c r="PPZ177" s="37"/>
      <c r="PQA177" s="37"/>
      <c r="PQB177" s="37"/>
      <c r="PQC177" s="37"/>
      <c r="PQD177" s="37"/>
      <c r="PQE177" s="37"/>
      <c r="PQF177" s="37"/>
      <c r="PQG177" s="37"/>
      <c r="PQH177" s="37"/>
      <c r="PQI177" s="37"/>
      <c r="PQJ177" s="37"/>
      <c r="PQK177" s="37"/>
      <c r="PQL177" s="37"/>
      <c r="PQM177" s="37"/>
      <c r="PQN177" s="37"/>
      <c r="PQO177" s="37"/>
      <c r="PQP177" s="37"/>
      <c r="PQQ177" s="37"/>
      <c r="PQR177" s="37"/>
      <c r="PQS177" s="37"/>
      <c r="PQT177" s="37"/>
      <c r="PQU177" s="37"/>
      <c r="PQV177" s="37"/>
      <c r="PQW177" s="37"/>
      <c r="PQX177" s="37"/>
      <c r="PQY177" s="37"/>
      <c r="PQZ177" s="37"/>
      <c r="PRA177" s="37"/>
      <c r="PRB177" s="37"/>
      <c r="PRC177" s="37"/>
      <c r="PRD177" s="37"/>
      <c r="PRE177" s="37"/>
      <c r="PRF177" s="37"/>
      <c r="PRG177" s="37"/>
      <c r="PRH177" s="37"/>
      <c r="PRI177" s="37"/>
      <c r="PRJ177" s="37"/>
      <c r="PRK177" s="37"/>
      <c r="PRL177" s="37"/>
      <c r="PRM177" s="37"/>
      <c r="PRN177" s="37"/>
      <c r="PRO177" s="37"/>
      <c r="PRP177" s="37"/>
      <c r="PRQ177" s="37"/>
      <c r="PRR177" s="37"/>
      <c r="PRS177" s="37"/>
      <c r="PRT177" s="37"/>
      <c r="PRU177" s="37"/>
      <c r="PRV177" s="37"/>
      <c r="PRW177" s="37"/>
      <c r="PRX177" s="37"/>
      <c r="PRY177" s="37"/>
      <c r="PRZ177" s="37"/>
      <c r="PSA177" s="37"/>
      <c r="PSB177" s="37"/>
      <c r="PSC177" s="37"/>
      <c r="PSD177" s="37"/>
      <c r="PSE177" s="37"/>
      <c r="PSF177" s="37"/>
      <c r="PSG177" s="37"/>
      <c r="PSH177" s="37"/>
      <c r="PSI177" s="37"/>
      <c r="PSJ177" s="37"/>
      <c r="PSK177" s="37"/>
      <c r="PSL177" s="37"/>
      <c r="PSM177" s="37"/>
      <c r="PSN177" s="37"/>
      <c r="PSO177" s="37"/>
      <c r="PSP177" s="37"/>
      <c r="PSQ177" s="37"/>
      <c r="PSR177" s="37"/>
      <c r="PSS177" s="37"/>
      <c r="PST177" s="37"/>
      <c r="PSU177" s="37"/>
      <c r="PSV177" s="37"/>
      <c r="PSW177" s="37"/>
      <c r="PSX177" s="37"/>
      <c r="PSY177" s="37"/>
      <c r="PSZ177" s="37"/>
      <c r="PTA177" s="37"/>
      <c r="PTB177" s="37"/>
      <c r="PTC177" s="37"/>
      <c r="PTD177" s="37"/>
      <c r="PTE177" s="37"/>
      <c r="PTF177" s="37"/>
      <c r="PTG177" s="37"/>
      <c r="PTH177" s="37"/>
      <c r="PTI177" s="37"/>
      <c r="PTJ177" s="37"/>
      <c r="PTK177" s="37"/>
      <c r="PTL177" s="37"/>
      <c r="PTM177" s="37"/>
      <c r="PTN177" s="37"/>
      <c r="PTO177" s="37"/>
      <c r="PTP177" s="37"/>
      <c r="PTQ177" s="37"/>
      <c r="PTR177" s="37"/>
      <c r="PTS177" s="37"/>
      <c r="PTT177" s="37"/>
      <c r="PTU177" s="37"/>
      <c r="PTV177" s="37"/>
      <c r="PTW177" s="37"/>
      <c r="PTX177" s="37"/>
      <c r="PTY177" s="37"/>
      <c r="PTZ177" s="37"/>
      <c r="PUA177" s="37"/>
      <c r="PUB177" s="37"/>
      <c r="PUC177" s="37"/>
      <c r="PUD177" s="37"/>
      <c r="PUE177" s="37"/>
      <c r="PUF177" s="37"/>
      <c r="PUG177" s="37"/>
      <c r="PUH177" s="37"/>
      <c r="PUI177" s="37"/>
      <c r="PUJ177" s="37"/>
      <c r="PUK177" s="37"/>
      <c r="PUL177" s="37"/>
      <c r="PUM177" s="37"/>
      <c r="PUN177" s="37"/>
      <c r="PUO177" s="37"/>
      <c r="PUP177" s="37"/>
      <c r="PUQ177" s="37"/>
      <c r="PUR177" s="37"/>
      <c r="PUS177" s="37"/>
      <c r="PUT177" s="37"/>
      <c r="PUU177" s="37"/>
      <c r="PUV177" s="37"/>
      <c r="PUW177" s="37"/>
      <c r="PUX177" s="37"/>
      <c r="PUY177" s="37"/>
      <c r="PUZ177" s="37"/>
      <c r="PVA177" s="37"/>
      <c r="PVB177" s="37"/>
      <c r="PVC177" s="37"/>
      <c r="PVD177" s="37"/>
      <c r="PVE177" s="37"/>
      <c r="PVF177" s="37"/>
      <c r="PVG177" s="37"/>
      <c r="PVH177" s="37"/>
      <c r="PVI177" s="37"/>
      <c r="PVJ177" s="37"/>
      <c r="PVK177" s="37"/>
      <c r="PVL177" s="37"/>
      <c r="PVM177" s="37"/>
      <c r="PVN177" s="37"/>
      <c r="PVO177" s="37"/>
      <c r="PVP177" s="37"/>
      <c r="PVQ177" s="37"/>
      <c r="PVR177" s="37"/>
      <c r="PVS177" s="37"/>
      <c r="PVT177" s="37"/>
      <c r="PVU177" s="37"/>
      <c r="PVV177" s="37"/>
      <c r="PVW177" s="37"/>
      <c r="PVX177" s="37"/>
      <c r="PVY177" s="37"/>
      <c r="PVZ177" s="37"/>
      <c r="PWA177" s="37"/>
      <c r="PWB177" s="37"/>
      <c r="PWC177" s="37"/>
      <c r="PWD177" s="37"/>
      <c r="PWE177" s="37"/>
      <c r="PWF177" s="37"/>
      <c r="PWG177" s="37"/>
      <c r="PWH177" s="37"/>
      <c r="PWI177" s="37"/>
      <c r="PWJ177" s="37"/>
      <c r="PWK177" s="37"/>
      <c r="PWL177" s="37"/>
      <c r="PWM177" s="37"/>
      <c r="PWN177" s="37"/>
      <c r="PWO177" s="37"/>
      <c r="PWP177" s="37"/>
      <c r="PWQ177" s="37"/>
      <c r="PWR177" s="37"/>
      <c r="PWS177" s="37"/>
      <c r="PWT177" s="37"/>
      <c r="PWU177" s="37"/>
      <c r="PWV177" s="37"/>
      <c r="PWW177" s="37"/>
      <c r="PWX177" s="37"/>
      <c r="PWY177" s="37"/>
      <c r="PWZ177" s="37"/>
      <c r="PXA177" s="37"/>
      <c r="PXB177" s="37"/>
      <c r="PXC177" s="37"/>
      <c r="PXD177" s="37"/>
      <c r="PXE177" s="37"/>
      <c r="PXF177" s="37"/>
      <c r="PXG177" s="37"/>
      <c r="PXH177" s="37"/>
      <c r="PXI177" s="37"/>
      <c r="PXJ177" s="37"/>
      <c r="PXK177" s="37"/>
      <c r="PXL177" s="37"/>
      <c r="PXM177" s="37"/>
      <c r="PXN177" s="37"/>
      <c r="PXO177" s="37"/>
      <c r="PXP177" s="37"/>
      <c r="PXQ177" s="37"/>
      <c r="PXR177" s="37"/>
      <c r="PXS177" s="37"/>
      <c r="PXT177" s="37"/>
      <c r="PXU177" s="37"/>
      <c r="PXV177" s="37"/>
      <c r="PXW177" s="37"/>
      <c r="PXX177" s="37"/>
      <c r="PXY177" s="37"/>
      <c r="PXZ177" s="37"/>
      <c r="PYA177" s="37"/>
      <c r="PYB177" s="37"/>
      <c r="PYC177" s="37"/>
      <c r="PYD177" s="37"/>
      <c r="PYE177" s="37"/>
      <c r="PYF177" s="37"/>
      <c r="PYG177" s="37"/>
      <c r="PYH177" s="37"/>
      <c r="PYI177" s="37"/>
      <c r="PYJ177" s="37"/>
      <c r="PYK177" s="37"/>
      <c r="PYL177" s="37"/>
      <c r="PYM177" s="37"/>
      <c r="PYN177" s="37"/>
      <c r="PYO177" s="37"/>
      <c r="PYP177" s="37"/>
      <c r="PYQ177" s="37"/>
      <c r="PYR177" s="37"/>
      <c r="PYS177" s="37"/>
      <c r="PYT177" s="37"/>
      <c r="PYU177" s="37"/>
      <c r="PYV177" s="37"/>
      <c r="PYW177" s="37"/>
      <c r="PYX177" s="37"/>
      <c r="PYY177" s="37"/>
      <c r="PYZ177" s="37"/>
      <c r="PZA177" s="37"/>
      <c r="PZB177" s="37"/>
      <c r="PZC177" s="37"/>
      <c r="PZD177" s="37"/>
      <c r="PZE177" s="37"/>
      <c r="PZF177" s="37"/>
      <c r="PZG177" s="37"/>
      <c r="PZH177" s="37"/>
      <c r="PZI177" s="37"/>
      <c r="PZJ177" s="37"/>
      <c r="PZK177" s="37"/>
      <c r="PZL177" s="37"/>
      <c r="PZM177" s="37"/>
      <c r="PZN177" s="37"/>
      <c r="PZO177" s="37"/>
      <c r="PZP177" s="37"/>
      <c r="PZQ177" s="37"/>
      <c r="PZR177" s="37"/>
      <c r="PZS177" s="37"/>
      <c r="PZT177" s="37"/>
      <c r="PZU177" s="37"/>
      <c r="PZV177" s="37"/>
      <c r="PZW177" s="37"/>
      <c r="PZX177" s="37"/>
      <c r="PZY177" s="37"/>
      <c r="PZZ177" s="37"/>
      <c r="QAA177" s="37"/>
      <c r="QAB177" s="37"/>
      <c r="QAC177" s="37"/>
      <c r="QAD177" s="37"/>
      <c r="QAE177" s="37"/>
      <c r="QAF177" s="37"/>
      <c r="QAG177" s="37"/>
      <c r="QAH177" s="37"/>
      <c r="QAI177" s="37"/>
      <c r="QAJ177" s="37"/>
      <c r="QAK177" s="37"/>
      <c r="QAL177" s="37"/>
      <c r="QAM177" s="37"/>
      <c r="QAN177" s="37"/>
      <c r="QAO177" s="37"/>
      <c r="QAP177" s="37"/>
      <c r="QAQ177" s="37"/>
      <c r="QAR177" s="37"/>
      <c r="QAS177" s="37"/>
      <c r="QAT177" s="37"/>
      <c r="QAU177" s="37"/>
      <c r="QAV177" s="37"/>
      <c r="QAW177" s="37"/>
      <c r="QAX177" s="37"/>
      <c r="QAY177" s="37"/>
      <c r="QAZ177" s="37"/>
      <c r="QBA177" s="37"/>
      <c r="QBB177" s="37"/>
      <c r="QBC177" s="37"/>
      <c r="QBD177" s="37"/>
      <c r="QBE177" s="37"/>
      <c r="QBF177" s="37"/>
      <c r="QBG177" s="37"/>
      <c r="QBH177" s="37"/>
      <c r="QBI177" s="37"/>
      <c r="QBJ177" s="37"/>
      <c r="QBK177" s="37"/>
      <c r="QBL177" s="37"/>
      <c r="QBM177" s="37"/>
      <c r="QBN177" s="37"/>
      <c r="QBO177" s="37"/>
      <c r="QBP177" s="37"/>
      <c r="QBQ177" s="37"/>
      <c r="QBR177" s="37"/>
      <c r="QBS177" s="37"/>
      <c r="QBT177" s="37"/>
      <c r="QBU177" s="37"/>
      <c r="QBV177" s="37"/>
      <c r="QBW177" s="37"/>
      <c r="QBX177" s="37"/>
      <c r="QBY177" s="37"/>
      <c r="QBZ177" s="37"/>
      <c r="QCA177" s="37"/>
      <c r="QCB177" s="37"/>
      <c r="QCC177" s="37"/>
      <c r="QCD177" s="37"/>
      <c r="QCE177" s="37"/>
      <c r="QCF177" s="37"/>
      <c r="QCG177" s="37"/>
      <c r="QCH177" s="37"/>
      <c r="QCI177" s="37"/>
      <c r="QCJ177" s="37"/>
      <c r="QCK177" s="37"/>
      <c r="QCL177" s="37"/>
      <c r="QCM177" s="37"/>
      <c r="QCN177" s="37"/>
      <c r="QCO177" s="37"/>
      <c r="QCP177" s="37"/>
      <c r="QCQ177" s="37"/>
      <c r="QCR177" s="37"/>
      <c r="QCS177" s="37"/>
      <c r="QCT177" s="37"/>
      <c r="QCU177" s="37"/>
      <c r="QCV177" s="37"/>
      <c r="QCW177" s="37"/>
      <c r="QCX177" s="37"/>
      <c r="QCY177" s="37"/>
      <c r="QCZ177" s="37"/>
      <c r="QDA177" s="37"/>
      <c r="QDB177" s="37"/>
      <c r="QDC177" s="37"/>
      <c r="QDD177" s="37"/>
      <c r="QDE177" s="37"/>
      <c r="QDF177" s="37"/>
      <c r="QDG177" s="37"/>
      <c r="QDH177" s="37"/>
      <c r="QDI177" s="37"/>
      <c r="QDJ177" s="37"/>
      <c r="QDK177" s="37"/>
      <c r="QDL177" s="37"/>
      <c r="QDM177" s="37"/>
      <c r="QDN177" s="37"/>
      <c r="QDO177" s="37"/>
      <c r="QDP177" s="37"/>
      <c r="QDQ177" s="37"/>
      <c r="QDR177" s="37"/>
      <c r="QDS177" s="37"/>
      <c r="QDT177" s="37"/>
      <c r="QDU177" s="37"/>
      <c r="QDV177" s="37"/>
      <c r="QDW177" s="37"/>
      <c r="QDX177" s="37"/>
      <c r="QDY177" s="37"/>
      <c r="QDZ177" s="37"/>
      <c r="QEA177" s="37"/>
      <c r="QEB177" s="37"/>
      <c r="QEC177" s="37"/>
      <c r="QED177" s="37"/>
      <c r="QEE177" s="37"/>
      <c r="QEF177" s="37"/>
      <c r="QEG177" s="37"/>
      <c r="QEH177" s="37"/>
      <c r="QEI177" s="37"/>
      <c r="QEJ177" s="37"/>
      <c r="QEK177" s="37"/>
      <c r="QEL177" s="37"/>
      <c r="QEM177" s="37"/>
      <c r="QEN177" s="37"/>
      <c r="QEO177" s="37"/>
      <c r="QEP177" s="37"/>
      <c r="QEQ177" s="37"/>
      <c r="QER177" s="37"/>
      <c r="QES177" s="37"/>
      <c r="QET177" s="37"/>
      <c r="QEU177" s="37"/>
      <c r="QEV177" s="37"/>
      <c r="QEW177" s="37"/>
      <c r="QEX177" s="37"/>
      <c r="QEY177" s="37"/>
      <c r="QEZ177" s="37"/>
      <c r="QFA177" s="37"/>
      <c r="QFB177" s="37"/>
      <c r="QFC177" s="37"/>
      <c r="QFD177" s="37"/>
      <c r="QFE177" s="37"/>
      <c r="QFF177" s="37"/>
      <c r="QFG177" s="37"/>
      <c r="QFH177" s="37"/>
      <c r="QFI177" s="37"/>
      <c r="QFJ177" s="37"/>
      <c r="QFK177" s="37"/>
      <c r="QFL177" s="37"/>
      <c r="QFM177" s="37"/>
      <c r="QFN177" s="37"/>
      <c r="QFO177" s="37"/>
      <c r="QFP177" s="37"/>
      <c r="QFQ177" s="37"/>
      <c r="QFR177" s="37"/>
      <c r="QFS177" s="37"/>
      <c r="QFT177" s="37"/>
      <c r="QFU177" s="37"/>
      <c r="QFV177" s="37"/>
      <c r="QFW177" s="37"/>
      <c r="QFX177" s="37"/>
      <c r="QFY177" s="37"/>
      <c r="QFZ177" s="37"/>
      <c r="QGA177" s="37"/>
      <c r="QGB177" s="37"/>
      <c r="QGC177" s="37"/>
      <c r="QGD177" s="37"/>
      <c r="QGE177" s="37"/>
      <c r="QGF177" s="37"/>
      <c r="QGG177" s="37"/>
      <c r="QGH177" s="37"/>
      <c r="QGI177" s="37"/>
      <c r="QGJ177" s="37"/>
      <c r="QGK177" s="37"/>
      <c r="QGL177" s="37"/>
      <c r="QGM177" s="37"/>
      <c r="QGN177" s="37"/>
      <c r="QGO177" s="37"/>
      <c r="QGP177" s="37"/>
      <c r="QGQ177" s="37"/>
      <c r="QGR177" s="37"/>
      <c r="QGS177" s="37"/>
      <c r="QGT177" s="37"/>
      <c r="QGU177" s="37"/>
      <c r="QGV177" s="37"/>
      <c r="QGW177" s="37"/>
      <c r="QGX177" s="37"/>
      <c r="QGY177" s="37"/>
      <c r="QGZ177" s="37"/>
      <c r="QHA177" s="37"/>
      <c r="QHB177" s="37"/>
      <c r="QHC177" s="37"/>
      <c r="QHD177" s="37"/>
      <c r="QHE177" s="37"/>
      <c r="QHF177" s="37"/>
      <c r="QHG177" s="37"/>
      <c r="QHH177" s="37"/>
      <c r="QHI177" s="37"/>
      <c r="QHJ177" s="37"/>
      <c r="QHK177" s="37"/>
      <c r="QHL177" s="37"/>
      <c r="QHM177" s="37"/>
      <c r="QHN177" s="37"/>
      <c r="QHO177" s="37"/>
      <c r="QHP177" s="37"/>
      <c r="QHQ177" s="37"/>
      <c r="QHR177" s="37"/>
      <c r="QHS177" s="37"/>
      <c r="QHT177" s="37"/>
      <c r="QHU177" s="37"/>
      <c r="QHV177" s="37"/>
      <c r="QHW177" s="37"/>
      <c r="QHX177" s="37"/>
      <c r="QHY177" s="37"/>
      <c r="QHZ177" s="37"/>
      <c r="QIA177" s="37"/>
      <c r="QIB177" s="37"/>
      <c r="QIC177" s="37"/>
      <c r="QID177" s="37"/>
      <c r="QIE177" s="37"/>
      <c r="QIF177" s="37"/>
      <c r="QIG177" s="37"/>
      <c r="QIH177" s="37"/>
      <c r="QII177" s="37"/>
      <c r="QIJ177" s="37"/>
      <c r="QIK177" s="37"/>
      <c r="QIL177" s="37"/>
      <c r="QIM177" s="37"/>
      <c r="QIN177" s="37"/>
      <c r="QIO177" s="37"/>
      <c r="QIP177" s="37"/>
      <c r="QIQ177" s="37"/>
      <c r="QIR177" s="37"/>
      <c r="QIS177" s="37"/>
      <c r="QIT177" s="37"/>
      <c r="QIU177" s="37"/>
      <c r="QIV177" s="37"/>
      <c r="QIW177" s="37"/>
      <c r="QIX177" s="37"/>
      <c r="QIY177" s="37"/>
      <c r="QIZ177" s="37"/>
      <c r="QJA177" s="37"/>
      <c r="QJB177" s="37"/>
      <c r="QJC177" s="37"/>
      <c r="QJD177" s="37"/>
      <c r="QJE177" s="37"/>
      <c r="QJF177" s="37"/>
      <c r="QJG177" s="37"/>
      <c r="QJH177" s="37"/>
      <c r="QJI177" s="37"/>
      <c r="QJJ177" s="37"/>
      <c r="QJK177" s="37"/>
      <c r="QJL177" s="37"/>
      <c r="QJM177" s="37"/>
      <c r="QJN177" s="37"/>
      <c r="QJO177" s="37"/>
      <c r="QJP177" s="37"/>
      <c r="QJQ177" s="37"/>
      <c r="QJR177" s="37"/>
      <c r="QJS177" s="37"/>
      <c r="QJT177" s="37"/>
      <c r="QJU177" s="37"/>
      <c r="QJV177" s="37"/>
      <c r="QJW177" s="37"/>
      <c r="QJX177" s="37"/>
      <c r="QJY177" s="37"/>
      <c r="QJZ177" s="37"/>
      <c r="QKA177" s="37"/>
      <c r="QKB177" s="37"/>
      <c r="QKC177" s="37"/>
      <c r="QKD177" s="37"/>
      <c r="QKE177" s="37"/>
      <c r="QKF177" s="37"/>
      <c r="QKG177" s="37"/>
      <c r="QKH177" s="37"/>
      <c r="QKI177" s="37"/>
      <c r="QKJ177" s="37"/>
      <c r="QKK177" s="37"/>
      <c r="QKL177" s="37"/>
      <c r="QKM177" s="37"/>
      <c r="QKN177" s="37"/>
      <c r="QKO177" s="37"/>
      <c r="QKP177" s="37"/>
      <c r="QKQ177" s="37"/>
      <c r="QKR177" s="37"/>
      <c r="QKS177" s="37"/>
      <c r="QKT177" s="37"/>
      <c r="QKU177" s="37"/>
      <c r="QKV177" s="37"/>
      <c r="QKW177" s="37"/>
      <c r="QKX177" s="37"/>
      <c r="QKY177" s="37"/>
      <c r="QKZ177" s="37"/>
      <c r="QLA177" s="37"/>
      <c r="QLB177" s="37"/>
      <c r="QLC177" s="37"/>
      <c r="QLD177" s="37"/>
      <c r="QLE177" s="37"/>
      <c r="QLF177" s="37"/>
      <c r="QLG177" s="37"/>
      <c r="QLH177" s="37"/>
      <c r="QLI177" s="37"/>
      <c r="QLJ177" s="37"/>
      <c r="QLK177" s="37"/>
      <c r="QLL177" s="37"/>
      <c r="QLM177" s="37"/>
      <c r="QLN177" s="37"/>
      <c r="QLO177" s="37"/>
      <c r="QLP177" s="37"/>
      <c r="QLQ177" s="37"/>
      <c r="QLR177" s="37"/>
      <c r="QLS177" s="37"/>
      <c r="QLT177" s="37"/>
      <c r="QLU177" s="37"/>
      <c r="QLV177" s="37"/>
      <c r="QLW177" s="37"/>
      <c r="QLX177" s="37"/>
      <c r="QLY177" s="37"/>
      <c r="QLZ177" s="37"/>
      <c r="QMA177" s="37"/>
      <c r="QMB177" s="37"/>
      <c r="QMC177" s="37"/>
      <c r="QMD177" s="37"/>
      <c r="QME177" s="37"/>
      <c r="QMF177" s="37"/>
      <c r="QMG177" s="37"/>
      <c r="QMH177" s="37"/>
      <c r="QMI177" s="37"/>
      <c r="QMJ177" s="37"/>
      <c r="QMK177" s="37"/>
      <c r="QML177" s="37"/>
      <c r="QMM177" s="37"/>
      <c r="QMN177" s="37"/>
      <c r="QMO177" s="37"/>
      <c r="QMP177" s="37"/>
      <c r="QMQ177" s="37"/>
      <c r="QMR177" s="37"/>
      <c r="QMS177" s="37"/>
      <c r="QMT177" s="37"/>
      <c r="QMU177" s="37"/>
      <c r="QMV177" s="37"/>
      <c r="QMW177" s="37"/>
      <c r="QMX177" s="37"/>
      <c r="QMY177" s="37"/>
      <c r="QMZ177" s="37"/>
      <c r="QNA177" s="37"/>
      <c r="QNB177" s="37"/>
      <c r="QNC177" s="37"/>
      <c r="QND177" s="37"/>
      <c r="QNE177" s="37"/>
      <c r="QNF177" s="37"/>
      <c r="QNG177" s="37"/>
      <c r="QNH177" s="37"/>
      <c r="QNI177" s="37"/>
      <c r="QNJ177" s="37"/>
      <c r="QNK177" s="37"/>
      <c r="QNL177" s="37"/>
      <c r="QNM177" s="37"/>
      <c r="QNN177" s="37"/>
      <c r="QNO177" s="37"/>
      <c r="QNP177" s="37"/>
      <c r="QNQ177" s="37"/>
      <c r="QNR177" s="37"/>
      <c r="QNS177" s="37"/>
      <c r="QNT177" s="37"/>
      <c r="QNU177" s="37"/>
      <c r="QNV177" s="37"/>
      <c r="QNW177" s="37"/>
      <c r="QNX177" s="37"/>
      <c r="QNY177" s="37"/>
      <c r="QNZ177" s="37"/>
      <c r="QOA177" s="37"/>
      <c r="QOB177" s="37"/>
      <c r="QOC177" s="37"/>
      <c r="QOD177" s="37"/>
      <c r="QOE177" s="37"/>
      <c r="QOF177" s="37"/>
      <c r="QOG177" s="37"/>
      <c r="QOH177" s="37"/>
      <c r="QOI177" s="37"/>
      <c r="QOJ177" s="37"/>
      <c r="QOK177" s="37"/>
      <c r="QOL177" s="37"/>
      <c r="QOM177" s="37"/>
      <c r="QON177" s="37"/>
      <c r="QOO177" s="37"/>
      <c r="QOP177" s="37"/>
      <c r="QOQ177" s="37"/>
      <c r="QOR177" s="37"/>
      <c r="QOS177" s="37"/>
      <c r="QOT177" s="37"/>
      <c r="QOU177" s="37"/>
      <c r="QOV177" s="37"/>
      <c r="QOW177" s="37"/>
      <c r="QOX177" s="37"/>
      <c r="QOY177" s="37"/>
      <c r="QOZ177" s="37"/>
      <c r="QPA177" s="37"/>
      <c r="QPB177" s="37"/>
      <c r="QPC177" s="37"/>
      <c r="QPD177" s="37"/>
      <c r="QPE177" s="37"/>
      <c r="QPF177" s="37"/>
      <c r="QPG177" s="37"/>
      <c r="QPH177" s="37"/>
      <c r="QPI177" s="37"/>
      <c r="QPJ177" s="37"/>
      <c r="QPK177" s="37"/>
      <c r="QPL177" s="37"/>
      <c r="QPM177" s="37"/>
      <c r="QPN177" s="37"/>
      <c r="QPO177" s="37"/>
      <c r="QPP177" s="37"/>
      <c r="QPQ177" s="37"/>
      <c r="QPR177" s="37"/>
      <c r="QPS177" s="37"/>
      <c r="QPT177" s="37"/>
      <c r="QPU177" s="37"/>
      <c r="QPV177" s="37"/>
      <c r="QPW177" s="37"/>
      <c r="QPX177" s="37"/>
      <c r="QPY177" s="37"/>
      <c r="QPZ177" s="37"/>
      <c r="QQA177" s="37"/>
      <c r="QQB177" s="37"/>
      <c r="QQC177" s="37"/>
      <c r="QQD177" s="37"/>
      <c r="QQE177" s="37"/>
      <c r="QQF177" s="37"/>
      <c r="QQG177" s="37"/>
      <c r="QQH177" s="37"/>
      <c r="QQI177" s="37"/>
      <c r="QQJ177" s="37"/>
      <c r="QQK177" s="37"/>
      <c r="QQL177" s="37"/>
      <c r="QQM177" s="37"/>
      <c r="QQN177" s="37"/>
      <c r="QQO177" s="37"/>
      <c r="QQP177" s="37"/>
      <c r="QQQ177" s="37"/>
      <c r="QQR177" s="37"/>
      <c r="QQS177" s="37"/>
      <c r="QQT177" s="37"/>
      <c r="QQU177" s="37"/>
      <c r="QQV177" s="37"/>
      <c r="QQW177" s="37"/>
      <c r="QQX177" s="37"/>
      <c r="QQY177" s="37"/>
      <c r="QQZ177" s="37"/>
      <c r="QRA177" s="37"/>
      <c r="QRB177" s="37"/>
      <c r="QRC177" s="37"/>
      <c r="QRD177" s="37"/>
      <c r="QRE177" s="37"/>
      <c r="QRF177" s="37"/>
      <c r="QRG177" s="37"/>
      <c r="QRH177" s="37"/>
      <c r="QRI177" s="37"/>
      <c r="QRJ177" s="37"/>
      <c r="QRK177" s="37"/>
      <c r="QRL177" s="37"/>
      <c r="QRM177" s="37"/>
      <c r="QRN177" s="37"/>
      <c r="QRO177" s="37"/>
      <c r="QRP177" s="37"/>
      <c r="QRQ177" s="37"/>
      <c r="QRR177" s="37"/>
      <c r="QRS177" s="37"/>
      <c r="QRT177" s="37"/>
      <c r="QRU177" s="37"/>
      <c r="QRV177" s="37"/>
      <c r="QRW177" s="37"/>
      <c r="QRX177" s="37"/>
      <c r="QRY177" s="37"/>
      <c r="QRZ177" s="37"/>
      <c r="QSA177" s="37"/>
      <c r="QSB177" s="37"/>
      <c r="QSC177" s="37"/>
      <c r="QSD177" s="37"/>
      <c r="QSE177" s="37"/>
      <c r="QSF177" s="37"/>
      <c r="QSG177" s="37"/>
      <c r="QSH177" s="37"/>
      <c r="QSI177" s="37"/>
      <c r="QSJ177" s="37"/>
      <c r="QSK177" s="37"/>
      <c r="QSL177" s="37"/>
      <c r="QSM177" s="37"/>
      <c r="QSN177" s="37"/>
      <c r="QSO177" s="37"/>
      <c r="QSP177" s="37"/>
      <c r="QSQ177" s="37"/>
      <c r="QSR177" s="37"/>
      <c r="QSS177" s="37"/>
      <c r="QST177" s="37"/>
      <c r="QSU177" s="37"/>
      <c r="QSV177" s="37"/>
      <c r="QSW177" s="37"/>
      <c r="QSX177" s="37"/>
      <c r="QSY177" s="37"/>
      <c r="QSZ177" s="37"/>
      <c r="QTA177" s="37"/>
      <c r="QTB177" s="37"/>
      <c r="QTC177" s="37"/>
      <c r="QTD177" s="37"/>
      <c r="QTE177" s="37"/>
      <c r="QTF177" s="37"/>
      <c r="QTG177" s="37"/>
      <c r="QTH177" s="37"/>
      <c r="QTI177" s="37"/>
      <c r="QTJ177" s="37"/>
      <c r="QTK177" s="37"/>
      <c r="QTL177" s="37"/>
      <c r="QTM177" s="37"/>
      <c r="QTN177" s="37"/>
      <c r="QTO177" s="37"/>
      <c r="QTP177" s="37"/>
      <c r="QTQ177" s="37"/>
      <c r="QTR177" s="37"/>
      <c r="QTS177" s="37"/>
      <c r="QTT177" s="37"/>
      <c r="QTU177" s="37"/>
      <c r="QTV177" s="37"/>
      <c r="QTW177" s="37"/>
      <c r="QTX177" s="37"/>
      <c r="QTY177" s="37"/>
      <c r="QTZ177" s="37"/>
      <c r="QUA177" s="37"/>
      <c r="QUB177" s="37"/>
      <c r="QUC177" s="37"/>
      <c r="QUD177" s="37"/>
      <c r="QUE177" s="37"/>
      <c r="QUF177" s="37"/>
      <c r="QUG177" s="37"/>
      <c r="QUH177" s="37"/>
      <c r="QUI177" s="37"/>
      <c r="QUJ177" s="37"/>
      <c r="QUK177" s="37"/>
      <c r="QUL177" s="37"/>
      <c r="QUM177" s="37"/>
      <c r="QUN177" s="37"/>
      <c r="QUO177" s="37"/>
      <c r="QUP177" s="37"/>
      <c r="QUQ177" s="37"/>
      <c r="QUR177" s="37"/>
      <c r="QUS177" s="37"/>
      <c r="QUT177" s="37"/>
      <c r="QUU177" s="37"/>
      <c r="QUV177" s="37"/>
      <c r="QUW177" s="37"/>
      <c r="QUX177" s="37"/>
      <c r="QUY177" s="37"/>
      <c r="QUZ177" s="37"/>
      <c r="QVA177" s="37"/>
      <c r="QVB177" s="37"/>
      <c r="QVC177" s="37"/>
      <c r="QVD177" s="37"/>
      <c r="QVE177" s="37"/>
      <c r="QVF177" s="37"/>
      <c r="QVG177" s="37"/>
      <c r="QVH177" s="37"/>
      <c r="QVI177" s="37"/>
      <c r="QVJ177" s="37"/>
      <c r="QVK177" s="37"/>
      <c r="QVL177" s="37"/>
      <c r="QVM177" s="37"/>
      <c r="QVN177" s="37"/>
      <c r="QVO177" s="37"/>
      <c r="QVP177" s="37"/>
      <c r="QVQ177" s="37"/>
      <c r="QVR177" s="37"/>
      <c r="QVS177" s="37"/>
      <c r="QVT177" s="37"/>
      <c r="QVU177" s="37"/>
      <c r="QVV177" s="37"/>
      <c r="QVW177" s="37"/>
      <c r="QVX177" s="37"/>
      <c r="QVY177" s="37"/>
      <c r="QVZ177" s="37"/>
      <c r="QWA177" s="37"/>
      <c r="QWB177" s="37"/>
      <c r="QWC177" s="37"/>
      <c r="QWD177" s="37"/>
      <c r="QWE177" s="37"/>
      <c r="QWF177" s="37"/>
      <c r="QWG177" s="37"/>
      <c r="QWH177" s="37"/>
      <c r="QWI177" s="37"/>
      <c r="QWJ177" s="37"/>
      <c r="QWK177" s="37"/>
      <c r="QWL177" s="37"/>
      <c r="QWM177" s="37"/>
      <c r="QWN177" s="37"/>
      <c r="QWO177" s="37"/>
      <c r="QWP177" s="37"/>
      <c r="QWQ177" s="37"/>
      <c r="QWR177" s="37"/>
      <c r="QWS177" s="37"/>
      <c r="QWT177" s="37"/>
      <c r="QWU177" s="37"/>
      <c r="QWV177" s="37"/>
      <c r="QWW177" s="37"/>
      <c r="QWX177" s="37"/>
      <c r="QWY177" s="37"/>
      <c r="QWZ177" s="37"/>
      <c r="QXA177" s="37"/>
      <c r="QXB177" s="37"/>
      <c r="QXC177" s="37"/>
      <c r="QXD177" s="37"/>
      <c r="QXE177" s="37"/>
      <c r="QXF177" s="37"/>
      <c r="QXG177" s="37"/>
      <c r="QXH177" s="37"/>
      <c r="QXI177" s="37"/>
      <c r="QXJ177" s="37"/>
      <c r="QXK177" s="37"/>
      <c r="QXL177" s="37"/>
      <c r="QXM177" s="37"/>
      <c r="QXN177" s="37"/>
      <c r="QXO177" s="37"/>
      <c r="QXP177" s="37"/>
      <c r="QXQ177" s="37"/>
      <c r="QXR177" s="37"/>
      <c r="QXS177" s="37"/>
      <c r="QXT177" s="37"/>
      <c r="QXU177" s="37"/>
      <c r="QXV177" s="37"/>
      <c r="QXW177" s="37"/>
      <c r="QXX177" s="37"/>
      <c r="QXY177" s="37"/>
      <c r="QXZ177" s="37"/>
      <c r="QYA177" s="37"/>
      <c r="QYB177" s="37"/>
      <c r="QYC177" s="37"/>
      <c r="QYD177" s="37"/>
      <c r="QYE177" s="37"/>
      <c r="QYF177" s="37"/>
      <c r="QYG177" s="37"/>
      <c r="QYH177" s="37"/>
      <c r="QYI177" s="37"/>
      <c r="QYJ177" s="37"/>
      <c r="QYK177" s="37"/>
      <c r="QYL177" s="37"/>
      <c r="QYM177" s="37"/>
      <c r="QYN177" s="37"/>
      <c r="QYO177" s="37"/>
      <c r="QYP177" s="37"/>
      <c r="QYQ177" s="37"/>
      <c r="QYR177" s="37"/>
      <c r="QYS177" s="37"/>
      <c r="QYT177" s="37"/>
      <c r="QYU177" s="37"/>
      <c r="QYV177" s="37"/>
      <c r="QYW177" s="37"/>
      <c r="QYX177" s="37"/>
      <c r="QYY177" s="37"/>
      <c r="QYZ177" s="37"/>
      <c r="QZA177" s="37"/>
      <c r="QZB177" s="37"/>
      <c r="QZC177" s="37"/>
      <c r="QZD177" s="37"/>
      <c r="QZE177" s="37"/>
      <c r="QZF177" s="37"/>
      <c r="QZG177" s="37"/>
      <c r="QZH177" s="37"/>
      <c r="QZI177" s="37"/>
      <c r="QZJ177" s="37"/>
      <c r="QZK177" s="37"/>
      <c r="QZL177" s="37"/>
      <c r="QZM177" s="37"/>
      <c r="QZN177" s="37"/>
      <c r="QZO177" s="37"/>
      <c r="QZP177" s="37"/>
      <c r="QZQ177" s="37"/>
      <c r="QZR177" s="37"/>
      <c r="QZS177" s="37"/>
      <c r="QZT177" s="37"/>
      <c r="QZU177" s="37"/>
      <c r="QZV177" s="37"/>
      <c r="QZW177" s="37"/>
      <c r="QZX177" s="37"/>
      <c r="QZY177" s="37"/>
      <c r="QZZ177" s="37"/>
      <c r="RAA177" s="37"/>
      <c r="RAB177" s="37"/>
      <c r="RAC177" s="37"/>
      <c r="RAD177" s="37"/>
      <c r="RAE177" s="37"/>
      <c r="RAF177" s="37"/>
      <c r="RAG177" s="37"/>
      <c r="RAH177" s="37"/>
      <c r="RAI177" s="37"/>
      <c r="RAJ177" s="37"/>
      <c r="RAK177" s="37"/>
      <c r="RAL177" s="37"/>
      <c r="RAM177" s="37"/>
      <c r="RAN177" s="37"/>
      <c r="RAO177" s="37"/>
      <c r="RAP177" s="37"/>
      <c r="RAQ177" s="37"/>
      <c r="RAR177" s="37"/>
      <c r="RAS177" s="37"/>
      <c r="RAT177" s="37"/>
      <c r="RAU177" s="37"/>
      <c r="RAV177" s="37"/>
      <c r="RAW177" s="37"/>
      <c r="RAX177" s="37"/>
      <c r="RAY177" s="37"/>
      <c r="RAZ177" s="37"/>
      <c r="RBA177" s="37"/>
      <c r="RBB177" s="37"/>
      <c r="RBC177" s="37"/>
      <c r="RBD177" s="37"/>
      <c r="RBE177" s="37"/>
      <c r="RBF177" s="37"/>
      <c r="RBG177" s="37"/>
      <c r="RBH177" s="37"/>
      <c r="RBI177" s="37"/>
      <c r="RBJ177" s="37"/>
      <c r="RBK177" s="37"/>
      <c r="RBL177" s="37"/>
      <c r="RBM177" s="37"/>
      <c r="RBN177" s="37"/>
      <c r="RBO177" s="37"/>
      <c r="RBP177" s="37"/>
      <c r="RBQ177" s="37"/>
      <c r="RBR177" s="37"/>
      <c r="RBS177" s="37"/>
      <c r="RBT177" s="37"/>
      <c r="RBU177" s="37"/>
      <c r="RBV177" s="37"/>
      <c r="RBW177" s="37"/>
      <c r="RBX177" s="37"/>
      <c r="RBY177" s="37"/>
      <c r="RBZ177" s="37"/>
      <c r="RCA177" s="37"/>
      <c r="RCB177" s="37"/>
      <c r="RCC177" s="37"/>
      <c r="RCD177" s="37"/>
      <c r="RCE177" s="37"/>
      <c r="RCF177" s="37"/>
      <c r="RCG177" s="37"/>
      <c r="RCH177" s="37"/>
      <c r="RCI177" s="37"/>
      <c r="RCJ177" s="37"/>
      <c r="RCK177" s="37"/>
      <c r="RCL177" s="37"/>
      <c r="RCM177" s="37"/>
      <c r="RCN177" s="37"/>
      <c r="RCO177" s="37"/>
      <c r="RCP177" s="37"/>
      <c r="RCQ177" s="37"/>
      <c r="RCR177" s="37"/>
      <c r="RCS177" s="37"/>
      <c r="RCT177" s="37"/>
      <c r="RCU177" s="37"/>
      <c r="RCV177" s="37"/>
      <c r="RCW177" s="37"/>
      <c r="RCX177" s="37"/>
      <c r="RCY177" s="37"/>
      <c r="RCZ177" s="37"/>
      <c r="RDA177" s="37"/>
      <c r="RDB177" s="37"/>
      <c r="RDC177" s="37"/>
      <c r="RDD177" s="37"/>
      <c r="RDE177" s="37"/>
      <c r="RDF177" s="37"/>
      <c r="RDG177" s="37"/>
      <c r="RDH177" s="37"/>
      <c r="RDI177" s="37"/>
      <c r="RDJ177" s="37"/>
      <c r="RDK177" s="37"/>
      <c r="RDL177" s="37"/>
      <c r="RDM177" s="37"/>
      <c r="RDN177" s="37"/>
      <c r="RDO177" s="37"/>
      <c r="RDP177" s="37"/>
      <c r="RDQ177" s="37"/>
      <c r="RDR177" s="37"/>
      <c r="RDS177" s="37"/>
      <c r="RDT177" s="37"/>
      <c r="RDU177" s="37"/>
      <c r="RDV177" s="37"/>
      <c r="RDW177" s="37"/>
      <c r="RDX177" s="37"/>
      <c r="RDY177" s="37"/>
      <c r="RDZ177" s="37"/>
      <c r="REA177" s="37"/>
      <c r="REB177" s="37"/>
      <c r="REC177" s="37"/>
      <c r="RED177" s="37"/>
      <c r="REE177" s="37"/>
      <c r="REF177" s="37"/>
      <c r="REG177" s="37"/>
      <c r="REH177" s="37"/>
      <c r="REI177" s="37"/>
      <c r="REJ177" s="37"/>
      <c r="REK177" s="37"/>
      <c r="REL177" s="37"/>
      <c r="REM177" s="37"/>
      <c r="REN177" s="37"/>
      <c r="REO177" s="37"/>
      <c r="REP177" s="37"/>
      <c r="REQ177" s="37"/>
      <c r="RER177" s="37"/>
      <c r="RES177" s="37"/>
      <c r="RET177" s="37"/>
      <c r="REU177" s="37"/>
      <c r="REV177" s="37"/>
      <c r="REW177" s="37"/>
      <c r="REX177" s="37"/>
      <c r="REY177" s="37"/>
      <c r="REZ177" s="37"/>
      <c r="RFA177" s="37"/>
      <c r="RFB177" s="37"/>
      <c r="RFC177" s="37"/>
      <c r="RFD177" s="37"/>
      <c r="RFE177" s="37"/>
      <c r="RFF177" s="37"/>
      <c r="RFG177" s="37"/>
      <c r="RFH177" s="37"/>
      <c r="RFI177" s="37"/>
      <c r="RFJ177" s="37"/>
      <c r="RFK177" s="37"/>
      <c r="RFL177" s="37"/>
      <c r="RFM177" s="37"/>
      <c r="RFN177" s="37"/>
      <c r="RFO177" s="37"/>
      <c r="RFP177" s="37"/>
      <c r="RFQ177" s="37"/>
      <c r="RFR177" s="37"/>
      <c r="RFS177" s="37"/>
      <c r="RFT177" s="37"/>
      <c r="RFU177" s="37"/>
      <c r="RFV177" s="37"/>
      <c r="RFW177" s="37"/>
      <c r="RFX177" s="37"/>
      <c r="RFY177" s="37"/>
      <c r="RFZ177" s="37"/>
      <c r="RGA177" s="37"/>
      <c r="RGB177" s="37"/>
      <c r="RGC177" s="37"/>
      <c r="RGD177" s="37"/>
      <c r="RGE177" s="37"/>
      <c r="RGF177" s="37"/>
      <c r="RGG177" s="37"/>
      <c r="RGH177" s="37"/>
      <c r="RGI177" s="37"/>
      <c r="RGJ177" s="37"/>
      <c r="RGK177" s="37"/>
      <c r="RGL177" s="37"/>
      <c r="RGM177" s="37"/>
      <c r="RGN177" s="37"/>
      <c r="RGO177" s="37"/>
      <c r="RGP177" s="37"/>
      <c r="RGQ177" s="37"/>
      <c r="RGR177" s="37"/>
      <c r="RGS177" s="37"/>
      <c r="RGT177" s="37"/>
      <c r="RGU177" s="37"/>
      <c r="RGV177" s="37"/>
      <c r="RGW177" s="37"/>
      <c r="RGX177" s="37"/>
      <c r="RGY177" s="37"/>
      <c r="RGZ177" s="37"/>
      <c r="RHA177" s="37"/>
      <c r="RHB177" s="37"/>
      <c r="RHC177" s="37"/>
      <c r="RHD177" s="37"/>
      <c r="RHE177" s="37"/>
      <c r="RHF177" s="37"/>
      <c r="RHG177" s="37"/>
      <c r="RHH177" s="37"/>
      <c r="RHI177" s="37"/>
      <c r="RHJ177" s="37"/>
      <c r="RHK177" s="37"/>
      <c r="RHL177" s="37"/>
      <c r="RHM177" s="37"/>
      <c r="RHN177" s="37"/>
      <c r="RHO177" s="37"/>
      <c r="RHP177" s="37"/>
      <c r="RHQ177" s="37"/>
      <c r="RHR177" s="37"/>
      <c r="RHS177" s="37"/>
      <c r="RHT177" s="37"/>
      <c r="RHU177" s="37"/>
      <c r="RHV177" s="37"/>
      <c r="RHW177" s="37"/>
      <c r="RHX177" s="37"/>
      <c r="RHY177" s="37"/>
      <c r="RHZ177" s="37"/>
      <c r="RIA177" s="37"/>
      <c r="RIB177" s="37"/>
      <c r="RIC177" s="37"/>
      <c r="RID177" s="37"/>
      <c r="RIE177" s="37"/>
      <c r="RIF177" s="37"/>
      <c r="RIG177" s="37"/>
      <c r="RIH177" s="37"/>
      <c r="RII177" s="37"/>
      <c r="RIJ177" s="37"/>
      <c r="RIK177" s="37"/>
      <c r="RIL177" s="37"/>
      <c r="RIM177" s="37"/>
      <c r="RIN177" s="37"/>
      <c r="RIO177" s="37"/>
      <c r="RIP177" s="37"/>
      <c r="RIQ177" s="37"/>
      <c r="RIR177" s="37"/>
      <c r="RIS177" s="37"/>
      <c r="RIT177" s="37"/>
      <c r="RIU177" s="37"/>
      <c r="RIV177" s="37"/>
      <c r="RIW177" s="37"/>
      <c r="RIX177" s="37"/>
      <c r="RIY177" s="37"/>
      <c r="RIZ177" s="37"/>
      <c r="RJA177" s="37"/>
      <c r="RJB177" s="37"/>
      <c r="RJC177" s="37"/>
      <c r="RJD177" s="37"/>
      <c r="RJE177" s="37"/>
      <c r="RJF177" s="37"/>
      <c r="RJG177" s="37"/>
      <c r="RJH177" s="37"/>
      <c r="RJI177" s="37"/>
      <c r="RJJ177" s="37"/>
      <c r="RJK177" s="37"/>
      <c r="RJL177" s="37"/>
      <c r="RJM177" s="37"/>
      <c r="RJN177" s="37"/>
      <c r="RJO177" s="37"/>
      <c r="RJP177" s="37"/>
      <c r="RJQ177" s="37"/>
      <c r="RJR177" s="37"/>
      <c r="RJS177" s="37"/>
      <c r="RJT177" s="37"/>
      <c r="RJU177" s="37"/>
      <c r="RJV177" s="37"/>
      <c r="RJW177" s="37"/>
      <c r="RJX177" s="37"/>
      <c r="RJY177" s="37"/>
      <c r="RJZ177" s="37"/>
      <c r="RKA177" s="37"/>
      <c r="RKB177" s="37"/>
      <c r="RKC177" s="37"/>
      <c r="RKD177" s="37"/>
      <c r="RKE177" s="37"/>
      <c r="RKF177" s="37"/>
      <c r="RKG177" s="37"/>
      <c r="RKH177" s="37"/>
      <c r="RKI177" s="37"/>
      <c r="RKJ177" s="37"/>
      <c r="RKK177" s="37"/>
      <c r="RKL177" s="37"/>
      <c r="RKM177" s="37"/>
      <c r="RKN177" s="37"/>
      <c r="RKO177" s="37"/>
      <c r="RKP177" s="37"/>
      <c r="RKQ177" s="37"/>
      <c r="RKR177" s="37"/>
      <c r="RKS177" s="37"/>
      <c r="RKT177" s="37"/>
      <c r="RKU177" s="37"/>
      <c r="RKV177" s="37"/>
      <c r="RKW177" s="37"/>
      <c r="RKX177" s="37"/>
      <c r="RKY177" s="37"/>
      <c r="RKZ177" s="37"/>
      <c r="RLA177" s="37"/>
      <c r="RLB177" s="37"/>
      <c r="RLC177" s="37"/>
      <c r="RLD177" s="37"/>
      <c r="RLE177" s="37"/>
      <c r="RLF177" s="37"/>
      <c r="RLG177" s="37"/>
      <c r="RLH177" s="37"/>
      <c r="RLI177" s="37"/>
      <c r="RLJ177" s="37"/>
      <c r="RLK177" s="37"/>
      <c r="RLL177" s="37"/>
      <c r="RLM177" s="37"/>
      <c r="RLN177" s="37"/>
      <c r="RLO177" s="37"/>
      <c r="RLP177" s="37"/>
      <c r="RLQ177" s="37"/>
      <c r="RLR177" s="37"/>
      <c r="RLS177" s="37"/>
      <c r="RLT177" s="37"/>
      <c r="RLU177" s="37"/>
      <c r="RLV177" s="37"/>
      <c r="RLW177" s="37"/>
      <c r="RLX177" s="37"/>
      <c r="RLY177" s="37"/>
      <c r="RLZ177" s="37"/>
      <c r="RMA177" s="37"/>
      <c r="RMB177" s="37"/>
      <c r="RMC177" s="37"/>
      <c r="RMD177" s="37"/>
      <c r="RME177" s="37"/>
      <c r="RMF177" s="37"/>
      <c r="RMG177" s="37"/>
      <c r="RMH177" s="37"/>
      <c r="RMI177" s="37"/>
      <c r="RMJ177" s="37"/>
      <c r="RMK177" s="37"/>
      <c r="RML177" s="37"/>
      <c r="RMM177" s="37"/>
      <c r="RMN177" s="37"/>
      <c r="RMO177" s="37"/>
      <c r="RMP177" s="37"/>
      <c r="RMQ177" s="37"/>
      <c r="RMR177" s="37"/>
      <c r="RMS177" s="37"/>
      <c r="RMT177" s="37"/>
      <c r="RMU177" s="37"/>
      <c r="RMV177" s="37"/>
      <c r="RMW177" s="37"/>
      <c r="RMX177" s="37"/>
      <c r="RMY177" s="37"/>
      <c r="RMZ177" s="37"/>
      <c r="RNA177" s="37"/>
      <c r="RNB177" s="37"/>
      <c r="RNC177" s="37"/>
      <c r="RND177" s="37"/>
      <c r="RNE177" s="37"/>
      <c r="RNF177" s="37"/>
      <c r="RNG177" s="37"/>
      <c r="RNH177" s="37"/>
      <c r="RNI177" s="37"/>
      <c r="RNJ177" s="37"/>
      <c r="RNK177" s="37"/>
      <c r="RNL177" s="37"/>
      <c r="RNM177" s="37"/>
      <c r="RNN177" s="37"/>
      <c r="RNO177" s="37"/>
      <c r="RNP177" s="37"/>
      <c r="RNQ177" s="37"/>
      <c r="RNR177" s="37"/>
      <c r="RNS177" s="37"/>
      <c r="RNT177" s="37"/>
      <c r="RNU177" s="37"/>
      <c r="RNV177" s="37"/>
      <c r="RNW177" s="37"/>
      <c r="RNX177" s="37"/>
      <c r="RNY177" s="37"/>
      <c r="RNZ177" s="37"/>
      <c r="ROA177" s="37"/>
      <c r="ROB177" s="37"/>
      <c r="ROC177" s="37"/>
      <c r="ROD177" s="37"/>
      <c r="ROE177" s="37"/>
      <c r="ROF177" s="37"/>
      <c r="ROG177" s="37"/>
      <c r="ROH177" s="37"/>
      <c r="ROI177" s="37"/>
      <c r="ROJ177" s="37"/>
      <c r="ROK177" s="37"/>
      <c r="ROL177" s="37"/>
      <c r="ROM177" s="37"/>
      <c r="RON177" s="37"/>
      <c r="ROO177" s="37"/>
      <c r="ROP177" s="37"/>
      <c r="ROQ177" s="37"/>
      <c r="ROR177" s="37"/>
      <c r="ROS177" s="37"/>
      <c r="ROT177" s="37"/>
      <c r="ROU177" s="37"/>
      <c r="ROV177" s="37"/>
      <c r="ROW177" s="37"/>
      <c r="ROX177" s="37"/>
      <c r="ROY177" s="37"/>
      <c r="ROZ177" s="37"/>
      <c r="RPA177" s="37"/>
      <c r="RPB177" s="37"/>
      <c r="RPC177" s="37"/>
      <c r="RPD177" s="37"/>
      <c r="RPE177" s="37"/>
      <c r="RPF177" s="37"/>
      <c r="RPG177" s="37"/>
      <c r="RPH177" s="37"/>
      <c r="RPI177" s="37"/>
      <c r="RPJ177" s="37"/>
      <c r="RPK177" s="37"/>
      <c r="RPL177" s="37"/>
      <c r="RPM177" s="37"/>
      <c r="RPN177" s="37"/>
      <c r="RPO177" s="37"/>
      <c r="RPP177" s="37"/>
      <c r="RPQ177" s="37"/>
      <c r="RPR177" s="37"/>
      <c r="RPS177" s="37"/>
      <c r="RPT177" s="37"/>
      <c r="RPU177" s="37"/>
      <c r="RPV177" s="37"/>
      <c r="RPW177" s="37"/>
      <c r="RPX177" s="37"/>
      <c r="RPY177" s="37"/>
      <c r="RPZ177" s="37"/>
      <c r="RQA177" s="37"/>
      <c r="RQB177" s="37"/>
      <c r="RQC177" s="37"/>
      <c r="RQD177" s="37"/>
      <c r="RQE177" s="37"/>
      <c r="RQF177" s="37"/>
      <c r="RQG177" s="37"/>
      <c r="RQH177" s="37"/>
      <c r="RQI177" s="37"/>
      <c r="RQJ177" s="37"/>
      <c r="RQK177" s="37"/>
      <c r="RQL177" s="37"/>
      <c r="RQM177" s="37"/>
      <c r="RQN177" s="37"/>
      <c r="RQO177" s="37"/>
      <c r="RQP177" s="37"/>
      <c r="RQQ177" s="37"/>
      <c r="RQR177" s="37"/>
      <c r="RQS177" s="37"/>
      <c r="RQT177" s="37"/>
      <c r="RQU177" s="37"/>
      <c r="RQV177" s="37"/>
      <c r="RQW177" s="37"/>
      <c r="RQX177" s="37"/>
      <c r="RQY177" s="37"/>
      <c r="RQZ177" s="37"/>
      <c r="RRA177" s="37"/>
      <c r="RRB177" s="37"/>
      <c r="RRC177" s="37"/>
      <c r="RRD177" s="37"/>
      <c r="RRE177" s="37"/>
      <c r="RRF177" s="37"/>
      <c r="RRG177" s="37"/>
      <c r="RRH177" s="37"/>
      <c r="RRI177" s="37"/>
      <c r="RRJ177" s="37"/>
      <c r="RRK177" s="37"/>
      <c r="RRL177" s="37"/>
      <c r="RRM177" s="37"/>
      <c r="RRN177" s="37"/>
      <c r="RRO177" s="37"/>
      <c r="RRP177" s="37"/>
      <c r="RRQ177" s="37"/>
      <c r="RRR177" s="37"/>
      <c r="RRS177" s="37"/>
      <c r="RRT177" s="37"/>
      <c r="RRU177" s="37"/>
      <c r="RRV177" s="37"/>
      <c r="RRW177" s="37"/>
      <c r="RRX177" s="37"/>
      <c r="RRY177" s="37"/>
      <c r="RRZ177" s="37"/>
      <c r="RSA177" s="37"/>
      <c r="RSB177" s="37"/>
      <c r="RSC177" s="37"/>
      <c r="RSD177" s="37"/>
      <c r="RSE177" s="37"/>
      <c r="RSF177" s="37"/>
      <c r="RSG177" s="37"/>
      <c r="RSH177" s="37"/>
      <c r="RSI177" s="37"/>
      <c r="RSJ177" s="37"/>
      <c r="RSK177" s="37"/>
      <c r="RSL177" s="37"/>
      <c r="RSM177" s="37"/>
      <c r="RSN177" s="37"/>
      <c r="RSO177" s="37"/>
      <c r="RSP177" s="37"/>
      <c r="RSQ177" s="37"/>
      <c r="RSR177" s="37"/>
      <c r="RSS177" s="37"/>
      <c r="RST177" s="37"/>
      <c r="RSU177" s="37"/>
      <c r="RSV177" s="37"/>
      <c r="RSW177" s="37"/>
      <c r="RSX177" s="37"/>
      <c r="RSY177" s="37"/>
      <c r="RSZ177" s="37"/>
      <c r="RTA177" s="37"/>
      <c r="RTB177" s="37"/>
      <c r="RTC177" s="37"/>
      <c r="RTD177" s="37"/>
      <c r="RTE177" s="37"/>
      <c r="RTF177" s="37"/>
      <c r="RTG177" s="37"/>
      <c r="RTH177" s="37"/>
      <c r="RTI177" s="37"/>
      <c r="RTJ177" s="37"/>
      <c r="RTK177" s="37"/>
      <c r="RTL177" s="37"/>
      <c r="RTM177" s="37"/>
      <c r="RTN177" s="37"/>
      <c r="RTO177" s="37"/>
      <c r="RTP177" s="37"/>
      <c r="RTQ177" s="37"/>
      <c r="RTR177" s="37"/>
      <c r="RTS177" s="37"/>
      <c r="RTT177" s="37"/>
      <c r="RTU177" s="37"/>
      <c r="RTV177" s="37"/>
      <c r="RTW177" s="37"/>
      <c r="RTX177" s="37"/>
      <c r="RTY177" s="37"/>
      <c r="RTZ177" s="37"/>
      <c r="RUA177" s="37"/>
      <c r="RUB177" s="37"/>
      <c r="RUC177" s="37"/>
      <c r="RUD177" s="37"/>
      <c r="RUE177" s="37"/>
      <c r="RUF177" s="37"/>
      <c r="RUG177" s="37"/>
      <c r="RUH177" s="37"/>
      <c r="RUI177" s="37"/>
      <c r="RUJ177" s="37"/>
      <c r="RUK177" s="37"/>
      <c r="RUL177" s="37"/>
      <c r="RUM177" s="37"/>
      <c r="RUN177" s="37"/>
      <c r="RUO177" s="37"/>
      <c r="RUP177" s="37"/>
      <c r="RUQ177" s="37"/>
      <c r="RUR177" s="37"/>
      <c r="RUS177" s="37"/>
      <c r="RUT177" s="37"/>
      <c r="RUU177" s="37"/>
      <c r="RUV177" s="37"/>
      <c r="RUW177" s="37"/>
      <c r="RUX177" s="37"/>
      <c r="RUY177" s="37"/>
      <c r="RUZ177" s="37"/>
      <c r="RVA177" s="37"/>
      <c r="RVB177" s="37"/>
      <c r="RVC177" s="37"/>
      <c r="RVD177" s="37"/>
      <c r="RVE177" s="37"/>
      <c r="RVF177" s="37"/>
      <c r="RVG177" s="37"/>
      <c r="RVH177" s="37"/>
      <c r="RVI177" s="37"/>
      <c r="RVJ177" s="37"/>
      <c r="RVK177" s="37"/>
      <c r="RVL177" s="37"/>
      <c r="RVM177" s="37"/>
      <c r="RVN177" s="37"/>
      <c r="RVO177" s="37"/>
      <c r="RVP177" s="37"/>
      <c r="RVQ177" s="37"/>
      <c r="RVR177" s="37"/>
      <c r="RVS177" s="37"/>
      <c r="RVT177" s="37"/>
      <c r="RVU177" s="37"/>
      <c r="RVV177" s="37"/>
      <c r="RVW177" s="37"/>
      <c r="RVX177" s="37"/>
      <c r="RVY177" s="37"/>
      <c r="RVZ177" s="37"/>
      <c r="RWA177" s="37"/>
      <c r="RWB177" s="37"/>
      <c r="RWC177" s="37"/>
      <c r="RWD177" s="37"/>
      <c r="RWE177" s="37"/>
      <c r="RWF177" s="37"/>
      <c r="RWG177" s="37"/>
      <c r="RWH177" s="37"/>
      <c r="RWI177" s="37"/>
      <c r="RWJ177" s="37"/>
      <c r="RWK177" s="37"/>
      <c r="RWL177" s="37"/>
      <c r="RWM177" s="37"/>
      <c r="RWN177" s="37"/>
      <c r="RWO177" s="37"/>
      <c r="RWP177" s="37"/>
      <c r="RWQ177" s="37"/>
      <c r="RWR177" s="37"/>
      <c r="RWS177" s="37"/>
      <c r="RWT177" s="37"/>
      <c r="RWU177" s="37"/>
      <c r="RWV177" s="37"/>
      <c r="RWW177" s="37"/>
      <c r="RWX177" s="37"/>
      <c r="RWY177" s="37"/>
      <c r="RWZ177" s="37"/>
      <c r="RXA177" s="37"/>
      <c r="RXB177" s="37"/>
      <c r="RXC177" s="37"/>
      <c r="RXD177" s="37"/>
      <c r="RXE177" s="37"/>
      <c r="RXF177" s="37"/>
      <c r="RXG177" s="37"/>
      <c r="RXH177" s="37"/>
      <c r="RXI177" s="37"/>
      <c r="RXJ177" s="37"/>
      <c r="RXK177" s="37"/>
      <c r="RXL177" s="37"/>
      <c r="RXM177" s="37"/>
      <c r="RXN177" s="37"/>
      <c r="RXO177" s="37"/>
      <c r="RXP177" s="37"/>
      <c r="RXQ177" s="37"/>
      <c r="RXR177" s="37"/>
      <c r="RXS177" s="37"/>
      <c r="RXT177" s="37"/>
      <c r="RXU177" s="37"/>
      <c r="RXV177" s="37"/>
      <c r="RXW177" s="37"/>
      <c r="RXX177" s="37"/>
      <c r="RXY177" s="37"/>
      <c r="RXZ177" s="37"/>
      <c r="RYA177" s="37"/>
      <c r="RYB177" s="37"/>
      <c r="RYC177" s="37"/>
      <c r="RYD177" s="37"/>
      <c r="RYE177" s="37"/>
      <c r="RYF177" s="37"/>
      <c r="RYG177" s="37"/>
      <c r="RYH177" s="37"/>
      <c r="RYI177" s="37"/>
      <c r="RYJ177" s="37"/>
      <c r="RYK177" s="37"/>
      <c r="RYL177" s="37"/>
      <c r="RYM177" s="37"/>
      <c r="RYN177" s="37"/>
      <c r="RYO177" s="37"/>
      <c r="RYP177" s="37"/>
      <c r="RYQ177" s="37"/>
      <c r="RYR177" s="37"/>
      <c r="RYS177" s="37"/>
      <c r="RYT177" s="37"/>
      <c r="RYU177" s="37"/>
      <c r="RYV177" s="37"/>
      <c r="RYW177" s="37"/>
      <c r="RYX177" s="37"/>
      <c r="RYY177" s="37"/>
      <c r="RYZ177" s="37"/>
      <c r="RZA177" s="37"/>
      <c r="RZB177" s="37"/>
      <c r="RZC177" s="37"/>
      <c r="RZD177" s="37"/>
      <c r="RZE177" s="37"/>
      <c r="RZF177" s="37"/>
      <c r="RZG177" s="37"/>
      <c r="RZH177" s="37"/>
      <c r="RZI177" s="37"/>
      <c r="RZJ177" s="37"/>
      <c r="RZK177" s="37"/>
      <c r="RZL177" s="37"/>
      <c r="RZM177" s="37"/>
      <c r="RZN177" s="37"/>
      <c r="RZO177" s="37"/>
      <c r="RZP177" s="37"/>
      <c r="RZQ177" s="37"/>
      <c r="RZR177" s="37"/>
      <c r="RZS177" s="37"/>
      <c r="RZT177" s="37"/>
      <c r="RZU177" s="37"/>
      <c r="RZV177" s="37"/>
      <c r="RZW177" s="37"/>
      <c r="RZX177" s="37"/>
      <c r="RZY177" s="37"/>
      <c r="RZZ177" s="37"/>
      <c r="SAA177" s="37"/>
      <c r="SAB177" s="37"/>
      <c r="SAC177" s="37"/>
      <c r="SAD177" s="37"/>
      <c r="SAE177" s="37"/>
      <c r="SAF177" s="37"/>
      <c r="SAG177" s="37"/>
      <c r="SAH177" s="37"/>
      <c r="SAI177" s="37"/>
      <c r="SAJ177" s="37"/>
      <c r="SAK177" s="37"/>
      <c r="SAL177" s="37"/>
      <c r="SAM177" s="37"/>
      <c r="SAN177" s="37"/>
      <c r="SAO177" s="37"/>
      <c r="SAP177" s="37"/>
      <c r="SAQ177" s="37"/>
      <c r="SAR177" s="37"/>
      <c r="SAS177" s="37"/>
      <c r="SAT177" s="37"/>
      <c r="SAU177" s="37"/>
      <c r="SAV177" s="37"/>
      <c r="SAW177" s="37"/>
      <c r="SAX177" s="37"/>
      <c r="SAY177" s="37"/>
      <c r="SAZ177" s="37"/>
      <c r="SBA177" s="37"/>
      <c r="SBB177" s="37"/>
      <c r="SBC177" s="37"/>
      <c r="SBD177" s="37"/>
      <c r="SBE177" s="37"/>
      <c r="SBF177" s="37"/>
      <c r="SBG177" s="37"/>
      <c r="SBH177" s="37"/>
      <c r="SBI177" s="37"/>
      <c r="SBJ177" s="37"/>
      <c r="SBK177" s="37"/>
      <c r="SBL177" s="37"/>
      <c r="SBM177" s="37"/>
      <c r="SBN177" s="37"/>
      <c r="SBO177" s="37"/>
      <c r="SBP177" s="37"/>
      <c r="SBQ177" s="37"/>
      <c r="SBR177" s="37"/>
      <c r="SBS177" s="37"/>
      <c r="SBT177" s="37"/>
      <c r="SBU177" s="37"/>
      <c r="SBV177" s="37"/>
      <c r="SBW177" s="37"/>
      <c r="SBX177" s="37"/>
      <c r="SBY177" s="37"/>
      <c r="SBZ177" s="37"/>
      <c r="SCA177" s="37"/>
      <c r="SCB177" s="37"/>
      <c r="SCC177" s="37"/>
      <c r="SCD177" s="37"/>
      <c r="SCE177" s="37"/>
      <c r="SCF177" s="37"/>
      <c r="SCG177" s="37"/>
      <c r="SCH177" s="37"/>
      <c r="SCI177" s="37"/>
      <c r="SCJ177" s="37"/>
      <c r="SCK177" s="37"/>
      <c r="SCL177" s="37"/>
      <c r="SCM177" s="37"/>
      <c r="SCN177" s="37"/>
      <c r="SCO177" s="37"/>
      <c r="SCP177" s="37"/>
      <c r="SCQ177" s="37"/>
      <c r="SCR177" s="37"/>
      <c r="SCS177" s="37"/>
      <c r="SCT177" s="37"/>
      <c r="SCU177" s="37"/>
      <c r="SCV177" s="37"/>
      <c r="SCW177" s="37"/>
      <c r="SCX177" s="37"/>
      <c r="SCY177" s="37"/>
      <c r="SCZ177" s="37"/>
      <c r="SDA177" s="37"/>
      <c r="SDB177" s="37"/>
      <c r="SDC177" s="37"/>
      <c r="SDD177" s="37"/>
      <c r="SDE177" s="37"/>
      <c r="SDF177" s="37"/>
      <c r="SDG177" s="37"/>
      <c r="SDH177" s="37"/>
      <c r="SDI177" s="37"/>
      <c r="SDJ177" s="37"/>
      <c r="SDK177" s="37"/>
      <c r="SDL177" s="37"/>
      <c r="SDM177" s="37"/>
      <c r="SDN177" s="37"/>
      <c r="SDO177" s="37"/>
      <c r="SDP177" s="37"/>
      <c r="SDQ177" s="37"/>
      <c r="SDR177" s="37"/>
      <c r="SDS177" s="37"/>
      <c r="SDT177" s="37"/>
      <c r="SDU177" s="37"/>
      <c r="SDV177" s="37"/>
      <c r="SDW177" s="37"/>
      <c r="SDX177" s="37"/>
      <c r="SDY177" s="37"/>
      <c r="SDZ177" s="37"/>
      <c r="SEA177" s="37"/>
      <c r="SEB177" s="37"/>
      <c r="SEC177" s="37"/>
      <c r="SED177" s="37"/>
      <c r="SEE177" s="37"/>
      <c r="SEF177" s="37"/>
      <c r="SEG177" s="37"/>
      <c r="SEH177" s="37"/>
      <c r="SEI177" s="37"/>
      <c r="SEJ177" s="37"/>
      <c r="SEK177" s="37"/>
      <c r="SEL177" s="37"/>
      <c r="SEM177" s="37"/>
      <c r="SEN177" s="37"/>
      <c r="SEO177" s="37"/>
      <c r="SEP177" s="37"/>
      <c r="SEQ177" s="37"/>
      <c r="SER177" s="37"/>
      <c r="SES177" s="37"/>
      <c r="SET177" s="37"/>
      <c r="SEU177" s="37"/>
      <c r="SEV177" s="37"/>
      <c r="SEW177" s="37"/>
      <c r="SEX177" s="37"/>
      <c r="SEY177" s="37"/>
      <c r="SEZ177" s="37"/>
      <c r="SFA177" s="37"/>
      <c r="SFB177" s="37"/>
      <c r="SFC177" s="37"/>
      <c r="SFD177" s="37"/>
      <c r="SFE177" s="37"/>
      <c r="SFF177" s="37"/>
      <c r="SFG177" s="37"/>
      <c r="SFH177" s="37"/>
      <c r="SFI177" s="37"/>
      <c r="SFJ177" s="37"/>
      <c r="SFK177" s="37"/>
      <c r="SFL177" s="37"/>
      <c r="SFM177" s="37"/>
      <c r="SFN177" s="37"/>
      <c r="SFO177" s="37"/>
      <c r="SFP177" s="37"/>
      <c r="SFQ177" s="37"/>
      <c r="SFR177" s="37"/>
      <c r="SFS177" s="37"/>
      <c r="SFT177" s="37"/>
      <c r="SFU177" s="37"/>
      <c r="SFV177" s="37"/>
      <c r="SFW177" s="37"/>
      <c r="SFX177" s="37"/>
      <c r="SFY177" s="37"/>
      <c r="SFZ177" s="37"/>
      <c r="SGA177" s="37"/>
      <c r="SGB177" s="37"/>
      <c r="SGC177" s="37"/>
      <c r="SGD177" s="37"/>
      <c r="SGE177" s="37"/>
      <c r="SGF177" s="37"/>
      <c r="SGG177" s="37"/>
      <c r="SGH177" s="37"/>
      <c r="SGI177" s="37"/>
      <c r="SGJ177" s="37"/>
      <c r="SGK177" s="37"/>
      <c r="SGL177" s="37"/>
      <c r="SGM177" s="37"/>
      <c r="SGN177" s="37"/>
      <c r="SGO177" s="37"/>
      <c r="SGP177" s="37"/>
      <c r="SGQ177" s="37"/>
      <c r="SGR177" s="37"/>
      <c r="SGS177" s="37"/>
      <c r="SGT177" s="37"/>
      <c r="SGU177" s="37"/>
      <c r="SGV177" s="37"/>
      <c r="SGW177" s="37"/>
      <c r="SGX177" s="37"/>
      <c r="SGY177" s="37"/>
      <c r="SGZ177" s="37"/>
      <c r="SHA177" s="37"/>
      <c r="SHB177" s="37"/>
      <c r="SHC177" s="37"/>
      <c r="SHD177" s="37"/>
      <c r="SHE177" s="37"/>
      <c r="SHF177" s="37"/>
      <c r="SHG177" s="37"/>
      <c r="SHH177" s="37"/>
      <c r="SHI177" s="37"/>
      <c r="SHJ177" s="37"/>
      <c r="SHK177" s="37"/>
      <c r="SHL177" s="37"/>
      <c r="SHM177" s="37"/>
      <c r="SHN177" s="37"/>
      <c r="SHO177" s="37"/>
      <c r="SHP177" s="37"/>
      <c r="SHQ177" s="37"/>
      <c r="SHR177" s="37"/>
      <c r="SHS177" s="37"/>
      <c r="SHT177" s="37"/>
      <c r="SHU177" s="37"/>
      <c r="SHV177" s="37"/>
      <c r="SHW177" s="37"/>
      <c r="SHX177" s="37"/>
      <c r="SHY177" s="37"/>
      <c r="SHZ177" s="37"/>
      <c r="SIA177" s="37"/>
      <c r="SIB177" s="37"/>
      <c r="SIC177" s="37"/>
      <c r="SID177" s="37"/>
      <c r="SIE177" s="37"/>
      <c r="SIF177" s="37"/>
      <c r="SIG177" s="37"/>
      <c r="SIH177" s="37"/>
      <c r="SII177" s="37"/>
      <c r="SIJ177" s="37"/>
      <c r="SIK177" s="37"/>
      <c r="SIL177" s="37"/>
      <c r="SIM177" s="37"/>
      <c r="SIN177" s="37"/>
      <c r="SIO177" s="37"/>
      <c r="SIP177" s="37"/>
      <c r="SIQ177" s="37"/>
      <c r="SIR177" s="37"/>
      <c r="SIS177" s="37"/>
      <c r="SIT177" s="37"/>
      <c r="SIU177" s="37"/>
      <c r="SIV177" s="37"/>
      <c r="SIW177" s="37"/>
      <c r="SIX177" s="37"/>
      <c r="SIY177" s="37"/>
      <c r="SIZ177" s="37"/>
      <c r="SJA177" s="37"/>
      <c r="SJB177" s="37"/>
      <c r="SJC177" s="37"/>
      <c r="SJD177" s="37"/>
      <c r="SJE177" s="37"/>
      <c r="SJF177" s="37"/>
      <c r="SJG177" s="37"/>
      <c r="SJH177" s="37"/>
      <c r="SJI177" s="37"/>
      <c r="SJJ177" s="37"/>
      <c r="SJK177" s="37"/>
      <c r="SJL177" s="37"/>
      <c r="SJM177" s="37"/>
      <c r="SJN177" s="37"/>
      <c r="SJO177" s="37"/>
      <c r="SJP177" s="37"/>
      <c r="SJQ177" s="37"/>
      <c r="SJR177" s="37"/>
      <c r="SJS177" s="37"/>
      <c r="SJT177" s="37"/>
      <c r="SJU177" s="37"/>
      <c r="SJV177" s="37"/>
      <c r="SJW177" s="37"/>
      <c r="SJX177" s="37"/>
      <c r="SJY177" s="37"/>
      <c r="SJZ177" s="37"/>
      <c r="SKA177" s="37"/>
      <c r="SKB177" s="37"/>
      <c r="SKC177" s="37"/>
      <c r="SKD177" s="37"/>
      <c r="SKE177" s="37"/>
      <c r="SKF177" s="37"/>
      <c r="SKG177" s="37"/>
      <c r="SKH177" s="37"/>
      <c r="SKI177" s="37"/>
      <c r="SKJ177" s="37"/>
      <c r="SKK177" s="37"/>
      <c r="SKL177" s="37"/>
      <c r="SKM177" s="37"/>
      <c r="SKN177" s="37"/>
      <c r="SKO177" s="37"/>
      <c r="SKP177" s="37"/>
      <c r="SKQ177" s="37"/>
      <c r="SKR177" s="37"/>
      <c r="SKS177" s="37"/>
      <c r="SKT177" s="37"/>
      <c r="SKU177" s="37"/>
      <c r="SKV177" s="37"/>
      <c r="SKW177" s="37"/>
      <c r="SKX177" s="37"/>
      <c r="SKY177" s="37"/>
      <c r="SKZ177" s="37"/>
      <c r="SLA177" s="37"/>
      <c r="SLB177" s="37"/>
      <c r="SLC177" s="37"/>
      <c r="SLD177" s="37"/>
      <c r="SLE177" s="37"/>
      <c r="SLF177" s="37"/>
      <c r="SLG177" s="37"/>
      <c r="SLH177" s="37"/>
      <c r="SLI177" s="37"/>
      <c r="SLJ177" s="37"/>
      <c r="SLK177" s="37"/>
      <c r="SLL177" s="37"/>
      <c r="SLM177" s="37"/>
      <c r="SLN177" s="37"/>
      <c r="SLO177" s="37"/>
      <c r="SLP177" s="37"/>
      <c r="SLQ177" s="37"/>
      <c r="SLR177" s="37"/>
      <c r="SLS177" s="37"/>
      <c r="SLT177" s="37"/>
      <c r="SLU177" s="37"/>
      <c r="SLV177" s="37"/>
      <c r="SLW177" s="37"/>
      <c r="SLX177" s="37"/>
      <c r="SLY177" s="37"/>
      <c r="SLZ177" s="37"/>
      <c r="SMA177" s="37"/>
      <c r="SMB177" s="37"/>
      <c r="SMC177" s="37"/>
      <c r="SMD177" s="37"/>
      <c r="SME177" s="37"/>
      <c r="SMF177" s="37"/>
      <c r="SMG177" s="37"/>
      <c r="SMH177" s="37"/>
      <c r="SMI177" s="37"/>
      <c r="SMJ177" s="37"/>
      <c r="SMK177" s="37"/>
      <c r="SML177" s="37"/>
      <c r="SMM177" s="37"/>
      <c r="SMN177" s="37"/>
      <c r="SMO177" s="37"/>
      <c r="SMP177" s="37"/>
      <c r="SMQ177" s="37"/>
      <c r="SMR177" s="37"/>
      <c r="SMS177" s="37"/>
      <c r="SMT177" s="37"/>
      <c r="SMU177" s="37"/>
      <c r="SMV177" s="37"/>
      <c r="SMW177" s="37"/>
      <c r="SMX177" s="37"/>
      <c r="SMY177" s="37"/>
      <c r="SMZ177" s="37"/>
      <c r="SNA177" s="37"/>
      <c r="SNB177" s="37"/>
      <c r="SNC177" s="37"/>
      <c r="SND177" s="37"/>
      <c r="SNE177" s="37"/>
      <c r="SNF177" s="37"/>
      <c r="SNG177" s="37"/>
      <c r="SNH177" s="37"/>
      <c r="SNI177" s="37"/>
      <c r="SNJ177" s="37"/>
      <c r="SNK177" s="37"/>
      <c r="SNL177" s="37"/>
      <c r="SNM177" s="37"/>
      <c r="SNN177" s="37"/>
      <c r="SNO177" s="37"/>
      <c r="SNP177" s="37"/>
      <c r="SNQ177" s="37"/>
      <c r="SNR177" s="37"/>
      <c r="SNS177" s="37"/>
      <c r="SNT177" s="37"/>
      <c r="SNU177" s="37"/>
      <c r="SNV177" s="37"/>
      <c r="SNW177" s="37"/>
      <c r="SNX177" s="37"/>
      <c r="SNY177" s="37"/>
      <c r="SNZ177" s="37"/>
      <c r="SOA177" s="37"/>
      <c r="SOB177" s="37"/>
      <c r="SOC177" s="37"/>
      <c r="SOD177" s="37"/>
      <c r="SOE177" s="37"/>
      <c r="SOF177" s="37"/>
      <c r="SOG177" s="37"/>
      <c r="SOH177" s="37"/>
      <c r="SOI177" s="37"/>
      <c r="SOJ177" s="37"/>
      <c r="SOK177" s="37"/>
      <c r="SOL177" s="37"/>
      <c r="SOM177" s="37"/>
      <c r="SON177" s="37"/>
      <c r="SOO177" s="37"/>
      <c r="SOP177" s="37"/>
      <c r="SOQ177" s="37"/>
      <c r="SOR177" s="37"/>
      <c r="SOS177" s="37"/>
      <c r="SOT177" s="37"/>
      <c r="SOU177" s="37"/>
      <c r="SOV177" s="37"/>
      <c r="SOW177" s="37"/>
      <c r="SOX177" s="37"/>
      <c r="SOY177" s="37"/>
      <c r="SOZ177" s="37"/>
      <c r="SPA177" s="37"/>
      <c r="SPB177" s="37"/>
      <c r="SPC177" s="37"/>
      <c r="SPD177" s="37"/>
      <c r="SPE177" s="37"/>
      <c r="SPF177" s="37"/>
      <c r="SPG177" s="37"/>
      <c r="SPH177" s="37"/>
      <c r="SPI177" s="37"/>
      <c r="SPJ177" s="37"/>
      <c r="SPK177" s="37"/>
      <c r="SPL177" s="37"/>
      <c r="SPM177" s="37"/>
      <c r="SPN177" s="37"/>
      <c r="SPO177" s="37"/>
      <c r="SPP177" s="37"/>
      <c r="SPQ177" s="37"/>
      <c r="SPR177" s="37"/>
      <c r="SPS177" s="37"/>
      <c r="SPT177" s="37"/>
      <c r="SPU177" s="37"/>
      <c r="SPV177" s="37"/>
      <c r="SPW177" s="37"/>
      <c r="SPX177" s="37"/>
      <c r="SPY177" s="37"/>
      <c r="SPZ177" s="37"/>
      <c r="SQA177" s="37"/>
      <c r="SQB177" s="37"/>
      <c r="SQC177" s="37"/>
      <c r="SQD177" s="37"/>
      <c r="SQE177" s="37"/>
      <c r="SQF177" s="37"/>
      <c r="SQG177" s="37"/>
      <c r="SQH177" s="37"/>
      <c r="SQI177" s="37"/>
      <c r="SQJ177" s="37"/>
      <c r="SQK177" s="37"/>
      <c r="SQL177" s="37"/>
      <c r="SQM177" s="37"/>
      <c r="SQN177" s="37"/>
      <c r="SQO177" s="37"/>
      <c r="SQP177" s="37"/>
      <c r="SQQ177" s="37"/>
      <c r="SQR177" s="37"/>
      <c r="SQS177" s="37"/>
      <c r="SQT177" s="37"/>
      <c r="SQU177" s="37"/>
      <c r="SQV177" s="37"/>
      <c r="SQW177" s="37"/>
      <c r="SQX177" s="37"/>
      <c r="SQY177" s="37"/>
      <c r="SQZ177" s="37"/>
      <c r="SRA177" s="37"/>
      <c r="SRB177" s="37"/>
      <c r="SRC177" s="37"/>
      <c r="SRD177" s="37"/>
      <c r="SRE177" s="37"/>
      <c r="SRF177" s="37"/>
      <c r="SRG177" s="37"/>
      <c r="SRH177" s="37"/>
      <c r="SRI177" s="37"/>
      <c r="SRJ177" s="37"/>
      <c r="SRK177" s="37"/>
      <c r="SRL177" s="37"/>
      <c r="SRM177" s="37"/>
      <c r="SRN177" s="37"/>
      <c r="SRO177" s="37"/>
      <c r="SRP177" s="37"/>
      <c r="SRQ177" s="37"/>
      <c r="SRR177" s="37"/>
      <c r="SRS177" s="37"/>
      <c r="SRT177" s="37"/>
      <c r="SRU177" s="37"/>
      <c r="SRV177" s="37"/>
      <c r="SRW177" s="37"/>
      <c r="SRX177" s="37"/>
      <c r="SRY177" s="37"/>
      <c r="SRZ177" s="37"/>
      <c r="SSA177" s="37"/>
      <c r="SSB177" s="37"/>
      <c r="SSC177" s="37"/>
      <c r="SSD177" s="37"/>
      <c r="SSE177" s="37"/>
      <c r="SSF177" s="37"/>
      <c r="SSG177" s="37"/>
      <c r="SSH177" s="37"/>
      <c r="SSI177" s="37"/>
      <c r="SSJ177" s="37"/>
      <c r="SSK177" s="37"/>
      <c r="SSL177" s="37"/>
      <c r="SSM177" s="37"/>
      <c r="SSN177" s="37"/>
      <c r="SSO177" s="37"/>
      <c r="SSP177" s="37"/>
      <c r="SSQ177" s="37"/>
      <c r="SSR177" s="37"/>
      <c r="SSS177" s="37"/>
      <c r="SST177" s="37"/>
      <c r="SSU177" s="37"/>
      <c r="SSV177" s="37"/>
      <c r="SSW177" s="37"/>
      <c r="SSX177" s="37"/>
      <c r="SSY177" s="37"/>
      <c r="SSZ177" s="37"/>
      <c r="STA177" s="37"/>
      <c r="STB177" s="37"/>
      <c r="STC177" s="37"/>
      <c r="STD177" s="37"/>
      <c r="STE177" s="37"/>
      <c r="STF177" s="37"/>
      <c r="STG177" s="37"/>
      <c r="STH177" s="37"/>
      <c r="STI177" s="37"/>
      <c r="STJ177" s="37"/>
      <c r="STK177" s="37"/>
      <c r="STL177" s="37"/>
      <c r="STM177" s="37"/>
      <c r="STN177" s="37"/>
      <c r="STO177" s="37"/>
      <c r="STP177" s="37"/>
      <c r="STQ177" s="37"/>
      <c r="STR177" s="37"/>
      <c r="STS177" s="37"/>
      <c r="STT177" s="37"/>
      <c r="STU177" s="37"/>
      <c r="STV177" s="37"/>
      <c r="STW177" s="37"/>
      <c r="STX177" s="37"/>
      <c r="STY177" s="37"/>
      <c r="STZ177" s="37"/>
      <c r="SUA177" s="37"/>
      <c r="SUB177" s="37"/>
      <c r="SUC177" s="37"/>
      <c r="SUD177" s="37"/>
      <c r="SUE177" s="37"/>
      <c r="SUF177" s="37"/>
      <c r="SUG177" s="37"/>
      <c r="SUH177" s="37"/>
      <c r="SUI177" s="37"/>
      <c r="SUJ177" s="37"/>
      <c r="SUK177" s="37"/>
      <c r="SUL177" s="37"/>
      <c r="SUM177" s="37"/>
      <c r="SUN177" s="37"/>
      <c r="SUO177" s="37"/>
      <c r="SUP177" s="37"/>
      <c r="SUQ177" s="37"/>
      <c r="SUR177" s="37"/>
      <c r="SUS177" s="37"/>
      <c r="SUT177" s="37"/>
      <c r="SUU177" s="37"/>
      <c r="SUV177" s="37"/>
      <c r="SUW177" s="37"/>
      <c r="SUX177" s="37"/>
      <c r="SUY177" s="37"/>
      <c r="SUZ177" s="37"/>
      <c r="SVA177" s="37"/>
      <c r="SVB177" s="37"/>
      <c r="SVC177" s="37"/>
      <c r="SVD177" s="37"/>
      <c r="SVE177" s="37"/>
      <c r="SVF177" s="37"/>
      <c r="SVG177" s="37"/>
      <c r="SVH177" s="37"/>
      <c r="SVI177" s="37"/>
      <c r="SVJ177" s="37"/>
      <c r="SVK177" s="37"/>
      <c r="SVL177" s="37"/>
      <c r="SVM177" s="37"/>
      <c r="SVN177" s="37"/>
      <c r="SVO177" s="37"/>
      <c r="SVP177" s="37"/>
      <c r="SVQ177" s="37"/>
      <c r="SVR177" s="37"/>
      <c r="SVS177" s="37"/>
      <c r="SVT177" s="37"/>
      <c r="SVU177" s="37"/>
      <c r="SVV177" s="37"/>
      <c r="SVW177" s="37"/>
      <c r="SVX177" s="37"/>
      <c r="SVY177" s="37"/>
      <c r="SVZ177" s="37"/>
      <c r="SWA177" s="37"/>
      <c r="SWB177" s="37"/>
      <c r="SWC177" s="37"/>
      <c r="SWD177" s="37"/>
      <c r="SWE177" s="37"/>
      <c r="SWF177" s="37"/>
      <c r="SWG177" s="37"/>
      <c r="SWH177" s="37"/>
      <c r="SWI177" s="37"/>
      <c r="SWJ177" s="37"/>
      <c r="SWK177" s="37"/>
      <c r="SWL177" s="37"/>
      <c r="SWM177" s="37"/>
      <c r="SWN177" s="37"/>
      <c r="SWO177" s="37"/>
      <c r="SWP177" s="37"/>
      <c r="SWQ177" s="37"/>
      <c r="SWR177" s="37"/>
      <c r="SWS177" s="37"/>
      <c r="SWT177" s="37"/>
      <c r="SWU177" s="37"/>
      <c r="SWV177" s="37"/>
      <c r="SWW177" s="37"/>
      <c r="SWX177" s="37"/>
      <c r="SWY177" s="37"/>
      <c r="SWZ177" s="37"/>
      <c r="SXA177" s="37"/>
      <c r="SXB177" s="37"/>
      <c r="SXC177" s="37"/>
      <c r="SXD177" s="37"/>
      <c r="SXE177" s="37"/>
      <c r="SXF177" s="37"/>
      <c r="SXG177" s="37"/>
      <c r="SXH177" s="37"/>
      <c r="SXI177" s="37"/>
      <c r="SXJ177" s="37"/>
      <c r="SXK177" s="37"/>
      <c r="SXL177" s="37"/>
      <c r="SXM177" s="37"/>
      <c r="SXN177" s="37"/>
      <c r="SXO177" s="37"/>
      <c r="SXP177" s="37"/>
      <c r="SXQ177" s="37"/>
      <c r="SXR177" s="37"/>
      <c r="SXS177" s="37"/>
      <c r="SXT177" s="37"/>
      <c r="SXU177" s="37"/>
      <c r="SXV177" s="37"/>
      <c r="SXW177" s="37"/>
      <c r="SXX177" s="37"/>
      <c r="SXY177" s="37"/>
      <c r="SXZ177" s="37"/>
      <c r="SYA177" s="37"/>
      <c r="SYB177" s="37"/>
      <c r="SYC177" s="37"/>
      <c r="SYD177" s="37"/>
      <c r="SYE177" s="37"/>
      <c r="SYF177" s="37"/>
      <c r="SYG177" s="37"/>
      <c r="SYH177" s="37"/>
      <c r="SYI177" s="37"/>
      <c r="SYJ177" s="37"/>
      <c r="SYK177" s="37"/>
      <c r="SYL177" s="37"/>
      <c r="SYM177" s="37"/>
      <c r="SYN177" s="37"/>
      <c r="SYO177" s="37"/>
      <c r="SYP177" s="37"/>
      <c r="SYQ177" s="37"/>
      <c r="SYR177" s="37"/>
      <c r="SYS177" s="37"/>
      <c r="SYT177" s="37"/>
      <c r="SYU177" s="37"/>
      <c r="SYV177" s="37"/>
      <c r="SYW177" s="37"/>
      <c r="SYX177" s="37"/>
      <c r="SYY177" s="37"/>
      <c r="SYZ177" s="37"/>
      <c r="SZA177" s="37"/>
      <c r="SZB177" s="37"/>
      <c r="SZC177" s="37"/>
      <c r="SZD177" s="37"/>
      <c r="SZE177" s="37"/>
      <c r="SZF177" s="37"/>
      <c r="SZG177" s="37"/>
      <c r="SZH177" s="37"/>
      <c r="SZI177" s="37"/>
      <c r="SZJ177" s="37"/>
      <c r="SZK177" s="37"/>
      <c r="SZL177" s="37"/>
      <c r="SZM177" s="37"/>
      <c r="SZN177" s="37"/>
      <c r="SZO177" s="37"/>
      <c r="SZP177" s="37"/>
      <c r="SZQ177" s="37"/>
      <c r="SZR177" s="37"/>
      <c r="SZS177" s="37"/>
      <c r="SZT177" s="37"/>
      <c r="SZU177" s="37"/>
      <c r="SZV177" s="37"/>
      <c r="SZW177" s="37"/>
      <c r="SZX177" s="37"/>
      <c r="SZY177" s="37"/>
      <c r="SZZ177" s="37"/>
      <c r="TAA177" s="37"/>
      <c r="TAB177" s="37"/>
      <c r="TAC177" s="37"/>
      <c r="TAD177" s="37"/>
      <c r="TAE177" s="37"/>
      <c r="TAF177" s="37"/>
      <c r="TAG177" s="37"/>
      <c r="TAH177" s="37"/>
      <c r="TAI177" s="37"/>
      <c r="TAJ177" s="37"/>
      <c r="TAK177" s="37"/>
      <c r="TAL177" s="37"/>
      <c r="TAM177" s="37"/>
      <c r="TAN177" s="37"/>
      <c r="TAO177" s="37"/>
      <c r="TAP177" s="37"/>
      <c r="TAQ177" s="37"/>
      <c r="TAR177" s="37"/>
      <c r="TAS177" s="37"/>
      <c r="TAT177" s="37"/>
      <c r="TAU177" s="37"/>
      <c r="TAV177" s="37"/>
      <c r="TAW177" s="37"/>
      <c r="TAX177" s="37"/>
      <c r="TAY177" s="37"/>
      <c r="TAZ177" s="37"/>
      <c r="TBA177" s="37"/>
      <c r="TBB177" s="37"/>
      <c r="TBC177" s="37"/>
      <c r="TBD177" s="37"/>
      <c r="TBE177" s="37"/>
      <c r="TBF177" s="37"/>
      <c r="TBG177" s="37"/>
      <c r="TBH177" s="37"/>
      <c r="TBI177" s="37"/>
      <c r="TBJ177" s="37"/>
      <c r="TBK177" s="37"/>
      <c r="TBL177" s="37"/>
      <c r="TBM177" s="37"/>
      <c r="TBN177" s="37"/>
      <c r="TBO177" s="37"/>
      <c r="TBP177" s="37"/>
      <c r="TBQ177" s="37"/>
      <c r="TBR177" s="37"/>
      <c r="TBS177" s="37"/>
      <c r="TBT177" s="37"/>
      <c r="TBU177" s="37"/>
      <c r="TBV177" s="37"/>
      <c r="TBW177" s="37"/>
      <c r="TBX177" s="37"/>
      <c r="TBY177" s="37"/>
      <c r="TBZ177" s="37"/>
      <c r="TCA177" s="37"/>
      <c r="TCB177" s="37"/>
      <c r="TCC177" s="37"/>
      <c r="TCD177" s="37"/>
      <c r="TCE177" s="37"/>
      <c r="TCF177" s="37"/>
      <c r="TCG177" s="37"/>
      <c r="TCH177" s="37"/>
      <c r="TCI177" s="37"/>
      <c r="TCJ177" s="37"/>
      <c r="TCK177" s="37"/>
      <c r="TCL177" s="37"/>
      <c r="TCM177" s="37"/>
      <c r="TCN177" s="37"/>
      <c r="TCO177" s="37"/>
      <c r="TCP177" s="37"/>
      <c r="TCQ177" s="37"/>
      <c r="TCR177" s="37"/>
      <c r="TCS177" s="37"/>
      <c r="TCT177" s="37"/>
      <c r="TCU177" s="37"/>
      <c r="TCV177" s="37"/>
      <c r="TCW177" s="37"/>
      <c r="TCX177" s="37"/>
      <c r="TCY177" s="37"/>
      <c r="TCZ177" s="37"/>
      <c r="TDA177" s="37"/>
      <c r="TDB177" s="37"/>
      <c r="TDC177" s="37"/>
      <c r="TDD177" s="37"/>
      <c r="TDE177" s="37"/>
      <c r="TDF177" s="37"/>
      <c r="TDG177" s="37"/>
      <c r="TDH177" s="37"/>
      <c r="TDI177" s="37"/>
      <c r="TDJ177" s="37"/>
      <c r="TDK177" s="37"/>
      <c r="TDL177" s="37"/>
      <c r="TDM177" s="37"/>
      <c r="TDN177" s="37"/>
      <c r="TDO177" s="37"/>
      <c r="TDP177" s="37"/>
      <c r="TDQ177" s="37"/>
      <c r="TDR177" s="37"/>
      <c r="TDS177" s="37"/>
      <c r="TDT177" s="37"/>
      <c r="TDU177" s="37"/>
      <c r="TDV177" s="37"/>
      <c r="TDW177" s="37"/>
      <c r="TDX177" s="37"/>
      <c r="TDY177" s="37"/>
      <c r="TDZ177" s="37"/>
      <c r="TEA177" s="37"/>
      <c r="TEB177" s="37"/>
      <c r="TEC177" s="37"/>
      <c r="TED177" s="37"/>
      <c r="TEE177" s="37"/>
      <c r="TEF177" s="37"/>
      <c r="TEG177" s="37"/>
      <c r="TEH177" s="37"/>
      <c r="TEI177" s="37"/>
      <c r="TEJ177" s="37"/>
      <c r="TEK177" s="37"/>
      <c r="TEL177" s="37"/>
      <c r="TEM177" s="37"/>
      <c r="TEN177" s="37"/>
      <c r="TEO177" s="37"/>
      <c r="TEP177" s="37"/>
      <c r="TEQ177" s="37"/>
      <c r="TER177" s="37"/>
      <c r="TES177" s="37"/>
      <c r="TET177" s="37"/>
      <c r="TEU177" s="37"/>
      <c r="TEV177" s="37"/>
      <c r="TEW177" s="37"/>
      <c r="TEX177" s="37"/>
      <c r="TEY177" s="37"/>
      <c r="TEZ177" s="37"/>
      <c r="TFA177" s="37"/>
      <c r="TFB177" s="37"/>
      <c r="TFC177" s="37"/>
      <c r="TFD177" s="37"/>
      <c r="TFE177" s="37"/>
      <c r="TFF177" s="37"/>
      <c r="TFG177" s="37"/>
      <c r="TFH177" s="37"/>
      <c r="TFI177" s="37"/>
      <c r="TFJ177" s="37"/>
      <c r="TFK177" s="37"/>
      <c r="TFL177" s="37"/>
      <c r="TFM177" s="37"/>
      <c r="TFN177" s="37"/>
      <c r="TFO177" s="37"/>
      <c r="TFP177" s="37"/>
      <c r="TFQ177" s="37"/>
      <c r="TFR177" s="37"/>
      <c r="TFS177" s="37"/>
      <c r="TFT177" s="37"/>
      <c r="TFU177" s="37"/>
      <c r="TFV177" s="37"/>
      <c r="TFW177" s="37"/>
      <c r="TFX177" s="37"/>
      <c r="TFY177" s="37"/>
      <c r="TFZ177" s="37"/>
      <c r="TGA177" s="37"/>
      <c r="TGB177" s="37"/>
      <c r="TGC177" s="37"/>
      <c r="TGD177" s="37"/>
      <c r="TGE177" s="37"/>
      <c r="TGF177" s="37"/>
      <c r="TGG177" s="37"/>
      <c r="TGH177" s="37"/>
      <c r="TGI177" s="37"/>
      <c r="TGJ177" s="37"/>
      <c r="TGK177" s="37"/>
      <c r="TGL177" s="37"/>
      <c r="TGM177" s="37"/>
      <c r="TGN177" s="37"/>
      <c r="TGO177" s="37"/>
      <c r="TGP177" s="37"/>
      <c r="TGQ177" s="37"/>
      <c r="TGR177" s="37"/>
      <c r="TGS177" s="37"/>
      <c r="TGT177" s="37"/>
      <c r="TGU177" s="37"/>
      <c r="TGV177" s="37"/>
      <c r="TGW177" s="37"/>
      <c r="TGX177" s="37"/>
      <c r="TGY177" s="37"/>
      <c r="TGZ177" s="37"/>
      <c r="THA177" s="37"/>
      <c r="THB177" s="37"/>
      <c r="THC177" s="37"/>
      <c r="THD177" s="37"/>
      <c r="THE177" s="37"/>
      <c r="THF177" s="37"/>
      <c r="THG177" s="37"/>
      <c r="THH177" s="37"/>
      <c r="THI177" s="37"/>
      <c r="THJ177" s="37"/>
      <c r="THK177" s="37"/>
      <c r="THL177" s="37"/>
      <c r="THM177" s="37"/>
      <c r="THN177" s="37"/>
      <c r="THO177" s="37"/>
      <c r="THP177" s="37"/>
      <c r="THQ177" s="37"/>
      <c r="THR177" s="37"/>
      <c r="THS177" s="37"/>
      <c r="THT177" s="37"/>
      <c r="THU177" s="37"/>
      <c r="THV177" s="37"/>
      <c r="THW177" s="37"/>
      <c r="THX177" s="37"/>
      <c r="THY177" s="37"/>
      <c r="THZ177" s="37"/>
      <c r="TIA177" s="37"/>
      <c r="TIB177" s="37"/>
      <c r="TIC177" s="37"/>
      <c r="TID177" s="37"/>
      <c r="TIE177" s="37"/>
      <c r="TIF177" s="37"/>
      <c r="TIG177" s="37"/>
      <c r="TIH177" s="37"/>
      <c r="TII177" s="37"/>
      <c r="TIJ177" s="37"/>
      <c r="TIK177" s="37"/>
      <c r="TIL177" s="37"/>
      <c r="TIM177" s="37"/>
      <c r="TIN177" s="37"/>
      <c r="TIO177" s="37"/>
      <c r="TIP177" s="37"/>
      <c r="TIQ177" s="37"/>
      <c r="TIR177" s="37"/>
      <c r="TIS177" s="37"/>
      <c r="TIT177" s="37"/>
      <c r="TIU177" s="37"/>
      <c r="TIV177" s="37"/>
      <c r="TIW177" s="37"/>
      <c r="TIX177" s="37"/>
      <c r="TIY177" s="37"/>
      <c r="TIZ177" s="37"/>
      <c r="TJA177" s="37"/>
      <c r="TJB177" s="37"/>
      <c r="TJC177" s="37"/>
      <c r="TJD177" s="37"/>
      <c r="TJE177" s="37"/>
      <c r="TJF177" s="37"/>
      <c r="TJG177" s="37"/>
      <c r="TJH177" s="37"/>
      <c r="TJI177" s="37"/>
      <c r="TJJ177" s="37"/>
      <c r="TJK177" s="37"/>
      <c r="TJL177" s="37"/>
      <c r="TJM177" s="37"/>
      <c r="TJN177" s="37"/>
      <c r="TJO177" s="37"/>
      <c r="TJP177" s="37"/>
      <c r="TJQ177" s="37"/>
      <c r="TJR177" s="37"/>
      <c r="TJS177" s="37"/>
      <c r="TJT177" s="37"/>
      <c r="TJU177" s="37"/>
      <c r="TJV177" s="37"/>
      <c r="TJW177" s="37"/>
      <c r="TJX177" s="37"/>
      <c r="TJY177" s="37"/>
      <c r="TJZ177" s="37"/>
      <c r="TKA177" s="37"/>
      <c r="TKB177" s="37"/>
      <c r="TKC177" s="37"/>
      <c r="TKD177" s="37"/>
      <c r="TKE177" s="37"/>
      <c r="TKF177" s="37"/>
      <c r="TKG177" s="37"/>
      <c r="TKH177" s="37"/>
      <c r="TKI177" s="37"/>
      <c r="TKJ177" s="37"/>
      <c r="TKK177" s="37"/>
      <c r="TKL177" s="37"/>
      <c r="TKM177" s="37"/>
      <c r="TKN177" s="37"/>
      <c r="TKO177" s="37"/>
      <c r="TKP177" s="37"/>
      <c r="TKQ177" s="37"/>
      <c r="TKR177" s="37"/>
      <c r="TKS177" s="37"/>
      <c r="TKT177" s="37"/>
      <c r="TKU177" s="37"/>
      <c r="TKV177" s="37"/>
      <c r="TKW177" s="37"/>
      <c r="TKX177" s="37"/>
      <c r="TKY177" s="37"/>
      <c r="TKZ177" s="37"/>
      <c r="TLA177" s="37"/>
      <c r="TLB177" s="37"/>
      <c r="TLC177" s="37"/>
      <c r="TLD177" s="37"/>
      <c r="TLE177" s="37"/>
      <c r="TLF177" s="37"/>
      <c r="TLG177" s="37"/>
      <c r="TLH177" s="37"/>
      <c r="TLI177" s="37"/>
      <c r="TLJ177" s="37"/>
      <c r="TLK177" s="37"/>
      <c r="TLL177" s="37"/>
      <c r="TLM177" s="37"/>
      <c r="TLN177" s="37"/>
      <c r="TLO177" s="37"/>
      <c r="TLP177" s="37"/>
      <c r="TLQ177" s="37"/>
      <c r="TLR177" s="37"/>
      <c r="TLS177" s="37"/>
      <c r="TLT177" s="37"/>
      <c r="TLU177" s="37"/>
      <c r="TLV177" s="37"/>
      <c r="TLW177" s="37"/>
      <c r="TLX177" s="37"/>
      <c r="TLY177" s="37"/>
      <c r="TLZ177" s="37"/>
      <c r="TMA177" s="37"/>
      <c r="TMB177" s="37"/>
      <c r="TMC177" s="37"/>
      <c r="TMD177" s="37"/>
      <c r="TME177" s="37"/>
      <c r="TMF177" s="37"/>
      <c r="TMG177" s="37"/>
      <c r="TMH177" s="37"/>
      <c r="TMI177" s="37"/>
      <c r="TMJ177" s="37"/>
      <c r="TMK177" s="37"/>
      <c r="TML177" s="37"/>
      <c r="TMM177" s="37"/>
      <c r="TMN177" s="37"/>
      <c r="TMO177" s="37"/>
      <c r="TMP177" s="37"/>
      <c r="TMQ177" s="37"/>
      <c r="TMR177" s="37"/>
      <c r="TMS177" s="37"/>
      <c r="TMT177" s="37"/>
      <c r="TMU177" s="37"/>
      <c r="TMV177" s="37"/>
      <c r="TMW177" s="37"/>
      <c r="TMX177" s="37"/>
      <c r="TMY177" s="37"/>
      <c r="TMZ177" s="37"/>
      <c r="TNA177" s="37"/>
      <c r="TNB177" s="37"/>
      <c r="TNC177" s="37"/>
      <c r="TND177" s="37"/>
      <c r="TNE177" s="37"/>
      <c r="TNF177" s="37"/>
      <c r="TNG177" s="37"/>
      <c r="TNH177" s="37"/>
      <c r="TNI177" s="37"/>
      <c r="TNJ177" s="37"/>
      <c r="TNK177" s="37"/>
      <c r="TNL177" s="37"/>
      <c r="TNM177" s="37"/>
      <c r="TNN177" s="37"/>
      <c r="TNO177" s="37"/>
      <c r="TNP177" s="37"/>
      <c r="TNQ177" s="37"/>
      <c r="TNR177" s="37"/>
      <c r="TNS177" s="37"/>
      <c r="TNT177" s="37"/>
      <c r="TNU177" s="37"/>
      <c r="TNV177" s="37"/>
      <c r="TNW177" s="37"/>
      <c r="TNX177" s="37"/>
      <c r="TNY177" s="37"/>
      <c r="TNZ177" s="37"/>
      <c r="TOA177" s="37"/>
      <c r="TOB177" s="37"/>
      <c r="TOC177" s="37"/>
      <c r="TOD177" s="37"/>
      <c r="TOE177" s="37"/>
      <c r="TOF177" s="37"/>
      <c r="TOG177" s="37"/>
      <c r="TOH177" s="37"/>
      <c r="TOI177" s="37"/>
      <c r="TOJ177" s="37"/>
      <c r="TOK177" s="37"/>
      <c r="TOL177" s="37"/>
      <c r="TOM177" s="37"/>
      <c r="TON177" s="37"/>
      <c r="TOO177" s="37"/>
      <c r="TOP177" s="37"/>
      <c r="TOQ177" s="37"/>
      <c r="TOR177" s="37"/>
      <c r="TOS177" s="37"/>
      <c r="TOT177" s="37"/>
      <c r="TOU177" s="37"/>
      <c r="TOV177" s="37"/>
      <c r="TOW177" s="37"/>
      <c r="TOX177" s="37"/>
      <c r="TOY177" s="37"/>
      <c r="TOZ177" s="37"/>
      <c r="TPA177" s="37"/>
      <c r="TPB177" s="37"/>
      <c r="TPC177" s="37"/>
      <c r="TPD177" s="37"/>
      <c r="TPE177" s="37"/>
      <c r="TPF177" s="37"/>
      <c r="TPG177" s="37"/>
      <c r="TPH177" s="37"/>
      <c r="TPI177" s="37"/>
      <c r="TPJ177" s="37"/>
      <c r="TPK177" s="37"/>
      <c r="TPL177" s="37"/>
      <c r="TPM177" s="37"/>
      <c r="TPN177" s="37"/>
      <c r="TPO177" s="37"/>
      <c r="TPP177" s="37"/>
      <c r="TPQ177" s="37"/>
      <c r="TPR177" s="37"/>
      <c r="TPS177" s="37"/>
      <c r="TPT177" s="37"/>
      <c r="TPU177" s="37"/>
      <c r="TPV177" s="37"/>
      <c r="TPW177" s="37"/>
      <c r="TPX177" s="37"/>
      <c r="TPY177" s="37"/>
      <c r="TPZ177" s="37"/>
      <c r="TQA177" s="37"/>
      <c r="TQB177" s="37"/>
      <c r="TQC177" s="37"/>
      <c r="TQD177" s="37"/>
      <c r="TQE177" s="37"/>
      <c r="TQF177" s="37"/>
      <c r="TQG177" s="37"/>
      <c r="TQH177" s="37"/>
      <c r="TQI177" s="37"/>
      <c r="TQJ177" s="37"/>
      <c r="TQK177" s="37"/>
      <c r="TQL177" s="37"/>
      <c r="TQM177" s="37"/>
      <c r="TQN177" s="37"/>
      <c r="TQO177" s="37"/>
      <c r="TQP177" s="37"/>
      <c r="TQQ177" s="37"/>
      <c r="TQR177" s="37"/>
      <c r="TQS177" s="37"/>
      <c r="TQT177" s="37"/>
      <c r="TQU177" s="37"/>
      <c r="TQV177" s="37"/>
      <c r="TQW177" s="37"/>
      <c r="TQX177" s="37"/>
      <c r="TQY177" s="37"/>
      <c r="TQZ177" s="37"/>
      <c r="TRA177" s="37"/>
      <c r="TRB177" s="37"/>
      <c r="TRC177" s="37"/>
      <c r="TRD177" s="37"/>
      <c r="TRE177" s="37"/>
      <c r="TRF177" s="37"/>
      <c r="TRG177" s="37"/>
      <c r="TRH177" s="37"/>
      <c r="TRI177" s="37"/>
      <c r="TRJ177" s="37"/>
      <c r="TRK177" s="37"/>
      <c r="TRL177" s="37"/>
      <c r="TRM177" s="37"/>
      <c r="TRN177" s="37"/>
      <c r="TRO177" s="37"/>
      <c r="TRP177" s="37"/>
      <c r="TRQ177" s="37"/>
      <c r="TRR177" s="37"/>
      <c r="TRS177" s="37"/>
      <c r="TRT177" s="37"/>
      <c r="TRU177" s="37"/>
      <c r="TRV177" s="37"/>
      <c r="TRW177" s="37"/>
      <c r="TRX177" s="37"/>
      <c r="TRY177" s="37"/>
      <c r="TRZ177" s="37"/>
      <c r="TSA177" s="37"/>
      <c r="TSB177" s="37"/>
      <c r="TSC177" s="37"/>
      <c r="TSD177" s="37"/>
      <c r="TSE177" s="37"/>
      <c r="TSF177" s="37"/>
      <c r="TSG177" s="37"/>
      <c r="TSH177" s="37"/>
      <c r="TSI177" s="37"/>
      <c r="TSJ177" s="37"/>
      <c r="TSK177" s="37"/>
      <c r="TSL177" s="37"/>
      <c r="TSM177" s="37"/>
      <c r="TSN177" s="37"/>
      <c r="TSO177" s="37"/>
      <c r="TSP177" s="37"/>
      <c r="TSQ177" s="37"/>
      <c r="TSR177" s="37"/>
      <c r="TSS177" s="37"/>
      <c r="TST177" s="37"/>
      <c r="TSU177" s="37"/>
      <c r="TSV177" s="37"/>
      <c r="TSW177" s="37"/>
      <c r="TSX177" s="37"/>
      <c r="TSY177" s="37"/>
      <c r="TSZ177" s="37"/>
      <c r="TTA177" s="37"/>
      <c r="TTB177" s="37"/>
      <c r="TTC177" s="37"/>
      <c r="TTD177" s="37"/>
      <c r="TTE177" s="37"/>
      <c r="TTF177" s="37"/>
      <c r="TTG177" s="37"/>
      <c r="TTH177" s="37"/>
      <c r="TTI177" s="37"/>
      <c r="TTJ177" s="37"/>
      <c r="TTK177" s="37"/>
      <c r="TTL177" s="37"/>
      <c r="TTM177" s="37"/>
      <c r="TTN177" s="37"/>
      <c r="TTO177" s="37"/>
      <c r="TTP177" s="37"/>
      <c r="TTQ177" s="37"/>
      <c r="TTR177" s="37"/>
      <c r="TTS177" s="37"/>
      <c r="TTT177" s="37"/>
      <c r="TTU177" s="37"/>
      <c r="TTV177" s="37"/>
      <c r="TTW177" s="37"/>
      <c r="TTX177" s="37"/>
      <c r="TTY177" s="37"/>
      <c r="TTZ177" s="37"/>
      <c r="TUA177" s="37"/>
      <c r="TUB177" s="37"/>
      <c r="TUC177" s="37"/>
      <c r="TUD177" s="37"/>
      <c r="TUE177" s="37"/>
      <c r="TUF177" s="37"/>
      <c r="TUG177" s="37"/>
      <c r="TUH177" s="37"/>
      <c r="TUI177" s="37"/>
      <c r="TUJ177" s="37"/>
      <c r="TUK177" s="37"/>
      <c r="TUL177" s="37"/>
      <c r="TUM177" s="37"/>
      <c r="TUN177" s="37"/>
      <c r="TUO177" s="37"/>
      <c r="TUP177" s="37"/>
      <c r="TUQ177" s="37"/>
      <c r="TUR177" s="37"/>
      <c r="TUS177" s="37"/>
      <c r="TUT177" s="37"/>
      <c r="TUU177" s="37"/>
      <c r="TUV177" s="37"/>
      <c r="TUW177" s="37"/>
      <c r="TUX177" s="37"/>
      <c r="TUY177" s="37"/>
      <c r="TUZ177" s="37"/>
      <c r="TVA177" s="37"/>
      <c r="TVB177" s="37"/>
      <c r="TVC177" s="37"/>
      <c r="TVD177" s="37"/>
      <c r="TVE177" s="37"/>
      <c r="TVF177" s="37"/>
      <c r="TVG177" s="37"/>
      <c r="TVH177" s="37"/>
      <c r="TVI177" s="37"/>
      <c r="TVJ177" s="37"/>
      <c r="TVK177" s="37"/>
      <c r="TVL177" s="37"/>
      <c r="TVM177" s="37"/>
      <c r="TVN177" s="37"/>
      <c r="TVO177" s="37"/>
      <c r="TVP177" s="37"/>
      <c r="TVQ177" s="37"/>
      <c r="TVR177" s="37"/>
      <c r="TVS177" s="37"/>
      <c r="TVT177" s="37"/>
      <c r="TVU177" s="37"/>
      <c r="TVV177" s="37"/>
      <c r="TVW177" s="37"/>
      <c r="TVX177" s="37"/>
      <c r="TVY177" s="37"/>
      <c r="TVZ177" s="37"/>
      <c r="TWA177" s="37"/>
      <c r="TWB177" s="37"/>
      <c r="TWC177" s="37"/>
      <c r="TWD177" s="37"/>
      <c r="TWE177" s="37"/>
      <c r="TWF177" s="37"/>
      <c r="TWG177" s="37"/>
      <c r="TWH177" s="37"/>
      <c r="TWI177" s="37"/>
      <c r="TWJ177" s="37"/>
      <c r="TWK177" s="37"/>
      <c r="TWL177" s="37"/>
      <c r="TWM177" s="37"/>
      <c r="TWN177" s="37"/>
      <c r="TWO177" s="37"/>
      <c r="TWP177" s="37"/>
      <c r="TWQ177" s="37"/>
      <c r="TWR177" s="37"/>
      <c r="TWS177" s="37"/>
      <c r="TWT177" s="37"/>
      <c r="TWU177" s="37"/>
      <c r="TWV177" s="37"/>
      <c r="TWW177" s="37"/>
      <c r="TWX177" s="37"/>
      <c r="TWY177" s="37"/>
      <c r="TWZ177" s="37"/>
      <c r="TXA177" s="37"/>
      <c r="TXB177" s="37"/>
      <c r="TXC177" s="37"/>
      <c r="TXD177" s="37"/>
      <c r="TXE177" s="37"/>
      <c r="TXF177" s="37"/>
      <c r="TXG177" s="37"/>
      <c r="TXH177" s="37"/>
      <c r="TXI177" s="37"/>
      <c r="TXJ177" s="37"/>
      <c r="TXK177" s="37"/>
      <c r="TXL177" s="37"/>
      <c r="TXM177" s="37"/>
      <c r="TXN177" s="37"/>
      <c r="TXO177" s="37"/>
      <c r="TXP177" s="37"/>
      <c r="TXQ177" s="37"/>
      <c r="TXR177" s="37"/>
      <c r="TXS177" s="37"/>
      <c r="TXT177" s="37"/>
      <c r="TXU177" s="37"/>
      <c r="TXV177" s="37"/>
      <c r="TXW177" s="37"/>
      <c r="TXX177" s="37"/>
      <c r="TXY177" s="37"/>
      <c r="TXZ177" s="37"/>
      <c r="TYA177" s="37"/>
      <c r="TYB177" s="37"/>
      <c r="TYC177" s="37"/>
      <c r="TYD177" s="37"/>
      <c r="TYE177" s="37"/>
      <c r="TYF177" s="37"/>
      <c r="TYG177" s="37"/>
      <c r="TYH177" s="37"/>
      <c r="TYI177" s="37"/>
      <c r="TYJ177" s="37"/>
      <c r="TYK177" s="37"/>
      <c r="TYL177" s="37"/>
      <c r="TYM177" s="37"/>
      <c r="TYN177" s="37"/>
      <c r="TYO177" s="37"/>
      <c r="TYP177" s="37"/>
      <c r="TYQ177" s="37"/>
      <c r="TYR177" s="37"/>
      <c r="TYS177" s="37"/>
      <c r="TYT177" s="37"/>
      <c r="TYU177" s="37"/>
      <c r="TYV177" s="37"/>
      <c r="TYW177" s="37"/>
      <c r="TYX177" s="37"/>
      <c r="TYY177" s="37"/>
      <c r="TYZ177" s="37"/>
      <c r="TZA177" s="37"/>
      <c r="TZB177" s="37"/>
      <c r="TZC177" s="37"/>
      <c r="TZD177" s="37"/>
      <c r="TZE177" s="37"/>
      <c r="TZF177" s="37"/>
      <c r="TZG177" s="37"/>
      <c r="TZH177" s="37"/>
      <c r="TZI177" s="37"/>
      <c r="TZJ177" s="37"/>
      <c r="TZK177" s="37"/>
      <c r="TZL177" s="37"/>
      <c r="TZM177" s="37"/>
      <c r="TZN177" s="37"/>
      <c r="TZO177" s="37"/>
      <c r="TZP177" s="37"/>
      <c r="TZQ177" s="37"/>
      <c r="TZR177" s="37"/>
      <c r="TZS177" s="37"/>
      <c r="TZT177" s="37"/>
      <c r="TZU177" s="37"/>
      <c r="TZV177" s="37"/>
      <c r="TZW177" s="37"/>
      <c r="TZX177" s="37"/>
      <c r="TZY177" s="37"/>
      <c r="TZZ177" s="37"/>
      <c r="UAA177" s="37"/>
      <c r="UAB177" s="37"/>
      <c r="UAC177" s="37"/>
      <c r="UAD177" s="37"/>
      <c r="UAE177" s="37"/>
      <c r="UAF177" s="37"/>
      <c r="UAG177" s="37"/>
      <c r="UAH177" s="37"/>
      <c r="UAI177" s="37"/>
      <c r="UAJ177" s="37"/>
      <c r="UAK177" s="37"/>
      <c r="UAL177" s="37"/>
      <c r="UAM177" s="37"/>
      <c r="UAN177" s="37"/>
      <c r="UAO177" s="37"/>
      <c r="UAP177" s="37"/>
      <c r="UAQ177" s="37"/>
      <c r="UAR177" s="37"/>
      <c r="UAS177" s="37"/>
      <c r="UAT177" s="37"/>
      <c r="UAU177" s="37"/>
      <c r="UAV177" s="37"/>
      <c r="UAW177" s="37"/>
      <c r="UAX177" s="37"/>
      <c r="UAY177" s="37"/>
      <c r="UAZ177" s="37"/>
      <c r="UBA177" s="37"/>
      <c r="UBB177" s="37"/>
      <c r="UBC177" s="37"/>
      <c r="UBD177" s="37"/>
      <c r="UBE177" s="37"/>
      <c r="UBF177" s="37"/>
      <c r="UBG177" s="37"/>
      <c r="UBH177" s="37"/>
      <c r="UBI177" s="37"/>
      <c r="UBJ177" s="37"/>
      <c r="UBK177" s="37"/>
      <c r="UBL177" s="37"/>
      <c r="UBM177" s="37"/>
      <c r="UBN177" s="37"/>
      <c r="UBO177" s="37"/>
      <c r="UBP177" s="37"/>
      <c r="UBQ177" s="37"/>
      <c r="UBR177" s="37"/>
      <c r="UBS177" s="37"/>
      <c r="UBT177" s="37"/>
      <c r="UBU177" s="37"/>
      <c r="UBV177" s="37"/>
      <c r="UBW177" s="37"/>
      <c r="UBX177" s="37"/>
      <c r="UBY177" s="37"/>
      <c r="UBZ177" s="37"/>
      <c r="UCA177" s="37"/>
      <c r="UCB177" s="37"/>
      <c r="UCC177" s="37"/>
      <c r="UCD177" s="37"/>
      <c r="UCE177" s="37"/>
      <c r="UCF177" s="37"/>
      <c r="UCG177" s="37"/>
      <c r="UCH177" s="37"/>
      <c r="UCI177" s="37"/>
      <c r="UCJ177" s="37"/>
      <c r="UCK177" s="37"/>
      <c r="UCL177" s="37"/>
      <c r="UCM177" s="37"/>
      <c r="UCN177" s="37"/>
      <c r="UCO177" s="37"/>
      <c r="UCP177" s="37"/>
      <c r="UCQ177" s="37"/>
      <c r="UCR177" s="37"/>
      <c r="UCS177" s="37"/>
      <c r="UCT177" s="37"/>
      <c r="UCU177" s="37"/>
      <c r="UCV177" s="37"/>
      <c r="UCW177" s="37"/>
      <c r="UCX177" s="37"/>
      <c r="UCY177" s="37"/>
      <c r="UCZ177" s="37"/>
      <c r="UDA177" s="37"/>
      <c r="UDB177" s="37"/>
      <c r="UDC177" s="37"/>
      <c r="UDD177" s="37"/>
      <c r="UDE177" s="37"/>
      <c r="UDF177" s="37"/>
      <c r="UDG177" s="37"/>
      <c r="UDH177" s="37"/>
      <c r="UDI177" s="37"/>
      <c r="UDJ177" s="37"/>
      <c r="UDK177" s="37"/>
      <c r="UDL177" s="37"/>
      <c r="UDM177" s="37"/>
      <c r="UDN177" s="37"/>
      <c r="UDO177" s="37"/>
      <c r="UDP177" s="37"/>
      <c r="UDQ177" s="37"/>
      <c r="UDR177" s="37"/>
      <c r="UDS177" s="37"/>
      <c r="UDT177" s="37"/>
      <c r="UDU177" s="37"/>
      <c r="UDV177" s="37"/>
      <c r="UDW177" s="37"/>
      <c r="UDX177" s="37"/>
      <c r="UDY177" s="37"/>
      <c r="UDZ177" s="37"/>
      <c r="UEA177" s="37"/>
      <c r="UEB177" s="37"/>
      <c r="UEC177" s="37"/>
      <c r="UED177" s="37"/>
      <c r="UEE177" s="37"/>
      <c r="UEF177" s="37"/>
      <c r="UEG177" s="37"/>
      <c r="UEH177" s="37"/>
      <c r="UEI177" s="37"/>
      <c r="UEJ177" s="37"/>
      <c r="UEK177" s="37"/>
      <c r="UEL177" s="37"/>
      <c r="UEM177" s="37"/>
      <c r="UEN177" s="37"/>
      <c r="UEO177" s="37"/>
      <c r="UEP177" s="37"/>
      <c r="UEQ177" s="37"/>
      <c r="UER177" s="37"/>
      <c r="UES177" s="37"/>
      <c r="UET177" s="37"/>
      <c r="UEU177" s="37"/>
      <c r="UEV177" s="37"/>
      <c r="UEW177" s="37"/>
      <c r="UEX177" s="37"/>
      <c r="UEY177" s="37"/>
      <c r="UEZ177" s="37"/>
      <c r="UFA177" s="37"/>
      <c r="UFB177" s="37"/>
      <c r="UFC177" s="37"/>
      <c r="UFD177" s="37"/>
      <c r="UFE177" s="37"/>
      <c r="UFF177" s="37"/>
      <c r="UFG177" s="37"/>
      <c r="UFH177" s="37"/>
      <c r="UFI177" s="37"/>
      <c r="UFJ177" s="37"/>
      <c r="UFK177" s="37"/>
      <c r="UFL177" s="37"/>
      <c r="UFM177" s="37"/>
      <c r="UFN177" s="37"/>
      <c r="UFO177" s="37"/>
      <c r="UFP177" s="37"/>
      <c r="UFQ177" s="37"/>
      <c r="UFR177" s="37"/>
      <c r="UFS177" s="37"/>
      <c r="UFT177" s="37"/>
      <c r="UFU177" s="37"/>
      <c r="UFV177" s="37"/>
      <c r="UFW177" s="37"/>
      <c r="UFX177" s="37"/>
      <c r="UFY177" s="37"/>
      <c r="UFZ177" s="37"/>
      <c r="UGA177" s="37"/>
      <c r="UGB177" s="37"/>
      <c r="UGC177" s="37"/>
      <c r="UGD177" s="37"/>
      <c r="UGE177" s="37"/>
      <c r="UGF177" s="37"/>
      <c r="UGG177" s="37"/>
      <c r="UGH177" s="37"/>
      <c r="UGI177" s="37"/>
      <c r="UGJ177" s="37"/>
      <c r="UGK177" s="37"/>
      <c r="UGL177" s="37"/>
      <c r="UGM177" s="37"/>
      <c r="UGN177" s="37"/>
      <c r="UGO177" s="37"/>
      <c r="UGP177" s="37"/>
      <c r="UGQ177" s="37"/>
      <c r="UGR177" s="37"/>
      <c r="UGS177" s="37"/>
      <c r="UGT177" s="37"/>
      <c r="UGU177" s="37"/>
      <c r="UGV177" s="37"/>
      <c r="UGW177" s="37"/>
      <c r="UGX177" s="37"/>
      <c r="UGY177" s="37"/>
      <c r="UGZ177" s="37"/>
      <c r="UHA177" s="37"/>
      <c r="UHB177" s="37"/>
      <c r="UHC177" s="37"/>
      <c r="UHD177" s="37"/>
      <c r="UHE177" s="37"/>
      <c r="UHF177" s="37"/>
      <c r="UHG177" s="37"/>
      <c r="UHH177" s="37"/>
      <c r="UHI177" s="37"/>
      <c r="UHJ177" s="37"/>
      <c r="UHK177" s="37"/>
      <c r="UHL177" s="37"/>
      <c r="UHM177" s="37"/>
      <c r="UHN177" s="37"/>
      <c r="UHO177" s="37"/>
      <c r="UHP177" s="37"/>
      <c r="UHQ177" s="37"/>
      <c r="UHR177" s="37"/>
      <c r="UHS177" s="37"/>
      <c r="UHT177" s="37"/>
      <c r="UHU177" s="37"/>
      <c r="UHV177" s="37"/>
      <c r="UHW177" s="37"/>
      <c r="UHX177" s="37"/>
      <c r="UHY177" s="37"/>
      <c r="UHZ177" s="37"/>
      <c r="UIA177" s="37"/>
      <c r="UIB177" s="37"/>
      <c r="UIC177" s="37"/>
      <c r="UID177" s="37"/>
      <c r="UIE177" s="37"/>
      <c r="UIF177" s="37"/>
      <c r="UIG177" s="37"/>
      <c r="UIH177" s="37"/>
      <c r="UII177" s="37"/>
      <c r="UIJ177" s="37"/>
      <c r="UIK177" s="37"/>
      <c r="UIL177" s="37"/>
      <c r="UIM177" s="37"/>
      <c r="UIN177" s="37"/>
      <c r="UIO177" s="37"/>
      <c r="UIP177" s="37"/>
      <c r="UIQ177" s="37"/>
      <c r="UIR177" s="37"/>
      <c r="UIS177" s="37"/>
      <c r="UIT177" s="37"/>
      <c r="UIU177" s="37"/>
      <c r="UIV177" s="37"/>
      <c r="UIW177" s="37"/>
      <c r="UIX177" s="37"/>
      <c r="UIY177" s="37"/>
      <c r="UIZ177" s="37"/>
      <c r="UJA177" s="37"/>
      <c r="UJB177" s="37"/>
      <c r="UJC177" s="37"/>
      <c r="UJD177" s="37"/>
      <c r="UJE177" s="37"/>
      <c r="UJF177" s="37"/>
      <c r="UJG177" s="37"/>
      <c r="UJH177" s="37"/>
      <c r="UJI177" s="37"/>
      <c r="UJJ177" s="37"/>
      <c r="UJK177" s="37"/>
      <c r="UJL177" s="37"/>
      <c r="UJM177" s="37"/>
      <c r="UJN177" s="37"/>
      <c r="UJO177" s="37"/>
      <c r="UJP177" s="37"/>
      <c r="UJQ177" s="37"/>
      <c r="UJR177" s="37"/>
      <c r="UJS177" s="37"/>
      <c r="UJT177" s="37"/>
      <c r="UJU177" s="37"/>
      <c r="UJV177" s="37"/>
      <c r="UJW177" s="37"/>
      <c r="UJX177" s="37"/>
      <c r="UJY177" s="37"/>
      <c r="UJZ177" s="37"/>
      <c r="UKA177" s="37"/>
      <c r="UKB177" s="37"/>
      <c r="UKC177" s="37"/>
      <c r="UKD177" s="37"/>
      <c r="UKE177" s="37"/>
      <c r="UKF177" s="37"/>
      <c r="UKG177" s="37"/>
      <c r="UKH177" s="37"/>
      <c r="UKI177" s="37"/>
      <c r="UKJ177" s="37"/>
      <c r="UKK177" s="37"/>
      <c r="UKL177" s="37"/>
      <c r="UKM177" s="37"/>
      <c r="UKN177" s="37"/>
      <c r="UKO177" s="37"/>
      <c r="UKP177" s="37"/>
      <c r="UKQ177" s="37"/>
      <c r="UKR177" s="37"/>
      <c r="UKS177" s="37"/>
      <c r="UKT177" s="37"/>
      <c r="UKU177" s="37"/>
      <c r="UKV177" s="37"/>
      <c r="UKW177" s="37"/>
      <c r="UKX177" s="37"/>
      <c r="UKY177" s="37"/>
      <c r="UKZ177" s="37"/>
      <c r="ULA177" s="37"/>
      <c r="ULB177" s="37"/>
      <c r="ULC177" s="37"/>
      <c r="ULD177" s="37"/>
      <c r="ULE177" s="37"/>
      <c r="ULF177" s="37"/>
      <c r="ULG177" s="37"/>
      <c r="ULH177" s="37"/>
      <c r="ULI177" s="37"/>
      <c r="ULJ177" s="37"/>
      <c r="ULK177" s="37"/>
      <c r="ULL177" s="37"/>
      <c r="ULM177" s="37"/>
      <c r="ULN177" s="37"/>
      <c r="ULO177" s="37"/>
      <c r="ULP177" s="37"/>
      <c r="ULQ177" s="37"/>
      <c r="ULR177" s="37"/>
      <c r="ULS177" s="37"/>
      <c r="ULT177" s="37"/>
      <c r="ULU177" s="37"/>
      <c r="ULV177" s="37"/>
      <c r="ULW177" s="37"/>
      <c r="ULX177" s="37"/>
      <c r="ULY177" s="37"/>
      <c r="ULZ177" s="37"/>
      <c r="UMA177" s="37"/>
      <c r="UMB177" s="37"/>
      <c r="UMC177" s="37"/>
      <c r="UMD177" s="37"/>
      <c r="UME177" s="37"/>
      <c r="UMF177" s="37"/>
      <c r="UMG177" s="37"/>
      <c r="UMH177" s="37"/>
      <c r="UMI177" s="37"/>
      <c r="UMJ177" s="37"/>
      <c r="UMK177" s="37"/>
      <c r="UML177" s="37"/>
      <c r="UMM177" s="37"/>
      <c r="UMN177" s="37"/>
      <c r="UMO177" s="37"/>
      <c r="UMP177" s="37"/>
      <c r="UMQ177" s="37"/>
      <c r="UMR177" s="37"/>
      <c r="UMS177" s="37"/>
      <c r="UMT177" s="37"/>
      <c r="UMU177" s="37"/>
      <c r="UMV177" s="37"/>
      <c r="UMW177" s="37"/>
      <c r="UMX177" s="37"/>
      <c r="UMY177" s="37"/>
      <c r="UMZ177" s="37"/>
      <c r="UNA177" s="37"/>
      <c r="UNB177" s="37"/>
      <c r="UNC177" s="37"/>
      <c r="UND177" s="37"/>
      <c r="UNE177" s="37"/>
      <c r="UNF177" s="37"/>
      <c r="UNG177" s="37"/>
      <c r="UNH177" s="37"/>
      <c r="UNI177" s="37"/>
      <c r="UNJ177" s="37"/>
      <c r="UNK177" s="37"/>
      <c r="UNL177" s="37"/>
      <c r="UNM177" s="37"/>
      <c r="UNN177" s="37"/>
      <c r="UNO177" s="37"/>
      <c r="UNP177" s="37"/>
      <c r="UNQ177" s="37"/>
      <c r="UNR177" s="37"/>
      <c r="UNS177" s="37"/>
      <c r="UNT177" s="37"/>
      <c r="UNU177" s="37"/>
      <c r="UNV177" s="37"/>
      <c r="UNW177" s="37"/>
      <c r="UNX177" s="37"/>
      <c r="UNY177" s="37"/>
      <c r="UNZ177" s="37"/>
      <c r="UOA177" s="37"/>
      <c r="UOB177" s="37"/>
      <c r="UOC177" s="37"/>
      <c r="UOD177" s="37"/>
      <c r="UOE177" s="37"/>
      <c r="UOF177" s="37"/>
      <c r="UOG177" s="37"/>
      <c r="UOH177" s="37"/>
      <c r="UOI177" s="37"/>
      <c r="UOJ177" s="37"/>
      <c r="UOK177" s="37"/>
      <c r="UOL177" s="37"/>
      <c r="UOM177" s="37"/>
      <c r="UON177" s="37"/>
      <c r="UOO177" s="37"/>
      <c r="UOP177" s="37"/>
      <c r="UOQ177" s="37"/>
      <c r="UOR177" s="37"/>
      <c r="UOS177" s="37"/>
      <c r="UOT177" s="37"/>
      <c r="UOU177" s="37"/>
      <c r="UOV177" s="37"/>
      <c r="UOW177" s="37"/>
      <c r="UOX177" s="37"/>
      <c r="UOY177" s="37"/>
      <c r="UOZ177" s="37"/>
      <c r="UPA177" s="37"/>
      <c r="UPB177" s="37"/>
      <c r="UPC177" s="37"/>
      <c r="UPD177" s="37"/>
      <c r="UPE177" s="37"/>
      <c r="UPF177" s="37"/>
      <c r="UPG177" s="37"/>
      <c r="UPH177" s="37"/>
      <c r="UPI177" s="37"/>
      <c r="UPJ177" s="37"/>
      <c r="UPK177" s="37"/>
      <c r="UPL177" s="37"/>
      <c r="UPM177" s="37"/>
      <c r="UPN177" s="37"/>
      <c r="UPO177" s="37"/>
      <c r="UPP177" s="37"/>
      <c r="UPQ177" s="37"/>
      <c r="UPR177" s="37"/>
      <c r="UPS177" s="37"/>
      <c r="UPT177" s="37"/>
      <c r="UPU177" s="37"/>
      <c r="UPV177" s="37"/>
      <c r="UPW177" s="37"/>
      <c r="UPX177" s="37"/>
      <c r="UPY177" s="37"/>
      <c r="UPZ177" s="37"/>
      <c r="UQA177" s="37"/>
      <c r="UQB177" s="37"/>
      <c r="UQC177" s="37"/>
      <c r="UQD177" s="37"/>
      <c r="UQE177" s="37"/>
      <c r="UQF177" s="37"/>
      <c r="UQG177" s="37"/>
      <c r="UQH177" s="37"/>
      <c r="UQI177" s="37"/>
      <c r="UQJ177" s="37"/>
      <c r="UQK177" s="37"/>
      <c r="UQL177" s="37"/>
      <c r="UQM177" s="37"/>
      <c r="UQN177" s="37"/>
      <c r="UQO177" s="37"/>
      <c r="UQP177" s="37"/>
      <c r="UQQ177" s="37"/>
      <c r="UQR177" s="37"/>
      <c r="UQS177" s="37"/>
      <c r="UQT177" s="37"/>
      <c r="UQU177" s="37"/>
      <c r="UQV177" s="37"/>
      <c r="UQW177" s="37"/>
      <c r="UQX177" s="37"/>
      <c r="UQY177" s="37"/>
      <c r="UQZ177" s="37"/>
      <c r="URA177" s="37"/>
      <c r="URB177" s="37"/>
      <c r="URC177" s="37"/>
      <c r="URD177" s="37"/>
      <c r="URE177" s="37"/>
      <c r="URF177" s="37"/>
      <c r="URG177" s="37"/>
      <c r="URH177" s="37"/>
      <c r="URI177" s="37"/>
      <c r="URJ177" s="37"/>
      <c r="URK177" s="37"/>
      <c r="URL177" s="37"/>
      <c r="URM177" s="37"/>
      <c r="URN177" s="37"/>
      <c r="URO177" s="37"/>
      <c r="URP177" s="37"/>
      <c r="URQ177" s="37"/>
      <c r="URR177" s="37"/>
      <c r="URS177" s="37"/>
      <c r="URT177" s="37"/>
      <c r="URU177" s="37"/>
      <c r="URV177" s="37"/>
      <c r="URW177" s="37"/>
      <c r="URX177" s="37"/>
      <c r="URY177" s="37"/>
      <c r="URZ177" s="37"/>
      <c r="USA177" s="37"/>
      <c r="USB177" s="37"/>
      <c r="USC177" s="37"/>
      <c r="USD177" s="37"/>
      <c r="USE177" s="37"/>
      <c r="USF177" s="37"/>
      <c r="USG177" s="37"/>
      <c r="USH177" s="37"/>
      <c r="USI177" s="37"/>
      <c r="USJ177" s="37"/>
      <c r="USK177" s="37"/>
      <c r="USL177" s="37"/>
      <c r="USM177" s="37"/>
      <c r="USN177" s="37"/>
      <c r="USO177" s="37"/>
      <c r="USP177" s="37"/>
      <c r="USQ177" s="37"/>
      <c r="USR177" s="37"/>
      <c r="USS177" s="37"/>
      <c r="UST177" s="37"/>
      <c r="USU177" s="37"/>
      <c r="USV177" s="37"/>
      <c r="USW177" s="37"/>
      <c r="USX177" s="37"/>
      <c r="USY177" s="37"/>
      <c r="USZ177" s="37"/>
      <c r="UTA177" s="37"/>
      <c r="UTB177" s="37"/>
      <c r="UTC177" s="37"/>
      <c r="UTD177" s="37"/>
      <c r="UTE177" s="37"/>
      <c r="UTF177" s="37"/>
      <c r="UTG177" s="37"/>
      <c r="UTH177" s="37"/>
      <c r="UTI177" s="37"/>
      <c r="UTJ177" s="37"/>
      <c r="UTK177" s="37"/>
      <c r="UTL177" s="37"/>
      <c r="UTM177" s="37"/>
      <c r="UTN177" s="37"/>
      <c r="UTO177" s="37"/>
      <c r="UTP177" s="37"/>
      <c r="UTQ177" s="37"/>
      <c r="UTR177" s="37"/>
      <c r="UTS177" s="37"/>
      <c r="UTT177" s="37"/>
      <c r="UTU177" s="37"/>
      <c r="UTV177" s="37"/>
      <c r="UTW177" s="37"/>
      <c r="UTX177" s="37"/>
      <c r="UTY177" s="37"/>
      <c r="UTZ177" s="37"/>
      <c r="UUA177" s="37"/>
      <c r="UUB177" s="37"/>
      <c r="UUC177" s="37"/>
      <c r="UUD177" s="37"/>
      <c r="UUE177" s="37"/>
      <c r="UUF177" s="37"/>
      <c r="UUG177" s="37"/>
      <c r="UUH177" s="37"/>
      <c r="UUI177" s="37"/>
      <c r="UUJ177" s="37"/>
      <c r="UUK177" s="37"/>
      <c r="UUL177" s="37"/>
      <c r="UUM177" s="37"/>
      <c r="UUN177" s="37"/>
      <c r="UUO177" s="37"/>
      <c r="UUP177" s="37"/>
      <c r="UUQ177" s="37"/>
      <c r="UUR177" s="37"/>
      <c r="UUS177" s="37"/>
      <c r="UUT177" s="37"/>
      <c r="UUU177" s="37"/>
      <c r="UUV177" s="37"/>
      <c r="UUW177" s="37"/>
      <c r="UUX177" s="37"/>
      <c r="UUY177" s="37"/>
      <c r="UUZ177" s="37"/>
      <c r="UVA177" s="37"/>
      <c r="UVB177" s="37"/>
      <c r="UVC177" s="37"/>
      <c r="UVD177" s="37"/>
      <c r="UVE177" s="37"/>
      <c r="UVF177" s="37"/>
      <c r="UVG177" s="37"/>
      <c r="UVH177" s="37"/>
      <c r="UVI177" s="37"/>
      <c r="UVJ177" s="37"/>
      <c r="UVK177" s="37"/>
      <c r="UVL177" s="37"/>
      <c r="UVM177" s="37"/>
      <c r="UVN177" s="37"/>
      <c r="UVO177" s="37"/>
      <c r="UVP177" s="37"/>
      <c r="UVQ177" s="37"/>
      <c r="UVR177" s="37"/>
      <c r="UVS177" s="37"/>
      <c r="UVT177" s="37"/>
      <c r="UVU177" s="37"/>
      <c r="UVV177" s="37"/>
      <c r="UVW177" s="37"/>
      <c r="UVX177" s="37"/>
      <c r="UVY177" s="37"/>
      <c r="UVZ177" s="37"/>
      <c r="UWA177" s="37"/>
      <c r="UWB177" s="37"/>
      <c r="UWC177" s="37"/>
      <c r="UWD177" s="37"/>
      <c r="UWE177" s="37"/>
      <c r="UWF177" s="37"/>
      <c r="UWG177" s="37"/>
      <c r="UWH177" s="37"/>
      <c r="UWI177" s="37"/>
      <c r="UWJ177" s="37"/>
      <c r="UWK177" s="37"/>
      <c r="UWL177" s="37"/>
      <c r="UWM177" s="37"/>
      <c r="UWN177" s="37"/>
      <c r="UWO177" s="37"/>
      <c r="UWP177" s="37"/>
      <c r="UWQ177" s="37"/>
      <c r="UWR177" s="37"/>
      <c r="UWS177" s="37"/>
      <c r="UWT177" s="37"/>
      <c r="UWU177" s="37"/>
      <c r="UWV177" s="37"/>
      <c r="UWW177" s="37"/>
      <c r="UWX177" s="37"/>
      <c r="UWY177" s="37"/>
      <c r="UWZ177" s="37"/>
      <c r="UXA177" s="37"/>
      <c r="UXB177" s="37"/>
      <c r="UXC177" s="37"/>
      <c r="UXD177" s="37"/>
      <c r="UXE177" s="37"/>
      <c r="UXF177" s="37"/>
      <c r="UXG177" s="37"/>
      <c r="UXH177" s="37"/>
      <c r="UXI177" s="37"/>
      <c r="UXJ177" s="37"/>
      <c r="UXK177" s="37"/>
      <c r="UXL177" s="37"/>
      <c r="UXM177" s="37"/>
      <c r="UXN177" s="37"/>
      <c r="UXO177" s="37"/>
      <c r="UXP177" s="37"/>
      <c r="UXQ177" s="37"/>
      <c r="UXR177" s="37"/>
      <c r="UXS177" s="37"/>
      <c r="UXT177" s="37"/>
      <c r="UXU177" s="37"/>
      <c r="UXV177" s="37"/>
      <c r="UXW177" s="37"/>
      <c r="UXX177" s="37"/>
      <c r="UXY177" s="37"/>
      <c r="UXZ177" s="37"/>
      <c r="UYA177" s="37"/>
      <c r="UYB177" s="37"/>
      <c r="UYC177" s="37"/>
      <c r="UYD177" s="37"/>
      <c r="UYE177" s="37"/>
      <c r="UYF177" s="37"/>
      <c r="UYG177" s="37"/>
      <c r="UYH177" s="37"/>
      <c r="UYI177" s="37"/>
      <c r="UYJ177" s="37"/>
      <c r="UYK177" s="37"/>
      <c r="UYL177" s="37"/>
      <c r="UYM177" s="37"/>
      <c r="UYN177" s="37"/>
      <c r="UYO177" s="37"/>
      <c r="UYP177" s="37"/>
      <c r="UYQ177" s="37"/>
      <c r="UYR177" s="37"/>
      <c r="UYS177" s="37"/>
      <c r="UYT177" s="37"/>
      <c r="UYU177" s="37"/>
      <c r="UYV177" s="37"/>
      <c r="UYW177" s="37"/>
      <c r="UYX177" s="37"/>
      <c r="UYY177" s="37"/>
      <c r="UYZ177" s="37"/>
      <c r="UZA177" s="37"/>
      <c r="UZB177" s="37"/>
      <c r="UZC177" s="37"/>
      <c r="UZD177" s="37"/>
      <c r="UZE177" s="37"/>
      <c r="UZF177" s="37"/>
      <c r="UZG177" s="37"/>
      <c r="UZH177" s="37"/>
      <c r="UZI177" s="37"/>
      <c r="UZJ177" s="37"/>
      <c r="UZK177" s="37"/>
      <c r="UZL177" s="37"/>
      <c r="UZM177" s="37"/>
      <c r="UZN177" s="37"/>
      <c r="UZO177" s="37"/>
      <c r="UZP177" s="37"/>
      <c r="UZQ177" s="37"/>
      <c r="UZR177" s="37"/>
      <c r="UZS177" s="37"/>
      <c r="UZT177" s="37"/>
      <c r="UZU177" s="37"/>
      <c r="UZV177" s="37"/>
      <c r="UZW177" s="37"/>
      <c r="UZX177" s="37"/>
      <c r="UZY177" s="37"/>
      <c r="UZZ177" s="37"/>
      <c r="VAA177" s="37"/>
      <c r="VAB177" s="37"/>
      <c r="VAC177" s="37"/>
      <c r="VAD177" s="37"/>
      <c r="VAE177" s="37"/>
      <c r="VAF177" s="37"/>
      <c r="VAG177" s="37"/>
      <c r="VAH177" s="37"/>
      <c r="VAI177" s="37"/>
      <c r="VAJ177" s="37"/>
      <c r="VAK177" s="37"/>
      <c r="VAL177" s="37"/>
      <c r="VAM177" s="37"/>
      <c r="VAN177" s="37"/>
      <c r="VAO177" s="37"/>
      <c r="VAP177" s="37"/>
      <c r="VAQ177" s="37"/>
      <c r="VAR177" s="37"/>
      <c r="VAS177" s="37"/>
      <c r="VAT177" s="37"/>
      <c r="VAU177" s="37"/>
      <c r="VAV177" s="37"/>
      <c r="VAW177" s="37"/>
      <c r="VAX177" s="37"/>
      <c r="VAY177" s="37"/>
      <c r="VAZ177" s="37"/>
      <c r="VBA177" s="37"/>
      <c r="VBB177" s="37"/>
      <c r="VBC177" s="37"/>
      <c r="VBD177" s="37"/>
      <c r="VBE177" s="37"/>
      <c r="VBF177" s="37"/>
      <c r="VBG177" s="37"/>
      <c r="VBH177" s="37"/>
      <c r="VBI177" s="37"/>
      <c r="VBJ177" s="37"/>
      <c r="VBK177" s="37"/>
      <c r="VBL177" s="37"/>
      <c r="VBM177" s="37"/>
      <c r="VBN177" s="37"/>
      <c r="VBO177" s="37"/>
      <c r="VBP177" s="37"/>
      <c r="VBQ177" s="37"/>
      <c r="VBR177" s="37"/>
      <c r="VBS177" s="37"/>
      <c r="VBT177" s="37"/>
      <c r="VBU177" s="37"/>
      <c r="VBV177" s="37"/>
      <c r="VBW177" s="37"/>
      <c r="VBX177" s="37"/>
      <c r="VBY177" s="37"/>
      <c r="VBZ177" s="37"/>
      <c r="VCA177" s="37"/>
      <c r="VCB177" s="37"/>
      <c r="VCC177" s="37"/>
      <c r="VCD177" s="37"/>
      <c r="VCE177" s="37"/>
      <c r="VCF177" s="37"/>
      <c r="VCG177" s="37"/>
      <c r="VCH177" s="37"/>
      <c r="VCI177" s="37"/>
      <c r="VCJ177" s="37"/>
      <c r="VCK177" s="37"/>
      <c r="VCL177" s="37"/>
      <c r="VCM177" s="37"/>
      <c r="VCN177" s="37"/>
      <c r="VCO177" s="37"/>
      <c r="VCP177" s="37"/>
      <c r="VCQ177" s="37"/>
      <c r="VCR177" s="37"/>
      <c r="VCS177" s="37"/>
      <c r="VCT177" s="37"/>
      <c r="VCU177" s="37"/>
      <c r="VCV177" s="37"/>
      <c r="VCW177" s="37"/>
      <c r="VCX177" s="37"/>
      <c r="VCY177" s="37"/>
      <c r="VCZ177" s="37"/>
      <c r="VDA177" s="37"/>
      <c r="VDB177" s="37"/>
      <c r="VDC177" s="37"/>
      <c r="VDD177" s="37"/>
      <c r="VDE177" s="37"/>
      <c r="VDF177" s="37"/>
      <c r="VDG177" s="37"/>
      <c r="VDH177" s="37"/>
      <c r="VDI177" s="37"/>
      <c r="VDJ177" s="37"/>
      <c r="VDK177" s="37"/>
      <c r="VDL177" s="37"/>
      <c r="VDM177" s="37"/>
      <c r="VDN177" s="37"/>
      <c r="VDO177" s="37"/>
      <c r="VDP177" s="37"/>
      <c r="VDQ177" s="37"/>
      <c r="VDR177" s="37"/>
      <c r="VDS177" s="37"/>
      <c r="VDT177" s="37"/>
      <c r="VDU177" s="37"/>
      <c r="VDV177" s="37"/>
      <c r="VDW177" s="37"/>
      <c r="VDX177" s="37"/>
      <c r="VDY177" s="37"/>
      <c r="VDZ177" s="37"/>
      <c r="VEA177" s="37"/>
      <c r="VEB177" s="37"/>
      <c r="VEC177" s="37"/>
      <c r="VED177" s="37"/>
      <c r="VEE177" s="37"/>
      <c r="VEF177" s="37"/>
      <c r="VEG177" s="37"/>
      <c r="VEH177" s="37"/>
      <c r="VEI177" s="37"/>
      <c r="VEJ177" s="37"/>
      <c r="VEK177" s="37"/>
      <c r="VEL177" s="37"/>
      <c r="VEM177" s="37"/>
      <c r="VEN177" s="37"/>
      <c r="VEO177" s="37"/>
      <c r="VEP177" s="37"/>
      <c r="VEQ177" s="37"/>
      <c r="VER177" s="37"/>
      <c r="VES177" s="37"/>
      <c r="VET177" s="37"/>
      <c r="VEU177" s="37"/>
      <c r="VEV177" s="37"/>
      <c r="VEW177" s="37"/>
      <c r="VEX177" s="37"/>
      <c r="VEY177" s="37"/>
      <c r="VEZ177" s="37"/>
      <c r="VFA177" s="37"/>
      <c r="VFB177" s="37"/>
      <c r="VFC177" s="37"/>
      <c r="VFD177" s="37"/>
      <c r="VFE177" s="37"/>
      <c r="VFF177" s="37"/>
      <c r="VFG177" s="37"/>
      <c r="VFH177" s="37"/>
      <c r="VFI177" s="37"/>
      <c r="VFJ177" s="37"/>
      <c r="VFK177" s="37"/>
      <c r="VFL177" s="37"/>
      <c r="VFM177" s="37"/>
      <c r="VFN177" s="37"/>
      <c r="VFO177" s="37"/>
      <c r="VFP177" s="37"/>
      <c r="VFQ177" s="37"/>
      <c r="VFR177" s="37"/>
      <c r="VFS177" s="37"/>
      <c r="VFT177" s="37"/>
      <c r="VFU177" s="37"/>
      <c r="VFV177" s="37"/>
      <c r="VFW177" s="37"/>
      <c r="VFX177" s="37"/>
      <c r="VFY177" s="37"/>
      <c r="VFZ177" s="37"/>
      <c r="VGA177" s="37"/>
      <c r="VGB177" s="37"/>
      <c r="VGC177" s="37"/>
      <c r="VGD177" s="37"/>
      <c r="VGE177" s="37"/>
      <c r="VGF177" s="37"/>
      <c r="VGG177" s="37"/>
      <c r="VGH177" s="37"/>
      <c r="VGI177" s="37"/>
      <c r="VGJ177" s="37"/>
      <c r="VGK177" s="37"/>
      <c r="VGL177" s="37"/>
      <c r="VGM177" s="37"/>
      <c r="VGN177" s="37"/>
      <c r="VGO177" s="37"/>
      <c r="VGP177" s="37"/>
      <c r="VGQ177" s="37"/>
      <c r="VGR177" s="37"/>
      <c r="VGS177" s="37"/>
      <c r="VGT177" s="37"/>
      <c r="VGU177" s="37"/>
      <c r="VGV177" s="37"/>
      <c r="VGW177" s="37"/>
      <c r="VGX177" s="37"/>
      <c r="VGY177" s="37"/>
      <c r="VGZ177" s="37"/>
      <c r="VHA177" s="37"/>
      <c r="VHB177" s="37"/>
      <c r="VHC177" s="37"/>
      <c r="VHD177" s="37"/>
      <c r="VHE177" s="37"/>
      <c r="VHF177" s="37"/>
      <c r="VHG177" s="37"/>
      <c r="VHH177" s="37"/>
      <c r="VHI177" s="37"/>
      <c r="VHJ177" s="37"/>
      <c r="VHK177" s="37"/>
      <c r="VHL177" s="37"/>
      <c r="VHM177" s="37"/>
      <c r="VHN177" s="37"/>
      <c r="VHO177" s="37"/>
      <c r="VHP177" s="37"/>
      <c r="VHQ177" s="37"/>
      <c r="VHR177" s="37"/>
      <c r="VHS177" s="37"/>
      <c r="VHT177" s="37"/>
      <c r="VHU177" s="37"/>
      <c r="VHV177" s="37"/>
      <c r="VHW177" s="37"/>
      <c r="VHX177" s="37"/>
      <c r="VHY177" s="37"/>
      <c r="VHZ177" s="37"/>
      <c r="VIA177" s="37"/>
      <c r="VIB177" s="37"/>
      <c r="VIC177" s="37"/>
      <c r="VID177" s="37"/>
      <c r="VIE177" s="37"/>
      <c r="VIF177" s="37"/>
      <c r="VIG177" s="37"/>
      <c r="VIH177" s="37"/>
      <c r="VII177" s="37"/>
      <c r="VIJ177" s="37"/>
      <c r="VIK177" s="37"/>
      <c r="VIL177" s="37"/>
      <c r="VIM177" s="37"/>
      <c r="VIN177" s="37"/>
      <c r="VIO177" s="37"/>
      <c r="VIP177" s="37"/>
      <c r="VIQ177" s="37"/>
      <c r="VIR177" s="37"/>
      <c r="VIS177" s="37"/>
      <c r="VIT177" s="37"/>
      <c r="VIU177" s="37"/>
      <c r="VIV177" s="37"/>
      <c r="VIW177" s="37"/>
      <c r="VIX177" s="37"/>
      <c r="VIY177" s="37"/>
      <c r="VIZ177" s="37"/>
      <c r="VJA177" s="37"/>
      <c r="VJB177" s="37"/>
      <c r="VJC177" s="37"/>
      <c r="VJD177" s="37"/>
      <c r="VJE177" s="37"/>
      <c r="VJF177" s="37"/>
      <c r="VJG177" s="37"/>
      <c r="VJH177" s="37"/>
      <c r="VJI177" s="37"/>
      <c r="VJJ177" s="37"/>
      <c r="VJK177" s="37"/>
      <c r="VJL177" s="37"/>
      <c r="VJM177" s="37"/>
      <c r="VJN177" s="37"/>
      <c r="VJO177" s="37"/>
      <c r="VJP177" s="37"/>
      <c r="VJQ177" s="37"/>
      <c r="VJR177" s="37"/>
      <c r="VJS177" s="37"/>
      <c r="VJT177" s="37"/>
      <c r="VJU177" s="37"/>
      <c r="VJV177" s="37"/>
      <c r="VJW177" s="37"/>
      <c r="VJX177" s="37"/>
      <c r="VJY177" s="37"/>
      <c r="VJZ177" s="37"/>
      <c r="VKA177" s="37"/>
      <c r="VKB177" s="37"/>
      <c r="VKC177" s="37"/>
      <c r="VKD177" s="37"/>
      <c r="VKE177" s="37"/>
      <c r="VKF177" s="37"/>
      <c r="VKG177" s="37"/>
      <c r="VKH177" s="37"/>
      <c r="VKI177" s="37"/>
      <c r="VKJ177" s="37"/>
      <c r="VKK177" s="37"/>
      <c r="VKL177" s="37"/>
      <c r="VKM177" s="37"/>
      <c r="VKN177" s="37"/>
      <c r="VKO177" s="37"/>
      <c r="VKP177" s="37"/>
      <c r="VKQ177" s="37"/>
      <c r="VKR177" s="37"/>
      <c r="VKS177" s="37"/>
      <c r="VKT177" s="37"/>
      <c r="VKU177" s="37"/>
      <c r="VKV177" s="37"/>
      <c r="VKW177" s="37"/>
      <c r="VKX177" s="37"/>
      <c r="VKY177" s="37"/>
      <c r="VKZ177" s="37"/>
      <c r="VLA177" s="37"/>
      <c r="VLB177" s="37"/>
      <c r="VLC177" s="37"/>
      <c r="VLD177" s="37"/>
      <c r="VLE177" s="37"/>
      <c r="VLF177" s="37"/>
      <c r="VLG177" s="37"/>
      <c r="VLH177" s="37"/>
      <c r="VLI177" s="37"/>
      <c r="VLJ177" s="37"/>
      <c r="VLK177" s="37"/>
      <c r="VLL177" s="37"/>
      <c r="VLM177" s="37"/>
      <c r="VLN177" s="37"/>
      <c r="VLO177" s="37"/>
      <c r="VLP177" s="37"/>
      <c r="VLQ177" s="37"/>
      <c r="VLR177" s="37"/>
      <c r="VLS177" s="37"/>
      <c r="VLT177" s="37"/>
      <c r="VLU177" s="37"/>
      <c r="VLV177" s="37"/>
      <c r="VLW177" s="37"/>
      <c r="VLX177" s="37"/>
      <c r="VLY177" s="37"/>
      <c r="VLZ177" s="37"/>
      <c r="VMA177" s="37"/>
      <c r="VMB177" s="37"/>
      <c r="VMC177" s="37"/>
      <c r="VMD177" s="37"/>
      <c r="VME177" s="37"/>
      <c r="VMF177" s="37"/>
      <c r="VMG177" s="37"/>
      <c r="VMH177" s="37"/>
      <c r="VMI177" s="37"/>
      <c r="VMJ177" s="37"/>
      <c r="VMK177" s="37"/>
      <c r="VML177" s="37"/>
      <c r="VMM177" s="37"/>
      <c r="VMN177" s="37"/>
      <c r="VMO177" s="37"/>
      <c r="VMP177" s="37"/>
      <c r="VMQ177" s="37"/>
      <c r="VMR177" s="37"/>
      <c r="VMS177" s="37"/>
      <c r="VMT177" s="37"/>
      <c r="VMU177" s="37"/>
      <c r="VMV177" s="37"/>
      <c r="VMW177" s="37"/>
      <c r="VMX177" s="37"/>
      <c r="VMY177" s="37"/>
      <c r="VMZ177" s="37"/>
      <c r="VNA177" s="37"/>
      <c r="VNB177" s="37"/>
      <c r="VNC177" s="37"/>
      <c r="VND177" s="37"/>
      <c r="VNE177" s="37"/>
      <c r="VNF177" s="37"/>
      <c r="VNG177" s="37"/>
      <c r="VNH177" s="37"/>
      <c r="VNI177" s="37"/>
      <c r="VNJ177" s="37"/>
      <c r="VNK177" s="37"/>
      <c r="VNL177" s="37"/>
      <c r="VNM177" s="37"/>
      <c r="VNN177" s="37"/>
      <c r="VNO177" s="37"/>
      <c r="VNP177" s="37"/>
      <c r="VNQ177" s="37"/>
      <c r="VNR177" s="37"/>
      <c r="VNS177" s="37"/>
      <c r="VNT177" s="37"/>
      <c r="VNU177" s="37"/>
      <c r="VNV177" s="37"/>
      <c r="VNW177" s="37"/>
      <c r="VNX177" s="37"/>
      <c r="VNY177" s="37"/>
      <c r="VNZ177" s="37"/>
      <c r="VOA177" s="37"/>
      <c r="VOB177" s="37"/>
      <c r="VOC177" s="37"/>
      <c r="VOD177" s="37"/>
      <c r="VOE177" s="37"/>
      <c r="VOF177" s="37"/>
      <c r="VOG177" s="37"/>
      <c r="VOH177" s="37"/>
      <c r="VOI177" s="37"/>
      <c r="VOJ177" s="37"/>
      <c r="VOK177" s="37"/>
      <c r="VOL177" s="37"/>
      <c r="VOM177" s="37"/>
      <c r="VON177" s="37"/>
      <c r="VOO177" s="37"/>
      <c r="VOP177" s="37"/>
      <c r="VOQ177" s="37"/>
      <c r="VOR177" s="37"/>
      <c r="VOS177" s="37"/>
      <c r="VOT177" s="37"/>
      <c r="VOU177" s="37"/>
      <c r="VOV177" s="37"/>
      <c r="VOW177" s="37"/>
      <c r="VOX177" s="37"/>
      <c r="VOY177" s="37"/>
      <c r="VOZ177" s="37"/>
      <c r="VPA177" s="37"/>
      <c r="VPB177" s="37"/>
      <c r="VPC177" s="37"/>
      <c r="VPD177" s="37"/>
      <c r="VPE177" s="37"/>
      <c r="VPF177" s="37"/>
      <c r="VPG177" s="37"/>
      <c r="VPH177" s="37"/>
      <c r="VPI177" s="37"/>
      <c r="VPJ177" s="37"/>
      <c r="VPK177" s="37"/>
      <c r="VPL177" s="37"/>
      <c r="VPM177" s="37"/>
      <c r="VPN177" s="37"/>
      <c r="VPO177" s="37"/>
      <c r="VPP177" s="37"/>
      <c r="VPQ177" s="37"/>
      <c r="VPR177" s="37"/>
      <c r="VPS177" s="37"/>
      <c r="VPT177" s="37"/>
      <c r="VPU177" s="37"/>
      <c r="VPV177" s="37"/>
      <c r="VPW177" s="37"/>
      <c r="VPX177" s="37"/>
      <c r="VPY177" s="37"/>
      <c r="VPZ177" s="37"/>
      <c r="VQA177" s="37"/>
      <c r="VQB177" s="37"/>
      <c r="VQC177" s="37"/>
      <c r="VQD177" s="37"/>
      <c r="VQE177" s="37"/>
      <c r="VQF177" s="37"/>
      <c r="VQG177" s="37"/>
      <c r="VQH177" s="37"/>
      <c r="VQI177" s="37"/>
      <c r="VQJ177" s="37"/>
      <c r="VQK177" s="37"/>
      <c r="VQL177" s="37"/>
      <c r="VQM177" s="37"/>
      <c r="VQN177" s="37"/>
      <c r="VQO177" s="37"/>
      <c r="VQP177" s="37"/>
      <c r="VQQ177" s="37"/>
      <c r="VQR177" s="37"/>
      <c r="VQS177" s="37"/>
      <c r="VQT177" s="37"/>
      <c r="VQU177" s="37"/>
      <c r="VQV177" s="37"/>
      <c r="VQW177" s="37"/>
      <c r="VQX177" s="37"/>
      <c r="VQY177" s="37"/>
      <c r="VQZ177" s="37"/>
      <c r="VRA177" s="37"/>
      <c r="VRB177" s="37"/>
      <c r="VRC177" s="37"/>
      <c r="VRD177" s="37"/>
      <c r="VRE177" s="37"/>
      <c r="VRF177" s="37"/>
      <c r="VRG177" s="37"/>
      <c r="VRH177" s="37"/>
      <c r="VRI177" s="37"/>
      <c r="VRJ177" s="37"/>
      <c r="VRK177" s="37"/>
      <c r="VRL177" s="37"/>
      <c r="VRM177" s="37"/>
      <c r="VRN177" s="37"/>
      <c r="VRO177" s="37"/>
      <c r="VRP177" s="37"/>
      <c r="VRQ177" s="37"/>
      <c r="VRR177" s="37"/>
      <c r="VRS177" s="37"/>
      <c r="VRT177" s="37"/>
      <c r="VRU177" s="37"/>
      <c r="VRV177" s="37"/>
      <c r="VRW177" s="37"/>
      <c r="VRX177" s="37"/>
      <c r="VRY177" s="37"/>
      <c r="VRZ177" s="37"/>
      <c r="VSA177" s="37"/>
      <c r="VSB177" s="37"/>
      <c r="VSC177" s="37"/>
      <c r="VSD177" s="37"/>
      <c r="VSE177" s="37"/>
      <c r="VSF177" s="37"/>
      <c r="VSG177" s="37"/>
      <c r="VSH177" s="37"/>
      <c r="VSI177" s="37"/>
      <c r="VSJ177" s="37"/>
      <c r="VSK177" s="37"/>
      <c r="VSL177" s="37"/>
      <c r="VSM177" s="37"/>
      <c r="VSN177" s="37"/>
      <c r="VSO177" s="37"/>
      <c r="VSP177" s="37"/>
      <c r="VSQ177" s="37"/>
      <c r="VSR177" s="37"/>
      <c r="VSS177" s="37"/>
      <c r="VST177" s="37"/>
      <c r="VSU177" s="37"/>
      <c r="VSV177" s="37"/>
      <c r="VSW177" s="37"/>
      <c r="VSX177" s="37"/>
      <c r="VSY177" s="37"/>
      <c r="VSZ177" s="37"/>
      <c r="VTA177" s="37"/>
      <c r="VTB177" s="37"/>
      <c r="VTC177" s="37"/>
      <c r="VTD177" s="37"/>
      <c r="VTE177" s="37"/>
      <c r="VTF177" s="37"/>
      <c r="VTG177" s="37"/>
      <c r="VTH177" s="37"/>
      <c r="VTI177" s="37"/>
      <c r="VTJ177" s="37"/>
      <c r="VTK177" s="37"/>
      <c r="VTL177" s="37"/>
      <c r="VTM177" s="37"/>
      <c r="VTN177" s="37"/>
      <c r="VTO177" s="37"/>
      <c r="VTP177" s="37"/>
      <c r="VTQ177" s="37"/>
      <c r="VTR177" s="37"/>
      <c r="VTS177" s="37"/>
      <c r="VTT177" s="37"/>
      <c r="VTU177" s="37"/>
      <c r="VTV177" s="37"/>
      <c r="VTW177" s="37"/>
      <c r="VTX177" s="37"/>
      <c r="VTY177" s="37"/>
      <c r="VTZ177" s="37"/>
      <c r="VUA177" s="37"/>
      <c r="VUB177" s="37"/>
      <c r="VUC177" s="37"/>
      <c r="VUD177" s="37"/>
      <c r="VUE177" s="37"/>
      <c r="VUF177" s="37"/>
      <c r="VUG177" s="37"/>
      <c r="VUH177" s="37"/>
      <c r="VUI177" s="37"/>
      <c r="VUJ177" s="37"/>
      <c r="VUK177" s="37"/>
      <c r="VUL177" s="37"/>
      <c r="VUM177" s="37"/>
      <c r="VUN177" s="37"/>
      <c r="VUO177" s="37"/>
      <c r="VUP177" s="37"/>
      <c r="VUQ177" s="37"/>
      <c r="VUR177" s="37"/>
      <c r="VUS177" s="37"/>
      <c r="VUT177" s="37"/>
      <c r="VUU177" s="37"/>
      <c r="VUV177" s="37"/>
      <c r="VUW177" s="37"/>
      <c r="VUX177" s="37"/>
      <c r="VUY177" s="37"/>
      <c r="VUZ177" s="37"/>
      <c r="VVA177" s="37"/>
      <c r="VVB177" s="37"/>
      <c r="VVC177" s="37"/>
      <c r="VVD177" s="37"/>
      <c r="VVE177" s="37"/>
      <c r="VVF177" s="37"/>
      <c r="VVG177" s="37"/>
      <c r="VVH177" s="37"/>
      <c r="VVI177" s="37"/>
      <c r="VVJ177" s="37"/>
      <c r="VVK177" s="37"/>
      <c r="VVL177" s="37"/>
      <c r="VVM177" s="37"/>
      <c r="VVN177" s="37"/>
      <c r="VVO177" s="37"/>
      <c r="VVP177" s="37"/>
      <c r="VVQ177" s="37"/>
      <c r="VVR177" s="37"/>
      <c r="VVS177" s="37"/>
      <c r="VVT177" s="37"/>
      <c r="VVU177" s="37"/>
      <c r="VVV177" s="37"/>
      <c r="VVW177" s="37"/>
      <c r="VVX177" s="37"/>
      <c r="VVY177" s="37"/>
      <c r="VVZ177" s="37"/>
      <c r="VWA177" s="37"/>
      <c r="VWB177" s="37"/>
      <c r="VWC177" s="37"/>
      <c r="VWD177" s="37"/>
      <c r="VWE177" s="37"/>
      <c r="VWF177" s="37"/>
      <c r="VWG177" s="37"/>
      <c r="VWH177" s="37"/>
      <c r="VWI177" s="37"/>
      <c r="VWJ177" s="37"/>
      <c r="VWK177" s="37"/>
      <c r="VWL177" s="37"/>
      <c r="VWM177" s="37"/>
      <c r="VWN177" s="37"/>
      <c r="VWO177" s="37"/>
      <c r="VWP177" s="37"/>
      <c r="VWQ177" s="37"/>
      <c r="VWR177" s="37"/>
      <c r="VWS177" s="37"/>
      <c r="VWT177" s="37"/>
      <c r="VWU177" s="37"/>
      <c r="VWV177" s="37"/>
      <c r="VWW177" s="37"/>
      <c r="VWX177" s="37"/>
      <c r="VWY177" s="37"/>
      <c r="VWZ177" s="37"/>
      <c r="VXA177" s="37"/>
      <c r="VXB177" s="37"/>
      <c r="VXC177" s="37"/>
      <c r="VXD177" s="37"/>
      <c r="VXE177" s="37"/>
      <c r="VXF177" s="37"/>
      <c r="VXG177" s="37"/>
      <c r="VXH177" s="37"/>
      <c r="VXI177" s="37"/>
      <c r="VXJ177" s="37"/>
      <c r="VXK177" s="37"/>
      <c r="VXL177" s="37"/>
      <c r="VXM177" s="37"/>
      <c r="VXN177" s="37"/>
      <c r="VXO177" s="37"/>
      <c r="VXP177" s="37"/>
      <c r="VXQ177" s="37"/>
      <c r="VXR177" s="37"/>
      <c r="VXS177" s="37"/>
      <c r="VXT177" s="37"/>
      <c r="VXU177" s="37"/>
      <c r="VXV177" s="37"/>
      <c r="VXW177" s="37"/>
      <c r="VXX177" s="37"/>
      <c r="VXY177" s="37"/>
      <c r="VXZ177" s="37"/>
      <c r="VYA177" s="37"/>
      <c r="VYB177" s="37"/>
      <c r="VYC177" s="37"/>
      <c r="VYD177" s="37"/>
      <c r="VYE177" s="37"/>
      <c r="VYF177" s="37"/>
      <c r="VYG177" s="37"/>
      <c r="VYH177" s="37"/>
      <c r="VYI177" s="37"/>
      <c r="VYJ177" s="37"/>
      <c r="VYK177" s="37"/>
      <c r="VYL177" s="37"/>
      <c r="VYM177" s="37"/>
      <c r="VYN177" s="37"/>
      <c r="VYO177" s="37"/>
      <c r="VYP177" s="37"/>
      <c r="VYQ177" s="37"/>
      <c r="VYR177" s="37"/>
      <c r="VYS177" s="37"/>
      <c r="VYT177" s="37"/>
      <c r="VYU177" s="37"/>
      <c r="VYV177" s="37"/>
      <c r="VYW177" s="37"/>
      <c r="VYX177" s="37"/>
      <c r="VYY177" s="37"/>
      <c r="VYZ177" s="37"/>
      <c r="VZA177" s="37"/>
      <c r="VZB177" s="37"/>
      <c r="VZC177" s="37"/>
      <c r="VZD177" s="37"/>
      <c r="VZE177" s="37"/>
      <c r="VZF177" s="37"/>
      <c r="VZG177" s="37"/>
      <c r="VZH177" s="37"/>
      <c r="VZI177" s="37"/>
      <c r="VZJ177" s="37"/>
      <c r="VZK177" s="37"/>
      <c r="VZL177" s="37"/>
      <c r="VZM177" s="37"/>
      <c r="VZN177" s="37"/>
      <c r="VZO177" s="37"/>
      <c r="VZP177" s="37"/>
      <c r="VZQ177" s="37"/>
      <c r="VZR177" s="37"/>
      <c r="VZS177" s="37"/>
      <c r="VZT177" s="37"/>
      <c r="VZU177" s="37"/>
      <c r="VZV177" s="37"/>
      <c r="VZW177" s="37"/>
      <c r="VZX177" s="37"/>
      <c r="VZY177" s="37"/>
      <c r="VZZ177" s="37"/>
      <c r="WAA177" s="37"/>
      <c r="WAB177" s="37"/>
      <c r="WAC177" s="37"/>
      <c r="WAD177" s="37"/>
      <c r="WAE177" s="37"/>
      <c r="WAF177" s="37"/>
      <c r="WAG177" s="37"/>
      <c r="WAH177" s="37"/>
      <c r="WAI177" s="37"/>
      <c r="WAJ177" s="37"/>
      <c r="WAK177" s="37"/>
      <c r="WAL177" s="37"/>
      <c r="WAM177" s="37"/>
      <c r="WAN177" s="37"/>
      <c r="WAO177" s="37"/>
      <c r="WAP177" s="37"/>
      <c r="WAQ177" s="37"/>
      <c r="WAR177" s="37"/>
      <c r="WAS177" s="37"/>
      <c r="WAT177" s="37"/>
      <c r="WAU177" s="37"/>
      <c r="WAV177" s="37"/>
      <c r="WAW177" s="37"/>
      <c r="WAX177" s="37"/>
      <c r="WAY177" s="37"/>
      <c r="WAZ177" s="37"/>
      <c r="WBA177" s="37"/>
      <c r="WBB177" s="37"/>
      <c r="WBC177" s="37"/>
      <c r="WBD177" s="37"/>
      <c r="WBE177" s="37"/>
      <c r="WBF177" s="37"/>
      <c r="WBG177" s="37"/>
      <c r="WBH177" s="37"/>
      <c r="WBI177" s="37"/>
      <c r="WBJ177" s="37"/>
      <c r="WBK177" s="37"/>
      <c r="WBL177" s="37"/>
      <c r="WBM177" s="37"/>
      <c r="WBN177" s="37"/>
      <c r="WBO177" s="37"/>
      <c r="WBP177" s="37"/>
      <c r="WBQ177" s="37"/>
      <c r="WBR177" s="37"/>
      <c r="WBS177" s="37"/>
      <c r="WBT177" s="37"/>
      <c r="WBU177" s="37"/>
      <c r="WBV177" s="37"/>
      <c r="WBW177" s="37"/>
      <c r="WBX177" s="37"/>
      <c r="WBY177" s="37"/>
      <c r="WBZ177" s="37"/>
      <c r="WCA177" s="37"/>
      <c r="WCB177" s="37"/>
      <c r="WCC177" s="37"/>
      <c r="WCD177" s="37"/>
      <c r="WCE177" s="37"/>
      <c r="WCF177" s="37"/>
      <c r="WCG177" s="37"/>
      <c r="WCH177" s="37"/>
      <c r="WCI177" s="37"/>
      <c r="WCJ177" s="37"/>
      <c r="WCK177" s="37"/>
      <c r="WCL177" s="37"/>
      <c r="WCM177" s="37"/>
      <c r="WCN177" s="37"/>
      <c r="WCO177" s="37"/>
      <c r="WCP177" s="37"/>
      <c r="WCQ177" s="37"/>
      <c r="WCR177" s="37"/>
      <c r="WCS177" s="37"/>
      <c r="WCT177" s="37"/>
      <c r="WCU177" s="37"/>
      <c r="WCV177" s="37"/>
      <c r="WCW177" s="37"/>
      <c r="WCX177" s="37"/>
      <c r="WCY177" s="37"/>
      <c r="WCZ177" s="37"/>
      <c r="WDA177" s="37"/>
      <c r="WDB177" s="37"/>
      <c r="WDC177" s="37"/>
      <c r="WDD177" s="37"/>
      <c r="WDE177" s="37"/>
      <c r="WDF177" s="37"/>
      <c r="WDG177" s="37"/>
      <c r="WDH177" s="37"/>
      <c r="WDI177" s="37"/>
      <c r="WDJ177" s="37"/>
      <c r="WDK177" s="37"/>
      <c r="WDL177" s="37"/>
      <c r="WDM177" s="37"/>
      <c r="WDN177" s="37"/>
      <c r="WDO177" s="37"/>
      <c r="WDP177" s="37"/>
      <c r="WDQ177" s="37"/>
      <c r="WDR177" s="37"/>
      <c r="WDS177" s="37"/>
      <c r="WDT177" s="37"/>
      <c r="WDU177" s="37"/>
      <c r="WDV177" s="37"/>
      <c r="WDW177" s="37"/>
      <c r="WDX177" s="37"/>
      <c r="WDY177" s="37"/>
      <c r="WDZ177" s="37"/>
      <c r="WEA177" s="37"/>
      <c r="WEB177" s="37"/>
      <c r="WEC177" s="37"/>
      <c r="WED177" s="37"/>
      <c r="WEE177" s="37"/>
      <c r="WEF177" s="37"/>
      <c r="WEG177" s="37"/>
      <c r="WEH177" s="37"/>
      <c r="WEI177" s="37"/>
      <c r="WEJ177" s="37"/>
      <c r="WEK177" s="37"/>
      <c r="WEL177" s="37"/>
      <c r="WEM177" s="37"/>
      <c r="WEN177" s="37"/>
      <c r="WEO177" s="37"/>
      <c r="WEP177" s="37"/>
      <c r="WEQ177" s="37"/>
      <c r="WER177" s="37"/>
      <c r="WES177" s="37"/>
      <c r="WET177" s="37"/>
      <c r="WEU177" s="37"/>
      <c r="WEV177" s="37"/>
      <c r="WEW177" s="37"/>
      <c r="WEX177" s="37"/>
      <c r="WEY177" s="37"/>
      <c r="WEZ177" s="37"/>
      <c r="WFA177" s="37"/>
      <c r="WFB177" s="37"/>
      <c r="WFC177" s="37"/>
      <c r="WFD177" s="37"/>
      <c r="WFE177" s="37"/>
      <c r="WFF177" s="37"/>
      <c r="WFG177" s="37"/>
      <c r="WFH177" s="37"/>
      <c r="WFI177" s="37"/>
      <c r="WFJ177" s="37"/>
      <c r="WFK177" s="37"/>
      <c r="WFL177" s="37"/>
      <c r="WFM177" s="37"/>
      <c r="WFN177" s="37"/>
      <c r="WFO177" s="37"/>
      <c r="WFP177" s="37"/>
      <c r="WFQ177" s="37"/>
      <c r="WFR177" s="37"/>
      <c r="WFS177" s="37"/>
      <c r="WFT177" s="37"/>
      <c r="WFU177" s="37"/>
      <c r="WFV177" s="37"/>
      <c r="WFW177" s="37"/>
      <c r="WFX177" s="37"/>
      <c r="WFY177" s="37"/>
      <c r="WFZ177" s="37"/>
      <c r="WGA177" s="37"/>
      <c r="WGB177" s="37"/>
      <c r="WGC177" s="37"/>
      <c r="WGD177" s="37"/>
      <c r="WGE177" s="37"/>
      <c r="WGF177" s="37"/>
      <c r="WGG177" s="37"/>
      <c r="WGH177" s="37"/>
      <c r="WGI177" s="37"/>
      <c r="WGJ177" s="37"/>
      <c r="WGK177" s="37"/>
      <c r="WGL177" s="37"/>
      <c r="WGM177" s="37"/>
      <c r="WGN177" s="37"/>
      <c r="WGO177" s="37"/>
      <c r="WGP177" s="37"/>
      <c r="WGQ177" s="37"/>
      <c r="WGR177" s="37"/>
      <c r="WGS177" s="37"/>
      <c r="WGT177" s="37"/>
      <c r="WGU177" s="37"/>
      <c r="WGV177" s="37"/>
      <c r="WGW177" s="37"/>
      <c r="WGX177" s="37"/>
      <c r="WGY177" s="37"/>
      <c r="WGZ177" s="37"/>
      <c r="WHA177" s="37"/>
      <c r="WHB177" s="37"/>
      <c r="WHC177" s="37"/>
      <c r="WHD177" s="37"/>
      <c r="WHE177" s="37"/>
      <c r="WHF177" s="37"/>
      <c r="WHG177" s="37"/>
      <c r="WHH177" s="37"/>
      <c r="WHI177" s="37"/>
      <c r="WHJ177" s="37"/>
      <c r="WHK177" s="37"/>
      <c r="WHL177" s="37"/>
      <c r="WHM177" s="37"/>
      <c r="WHN177" s="37"/>
      <c r="WHO177" s="37"/>
      <c r="WHP177" s="37"/>
      <c r="WHQ177" s="37"/>
      <c r="WHR177" s="37"/>
      <c r="WHS177" s="37"/>
      <c r="WHT177" s="37"/>
      <c r="WHU177" s="37"/>
      <c r="WHV177" s="37"/>
      <c r="WHW177" s="37"/>
      <c r="WHX177" s="37"/>
      <c r="WHY177" s="37"/>
      <c r="WHZ177" s="37"/>
      <c r="WIA177" s="37"/>
      <c r="WIB177" s="37"/>
      <c r="WIC177" s="37"/>
      <c r="WID177" s="37"/>
      <c r="WIE177" s="37"/>
      <c r="WIF177" s="37"/>
      <c r="WIG177" s="37"/>
      <c r="WIH177" s="37"/>
      <c r="WII177" s="37"/>
      <c r="WIJ177" s="37"/>
      <c r="WIK177" s="37"/>
      <c r="WIL177" s="37"/>
      <c r="WIM177" s="37"/>
      <c r="WIN177" s="37"/>
      <c r="WIO177" s="37"/>
      <c r="WIP177" s="37"/>
      <c r="WIQ177" s="37"/>
      <c r="WIR177" s="37"/>
      <c r="WIS177" s="37"/>
      <c r="WIT177" s="37"/>
      <c r="WIU177" s="37"/>
      <c r="WIV177" s="37"/>
      <c r="WIW177" s="37"/>
      <c r="WIX177" s="37"/>
      <c r="WIY177" s="37"/>
      <c r="WIZ177" s="37"/>
      <c r="WJA177" s="37"/>
      <c r="WJB177" s="37"/>
      <c r="WJC177" s="37"/>
      <c r="WJD177" s="37"/>
      <c r="WJE177" s="37"/>
      <c r="WJF177" s="37"/>
      <c r="WJG177" s="37"/>
      <c r="WJH177" s="37"/>
      <c r="WJI177" s="37"/>
      <c r="WJJ177" s="37"/>
      <c r="WJK177" s="37"/>
      <c r="WJL177" s="37"/>
      <c r="WJM177" s="37"/>
      <c r="WJN177" s="37"/>
      <c r="WJO177" s="37"/>
      <c r="WJP177" s="37"/>
      <c r="WJQ177" s="37"/>
      <c r="WJR177" s="37"/>
      <c r="WJS177" s="37"/>
      <c r="WJT177" s="37"/>
      <c r="WJU177" s="37"/>
      <c r="WJV177" s="37"/>
      <c r="WJW177" s="37"/>
      <c r="WJX177" s="37"/>
      <c r="WJY177" s="37"/>
      <c r="WJZ177" s="37"/>
      <c r="WKA177" s="37"/>
      <c r="WKB177" s="37"/>
      <c r="WKC177" s="37"/>
      <c r="WKD177" s="37"/>
      <c r="WKE177" s="37"/>
      <c r="WKF177" s="37"/>
      <c r="WKG177" s="37"/>
      <c r="WKH177" s="37"/>
      <c r="WKI177" s="37"/>
      <c r="WKJ177" s="37"/>
      <c r="WKK177" s="37"/>
      <c r="WKL177" s="37"/>
      <c r="WKM177" s="37"/>
      <c r="WKN177" s="37"/>
      <c r="WKO177" s="37"/>
      <c r="WKP177" s="37"/>
      <c r="WKQ177" s="37"/>
      <c r="WKR177" s="37"/>
      <c r="WKS177" s="37"/>
      <c r="WKT177" s="37"/>
      <c r="WKU177" s="37"/>
      <c r="WKV177" s="37"/>
      <c r="WKW177" s="37"/>
      <c r="WKX177" s="37"/>
      <c r="WKY177" s="37"/>
      <c r="WKZ177" s="37"/>
      <c r="WLA177" s="37"/>
      <c r="WLB177" s="37"/>
      <c r="WLC177" s="37"/>
      <c r="WLD177" s="37"/>
      <c r="WLE177" s="37"/>
      <c r="WLF177" s="37"/>
      <c r="WLG177" s="37"/>
      <c r="WLH177" s="37"/>
      <c r="WLI177" s="37"/>
      <c r="WLJ177" s="37"/>
      <c r="WLK177" s="37"/>
      <c r="WLL177" s="37"/>
      <c r="WLM177" s="37"/>
      <c r="WLN177" s="37"/>
      <c r="WLO177" s="37"/>
      <c r="WLP177" s="37"/>
      <c r="WLQ177" s="37"/>
      <c r="WLR177" s="37"/>
      <c r="WLS177" s="37"/>
      <c r="WLT177" s="37"/>
      <c r="WLU177" s="37"/>
      <c r="WLV177" s="37"/>
      <c r="WLW177" s="37"/>
      <c r="WLX177" s="37"/>
      <c r="WLY177" s="37"/>
      <c r="WLZ177" s="37"/>
      <c r="WMA177" s="37"/>
      <c r="WMB177" s="37"/>
      <c r="WMC177" s="37"/>
      <c r="WMD177" s="37"/>
      <c r="WME177" s="37"/>
      <c r="WMF177" s="37"/>
      <c r="WMG177" s="37"/>
      <c r="WMH177" s="37"/>
      <c r="WMI177" s="37"/>
      <c r="WMJ177" s="37"/>
      <c r="WMK177" s="37"/>
      <c r="WML177" s="37"/>
      <c r="WMM177" s="37"/>
      <c r="WMN177" s="37"/>
      <c r="WMO177" s="37"/>
      <c r="WMP177" s="37"/>
      <c r="WMQ177" s="37"/>
      <c r="WMR177" s="37"/>
      <c r="WMS177" s="37"/>
      <c r="WMT177" s="37"/>
      <c r="WMU177" s="37"/>
      <c r="WMV177" s="37"/>
      <c r="WMW177" s="37"/>
      <c r="WMX177" s="37"/>
      <c r="WMY177" s="37"/>
      <c r="WMZ177" s="37"/>
      <c r="WNA177" s="37"/>
      <c r="WNB177" s="37"/>
      <c r="WNC177" s="37"/>
      <c r="WND177" s="37"/>
      <c r="WNE177" s="37"/>
      <c r="WNF177" s="37"/>
      <c r="WNG177" s="37"/>
      <c r="WNH177" s="37"/>
      <c r="WNI177" s="37"/>
      <c r="WNJ177" s="37"/>
      <c r="WNK177" s="37"/>
      <c r="WNL177" s="37"/>
      <c r="WNM177" s="37"/>
      <c r="WNN177" s="37"/>
      <c r="WNO177" s="37"/>
      <c r="WNP177" s="37"/>
      <c r="WNQ177" s="37"/>
      <c r="WNR177" s="37"/>
      <c r="WNS177" s="37"/>
      <c r="WNT177" s="37"/>
      <c r="WNU177" s="37"/>
      <c r="WNV177" s="37"/>
      <c r="WNW177" s="37"/>
      <c r="WNX177" s="37"/>
      <c r="WNY177" s="37"/>
      <c r="WNZ177" s="37"/>
      <c r="WOA177" s="37"/>
      <c r="WOB177" s="37"/>
      <c r="WOC177" s="37"/>
      <c r="WOD177" s="37"/>
      <c r="WOE177" s="37"/>
      <c r="WOF177" s="37"/>
      <c r="WOG177" s="37"/>
      <c r="WOH177" s="37"/>
      <c r="WOI177" s="37"/>
      <c r="WOJ177" s="37"/>
      <c r="WOK177" s="37"/>
      <c r="WOL177" s="37"/>
      <c r="WOM177" s="37"/>
      <c r="WON177" s="37"/>
      <c r="WOO177" s="37"/>
      <c r="WOP177" s="37"/>
      <c r="WOQ177" s="37"/>
      <c r="WOR177" s="37"/>
      <c r="WOS177" s="37"/>
      <c r="WOT177" s="37"/>
      <c r="WOU177" s="37"/>
      <c r="WOV177" s="37"/>
      <c r="WOW177" s="37"/>
      <c r="WOX177" s="37"/>
      <c r="WOY177" s="37"/>
      <c r="WOZ177" s="37"/>
      <c r="WPA177" s="37"/>
      <c r="WPB177" s="37"/>
      <c r="WPC177" s="37"/>
      <c r="WPD177" s="37"/>
      <c r="WPE177" s="37"/>
      <c r="WPF177" s="37"/>
      <c r="WPG177" s="37"/>
      <c r="WPH177" s="37"/>
      <c r="WPI177" s="37"/>
      <c r="WPJ177" s="37"/>
      <c r="WPK177" s="37"/>
      <c r="WPL177" s="37"/>
      <c r="WPM177" s="37"/>
      <c r="WPN177" s="37"/>
      <c r="WPO177" s="37"/>
      <c r="WPP177" s="37"/>
      <c r="WPQ177" s="37"/>
      <c r="WPR177" s="37"/>
      <c r="WPS177" s="37"/>
      <c r="WPT177" s="37"/>
      <c r="WPU177" s="37"/>
      <c r="WPV177" s="37"/>
      <c r="WPW177" s="37"/>
      <c r="WPX177" s="37"/>
      <c r="WPY177" s="37"/>
      <c r="WPZ177" s="37"/>
      <c r="WQA177" s="37"/>
      <c r="WQB177" s="37"/>
      <c r="WQC177" s="37"/>
      <c r="WQD177" s="37"/>
      <c r="WQE177" s="37"/>
      <c r="WQF177" s="37"/>
      <c r="WQG177" s="37"/>
      <c r="WQH177" s="37"/>
      <c r="WQI177" s="37"/>
      <c r="WQJ177" s="37"/>
      <c r="WQK177" s="37"/>
      <c r="WQL177" s="37"/>
      <c r="WQM177" s="37"/>
      <c r="WQN177" s="37"/>
      <c r="WQO177" s="37"/>
      <c r="WQP177" s="37"/>
      <c r="WQQ177" s="37"/>
      <c r="WQR177" s="37"/>
      <c r="WQS177" s="37"/>
      <c r="WQT177" s="37"/>
      <c r="WQU177" s="37"/>
      <c r="WQV177" s="37"/>
      <c r="WQW177" s="37"/>
      <c r="WQX177" s="37"/>
      <c r="WQY177" s="37"/>
      <c r="WQZ177" s="37"/>
      <c r="WRA177" s="37"/>
      <c r="WRB177" s="37"/>
      <c r="WRC177" s="37"/>
      <c r="WRD177" s="37"/>
      <c r="WRE177" s="37"/>
      <c r="WRF177" s="37"/>
      <c r="WRG177" s="37"/>
      <c r="WRH177" s="37"/>
      <c r="WRI177" s="37"/>
      <c r="WRJ177" s="37"/>
      <c r="WRK177" s="37"/>
      <c r="WRL177" s="37"/>
      <c r="WRM177" s="37"/>
      <c r="WRN177" s="37"/>
      <c r="WRO177" s="37"/>
      <c r="WRP177" s="37"/>
      <c r="WRQ177" s="37"/>
      <c r="WRR177" s="37"/>
      <c r="WRS177" s="37"/>
      <c r="WRT177" s="37"/>
      <c r="WRU177" s="37"/>
      <c r="WRV177" s="37"/>
      <c r="WRW177" s="37"/>
      <c r="WRX177" s="37"/>
      <c r="WRY177" s="37"/>
      <c r="WRZ177" s="37"/>
      <c r="WSA177" s="37"/>
      <c r="WSB177" s="37"/>
      <c r="WSC177" s="37"/>
      <c r="WSD177" s="37"/>
      <c r="WSE177" s="37"/>
      <c r="WSF177" s="37"/>
      <c r="WSG177" s="37"/>
      <c r="WSH177" s="37"/>
      <c r="WSI177" s="37"/>
      <c r="WSJ177" s="37"/>
      <c r="WSK177" s="37"/>
      <c r="WSL177" s="37"/>
      <c r="WSM177" s="37"/>
      <c r="WSN177" s="37"/>
      <c r="WSO177" s="37"/>
      <c r="WSP177" s="37"/>
      <c r="WSQ177" s="37"/>
      <c r="WSR177" s="37"/>
      <c r="WSS177" s="37"/>
      <c r="WST177" s="37"/>
      <c r="WSU177" s="37"/>
      <c r="WSV177" s="37"/>
      <c r="WSW177" s="37"/>
      <c r="WSX177" s="37"/>
      <c r="WSY177" s="37"/>
      <c r="WSZ177" s="37"/>
      <c r="WTA177" s="37"/>
      <c r="WTB177" s="37"/>
      <c r="WTC177" s="37"/>
      <c r="WTD177" s="37"/>
      <c r="WTE177" s="37"/>
      <c r="WTF177" s="37"/>
      <c r="WTG177" s="37"/>
      <c r="WTH177" s="37"/>
      <c r="WTI177" s="37"/>
      <c r="WTJ177" s="37"/>
      <c r="WTK177" s="37"/>
      <c r="WTL177" s="37"/>
      <c r="WTM177" s="37"/>
      <c r="WTN177" s="37"/>
      <c r="WTO177" s="37"/>
      <c r="WTP177" s="37"/>
      <c r="WTQ177" s="37"/>
      <c r="WTR177" s="37"/>
      <c r="WTS177" s="37"/>
      <c r="WTT177" s="37"/>
      <c r="WTU177" s="37"/>
      <c r="WTV177" s="37"/>
      <c r="WTW177" s="37"/>
      <c r="WTX177" s="37"/>
      <c r="WTY177" s="37"/>
      <c r="WTZ177" s="37"/>
      <c r="WUA177" s="37"/>
      <c r="WUB177" s="37"/>
      <c r="WUC177" s="37"/>
      <c r="WUD177" s="37"/>
      <c r="WUE177" s="37"/>
      <c r="WUF177" s="37"/>
      <c r="WUG177" s="37"/>
      <c r="WUH177" s="37"/>
      <c r="WUI177" s="37"/>
      <c r="WUJ177" s="37"/>
      <c r="WUK177" s="37"/>
      <c r="WUL177" s="37"/>
      <c r="WUM177" s="37"/>
      <c r="WUN177" s="37"/>
      <c r="WUO177" s="37"/>
      <c r="WUP177" s="37"/>
      <c r="WUQ177" s="37"/>
      <c r="WUR177" s="37"/>
      <c r="WUS177" s="37"/>
      <c r="WUT177" s="37"/>
      <c r="WUU177" s="37"/>
      <c r="WUV177" s="37"/>
      <c r="WUW177" s="37"/>
      <c r="WUX177" s="37"/>
      <c r="WUY177" s="37"/>
      <c r="WUZ177" s="37"/>
      <c r="WVA177" s="37"/>
      <c r="WVB177" s="37"/>
      <c r="WVC177" s="37"/>
      <c r="WVD177" s="37"/>
      <c r="WVE177" s="37"/>
      <c r="WVF177" s="37"/>
      <c r="WVG177" s="37"/>
      <c r="WVH177" s="37"/>
      <c r="WVI177" s="37"/>
      <c r="WVJ177" s="37"/>
      <c r="WVK177" s="37"/>
      <c r="WVL177" s="37"/>
      <c r="WVM177" s="37"/>
      <c r="WVN177" s="37"/>
      <c r="WVO177" s="37"/>
      <c r="WVP177" s="37"/>
      <c r="WVQ177" s="37"/>
      <c r="WVR177" s="37"/>
      <c r="WVS177" s="37"/>
      <c r="WVT177" s="37"/>
      <c r="WVU177" s="37"/>
      <c r="WVV177" s="37"/>
      <c r="WVW177" s="37"/>
      <c r="WVX177" s="37"/>
      <c r="WVY177" s="37"/>
      <c r="WVZ177" s="37"/>
      <c r="WWA177" s="37"/>
      <c r="WWB177" s="37"/>
    </row>
    <row r="178" spans="1:16148" x14ac:dyDescent="0.2">
      <c r="A178" s="340" t="s">
        <v>1941</v>
      </c>
      <c r="B178" s="326">
        <f>'SH Pattern'!D56</f>
        <v>1.1399999999999999</v>
      </c>
      <c r="C178" s="326">
        <f>'SH Pattern'!AB56</f>
        <v>1.99</v>
      </c>
      <c r="D178" s="326">
        <f>'SH Pattern'!AZ56</f>
        <v>1.48</v>
      </c>
      <c r="E178" s="326">
        <f>'SH Pattern'!CJ56</f>
        <v>1.88</v>
      </c>
      <c r="F178" s="326">
        <f>'SH Pattern'!DH56</f>
        <v>0.01</v>
      </c>
      <c r="G178" s="326">
        <f>'SH Pattern'!EF56</f>
        <v>0.83</v>
      </c>
      <c r="H178" s="326">
        <f>'SH Pattern'!FD56</f>
        <v>0.92</v>
      </c>
      <c r="I178" s="326">
        <f>'SH Pattern'!GB56</f>
        <v>2.84</v>
      </c>
      <c r="J178" s="326">
        <f>'SH Pattern'!GZ56</f>
        <v>3.69</v>
      </c>
      <c r="K178" s="326">
        <f>'SH Pattern'!HX56</f>
        <v>4.13</v>
      </c>
      <c r="L178" s="326">
        <f>'SH Pattern'!IV56</f>
        <v>3.4</v>
      </c>
      <c r="M178" s="326">
        <f>'SH Pattern'!JT56</f>
        <v>1.75</v>
      </c>
      <c r="N178" s="326">
        <f>'SH Pattern'!KX56</f>
        <v>1.5</v>
      </c>
      <c r="O178" s="326">
        <f>'SH Pattern'!LV56</f>
        <v>3.44</v>
      </c>
      <c r="P178" s="326">
        <f>'SH Pattern'!MT56</f>
        <v>4.45</v>
      </c>
      <c r="Q178" s="326">
        <f>'SH Pattern'!NR56</f>
        <v>6.2</v>
      </c>
      <c r="R178" s="327">
        <f>'SH Pattern'!OP56</f>
        <v>0.84</v>
      </c>
      <c r="S178" s="37"/>
      <c r="T178" s="37"/>
      <c r="U178" s="37"/>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c r="AU178" s="37"/>
      <c r="AV178" s="37"/>
      <c r="AW178" s="37"/>
      <c r="AX178" s="37"/>
      <c r="AY178" s="37"/>
      <c r="AZ178" s="37"/>
      <c r="BA178" s="37"/>
      <c r="BB178" s="37"/>
      <c r="BC178" s="37"/>
      <c r="BD178" s="37"/>
      <c r="BE178" s="37"/>
      <c r="BF178" s="37"/>
      <c r="BG178" s="37"/>
      <c r="BH178" s="37"/>
      <c r="BI178" s="37"/>
      <c r="BJ178" s="37"/>
      <c r="BK178" s="37"/>
      <c r="BL178" s="37"/>
      <c r="BM178" s="37"/>
      <c r="BN178" s="37"/>
      <c r="BO178" s="37"/>
      <c r="BP178" s="37"/>
      <c r="BQ178" s="37"/>
      <c r="BR178" s="37"/>
      <c r="BS178" s="37"/>
      <c r="BT178" s="37"/>
      <c r="BU178" s="37"/>
      <c r="BV178" s="37"/>
      <c r="BW178" s="37"/>
      <c r="BX178" s="37"/>
      <c r="BY178" s="37"/>
      <c r="BZ178" s="37"/>
      <c r="CA178" s="37"/>
      <c r="CB178" s="37"/>
      <c r="CC178" s="37"/>
      <c r="CD178" s="37"/>
      <c r="CE178" s="37"/>
      <c r="CF178" s="37"/>
      <c r="CG178" s="37"/>
      <c r="CH178" s="37"/>
      <c r="CI178" s="37"/>
      <c r="CJ178" s="37"/>
      <c r="CK178" s="37"/>
      <c r="CL178" s="37"/>
      <c r="CM178" s="37"/>
      <c r="CN178" s="37"/>
      <c r="CO178" s="37"/>
      <c r="CP178" s="37"/>
      <c r="CQ178" s="37"/>
      <c r="CR178" s="37"/>
      <c r="CS178" s="37"/>
      <c r="CT178" s="37"/>
      <c r="CU178" s="37"/>
      <c r="CV178" s="37"/>
      <c r="CW178" s="37"/>
      <c r="CX178" s="37"/>
      <c r="CY178" s="37"/>
      <c r="CZ178" s="37"/>
      <c r="DA178" s="37"/>
      <c r="DB178" s="37"/>
      <c r="DC178" s="37"/>
      <c r="DD178" s="37"/>
      <c r="DE178" s="37"/>
      <c r="DF178" s="37"/>
      <c r="DG178" s="37"/>
      <c r="DH178" s="37"/>
      <c r="DI178" s="37"/>
      <c r="DJ178" s="37"/>
      <c r="DK178" s="37"/>
      <c r="DL178" s="37"/>
      <c r="DM178" s="37"/>
      <c r="DN178" s="37"/>
      <c r="DO178" s="37"/>
      <c r="DP178" s="37"/>
      <c r="DQ178" s="37"/>
      <c r="DR178" s="37"/>
      <c r="DS178" s="37"/>
      <c r="DT178" s="37"/>
      <c r="DU178" s="37"/>
      <c r="DV178" s="37"/>
      <c r="DW178" s="37"/>
      <c r="DX178" s="37"/>
      <c r="DY178" s="37"/>
      <c r="DZ178" s="37"/>
      <c r="EA178" s="37"/>
      <c r="EB178" s="37"/>
      <c r="EC178" s="37"/>
      <c r="ED178" s="37"/>
      <c r="EE178" s="37"/>
      <c r="EF178" s="37"/>
      <c r="EG178" s="37"/>
      <c r="EH178" s="37"/>
      <c r="EI178" s="37"/>
      <c r="EJ178" s="37"/>
      <c r="EK178" s="37"/>
      <c r="EL178" s="37"/>
      <c r="EM178" s="37"/>
      <c r="EN178" s="37"/>
      <c r="EO178" s="37"/>
      <c r="EP178" s="37"/>
      <c r="EQ178" s="37"/>
      <c r="ER178" s="37"/>
      <c r="ES178" s="37"/>
      <c r="ET178" s="37"/>
      <c r="EU178" s="37"/>
      <c r="EV178" s="37"/>
      <c r="EW178" s="37"/>
      <c r="EX178" s="37"/>
      <c r="EY178" s="37"/>
      <c r="EZ178" s="37"/>
      <c r="FA178" s="37"/>
      <c r="FB178" s="37"/>
      <c r="FC178" s="37"/>
      <c r="FD178" s="37"/>
      <c r="FE178" s="37"/>
      <c r="FF178" s="37"/>
      <c r="FG178" s="37"/>
      <c r="FH178" s="37"/>
      <c r="FI178" s="37"/>
      <c r="FJ178" s="37"/>
      <c r="FK178" s="37"/>
      <c r="FL178" s="37"/>
      <c r="FM178" s="37"/>
      <c r="FN178" s="37"/>
      <c r="FO178" s="37"/>
      <c r="FP178" s="37"/>
      <c r="FQ178" s="37"/>
      <c r="FR178" s="37"/>
      <c r="FS178" s="37"/>
      <c r="FT178" s="37"/>
      <c r="FU178" s="37"/>
      <c r="FV178" s="37"/>
      <c r="FW178" s="37"/>
      <c r="FX178" s="37"/>
      <c r="FY178" s="37"/>
      <c r="FZ178" s="37"/>
      <c r="GA178" s="37"/>
      <c r="GB178" s="37"/>
      <c r="GC178" s="37"/>
      <c r="GD178" s="37"/>
      <c r="GE178" s="37"/>
      <c r="GF178" s="37"/>
      <c r="GG178" s="37"/>
      <c r="GH178" s="37"/>
      <c r="GI178" s="37"/>
      <c r="GJ178" s="37"/>
      <c r="GK178" s="37"/>
      <c r="GL178" s="37"/>
      <c r="GM178" s="37"/>
      <c r="GN178" s="37"/>
      <c r="GO178" s="37"/>
      <c r="GP178" s="37"/>
      <c r="GQ178" s="37"/>
      <c r="GR178" s="37"/>
      <c r="GS178" s="37"/>
      <c r="GT178" s="37"/>
      <c r="GU178" s="37"/>
      <c r="GV178" s="37"/>
      <c r="GW178" s="37"/>
      <c r="GX178" s="37"/>
      <c r="GY178" s="37"/>
      <c r="GZ178" s="37"/>
      <c r="HA178" s="37"/>
      <c r="HB178" s="37"/>
      <c r="HC178" s="37"/>
      <c r="HD178" s="37"/>
      <c r="HE178" s="37"/>
      <c r="HF178" s="37"/>
      <c r="HG178" s="37"/>
      <c r="HH178" s="37"/>
      <c r="HI178" s="37"/>
      <c r="HJ178" s="37"/>
      <c r="HK178" s="37"/>
      <c r="HL178" s="37"/>
      <c r="HM178" s="37"/>
      <c r="HN178" s="37"/>
      <c r="HO178" s="37"/>
      <c r="HP178" s="37"/>
      <c r="HQ178" s="37"/>
      <c r="HR178" s="37"/>
      <c r="HS178" s="37"/>
      <c r="HT178" s="37"/>
      <c r="HU178" s="37"/>
      <c r="HV178" s="37"/>
      <c r="HW178" s="37"/>
      <c r="HX178" s="37"/>
      <c r="HY178" s="37"/>
      <c r="HZ178" s="37"/>
      <c r="IA178" s="37"/>
      <c r="IB178" s="37"/>
      <c r="IC178" s="37"/>
      <c r="ID178" s="37"/>
      <c r="IE178" s="37"/>
      <c r="IF178" s="37"/>
      <c r="IG178" s="37"/>
      <c r="IH178" s="37"/>
      <c r="II178" s="37"/>
      <c r="IJ178" s="37"/>
      <c r="IK178" s="37"/>
      <c r="IL178" s="37"/>
      <c r="IM178" s="37"/>
      <c r="IN178" s="37"/>
      <c r="IO178" s="37"/>
      <c r="IP178" s="37"/>
      <c r="IQ178" s="37"/>
      <c r="IR178" s="37"/>
      <c r="IS178" s="37"/>
      <c r="IT178" s="37"/>
      <c r="IU178" s="37"/>
      <c r="IV178" s="37"/>
      <c r="IW178" s="37"/>
      <c r="IX178" s="37"/>
      <c r="IY178" s="37"/>
      <c r="IZ178" s="37"/>
      <c r="JA178" s="37"/>
      <c r="JB178" s="37"/>
      <c r="JC178" s="37"/>
      <c r="JD178" s="37"/>
      <c r="JE178" s="37"/>
      <c r="JF178" s="37"/>
      <c r="JG178" s="37"/>
      <c r="JH178" s="37"/>
      <c r="JI178" s="37"/>
      <c r="JJ178" s="37"/>
      <c r="JK178" s="37"/>
      <c r="JL178" s="37"/>
      <c r="JM178" s="37"/>
      <c r="JN178" s="37"/>
      <c r="JO178" s="37"/>
      <c r="JP178" s="37"/>
      <c r="JQ178" s="37"/>
      <c r="JR178" s="37"/>
      <c r="JS178" s="37"/>
      <c r="JT178" s="37"/>
      <c r="JU178" s="37"/>
      <c r="JV178" s="37"/>
      <c r="JW178" s="37"/>
      <c r="JX178" s="37"/>
      <c r="JY178" s="37"/>
      <c r="JZ178" s="37"/>
      <c r="KA178" s="37"/>
      <c r="KB178" s="37"/>
      <c r="KC178" s="37"/>
      <c r="KD178" s="37"/>
      <c r="KE178" s="37"/>
      <c r="KF178" s="37"/>
      <c r="KG178" s="37"/>
      <c r="KH178" s="37"/>
      <c r="KI178" s="37"/>
      <c r="KJ178" s="37"/>
      <c r="KK178" s="37"/>
      <c r="KL178" s="37"/>
      <c r="KM178" s="37"/>
      <c r="KN178" s="37"/>
      <c r="KO178" s="37"/>
      <c r="KP178" s="37"/>
      <c r="KQ178" s="37"/>
      <c r="KR178" s="37"/>
      <c r="KS178" s="37"/>
      <c r="KT178" s="37"/>
      <c r="KU178" s="37"/>
      <c r="KV178" s="37"/>
      <c r="KW178" s="37"/>
      <c r="KX178" s="37"/>
      <c r="KY178" s="37"/>
      <c r="KZ178" s="37"/>
      <c r="LA178" s="37"/>
      <c r="LB178" s="37"/>
      <c r="LC178" s="37"/>
      <c r="LD178" s="37"/>
      <c r="LE178" s="37"/>
      <c r="LF178" s="37"/>
      <c r="LG178" s="37"/>
      <c r="LH178" s="37"/>
      <c r="LI178" s="37"/>
      <c r="LJ178" s="37"/>
      <c r="LK178" s="37"/>
      <c r="LL178" s="37"/>
      <c r="LM178" s="37"/>
      <c r="LN178" s="37"/>
      <c r="LO178" s="37"/>
      <c r="LP178" s="37"/>
      <c r="LQ178" s="37"/>
      <c r="LR178" s="37"/>
      <c r="LS178" s="37"/>
      <c r="LT178" s="37"/>
      <c r="LU178" s="37"/>
      <c r="LV178" s="37"/>
      <c r="LW178" s="37"/>
      <c r="LX178" s="37"/>
      <c r="LY178" s="37"/>
      <c r="LZ178" s="37"/>
      <c r="MA178" s="37"/>
      <c r="MB178" s="37"/>
      <c r="MC178" s="37"/>
      <c r="MD178" s="37"/>
      <c r="ME178" s="37"/>
      <c r="MF178" s="37"/>
      <c r="MG178" s="37"/>
      <c r="MH178" s="37"/>
      <c r="MI178" s="37"/>
      <c r="MJ178" s="37"/>
      <c r="MK178" s="37"/>
      <c r="ML178" s="37"/>
      <c r="MM178" s="37"/>
      <c r="MN178" s="37"/>
      <c r="MO178" s="37"/>
      <c r="MP178" s="37"/>
      <c r="MQ178" s="37"/>
      <c r="MR178" s="37"/>
      <c r="MS178" s="37"/>
      <c r="MT178" s="37"/>
      <c r="MU178" s="37"/>
      <c r="MV178" s="37"/>
      <c r="MW178" s="37"/>
      <c r="MX178" s="37"/>
      <c r="MY178" s="37"/>
      <c r="MZ178" s="37"/>
      <c r="NA178" s="37"/>
      <c r="NB178" s="37"/>
      <c r="NC178" s="37"/>
      <c r="ND178" s="37"/>
      <c r="NE178" s="37"/>
      <c r="NF178" s="37"/>
      <c r="NG178" s="37"/>
      <c r="NH178" s="37"/>
      <c r="NI178" s="37"/>
      <c r="NJ178" s="37"/>
      <c r="NK178" s="37"/>
      <c r="NL178" s="37"/>
      <c r="NM178" s="37"/>
      <c r="NN178" s="37"/>
      <c r="NO178" s="37"/>
      <c r="NP178" s="37"/>
      <c r="NQ178" s="37"/>
      <c r="NR178" s="37"/>
      <c r="NS178" s="37"/>
      <c r="NT178" s="37"/>
      <c r="NU178" s="37"/>
      <c r="NV178" s="37"/>
      <c r="NW178" s="37"/>
      <c r="NX178" s="37"/>
      <c r="NY178" s="37"/>
      <c r="NZ178" s="37"/>
      <c r="OA178" s="37"/>
      <c r="OB178" s="37"/>
      <c r="OC178" s="37"/>
      <c r="OD178" s="37"/>
      <c r="OE178" s="37"/>
      <c r="OF178" s="37"/>
      <c r="OG178" s="37"/>
      <c r="OH178" s="37"/>
      <c r="OI178" s="37"/>
      <c r="OJ178" s="37"/>
      <c r="OK178" s="37"/>
      <c r="OL178" s="37"/>
      <c r="OM178" s="37"/>
      <c r="ON178" s="37"/>
      <c r="OO178" s="37"/>
      <c r="OP178" s="37"/>
      <c r="OQ178" s="37"/>
      <c r="OR178" s="37"/>
      <c r="OS178" s="37"/>
      <c r="OT178" s="37"/>
      <c r="OU178" s="37"/>
      <c r="OV178" s="37"/>
      <c r="OW178" s="37"/>
      <c r="OX178" s="37"/>
      <c r="OY178" s="37"/>
      <c r="OZ178" s="37"/>
      <c r="PA178" s="37"/>
      <c r="PB178" s="37"/>
      <c r="PC178" s="37"/>
      <c r="PD178" s="37"/>
      <c r="PE178" s="37"/>
      <c r="PF178" s="37"/>
      <c r="PG178" s="37"/>
      <c r="PH178" s="37"/>
      <c r="PI178" s="37"/>
      <c r="PJ178" s="37"/>
      <c r="PK178" s="37"/>
      <c r="PL178" s="37"/>
      <c r="PM178" s="37"/>
      <c r="PN178" s="37"/>
      <c r="PO178" s="37"/>
      <c r="PP178" s="37"/>
      <c r="PQ178" s="37"/>
      <c r="PR178" s="37"/>
      <c r="PS178" s="37"/>
      <c r="PT178" s="37"/>
      <c r="PU178" s="37"/>
      <c r="PV178" s="37"/>
      <c r="PW178" s="37"/>
      <c r="PX178" s="37"/>
      <c r="PY178" s="37"/>
      <c r="PZ178" s="37"/>
      <c r="QA178" s="37"/>
      <c r="QB178" s="37"/>
      <c r="QC178" s="37"/>
      <c r="QD178" s="37"/>
      <c r="QE178" s="37"/>
      <c r="QF178" s="37"/>
      <c r="QG178" s="37"/>
      <c r="QH178" s="37"/>
      <c r="QI178" s="37"/>
      <c r="QJ178" s="37"/>
      <c r="QK178" s="37"/>
      <c r="QL178" s="37"/>
      <c r="QM178" s="37"/>
      <c r="QN178" s="37"/>
      <c r="QO178" s="37"/>
      <c r="QP178" s="37"/>
      <c r="QQ178" s="37"/>
      <c r="QR178" s="37"/>
      <c r="QS178" s="37"/>
      <c r="QT178" s="37"/>
      <c r="QU178" s="37"/>
      <c r="QV178" s="37"/>
      <c r="QW178" s="37"/>
      <c r="QX178" s="37"/>
      <c r="QY178" s="37"/>
      <c r="QZ178" s="37"/>
      <c r="RA178" s="37"/>
      <c r="RB178" s="37"/>
      <c r="RC178" s="37"/>
      <c r="RD178" s="37"/>
      <c r="RE178" s="37"/>
      <c r="RF178" s="37"/>
      <c r="RG178" s="37"/>
      <c r="RH178" s="37"/>
      <c r="RI178" s="37"/>
      <c r="RJ178" s="37"/>
      <c r="RK178" s="37"/>
      <c r="RL178" s="37"/>
      <c r="RM178" s="37"/>
      <c r="RN178" s="37"/>
      <c r="RO178" s="37"/>
      <c r="RP178" s="37"/>
      <c r="RQ178" s="37"/>
      <c r="RR178" s="37"/>
      <c r="RS178" s="37"/>
      <c r="RT178" s="37"/>
      <c r="RU178" s="37"/>
      <c r="RV178" s="37"/>
      <c r="RW178" s="37"/>
      <c r="RX178" s="37"/>
      <c r="RY178" s="37"/>
      <c r="RZ178" s="37"/>
      <c r="SA178" s="37"/>
      <c r="SB178" s="37"/>
      <c r="SC178" s="37"/>
      <c r="SD178" s="37"/>
      <c r="SE178" s="37"/>
      <c r="SF178" s="37"/>
      <c r="SG178" s="37"/>
      <c r="SH178" s="37"/>
      <c r="SI178" s="37"/>
      <c r="SJ178" s="37"/>
      <c r="SK178" s="37"/>
      <c r="SL178" s="37"/>
      <c r="SM178" s="37"/>
      <c r="SN178" s="37"/>
      <c r="SO178" s="37"/>
      <c r="SP178" s="37"/>
      <c r="SQ178" s="37"/>
      <c r="SR178" s="37"/>
      <c r="SS178" s="37"/>
      <c r="ST178" s="37"/>
      <c r="SU178" s="37"/>
      <c r="SV178" s="37"/>
      <c r="SW178" s="37"/>
      <c r="SX178" s="37"/>
      <c r="SY178" s="37"/>
      <c r="SZ178" s="37"/>
      <c r="TA178" s="37"/>
      <c r="TB178" s="37"/>
      <c r="TC178" s="37"/>
      <c r="TD178" s="37"/>
      <c r="TE178" s="37"/>
      <c r="TF178" s="37"/>
      <c r="TG178" s="37"/>
      <c r="TH178" s="37"/>
      <c r="TI178" s="37"/>
      <c r="TJ178" s="37"/>
      <c r="TK178" s="37"/>
      <c r="TL178" s="37"/>
      <c r="TM178" s="37"/>
      <c r="TN178" s="37"/>
      <c r="TO178" s="37"/>
      <c r="TP178" s="37"/>
      <c r="TQ178" s="37"/>
      <c r="TR178" s="37"/>
      <c r="TS178" s="37"/>
      <c r="TT178" s="37"/>
      <c r="TU178" s="37"/>
      <c r="TV178" s="37"/>
      <c r="TW178" s="37"/>
      <c r="TX178" s="37"/>
      <c r="TY178" s="37"/>
      <c r="TZ178" s="37"/>
      <c r="UA178" s="37"/>
      <c r="UB178" s="37"/>
      <c r="UC178" s="37"/>
      <c r="UD178" s="37"/>
      <c r="UE178" s="37"/>
      <c r="UF178" s="37"/>
      <c r="UG178" s="37"/>
      <c r="UH178" s="37"/>
      <c r="UI178" s="37"/>
      <c r="UJ178" s="37"/>
      <c r="UK178" s="37"/>
      <c r="UL178" s="37"/>
      <c r="UM178" s="37"/>
      <c r="UN178" s="37"/>
      <c r="UO178" s="37"/>
      <c r="UP178" s="37"/>
      <c r="UQ178" s="37"/>
      <c r="UR178" s="37"/>
      <c r="US178" s="37"/>
      <c r="UT178" s="37"/>
      <c r="UU178" s="37"/>
      <c r="UV178" s="37"/>
      <c r="UW178" s="37"/>
      <c r="UX178" s="37"/>
      <c r="UY178" s="37"/>
      <c r="UZ178" s="37"/>
      <c r="VA178" s="37"/>
      <c r="VB178" s="37"/>
      <c r="VC178" s="37"/>
      <c r="VD178" s="37"/>
      <c r="VE178" s="37"/>
      <c r="VF178" s="37"/>
      <c r="VG178" s="37"/>
      <c r="VH178" s="37"/>
      <c r="VI178" s="37"/>
      <c r="VJ178" s="37"/>
      <c r="VK178" s="37"/>
      <c r="VL178" s="37"/>
      <c r="VM178" s="37"/>
      <c r="VN178" s="37"/>
      <c r="VO178" s="37"/>
      <c r="VP178" s="37"/>
      <c r="VQ178" s="37"/>
      <c r="VR178" s="37"/>
      <c r="VS178" s="37"/>
      <c r="VT178" s="37"/>
      <c r="VU178" s="37"/>
      <c r="VV178" s="37"/>
      <c r="VW178" s="37"/>
      <c r="VX178" s="37"/>
      <c r="VY178" s="37"/>
      <c r="VZ178" s="37"/>
      <c r="WA178" s="37"/>
      <c r="WB178" s="37"/>
      <c r="WC178" s="37"/>
      <c r="WD178" s="37"/>
      <c r="WE178" s="37"/>
      <c r="WF178" s="37"/>
      <c r="WG178" s="37"/>
      <c r="WH178" s="37"/>
      <c r="WI178" s="37"/>
      <c r="WJ178" s="37"/>
      <c r="WK178" s="37"/>
      <c r="WL178" s="37"/>
      <c r="WM178" s="37"/>
      <c r="WN178" s="37"/>
      <c r="WO178" s="37"/>
      <c r="WP178" s="37"/>
      <c r="WQ178" s="37"/>
      <c r="WR178" s="37"/>
      <c r="WS178" s="37"/>
      <c r="WT178" s="37"/>
      <c r="WU178" s="37"/>
      <c r="WV178" s="37"/>
      <c r="WW178" s="37"/>
      <c r="WX178" s="37"/>
      <c r="WY178" s="37"/>
      <c r="WZ178" s="37"/>
      <c r="XA178" s="37"/>
      <c r="XB178" s="37"/>
      <c r="XC178" s="37"/>
      <c r="XD178" s="37"/>
      <c r="XE178" s="37"/>
      <c r="XF178" s="37"/>
      <c r="XG178" s="37"/>
      <c r="XH178" s="37"/>
      <c r="XI178" s="37"/>
      <c r="XJ178" s="37"/>
      <c r="XK178" s="37"/>
      <c r="XL178" s="37"/>
      <c r="XM178" s="37"/>
      <c r="XN178" s="37"/>
      <c r="XO178" s="37"/>
      <c r="XP178" s="37"/>
      <c r="XQ178" s="37"/>
      <c r="XR178" s="37"/>
      <c r="XS178" s="37"/>
      <c r="XT178" s="37"/>
      <c r="XU178" s="37"/>
      <c r="XV178" s="37"/>
      <c r="XW178" s="37"/>
      <c r="XX178" s="37"/>
      <c r="XY178" s="37"/>
      <c r="XZ178" s="37"/>
      <c r="YA178" s="37"/>
      <c r="YB178" s="37"/>
      <c r="YC178" s="37"/>
      <c r="YD178" s="37"/>
      <c r="YE178" s="37"/>
      <c r="YF178" s="37"/>
      <c r="YG178" s="37"/>
      <c r="YH178" s="37"/>
      <c r="YI178" s="37"/>
      <c r="YJ178" s="37"/>
      <c r="YK178" s="37"/>
      <c r="YL178" s="37"/>
      <c r="YM178" s="37"/>
      <c r="YN178" s="37"/>
      <c r="YO178" s="37"/>
      <c r="YP178" s="37"/>
      <c r="YQ178" s="37"/>
      <c r="YR178" s="37"/>
      <c r="YS178" s="37"/>
      <c r="YT178" s="37"/>
      <c r="YU178" s="37"/>
      <c r="YV178" s="37"/>
      <c r="YW178" s="37"/>
      <c r="YX178" s="37"/>
      <c r="YY178" s="37"/>
      <c r="YZ178" s="37"/>
      <c r="ZA178" s="37"/>
      <c r="ZB178" s="37"/>
      <c r="ZC178" s="37"/>
      <c r="ZD178" s="37"/>
      <c r="ZE178" s="37"/>
      <c r="ZF178" s="37"/>
      <c r="ZG178" s="37"/>
      <c r="ZH178" s="37"/>
      <c r="ZI178" s="37"/>
      <c r="ZJ178" s="37"/>
      <c r="ZK178" s="37"/>
      <c r="ZL178" s="37"/>
      <c r="ZM178" s="37"/>
      <c r="ZN178" s="37"/>
      <c r="ZO178" s="37"/>
      <c r="ZP178" s="37"/>
      <c r="ZQ178" s="37"/>
      <c r="ZR178" s="37"/>
      <c r="ZS178" s="37"/>
      <c r="ZT178" s="37"/>
      <c r="ZU178" s="37"/>
      <c r="ZV178" s="37"/>
      <c r="ZW178" s="37"/>
      <c r="ZX178" s="37"/>
      <c r="ZY178" s="37"/>
      <c r="ZZ178" s="37"/>
      <c r="AAA178" s="37"/>
      <c r="AAB178" s="37"/>
      <c r="AAC178" s="37"/>
      <c r="AAD178" s="37"/>
      <c r="AAE178" s="37"/>
      <c r="AAF178" s="37"/>
      <c r="AAG178" s="37"/>
      <c r="AAH178" s="37"/>
      <c r="AAI178" s="37"/>
      <c r="AAJ178" s="37"/>
      <c r="AAK178" s="37"/>
      <c r="AAL178" s="37"/>
      <c r="AAM178" s="37"/>
      <c r="AAN178" s="37"/>
      <c r="AAO178" s="37"/>
      <c r="AAP178" s="37"/>
      <c r="AAQ178" s="37"/>
      <c r="AAR178" s="37"/>
      <c r="AAS178" s="37"/>
      <c r="AAT178" s="37"/>
      <c r="AAU178" s="37"/>
      <c r="AAV178" s="37"/>
      <c r="AAW178" s="37"/>
      <c r="AAX178" s="37"/>
      <c r="AAY178" s="37"/>
      <c r="AAZ178" s="37"/>
      <c r="ABA178" s="37"/>
      <c r="ABB178" s="37"/>
      <c r="ABC178" s="37"/>
      <c r="ABD178" s="37"/>
      <c r="ABE178" s="37"/>
      <c r="ABF178" s="37"/>
      <c r="ABG178" s="37"/>
      <c r="ABH178" s="37"/>
      <c r="ABI178" s="37"/>
      <c r="ABJ178" s="37"/>
      <c r="ABK178" s="37"/>
      <c r="ABL178" s="37"/>
      <c r="ABM178" s="37"/>
      <c r="ABN178" s="37"/>
      <c r="ABO178" s="37"/>
      <c r="ABP178" s="37"/>
      <c r="ABQ178" s="37"/>
      <c r="ABR178" s="37"/>
      <c r="ABS178" s="37"/>
      <c r="ABT178" s="37"/>
      <c r="ABU178" s="37"/>
      <c r="ABV178" s="37"/>
      <c r="ABW178" s="37"/>
      <c r="ABX178" s="37"/>
      <c r="ABY178" s="37"/>
      <c r="ABZ178" s="37"/>
      <c r="ACA178" s="37"/>
      <c r="ACB178" s="37"/>
      <c r="ACC178" s="37"/>
      <c r="ACD178" s="37"/>
      <c r="ACE178" s="37"/>
      <c r="ACF178" s="37"/>
      <c r="ACG178" s="37"/>
      <c r="ACH178" s="37"/>
      <c r="ACI178" s="37"/>
      <c r="ACJ178" s="37"/>
      <c r="ACK178" s="37"/>
      <c r="ACL178" s="37"/>
      <c r="ACM178" s="37"/>
      <c r="ACN178" s="37"/>
      <c r="ACO178" s="37"/>
      <c r="ACP178" s="37"/>
      <c r="ACQ178" s="37"/>
      <c r="ACR178" s="37"/>
      <c r="ACS178" s="37"/>
      <c r="ACT178" s="37"/>
      <c r="ACU178" s="37"/>
      <c r="ACV178" s="37"/>
      <c r="ACW178" s="37"/>
      <c r="ACX178" s="37"/>
      <c r="ACY178" s="37"/>
      <c r="ACZ178" s="37"/>
      <c r="ADA178" s="37"/>
      <c r="ADB178" s="37"/>
      <c r="ADC178" s="37"/>
      <c r="ADD178" s="37"/>
      <c r="ADE178" s="37"/>
      <c r="ADF178" s="37"/>
      <c r="ADG178" s="37"/>
      <c r="ADH178" s="37"/>
      <c r="ADI178" s="37"/>
      <c r="ADJ178" s="37"/>
      <c r="ADK178" s="37"/>
      <c r="ADL178" s="37"/>
      <c r="ADM178" s="37"/>
      <c r="ADN178" s="37"/>
      <c r="ADO178" s="37"/>
      <c r="ADP178" s="37"/>
      <c r="ADQ178" s="37"/>
      <c r="ADR178" s="37"/>
      <c r="ADS178" s="37"/>
      <c r="ADT178" s="37"/>
      <c r="ADU178" s="37"/>
      <c r="ADV178" s="37"/>
      <c r="ADW178" s="37"/>
      <c r="ADX178" s="37"/>
      <c r="ADY178" s="37"/>
      <c r="ADZ178" s="37"/>
      <c r="AEA178" s="37"/>
      <c r="AEB178" s="37"/>
      <c r="AEC178" s="37"/>
      <c r="AED178" s="37"/>
      <c r="AEE178" s="37"/>
      <c r="AEF178" s="37"/>
      <c r="AEG178" s="37"/>
      <c r="AEH178" s="37"/>
      <c r="AEI178" s="37"/>
      <c r="AEJ178" s="37"/>
      <c r="AEK178" s="37"/>
      <c r="AEL178" s="37"/>
      <c r="AEM178" s="37"/>
      <c r="AEN178" s="37"/>
      <c r="AEO178" s="37"/>
      <c r="AEP178" s="37"/>
      <c r="AEQ178" s="37"/>
      <c r="AER178" s="37"/>
      <c r="AES178" s="37"/>
      <c r="AET178" s="37"/>
      <c r="AEU178" s="37"/>
      <c r="AEV178" s="37"/>
      <c r="AEW178" s="37"/>
      <c r="AEX178" s="37"/>
      <c r="AEY178" s="37"/>
      <c r="AEZ178" s="37"/>
      <c r="AFA178" s="37"/>
      <c r="AFB178" s="37"/>
      <c r="AFC178" s="37"/>
      <c r="AFD178" s="37"/>
      <c r="AFE178" s="37"/>
      <c r="AFF178" s="37"/>
      <c r="AFG178" s="37"/>
      <c r="AFH178" s="37"/>
      <c r="AFI178" s="37"/>
      <c r="AFJ178" s="37"/>
      <c r="AFK178" s="37"/>
      <c r="AFL178" s="37"/>
      <c r="AFM178" s="37"/>
      <c r="AFN178" s="37"/>
      <c r="AFO178" s="37"/>
      <c r="AFP178" s="37"/>
      <c r="AFQ178" s="37"/>
      <c r="AFR178" s="37"/>
      <c r="AFS178" s="37"/>
      <c r="AFT178" s="37"/>
      <c r="AFU178" s="37"/>
      <c r="AFV178" s="37"/>
      <c r="AFW178" s="37"/>
      <c r="AFX178" s="37"/>
      <c r="AFY178" s="37"/>
      <c r="AFZ178" s="37"/>
      <c r="AGA178" s="37"/>
      <c r="AGB178" s="37"/>
      <c r="AGC178" s="37"/>
      <c r="AGD178" s="37"/>
      <c r="AGE178" s="37"/>
      <c r="AGF178" s="37"/>
      <c r="AGG178" s="37"/>
      <c r="AGH178" s="37"/>
      <c r="AGI178" s="37"/>
      <c r="AGJ178" s="37"/>
      <c r="AGK178" s="37"/>
      <c r="AGL178" s="37"/>
      <c r="AGM178" s="37"/>
      <c r="AGN178" s="37"/>
      <c r="AGO178" s="37"/>
      <c r="AGP178" s="37"/>
      <c r="AGQ178" s="37"/>
      <c r="AGR178" s="37"/>
      <c r="AGS178" s="37"/>
      <c r="AGT178" s="37"/>
      <c r="AGU178" s="37"/>
      <c r="AGV178" s="37"/>
      <c r="AGW178" s="37"/>
      <c r="AGX178" s="37"/>
      <c r="AGY178" s="37"/>
      <c r="AGZ178" s="37"/>
      <c r="AHA178" s="37"/>
      <c r="AHB178" s="37"/>
      <c r="AHC178" s="37"/>
      <c r="AHD178" s="37"/>
      <c r="AHE178" s="37"/>
      <c r="AHF178" s="37"/>
      <c r="AHG178" s="37"/>
      <c r="AHH178" s="37"/>
      <c r="AHI178" s="37"/>
      <c r="AHJ178" s="37"/>
      <c r="AHK178" s="37"/>
      <c r="AHL178" s="37"/>
      <c r="AHM178" s="37"/>
      <c r="AHN178" s="37"/>
      <c r="AHO178" s="37"/>
      <c r="AHP178" s="37"/>
      <c r="AHQ178" s="37"/>
      <c r="AHR178" s="37"/>
      <c r="AHS178" s="37"/>
      <c r="AHT178" s="37"/>
      <c r="AHU178" s="37"/>
      <c r="AHV178" s="37"/>
      <c r="AHW178" s="37"/>
      <c r="AHX178" s="37"/>
      <c r="AHY178" s="37"/>
      <c r="AHZ178" s="37"/>
      <c r="AIA178" s="37"/>
      <c r="AIB178" s="37"/>
      <c r="AIC178" s="37"/>
      <c r="AID178" s="37"/>
      <c r="AIE178" s="37"/>
      <c r="AIF178" s="37"/>
      <c r="AIG178" s="37"/>
      <c r="AIH178" s="37"/>
      <c r="AII178" s="37"/>
      <c r="AIJ178" s="37"/>
      <c r="AIK178" s="37"/>
      <c r="AIL178" s="37"/>
      <c r="AIM178" s="37"/>
      <c r="AIN178" s="37"/>
      <c r="AIO178" s="37"/>
      <c r="AIP178" s="37"/>
      <c r="AIQ178" s="37"/>
      <c r="AIR178" s="37"/>
      <c r="AIS178" s="37"/>
      <c r="AIT178" s="37"/>
      <c r="AIU178" s="37"/>
      <c r="AIV178" s="37"/>
      <c r="AIW178" s="37"/>
      <c r="AIX178" s="37"/>
      <c r="AIY178" s="37"/>
      <c r="AIZ178" s="37"/>
      <c r="AJA178" s="37"/>
      <c r="AJB178" s="37"/>
      <c r="AJC178" s="37"/>
      <c r="AJD178" s="37"/>
      <c r="AJE178" s="37"/>
      <c r="AJF178" s="37"/>
      <c r="AJG178" s="37"/>
      <c r="AJH178" s="37"/>
      <c r="AJI178" s="37"/>
      <c r="AJJ178" s="37"/>
      <c r="AJK178" s="37"/>
      <c r="AJL178" s="37"/>
      <c r="AJM178" s="37"/>
      <c r="AJN178" s="37"/>
      <c r="AJO178" s="37"/>
      <c r="AJP178" s="37"/>
      <c r="AJQ178" s="37"/>
      <c r="AJR178" s="37"/>
      <c r="AJS178" s="37"/>
      <c r="AJT178" s="37"/>
      <c r="AJU178" s="37"/>
      <c r="AJV178" s="37"/>
      <c r="AJW178" s="37"/>
      <c r="AJX178" s="37"/>
      <c r="AJY178" s="37"/>
      <c r="AJZ178" s="37"/>
      <c r="AKA178" s="37"/>
      <c r="AKB178" s="37"/>
      <c r="AKC178" s="37"/>
      <c r="AKD178" s="37"/>
      <c r="AKE178" s="37"/>
      <c r="AKF178" s="37"/>
      <c r="AKG178" s="37"/>
      <c r="AKH178" s="37"/>
      <c r="AKI178" s="37"/>
      <c r="AKJ178" s="37"/>
      <c r="AKK178" s="37"/>
      <c r="AKL178" s="37"/>
      <c r="AKM178" s="37"/>
      <c r="AKN178" s="37"/>
      <c r="AKO178" s="37"/>
      <c r="AKP178" s="37"/>
      <c r="AKQ178" s="37"/>
      <c r="AKR178" s="37"/>
      <c r="AKS178" s="37"/>
      <c r="AKT178" s="37"/>
      <c r="AKU178" s="37"/>
      <c r="AKV178" s="37"/>
      <c r="AKW178" s="37"/>
      <c r="AKX178" s="37"/>
      <c r="AKY178" s="37"/>
      <c r="AKZ178" s="37"/>
      <c r="ALA178" s="37"/>
      <c r="ALB178" s="37"/>
      <c r="ALC178" s="37"/>
      <c r="ALD178" s="37"/>
      <c r="ALE178" s="37"/>
      <c r="ALF178" s="37"/>
      <c r="ALG178" s="37"/>
      <c r="ALH178" s="37"/>
      <c r="ALI178" s="37"/>
      <c r="ALJ178" s="37"/>
      <c r="ALK178" s="37"/>
      <c r="ALL178" s="37"/>
      <c r="ALM178" s="37"/>
      <c r="ALN178" s="37"/>
      <c r="ALO178" s="37"/>
      <c r="ALP178" s="37"/>
      <c r="ALQ178" s="37"/>
      <c r="ALR178" s="37"/>
      <c r="ALS178" s="37"/>
      <c r="ALT178" s="37"/>
      <c r="ALU178" s="37"/>
      <c r="ALV178" s="37"/>
      <c r="ALW178" s="37"/>
      <c r="ALX178" s="37"/>
      <c r="ALY178" s="37"/>
      <c r="ALZ178" s="37"/>
      <c r="AMA178" s="37"/>
      <c r="AMB178" s="37"/>
      <c r="AMC178" s="37"/>
      <c r="AMD178" s="37"/>
      <c r="AME178" s="37"/>
      <c r="AMF178" s="37"/>
      <c r="AMG178" s="37"/>
      <c r="AMH178" s="37"/>
      <c r="AMI178" s="37"/>
      <c r="AMJ178" s="37"/>
      <c r="AMK178" s="37"/>
      <c r="AML178" s="37"/>
      <c r="AMM178" s="37"/>
      <c r="AMN178" s="37"/>
      <c r="AMO178" s="37"/>
      <c r="AMP178" s="37"/>
      <c r="AMQ178" s="37"/>
      <c r="AMR178" s="37"/>
      <c r="AMS178" s="37"/>
      <c r="AMT178" s="37"/>
      <c r="AMU178" s="37"/>
      <c r="AMV178" s="37"/>
      <c r="AMW178" s="37"/>
      <c r="AMX178" s="37"/>
      <c r="AMY178" s="37"/>
      <c r="AMZ178" s="37"/>
      <c r="ANA178" s="37"/>
      <c r="ANB178" s="37"/>
      <c r="ANC178" s="37"/>
      <c r="AND178" s="37"/>
      <c r="ANE178" s="37"/>
      <c r="ANF178" s="37"/>
      <c r="ANG178" s="37"/>
      <c r="ANH178" s="37"/>
      <c r="ANI178" s="37"/>
      <c r="ANJ178" s="37"/>
      <c r="ANK178" s="37"/>
      <c r="ANL178" s="37"/>
      <c r="ANM178" s="37"/>
      <c r="ANN178" s="37"/>
      <c r="ANO178" s="37"/>
      <c r="ANP178" s="37"/>
      <c r="ANQ178" s="37"/>
      <c r="ANR178" s="37"/>
      <c r="ANS178" s="37"/>
      <c r="ANT178" s="37"/>
      <c r="ANU178" s="37"/>
      <c r="ANV178" s="37"/>
      <c r="ANW178" s="37"/>
      <c r="ANX178" s="37"/>
      <c r="ANY178" s="37"/>
      <c r="ANZ178" s="37"/>
      <c r="AOA178" s="37"/>
      <c r="AOB178" s="37"/>
      <c r="AOC178" s="37"/>
      <c r="AOD178" s="37"/>
      <c r="AOE178" s="37"/>
      <c r="AOF178" s="37"/>
      <c r="AOG178" s="37"/>
      <c r="AOH178" s="37"/>
      <c r="AOI178" s="37"/>
      <c r="AOJ178" s="37"/>
      <c r="AOK178" s="37"/>
      <c r="AOL178" s="37"/>
      <c r="AOM178" s="37"/>
      <c r="AON178" s="37"/>
      <c r="AOO178" s="37"/>
      <c r="AOP178" s="37"/>
      <c r="AOQ178" s="37"/>
      <c r="AOR178" s="37"/>
      <c r="AOS178" s="37"/>
      <c r="AOT178" s="37"/>
      <c r="AOU178" s="37"/>
      <c r="AOV178" s="37"/>
      <c r="AOW178" s="37"/>
      <c r="AOX178" s="37"/>
      <c r="AOY178" s="37"/>
      <c r="AOZ178" s="37"/>
      <c r="APA178" s="37"/>
      <c r="APB178" s="37"/>
      <c r="APC178" s="37"/>
      <c r="APD178" s="37"/>
      <c r="APE178" s="37"/>
      <c r="APF178" s="37"/>
      <c r="APG178" s="37"/>
      <c r="APH178" s="37"/>
      <c r="API178" s="37"/>
      <c r="APJ178" s="37"/>
      <c r="APK178" s="37"/>
      <c r="APL178" s="37"/>
      <c r="APM178" s="37"/>
      <c r="APN178" s="37"/>
      <c r="APO178" s="37"/>
      <c r="APP178" s="37"/>
      <c r="APQ178" s="37"/>
      <c r="APR178" s="37"/>
      <c r="APS178" s="37"/>
      <c r="APT178" s="37"/>
      <c r="APU178" s="37"/>
      <c r="APV178" s="37"/>
      <c r="APW178" s="37"/>
      <c r="APX178" s="37"/>
      <c r="APY178" s="37"/>
      <c r="APZ178" s="37"/>
      <c r="AQA178" s="37"/>
      <c r="AQB178" s="37"/>
      <c r="AQC178" s="37"/>
      <c r="AQD178" s="37"/>
      <c r="AQE178" s="37"/>
      <c r="AQF178" s="37"/>
      <c r="AQG178" s="37"/>
      <c r="AQH178" s="37"/>
      <c r="AQI178" s="37"/>
      <c r="AQJ178" s="37"/>
      <c r="AQK178" s="37"/>
      <c r="AQL178" s="37"/>
      <c r="AQM178" s="37"/>
      <c r="AQN178" s="37"/>
      <c r="AQO178" s="37"/>
      <c r="AQP178" s="37"/>
      <c r="AQQ178" s="37"/>
      <c r="AQR178" s="37"/>
      <c r="AQS178" s="37"/>
      <c r="AQT178" s="37"/>
      <c r="AQU178" s="37"/>
      <c r="AQV178" s="37"/>
      <c r="AQW178" s="37"/>
      <c r="AQX178" s="37"/>
      <c r="AQY178" s="37"/>
      <c r="AQZ178" s="37"/>
      <c r="ARA178" s="37"/>
      <c r="ARB178" s="37"/>
      <c r="ARC178" s="37"/>
      <c r="ARD178" s="37"/>
      <c r="ARE178" s="37"/>
      <c r="ARF178" s="37"/>
      <c r="ARG178" s="37"/>
      <c r="ARH178" s="37"/>
      <c r="ARI178" s="37"/>
      <c r="ARJ178" s="37"/>
      <c r="ARK178" s="37"/>
      <c r="ARL178" s="37"/>
      <c r="ARM178" s="37"/>
      <c r="ARN178" s="37"/>
      <c r="ARO178" s="37"/>
      <c r="ARP178" s="37"/>
      <c r="ARQ178" s="37"/>
      <c r="ARR178" s="37"/>
      <c r="ARS178" s="37"/>
      <c r="ART178" s="37"/>
      <c r="ARU178" s="37"/>
      <c r="ARV178" s="37"/>
      <c r="ARW178" s="37"/>
      <c r="ARX178" s="37"/>
      <c r="ARY178" s="37"/>
      <c r="ARZ178" s="37"/>
      <c r="ASA178" s="37"/>
      <c r="ASB178" s="37"/>
      <c r="ASC178" s="37"/>
      <c r="ASD178" s="37"/>
      <c r="ASE178" s="37"/>
      <c r="ASF178" s="37"/>
      <c r="ASG178" s="37"/>
      <c r="ASH178" s="37"/>
      <c r="ASI178" s="37"/>
      <c r="ASJ178" s="37"/>
      <c r="ASK178" s="37"/>
      <c r="ASL178" s="37"/>
      <c r="ASM178" s="37"/>
      <c r="ASN178" s="37"/>
      <c r="ASO178" s="37"/>
      <c r="ASP178" s="37"/>
      <c r="ASQ178" s="37"/>
      <c r="ASR178" s="37"/>
      <c r="ASS178" s="37"/>
      <c r="AST178" s="37"/>
      <c r="ASU178" s="37"/>
      <c r="ASV178" s="37"/>
      <c r="ASW178" s="37"/>
      <c r="ASX178" s="37"/>
      <c r="ASY178" s="37"/>
      <c r="ASZ178" s="37"/>
      <c r="ATA178" s="37"/>
      <c r="ATB178" s="37"/>
      <c r="ATC178" s="37"/>
      <c r="ATD178" s="37"/>
      <c r="ATE178" s="37"/>
      <c r="ATF178" s="37"/>
      <c r="ATG178" s="37"/>
      <c r="ATH178" s="37"/>
      <c r="ATI178" s="37"/>
      <c r="ATJ178" s="37"/>
      <c r="ATK178" s="37"/>
      <c r="ATL178" s="37"/>
      <c r="ATM178" s="37"/>
      <c r="ATN178" s="37"/>
      <c r="ATO178" s="37"/>
      <c r="ATP178" s="37"/>
      <c r="ATQ178" s="37"/>
      <c r="ATR178" s="37"/>
      <c r="ATS178" s="37"/>
      <c r="ATT178" s="37"/>
      <c r="ATU178" s="37"/>
      <c r="ATV178" s="37"/>
      <c r="ATW178" s="37"/>
      <c r="ATX178" s="37"/>
      <c r="ATY178" s="37"/>
      <c r="ATZ178" s="37"/>
      <c r="AUA178" s="37"/>
      <c r="AUB178" s="37"/>
      <c r="AUC178" s="37"/>
      <c r="AUD178" s="37"/>
      <c r="AUE178" s="37"/>
      <c r="AUF178" s="37"/>
      <c r="AUG178" s="37"/>
      <c r="AUH178" s="37"/>
      <c r="AUI178" s="37"/>
      <c r="AUJ178" s="37"/>
      <c r="AUK178" s="37"/>
      <c r="AUL178" s="37"/>
      <c r="AUM178" s="37"/>
      <c r="AUN178" s="37"/>
      <c r="AUO178" s="37"/>
      <c r="AUP178" s="37"/>
      <c r="AUQ178" s="37"/>
      <c r="AUR178" s="37"/>
      <c r="AUS178" s="37"/>
      <c r="AUT178" s="37"/>
      <c r="AUU178" s="37"/>
      <c r="AUV178" s="37"/>
      <c r="AUW178" s="37"/>
      <c r="AUX178" s="37"/>
      <c r="AUY178" s="37"/>
      <c r="AUZ178" s="37"/>
      <c r="AVA178" s="37"/>
      <c r="AVB178" s="37"/>
      <c r="AVC178" s="37"/>
      <c r="AVD178" s="37"/>
      <c r="AVE178" s="37"/>
      <c r="AVF178" s="37"/>
      <c r="AVG178" s="37"/>
      <c r="AVH178" s="37"/>
      <c r="AVI178" s="37"/>
      <c r="AVJ178" s="37"/>
      <c r="AVK178" s="37"/>
      <c r="AVL178" s="37"/>
      <c r="AVM178" s="37"/>
      <c r="AVN178" s="37"/>
      <c r="AVO178" s="37"/>
      <c r="AVP178" s="37"/>
      <c r="AVQ178" s="37"/>
      <c r="AVR178" s="37"/>
      <c r="AVS178" s="37"/>
      <c r="AVT178" s="37"/>
      <c r="AVU178" s="37"/>
      <c r="AVV178" s="37"/>
      <c r="AVW178" s="37"/>
      <c r="AVX178" s="37"/>
      <c r="AVY178" s="37"/>
      <c r="AVZ178" s="37"/>
      <c r="AWA178" s="37"/>
      <c r="AWB178" s="37"/>
      <c r="AWC178" s="37"/>
      <c r="AWD178" s="37"/>
      <c r="AWE178" s="37"/>
      <c r="AWF178" s="37"/>
      <c r="AWG178" s="37"/>
      <c r="AWH178" s="37"/>
      <c r="AWI178" s="37"/>
      <c r="AWJ178" s="37"/>
      <c r="AWK178" s="37"/>
      <c r="AWL178" s="37"/>
      <c r="AWM178" s="37"/>
      <c r="AWN178" s="37"/>
      <c r="AWO178" s="37"/>
      <c r="AWP178" s="37"/>
      <c r="AWQ178" s="37"/>
      <c r="AWR178" s="37"/>
      <c r="AWS178" s="37"/>
      <c r="AWT178" s="37"/>
      <c r="AWU178" s="37"/>
      <c r="AWV178" s="37"/>
      <c r="AWW178" s="37"/>
      <c r="AWX178" s="37"/>
      <c r="AWY178" s="37"/>
      <c r="AWZ178" s="37"/>
      <c r="AXA178" s="37"/>
      <c r="AXB178" s="37"/>
      <c r="AXC178" s="37"/>
      <c r="AXD178" s="37"/>
      <c r="AXE178" s="37"/>
      <c r="AXF178" s="37"/>
      <c r="AXG178" s="37"/>
      <c r="AXH178" s="37"/>
      <c r="AXI178" s="37"/>
      <c r="AXJ178" s="37"/>
      <c r="AXK178" s="37"/>
      <c r="AXL178" s="37"/>
      <c r="AXM178" s="37"/>
      <c r="AXN178" s="37"/>
      <c r="AXO178" s="37"/>
      <c r="AXP178" s="37"/>
      <c r="AXQ178" s="37"/>
      <c r="AXR178" s="37"/>
      <c r="AXS178" s="37"/>
      <c r="AXT178" s="37"/>
      <c r="AXU178" s="37"/>
      <c r="AXV178" s="37"/>
      <c r="AXW178" s="37"/>
      <c r="AXX178" s="37"/>
      <c r="AXY178" s="37"/>
      <c r="AXZ178" s="37"/>
      <c r="AYA178" s="37"/>
      <c r="AYB178" s="37"/>
      <c r="AYC178" s="37"/>
      <c r="AYD178" s="37"/>
      <c r="AYE178" s="37"/>
      <c r="AYF178" s="37"/>
      <c r="AYG178" s="37"/>
      <c r="AYH178" s="37"/>
      <c r="AYI178" s="37"/>
      <c r="AYJ178" s="37"/>
      <c r="AYK178" s="37"/>
      <c r="AYL178" s="37"/>
      <c r="AYM178" s="37"/>
      <c r="AYN178" s="37"/>
      <c r="AYO178" s="37"/>
      <c r="AYP178" s="37"/>
      <c r="AYQ178" s="37"/>
      <c r="AYR178" s="37"/>
      <c r="AYS178" s="37"/>
      <c r="AYT178" s="37"/>
      <c r="AYU178" s="37"/>
      <c r="AYV178" s="37"/>
      <c r="AYW178" s="37"/>
      <c r="AYX178" s="37"/>
      <c r="AYY178" s="37"/>
      <c r="AYZ178" s="37"/>
      <c r="AZA178" s="37"/>
      <c r="AZB178" s="37"/>
      <c r="AZC178" s="37"/>
      <c r="AZD178" s="37"/>
      <c r="AZE178" s="37"/>
      <c r="AZF178" s="37"/>
      <c r="AZG178" s="37"/>
      <c r="AZH178" s="37"/>
      <c r="AZI178" s="37"/>
      <c r="AZJ178" s="37"/>
      <c r="AZK178" s="37"/>
      <c r="AZL178" s="37"/>
      <c r="AZM178" s="37"/>
      <c r="AZN178" s="37"/>
      <c r="AZO178" s="37"/>
      <c r="AZP178" s="37"/>
      <c r="AZQ178" s="37"/>
      <c r="AZR178" s="37"/>
      <c r="AZS178" s="37"/>
      <c r="AZT178" s="37"/>
      <c r="AZU178" s="37"/>
      <c r="AZV178" s="37"/>
      <c r="AZW178" s="37"/>
      <c r="AZX178" s="37"/>
      <c r="AZY178" s="37"/>
      <c r="AZZ178" s="37"/>
      <c r="BAA178" s="37"/>
      <c r="BAB178" s="37"/>
      <c r="BAC178" s="37"/>
      <c r="BAD178" s="37"/>
      <c r="BAE178" s="37"/>
      <c r="BAF178" s="37"/>
      <c r="BAG178" s="37"/>
      <c r="BAH178" s="37"/>
      <c r="BAI178" s="37"/>
      <c r="BAJ178" s="37"/>
      <c r="BAK178" s="37"/>
      <c r="BAL178" s="37"/>
      <c r="BAM178" s="37"/>
      <c r="BAN178" s="37"/>
      <c r="BAO178" s="37"/>
      <c r="BAP178" s="37"/>
      <c r="BAQ178" s="37"/>
      <c r="BAR178" s="37"/>
      <c r="BAS178" s="37"/>
      <c r="BAT178" s="37"/>
      <c r="BAU178" s="37"/>
      <c r="BAV178" s="37"/>
      <c r="BAW178" s="37"/>
      <c r="BAX178" s="37"/>
      <c r="BAY178" s="37"/>
      <c r="BAZ178" s="37"/>
      <c r="BBA178" s="37"/>
      <c r="BBB178" s="37"/>
      <c r="BBC178" s="37"/>
      <c r="BBD178" s="37"/>
      <c r="BBE178" s="37"/>
      <c r="BBF178" s="37"/>
      <c r="BBG178" s="37"/>
      <c r="BBH178" s="37"/>
      <c r="BBI178" s="37"/>
      <c r="BBJ178" s="37"/>
      <c r="BBK178" s="37"/>
      <c r="BBL178" s="37"/>
      <c r="BBM178" s="37"/>
      <c r="BBN178" s="37"/>
      <c r="BBO178" s="37"/>
      <c r="BBP178" s="37"/>
      <c r="BBQ178" s="37"/>
      <c r="BBR178" s="37"/>
      <c r="BBS178" s="37"/>
      <c r="BBT178" s="37"/>
      <c r="BBU178" s="37"/>
      <c r="BBV178" s="37"/>
      <c r="BBW178" s="37"/>
      <c r="BBX178" s="37"/>
      <c r="BBY178" s="37"/>
      <c r="BBZ178" s="37"/>
      <c r="BCA178" s="37"/>
      <c r="BCB178" s="37"/>
      <c r="BCC178" s="37"/>
      <c r="BCD178" s="37"/>
      <c r="BCE178" s="37"/>
      <c r="BCF178" s="37"/>
      <c r="BCG178" s="37"/>
      <c r="BCH178" s="37"/>
      <c r="BCI178" s="37"/>
      <c r="BCJ178" s="37"/>
      <c r="BCK178" s="37"/>
      <c r="BCL178" s="37"/>
      <c r="BCM178" s="37"/>
      <c r="BCN178" s="37"/>
      <c r="BCO178" s="37"/>
      <c r="BCP178" s="37"/>
      <c r="BCQ178" s="37"/>
      <c r="BCR178" s="37"/>
      <c r="BCS178" s="37"/>
      <c r="BCT178" s="37"/>
      <c r="BCU178" s="37"/>
      <c r="BCV178" s="37"/>
      <c r="BCW178" s="37"/>
      <c r="BCX178" s="37"/>
      <c r="BCY178" s="37"/>
      <c r="BCZ178" s="37"/>
      <c r="BDA178" s="37"/>
      <c r="BDB178" s="37"/>
      <c r="BDC178" s="37"/>
      <c r="BDD178" s="37"/>
      <c r="BDE178" s="37"/>
      <c r="BDF178" s="37"/>
      <c r="BDG178" s="37"/>
      <c r="BDH178" s="37"/>
      <c r="BDI178" s="37"/>
      <c r="BDJ178" s="37"/>
      <c r="BDK178" s="37"/>
      <c r="BDL178" s="37"/>
      <c r="BDM178" s="37"/>
      <c r="BDN178" s="37"/>
      <c r="BDO178" s="37"/>
      <c r="BDP178" s="37"/>
      <c r="BDQ178" s="37"/>
      <c r="BDR178" s="37"/>
      <c r="BDS178" s="37"/>
      <c r="BDT178" s="37"/>
      <c r="BDU178" s="37"/>
      <c r="BDV178" s="37"/>
      <c r="BDW178" s="37"/>
      <c r="BDX178" s="37"/>
      <c r="BDY178" s="37"/>
      <c r="BDZ178" s="37"/>
      <c r="BEA178" s="37"/>
      <c r="BEB178" s="37"/>
      <c r="BEC178" s="37"/>
      <c r="BED178" s="37"/>
      <c r="BEE178" s="37"/>
      <c r="BEF178" s="37"/>
      <c r="BEG178" s="37"/>
      <c r="BEH178" s="37"/>
      <c r="BEI178" s="37"/>
      <c r="BEJ178" s="37"/>
      <c r="BEK178" s="37"/>
      <c r="BEL178" s="37"/>
      <c r="BEM178" s="37"/>
      <c r="BEN178" s="37"/>
      <c r="BEO178" s="37"/>
      <c r="BEP178" s="37"/>
      <c r="BEQ178" s="37"/>
      <c r="BER178" s="37"/>
      <c r="BES178" s="37"/>
      <c r="BET178" s="37"/>
      <c r="BEU178" s="37"/>
      <c r="BEV178" s="37"/>
      <c r="BEW178" s="37"/>
      <c r="BEX178" s="37"/>
      <c r="BEY178" s="37"/>
      <c r="BEZ178" s="37"/>
      <c r="BFA178" s="37"/>
      <c r="BFB178" s="37"/>
      <c r="BFC178" s="37"/>
      <c r="BFD178" s="37"/>
      <c r="BFE178" s="37"/>
      <c r="BFF178" s="37"/>
      <c r="BFG178" s="37"/>
      <c r="BFH178" s="37"/>
      <c r="BFI178" s="37"/>
      <c r="BFJ178" s="37"/>
      <c r="BFK178" s="37"/>
      <c r="BFL178" s="37"/>
      <c r="BFM178" s="37"/>
      <c r="BFN178" s="37"/>
      <c r="BFO178" s="37"/>
      <c r="BFP178" s="37"/>
      <c r="BFQ178" s="37"/>
      <c r="BFR178" s="37"/>
      <c r="BFS178" s="37"/>
      <c r="BFT178" s="37"/>
      <c r="BFU178" s="37"/>
      <c r="BFV178" s="37"/>
      <c r="BFW178" s="37"/>
      <c r="BFX178" s="37"/>
      <c r="BFY178" s="37"/>
      <c r="BFZ178" s="37"/>
      <c r="BGA178" s="37"/>
      <c r="BGB178" s="37"/>
      <c r="BGC178" s="37"/>
      <c r="BGD178" s="37"/>
      <c r="BGE178" s="37"/>
      <c r="BGF178" s="37"/>
      <c r="BGG178" s="37"/>
      <c r="BGH178" s="37"/>
      <c r="BGI178" s="37"/>
      <c r="BGJ178" s="37"/>
      <c r="BGK178" s="37"/>
      <c r="BGL178" s="37"/>
      <c r="BGM178" s="37"/>
      <c r="BGN178" s="37"/>
      <c r="BGO178" s="37"/>
      <c r="BGP178" s="37"/>
      <c r="BGQ178" s="37"/>
      <c r="BGR178" s="37"/>
      <c r="BGS178" s="37"/>
      <c r="BGT178" s="37"/>
      <c r="BGU178" s="37"/>
      <c r="BGV178" s="37"/>
      <c r="BGW178" s="37"/>
      <c r="BGX178" s="37"/>
      <c r="BGY178" s="37"/>
      <c r="BGZ178" s="37"/>
      <c r="BHA178" s="37"/>
      <c r="BHB178" s="37"/>
      <c r="BHC178" s="37"/>
      <c r="BHD178" s="37"/>
      <c r="BHE178" s="37"/>
      <c r="BHF178" s="37"/>
      <c r="BHG178" s="37"/>
      <c r="BHH178" s="37"/>
      <c r="BHI178" s="37"/>
      <c r="BHJ178" s="37"/>
      <c r="BHK178" s="37"/>
      <c r="BHL178" s="37"/>
      <c r="BHM178" s="37"/>
      <c r="BHN178" s="37"/>
      <c r="BHO178" s="37"/>
      <c r="BHP178" s="37"/>
      <c r="BHQ178" s="37"/>
      <c r="BHR178" s="37"/>
      <c r="BHS178" s="37"/>
      <c r="BHT178" s="37"/>
      <c r="BHU178" s="37"/>
      <c r="BHV178" s="37"/>
      <c r="BHW178" s="37"/>
      <c r="BHX178" s="37"/>
      <c r="BHY178" s="37"/>
      <c r="BHZ178" s="37"/>
      <c r="BIA178" s="37"/>
      <c r="BIB178" s="37"/>
      <c r="BIC178" s="37"/>
      <c r="BID178" s="37"/>
      <c r="BIE178" s="37"/>
      <c r="BIF178" s="37"/>
      <c r="BIG178" s="37"/>
      <c r="BIH178" s="37"/>
      <c r="BII178" s="37"/>
      <c r="BIJ178" s="37"/>
      <c r="BIK178" s="37"/>
      <c r="BIL178" s="37"/>
      <c r="BIM178" s="37"/>
      <c r="BIN178" s="37"/>
      <c r="BIO178" s="37"/>
      <c r="BIP178" s="37"/>
      <c r="BIQ178" s="37"/>
      <c r="BIR178" s="37"/>
      <c r="BIS178" s="37"/>
      <c r="BIT178" s="37"/>
      <c r="BIU178" s="37"/>
      <c r="BIV178" s="37"/>
      <c r="BIW178" s="37"/>
      <c r="BIX178" s="37"/>
      <c r="BIY178" s="37"/>
      <c r="BIZ178" s="37"/>
      <c r="BJA178" s="37"/>
      <c r="BJB178" s="37"/>
      <c r="BJC178" s="37"/>
      <c r="BJD178" s="37"/>
      <c r="BJE178" s="37"/>
      <c r="BJF178" s="37"/>
      <c r="BJG178" s="37"/>
      <c r="BJH178" s="37"/>
      <c r="BJI178" s="37"/>
      <c r="BJJ178" s="37"/>
      <c r="BJK178" s="37"/>
      <c r="BJL178" s="37"/>
      <c r="BJM178" s="37"/>
      <c r="BJN178" s="37"/>
      <c r="BJO178" s="37"/>
      <c r="BJP178" s="37"/>
      <c r="BJQ178" s="37"/>
      <c r="BJR178" s="37"/>
      <c r="BJS178" s="37"/>
      <c r="BJT178" s="37"/>
      <c r="BJU178" s="37"/>
      <c r="BJV178" s="37"/>
      <c r="BJW178" s="37"/>
      <c r="BJX178" s="37"/>
      <c r="BJY178" s="37"/>
      <c r="BJZ178" s="37"/>
      <c r="BKA178" s="37"/>
      <c r="BKB178" s="37"/>
      <c r="BKC178" s="37"/>
      <c r="BKD178" s="37"/>
      <c r="BKE178" s="37"/>
      <c r="BKF178" s="37"/>
      <c r="BKG178" s="37"/>
      <c r="BKH178" s="37"/>
      <c r="BKI178" s="37"/>
      <c r="BKJ178" s="37"/>
      <c r="BKK178" s="37"/>
      <c r="BKL178" s="37"/>
      <c r="BKM178" s="37"/>
      <c r="BKN178" s="37"/>
      <c r="BKO178" s="37"/>
      <c r="BKP178" s="37"/>
      <c r="BKQ178" s="37"/>
      <c r="BKR178" s="37"/>
      <c r="BKS178" s="37"/>
      <c r="BKT178" s="37"/>
      <c r="BKU178" s="37"/>
      <c r="BKV178" s="37"/>
      <c r="BKW178" s="37"/>
      <c r="BKX178" s="37"/>
      <c r="BKY178" s="37"/>
      <c r="BKZ178" s="37"/>
      <c r="BLA178" s="37"/>
      <c r="BLB178" s="37"/>
      <c r="BLC178" s="37"/>
      <c r="BLD178" s="37"/>
      <c r="BLE178" s="37"/>
      <c r="BLF178" s="37"/>
      <c r="BLG178" s="37"/>
      <c r="BLH178" s="37"/>
      <c r="BLI178" s="37"/>
      <c r="BLJ178" s="37"/>
      <c r="BLK178" s="37"/>
      <c r="BLL178" s="37"/>
      <c r="BLM178" s="37"/>
      <c r="BLN178" s="37"/>
      <c r="BLO178" s="37"/>
      <c r="BLP178" s="37"/>
      <c r="BLQ178" s="37"/>
      <c r="BLR178" s="37"/>
      <c r="BLS178" s="37"/>
      <c r="BLT178" s="37"/>
      <c r="BLU178" s="37"/>
      <c r="BLV178" s="37"/>
      <c r="BLW178" s="37"/>
      <c r="BLX178" s="37"/>
      <c r="BLY178" s="37"/>
      <c r="BLZ178" s="37"/>
      <c r="BMA178" s="37"/>
      <c r="BMB178" s="37"/>
      <c r="BMC178" s="37"/>
      <c r="BMD178" s="37"/>
      <c r="BME178" s="37"/>
      <c r="BMF178" s="37"/>
      <c r="BMG178" s="37"/>
      <c r="BMH178" s="37"/>
      <c r="BMI178" s="37"/>
      <c r="BMJ178" s="37"/>
      <c r="BMK178" s="37"/>
      <c r="BML178" s="37"/>
      <c r="BMM178" s="37"/>
      <c r="BMN178" s="37"/>
      <c r="BMO178" s="37"/>
      <c r="BMP178" s="37"/>
      <c r="BMQ178" s="37"/>
      <c r="BMR178" s="37"/>
      <c r="BMS178" s="37"/>
      <c r="BMT178" s="37"/>
      <c r="BMU178" s="37"/>
      <c r="BMV178" s="37"/>
      <c r="BMW178" s="37"/>
      <c r="BMX178" s="37"/>
      <c r="BMY178" s="37"/>
      <c r="BMZ178" s="37"/>
      <c r="BNA178" s="37"/>
      <c r="BNB178" s="37"/>
      <c r="BNC178" s="37"/>
      <c r="BND178" s="37"/>
      <c r="BNE178" s="37"/>
      <c r="BNF178" s="37"/>
      <c r="BNG178" s="37"/>
      <c r="BNH178" s="37"/>
      <c r="BNI178" s="37"/>
      <c r="BNJ178" s="37"/>
      <c r="BNK178" s="37"/>
      <c r="BNL178" s="37"/>
      <c r="BNM178" s="37"/>
      <c r="BNN178" s="37"/>
      <c r="BNO178" s="37"/>
      <c r="BNP178" s="37"/>
      <c r="BNQ178" s="37"/>
      <c r="BNR178" s="37"/>
      <c r="BNS178" s="37"/>
      <c r="BNT178" s="37"/>
      <c r="BNU178" s="37"/>
      <c r="BNV178" s="37"/>
      <c r="BNW178" s="37"/>
      <c r="BNX178" s="37"/>
      <c r="BNY178" s="37"/>
      <c r="BNZ178" s="37"/>
      <c r="BOA178" s="37"/>
      <c r="BOB178" s="37"/>
      <c r="BOC178" s="37"/>
      <c r="BOD178" s="37"/>
      <c r="BOE178" s="37"/>
      <c r="BOF178" s="37"/>
      <c r="BOG178" s="37"/>
      <c r="BOH178" s="37"/>
      <c r="BOI178" s="37"/>
      <c r="BOJ178" s="37"/>
      <c r="BOK178" s="37"/>
      <c r="BOL178" s="37"/>
      <c r="BOM178" s="37"/>
      <c r="BON178" s="37"/>
      <c r="BOO178" s="37"/>
      <c r="BOP178" s="37"/>
      <c r="BOQ178" s="37"/>
      <c r="BOR178" s="37"/>
      <c r="BOS178" s="37"/>
      <c r="BOT178" s="37"/>
      <c r="BOU178" s="37"/>
      <c r="BOV178" s="37"/>
      <c r="BOW178" s="37"/>
      <c r="BOX178" s="37"/>
      <c r="BOY178" s="37"/>
      <c r="BOZ178" s="37"/>
      <c r="BPA178" s="37"/>
      <c r="BPB178" s="37"/>
      <c r="BPC178" s="37"/>
      <c r="BPD178" s="37"/>
      <c r="BPE178" s="37"/>
      <c r="BPF178" s="37"/>
      <c r="BPG178" s="37"/>
      <c r="BPH178" s="37"/>
      <c r="BPI178" s="37"/>
      <c r="BPJ178" s="37"/>
      <c r="BPK178" s="37"/>
      <c r="BPL178" s="37"/>
      <c r="BPM178" s="37"/>
      <c r="BPN178" s="37"/>
      <c r="BPO178" s="37"/>
      <c r="BPP178" s="37"/>
      <c r="BPQ178" s="37"/>
      <c r="BPR178" s="37"/>
      <c r="BPS178" s="37"/>
      <c r="BPT178" s="37"/>
      <c r="BPU178" s="37"/>
      <c r="BPV178" s="37"/>
      <c r="BPW178" s="37"/>
      <c r="BPX178" s="37"/>
      <c r="BPY178" s="37"/>
      <c r="BPZ178" s="37"/>
      <c r="BQA178" s="37"/>
      <c r="BQB178" s="37"/>
      <c r="BQC178" s="37"/>
      <c r="BQD178" s="37"/>
      <c r="BQE178" s="37"/>
      <c r="BQF178" s="37"/>
      <c r="BQG178" s="37"/>
      <c r="BQH178" s="37"/>
      <c r="BQI178" s="37"/>
      <c r="BQJ178" s="37"/>
      <c r="BQK178" s="37"/>
      <c r="BQL178" s="37"/>
      <c r="BQM178" s="37"/>
      <c r="BQN178" s="37"/>
      <c r="BQO178" s="37"/>
      <c r="BQP178" s="37"/>
      <c r="BQQ178" s="37"/>
      <c r="BQR178" s="37"/>
      <c r="BQS178" s="37"/>
      <c r="BQT178" s="37"/>
      <c r="BQU178" s="37"/>
      <c r="BQV178" s="37"/>
      <c r="BQW178" s="37"/>
      <c r="BQX178" s="37"/>
      <c r="BQY178" s="37"/>
      <c r="BQZ178" s="37"/>
      <c r="BRA178" s="37"/>
      <c r="BRB178" s="37"/>
      <c r="BRC178" s="37"/>
      <c r="BRD178" s="37"/>
      <c r="BRE178" s="37"/>
      <c r="BRF178" s="37"/>
      <c r="BRG178" s="37"/>
      <c r="BRH178" s="37"/>
      <c r="BRI178" s="37"/>
      <c r="BRJ178" s="37"/>
      <c r="BRK178" s="37"/>
      <c r="BRL178" s="37"/>
      <c r="BRM178" s="37"/>
      <c r="BRN178" s="37"/>
      <c r="BRO178" s="37"/>
      <c r="BRP178" s="37"/>
      <c r="BRQ178" s="37"/>
      <c r="BRR178" s="37"/>
      <c r="BRS178" s="37"/>
      <c r="BRT178" s="37"/>
      <c r="BRU178" s="37"/>
      <c r="BRV178" s="37"/>
      <c r="BRW178" s="37"/>
      <c r="BRX178" s="37"/>
      <c r="BRY178" s="37"/>
      <c r="BRZ178" s="37"/>
      <c r="BSA178" s="37"/>
      <c r="BSB178" s="37"/>
      <c r="BSC178" s="37"/>
      <c r="BSD178" s="37"/>
      <c r="BSE178" s="37"/>
      <c r="BSF178" s="37"/>
      <c r="BSG178" s="37"/>
      <c r="BSH178" s="37"/>
      <c r="BSI178" s="37"/>
      <c r="BSJ178" s="37"/>
      <c r="BSK178" s="37"/>
      <c r="BSL178" s="37"/>
      <c r="BSM178" s="37"/>
      <c r="BSN178" s="37"/>
      <c r="BSO178" s="37"/>
      <c r="BSP178" s="37"/>
      <c r="BSQ178" s="37"/>
      <c r="BSR178" s="37"/>
      <c r="BSS178" s="37"/>
      <c r="BST178" s="37"/>
      <c r="BSU178" s="37"/>
      <c r="BSV178" s="37"/>
      <c r="BSW178" s="37"/>
      <c r="BSX178" s="37"/>
      <c r="BSY178" s="37"/>
      <c r="BSZ178" s="37"/>
      <c r="BTA178" s="37"/>
      <c r="BTB178" s="37"/>
      <c r="BTC178" s="37"/>
      <c r="BTD178" s="37"/>
      <c r="BTE178" s="37"/>
      <c r="BTF178" s="37"/>
      <c r="BTG178" s="37"/>
      <c r="BTH178" s="37"/>
      <c r="BTI178" s="37"/>
      <c r="BTJ178" s="37"/>
      <c r="BTK178" s="37"/>
      <c r="BTL178" s="37"/>
      <c r="BTM178" s="37"/>
      <c r="BTN178" s="37"/>
      <c r="BTO178" s="37"/>
      <c r="BTP178" s="37"/>
      <c r="BTQ178" s="37"/>
      <c r="BTR178" s="37"/>
      <c r="BTS178" s="37"/>
      <c r="BTT178" s="37"/>
      <c r="BTU178" s="37"/>
      <c r="BTV178" s="37"/>
      <c r="BTW178" s="37"/>
      <c r="BTX178" s="37"/>
      <c r="BTY178" s="37"/>
      <c r="BTZ178" s="37"/>
      <c r="BUA178" s="37"/>
      <c r="BUB178" s="37"/>
      <c r="BUC178" s="37"/>
      <c r="BUD178" s="37"/>
      <c r="BUE178" s="37"/>
      <c r="BUF178" s="37"/>
      <c r="BUG178" s="37"/>
      <c r="BUH178" s="37"/>
      <c r="BUI178" s="37"/>
      <c r="BUJ178" s="37"/>
      <c r="BUK178" s="37"/>
      <c r="BUL178" s="37"/>
      <c r="BUM178" s="37"/>
      <c r="BUN178" s="37"/>
      <c r="BUO178" s="37"/>
      <c r="BUP178" s="37"/>
      <c r="BUQ178" s="37"/>
      <c r="BUR178" s="37"/>
      <c r="BUS178" s="37"/>
      <c r="BUT178" s="37"/>
      <c r="BUU178" s="37"/>
      <c r="BUV178" s="37"/>
      <c r="BUW178" s="37"/>
      <c r="BUX178" s="37"/>
      <c r="BUY178" s="37"/>
      <c r="BUZ178" s="37"/>
      <c r="BVA178" s="37"/>
      <c r="BVB178" s="37"/>
      <c r="BVC178" s="37"/>
      <c r="BVD178" s="37"/>
      <c r="BVE178" s="37"/>
      <c r="BVF178" s="37"/>
      <c r="BVG178" s="37"/>
      <c r="BVH178" s="37"/>
      <c r="BVI178" s="37"/>
      <c r="BVJ178" s="37"/>
      <c r="BVK178" s="37"/>
      <c r="BVL178" s="37"/>
      <c r="BVM178" s="37"/>
      <c r="BVN178" s="37"/>
      <c r="BVO178" s="37"/>
      <c r="BVP178" s="37"/>
      <c r="BVQ178" s="37"/>
      <c r="BVR178" s="37"/>
      <c r="BVS178" s="37"/>
      <c r="BVT178" s="37"/>
      <c r="BVU178" s="37"/>
      <c r="BVV178" s="37"/>
      <c r="BVW178" s="37"/>
      <c r="BVX178" s="37"/>
      <c r="BVY178" s="37"/>
      <c r="BVZ178" s="37"/>
      <c r="BWA178" s="37"/>
      <c r="BWB178" s="37"/>
      <c r="BWC178" s="37"/>
      <c r="BWD178" s="37"/>
      <c r="BWE178" s="37"/>
      <c r="BWF178" s="37"/>
      <c r="BWG178" s="37"/>
      <c r="BWH178" s="37"/>
      <c r="BWI178" s="37"/>
      <c r="BWJ178" s="37"/>
      <c r="BWK178" s="37"/>
      <c r="BWL178" s="37"/>
      <c r="BWM178" s="37"/>
      <c r="BWN178" s="37"/>
      <c r="BWO178" s="37"/>
      <c r="BWP178" s="37"/>
      <c r="BWQ178" s="37"/>
      <c r="BWR178" s="37"/>
      <c r="BWS178" s="37"/>
      <c r="BWT178" s="37"/>
      <c r="BWU178" s="37"/>
      <c r="BWV178" s="37"/>
      <c r="BWW178" s="37"/>
      <c r="BWX178" s="37"/>
      <c r="BWY178" s="37"/>
      <c r="BWZ178" s="37"/>
      <c r="BXA178" s="37"/>
      <c r="BXB178" s="37"/>
      <c r="BXC178" s="37"/>
      <c r="BXD178" s="37"/>
      <c r="BXE178" s="37"/>
      <c r="BXF178" s="37"/>
      <c r="BXG178" s="37"/>
      <c r="BXH178" s="37"/>
      <c r="BXI178" s="37"/>
      <c r="BXJ178" s="37"/>
      <c r="BXK178" s="37"/>
      <c r="BXL178" s="37"/>
      <c r="BXM178" s="37"/>
      <c r="BXN178" s="37"/>
      <c r="BXO178" s="37"/>
      <c r="BXP178" s="37"/>
      <c r="BXQ178" s="37"/>
      <c r="BXR178" s="37"/>
      <c r="BXS178" s="37"/>
      <c r="BXT178" s="37"/>
      <c r="BXU178" s="37"/>
      <c r="BXV178" s="37"/>
      <c r="BXW178" s="37"/>
      <c r="BXX178" s="37"/>
      <c r="BXY178" s="37"/>
      <c r="BXZ178" s="37"/>
      <c r="BYA178" s="37"/>
      <c r="BYB178" s="37"/>
      <c r="BYC178" s="37"/>
      <c r="BYD178" s="37"/>
      <c r="BYE178" s="37"/>
      <c r="BYF178" s="37"/>
      <c r="BYG178" s="37"/>
      <c r="BYH178" s="37"/>
      <c r="BYI178" s="37"/>
      <c r="BYJ178" s="37"/>
      <c r="BYK178" s="37"/>
      <c r="BYL178" s="37"/>
      <c r="BYM178" s="37"/>
      <c r="BYN178" s="37"/>
      <c r="BYO178" s="37"/>
      <c r="BYP178" s="37"/>
      <c r="BYQ178" s="37"/>
      <c r="BYR178" s="37"/>
      <c r="BYS178" s="37"/>
      <c r="BYT178" s="37"/>
      <c r="BYU178" s="37"/>
      <c r="BYV178" s="37"/>
      <c r="BYW178" s="37"/>
      <c r="BYX178" s="37"/>
      <c r="BYY178" s="37"/>
      <c r="BYZ178" s="37"/>
      <c r="BZA178" s="37"/>
      <c r="BZB178" s="37"/>
      <c r="BZC178" s="37"/>
      <c r="BZD178" s="37"/>
      <c r="BZE178" s="37"/>
      <c r="BZF178" s="37"/>
      <c r="BZG178" s="37"/>
      <c r="BZH178" s="37"/>
      <c r="BZI178" s="37"/>
      <c r="BZJ178" s="37"/>
      <c r="BZK178" s="37"/>
      <c r="BZL178" s="37"/>
      <c r="BZM178" s="37"/>
      <c r="BZN178" s="37"/>
      <c r="BZO178" s="37"/>
      <c r="BZP178" s="37"/>
      <c r="BZQ178" s="37"/>
      <c r="BZR178" s="37"/>
      <c r="BZS178" s="37"/>
      <c r="BZT178" s="37"/>
      <c r="BZU178" s="37"/>
      <c r="BZV178" s="37"/>
      <c r="BZW178" s="37"/>
      <c r="BZX178" s="37"/>
      <c r="BZY178" s="37"/>
      <c r="BZZ178" s="37"/>
      <c r="CAA178" s="37"/>
      <c r="CAB178" s="37"/>
      <c r="CAC178" s="37"/>
      <c r="CAD178" s="37"/>
      <c r="CAE178" s="37"/>
      <c r="CAF178" s="37"/>
      <c r="CAG178" s="37"/>
      <c r="CAH178" s="37"/>
      <c r="CAI178" s="37"/>
      <c r="CAJ178" s="37"/>
      <c r="CAK178" s="37"/>
      <c r="CAL178" s="37"/>
      <c r="CAM178" s="37"/>
      <c r="CAN178" s="37"/>
      <c r="CAO178" s="37"/>
      <c r="CAP178" s="37"/>
      <c r="CAQ178" s="37"/>
      <c r="CAR178" s="37"/>
      <c r="CAS178" s="37"/>
      <c r="CAT178" s="37"/>
      <c r="CAU178" s="37"/>
      <c r="CAV178" s="37"/>
      <c r="CAW178" s="37"/>
      <c r="CAX178" s="37"/>
      <c r="CAY178" s="37"/>
      <c r="CAZ178" s="37"/>
      <c r="CBA178" s="37"/>
      <c r="CBB178" s="37"/>
      <c r="CBC178" s="37"/>
      <c r="CBD178" s="37"/>
      <c r="CBE178" s="37"/>
      <c r="CBF178" s="37"/>
      <c r="CBG178" s="37"/>
      <c r="CBH178" s="37"/>
      <c r="CBI178" s="37"/>
      <c r="CBJ178" s="37"/>
      <c r="CBK178" s="37"/>
      <c r="CBL178" s="37"/>
      <c r="CBM178" s="37"/>
      <c r="CBN178" s="37"/>
      <c r="CBO178" s="37"/>
      <c r="CBP178" s="37"/>
      <c r="CBQ178" s="37"/>
      <c r="CBR178" s="37"/>
      <c r="CBS178" s="37"/>
      <c r="CBT178" s="37"/>
      <c r="CBU178" s="37"/>
      <c r="CBV178" s="37"/>
      <c r="CBW178" s="37"/>
      <c r="CBX178" s="37"/>
      <c r="CBY178" s="37"/>
      <c r="CBZ178" s="37"/>
      <c r="CCA178" s="37"/>
      <c r="CCB178" s="37"/>
      <c r="CCC178" s="37"/>
      <c r="CCD178" s="37"/>
      <c r="CCE178" s="37"/>
      <c r="CCF178" s="37"/>
      <c r="CCG178" s="37"/>
      <c r="CCH178" s="37"/>
      <c r="CCI178" s="37"/>
      <c r="CCJ178" s="37"/>
      <c r="CCK178" s="37"/>
      <c r="CCL178" s="37"/>
      <c r="CCM178" s="37"/>
      <c r="CCN178" s="37"/>
      <c r="CCO178" s="37"/>
      <c r="CCP178" s="37"/>
      <c r="CCQ178" s="37"/>
      <c r="CCR178" s="37"/>
      <c r="CCS178" s="37"/>
      <c r="CCT178" s="37"/>
      <c r="CCU178" s="37"/>
      <c r="CCV178" s="37"/>
      <c r="CCW178" s="37"/>
      <c r="CCX178" s="37"/>
      <c r="CCY178" s="37"/>
      <c r="CCZ178" s="37"/>
      <c r="CDA178" s="37"/>
      <c r="CDB178" s="37"/>
      <c r="CDC178" s="37"/>
      <c r="CDD178" s="37"/>
      <c r="CDE178" s="37"/>
      <c r="CDF178" s="37"/>
      <c r="CDG178" s="37"/>
      <c r="CDH178" s="37"/>
      <c r="CDI178" s="37"/>
      <c r="CDJ178" s="37"/>
      <c r="CDK178" s="37"/>
      <c r="CDL178" s="37"/>
      <c r="CDM178" s="37"/>
      <c r="CDN178" s="37"/>
      <c r="CDO178" s="37"/>
      <c r="CDP178" s="37"/>
      <c r="CDQ178" s="37"/>
      <c r="CDR178" s="37"/>
      <c r="CDS178" s="37"/>
      <c r="CDT178" s="37"/>
      <c r="CDU178" s="37"/>
      <c r="CDV178" s="37"/>
      <c r="CDW178" s="37"/>
      <c r="CDX178" s="37"/>
      <c r="CDY178" s="37"/>
      <c r="CDZ178" s="37"/>
      <c r="CEA178" s="37"/>
      <c r="CEB178" s="37"/>
      <c r="CEC178" s="37"/>
      <c r="CED178" s="37"/>
      <c r="CEE178" s="37"/>
      <c r="CEF178" s="37"/>
      <c r="CEG178" s="37"/>
      <c r="CEH178" s="37"/>
      <c r="CEI178" s="37"/>
      <c r="CEJ178" s="37"/>
      <c r="CEK178" s="37"/>
      <c r="CEL178" s="37"/>
      <c r="CEM178" s="37"/>
      <c r="CEN178" s="37"/>
      <c r="CEO178" s="37"/>
      <c r="CEP178" s="37"/>
      <c r="CEQ178" s="37"/>
      <c r="CER178" s="37"/>
      <c r="CES178" s="37"/>
      <c r="CET178" s="37"/>
      <c r="CEU178" s="37"/>
      <c r="CEV178" s="37"/>
      <c r="CEW178" s="37"/>
      <c r="CEX178" s="37"/>
      <c r="CEY178" s="37"/>
      <c r="CEZ178" s="37"/>
      <c r="CFA178" s="37"/>
      <c r="CFB178" s="37"/>
      <c r="CFC178" s="37"/>
      <c r="CFD178" s="37"/>
      <c r="CFE178" s="37"/>
      <c r="CFF178" s="37"/>
      <c r="CFG178" s="37"/>
      <c r="CFH178" s="37"/>
      <c r="CFI178" s="37"/>
      <c r="CFJ178" s="37"/>
      <c r="CFK178" s="37"/>
      <c r="CFL178" s="37"/>
      <c r="CFM178" s="37"/>
      <c r="CFN178" s="37"/>
      <c r="CFO178" s="37"/>
      <c r="CFP178" s="37"/>
      <c r="CFQ178" s="37"/>
      <c r="CFR178" s="37"/>
      <c r="CFS178" s="37"/>
      <c r="CFT178" s="37"/>
      <c r="CFU178" s="37"/>
      <c r="CFV178" s="37"/>
      <c r="CFW178" s="37"/>
      <c r="CFX178" s="37"/>
      <c r="CFY178" s="37"/>
      <c r="CFZ178" s="37"/>
      <c r="CGA178" s="37"/>
      <c r="CGB178" s="37"/>
      <c r="CGC178" s="37"/>
      <c r="CGD178" s="37"/>
      <c r="CGE178" s="37"/>
      <c r="CGF178" s="37"/>
      <c r="CGG178" s="37"/>
      <c r="CGH178" s="37"/>
      <c r="CGI178" s="37"/>
      <c r="CGJ178" s="37"/>
      <c r="CGK178" s="37"/>
      <c r="CGL178" s="37"/>
      <c r="CGM178" s="37"/>
      <c r="CGN178" s="37"/>
      <c r="CGO178" s="37"/>
      <c r="CGP178" s="37"/>
      <c r="CGQ178" s="37"/>
      <c r="CGR178" s="37"/>
      <c r="CGS178" s="37"/>
      <c r="CGT178" s="37"/>
      <c r="CGU178" s="37"/>
      <c r="CGV178" s="37"/>
      <c r="CGW178" s="37"/>
      <c r="CGX178" s="37"/>
      <c r="CGY178" s="37"/>
      <c r="CGZ178" s="37"/>
      <c r="CHA178" s="37"/>
      <c r="CHB178" s="37"/>
      <c r="CHC178" s="37"/>
      <c r="CHD178" s="37"/>
      <c r="CHE178" s="37"/>
      <c r="CHF178" s="37"/>
      <c r="CHG178" s="37"/>
      <c r="CHH178" s="37"/>
      <c r="CHI178" s="37"/>
      <c r="CHJ178" s="37"/>
      <c r="CHK178" s="37"/>
      <c r="CHL178" s="37"/>
      <c r="CHM178" s="37"/>
      <c r="CHN178" s="37"/>
      <c r="CHO178" s="37"/>
      <c r="CHP178" s="37"/>
      <c r="CHQ178" s="37"/>
      <c r="CHR178" s="37"/>
      <c r="CHS178" s="37"/>
      <c r="CHT178" s="37"/>
      <c r="CHU178" s="37"/>
      <c r="CHV178" s="37"/>
      <c r="CHW178" s="37"/>
      <c r="CHX178" s="37"/>
      <c r="CHY178" s="37"/>
      <c r="CHZ178" s="37"/>
      <c r="CIA178" s="37"/>
      <c r="CIB178" s="37"/>
      <c r="CIC178" s="37"/>
      <c r="CID178" s="37"/>
      <c r="CIE178" s="37"/>
      <c r="CIF178" s="37"/>
      <c r="CIG178" s="37"/>
      <c r="CIH178" s="37"/>
      <c r="CII178" s="37"/>
      <c r="CIJ178" s="37"/>
      <c r="CIK178" s="37"/>
      <c r="CIL178" s="37"/>
      <c r="CIM178" s="37"/>
      <c r="CIN178" s="37"/>
      <c r="CIO178" s="37"/>
      <c r="CIP178" s="37"/>
      <c r="CIQ178" s="37"/>
      <c r="CIR178" s="37"/>
      <c r="CIS178" s="37"/>
      <c r="CIT178" s="37"/>
      <c r="CIU178" s="37"/>
      <c r="CIV178" s="37"/>
      <c r="CIW178" s="37"/>
      <c r="CIX178" s="37"/>
      <c r="CIY178" s="37"/>
      <c r="CIZ178" s="37"/>
      <c r="CJA178" s="37"/>
      <c r="CJB178" s="37"/>
      <c r="CJC178" s="37"/>
      <c r="CJD178" s="37"/>
      <c r="CJE178" s="37"/>
      <c r="CJF178" s="37"/>
      <c r="CJG178" s="37"/>
      <c r="CJH178" s="37"/>
      <c r="CJI178" s="37"/>
      <c r="CJJ178" s="37"/>
      <c r="CJK178" s="37"/>
      <c r="CJL178" s="37"/>
      <c r="CJM178" s="37"/>
      <c r="CJN178" s="37"/>
      <c r="CJO178" s="37"/>
      <c r="CJP178" s="37"/>
      <c r="CJQ178" s="37"/>
      <c r="CJR178" s="37"/>
      <c r="CJS178" s="37"/>
      <c r="CJT178" s="37"/>
      <c r="CJU178" s="37"/>
      <c r="CJV178" s="37"/>
      <c r="CJW178" s="37"/>
      <c r="CJX178" s="37"/>
      <c r="CJY178" s="37"/>
      <c r="CJZ178" s="37"/>
      <c r="CKA178" s="37"/>
      <c r="CKB178" s="37"/>
      <c r="CKC178" s="37"/>
      <c r="CKD178" s="37"/>
      <c r="CKE178" s="37"/>
      <c r="CKF178" s="37"/>
      <c r="CKG178" s="37"/>
      <c r="CKH178" s="37"/>
      <c r="CKI178" s="37"/>
      <c r="CKJ178" s="37"/>
      <c r="CKK178" s="37"/>
      <c r="CKL178" s="37"/>
      <c r="CKM178" s="37"/>
      <c r="CKN178" s="37"/>
      <c r="CKO178" s="37"/>
      <c r="CKP178" s="37"/>
      <c r="CKQ178" s="37"/>
      <c r="CKR178" s="37"/>
      <c r="CKS178" s="37"/>
      <c r="CKT178" s="37"/>
      <c r="CKU178" s="37"/>
      <c r="CKV178" s="37"/>
      <c r="CKW178" s="37"/>
      <c r="CKX178" s="37"/>
      <c r="CKY178" s="37"/>
      <c r="CKZ178" s="37"/>
      <c r="CLA178" s="37"/>
      <c r="CLB178" s="37"/>
      <c r="CLC178" s="37"/>
      <c r="CLD178" s="37"/>
      <c r="CLE178" s="37"/>
      <c r="CLF178" s="37"/>
      <c r="CLG178" s="37"/>
      <c r="CLH178" s="37"/>
      <c r="CLI178" s="37"/>
      <c r="CLJ178" s="37"/>
      <c r="CLK178" s="37"/>
      <c r="CLL178" s="37"/>
      <c r="CLM178" s="37"/>
      <c r="CLN178" s="37"/>
      <c r="CLO178" s="37"/>
      <c r="CLP178" s="37"/>
      <c r="CLQ178" s="37"/>
      <c r="CLR178" s="37"/>
      <c r="CLS178" s="37"/>
      <c r="CLT178" s="37"/>
      <c r="CLU178" s="37"/>
      <c r="CLV178" s="37"/>
      <c r="CLW178" s="37"/>
      <c r="CLX178" s="37"/>
      <c r="CLY178" s="37"/>
      <c r="CLZ178" s="37"/>
      <c r="CMA178" s="37"/>
      <c r="CMB178" s="37"/>
      <c r="CMC178" s="37"/>
      <c r="CMD178" s="37"/>
      <c r="CME178" s="37"/>
      <c r="CMF178" s="37"/>
      <c r="CMG178" s="37"/>
      <c r="CMH178" s="37"/>
      <c r="CMI178" s="37"/>
      <c r="CMJ178" s="37"/>
      <c r="CMK178" s="37"/>
      <c r="CML178" s="37"/>
      <c r="CMM178" s="37"/>
      <c r="CMN178" s="37"/>
      <c r="CMO178" s="37"/>
      <c r="CMP178" s="37"/>
      <c r="CMQ178" s="37"/>
      <c r="CMR178" s="37"/>
      <c r="CMS178" s="37"/>
      <c r="CMT178" s="37"/>
      <c r="CMU178" s="37"/>
      <c r="CMV178" s="37"/>
      <c r="CMW178" s="37"/>
      <c r="CMX178" s="37"/>
      <c r="CMY178" s="37"/>
      <c r="CMZ178" s="37"/>
      <c r="CNA178" s="37"/>
      <c r="CNB178" s="37"/>
      <c r="CNC178" s="37"/>
      <c r="CND178" s="37"/>
      <c r="CNE178" s="37"/>
      <c r="CNF178" s="37"/>
      <c r="CNG178" s="37"/>
      <c r="CNH178" s="37"/>
      <c r="CNI178" s="37"/>
      <c r="CNJ178" s="37"/>
      <c r="CNK178" s="37"/>
      <c r="CNL178" s="37"/>
      <c r="CNM178" s="37"/>
      <c r="CNN178" s="37"/>
      <c r="CNO178" s="37"/>
      <c r="CNP178" s="37"/>
      <c r="CNQ178" s="37"/>
      <c r="CNR178" s="37"/>
      <c r="CNS178" s="37"/>
      <c r="CNT178" s="37"/>
      <c r="CNU178" s="37"/>
      <c r="CNV178" s="37"/>
      <c r="CNW178" s="37"/>
      <c r="CNX178" s="37"/>
      <c r="CNY178" s="37"/>
      <c r="CNZ178" s="37"/>
      <c r="COA178" s="37"/>
      <c r="COB178" s="37"/>
      <c r="COC178" s="37"/>
      <c r="COD178" s="37"/>
      <c r="COE178" s="37"/>
      <c r="COF178" s="37"/>
      <c r="COG178" s="37"/>
      <c r="COH178" s="37"/>
      <c r="COI178" s="37"/>
      <c r="COJ178" s="37"/>
      <c r="COK178" s="37"/>
      <c r="COL178" s="37"/>
      <c r="COM178" s="37"/>
      <c r="CON178" s="37"/>
      <c r="COO178" s="37"/>
      <c r="COP178" s="37"/>
      <c r="COQ178" s="37"/>
      <c r="COR178" s="37"/>
      <c r="COS178" s="37"/>
      <c r="COT178" s="37"/>
      <c r="COU178" s="37"/>
      <c r="COV178" s="37"/>
      <c r="COW178" s="37"/>
      <c r="COX178" s="37"/>
      <c r="COY178" s="37"/>
      <c r="COZ178" s="37"/>
      <c r="CPA178" s="37"/>
      <c r="CPB178" s="37"/>
      <c r="CPC178" s="37"/>
      <c r="CPD178" s="37"/>
      <c r="CPE178" s="37"/>
      <c r="CPF178" s="37"/>
      <c r="CPG178" s="37"/>
      <c r="CPH178" s="37"/>
      <c r="CPI178" s="37"/>
      <c r="CPJ178" s="37"/>
      <c r="CPK178" s="37"/>
      <c r="CPL178" s="37"/>
      <c r="CPM178" s="37"/>
      <c r="CPN178" s="37"/>
      <c r="CPO178" s="37"/>
      <c r="CPP178" s="37"/>
      <c r="CPQ178" s="37"/>
      <c r="CPR178" s="37"/>
      <c r="CPS178" s="37"/>
      <c r="CPT178" s="37"/>
      <c r="CPU178" s="37"/>
      <c r="CPV178" s="37"/>
      <c r="CPW178" s="37"/>
      <c r="CPX178" s="37"/>
      <c r="CPY178" s="37"/>
      <c r="CPZ178" s="37"/>
      <c r="CQA178" s="37"/>
      <c r="CQB178" s="37"/>
      <c r="CQC178" s="37"/>
      <c r="CQD178" s="37"/>
      <c r="CQE178" s="37"/>
      <c r="CQF178" s="37"/>
      <c r="CQG178" s="37"/>
      <c r="CQH178" s="37"/>
      <c r="CQI178" s="37"/>
      <c r="CQJ178" s="37"/>
      <c r="CQK178" s="37"/>
      <c r="CQL178" s="37"/>
      <c r="CQM178" s="37"/>
      <c r="CQN178" s="37"/>
      <c r="CQO178" s="37"/>
      <c r="CQP178" s="37"/>
      <c r="CQQ178" s="37"/>
      <c r="CQR178" s="37"/>
      <c r="CQS178" s="37"/>
      <c r="CQT178" s="37"/>
      <c r="CQU178" s="37"/>
      <c r="CQV178" s="37"/>
      <c r="CQW178" s="37"/>
      <c r="CQX178" s="37"/>
      <c r="CQY178" s="37"/>
      <c r="CQZ178" s="37"/>
      <c r="CRA178" s="37"/>
      <c r="CRB178" s="37"/>
      <c r="CRC178" s="37"/>
      <c r="CRD178" s="37"/>
      <c r="CRE178" s="37"/>
      <c r="CRF178" s="37"/>
      <c r="CRG178" s="37"/>
      <c r="CRH178" s="37"/>
      <c r="CRI178" s="37"/>
      <c r="CRJ178" s="37"/>
      <c r="CRK178" s="37"/>
      <c r="CRL178" s="37"/>
      <c r="CRM178" s="37"/>
      <c r="CRN178" s="37"/>
      <c r="CRO178" s="37"/>
      <c r="CRP178" s="37"/>
      <c r="CRQ178" s="37"/>
      <c r="CRR178" s="37"/>
      <c r="CRS178" s="37"/>
      <c r="CRT178" s="37"/>
      <c r="CRU178" s="37"/>
      <c r="CRV178" s="37"/>
      <c r="CRW178" s="37"/>
      <c r="CRX178" s="37"/>
      <c r="CRY178" s="37"/>
      <c r="CRZ178" s="37"/>
      <c r="CSA178" s="37"/>
      <c r="CSB178" s="37"/>
      <c r="CSC178" s="37"/>
      <c r="CSD178" s="37"/>
      <c r="CSE178" s="37"/>
      <c r="CSF178" s="37"/>
      <c r="CSG178" s="37"/>
      <c r="CSH178" s="37"/>
      <c r="CSI178" s="37"/>
      <c r="CSJ178" s="37"/>
      <c r="CSK178" s="37"/>
      <c r="CSL178" s="37"/>
      <c r="CSM178" s="37"/>
      <c r="CSN178" s="37"/>
      <c r="CSO178" s="37"/>
      <c r="CSP178" s="37"/>
      <c r="CSQ178" s="37"/>
      <c r="CSR178" s="37"/>
      <c r="CSS178" s="37"/>
      <c r="CST178" s="37"/>
      <c r="CSU178" s="37"/>
      <c r="CSV178" s="37"/>
      <c r="CSW178" s="37"/>
      <c r="CSX178" s="37"/>
      <c r="CSY178" s="37"/>
      <c r="CSZ178" s="37"/>
      <c r="CTA178" s="37"/>
      <c r="CTB178" s="37"/>
      <c r="CTC178" s="37"/>
      <c r="CTD178" s="37"/>
      <c r="CTE178" s="37"/>
      <c r="CTF178" s="37"/>
      <c r="CTG178" s="37"/>
      <c r="CTH178" s="37"/>
      <c r="CTI178" s="37"/>
      <c r="CTJ178" s="37"/>
      <c r="CTK178" s="37"/>
      <c r="CTL178" s="37"/>
      <c r="CTM178" s="37"/>
      <c r="CTN178" s="37"/>
      <c r="CTO178" s="37"/>
      <c r="CTP178" s="37"/>
      <c r="CTQ178" s="37"/>
      <c r="CTR178" s="37"/>
      <c r="CTS178" s="37"/>
      <c r="CTT178" s="37"/>
      <c r="CTU178" s="37"/>
      <c r="CTV178" s="37"/>
      <c r="CTW178" s="37"/>
      <c r="CTX178" s="37"/>
      <c r="CTY178" s="37"/>
      <c r="CTZ178" s="37"/>
      <c r="CUA178" s="37"/>
      <c r="CUB178" s="37"/>
      <c r="CUC178" s="37"/>
      <c r="CUD178" s="37"/>
      <c r="CUE178" s="37"/>
      <c r="CUF178" s="37"/>
      <c r="CUG178" s="37"/>
      <c r="CUH178" s="37"/>
      <c r="CUI178" s="37"/>
      <c r="CUJ178" s="37"/>
      <c r="CUK178" s="37"/>
      <c r="CUL178" s="37"/>
      <c r="CUM178" s="37"/>
      <c r="CUN178" s="37"/>
      <c r="CUO178" s="37"/>
      <c r="CUP178" s="37"/>
      <c r="CUQ178" s="37"/>
      <c r="CUR178" s="37"/>
      <c r="CUS178" s="37"/>
      <c r="CUT178" s="37"/>
      <c r="CUU178" s="37"/>
      <c r="CUV178" s="37"/>
      <c r="CUW178" s="37"/>
      <c r="CUX178" s="37"/>
      <c r="CUY178" s="37"/>
      <c r="CUZ178" s="37"/>
      <c r="CVA178" s="37"/>
      <c r="CVB178" s="37"/>
      <c r="CVC178" s="37"/>
      <c r="CVD178" s="37"/>
      <c r="CVE178" s="37"/>
      <c r="CVF178" s="37"/>
      <c r="CVG178" s="37"/>
      <c r="CVH178" s="37"/>
      <c r="CVI178" s="37"/>
      <c r="CVJ178" s="37"/>
      <c r="CVK178" s="37"/>
      <c r="CVL178" s="37"/>
      <c r="CVM178" s="37"/>
      <c r="CVN178" s="37"/>
      <c r="CVO178" s="37"/>
      <c r="CVP178" s="37"/>
      <c r="CVQ178" s="37"/>
      <c r="CVR178" s="37"/>
      <c r="CVS178" s="37"/>
      <c r="CVT178" s="37"/>
      <c r="CVU178" s="37"/>
      <c r="CVV178" s="37"/>
      <c r="CVW178" s="37"/>
      <c r="CVX178" s="37"/>
      <c r="CVY178" s="37"/>
      <c r="CVZ178" s="37"/>
      <c r="CWA178" s="37"/>
      <c r="CWB178" s="37"/>
      <c r="CWC178" s="37"/>
      <c r="CWD178" s="37"/>
      <c r="CWE178" s="37"/>
      <c r="CWF178" s="37"/>
      <c r="CWG178" s="37"/>
      <c r="CWH178" s="37"/>
      <c r="CWI178" s="37"/>
      <c r="CWJ178" s="37"/>
      <c r="CWK178" s="37"/>
      <c r="CWL178" s="37"/>
      <c r="CWM178" s="37"/>
      <c r="CWN178" s="37"/>
      <c r="CWO178" s="37"/>
      <c r="CWP178" s="37"/>
      <c r="CWQ178" s="37"/>
      <c r="CWR178" s="37"/>
      <c r="CWS178" s="37"/>
      <c r="CWT178" s="37"/>
      <c r="CWU178" s="37"/>
      <c r="CWV178" s="37"/>
      <c r="CWW178" s="37"/>
      <c r="CWX178" s="37"/>
      <c r="CWY178" s="37"/>
      <c r="CWZ178" s="37"/>
      <c r="CXA178" s="37"/>
      <c r="CXB178" s="37"/>
      <c r="CXC178" s="37"/>
      <c r="CXD178" s="37"/>
      <c r="CXE178" s="37"/>
      <c r="CXF178" s="37"/>
      <c r="CXG178" s="37"/>
      <c r="CXH178" s="37"/>
      <c r="CXI178" s="37"/>
      <c r="CXJ178" s="37"/>
      <c r="CXK178" s="37"/>
      <c r="CXL178" s="37"/>
      <c r="CXM178" s="37"/>
      <c r="CXN178" s="37"/>
      <c r="CXO178" s="37"/>
      <c r="CXP178" s="37"/>
      <c r="CXQ178" s="37"/>
      <c r="CXR178" s="37"/>
      <c r="CXS178" s="37"/>
      <c r="CXT178" s="37"/>
      <c r="CXU178" s="37"/>
      <c r="CXV178" s="37"/>
      <c r="CXW178" s="37"/>
      <c r="CXX178" s="37"/>
      <c r="CXY178" s="37"/>
      <c r="CXZ178" s="37"/>
      <c r="CYA178" s="37"/>
      <c r="CYB178" s="37"/>
      <c r="CYC178" s="37"/>
      <c r="CYD178" s="37"/>
      <c r="CYE178" s="37"/>
      <c r="CYF178" s="37"/>
      <c r="CYG178" s="37"/>
      <c r="CYH178" s="37"/>
      <c r="CYI178" s="37"/>
      <c r="CYJ178" s="37"/>
      <c r="CYK178" s="37"/>
      <c r="CYL178" s="37"/>
      <c r="CYM178" s="37"/>
      <c r="CYN178" s="37"/>
      <c r="CYO178" s="37"/>
      <c r="CYP178" s="37"/>
      <c r="CYQ178" s="37"/>
      <c r="CYR178" s="37"/>
      <c r="CYS178" s="37"/>
      <c r="CYT178" s="37"/>
      <c r="CYU178" s="37"/>
      <c r="CYV178" s="37"/>
      <c r="CYW178" s="37"/>
      <c r="CYX178" s="37"/>
      <c r="CYY178" s="37"/>
      <c r="CYZ178" s="37"/>
      <c r="CZA178" s="37"/>
      <c r="CZB178" s="37"/>
      <c r="CZC178" s="37"/>
      <c r="CZD178" s="37"/>
      <c r="CZE178" s="37"/>
      <c r="CZF178" s="37"/>
      <c r="CZG178" s="37"/>
      <c r="CZH178" s="37"/>
      <c r="CZI178" s="37"/>
      <c r="CZJ178" s="37"/>
      <c r="CZK178" s="37"/>
      <c r="CZL178" s="37"/>
      <c r="CZM178" s="37"/>
      <c r="CZN178" s="37"/>
      <c r="CZO178" s="37"/>
      <c r="CZP178" s="37"/>
      <c r="CZQ178" s="37"/>
      <c r="CZR178" s="37"/>
      <c r="CZS178" s="37"/>
      <c r="CZT178" s="37"/>
      <c r="CZU178" s="37"/>
      <c r="CZV178" s="37"/>
      <c r="CZW178" s="37"/>
      <c r="CZX178" s="37"/>
      <c r="CZY178" s="37"/>
      <c r="CZZ178" s="37"/>
      <c r="DAA178" s="37"/>
      <c r="DAB178" s="37"/>
      <c r="DAC178" s="37"/>
      <c r="DAD178" s="37"/>
      <c r="DAE178" s="37"/>
      <c r="DAF178" s="37"/>
      <c r="DAG178" s="37"/>
      <c r="DAH178" s="37"/>
      <c r="DAI178" s="37"/>
      <c r="DAJ178" s="37"/>
      <c r="DAK178" s="37"/>
      <c r="DAL178" s="37"/>
      <c r="DAM178" s="37"/>
      <c r="DAN178" s="37"/>
      <c r="DAO178" s="37"/>
      <c r="DAP178" s="37"/>
      <c r="DAQ178" s="37"/>
      <c r="DAR178" s="37"/>
      <c r="DAS178" s="37"/>
      <c r="DAT178" s="37"/>
      <c r="DAU178" s="37"/>
      <c r="DAV178" s="37"/>
      <c r="DAW178" s="37"/>
      <c r="DAX178" s="37"/>
      <c r="DAY178" s="37"/>
      <c r="DAZ178" s="37"/>
      <c r="DBA178" s="37"/>
      <c r="DBB178" s="37"/>
      <c r="DBC178" s="37"/>
      <c r="DBD178" s="37"/>
      <c r="DBE178" s="37"/>
      <c r="DBF178" s="37"/>
      <c r="DBG178" s="37"/>
      <c r="DBH178" s="37"/>
      <c r="DBI178" s="37"/>
      <c r="DBJ178" s="37"/>
      <c r="DBK178" s="37"/>
      <c r="DBL178" s="37"/>
      <c r="DBM178" s="37"/>
      <c r="DBN178" s="37"/>
      <c r="DBO178" s="37"/>
      <c r="DBP178" s="37"/>
      <c r="DBQ178" s="37"/>
      <c r="DBR178" s="37"/>
      <c r="DBS178" s="37"/>
      <c r="DBT178" s="37"/>
      <c r="DBU178" s="37"/>
      <c r="DBV178" s="37"/>
      <c r="DBW178" s="37"/>
      <c r="DBX178" s="37"/>
      <c r="DBY178" s="37"/>
      <c r="DBZ178" s="37"/>
      <c r="DCA178" s="37"/>
      <c r="DCB178" s="37"/>
      <c r="DCC178" s="37"/>
      <c r="DCD178" s="37"/>
      <c r="DCE178" s="37"/>
      <c r="DCF178" s="37"/>
      <c r="DCG178" s="37"/>
      <c r="DCH178" s="37"/>
      <c r="DCI178" s="37"/>
      <c r="DCJ178" s="37"/>
      <c r="DCK178" s="37"/>
      <c r="DCL178" s="37"/>
      <c r="DCM178" s="37"/>
      <c r="DCN178" s="37"/>
      <c r="DCO178" s="37"/>
      <c r="DCP178" s="37"/>
      <c r="DCQ178" s="37"/>
      <c r="DCR178" s="37"/>
      <c r="DCS178" s="37"/>
      <c r="DCT178" s="37"/>
      <c r="DCU178" s="37"/>
      <c r="DCV178" s="37"/>
      <c r="DCW178" s="37"/>
      <c r="DCX178" s="37"/>
      <c r="DCY178" s="37"/>
      <c r="DCZ178" s="37"/>
      <c r="DDA178" s="37"/>
      <c r="DDB178" s="37"/>
      <c r="DDC178" s="37"/>
      <c r="DDD178" s="37"/>
      <c r="DDE178" s="37"/>
      <c r="DDF178" s="37"/>
      <c r="DDG178" s="37"/>
      <c r="DDH178" s="37"/>
      <c r="DDI178" s="37"/>
      <c r="DDJ178" s="37"/>
      <c r="DDK178" s="37"/>
      <c r="DDL178" s="37"/>
      <c r="DDM178" s="37"/>
      <c r="DDN178" s="37"/>
      <c r="DDO178" s="37"/>
      <c r="DDP178" s="37"/>
      <c r="DDQ178" s="37"/>
      <c r="DDR178" s="37"/>
      <c r="DDS178" s="37"/>
      <c r="DDT178" s="37"/>
      <c r="DDU178" s="37"/>
      <c r="DDV178" s="37"/>
      <c r="DDW178" s="37"/>
      <c r="DDX178" s="37"/>
      <c r="DDY178" s="37"/>
      <c r="DDZ178" s="37"/>
      <c r="DEA178" s="37"/>
      <c r="DEB178" s="37"/>
      <c r="DEC178" s="37"/>
      <c r="DED178" s="37"/>
      <c r="DEE178" s="37"/>
      <c r="DEF178" s="37"/>
      <c r="DEG178" s="37"/>
      <c r="DEH178" s="37"/>
      <c r="DEI178" s="37"/>
      <c r="DEJ178" s="37"/>
      <c r="DEK178" s="37"/>
      <c r="DEL178" s="37"/>
      <c r="DEM178" s="37"/>
      <c r="DEN178" s="37"/>
      <c r="DEO178" s="37"/>
      <c r="DEP178" s="37"/>
      <c r="DEQ178" s="37"/>
      <c r="DER178" s="37"/>
      <c r="DES178" s="37"/>
      <c r="DET178" s="37"/>
      <c r="DEU178" s="37"/>
      <c r="DEV178" s="37"/>
      <c r="DEW178" s="37"/>
      <c r="DEX178" s="37"/>
      <c r="DEY178" s="37"/>
      <c r="DEZ178" s="37"/>
      <c r="DFA178" s="37"/>
      <c r="DFB178" s="37"/>
      <c r="DFC178" s="37"/>
      <c r="DFD178" s="37"/>
      <c r="DFE178" s="37"/>
      <c r="DFF178" s="37"/>
      <c r="DFG178" s="37"/>
      <c r="DFH178" s="37"/>
      <c r="DFI178" s="37"/>
      <c r="DFJ178" s="37"/>
      <c r="DFK178" s="37"/>
      <c r="DFL178" s="37"/>
      <c r="DFM178" s="37"/>
      <c r="DFN178" s="37"/>
      <c r="DFO178" s="37"/>
      <c r="DFP178" s="37"/>
      <c r="DFQ178" s="37"/>
      <c r="DFR178" s="37"/>
      <c r="DFS178" s="37"/>
      <c r="DFT178" s="37"/>
      <c r="DFU178" s="37"/>
      <c r="DFV178" s="37"/>
      <c r="DFW178" s="37"/>
      <c r="DFX178" s="37"/>
      <c r="DFY178" s="37"/>
      <c r="DFZ178" s="37"/>
      <c r="DGA178" s="37"/>
      <c r="DGB178" s="37"/>
      <c r="DGC178" s="37"/>
      <c r="DGD178" s="37"/>
      <c r="DGE178" s="37"/>
      <c r="DGF178" s="37"/>
      <c r="DGG178" s="37"/>
      <c r="DGH178" s="37"/>
      <c r="DGI178" s="37"/>
      <c r="DGJ178" s="37"/>
      <c r="DGK178" s="37"/>
      <c r="DGL178" s="37"/>
      <c r="DGM178" s="37"/>
      <c r="DGN178" s="37"/>
      <c r="DGO178" s="37"/>
      <c r="DGP178" s="37"/>
      <c r="DGQ178" s="37"/>
      <c r="DGR178" s="37"/>
      <c r="DGS178" s="37"/>
      <c r="DGT178" s="37"/>
      <c r="DGU178" s="37"/>
      <c r="DGV178" s="37"/>
      <c r="DGW178" s="37"/>
      <c r="DGX178" s="37"/>
      <c r="DGY178" s="37"/>
      <c r="DGZ178" s="37"/>
      <c r="DHA178" s="37"/>
      <c r="DHB178" s="37"/>
      <c r="DHC178" s="37"/>
      <c r="DHD178" s="37"/>
      <c r="DHE178" s="37"/>
      <c r="DHF178" s="37"/>
      <c r="DHG178" s="37"/>
      <c r="DHH178" s="37"/>
      <c r="DHI178" s="37"/>
      <c r="DHJ178" s="37"/>
      <c r="DHK178" s="37"/>
      <c r="DHL178" s="37"/>
      <c r="DHM178" s="37"/>
      <c r="DHN178" s="37"/>
      <c r="DHO178" s="37"/>
      <c r="DHP178" s="37"/>
      <c r="DHQ178" s="37"/>
      <c r="DHR178" s="37"/>
      <c r="DHS178" s="37"/>
      <c r="DHT178" s="37"/>
      <c r="DHU178" s="37"/>
      <c r="DHV178" s="37"/>
      <c r="DHW178" s="37"/>
      <c r="DHX178" s="37"/>
      <c r="DHY178" s="37"/>
      <c r="DHZ178" s="37"/>
      <c r="DIA178" s="37"/>
      <c r="DIB178" s="37"/>
      <c r="DIC178" s="37"/>
      <c r="DID178" s="37"/>
      <c r="DIE178" s="37"/>
      <c r="DIF178" s="37"/>
      <c r="DIG178" s="37"/>
      <c r="DIH178" s="37"/>
      <c r="DII178" s="37"/>
      <c r="DIJ178" s="37"/>
      <c r="DIK178" s="37"/>
      <c r="DIL178" s="37"/>
      <c r="DIM178" s="37"/>
      <c r="DIN178" s="37"/>
      <c r="DIO178" s="37"/>
      <c r="DIP178" s="37"/>
      <c r="DIQ178" s="37"/>
      <c r="DIR178" s="37"/>
      <c r="DIS178" s="37"/>
      <c r="DIT178" s="37"/>
      <c r="DIU178" s="37"/>
      <c r="DIV178" s="37"/>
      <c r="DIW178" s="37"/>
      <c r="DIX178" s="37"/>
      <c r="DIY178" s="37"/>
      <c r="DIZ178" s="37"/>
      <c r="DJA178" s="37"/>
      <c r="DJB178" s="37"/>
      <c r="DJC178" s="37"/>
      <c r="DJD178" s="37"/>
      <c r="DJE178" s="37"/>
      <c r="DJF178" s="37"/>
      <c r="DJG178" s="37"/>
      <c r="DJH178" s="37"/>
      <c r="DJI178" s="37"/>
      <c r="DJJ178" s="37"/>
      <c r="DJK178" s="37"/>
      <c r="DJL178" s="37"/>
      <c r="DJM178" s="37"/>
      <c r="DJN178" s="37"/>
      <c r="DJO178" s="37"/>
      <c r="DJP178" s="37"/>
      <c r="DJQ178" s="37"/>
      <c r="DJR178" s="37"/>
      <c r="DJS178" s="37"/>
      <c r="DJT178" s="37"/>
      <c r="DJU178" s="37"/>
      <c r="DJV178" s="37"/>
      <c r="DJW178" s="37"/>
      <c r="DJX178" s="37"/>
      <c r="DJY178" s="37"/>
      <c r="DJZ178" s="37"/>
      <c r="DKA178" s="37"/>
      <c r="DKB178" s="37"/>
      <c r="DKC178" s="37"/>
      <c r="DKD178" s="37"/>
      <c r="DKE178" s="37"/>
      <c r="DKF178" s="37"/>
      <c r="DKG178" s="37"/>
      <c r="DKH178" s="37"/>
      <c r="DKI178" s="37"/>
      <c r="DKJ178" s="37"/>
      <c r="DKK178" s="37"/>
      <c r="DKL178" s="37"/>
      <c r="DKM178" s="37"/>
      <c r="DKN178" s="37"/>
      <c r="DKO178" s="37"/>
      <c r="DKP178" s="37"/>
      <c r="DKQ178" s="37"/>
      <c r="DKR178" s="37"/>
      <c r="DKS178" s="37"/>
      <c r="DKT178" s="37"/>
      <c r="DKU178" s="37"/>
      <c r="DKV178" s="37"/>
      <c r="DKW178" s="37"/>
      <c r="DKX178" s="37"/>
      <c r="DKY178" s="37"/>
      <c r="DKZ178" s="37"/>
      <c r="DLA178" s="37"/>
      <c r="DLB178" s="37"/>
      <c r="DLC178" s="37"/>
      <c r="DLD178" s="37"/>
      <c r="DLE178" s="37"/>
      <c r="DLF178" s="37"/>
      <c r="DLG178" s="37"/>
      <c r="DLH178" s="37"/>
      <c r="DLI178" s="37"/>
      <c r="DLJ178" s="37"/>
      <c r="DLK178" s="37"/>
      <c r="DLL178" s="37"/>
      <c r="DLM178" s="37"/>
      <c r="DLN178" s="37"/>
      <c r="DLO178" s="37"/>
      <c r="DLP178" s="37"/>
      <c r="DLQ178" s="37"/>
      <c r="DLR178" s="37"/>
      <c r="DLS178" s="37"/>
      <c r="DLT178" s="37"/>
      <c r="DLU178" s="37"/>
      <c r="DLV178" s="37"/>
      <c r="DLW178" s="37"/>
      <c r="DLX178" s="37"/>
      <c r="DLY178" s="37"/>
      <c r="DLZ178" s="37"/>
      <c r="DMA178" s="37"/>
      <c r="DMB178" s="37"/>
      <c r="DMC178" s="37"/>
      <c r="DMD178" s="37"/>
      <c r="DME178" s="37"/>
      <c r="DMF178" s="37"/>
      <c r="DMG178" s="37"/>
      <c r="DMH178" s="37"/>
      <c r="DMI178" s="37"/>
      <c r="DMJ178" s="37"/>
      <c r="DMK178" s="37"/>
      <c r="DML178" s="37"/>
      <c r="DMM178" s="37"/>
      <c r="DMN178" s="37"/>
      <c r="DMO178" s="37"/>
      <c r="DMP178" s="37"/>
      <c r="DMQ178" s="37"/>
      <c r="DMR178" s="37"/>
      <c r="DMS178" s="37"/>
      <c r="DMT178" s="37"/>
      <c r="DMU178" s="37"/>
      <c r="DMV178" s="37"/>
      <c r="DMW178" s="37"/>
      <c r="DMX178" s="37"/>
      <c r="DMY178" s="37"/>
      <c r="DMZ178" s="37"/>
      <c r="DNA178" s="37"/>
      <c r="DNB178" s="37"/>
      <c r="DNC178" s="37"/>
      <c r="DND178" s="37"/>
      <c r="DNE178" s="37"/>
      <c r="DNF178" s="37"/>
      <c r="DNG178" s="37"/>
      <c r="DNH178" s="37"/>
      <c r="DNI178" s="37"/>
      <c r="DNJ178" s="37"/>
      <c r="DNK178" s="37"/>
      <c r="DNL178" s="37"/>
      <c r="DNM178" s="37"/>
      <c r="DNN178" s="37"/>
      <c r="DNO178" s="37"/>
      <c r="DNP178" s="37"/>
      <c r="DNQ178" s="37"/>
      <c r="DNR178" s="37"/>
      <c r="DNS178" s="37"/>
      <c r="DNT178" s="37"/>
      <c r="DNU178" s="37"/>
      <c r="DNV178" s="37"/>
      <c r="DNW178" s="37"/>
      <c r="DNX178" s="37"/>
      <c r="DNY178" s="37"/>
      <c r="DNZ178" s="37"/>
      <c r="DOA178" s="37"/>
      <c r="DOB178" s="37"/>
      <c r="DOC178" s="37"/>
      <c r="DOD178" s="37"/>
      <c r="DOE178" s="37"/>
      <c r="DOF178" s="37"/>
      <c r="DOG178" s="37"/>
      <c r="DOH178" s="37"/>
      <c r="DOI178" s="37"/>
      <c r="DOJ178" s="37"/>
      <c r="DOK178" s="37"/>
      <c r="DOL178" s="37"/>
      <c r="DOM178" s="37"/>
      <c r="DON178" s="37"/>
      <c r="DOO178" s="37"/>
      <c r="DOP178" s="37"/>
      <c r="DOQ178" s="37"/>
      <c r="DOR178" s="37"/>
      <c r="DOS178" s="37"/>
      <c r="DOT178" s="37"/>
      <c r="DOU178" s="37"/>
      <c r="DOV178" s="37"/>
      <c r="DOW178" s="37"/>
      <c r="DOX178" s="37"/>
      <c r="DOY178" s="37"/>
      <c r="DOZ178" s="37"/>
      <c r="DPA178" s="37"/>
      <c r="DPB178" s="37"/>
      <c r="DPC178" s="37"/>
      <c r="DPD178" s="37"/>
      <c r="DPE178" s="37"/>
      <c r="DPF178" s="37"/>
      <c r="DPG178" s="37"/>
      <c r="DPH178" s="37"/>
      <c r="DPI178" s="37"/>
      <c r="DPJ178" s="37"/>
      <c r="DPK178" s="37"/>
      <c r="DPL178" s="37"/>
      <c r="DPM178" s="37"/>
      <c r="DPN178" s="37"/>
      <c r="DPO178" s="37"/>
      <c r="DPP178" s="37"/>
      <c r="DPQ178" s="37"/>
      <c r="DPR178" s="37"/>
      <c r="DPS178" s="37"/>
      <c r="DPT178" s="37"/>
      <c r="DPU178" s="37"/>
      <c r="DPV178" s="37"/>
      <c r="DPW178" s="37"/>
      <c r="DPX178" s="37"/>
      <c r="DPY178" s="37"/>
      <c r="DPZ178" s="37"/>
      <c r="DQA178" s="37"/>
      <c r="DQB178" s="37"/>
      <c r="DQC178" s="37"/>
      <c r="DQD178" s="37"/>
      <c r="DQE178" s="37"/>
      <c r="DQF178" s="37"/>
      <c r="DQG178" s="37"/>
      <c r="DQH178" s="37"/>
      <c r="DQI178" s="37"/>
      <c r="DQJ178" s="37"/>
      <c r="DQK178" s="37"/>
      <c r="DQL178" s="37"/>
      <c r="DQM178" s="37"/>
      <c r="DQN178" s="37"/>
      <c r="DQO178" s="37"/>
      <c r="DQP178" s="37"/>
      <c r="DQQ178" s="37"/>
      <c r="DQR178" s="37"/>
      <c r="DQS178" s="37"/>
      <c r="DQT178" s="37"/>
      <c r="DQU178" s="37"/>
      <c r="DQV178" s="37"/>
      <c r="DQW178" s="37"/>
      <c r="DQX178" s="37"/>
      <c r="DQY178" s="37"/>
      <c r="DQZ178" s="37"/>
      <c r="DRA178" s="37"/>
      <c r="DRB178" s="37"/>
      <c r="DRC178" s="37"/>
      <c r="DRD178" s="37"/>
      <c r="DRE178" s="37"/>
      <c r="DRF178" s="37"/>
      <c r="DRG178" s="37"/>
      <c r="DRH178" s="37"/>
      <c r="DRI178" s="37"/>
      <c r="DRJ178" s="37"/>
      <c r="DRK178" s="37"/>
      <c r="DRL178" s="37"/>
      <c r="DRM178" s="37"/>
      <c r="DRN178" s="37"/>
      <c r="DRO178" s="37"/>
      <c r="DRP178" s="37"/>
      <c r="DRQ178" s="37"/>
      <c r="DRR178" s="37"/>
      <c r="DRS178" s="37"/>
      <c r="DRT178" s="37"/>
      <c r="DRU178" s="37"/>
      <c r="DRV178" s="37"/>
      <c r="DRW178" s="37"/>
      <c r="DRX178" s="37"/>
      <c r="DRY178" s="37"/>
      <c r="DRZ178" s="37"/>
      <c r="DSA178" s="37"/>
      <c r="DSB178" s="37"/>
      <c r="DSC178" s="37"/>
      <c r="DSD178" s="37"/>
      <c r="DSE178" s="37"/>
      <c r="DSF178" s="37"/>
      <c r="DSG178" s="37"/>
      <c r="DSH178" s="37"/>
      <c r="DSI178" s="37"/>
      <c r="DSJ178" s="37"/>
      <c r="DSK178" s="37"/>
      <c r="DSL178" s="37"/>
      <c r="DSM178" s="37"/>
      <c r="DSN178" s="37"/>
      <c r="DSO178" s="37"/>
      <c r="DSP178" s="37"/>
      <c r="DSQ178" s="37"/>
      <c r="DSR178" s="37"/>
      <c r="DSS178" s="37"/>
      <c r="DST178" s="37"/>
      <c r="DSU178" s="37"/>
      <c r="DSV178" s="37"/>
      <c r="DSW178" s="37"/>
      <c r="DSX178" s="37"/>
      <c r="DSY178" s="37"/>
      <c r="DSZ178" s="37"/>
      <c r="DTA178" s="37"/>
      <c r="DTB178" s="37"/>
      <c r="DTC178" s="37"/>
      <c r="DTD178" s="37"/>
      <c r="DTE178" s="37"/>
      <c r="DTF178" s="37"/>
      <c r="DTG178" s="37"/>
      <c r="DTH178" s="37"/>
      <c r="DTI178" s="37"/>
      <c r="DTJ178" s="37"/>
      <c r="DTK178" s="37"/>
      <c r="DTL178" s="37"/>
      <c r="DTM178" s="37"/>
      <c r="DTN178" s="37"/>
      <c r="DTO178" s="37"/>
      <c r="DTP178" s="37"/>
      <c r="DTQ178" s="37"/>
      <c r="DTR178" s="37"/>
      <c r="DTS178" s="37"/>
      <c r="DTT178" s="37"/>
      <c r="DTU178" s="37"/>
      <c r="DTV178" s="37"/>
      <c r="DTW178" s="37"/>
      <c r="DTX178" s="37"/>
      <c r="DTY178" s="37"/>
      <c r="DTZ178" s="37"/>
      <c r="DUA178" s="37"/>
      <c r="DUB178" s="37"/>
      <c r="DUC178" s="37"/>
      <c r="DUD178" s="37"/>
      <c r="DUE178" s="37"/>
      <c r="DUF178" s="37"/>
      <c r="DUG178" s="37"/>
      <c r="DUH178" s="37"/>
      <c r="DUI178" s="37"/>
      <c r="DUJ178" s="37"/>
      <c r="DUK178" s="37"/>
      <c r="DUL178" s="37"/>
      <c r="DUM178" s="37"/>
      <c r="DUN178" s="37"/>
      <c r="DUO178" s="37"/>
      <c r="DUP178" s="37"/>
      <c r="DUQ178" s="37"/>
      <c r="DUR178" s="37"/>
      <c r="DUS178" s="37"/>
      <c r="DUT178" s="37"/>
      <c r="DUU178" s="37"/>
      <c r="DUV178" s="37"/>
      <c r="DUW178" s="37"/>
      <c r="DUX178" s="37"/>
      <c r="DUY178" s="37"/>
      <c r="DUZ178" s="37"/>
      <c r="DVA178" s="37"/>
      <c r="DVB178" s="37"/>
      <c r="DVC178" s="37"/>
      <c r="DVD178" s="37"/>
      <c r="DVE178" s="37"/>
      <c r="DVF178" s="37"/>
      <c r="DVG178" s="37"/>
      <c r="DVH178" s="37"/>
      <c r="DVI178" s="37"/>
      <c r="DVJ178" s="37"/>
      <c r="DVK178" s="37"/>
      <c r="DVL178" s="37"/>
      <c r="DVM178" s="37"/>
      <c r="DVN178" s="37"/>
      <c r="DVO178" s="37"/>
      <c r="DVP178" s="37"/>
      <c r="DVQ178" s="37"/>
      <c r="DVR178" s="37"/>
      <c r="DVS178" s="37"/>
      <c r="DVT178" s="37"/>
      <c r="DVU178" s="37"/>
      <c r="DVV178" s="37"/>
      <c r="DVW178" s="37"/>
      <c r="DVX178" s="37"/>
      <c r="DVY178" s="37"/>
      <c r="DVZ178" s="37"/>
      <c r="DWA178" s="37"/>
      <c r="DWB178" s="37"/>
      <c r="DWC178" s="37"/>
      <c r="DWD178" s="37"/>
      <c r="DWE178" s="37"/>
      <c r="DWF178" s="37"/>
      <c r="DWG178" s="37"/>
      <c r="DWH178" s="37"/>
      <c r="DWI178" s="37"/>
      <c r="DWJ178" s="37"/>
      <c r="DWK178" s="37"/>
      <c r="DWL178" s="37"/>
      <c r="DWM178" s="37"/>
      <c r="DWN178" s="37"/>
      <c r="DWO178" s="37"/>
      <c r="DWP178" s="37"/>
      <c r="DWQ178" s="37"/>
      <c r="DWR178" s="37"/>
      <c r="DWS178" s="37"/>
      <c r="DWT178" s="37"/>
      <c r="DWU178" s="37"/>
      <c r="DWV178" s="37"/>
      <c r="DWW178" s="37"/>
      <c r="DWX178" s="37"/>
      <c r="DWY178" s="37"/>
      <c r="DWZ178" s="37"/>
      <c r="DXA178" s="37"/>
      <c r="DXB178" s="37"/>
      <c r="DXC178" s="37"/>
      <c r="DXD178" s="37"/>
      <c r="DXE178" s="37"/>
      <c r="DXF178" s="37"/>
      <c r="DXG178" s="37"/>
      <c r="DXH178" s="37"/>
      <c r="DXI178" s="37"/>
      <c r="DXJ178" s="37"/>
      <c r="DXK178" s="37"/>
      <c r="DXL178" s="37"/>
      <c r="DXM178" s="37"/>
      <c r="DXN178" s="37"/>
      <c r="DXO178" s="37"/>
      <c r="DXP178" s="37"/>
      <c r="DXQ178" s="37"/>
      <c r="DXR178" s="37"/>
      <c r="DXS178" s="37"/>
      <c r="DXT178" s="37"/>
      <c r="DXU178" s="37"/>
      <c r="DXV178" s="37"/>
      <c r="DXW178" s="37"/>
      <c r="DXX178" s="37"/>
      <c r="DXY178" s="37"/>
      <c r="DXZ178" s="37"/>
      <c r="DYA178" s="37"/>
      <c r="DYB178" s="37"/>
      <c r="DYC178" s="37"/>
      <c r="DYD178" s="37"/>
      <c r="DYE178" s="37"/>
      <c r="DYF178" s="37"/>
      <c r="DYG178" s="37"/>
      <c r="DYH178" s="37"/>
      <c r="DYI178" s="37"/>
      <c r="DYJ178" s="37"/>
      <c r="DYK178" s="37"/>
      <c r="DYL178" s="37"/>
      <c r="DYM178" s="37"/>
      <c r="DYN178" s="37"/>
      <c r="DYO178" s="37"/>
      <c r="DYP178" s="37"/>
      <c r="DYQ178" s="37"/>
      <c r="DYR178" s="37"/>
      <c r="DYS178" s="37"/>
      <c r="DYT178" s="37"/>
      <c r="DYU178" s="37"/>
      <c r="DYV178" s="37"/>
      <c r="DYW178" s="37"/>
      <c r="DYX178" s="37"/>
      <c r="DYY178" s="37"/>
      <c r="DYZ178" s="37"/>
      <c r="DZA178" s="37"/>
      <c r="DZB178" s="37"/>
      <c r="DZC178" s="37"/>
      <c r="DZD178" s="37"/>
      <c r="DZE178" s="37"/>
      <c r="DZF178" s="37"/>
      <c r="DZG178" s="37"/>
      <c r="DZH178" s="37"/>
      <c r="DZI178" s="37"/>
      <c r="DZJ178" s="37"/>
      <c r="DZK178" s="37"/>
      <c r="DZL178" s="37"/>
      <c r="DZM178" s="37"/>
      <c r="DZN178" s="37"/>
      <c r="DZO178" s="37"/>
      <c r="DZP178" s="37"/>
      <c r="DZQ178" s="37"/>
      <c r="DZR178" s="37"/>
      <c r="DZS178" s="37"/>
      <c r="DZT178" s="37"/>
      <c r="DZU178" s="37"/>
      <c r="DZV178" s="37"/>
      <c r="DZW178" s="37"/>
      <c r="DZX178" s="37"/>
      <c r="DZY178" s="37"/>
      <c r="DZZ178" s="37"/>
      <c r="EAA178" s="37"/>
      <c r="EAB178" s="37"/>
      <c r="EAC178" s="37"/>
      <c r="EAD178" s="37"/>
      <c r="EAE178" s="37"/>
      <c r="EAF178" s="37"/>
      <c r="EAG178" s="37"/>
      <c r="EAH178" s="37"/>
      <c r="EAI178" s="37"/>
      <c r="EAJ178" s="37"/>
      <c r="EAK178" s="37"/>
      <c r="EAL178" s="37"/>
      <c r="EAM178" s="37"/>
      <c r="EAN178" s="37"/>
      <c r="EAO178" s="37"/>
      <c r="EAP178" s="37"/>
      <c r="EAQ178" s="37"/>
      <c r="EAR178" s="37"/>
      <c r="EAS178" s="37"/>
      <c r="EAT178" s="37"/>
      <c r="EAU178" s="37"/>
      <c r="EAV178" s="37"/>
      <c r="EAW178" s="37"/>
      <c r="EAX178" s="37"/>
      <c r="EAY178" s="37"/>
      <c r="EAZ178" s="37"/>
      <c r="EBA178" s="37"/>
      <c r="EBB178" s="37"/>
      <c r="EBC178" s="37"/>
      <c r="EBD178" s="37"/>
      <c r="EBE178" s="37"/>
      <c r="EBF178" s="37"/>
      <c r="EBG178" s="37"/>
      <c r="EBH178" s="37"/>
      <c r="EBI178" s="37"/>
      <c r="EBJ178" s="37"/>
      <c r="EBK178" s="37"/>
      <c r="EBL178" s="37"/>
      <c r="EBM178" s="37"/>
      <c r="EBN178" s="37"/>
      <c r="EBO178" s="37"/>
      <c r="EBP178" s="37"/>
      <c r="EBQ178" s="37"/>
      <c r="EBR178" s="37"/>
      <c r="EBS178" s="37"/>
      <c r="EBT178" s="37"/>
      <c r="EBU178" s="37"/>
      <c r="EBV178" s="37"/>
      <c r="EBW178" s="37"/>
      <c r="EBX178" s="37"/>
      <c r="EBY178" s="37"/>
      <c r="EBZ178" s="37"/>
      <c r="ECA178" s="37"/>
      <c r="ECB178" s="37"/>
      <c r="ECC178" s="37"/>
      <c r="ECD178" s="37"/>
      <c r="ECE178" s="37"/>
      <c r="ECF178" s="37"/>
      <c r="ECG178" s="37"/>
      <c r="ECH178" s="37"/>
      <c r="ECI178" s="37"/>
      <c r="ECJ178" s="37"/>
      <c r="ECK178" s="37"/>
      <c r="ECL178" s="37"/>
      <c r="ECM178" s="37"/>
      <c r="ECN178" s="37"/>
      <c r="ECO178" s="37"/>
      <c r="ECP178" s="37"/>
      <c r="ECQ178" s="37"/>
      <c r="ECR178" s="37"/>
      <c r="ECS178" s="37"/>
      <c r="ECT178" s="37"/>
      <c r="ECU178" s="37"/>
      <c r="ECV178" s="37"/>
      <c r="ECW178" s="37"/>
      <c r="ECX178" s="37"/>
      <c r="ECY178" s="37"/>
      <c r="ECZ178" s="37"/>
      <c r="EDA178" s="37"/>
      <c r="EDB178" s="37"/>
      <c r="EDC178" s="37"/>
      <c r="EDD178" s="37"/>
      <c r="EDE178" s="37"/>
      <c r="EDF178" s="37"/>
      <c r="EDG178" s="37"/>
      <c r="EDH178" s="37"/>
      <c r="EDI178" s="37"/>
      <c r="EDJ178" s="37"/>
      <c r="EDK178" s="37"/>
      <c r="EDL178" s="37"/>
      <c r="EDM178" s="37"/>
      <c r="EDN178" s="37"/>
      <c r="EDO178" s="37"/>
      <c r="EDP178" s="37"/>
      <c r="EDQ178" s="37"/>
      <c r="EDR178" s="37"/>
      <c r="EDS178" s="37"/>
      <c r="EDT178" s="37"/>
      <c r="EDU178" s="37"/>
      <c r="EDV178" s="37"/>
      <c r="EDW178" s="37"/>
      <c r="EDX178" s="37"/>
      <c r="EDY178" s="37"/>
      <c r="EDZ178" s="37"/>
      <c r="EEA178" s="37"/>
      <c r="EEB178" s="37"/>
      <c r="EEC178" s="37"/>
      <c r="EED178" s="37"/>
      <c r="EEE178" s="37"/>
      <c r="EEF178" s="37"/>
      <c r="EEG178" s="37"/>
      <c r="EEH178" s="37"/>
      <c r="EEI178" s="37"/>
      <c r="EEJ178" s="37"/>
      <c r="EEK178" s="37"/>
      <c r="EEL178" s="37"/>
      <c r="EEM178" s="37"/>
      <c r="EEN178" s="37"/>
      <c r="EEO178" s="37"/>
      <c r="EEP178" s="37"/>
      <c r="EEQ178" s="37"/>
      <c r="EER178" s="37"/>
      <c r="EES178" s="37"/>
      <c r="EET178" s="37"/>
      <c r="EEU178" s="37"/>
      <c r="EEV178" s="37"/>
      <c r="EEW178" s="37"/>
      <c r="EEX178" s="37"/>
      <c r="EEY178" s="37"/>
      <c r="EEZ178" s="37"/>
      <c r="EFA178" s="37"/>
      <c r="EFB178" s="37"/>
      <c r="EFC178" s="37"/>
      <c r="EFD178" s="37"/>
      <c r="EFE178" s="37"/>
      <c r="EFF178" s="37"/>
      <c r="EFG178" s="37"/>
      <c r="EFH178" s="37"/>
      <c r="EFI178" s="37"/>
      <c r="EFJ178" s="37"/>
      <c r="EFK178" s="37"/>
      <c r="EFL178" s="37"/>
      <c r="EFM178" s="37"/>
      <c r="EFN178" s="37"/>
      <c r="EFO178" s="37"/>
      <c r="EFP178" s="37"/>
      <c r="EFQ178" s="37"/>
      <c r="EFR178" s="37"/>
      <c r="EFS178" s="37"/>
      <c r="EFT178" s="37"/>
      <c r="EFU178" s="37"/>
      <c r="EFV178" s="37"/>
      <c r="EFW178" s="37"/>
      <c r="EFX178" s="37"/>
      <c r="EFY178" s="37"/>
      <c r="EFZ178" s="37"/>
      <c r="EGA178" s="37"/>
      <c r="EGB178" s="37"/>
      <c r="EGC178" s="37"/>
      <c r="EGD178" s="37"/>
      <c r="EGE178" s="37"/>
      <c r="EGF178" s="37"/>
      <c r="EGG178" s="37"/>
      <c r="EGH178" s="37"/>
      <c r="EGI178" s="37"/>
      <c r="EGJ178" s="37"/>
      <c r="EGK178" s="37"/>
      <c r="EGL178" s="37"/>
      <c r="EGM178" s="37"/>
      <c r="EGN178" s="37"/>
      <c r="EGO178" s="37"/>
      <c r="EGP178" s="37"/>
      <c r="EGQ178" s="37"/>
      <c r="EGR178" s="37"/>
      <c r="EGS178" s="37"/>
      <c r="EGT178" s="37"/>
      <c r="EGU178" s="37"/>
      <c r="EGV178" s="37"/>
      <c r="EGW178" s="37"/>
      <c r="EGX178" s="37"/>
      <c r="EGY178" s="37"/>
      <c r="EGZ178" s="37"/>
      <c r="EHA178" s="37"/>
      <c r="EHB178" s="37"/>
      <c r="EHC178" s="37"/>
      <c r="EHD178" s="37"/>
      <c r="EHE178" s="37"/>
      <c r="EHF178" s="37"/>
      <c r="EHG178" s="37"/>
      <c r="EHH178" s="37"/>
      <c r="EHI178" s="37"/>
      <c r="EHJ178" s="37"/>
      <c r="EHK178" s="37"/>
      <c r="EHL178" s="37"/>
      <c r="EHM178" s="37"/>
      <c r="EHN178" s="37"/>
      <c r="EHO178" s="37"/>
      <c r="EHP178" s="37"/>
      <c r="EHQ178" s="37"/>
      <c r="EHR178" s="37"/>
      <c r="EHS178" s="37"/>
      <c r="EHT178" s="37"/>
      <c r="EHU178" s="37"/>
      <c r="EHV178" s="37"/>
      <c r="EHW178" s="37"/>
      <c r="EHX178" s="37"/>
      <c r="EHY178" s="37"/>
      <c r="EHZ178" s="37"/>
      <c r="EIA178" s="37"/>
      <c r="EIB178" s="37"/>
      <c r="EIC178" s="37"/>
      <c r="EID178" s="37"/>
      <c r="EIE178" s="37"/>
      <c r="EIF178" s="37"/>
      <c r="EIG178" s="37"/>
      <c r="EIH178" s="37"/>
      <c r="EII178" s="37"/>
      <c r="EIJ178" s="37"/>
      <c r="EIK178" s="37"/>
      <c r="EIL178" s="37"/>
      <c r="EIM178" s="37"/>
      <c r="EIN178" s="37"/>
      <c r="EIO178" s="37"/>
      <c r="EIP178" s="37"/>
      <c r="EIQ178" s="37"/>
      <c r="EIR178" s="37"/>
      <c r="EIS178" s="37"/>
      <c r="EIT178" s="37"/>
      <c r="EIU178" s="37"/>
      <c r="EIV178" s="37"/>
      <c r="EIW178" s="37"/>
      <c r="EIX178" s="37"/>
      <c r="EIY178" s="37"/>
      <c r="EIZ178" s="37"/>
      <c r="EJA178" s="37"/>
      <c r="EJB178" s="37"/>
      <c r="EJC178" s="37"/>
      <c r="EJD178" s="37"/>
      <c r="EJE178" s="37"/>
      <c r="EJF178" s="37"/>
      <c r="EJG178" s="37"/>
      <c r="EJH178" s="37"/>
      <c r="EJI178" s="37"/>
      <c r="EJJ178" s="37"/>
      <c r="EJK178" s="37"/>
      <c r="EJL178" s="37"/>
      <c r="EJM178" s="37"/>
      <c r="EJN178" s="37"/>
      <c r="EJO178" s="37"/>
      <c r="EJP178" s="37"/>
      <c r="EJQ178" s="37"/>
      <c r="EJR178" s="37"/>
      <c r="EJS178" s="37"/>
      <c r="EJT178" s="37"/>
      <c r="EJU178" s="37"/>
      <c r="EJV178" s="37"/>
      <c r="EJW178" s="37"/>
      <c r="EJX178" s="37"/>
      <c r="EJY178" s="37"/>
      <c r="EJZ178" s="37"/>
      <c r="EKA178" s="37"/>
      <c r="EKB178" s="37"/>
      <c r="EKC178" s="37"/>
      <c r="EKD178" s="37"/>
      <c r="EKE178" s="37"/>
      <c r="EKF178" s="37"/>
      <c r="EKG178" s="37"/>
      <c r="EKH178" s="37"/>
      <c r="EKI178" s="37"/>
      <c r="EKJ178" s="37"/>
      <c r="EKK178" s="37"/>
      <c r="EKL178" s="37"/>
      <c r="EKM178" s="37"/>
      <c r="EKN178" s="37"/>
      <c r="EKO178" s="37"/>
      <c r="EKP178" s="37"/>
      <c r="EKQ178" s="37"/>
      <c r="EKR178" s="37"/>
      <c r="EKS178" s="37"/>
      <c r="EKT178" s="37"/>
      <c r="EKU178" s="37"/>
      <c r="EKV178" s="37"/>
      <c r="EKW178" s="37"/>
      <c r="EKX178" s="37"/>
      <c r="EKY178" s="37"/>
      <c r="EKZ178" s="37"/>
      <c r="ELA178" s="37"/>
      <c r="ELB178" s="37"/>
      <c r="ELC178" s="37"/>
      <c r="ELD178" s="37"/>
      <c r="ELE178" s="37"/>
      <c r="ELF178" s="37"/>
      <c r="ELG178" s="37"/>
      <c r="ELH178" s="37"/>
      <c r="ELI178" s="37"/>
      <c r="ELJ178" s="37"/>
      <c r="ELK178" s="37"/>
      <c r="ELL178" s="37"/>
      <c r="ELM178" s="37"/>
      <c r="ELN178" s="37"/>
      <c r="ELO178" s="37"/>
      <c r="ELP178" s="37"/>
      <c r="ELQ178" s="37"/>
      <c r="ELR178" s="37"/>
      <c r="ELS178" s="37"/>
      <c r="ELT178" s="37"/>
      <c r="ELU178" s="37"/>
      <c r="ELV178" s="37"/>
      <c r="ELW178" s="37"/>
      <c r="ELX178" s="37"/>
      <c r="ELY178" s="37"/>
      <c r="ELZ178" s="37"/>
      <c r="EMA178" s="37"/>
      <c r="EMB178" s="37"/>
      <c r="EMC178" s="37"/>
      <c r="EMD178" s="37"/>
      <c r="EME178" s="37"/>
      <c r="EMF178" s="37"/>
      <c r="EMG178" s="37"/>
      <c r="EMH178" s="37"/>
      <c r="EMI178" s="37"/>
      <c r="EMJ178" s="37"/>
      <c r="EMK178" s="37"/>
      <c r="EML178" s="37"/>
      <c r="EMM178" s="37"/>
      <c r="EMN178" s="37"/>
      <c r="EMO178" s="37"/>
      <c r="EMP178" s="37"/>
      <c r="EMQ178" s="37"/>
      <c r="EMR178" s="37"/>
      <c r="EMS178" s="37"/>
      <c r="EMT178" s="37"/>
      <c r="EMU178" s="37"/>
      <c r="EMV178" s="37"/>
      <c r="EMW178" s="37"/>
      <c r="EMX178" s="37"/>
      <c r="EMY178" s="37"/>
      <c r="EMZ178" s="37"/>
      <c r="ENA178" s="37"/>
      <c r="ENB178" s="37"/>
      <c r="ENC178" s="37"/>
      <c r="END178" s="37"/>
      <c r="ENE178" s="37"/>
      <c r="ENF178" s="37"/>
      <c r="ENG178" s="37"/>
      <c r="ENH178" s="37"/>
      <c r="ENI178" s="37"/>
      <c r="ENJ178" s="37"/>
      <c r="ENK178" s="37"/>
      <c r="ENL178" s="37"/>
      <c r="ENM178" s="37"/>
      <c r="ENN178" s="37"/>
      <c r="ENO178" s="37"/>
      <c r="ENP178" s="37"/>
      <c r="ENQ178" s="37"/>
      <c r="ENR178" s="37"/>
      <c r="ENS178" s="37"/>
      <c r="ENT178" s="37"/>
      <c r="ENU178" s="37"/>
      <c r="ENV178" s="37"/>
      <c r="ENW178" s="37"/>
      <c r="ENX178" s="37"/>
      <c r="ENY178" s="37"/>
      <c r="ENZ178" s="37"/>
      <c r="EOA178" s="37"/>
      <c r="EOB178" s="37"/>
      <c r="EOC178" s="37"/>
      <c r="EOD178" s="37"/>
      <c r="EOE178" s="37"/>
      <c r="EOF178" s="37"/>
      <c r="EOG178" s="37"/>
      <c r="EOH178" s="37"/>
      <c r="EOI178" s="37"/>
      <c r="EOJ178" s="37"/>
      <c r="EOK178" s="37"/>
      <c r="EOL178" s="37"/>
      <c r="EOM178" s="37"/>
      <c r="EON178" s="37"/>
      <c r="EOO178" s="37"/>
      <c r="EOP178" s="37"/>
      <c r="EOQ178" s="37"/>
      <c r="EOR178" s="37"/>
      <c r="EOS178" s="37"/>
      <c r="EOT178" s="37"/>
      <c r="EOU178" s="37"/>
      <c r="EOV178" s="37"/>
      <c r="EOW178" s="37"/>
      <c r="EOX178" s="37"/>
      <c r="EOY178" s="37"/>
      <c r="EOZ178" s="37"/>
      <c r="EPA178" s="37"/>
      <c r="EPB178" s="37"/>
      <c r="EPC178" s="37"/>
      <c r="EPD178" s="37"/>
      <c r="EPE178" s="37"/>
      <c r="EPF178" s="37"/>
      <c r="EPG178" s="37"/>
      <c r="EPH178" s="37"/>
      <c r="EPI178" s="37"/>
      <c r="EPJ178" s="37"/>
      <c r="EPK178" s="37"/>
      <c r="EPL178" s="37"/>
      <c r="EPM178" s="37"/>
      <c r="EPN178" s="37"/>
      <c r="EPO178" s="37"/>
      <c r="EPP178" s="37"/>
      <c r="EPQ178" s="37"/>
      <c r="EPR178" s="37"/>
      <c r="EPS178" s="37"/>
      <c r="EPT178" s="37"/>
      <c r="EPU178" s="37"/>
      <c r="EPV178" s="37"/>
      <c r="EPW178" s="37"/>
      <c r="EPX178" s="37"/>
      <c r="EPY178" s="37"/>
      <c r="EPZ178" s="37"/>
      <c r="EQA178" s="37"/>
      <c r="EQB178" s="37"/>
      <c r="EQC178" s="37"/>
      <c r="EQD178" s="37"/>
      <c r="EQE178" s="37"/>
      <c r="EQF178" s="37"/>
      <c r="EQG178" s="37"/>
      <c r="EQH178" s="37"/>
      <c r="EQI178" s="37"/>
      <c r="EQJ178" s="37"/>
      <c r="EQK178" s="37"/>
      <c r="EQL178" s="37"/>
      <c r="EQM178" s="37"/>
      <c r="EQN178" s="37"/>
      <c r="EQO178" s="37"/>
      <c r="EQP178" s="37"/>
      <c r="EQQ178" s="37"/>
      <c r="EQR178" s="37"/>
      <c r="EQS178" s="37"/>
      <c r="EQT178" s="37"/>
      <c r="EQU178" s="37"/>
      <c r="EQV178" s="37"/>
      <c r="EQW178" s="37"/>
      <c r="EQX178" s="37"/>
      <c r="EQY178" s="37"/>
      <c r="EQZ178" s="37"/>
      <c r="ERA178" s="37"/>
      <c r="ERB178" s="37"/>
      <c r="ERC178" s="37"/>
      <c r="ERD178" s="37"/>
      <c r="ERE178" s="37"/>
      <c r="ERF178" s="37"/>
      <c r="ERG178" s="37"/>
      <c r="ERH178" s="37"/>
      <c r="ERI178" s="37"/>
      <c r="ERJ178" s="37"/>
      <c r="ERK178" s="37"/>
      <c r="ERL178" s="37"/>
      <c r="ERM178" s="37"/>
      <c r="ERN178" s="37"/>
      <c r="ERO178" s="37"/>
      <c r="ERP178" s="37"/>
      <c r="ERQ178" s="37"/>
      <c r="ERR178" s="37"/>
      <c r="ERS178" s="37"/>
      <c r="ERT178" s="37"/>
      <c r="ERU178" s="37"/>
      <c r="ERV178" s="37"/>
      <c r="ERW178" s="37"/>
      <c r="ERX178" s="37"/>
      <c r="ERY178" s="37"/>
      <c r="ERZ178" s="37"/>
      <c r="ESA178" s="37"/>
      <c r="ESB178" s="37"/>
      <c r="ESC178" s="37"/>
      <c r="ESD178" s="37"/>
      <c r="ESE178" s="37"/>
      <c r="ESF178" s="37"/>
      <c r="ESG178" s="37"/>
      <c r="ESH178" s="37"/>
      <c r="ESI178" s="37"/>
      <c r="ESJ178" s="37"/>
      <c r="ESK178" s="37"/>
      <c r="ESL178" s="37"/>
      <c r="ESM178" s="37"/>
      <c r="ESN178" s="37"/>
      <c r="ESO178" s="37"/>
      <c r="ESP178" s="37"/>
      <c r="ESQ178" s="37"/>
      <c r="ESR178" s="37"/>
      <c r="ESS178" s="37"/>
      <c r="EST178" s="37"/>
      <c r="ESU178" s="37"/>
      <c r="ESV178" s="37"/>
      <c r="ESW178" s="37"/>
      <c r="ESX178" s="37"/>
      <c r="ESY178" s="37"/>
      <c r="ESZ178" s="37"/>
      <c r="ETA178" s="37"/>
      <c r="ETB178" s="37"/>
      <c r="ETC178" s="37"/>
      <c r="ETD178" s="37"/>
      <c r="ETE178" s="37"/>
      <c r="ETF178" s="37"/>
      <c r="ETG178" s="37"/>
      <c r="ETH178" s="37"/>
      <c r="ETI178" s="37"/>
      <c r="ETJ178" s="37"/>
      <c r="ETK178" s="37"/>
      <c r="ETL178" s="37"/>
      <c r="ETM178" s="37"/>
      <c r="ETN178" s="37"/>
      <c r="ETO178" s="37"/>
      <c r="ETP178" s="37"/>
      <c r="ETQ178" s="37"/>
      <c r="ETR178" s="37"/>
      <c r="ETS178" s="37"/>
      <c r="ETT178" s="37"/>
      <c r="ETU178" s="37"/>
      <c r="ETV178" s="37"/>
      <c r="ETW178" s="37"/>
      <c r="ETX178" s="37"/>
      <c r="ETY178" s="37"/>
      <c r="ETZ178" s="37"/>
      <c r="EUA178" s="37"/>
      <c r="EUB178" s="37"/>
      <c r="EUC178" s="37"/>
      <c r="EUD178" s="37"/>
      <c r="EUE178" s="37"/>
      <c r="EUF178" s="37"/>
      <c r="EUG178" s="37"/>
      <c r="EUH178" s="37"/>
      <c r="EUI178" s="37"/>
      <c r="EUJ178" s="37"/>
      <c r="EUK178" s="37"/>
      <c r="EUL178" s="37"/>
      <c r="EUM178" s="37"/>
      <c r="EUN178" s="37"/>
      <c r="EUO178" s="37"/>
      <c r="EUP178" s="37"/>
      <c r="EUQ178" s="37"/>
      <c r="EUR178" s="37"/>
      <c r="EUS178" s="37"/>
      <c r="EUT178" s="37"/>
      <c r="EUU178" s="37"/>
      <c r="EUV178" s="37"/>
      <c r="EUW178" s="37"/>
      <c r="EUX178" s="37"/>
      <c r="EUY178" s="37"/>
      <c r="EUZ178" s="37"/>
      <c r="EVA178" s="37"/>
      <c r="EVB178" s="37"/>
      <c r="EVC178" s="37"/>
      <c r="EVD178" s="37"/>
      <c r="EVE178" s="37"/>
      <c r="EVF178" s="37"/>
      <c r="EVG178" s="37"/>
      <c r="EVH178" s="37"/>
      <c r="EVI178" s="37"/>
      <c r="EVJ178" s="37"/>
      <c r="EVK178" s="37"/>
      <c r="EVL178" s="37"/>
      <c r="EVM178" s="37"/>
      <c r="EVN178" s="37"/>
      <c r="EVO178" s="37"/>
      <c r="EVP178" s="37"/>
      <c r="EVQ178" s="37"/>
      <c r="EVR178" s="37"/>
      <c r="EVS178" s="37"/>
      <c r="EVT178" s="37"/>
      <c r="EVU178" s="37"/>
      <c r="EVV178" s="37"/>
      <c r="EVW178" s="37"/>
      <c r="EVX178" s="37"/>
      <c r="EVY178" s="37"/>
      <c r="EVZ178" s="37"/>
      <c r="EWA178" s="37"/>
      <c r="EWB178" s="37"/>
      <c r="EWC178" s="37"/>
      <c r="EWD178" s="37"/>
      <c r="EWE178" s="37"/>
      <c r="EWF178" s="37"/>
      <c r="EWG178" s="37"/>
      <c r="EWH178" s="37"/>
      <c r="EWI178" s="37"/>
      <c r="EWJ178" s="37"/>
      <c r="EWK178" s="37"/>
      <c r="EWL178" s="37"/>
      <c r="EWM178" s="37"/>
      <c r="EWN178" s="37"/>
      <c r="EWO178" s="37"/>
      <c r="EWP178" s="37"/>
      <c r="EWQ178" s="37"/>
      <c r="EWR178" s="37"/>
      <c r="EWS178" s="37"/>
      <c r="EWT178" s="37"/>
      <c r="EWU178" s="37"/>
      <c r="EWV178" s="37"/>
      <c r="EWW178" s="37"/>
      <c r="EWX178" s="37"/>
      <c r="EWY178" s="37"/>
      <c r="EWZ178" s="37"/>
      <c r="EXA178" s="37"/>
      <c r="EXB178" s="37"/>
      <c r="EXC178" s="37"/>
      <c r="EXD178" s="37"/>
      <c r="EXE178" s="37"/>
      <c r="EXF178" s="37"/>
      <c r="EXG178" s="37"/>
      <c r="EXH178" s="37"/>
      <c r="EXI178" s="37"/>
      <c r="EXJ178" s="37"/>
      <c r="EXK178" s="37"/>
      <c r="EXL178" s="37"/>
      <c r="EXM178" s="37"/>
      <c r="EXN178" s="37"/>
      <c r="EXO178" s="37"/>
      <c r="EXP178" s="37"/>
      <c r="EXQ178" s="37"/>
      <c r="EXR178" s="37"/>
      <c r="EXS178" s="37"/>
      <c r="EXT178" s="37"/>
      <c r="EXU178" s="37"/>
      <c r="EXV178" s="37"/>
      <c r="EXW178" s="37"/>
      <c r="EXX178" s="37"/>
      <c r="EXY178" s="37"/>
      <c r="EXZ178" s="37"/>
      <c r="EYA178" s="37"/>
      <c r="EYB178" s="37"/>
      <c r="EYC178" s="37"/>
      <c r="EYD178" s="37"/>
      <c r="EYE178" s="37"/>
      <c r="EYF178" s="37"/>
      <c r="EYG178" s="37"/>
      <c r="EYH178" s="37"/>
      <c r="EYI178" s="37"/>
      <c r="EYJ178" s="37"/>
      <c r="EYK178" s="37"/>
      <c r="EYL178" s="37"/>
      <c r="EYM178" s="37"/>
      <c r="EYN178" s="37"/>
      <c r="EYO178" s="37"/>
      <c r="EYP178" s="37"/>
      <c r="EYQ178" s="37"/>
      <c r="EYR178" s="37"/>
      <c r="EYS178" s="37"/>
      <c r="EYT178" s="37"/>
      <c r="EYU178" s="37"/>
      <c r="EYV178" s="37"/>
      <c r="EYW178" s="37"/>
      <c r="EYX178" s="37"/>
      <c r="EYY178" s="37"/>
      <c r="EYZ178" s="37"/>
      <c r="EZA178" s="37"/>
      <c r="EZB178" s="37"/>
      <c r="EZC178" s="37"/>
      <c r="EZD178" s="37"/>
      <c r="EZE178" s="37"/>
      <c r="EZF178" s="37"/>
      <c r="EZG178" s="37"/>
      <c r="EZH178" s="37"/>
      <c r="EZI178" s="37"/>
      <c r="EZJ178" s="37"/>
      <c r="EZK178" s="37"/>
      <c r="EZL178" s="37"/>
      <c r="EZM178" s="37"/>
      <c r="EZN178" s="37"/>
      <c r="EZO178" s="37"/>
      <c r="EZP178" s="37"/>
      <c r="EZQ178" s="37"/>
      <c r="EZR178" s="37"/>
      <c r="EZS178" s="37"/>
      <c r="EZT178" s="37"/>
      <c r="EZU178" s="37"/>
      <c r="EZV178" s="37"/>
      <c r="EZW178" s="37"/>
      <c r="EZX178" s="37"/>
      <c r="EZY178" s="37"/>
      <c r="EZZ178" s="37"/>
      <c r="FAA178" s="37"/>
      <c r="FAB178" s="37"/>
      <c r="FAC178" s="37"/>
      <c r="FAD178" s="37"/>
      <c r="FAE178" s="37"/>
      <c r="FAF178" s="37"/>
      <c r="FAG178" s="37"/>
      <c r="FAH178" s="37"/>
      <c r="FAI178" s="37"/>
      <c r="FAJ178" s="37"/>
      <c r="FAK178" s="37"/>
      <c r="FAL178" s="37"/>
      <c r="FAM178" s="37"/>
      <c r="FAN178" s="37"/>
      <c r="FAO178" s="37"/>
      <c r="FAP178" s="37"/>
      <c r="FAQ178" s="37"/>
      <c r="FAR178" s="37"/>
      <c r="FAS178" s="37"/>
      <c r="FAT178" s="37"/>
      <c r="FAU178" s="37"/>
      <c r="FAV178" s="37"/>
      <c r="FAW178" s="37"/>
      <c r="FAX178" s="37"/>
      <c r="FAY178" s="37"/>
      <c r="FAZ178" s="37"/>
      <c r="FBA178" s="37"/>
      <c r="FBB178" s="37"/>
      <c r="FBC178" s="37"/>
      <c r="FBD178" s="37"/>
      <c r="FBE178" s="37"/>
      <c r="FBF178" s="37"/>
      <c r="FBG178" s="37"/>
      <c r="FBH178" s="37"/>
      <c r="FBI178" s="37"/>
      <c r="FBJ178" s="37"/>
      <c r="FBK178" s="37"/>
      <c r="FBL178" s="37"/>
      <c r="FBM178" s="37"/>
      <c r="FBN178" s="37"/>
      <c r="FBO178" s="37"/>
      <c r="FBP178" s="37"/>
      <c r="FBQ178" s="37"/>
      <c r="FBR178" s="37"/>
      <c r="FBS178" s="37"/>
      <c r="FBT178" s="37"/>
      <c r="FBU178" s="37"/>
      <c r="FBV178" s="37"/>
      <c r="FBW178" s="37"/>
      <c r="FBX178" s="37"/>
      <c r="FBY178" s="37"/>
      <c r="FBZ178" s="37"/>
      <c r="FCA178" s="37"/>
      <c r="FCB178" s="37"/>
      <c r="FCC178" s="37"/>
      <c r="FCD178" s="37"/>
      <c r="FCE178" s="37"/>
      <c r="FCF178" s="37"/>
      <c r="FCG178" s="37"/>
      <c r="FCH178" s="37"/>
      <c r="FCI178" s="37"/>
      <c r="FCJ178" s="37"/>
      <c r="FCK178" s="37"/>
      <c r="FCL178" s="37"/>
      <c r="FCM178" s="37"/>
      <c r="FCN178" s="37"/>
      <c r="FCO178" s="37"/>
      <c r="FCP178" s="37"/>
      <c r="FCQ178" s="37"/>
      <c r="FCR178" s="37"/>
      <c r="FCS178" s="37"/>
      <c r="FCT178" s="37"/>
      <c r="FCU178" s="37"/>
      <c r="FCV178" s="37"/>
      <c r="FCW178" s="37"/>
      <c r="FCX178" s="37"/>
      <c r="FCY178" s="37"/>
      <c r="FCZ178" s="37"/>
      <c r="FDA178" s="37"/>
      <c r="FDB178" s="37"/>
      <c r="FDC178" s="37"/>
      <c r="FDD178" s="37"/>
      <c r="FDE178" s="37"/>
      <c r="FDF178" s="37"/>
      <c r="FDG178" s="37"/>
      <c r="FDH178" s="37"/>
      <c r="FDI178" s="37"/>
      <c r="FDJ178" s="37"/>
      <c r="FDK178" s="37"/>
      <c r="FDL178" s="37"/>
      <c r="FDM178" s="37"/>
      <c r="FDN178" s="37"/>
      <c r="FDO178" s="37"/>
      <c r="FDP178" s="37"/>
      <c r="FDQ178" s="37"/>
      <c r="FDR178" s="37"/>
      <c r="FDS178" s="37"/>
      <c r="FDT178" s="37"/>
      <c r="FDU178" s="37"/>
      <c r="FDV178" s="37"/>
      <c r="FDW178" s="37"/>
      <c r="FDX178" s="37"/>
      <c r="FDY178" s="37"/>
      <c r="FDZ178" s="37"/>
      <c r="FEA178" s="37"/>
      <c r="FEB178" s="37"/>
      <c r="FEC178" s="37"/>
      <c r="FED178" s="37"/>
      <c r="FEE178" s="37"/>
      <c r="FEF178" s="37"/>
      <c r="FEG178" s="37"/>
      <c r="FEH178" s="37"/>
      <c r="FEI178" s="37"/>
      <c r="FEJ178" s="37"/>
      <c r="FEK178" s="37"/>
      <c r="FEL178" s="37"/>
      <c r="FEM178" s="37"/>
      <c r="FEN178" s="37"/>
      <c r="FEO178" s="37"/>
      <c r="FEP178" s="37"/>
      <c r="FEQ178" s="37"/>
      <c r="FER178" s="37"/>
      <c r="FES178" s="37"/>
      <c r="FET178" s="37"/>
      <c r="FEU178" s="37"/>
      <c r="FEV178" s="37"/>
      <c r="FEW178" s="37"/>
      <c r="FEX178" s="37"/>
      <c r="FEY178" s="37"/>
      <c r="FEZ178" s="37"/>
      <c r="FFA178" s="37"/>
      <c r="FFB178" s="37"/>
      <c r="FFC178" s="37"/>
      <c r="FFD178" s="37"/>
      <c r="FFE178" s="37"/>
      <c r="FFF178" s="37"/>
      <c r="FFG178" s="37"/>
      <c r="FFH178" s="37"/>
      <c r="FFI178" s="37"/>
      <c r="FFJ178" s="37"/>
      <c r="FFK178" s="37"/>
      <c r="FFL178" s="37"/>
      <c r="FFM178" s="37"/>
      <c r="FFN178" s="37"/>
      <c r="FFO178" s="37"/>
      <c r="FFP178" s="37"/>
      <c r="FFQ178" s="37"/>
      <c r="FFR178" s="37"/>
      <c r="FFS178" s="37"/>
      <c r="FFT178" s="37"/>
      <c r="FFU178" s="37"/>
      <c r="FFV178" s="37"/>
      <c r="FFW178" s="37"/>
      <c r="FFX178" s="37"/>
      <c r="FFY178" s="37"/>
      <c r="FFZ178" s="37"/>
      <c r="FGA178" s="37"/>
      <c r="FGB178" s="37"/>
      <c r="FGC178" s="37"/>
      <c r="FGD178" s="37"/>
      <c r="FGE178" s="37"/>
      <c r="FGF178" s="37"/>
      <c r="FGG178" s="37"/>
      <c r="FGH178" s="37"/>
      <c r="FGI178" s="37"/>
      <c r="FGJ178" s="37"/>
      <c r="FGK178" s="37"/>
      <c r="FGL178" s="37"/>
      <c r="FGM178" s="37"/>
      <c r="FGN178" s="37"/>
      <c r="FGO178" s="37"/>
      <c r="FGP178" s="37"/>
      <c r="FGQ178" s="37"/>
      <c r="FGR178" s="37"/>
      <c r="FGS178" s="37"/>
      <c r="FGT178" s="37"/>
      <c r="FGU178" s="37"/>
      <c r="FGV178" s="37"/>
      <c r="FGW178" s="37"/>
      <c r="FGX178" s="37"/>
      <c r="FGY178" s="37"/>
      <c r="FGZ178" s="37"/>
      <c r="FHA178" s="37"/>
      <c r="FHB178" s="37"/>
      <c r="FHC178" s="37"/>
      <c r="FHD178" s="37"/>
      <c r="FHE178" s="37"/>
      <c r="FHF178" s="37"/>
      <c r="FHG178" s="37"/>
      <c r="FHH178" s="37"/>
      <c r="FHI178" s="37"/>
      <c r="FHJ178" s="37"/>
      <c r="FHK178" s="37"/>
      <c r="FHL178" s="37"/>
      <c r="FHM178" s="37"/>
      <c r="FHN178" s="37"/>
      <c r="FHO178" s="37"/>
      <c r="FHP178" s="37"/>
      <c r="FHQ178" s="37"/>
      <c r="FHR178" s="37"/>
      <c r="FHS178" s="37"/>
      <c r="FHT178" s="37"/>
      <c r="FHU178" s="37"/>
      <c r="FHV178" s="37"/>
      <c r="FHW178" s="37"/>
      <c r="FHX178" s="37"/>
      <c r="FHY178" s="37"/>
      <c r="FHZ178" s="37"/>
      <c r="FIA178" s="37"/>
      <c r="FIB178" s="37"/>
      <c r="FIC178" s="37"/>
      <c r="FID178" s="37"/>
      <c r="FIE178" s="37"/>
      <c r="FIF178" s="37"/>
      <c r="FIG178" s="37"/>
      <c r="FIH178" s="37"/>
      <c r="FII178" s="37"/>
      <c r="FIJ178" s="37"/>
      <c r="FIK178" s="37"/>
      <c r="FIL178" s="37"/>
      <c r="FIM178" s="37"/>
      <c r="FIN178" s="37"/>
      <c r="FIO178" s="37"/>
      <c r="FIP178" s="37"/>
      <c r="FIQ178" s="37"/>
      <c r="FIR178" s="37"/>
      <c r="FIS178" s="37"/>
      <c r="FIT178" s="37"/>
      <c r="FIU178" s="37"/>
      <c r="FIV178" s="37"/>
      <c r="FIW178" s="37"/>
      <c r="FIX178" s="37"/>
      <c r="FIY178" s="37"/>
      <c r="FIZ178" s="37"/>
      <c r="FJA178" s="37"/>
      <c r="FJB178" s="37"/>
      <c r="FJC178" s="37"/>
      <c r="FJD178" s="37"/>
      <c r="FJE178" s="37"/>
      <c r="FJF178" s="37"/>
      <c r="FJG178" s="37"/>
      <c r="FJH178" s="37"/>
      <c r="FJI178" s="37"/>
      <c r="FJJ178" s="37"/>
      <c r="FJK178" s="37"/>
      <c r="FJL178" s="37"/>
      <c r="FJM178" s="37"/>
      <c r="FJN178" s="37"/>
      <c r="FJO178" s="37"/>
      <c r="FJP178" s="37"/>
      <c r="FJQ178" s="37"/>
      <c r="FJR178" s="37"/>
      <c r="FJS178" s="37"/>
      <c r="FJT178" s="37"/>
      <c r="FJU178" s="37"/>
      <c r="FJV178" s="37"/>
      <c r="FJW178" s="37"/>
      <c r="FJX178" s="37"/>
      <c r="FJY178" s="37"/>
      <c r="FJZ178" s="37"/>
      <c r="FKA178" s="37"/>
      <c r="FKB178" s="37"/>
      <c r="FKC178" s="37"/>
      <c r="FKD178" s="37"/>
      <c r="FKE178" s="37"/>
      <c r="FKF178" s="37"/>
      <c r="FKG178" s="37"/>
      <c r="FKH178" s="37"/>
      <c r="FKI178" s="37"/>
      <c r="FKJ178" s="37"/>
      <c r="FKK178" s="37"/>
      <c r="FKL178" s="37"/>
      <c r="FKM178" s="37"/>
      <c r="FKN178" s="37"/>
      <c r="FKO178" s="37"/>
      <c r="FKP178" s="37"/>
      <c r="FKQ178" s="37"/>
      <c r="FKR178" s="37"/>
      <c r="FKS178" s="37"/>
      <c r="FKT178" s="37"/>
      <c r="FKU178" s="37"/>
      <c r="FKV178" s="37"/>
      <c r="FKW178" s="37"/>
      <c r="FKX178" s="37"/>
      <c r="FKY178" s="37"/>
      <c r="FKZ178" s="37"/>
      <c r="FLA178" s="37"/>
      <c r="FLB178" s="37"/>
      <c r="FLC178" s="37"/>
      <c r="FLD178" s="37"/>
      <c r="FLE178" s="37"/>
      <c r="FLF178" s="37"/>
      <c r="FLG178" s="37"/>
      <c r="FLH178" s="37"/>
      <c r="FLI178" s="37"/>
      <c r="FLJ178" s="37"/>
      <c r="FLK178" s="37"/>
      <c r="FLL178" s="37"/>
      <c r="FLM178" s="37"/>
      <c r="FLN178" s="37"/>
      <c r="FLO178" s="37"/>
      <c r="FLP178" s="37"/>
      <c r="FLQ178" s="37"/>
      <c r="FLR178" s="37"/>
      <c r="FLS178" s="37"/>
      <c r="FLT178" s="37"/>
      <c r="FLU178" s="37"/>
      <c r="FLV178" s="37"/>
      <c r="FLW178" s="37"/>
      <c r="FLX178" s="37"/>
      <c r="FLY178" s="37"/>
      <c r="FLZ178" s="37"/>
      <c r="FMA178" s="37"/>
      <c r="FMB178" s="37"/>
      <c r="FMC178" s="37"/>
      <c r="FMD178" s="37"/>
      <c r="FME178" s="37"/>
      <c r="FMF178" s="37"/>
      <c r="FMG178" s="37"/>
      <c r="FMH178" s="37"/>
      <c r="FMI178" s="37"/>
      <c r="FMJ178" s="37"/>
      <c r="FMK178" s="37"/>
      <c r="FML178" s="37"/>
      <c r="FMM178" s="37"/>
      <c r="FMN178" s="37"/>
      <c r="FMO178" s="37"/>
      <c r="FMP178" s="37"/>
      <c r="FMQ178" s="37"/>
      <c r="FMR178" s="37"/>
      <c r="FMS178" s="37"/>
      <c r="FMT178" s="37"/>
      <c r="FMU178" s="37"/>
      <c r="FMV178" s="37"/>
      <c r="FMW178" s="37"/>
      <c r="FMX178" s="37"/>
      <c r="FMY178" s="37"/>
      <c r="FMZ178" s="37"/>
      <c r="FNA178" s="37"/>
      <c r="FNB178" s="37"/>
      <c r="FNC178" s="37"/>
      <c r="FND178" s="37"/>
      <c r="FNE178" s="37"/>
      <c r="FNF178" s="37"/>
      <c r="FNG178" s="37"/>
      <c r="FNH178" s="37"/>
      <c r="FNI178" s="37"/>
      <c r="FNJ178" s="37"/>
      <c r="FNK178" s="37"/>
      <c r="FNL178" s="37"/>
      <c r="FNM178" s="37"/>
      <c r="FNN178" s="37"/>
      <c r="FNO178" s="37"/>
      <c r="FNP178" s="37"/>
      <c r="FNQ178" s="37"/>
      <c r="FNR178" s="37"/>
      <c r="FNS178" s="37"/>
      <c r="FNT178" s="37"/>
      <c r="FNU178" s="37"/>
      <c r="FNV178" s="37"/>
      <c r="FNW178" s="37"/>
      <c r="FNX178" s="37"/>
      <c r="FNY178" s="37"/>
      <c r="FNZ178" s="37"/>
      <c r="FOA178" s="37"/>
      <c r="FOB178" s="37"/>
      <c r="FOC178" s="37"/>
      <c r="FOD178" s="37"/>
      <c r="FOE178" s="37"/>
      <c r="FOF178" s="37"/>
      <c r="FOG178" s="37"/>
      <c r="FOH178" s="37"/>
      <c r="FOI178" s="37"/>
      <c r="FOJ178" s="37"/>
      <c r="FOK178" s="37"/>
      <c r="FOL178" s="37"/>
      <c r="FOM178" s="37"/>
      <c r="FON178" s="37"/>
      <c r="FOO178" s="37"/>
      <c r="FOP178" s="37"/>
      <c r="FOQ178" s="37"/>
      <c r="FOR178" s="37"/>
      <c r="FOS178" s="37"/>
      <c r="FOT178" s="37"/>
      <c r="FOU178" s="37"/>
      <c r="FOV178" s="37"/>
      <c r="FOW178" s="37"/>
      <c r="FOX178" s="37"/>
      <c r="FOY178" s="37"/>
      <c r="FOZ178" s="37"/>
      <c r="FPA178" s="37"/>
      <c r="FPB178" s="37"/>
      <c r="FPC178" s="37"/>
      <c r="FPD178" s="37"/>
      <c r="FPE178" s="37"/>
      <c r="FPF178" s="37"/>
      <c r="FPG178" s="37"/>
      <c r="FPH178" s="37"/>
      <c r="FPI178" s="37"/>
      <c r="FPJ178" s="37"/>
      <c r="FPK178" s="37"/>
      <c r="FPL178" s="37"/>
      <c r="FPM178" s="37"/>
      <c r="FPN178" s="37"/>
      <c r="FPO178" s="37"/>
      <c r="FPP178" s="37"/>
      <c r="FPQ178" s="37"/>
      <c r="FPR178" s="37"/>
      <c r="FPS178" s="37"/>
      <c r="FPT178" s="37"/>
      <c r="FPU178" s="37"/>
      <c r="FPV178" s="37"/>
      <c r="FPW178" s="37"/>
      <c r="FPX178" s="37"/>
      <c r="FPY178" s="37"/>
      <c r="FPZ178" s="37"/>
      <c r="FQA178" s="37"/>
      <c r="FQB178" s="37"/>
      <c r="FQC178" s="37"/>
      <c r="FQD178" s="37"/>
      <c r="FQE178" s="37"/>
      <c r="FQF178" s="37"/>
      <c r="FQG178" s="37"/>
      <c r="FQH178" s="37"/>
      <c r="FQI178" s="37"/>
      <c r="FQJ178" s="37"/>
      <c r="FQK178" s="37"/>
      <c r="FQL178" s="37"/>
      <c r="FQM178" s="37"/>
      <c r="FQN178" s="37"/>
      <c r="FQO178" s="37"/>
      <c r="FQP178" s="37"/>
      <c r="FQQ178" s="37"/>
      <c r="FQR178" s="37"/>
      <c r="FQS178" s="37"/>
      <c r="FQT178" s="37"/>
      <c r="FQU178" s="37"/>
      <c r="FQV178" s="37"/>
      <c r="FQW178" s="37"/>
      <c r="FQX178" s="37"/>
      <c r="FQY178" s="37"/>
      <c r="FQZ178" s="37"/>
      <c r="FRA178" s="37"/>
      <c r="FRB178" s="37"/>
      <c r="FRC178" s="37"/>
      <c r="FRD178" s="37"/>
      <c r="FRE178" s="37"/>
      <c r="FRF178" s="37"/>
      <c r="FRG178" s="37"/>
      <c r="FRH178" s="37"/>
      <c r="FRI178" s="37"/>
      <c r="FRJ178" s="37"/>
      <c r="FRK178" s="37"/>
      <c r="FRL178" s="37"/>
      <c r="FRM178" s="37"/>
      <c r="FRN178" s="37"/>
      <c r="FRO178" s="37"/>
      <c r="FRP178" s="37"/>
      <c r="FRQ178" s="37"/>
      <c r="FRR178" s="37"/>
      <c r="FRS178" s="37"/>
      <c r="FRT178" s="37"/>
      <c r="FRU178" s="37"/>
      <c r="FRV178" s="37"/>
      <c r="FRW178" s="37"/>
      <c r="FRX178" s="37"/>
      <c r="FRY178" s="37"/>
      <c r="FRZ178" s="37"/>
      <c r="FSA178" s="37"/>
      <c r="FSB178" s="37"/>
      <c r="FSC178" s="37"/>
      <c r="FSD178" s="37"/>
      <c r="FSE178" s="37"/>
      <c r="FSF178" s="37"/>
      <c r="FSG178" s="37"/>
      <c r="FSH178" s="37"/>
      <c r="FSI178" s="37"/>
      <c r="FSJ178" s="37"/>
      <c r="FSK178" s="37"/>
      <c r="FSL178" s="37"/>
      <c r="FSM178" s="37"/>
      <c r="FSN178" s="37"/>
      <c r="FSO178" s="37"/>
      <c r="FSP178" s="37"/>
      <c r="FSQ178" s="37"/>
      <c r="FSR178" s="37"/>
      <c r="FSS178" s="37"/>
      <c r="FST178" s="37"/>
      <c r="FSU178" s="37"/>
      <c r="FSV178" s="37"/>
      <c r="FSW178" s="37"/>
      <c r="FSX178" s="37"/>
      <c r="FSY178" s="37"/>
      <c r="FSZ178" s="37"/>
      <c r="FTA178" s="37"/>
      <c r="FTB178" s="37"/>
      <c r="FTC178" s="37"/>
      <c r="FTD178" s="37"/>
      <c r="FTE178" s="37"/>
      <c r="FTF178" s="37"/>
      <c r="FTG178" s="37"/>
      <c r="FTH178" s="37"/>
      <c r="FTI178" s="37"/>
      <c r="FTJ178" s="37"/>
      <c r="FTK178" s="37"/>
      <c r="FTL178" s="37"/>
      <c r="FTM178" s="37"/>
      <c r="FTN178" s="37"/>
      <c r="FTO178" s="37"/>
      <c r="FTP178" s="37"/>
      <c r="FTQ178" s="37"/>
      <c r="FTR178" s="37"/>
      <c r="FTS178" s="37"/>
      <c r="FTT178" s="37"/>
      <c r="FTU178" s="37"/>
      <c r="FTV178" s="37"/>
      <c r="FTW178" s="37"/>
      <c r="FTX178" s="37"/>
      <c r="FTY178" s="37"/>
      <c r="FTZ178" s="37"/>
      <c r="FUA178" s="37"/>
      <c r="FUB178" s="37"/>
      <c r="FUC178" s="37"/>
      <c r="FUD178" s="37"/>
      <c r="FUE178" s="37"/>
      <c r="FUF178" s="37"/>
      <c r="FUG178" s="37"/>
      <c r="FUH178" s="37"/>
      <c r="FUI178" s="37"/>
      <c r="FUJ178" s="37"/>
      <c r="FUK178" s="37"/>
      <c r="FUL178" s="37"/>
      <c r="FUM178" s="37"/>
      <c r="FUN178" s="37"/>
      <c r="FUO178" s="37"/>
      <c r="FUP178" s="37"/>
      <c r="FUQ178" s="37"/>
      <c r="FUR178" s="37"/>
      <c r="FUS178" s="37"/>
      <c r="FUT178" s="37"/>
      <c r="FUU178" s="37"/>
      <c r="FUV178" s="37"/>
      <c r="FUW178" s="37"/>
      <c r="FUX178" s="37"/>
      <c r="FUY178" s="37"/>
      <c r="FUZ178" s="37"/>
      <c r="FVA178" s="37"/>
      <c r="FVB178" s="37"/>
      <c r="FVC178" s="37"/>
      <c r="FVD178" s="37"/>
      <c r="FVE178" s="37"/>
      <c r="FVF178" s="37"/>
      <c r="FVG178" s="37"/>
      <c r="FVH178" s="37"/>
      <c r="FVI178" s="37"/>
      <c r="FVJ178" s="37"/>
      <c r="FVK178" s="37"/>
      <c r="FVL178" s="37"/>
      <c r="FVM178" s="37"/>
      <c r="FVN178" s="37"/>
      <c r="FVO178" s="37"/>
      <c r="FVP178" s="37"/>
      <c r="FVQ178" s="37"/>
      <c r="FVR178" s="37"/>
      <c r="FVS178" s="37"/>
      <c r="FVT178" s="37"/>
      <c r="FVU178" s="37"/>
      <c r="FVV178" s="37"/>
      <c r="FVW178" s="37"/>
      <c r="FVX178" s="37"/>
      <c r="FVY178" s="37"/>
      <c r="FVZ178" s="37"/>
      <c r="FWA178" s="37"/>
      <c r="FWB178" s="37"/>
      <c r="FWC178" s="37"/>
      <c r="FWD178" s="37"/>
      <c r="FWE178" s="37"/>
      <c r="FWF178" s="37"/>
      <c r="FWG178" s="37"/>
      <c r="FWH178" s="37"/>
      <c r="FWI178" s="37"/>
      <c r="FWJ178" s="37"/>
      <c r="FWK178" s="37"/>
      <c r="FWL178" s="37"/>
      <c r="FWM178" s="37"/>
      <c r="FWN178" s="37"/>
      <c r="FWO178" s="37"/>
      <c r="FWP178" s="37"/>
      <c r="FWQ178" s="37"/>
      <c r="FWR178" s="37"/>
      <c r="FWS178" s="37"/>
      <c r="FWT178" s="37"/>
      <c r="FWU178" s="37"/>
      <c r="FWV178" s="37"/>
      <c r="FWW178" s="37"/>
      <c r="FWX178" s="37"/>
      <c r="FWY178" s="37"/>
      <c r="FWZ178" s="37"/>
      <c r="FXA178" s="37"/>
      <c r="FXB178" s="37"/>
      <c r="FXC178" s="37"/>
      <c r="FXD178" s="37"/>
      <c r="FXE178" s="37"/>
      <c r="FXF178" s="37"/>
      <c r="FXG178" s="37"/>
      <c r="FXH178" s="37"/>
      <c r="FXI178" s="37"/>
      <c r="FXJ178" s="37"/>
      <c r="FXK178" s="37"/>
      <c r="FXL178" s="37"/>
      <c r="FXM178" s="37"/>
      <c r="FXN178" s="37"/>
      <c r="FXO178" s="37"/>
      <c r="FXP178" s="37"/>
      <c r="FXQ178" s="37"/>
      <c r="FXR178" s="37"/>
      <c r="FXS178" s="37"/>
      <c r="FXT178" s="37"/>
      <c r="FXU178" s="37"/>
      <c r="FXV178" s="37"/>
      <c r="FXW178" s="37"/>
      <c r="FXX178" s="37"/>
      <c r="FXY178" s="37"/>
      <c r="FXZ178" s="37"/>
      <c r="FYA178" s="37"/>
      <c r="FYB178" s="37"/>
      <c r="FYC178" s="37"/>
      <c r="FYD178" s="37"/>
      <c r="FYE178" s="37"/>
      <c r="FYF178" s="37"/>
      <c r="FYG178" s="37"/>
      <c r="FYH178" s="37"/>
      <c r="FYI178" s="37"/>
      <c r="FYJ178" s="37"/>
      <c r="FYK178" s="37"/>
      <c r="FYL178" s="37"/>
      <c r="FYM178" s="37"/>
      <c r="FYN178" s="37"/>
      <c r="FYO178" s="37"/>
      <c r="FYP178" s="37"/>
      <c r="FYQ178" s="37"/>
      <c r="FYR178" s="37"/>
      <c r="FYS178" s="37"/>
      <c r="FYT178" s="37"/>
      <c r="FYU178" s="37"/>
      <c r="FYV178" s="37"/>
      <c r="FYW178" s="37"/>
      <c r="FYX178" s="37"/>
      <c r="FYY178" s="37"/>
      <c r="FYZ178" s="37"/>
      <c r="FZA178" s="37"/>
      <c r="FZB178" s="37"/>
      <c r="FZC178" s="37"/>
      <c r="FZD178" s="37"/>
      <c r="FZE178" s="37"/>
      <c r="FZF178" s="37"/>
      <c r="FZG178" s="37"/>
      <c r="FZH178" s="37"/>
      <c r="FZI178" s="37"/>
      <c r="FZJ178" s="37"/>
      <c r="FZK178" s="37"/>
      <c r="FZL178" s="37"/>
      <c r="FZM178" s="37"/>
      <c r="FZN178" s="37"/>
      <c r="FZO178" s="37"/>
      <c r="FZP178" s="37"/>
      <c r="FZQ178" s="37"/>
      <c r="FZR178" s="37"/>
      <c r="FZS178" s="37"/>
      <c r="FZT178" s="37"/>
      <c r="FZU178" s="37"/>
      <c r="FZV178" s="37"/>
      <c r="FZW178" s="37"/>
      <c r="FZX178" s="37"/>
      <c r="FZY178" s="37"/>
      <c r="FZZ178" s="37"/>
      <c r="GAA178" s="37"/>
      <c r="GAB178" s="37"/>
      <c r="GAC178" s="37"/>
      <c r="GAD178" s="37"/>
      <c r="GAE178" s="37"/>
      <c r="GAF178" s="37"/>
      <c r="GAG178" s="37"/>
      <c r="GAH178" s="37"/>
      <c r="GAI178" s="37"/>
      <c r="GAJ178" s="37"/>
      <c r="GAK178" s="37"/>
      <c r="GAL178" s="37"/>
      <c r="GAM178" s="37"/>
      <c r="GAN178" s="37"/>
      <c r="GAO178" s="37"/>
      <c r="GAP178" s="37"/>
      <c r="GAQ178" s="37"/>
      <c r="GAR178" s="37"/>
      <c r="GAS178" s="37"/>
      <c r="GAT178" s="37"/>
      <c r="GAU178" s="37"/>
      <c r="GAV178" s="37"/>
      <c r="GAW178" s="37"/>
      <c r="GAX178" s="37"/>
      <c r="GAY178" s="37"/>
      <c r="GAZ178" s="37"/>
      <c r="GBA178" s="37"/>
      <c r="GBB178" s="37"/>
      <c r="GBC178" s="37"/>
      <c r="GBD178" s="37"/>
      <c r="GBE178" s="37"/>
      <c r="GBF178" s="37"/>
      <c r="GBG178" s="37"/>
      <c r="GBH178" s="37"/>
      <c r="GBI178" s="37"/>
      <c r="GBJ178" s="37"/>
      <c r="GBK178" s="37"/>
      <c r="GBL178" s="37"/>
      <c r="GBM178" s="37"/>
      <c r="GBN178" s="37"/>
      <c r="GBO178" s="37"/>
      <c r="GBP178" s="37"/>
      <c r="GBQ178" s="37"/>
      <c r="GBR178" s="37"/>
      <c r="GBS178" s="37"/>
      <c r="GBT178" s="37"/>
      <c r="GBU178" s="37"/>
      <c r="GBV178" s="37"/>
      <c r="GBW178" s="37"/>
      <c r="GBX178" s="37"/>
      <c r="GBY178" s="37"/>
      <c r="GBZ178" s="37"/>
      <c r="GCA178" s="37"/>
      <c r="GCB178" s="37"/>
      <c r="GCC178" s="37"/>
      <c r="GCD178" s="37"/>
      <c r="GCE178" s="37"/>
      <c r="GCF178" s="37"/>
      <c r="GCG178" s="37"/>
      <c r="GCH178" s="37"/>
      <c r="GCI178" s="37"/>
      <c r="GCJ178" s="37"/>
      <c r="GCK178" s="37"/>
      <c r="GCL178" s="37"/>
      <c r="GCM178" s="37"/>
      <c r="GCN178" s="37"/>
      <c r="GCO178" s="37"/>
      <c r="GCP178" s="37"/>
      <c r="GCQ178" s="37"/>
      <c r="GCR178" s="37"/>
      <c r="GCS178" s="37"/>
      <c r="GCT178" s="37"/>
      <c r="GCU178" s="37"/>
      <c r="GCV178" s="37"/>
      <c r="GCW178" s="37"/>
      <c r="GCX178" s="37"/>
      <c r="GCY178" s="37"/>
      <c r="GCZ178" s="37"/>
      <c r="GDA178" s="37"/>
      <c r="GDB178" s="37"/>
      <c r="GDC178" s="37"/>
      <c r="GDD178" s="37"/>
      <c r="GDE178" s="37"/>
      <c r="GDF178" s="37"/>
      <c r="GDG178" s="37"/>
      <c r="GDH178" s="37"/>
      <c r="GDI178" s="37"/>
      <c r="GDJ178" s="37"/>
      <c r="GDK178" s="37"/>
      <c r="GDL178" s="37"/>
      <c r="GDM178" s="37"/>
      <c r="GDN178" s="37"/>
      <c r="GDO178" s="37"/>
      <c r="GDP178" s="37"/>
      <c r="GDQ178" s="37"/>
      <c r="GDR178" s="37"/>
      <c r="GDS178" s="37"/>
      <c r="GDT178" s="37"/>
      <c r="GDU178" s="37"/>
      <c r="GDV178" s="37"/>
      <c r="GDW178" s="37"/>
      <c r="GDX178" s="37"/>
      <c r="GDY178" s="37"/>
      <c r="GDZ178" s="37"/>
      <c r="GEA178" s="37"/>
      <c r="GEB178" s="37"/>
      <c r="GEC178" s="37"/>
      <c r="GED178" s="37"/>
      <c r="GEE178" s="37"/>
      <c r="GEF178" s="37"/>
      <c r="GEG178" s="37"/>
      <c r="GEH178" s="37"/>
      <c r="GEI178" s="37"/>
      <c r="GEJ178" s="37"/>
      <c r="GEK178" s="37"/>
      <c r="GEL178" s="37"/>
      <c r="GEM178" s="37"/>
      <c r="GEN178" s="37"/>
      <c r="GEO178" s="37"/>
      <c r="GEP178" s="37"/>
      <c r="GEQ178" s="37"/>
      <c r="GER178" s="37"/>
      <c r="GES178" s="37"/>
      <c r="GET178" s="37"/>
      <c r="GEU178" s="37"/>
      <c r="GEV178" s="37"/>
      <c r="GEW178" s="37"/>
      <c r="GEX178" s="37"/>
      <c r="GEY178" s="37"/>
      <c r="GEZ178" s="37"/>
      <c r="GFA178" s="37"/>
      <c r="GFB178" s="37"/>
      <c r="GFC178" s="37"/>
      <c r="GFD178" s="37"/>
      <c r="GFE178" s="37"/>
      <c r="GFF178" s="37"/>
      <c r="GFG178" s="37"/>
      <c r="GFH178" s="37"/>
      <c r="GFI178" s="37"/>
      <c r="GFJ178" s="37"/>
      <c r="GFK178" s="37"/>
      <c r="GFL178" s="37"/>
      <c r="GFM178" s="37"/>
      <c r="GFN178" s="37"/>
      <c r="GFO178" s="37"/>
      <c r="GFP178" s="37"/>
      <c r="GFQ178" s="37"/>
      <c r="GFR178" s="37"/>
      <c r="GFS178" s="37"/>
      <c r="GFT178" s="37"/>
      <c r="GFU178" s="37"/>
      <c r="GFV178" s="37"/>
      <c r="GFW178" s="37"/>
      <c r="GFX178" s="37"/>
      <c r="GFY178" s="37"/>
      <c r="GFZ178" s="37"/>
      <c r="GGA178" s="37"/>
      <c r="GGB178" s="37"/>
      <c r="GGC178" s="37"/>
      <c r="GGD178" s="37"/>
      <c r="GGE178" s="37"/>
      <c r="GGF178" s="37"/>
      <c r="GGG178" s="37"/>
      <c r="GGH178" s="37"/>
      <c r="GGI178" s="37"/>
      <c r="GGJ178" s="37"/>
      <c r="GGK178" s="37"/>
      <c r="GGL178" s="37"/>
      <c r="GGM178" s="37"/>
      <c r="GGN178" s="37"/>
      <c r="GGO178" s="37"/>
      <c r="GGP178" s="37"/>
      <c r="GGQ178" s="37"/>
      <c r="GGR178" s="37"/>
      <c r="GGS178" s="37"/>
      <c r="GGT178" s="37"/>
      <c r="GGU178" s="37"/>
      <c r="GGV178" s="37"/>
      <c r="GGW178" s="37"/>
      <c r="GGX178" s="37"/>
      <c r="GGY178" s="37"/>
      <c r="GGZ178" s="37"/>
      <c r="GHA178" s="37"/>
      <c r="GHB178" s="37"/>
      <c r="GHC178" s="37"/>
      <c r="GHD178" s="37"/>
      <c r="GHE178" s="37"/>
      <c r="GHF178" s="37"/>
      <c r="GHG178" s="37"/>
      <c r="GHH178" s="37"/>
      <c r="GHI178" s="37"/>
      <c r="GHJ178" s="37"/>
      <c r="GHK178" s="37"/>
      <c r="GHL178" s="37"/>
      <c r="GHM178" s="37"/>
      <c r="GHN178" s="37"/>
      <c r="GHO178" s="37"/>
      <c r="GHP178" s="37"/>
      <c r="GHQ178" s="37"/>
      <c r="GHR178" s="37"/>
      <c r="GHS178" s="37"/>
      <c r="GHT178" s="37"/>
      <c r="GHU178" s="37"/>
      <c r="GHV178" s="37"/>
      <c r="GHW178" s="37"/>
      <c r="GHX178" s="37"/>
      <c r="GHY178" s="37"/>
      <c r="GHZ178" s="37"/>
      <c r="GIA178" s="37"/>
      <c r="GIB178" s="37"/>
      <c r="GIC178" s="37"/>
      <c r="GID178" s="37"/>
      <c r="GIE178" s="37"/>
      <c r="GIF178" s="37"/>
      <c r="GIG178" s="37"/>
      <c r="GIH178" s="37"/>
      <c r="GII178" s="37"/>
      <c r="GIJ178" s="37"/>
      <c r="GIK178" s="37"/>
      <c r="GIL178" s="37"/>
      <c r="GIM178" s="37"/>
      <c r="GIN178" s="37"/>
      <c r="GIO178" s="37"/>
      <c r="GIP178" s="37"/>
      <c r="GIQ178" s="37"/>
      <c r="GIR178" s="37"/>
      <c r="GIS178" s="37"/>
      <c r="GIT178" s="37"/>
      <c r="GIU178" s="37"/>
      <c r="GIV178" s="37"/>
      <c r="GIW178" s="37"/>
      <c r="GIX178" s="37"/>
      <c r="GIY178" s="37"/>
      <c r="GIZ178" s="37"/>
      <c r="GJA178" s="37"/>
      <c r="GJB178" s="37"/>
      <c r="GJC178" s="37"/>
      <c r="GJD178" s="37"/>
      <c r="GJE178" s="37"/>
      <c r="GJF178" s="37"/>
      <c r="GJG178" s="37"/>
      <c r="GJH178" s="37"/>
      <c r="GJI178" s="37"/>
      <c r="GJJ178" s="37"/>
      <c r="GJK178" s="37"/>
      <c r="GJL178" s="37"/>
      <c r="GJM178" s="37"/>
      <c r="GJN178" s="37"/>
      <c r="GJO178" s="37"/>
      <c r="GJP178" s="37"/>
      <c r="GJQ178" s="37"/>
      <c r="GJR178" s="37"/>
      <c r="GJS178" s="37"/>
      <c r="GJT178" s="37"/>
      <c r="GJU178" s="37"/>
      <c r="GJV178" s="37"/>
      <c r="GJW178" s="37"/>
      <c r="GJX178" s="37"/>
      <c r="GJY178" s="37"/>
      <c r="GJZ178" s="37"/>
      <c r="GKA178" s="37"/>
      <c r="GKB178" s="37"/>
      <c r="GKC178" s="37"/>
      <c r="GKD178" s="37"/>
      <c r="GKE178" s="37"/>
      <c r="GKF178" s="37"/>
      <c r="GKG178" s="37"/>
      <c r="GKH178" s="37"/>
      <c r="GKI178" s="37"/>
      <c r="GKJ178" s="37"/>
      <c r="GKK178" s="37"/>
      <c r="GKL178" s="37"/>
      <c r="GKM178" s="37"/>
      <c r="GKN178" s="37"/>
      <c r="GKO178" s="37"/>
      <c r="GKP178" s="37"/>
      <c r="GKQ178" s="37"/>
      <c r="GKR178" s="37"/>
      <c r="GKS178" s="37"/>
      <c r="GKT178" s="37"/>
      <c r="GKU178" s="37"/>
      <c r="GKV178" s="37"/>
      <c r="GKW178" s="37"/>
      <c r="GKX178" s="37"/>
      <c r="GKY178" s="37"/>
      <c r="GKZ178" s="37"/>
      <c r="GLA178" s="37"/>
      <c r="GLB178" s="37"/>
      <c r="GLC178" s="37"/>
      <c r="GLD178" s="37"/>
      <c r="GLE178" s="37"/>
      <c r="GLF178" s="37"/>
      <c r="GLG178" s="37"/>
      <c r="GLH178" s="37"/>
      <c r="GLI178" s="37"/>
      <c r="GLJ178" s="37"/>
      <c r="GLK178" s="37"/>
      <c r="GLL178" s="37"/>
      <c r="GLM178" s="37"/>
      <c r="GLN178" s="37"/>
      <c r="GLO178" s="37"/>
      <c r="GLP178" s="37"/>
      <c r="GLQ178" s="37"/>
      <c r="GLR178" s="37"/>
      <c r="GLS178" s="37"/>
      <c r="GLT178" s="37"/>
      <c r="GLU178" s="37"/>
      <c r="GLV178" s="37"/>
      <c r="GLW178" s="37"/>
      <c r="GLX178" s="37"/>
      <c r="GLY178" s="37"/>
      <c r="GLZ178" s="37"/>
      <c r="GMA178" s="37"/>
      <c r="GMB178" s="37"/>
      <c r="GMC178" s="37"/>
      <c r="GMD178" s="37"/>
      <c r="GME178" s="37"/>
      <c r="GMF178" s="37"/>
      <c r="GMG178" s="37"/>
      <c r="GMH178" s="37"/>
      <c r="GMI178" s="37"/>
      <c r="GMJ178" s="37"/>
      <c r="GMK178" s="37"/>
      <c r="GML178" s="37"/>
      <c r="GMM178" s="37"/>
      <c r="GMN178" s="37"/>
      <c r="GMO178" s="37"/>
      <c r="GMP178" s="37"/>
      <c r="GMQ178" s="37"/>
      <c r="GMR178" s="37"/>
      <c r="GMS178" s="37"/>
      <c r="GMT178" s="37"/>
      <c r="GMU178" s="37"/>
      <c r="GMV178" s="37"/>
      <c r="GMW178" s="37"/>
      <c r="GMX178" s="37"/>
      <c r="GMY178" s="37"/>
      <c r="GMZ178" s="37"/>
      <c r="GNA178" s="37"/>
      <c r="GNB178" s="37"/>
      <c r="GNC178" s="37"/>
      <c r="GND178" s="37"/>
      <c r="GNE178" s="37"/>
      <c r="GNF178" s="37"/>
      <c r="GNG178" s="37"/>
      <c r="GNH178" s="37"/>
      <c r="GNI178" s="37"/>
      <c r="GNJ178" s="37"/>
      <c r="GNK178" s="37"/>
      <c r="GNL178" s="37"/>
      <c r="GNM178" s="37"/>
      <c r="GNN178" s="37"/>
      <c r="GNO178" s="37"/>
      <c r="GNP178" s="37"/>
      <c r="GNQ178" s="37"/>
      <c r="GNR178" s="37"/>
      <c r="GNS178" s="37"/>
      <c r="GNT178" s="37"/>
      <c r="GNU178" s="37"/>
      <c r="GNV178" s="37"/>
      <c r="GNW178" s="37"/>
      <c r="GNX178" s="37"/>
      <c r="GNY178" s="37"/>
      <c r="GNZ178" s="37"/>
      <c r="GOA178" s="37"/>
      <c r="GOB178" s="37"/>
      <c r="GOC178" s="37"/>
      <c r="GOD178" s="37"/>
      <c r="GOE178" s="37"/>
      <c r="GOF178" s="37"/>
      <c r="GOG178" s="37"/>
      <c r="GOH178" s="37"/>
      <c r="GOI178" s="37"/>
      <c r="GOJ178" s="37"/>
      <c r="GOK178" s="37"/>
      <c r="GOL178" s="37"/>
      <c r="GOM178" s="37"/>
      <c r="GON178" s="37"/>
      <c r="GOO178" s="37"/>
      <c r="GOP178" s="37"/>
      <c r="GOQ178" s="37"/>
      <c r="GOR178" s="37"/>
      <c r="GOS178" s="37"/>
      <c r="GOT178" s="37"/>
      <c r="GOU178" s="37"/>
      <c r="GOV178" s="37"/>
      <c r="GOW178" s="37"/>
      <c r="GOX178" s="37"/>
      <c r="GOY178" s="37"/>
      <c r="GOZ178" s="37"/>
      <c r="GPA178" s="37"/>
      <c r="GPB178" s="37"/>
      <c r="GPC178" s="37"/>
      <c r="GPD178" s="37"/>
      <c r="GPE178" s="37"/>
      <c r="GPF178" s="37"/>
      <c r="GPG178" s="37"/>
      <c r="GPH178" s="37"/>
      <c r="GPI178" s="37"/>
      <c r="GPJ178" s="37"/>
      <c r="GPK178" s="37"/>
      <c r="GPL178" s="37"/>
      <c r="GPM178" s="37"/>
      <c r="GPN178" s="37"/>
      <c r="GPO178" s="37"/>
      <c r="GPP178" s="37"/>
      <c r="GPQ178" s="37"/>
      <c r="GPR178" s="37"/>
      <c r="GPS178" s="37"/>
      <c r="GPT178" s="37"/>
      <c r="GPU178" s="37"/>
      <c r="GPV178" s="37"/>
      <c r="GPW178" s="37"/>
      <c r="GPX178" s="37"/>
      <c r="GPY178" s="37"/>
      <c r="GPZ178" s="37"/>
      <c r="GQA178" s="37"/>
      <c r="GQB178" s="37"/>
      <c r="GQC178" s="37"/>
      <c r="GQD178" s="37"/>
      <c r="GQE178" s="37"/>
      <c r="GQF178" s="37"/>
      <c r="GQG178" s="37"/>
      <c r="GQH178" s="37"/>
      <c r="GQI178" s="37"/>
      <c r="GQJ178" s="37"/>
      <c r="GQK178" s="37"/>
      <c r="GQL178" s="37"/>
      <c r="GQM178" s="37"/>
      <c r="GQN178" s="37"/>
      <c r="GQO178" s="37"/>
      <c r="GQP178" s="37"/>
      <c r="GQQ178" s="37"/>
      <c r="GQR178" s="37"/>
      <c r="GQS178" s="37"/>
      <c r="GQT178" s="37"/>
      <c r="GQU178" s="37"/>
      <c r="GQV178" s="37"/>
      <c r="GQW178" s="37"/>
      <c r="GQX178" s="37"/>
      <c r="GQY178" s="37"/>
      <c r="GQZ178" s="37"/>
      <c r="GRA178" s="37"/>
      <c r="GRB178" s="37"/>
      <c r="GRC178" s="37"/>
      <c r="GRD178" s="37"/>
      <c r="GRE178" s="37"/>
      <c r="GRF178" s="37"/>
      <c r="GRG178" s="37"/>
      <c r="GRH178" s="37"/>
      <c r="GRI178" s="37"/>
      <c r="GRJ178" s="37"/>
      <c r="GRK178" s="37"/>
      <c r="GRL178" s="37"/>
      <c r="GRM178" s="37"/>
      <c r="GRN178" s="37"/>
      <c r="GRO178" s="37"/>
      <c r="GRP178" s="37"/>
      <c r="GRQ178" s="37"/>
      <c r="GRR178" s="37"/>
      <c r="GRS178" s="37"/>
      <c r="GRT178" s="37"/>
      <c r="GRU178" s="37"/>
      <c r="GRV178" s="37"/>
      <c r="GRW178" s="37"/>
      <c r="GRX178" s="37"/>
      <c r="GRY178" s="37"/>
      <c r="GRZ178" s="37"/>
      <c r="GSA178" s="37"/>
      <c r="GSB178" s="37"/>
      <c r="GSC178" s="37"/>
      <c r="GSD178" s="37"/>
      <c r="GSE178" s="37"/>
      <c r="GSF178" s="37"/>
      <c r="GSG178" s="37"/>
      <c r="GSH178" s="37"/>
      <c r="GSI178" s="37"/>
      <c r="GSJ178" s="37"/>
      <c r="GSK178" s="37"/>
      <c r="GSL178" s="37"/>
      <c r="GSM178" s="37"/>
      <c r="GSN178" s="37"/>
      <c r="GSO178" s="37"/>
      <c r="GSP178" s="37"/>
      <c r="GSQ178" s="37"/>
      <c r="GSR178" s="37"/>
      <c r="GSS178" s="37"/>
      <c r="GST178" s="37"/>
      <c r="GSU178" s="37"/>
      <c r="GSV178" s="37"/>
      <c r="GSW178" s="37"/>
      <c r="GSX178" s="37"/>
      <c r="GSY178" s="37"/>
      <c r="GSZ178" s="37"/>
      <c r="GTA178" s="37"/>
      <c r="GTB178" s="37"/>
      <c r="GTC178" s="37"/>
      <c r="GTD178" s="37"/>
      <c r="GTE178" s="37"/>
      <c r="GTF178" s="37"/>
      <c r="GTG178" s="37"/>
      <c r="GTH178" s="37"/>
      <c r="GTI178" s="37"/>
      <c r="GTJ178" s="37"/>
      <c r="GTK178" s="37"/>
      <c r="GTL178" s="37"/>
      <c r="GTM178" s="37"/>
      <c r="GTN178" s="37"/>
      <c r="GTO178" s="37"/>
      <c r="GTP178" s="37"/>
      <c r="GTQ178" s="37"/>
      <c r="GTR178" s="37"/>
      <c r="GTS178" s="37"/>
      <c r="GTT178" s="37"/>
      <c r="GTU178" s="37"/>
      <c r="GTV178" s="37"/>
      <c r="GTW178" s="37"/>
      <c r="GTX178" s="37"/>
      <c r="GTY178" s="37"/>
      <c r="GTZ178" s="37"/>
      <c r="GUA178" s="37"/>
      <c r="GUB178" s="37"/>
      <c r="GUC178" s="37"/>
      <c r="GUD178" s="37"/>
      <c r="GUE178" s="37"/>
      <c r="GUF178" s="37"/>
      <c r="GUG178" s="37"/>
      <c r="GUH178" s="37"/>
      <c r="GUI178" s="37"/>
      <c r="GUJ178" s="37"/>
      <c r="GUK178" s="37"/>
      <c r="GUL178" s="37"/>
      <c r="GUM178" s="37"/>
      <c r="GUN178" s="37"/>
      <c r="GUO178" s="37"/>
      <c r="GUP178" s="37"/>
      <c r="GUQ178" s="37"/>
      <c r="GUR178" s="37"/>
      <c r="GUS178" s="37"/>
      <c r="GUT178" s="37"/>
      <c r="GUU178" s="37"/>
      <c r="GUV178" s="37"/>
      <c r="GUW178" s="37"/>
      <c r="GUX178" s="37"/>
      <c r="GUY178" s="37"/>
      <c r="GUZ178" s="37"/>
      <c r="GVA178" s="37"/>
      <c r="GVB178" s="37"/>
      <c r="GVC178" s="37"/>
      <c r="GVD178" s="37"/>
      <c r="GVE178" s="37"/>
      <c r="GVF178" s="37"/>
      <c r="GVG178" s="37"/>
      <c r="GVH178" s="37"/>
      <c r="GVI178" s="37"/>
      <c r="GVJ178" s="37"/>
      <c r="GVK178" s="37"/>
      <c r="GVL178" s="37"/>
      <c r="GVM178" s="37"/>
      <c r="GVN178" s="37"/>
      <c r="GVO178" s="37"/>
      <c r="GVP178" s="37"/>
      <c r="GVQ178" s="37"/>
      <c r="GVR178" s="37"/>
      <c r="GVS178" s="37"/>
      <c r="GVT178" s="37"/>
      <c r="GVU178" s="37"/>
      <c r="GVV178" s="37"/>
      <c r="GVW178" s="37"/>
      <c r="GVX178" s="37"/>
      <c r="GVY178" s="37"/>
      <c r="GVZ178" s="37"/>
      <c r="GWA178" s="37"/>
      <c r="GWB178" s="37"/>
      <c r="GWC178" s="37"/>
      <c r="GWD178" s="37"/>
      <c r="GWE178" s="37"/>
      <c r="GWF178" s="37"/>
      <c r="GWG178" s="37"/>
      <c r="GWH178" s="37"/>
      <c r="GWI178" s="37"/>
      <c r="GWJ178" s="37"/>
      <c r="GWK178" s="37"/>
      <c r="GWL178" s="37"/>
      <c r="GWM178" s="37"/>
      <c r="GWN178" s="37"/>
      <c r="GWO178" s="37"/>
      <c r="GWP178" s="37"/>
      <c r="GWQ178" s="37"/>
      <c r="GWR178" s="37"/>
      <c r="GWS178" s="37"/>
      <c r="GWT178" s="37"/>
      <c r="GWU178" s="37"/>
      <c r="GWV178" s="37"/>
      <c r="GWW178" s="37"/>
      <c r="GWX178" s="37"/>
      <c r="GWY178" s="37"/>
      <c r="GWZ178" s="37"/>
      <c r="GXA178" s="37"/>
      <c r="GXB178" s="37"/>
      <c r="GXC178" s="37"/>
      <c r="GXD178" s="37"/>
      <c r="GXE178" s="37"/>
      <c r="GXF178" s="37"/>
      <c r="GXG178" s="37"/>
      <c r="GXH178" s="37"/>
      <c r="GXI178" s="37"/>
      <c r="GXJ178" s="37"/>
      <c r="GXK178" s="37"/>
      <c r="GXL178" s="37"/>
      <c r="GXM178" s="37"/>
      <c r="GXN178" s="37"/>
      <c r="GXO178" s="37"/>
      <c r="GXP178" s="37"/>
      <c r="GXQ178" s="37"/>
      <c r="GXR178" s="37"/>
      <c r="GXS178" s="37"/>
      <c r="GXT178" s="37"/>
      <c r="GXU178" s="37"/>
      <c r="GXV178" s="37"/>
      <c r="GXW178" s="37"/>
      <c r="GXX178" s="37"/>
      <c r="GXY178" s="37"/>
      <c r="GXZ178" s="37"/>
      <c r="GYA178" s="37"/>
      <c r="GYB178" s="37"/>
      <c r="GYC178" s="37"/>
      <c r="GYD178" s="37"/>
      <c r="GYE178" s="37"/>
      <c r="GYF178" s="37"/>
      <c r="GYG178" s="37"/>
      <c r="GYH178" s="37"/>
      <c r="GYI178" s="37"/>
      <c r="GYJ178" s="37"/>
      <c r="GYK178" s="37"/>
      <c r="GYL178" s="37"/>
      <c r="GYM178" s="37"/>
      <c r="GYN178" s="37"/>
      <c r="GYO178" s="37"/>
      <c r="GYP178" s="37"/>
      <c r="GYQ178" s="37"/>
      <c r="GYR178" s="37"/>
      <c r="GYS178" s="37"/>
      <c r="GYT178" s="37"/>
      <c r="GYU178" s="37"/>
      <c r="GYV178" s="37"/>
      <c r="GYW178" s="37"/>
      <c r="GYX178" s="37"/>
      <c r="GYY178" s="37"/>
      <c r="GYZ178" s="37"/>
      <c r="GZA178" s="37"/>
      <c r="GZB178" s="37"/>
      <c r="GZC178" s="37"/>
      <c r="GZD178" s="37"/>
      <c r="GZE178" s="37"/>
      <c r="GZF178" s="37"/>
      <c r="GZG178" s="37"/>
      <c r="GZH178" s="37"/>
      <c r="GZI178" s="37"/>
      <c r="GZJ178" s="37"/>
      <c r="GZK178" s="37"/>
      <c r="GZL178" s="37"/>
      <c r="GZM178" s="37"/>
      <c r="GZN178" s="37"/>
      <c r="GZO178" s="37"/>
      <c r="GZP178" s="37"/>
      <c r="GZQ178" s="37"/>
      <c r="GZR178" s="37"/>
      <c r="GZS178" s="37"/>
      <c r="GZT178" s="37"/>
      <c r="GZU178" s="37"/>
      <c r="GZV178" s="37"/>
      <c r="GZW178" s="37"/>
      <c r="GZX178" s="37"/>
      <c r="GZY178" s="37"/>
      <c r="GZZ178" s="37"/>
      <c r="HAA178" s="37"/>
      <c r="HAB178" s="37"/>
      <c r="HAC178" s="37"/>
      <c r="HAD178" s="37"/>
      <c r="HAE178" s="37"/>
      <c r="HAF178" s="37"/>
      <c r="HAG178" s="37"/>
      <c r="HAH178" s="37"/>
      <c r="HAI178" s="37"/>
      <c r="HAJ178" s="37"/>
      <c r="HAK178" s="37"/>
      <c r="HAL178" s="37"/>
      <c r="HAM178" s="37"/>
      <c r="HAN178" s="37"/>
      <c r="HAO178" s="37"/>
      <c r="HAP178" s="37"/>
      <c r="HAQ178" s="37"/>
      <c r="HAR178" s="37"/>
      <c r="HAS178" s="37"/>
      <c r="HAT178" s="37"/>
      <c r="HAU178" s="37"/>
      <c r="HAV178" s="37"/>
      <c r="HAW178" s="37"/>
      <c r="HAX178" s="37"/>
      <c r="HAY178" s="37"/>
      <c r="HAZ178" s="37"/>
      <c r="HBA178" s="37"/>
      <c r="HBB178" s="37"/>
      <c r="HBC178" s="37"/>
      <c r="HBD178" s="37"/>
      <c r="HBE178" s="37"/>
      <c r="HBF178" s="37"/>
      <c r="HBG178" s="37"/>
      <c r="HBH178" s="37"/>
      <c r="HBI178" s="37"/>
      <c r="HBJ178" s="37"/>
      <c r="HBK178" s="37"/>
      <c r="HBL178" s="37"/>
      <c r="HBM178" s="37"/>
      <c r="HBN178" s="37"/>
      <c r="HBO178" s="37"/>
      <c r="HBP178" s="37"/>
      <c r="HBQ178" s="37"/>
      <c r="HBR178" s="37"/>
      <c r="HBS178" s="37"/>
      <c r="HBT178" s="37"/>
      <c r="HBU178" s="37"/>
      <c r="HBV178" s="37"/>
      <c r="HBW178" s="37"/>
      <c r="HBX178" s="37"/>
      <c r="HBY178" s="37"/>
      <c r="HBZ178" s="37"/>
      <c r="HCA178" s="37"/>
      <c r="HCB178" s="37"/>
      <c r="HCC178" s="37"/>
      <c r="HCD178" s="37"/>
      <c r="HCE178" s="37"/>
      <c r="HCF178" s="37"/>
      <c r="HCG178" s="37"/>
      <c r="HCH178" s="37"/>
      <c r="HCI178" s="37"/>
      <c r="HCJ178" s="37"/>
      <c r="HCK178" s="37"/>
      <c r="HCL178" s="37"/>
      <c r="HCM178" s="37"/>
      <c r="HCN178" s="37"/>
      <c r="HCO178" s="37"/>
      <c r="HCP178" s="37"/>
      <c r="HCQ178" s="37"/>
      <c r="HCR178" s="37"/>
      <c r="HCS178" s="37"/>
      <c r="HCT178" s="37"/>
      <c r="HCU178" s="37"/>
      <c r="HCV178" s="37"/>
      <c r="HCW178" s="37"/>
      <c r="HCX178" s="37"/>
      <c r="HCY178" s="37"/>
      <c r="HCZ178" s="37"/>
      <c r="HDA178" s="37"/>
      <c r="HDB178" s="37"/>
      <c r="HDC178" s="37"/>
      <c r="HDD178" s="37"/>
      <c r="HDE178" s="37"/>
      <c r="HDF178" s="37"/>
      <c r="HDG178" s="37"/>
      <c r="HDH178" s="37"/>
      <c r="HDI178" s="37"/>
      <c r="HDJ178" s="37"/>
      <c r="HDK178" s="37"/>
      <c r="HDL178" s="37"/>
      <c r="HDM178" s="37"/>
      <c r="HDN178" s="37"/>
      <c r="HDO178" s="37"/>
      <c r="HDP178" s="37"/>
      <c r="HDQ178" s="37"/>
      <c r="HDR178" s="37"/>
      <c r="HDS178" s="37"/>
      <c r="HDT178" s="37"/>
      <c r="HDU178" s="37"/>
      <c r="HDV178" s="37"/>
      <c r="HDW178" s="37"/>
      <c r="HDX178" s="37"/>
      <c r="HDY178" s="37"/>
      <c r="HDZ178" s="37"/>
      <c r="HEA178" s="37"/>
      <c r="HEB178" s="37"/>
      <c r="HEC178" s="37"/>
      <c r="HED178" s="37"/>
      <c r="HEE178" s="37"/>
      <c r="HEF178" s="37"/>
      <c r="HEG178" s="37"/>
      <c r="HEH178" s="37"/>
      <c r="HEI178" s="37"/>
      <c r="HEJ178" s="37"/>
      <c r="HEK178" s="37"/>
      <c r="HEL178" s="37"/>
      <c r="HEM178" s="37"/>
      <c r="HEN178" s="37"/>
      <c r="HEO178" s="37"/>
      <c r="HEP178" s="37"/>
      <c r="HEQ178" s="37"/>
      <c r="HER178" s="37"/>
      <c r="HES178" s="37"/>
      <c r="HET178" s="37"/>
      <c r="HEU178" s="37"/>
      <c r="HEV178" s="37"/>
      <c r="HEW178" s="37"/>
      <c r="HEX178" s="37"/>
      <c r="HEY178" s="37"/>
      <c r="HEZ178" s="37"/>
      <c r="HFA178" s="37"/>
      <c r="HFB178" s="37"/>
      <c r="HFC178" s="37"/>
      <c r="HFD178" s="37"/>
      <c r="HFE178" s="37"/>
      <c r="HFF178" s="37"/>
      <c r="HFG178" s="37"/>
      <c r="HFH178" s="37"/>
      <c r="HFI178" s="37"/>
      <c r="HFJ178" s="37"/>
      <c r="HFK178" s="37"/>
      <c r="HFL178" s="37"/>
      <c r="HFM178" s="37"/>
      <c r="HFN178" s="37"/>
      <c r="HFO178" s="37"/>
      <c r="HFP178" s="37"/>
      <c r="HFQ178" s="37"/>
      <c r="HFR178" s="37"/>
      <c r="HFS178" s="37"/>
      <c r="HFT178" s="37"/>
      <c r="HFU178" s="37"/>
      <c r="HFV178" s="37"/>
      <c r="HFW178" s="37"/>
      <c r="HFX178" s="37"/>
      <c r="HFY178" s="37"/>
      <c r="HFZ178" s="37"/>
      <c r="HGA178" s="37"/>
      <c r="HGB178" s="37"/>
      <c r="HGC178" s="37"/>
      <c r="HGD178" s="37"/>
      <c r="HGE178" s="37"/>
      <c r="HGF178" s="37"/>
      <c r="HGG178" s="37"/>
      <c r="HGH178" s="37"/>
      <c r="HGI178" s="37"/>
      <c r="HGJ178" s="37"/>
      <c r="HGK178" s="37"/>
      <c r="HGL178" s="37"/>
      <c r="HGM178" s="37"/>
      <c r="HGN178" s="37"/>
      <c r="HGO178" s="37"/>
      <c r="HGP178" s="37"/>
      <c r="HGQ178" s="37"/>
      <c r="HGR178" s="37"/>
      <c r="HGS178" s="37"/>
      <c r="HGT178" s="37"/>
      <c r="HGU178" s="37"/>
      <c r="HGV178" s="37"/>
      <c r="HGW178" s="37"/>
      <c r="HGX178" s="37"/>
      <c r="HGY178" s="37"/>
      <c r="HGZ178" s="37"/>
      <c r="HHA178" s="37"/>
      <c r="HHB178" s="37"/>
      <c r="HHC178" s="37"/>
      <c r="HHD178" s="37"/>
      <c r="HHE178" s="37"/>
      <c r="HHF178" s="37"/>
      <c r="HHG178" s="37"/>
      <c r="HHH178" s="37"/>
      <c r="HHI178" s="37"/>
      <c r="HHJ178" s="37"/>
      <c r="HHK178" s="37"/>
      <c r="HHL178" s="37"/>
      <c r="HHM178" s="37"/>
      <c r="HHN178" s="37"/>
      <c r="HHO178" s="37"/>
      <c r="HHP178" s="37"/>
      <c r="HHQ178" s="37"/>
      <c r="HHR178" s="37"/>
      <c r="HHS178" s="37"/>
      <c r="HHT178" s="37"/>
      <c r="HHU178" s="37"/>
      <c r="HHV178" s="37"/>
      <c r="HHW178" s="37"/>
      <c r="HHX178" s="37"/>
      <c r="HHY178" s="37"/>
      <c r="HHZ178" s="37"/>
      <c r="HIA178" s="37"/>
      <c r="HIB178" s="37"/>
      <c r="HIC178" s="37"/>
      <c r="HID178" s="37"/>
      <c r="HIE178" s="37"/>
      <c r="HIF178" s="37"/>
      <c r="HIG178" s="37"/>
      <c r="HIH178" s="37"/>
      <c r="HII178" s="37"/>
      <c r="HIJ178" s="37"/>
      <c r="HIK178" s="37"/>
      <c r="HIL178" s="37"/>
      <c r="HIM178" s="37"/>
      <c r="HIN178" s="37"/>
      <c r="HIO178" s="37"/>
      <c r="HIP178" s="37"/>
      <c r="HIQ178" s="37"/>
      <c r="HIR178" s="37"/>
      <c r="HIS178" s="37"/>
      <c r="HIT178" s="37"/>
      <c r="HIU178" s="37"/>
      <c r="HIV178" s="37"/>
      <c r="HIW178" s="37"/>
      <c r="HIX178" s="37"/>
      <c r="HIY178" s="37"/>
      <c r="HIZ178" s="37"/>
      <c r="HJA178" s="37"/>
      <c r="HJB178" s="37"/>
      <c r="HJC178" s="37"/>
      <c r="HJD178" s="37"/>
      <c r="HJE178" s="37"/>
      <c r="HJF178" s="37"/>
      <c r="HJG178" s="37"/>
      <c r="HJH178" s="37"/>
      <c r="HJI178" s="37"/>
      <c r="HJJ178" s="37"/>
      <c r="HJK178" s="37"/>
      <c r="HJL178" s="37"/>
      <c r="HJM178" s="37"/>
      <c r="HJN178" s="37"/>
      <c r="HJO178" s="37"/>
      <c r="HJP178" s="37"/>
      <c r="HJQ178" s="37"/>
      <c r="HJR178" s="37"/>
      <c r="HJS178" s="37"/>
      <c r="HJT178" s="37"/>
      <c r="HJU178" s="37"/>
      <c r="HJV178" s="37"/>
      <c r="HJW178" s="37"/>
      <c r="HJX178" s="37"/>
      <c r="HJY178" s="37"/>
      <c r="HJZ178" s="37"/>
      <c r="HKA178" s="37"/>
      <c r="HKB178" s="37"/>
      <c r="HKC178" s="37"/>
      <c r="HKD178" s="37"/>
      <c r="HKE178" s="37"/>
      <c r="HKF178" s="37"/>
      <c r="HKG178" s="37"/>
      <c r="HKH178" s="37"/>
      <c r="HKI178" s="37"/>
      <c r="HKJ178" s="37"/>
      <c r="HKK178" s="37"/>
      <c r="HKL178" s="37"/>
      <c r="HKM178" s="37"/>
      <c r="HKN178" s="37"/>
      <c r="HKO178" s="37"/>
      <c r="HKP178" s="37"/>
      <c r="HKQ178" s="37"/>
      <c r="HKR178" s="37"/>
      <c r="HKS178" s="37"/>
      <c r="HKT178" s="37"/>
      <c r="HKU178" s="37"/>
      <c r="HKV178" s="37"/>
      <c r="HKW178" s="37"/>
      <c r="HKX178" s="37"/>
      <c r="HKY178" s="37"/>
      <c r="HKZ178" s="37"/>
      <c r="HLA178" s="37"/>
      <c r="HLB178" s="37"/>
      <c r="HLC178" s="37"/>
      <c r="HLD178" s="37"/>
      <c r="HLE178" s="37"/>
      <c r="HLF178" s="37"/>
      <c r="HLG178" s="37"/>
      <c r="HLH178" s="37"/>
      <c r="HLI178" s="37"/>
      <c r="HLJ178" s="37"/>
      <c r="HLK178" s="37"/>
      <c r="HLL178" s="37"/>
      <c r="HLM178" s="37"/>
      <c r="HLN178" s="37"/>
      <c r="HLO178" s="37"/>
      <c r="HLP178" s="37"/>
      <c r="HLQ178" s="37"/>
      <c r="HLR178" s="37"/>
      <c r="HLS178" s="37"/>
      <c r="HLT178" s="37"/>
      <c r="HLU178" s="37"/>
      <c r="HLV178" s="37"/>
      <c r="HLW178" s="37"/>
      <c r="HLX178" s="37"/>
      <c r="HLY178" s="37"/>
      <c r="HLZ178" s="37"/>
      <c r="HMA178" s="37"/>
      <c r="HMB178" s="37"/>
      <c r="HMC178" s="37"/>
      <c r="HMD178" s="37"/>
      <c r="HME178" s="37"/>
      <c r="HMF178" s="37"/>
      <c r="HMG178" s="37"/>
      <c r="HMH178" s="37"/>
      <c r="HMI178" s="37"/>
      <c r="HMJ178" s="37"/>
      <c r="HMK178" s="37"/>
      <c r="HML178" s="37"/>
      <c r="HMM178" s="37"/>
      <c r="HMN178" s="37"/>
      <c r="HMO178" s="37"/>
      <c r="HMP178" s="37"/>
      <c r="HMQ178" s="37"/>
      <c r="HMR178" s="37"/>
      <c r="HMS178" s="37"/>
      <c r="HMT178" s="37"/>
      <c r="HMU178" s="37"/>
      <c r="HMV178" s="37"/>
      <c r="HMW178" s="37"/>
      <c r="HMX178" s="37"/>
      <c r="HMY178" s="37"/>
      <c r="HMZ178" s="37"/>
      <c r="HNA178" s="37"/>
      <c r="HNB178" s="37"/>
      <c r="HNC178" s="37"/>
      <c r="HND178" s="37"/>
      <c r="HNE178" s="37"/>
      <c r="HNF178" s="37"/>
      <c r="HNG178" s="37"/>
      <c r="HNH178" s="37"/>
      <c r="HNI178" s="37"/>
      <c r="HNJ178" s="37"/>
      <c r="HNK178" s="37"/>
      <c r="HNL178" s="37"/>
      <c r="HNM178" s="37"/>
      <c r="HNN178" s="37"/>
      <c r="HNO178" s="37"/>
      <c r="HNP178" s="37"/>
      <c r="HNQ178" s="37"/>
      <c r="HNR178" s="37"/>
      <c r="HNS178" s="37"/>
      <c r="HNT178" s="37"/>
      <c r="HNU178" s="37"/>
      <c r="HNV178" s="37"/>
      <c r="HNW178" s="37"/>
      <c r="HNX178" s="37"/>
      <c r="HNY178" s="37"/>
      <c r="HNZ178" s="37"/>
      <c r="HOA178" s="37"/>
      <c r="HOB178" s="37"/>
      <c r="HOC178" s="37"/>
      <c r="HOD178" s="37"/>
      <c r="HOE178" s="37"/>
      <c r="HOF178" s="37"/>
      <c r="HOG178" s="37"/>
      <c r="HOH178" s="37"/>
      <c r="HOI178" s="37"/>
      <c r="HOJ178" s="37"/>
      <c r="HOK178" s="37"/>
      <c r="HOL178" s="37"/>
      <c r="HOM178" s="37"/>
      <c r="HON178" s="37"/>
      <c r="HOO178" s="37"/>
      <c r="HOP178" s="37"/>
      <c r="HOQ178" s="37"/>
      <c r="HOR178" s="37"/>
      <c r="HOS178" s="37"/>
      <c r="HOT178" s="37"/>
      <c r="HOU178" s="37"/>
      <c r="HOV178" s="37"/>
      <c r="HOW178" s="37"/>
      <c r="HOX178" s="37"/>
      <c r="HOY178" s="37"/>
      <c r="HOZ178" s="37"/>
      <c r="HPA178" s="37"/>
      <c r="HPB178" s="37"/>
      <c r="HPC178" s="37"/>
      <c r="HPD178" s="37"/>
      <c r="HPE178" s="37"/>
      <c r="HPF178" s="37"/>
      <c r="HPG178" s="37"/>
      <c r="HPH178" s="37"/>
      <c r="HPI178" s="37"/>
      <c r="HPJ178" s="37"/>
      <c r="HPK178" s="37"/>
      <c r="HPL178" s="37"/>
      <c r="HPM178" s="37"/>
      <c r="HPN178" s="37"/>
      <c r="HPO178" s="37"/>
      <c r="HPP178" s="37"/>
      <c r="HPQ178" s="37"/>
      <c r="HPR178" s="37"/>
      <c r="HPS178" s="37"/>
      <c r="HPT178" s="37"/>
      <c r="HPU178" s="37"/>
      <c r="HPV178" s="37"/>
      <c r="HPW178" s="37"/>
      <c r="HPX178" s="37"/>
      <c r="HPY178" s="37"/>
      <c r="HPZ178" s="37"/>
      <c r="HQA178" s="37"/>
      <c r="HQB178" s="37"/>
      <c r="HQC178" s="37"/>
      <c r="HQD178" s="37"/>
      <c r="HQE178" s="37"/>
      <c r="HQF178" s="37"/>
      <c r="HQG178" s="37"/>
      <c r="HQH178" s="37"/>
      <c r="HQI178" s="37"/>
      <c r="HQJ178" s="37"/>
      <c r="HQK178" s="37"/>
      <c r="HQL178" s="37"/>
      <c r="HQM178" s="37"/>
      <c r="HQN178" s="37"/>
      <c r="HQO178" s="37"/>
      <c r="HQP178" s="37"/>
      <c r="HQQ178" s="37"/>
      <c r="HQR178" s="37"/>
      <c r="HQS178" s="37"/>
      <c r="HQT178" s="37"/>
      <c r="HQU178" s="37"/>
      <c r="HQV178" s="37"/>
      <c r="HQW178" s="37"/>
      <c r="HQX178" s="37"/>
      <c r="HQY178" s="37"/>
      <c r="HQZ178" s="37"/>
      <c r="HRA178" s="37"/>
      <c r="HRB178" s="37"/>
      <c r="HRC178" s="37"/>
      <c r="HRD178" s="37"/>
      <c r="HRE178" s="37"/>
      <c r="HRF178" s="37"/>
      <c r="HRG178" s="37"/>
      <c r="HRH178" s="37"/>
      <c r="HRI178" s="37"/>
      <c r="HRJ178" s="37"/>
      <c r="HRK178" s="37"/>
      <c r="HRL178" s="37"/>
      <c r="HRM178" s="37"/>
      <c r="HRN178" s="37"/>
      <c r="HRO178" s="37"/>
      <c r="HRP178" s="37"/>
      <c r="HRQ178" s="37"/>
      <c r="HRR178" s="37"/>
      <c r="HRS178" s="37"/>
      <c r="HRT178" s="37"/>
      <c r="HRU178" s="37"/>
      <c r="HRV178" s="37"/>
      <c r="HRW178" s="37"/>
      <c r="HRX178" s="37"/>
      <c r="HRY178" s="37"/>
      <c r="HRZ178" s="37"/>
      <c r="HSA178" s="37"/>
      <c r="HSB178" s="37"/>
      <c r="HSC178" s="37"/>
      <c r="HSD178" s="37"/>
      <c r="HSE178" s="37"/>
      <c r="HSF178" s="37"/>
      <c r="HSG178" s="37"/>
      <c r="HSH178" s="37"/>
      <c r="HSI178" s="37"/>
      <c r="HSJ178" s="37"/>
      <c r="HSK178" s="37"/>
      <c r="HSL178" s="37"/>
      <c r="HSM178" s="37"/>
      <c r="HSN178" s="37"/>
      <c r="HSO178" s="37"/>
      <c r="HSP178" s="37"/>
      <c r="HSQ178" s="37"/>
      <c r="HSR178" s="37"/>
      <c r="HSS178" s="37"/>
      <c r="HST178" s="37"/>
      <c r="HSU178" s="37"/>
      <c r="HSV178" s="37"/>
      <c r="HSW178" s="37"/>
      <c r="HSX178" s="37"/>
      <c r="HSY178" s="37"/>
      <c r="HSZ178" s="37"/>
      <c r="HTA178" s="37"/>
      <c r="HTB178" s="37"/>
      <c r="HTC178" s="37"/>
      <c r="HTD178" s="37"/>
      <c r="HTE178" s="37"/>
      <c r="HTF178" s="37"/>
      <c r="HTG178" s="37"/>
      <c r="HTH178" s="37"/>
      <c r="HTI178" s="37"/>
      <c r="HTJ178" s="37"/>
      <c r="HTK178" s="37"/>
      <c r="HTL178" s="37"/>
      <c r="HTM178" s="37"/>
      <c r="HTN178" s="37"/>
      <c r="HTO178" s="37"/>
      <c r="HTP178" s="37"/>
      <c r="HTQ178" s="37"/>
      <c r="HTR178" s="37"/>
      <c r="HTS178" s="37"/>
      <c r="HTT178" s="37"/>
      <c r="HTU178" s="37"/>
      <c r="HTV178" s="37"/>
      <c r="HTW178" s="37"/>
      <c r="HTX178" s="37"/>
      <c r="HTY178" s="37"/>
      <c r="HTZ178" s="37"/>
      <c r="HUA178" s="37"/>
      <c r="HUB178" s="37"/>
      <c r="HUC178" s="37"/>
      <c r="HUD178" s="37"/>
      <c r="HUE178" s="37"/>
      <c r="HUF178" s="37"/>
      <c r="HUG178" s="37"/>
      <c r="HUH178" s="37"/>
      <c r="HUI178" s="37"/>
      <c r="HUJ178" s="37"/>
      <c r="HUK178" s="37"/>
      <c r="HUL178" s="37"/>
      <c r="HUM178" s="37"/>
      <c r="HUN178" s="37"/>
      <c r="HUO178" s="37"/>
      <c r="HUP178" s="37"/>
      <c r="HUQ178" s="37"/>
      <c r="HUR178" s="37"/>
      <c r="HUS178" s="37"/>
      <c r="HUT178" s="37"/>
      <c r="HUU178" s="37"/>
      <c r="HUV178" s="37"/>
      <c r="HUW178" s="37"/>
      <c r="HUX178" s="37"/>
      <c r="HUY178" s="37"/>
      <c r="HUZ178" s="37"/>
      <c r="HVA178" s="37"/>
      <c r="HVB178" s="37"/>
      <c r="HVC178" s="37"/>
      <c r="HVD178" s="37"/>
      <c r="HVE178" s="37"/>
      <c r="HVF178" s="37"/>
      <c r="HVG178" s="37"/>
      <c r="HVH178" s="37"/>
      <c r="HVI178" s="37"/>
      <c r="HVJ178" s="37"/>
      <c r="HVK178" s="37"/>
      <c r="HVL178" s="37"/>
      <c r="HVM178" s="37"/>
      <c r="HVN178" s="37"/>
      <c r="HVO178" s="37"/>
      <c r="HVP178" s="37"/>
      <c r="HVQ178" s="37"/>
      <c r="HVR178" s="37"/>
      <c r="HVS178" s="37"/>
      <c r="HVT178" s="37"/>
      <c r="HVU178" s="37"/>
      <c r="HVV178" s="37"/>
      <c r="HVW178" s="37"/>
      <c r="HVX178" s="37"/>
      <c r="HVY178" s="37"/>
      <c r="HVZ178" s="37"/>
      <c r="HWA178" s="37"/>
      <c r="HWB178" s="37"/>
      <c r="HWC178" s="37"/>
      <c r="HWD178" s="37"/>
      <c r="HWE178" s="37"/>
      <c r="HWF178" s="37"/>
      <c r="HWG178" s="37"/>
      <c r="HWH178" s="37"/>
      <c r="HWI178" s="37"/>
      <c r="HWJ178" s="37"/>
      <c r="HWK178" s="37"/>
      <c r="HWL178" s="37"/>
      <c r="HWM178" s="37"/>
      <c r="HWN178" s="37"/>
      <c r="HWO178" s="37"/>
      <c r="HWP178" s="37"/>
      <c r="HWQ178" s="37"/>
      <c r="HWR178" s="37"/>
      <c r="HWS178" s="37"/>
      <c r="HWT178" s="37"/>
      <c r="HWU178" s="37"/>
      <c r="HWV178" s="37"/>
      <c r="HWW178" s="37"/>
      <c r="HWX178" s="37"/>
      <c r="HWY178" s="37"/>
      <c r="HWZ178" s="37"/>
      <c r="HXA178" s="37"/>
      <c r="HXB178" s="37"/>
      <c r="HXC178" s="37"/>
      <c r="HXD178" s="37"/>
      <c r="HXE178" s="37"/>
      <c r="HXF178" s="37"/>
      <c r="HXG178" s="37"/>
      <c r="HXH178" s="37"/>
      <c r="HXI178" s="37"/>
      <c r="HXJ178" s="37"/>
      <c r="HXK178" s="37"/>
      <c r="HXL178" s="37"/>
      <c r="HXM178" s="37"/>
      <c r="HXN178" s="37"/>
      <c r="HXO178" s="37"/>
      <c r="HXP178" s="37"/>
      <c r="HXQ178" s="37"/>
      <c r="HXR178" s="37"/>
      <c r="HXS178" s="37"/>
      <c r="HXT178" s="37"/>
      <c r="HXU178" s="37"/>
      <c r="HXV178" s="37"/>
      <c r="HXW178" s="37"/>
      <c r="HXX178" s="37"/>
      <c r="HXY178" s="37"/>
      <c r="HXZ178" s="37"/>
      <c r="HYA178" s="37"/>
      <c r="HYB178" s="37"/>
      <c r="HYC178" s="37"/>
      <c r="HYD178" s="37"/>
      <c r="HYE178" s="37"/>
      <c r="HYF178" s="37"/>
      <c r="HYG178" s="37"/>
      <c r="HYH178" s="37"/>
      <c r="HYI178" s="37"/>
      <c r="HYJ178" s="37"/>
      <c r="HYK178" s="37"/>
      <c r="HYL178" s="37"/>
      <c r="HYM178" s="37"/>
      <c r="HYN178" s="37"/>
      <c r="HYO178" s="37"/>
      <c r="HYP178" s="37"/>
      <c r="HYQ178" s="37"/>
      <c r="HYR178" s="37"/>
      <c r="HYS178" s="37"/>
      <c r="HYT178" s="37"/>
      <c r="HYU178" s="37"/>
      <c r="HYV178" s="37"/>
      <c r="HYW178" s="37"/>
      <c r="HYX178" s="37"/>
      <c r="HYY178" s="37"/>
      <c r="HYZ178" s="37"/>
      <c r="HZA178" s="37"/>
      <c r="HZB178" s="37"/>
      <c r="HZC178" s="37"/>
      <c r="HZD178" s="37"/>
      <c r="HZE178" s="37"/>
      <c r="HZF178" s="37"/>
      <c r="HZG178" s="37"/>
      <c r="HZH178" s="37"/>
      <c r="HZI178" s="37"/>
      <c r="HZJ178" s="37"/>
      <c r="HZK178" s="37"/>
      <c r="HZL178" s="37"/>
      <c r="HZM178" s="37"/>
      <c r="HZN178" s="37"/>
      <c r="HZO178" s="37"/>
      <c r="HZP178" s="37"/>
      <c r="HZQ178" s="37"/>
      <c r="HZR178" s="37"/>
      <c r="HZS178" s="37"/>
      <c r="HZT178" s="37"/>
      <c r="HZU178" s="37"/>
      <c r="HZV178" s="37"/>
      <c r="HZW178" s="37"/>
      <c r="HZX178" s="37"/>
      <c r="HZY178" s="37"/>
      <c r="HZZ178" s="37"/>
      <c r="IAA178" s="37"/>
      <c r="IAB178" s="37"/>
      <c r="IAC178" s="37"/>
      <c r="IAD178" s="37"/>
      <c r="IAE178" s="37"/>
      <c r="IAF178" s="37"/>
      <c r="IAG178" s="37"/>
      <c r="IAH178" s="37"/>
      <c r="IAI178" s="37"/>
      <c r="IAJ178" s="37"/>
      <c r="IAK178" s="37"/>
      <c r="IAL178" s="37"/>
      <c r="IAM178" s="37"/>
      <c r="IAN178" s="37"/>
      <c r="IAO178" s="37"/>
      <c r="IAP178" s="37"/>
      <c r="IAQ178" s="37"/>
      <c r="IAR178" s="37"/>
      <c r="IAS178" s="37"/>
      <c r="IAT178" s="37"/>
      <c r="IAU178" s="37"/>
      <c r="IAV178" s="37"/>
      <c r="IAW178" s="37"/>
      <c r="IAX178" s="37"/>
      <c r="IAY178" s="37"/>
      <c r="IAZ178" s="37"/>
      <c r="IBA178" s="37"/>
      <c r="IBB178" s="37"/>
      <c r="IBC178" s="37"/>
      <c r="IBD178" s="37"/>
      <c r="IBE178" s="37"/>
      <c r="IBF178" s="37"/>
      <c r="IBG178" s="37"/>
      <c r="IBH178" s="37"/>
      <c r="IBI178" s="37"/>
      <c r="IBJ178" s="37"/>
      <c r="IBK178" s="37"/>
      <c r="IBL178" s="37"/>
      <c r="IBM178" s="37"/>
      <c r="IBN178" s="37"/>
      <c r="IBO178" s="37"/>
      <c r="IBP178" s="37"/>
      <c r="IBQ178" s="37"/>
      <c r="IBR178" s="37"/>
      <c r="IBS178" s="37"/>
      <c r="IBT178" s="37"/>
      <c r="IBU178" s="37"/>
      <c r="IBV178" s="37"/>
      <c r="IBW178" s="37"/>
      <c r="IBX178" s="37"/>
      <c r="IBY178" s="37"/>
      <c r="IBZ178" s="37"/>
      <c r="ICA178" s="37"/>
      <c r="ICB178" s="37"/>
      <c r="ICC178" s="37"/>
      <c r="ICD178" s="37"/>
      <c r="ICE178" s="37"/>
      <c r="ICF178" s="37"/>
      <c r="ICG178" s="37"/>
      <c r="ICH178" s="37"/>
      <c r="ICI178" s="37"/>
      <c r="ICJ178" s="37"/>
      <c r="ICK178" s="37"/>
      <c r="ICL178" s="37"/>
      <c r="ICM178" s="37"/>
      <c r="ICN178" s="37"/>
      <c r="ICO178" s="37"/>
      <c r="ICP178" s="37"/>
      <c r="ICQ178" s="37"/>
      <c r="ICR178" s="37"/>
      <c r="ICS178" s="37"/>
      <c r="ICT178" s="37"/>
      <c r="ICU178" s="37"/>
      <c r="ICV178" s="37"/>
      <c r="ICW178" s="37"/>
      <c r="ICX178" s="37"/>
      <c r="ICY178" s="37"/>
      <c r="ICZ178" s="37"/>
      <c r="IDA178" s="37"/>
      <c r="IDB178" s="37"/>
      <c r="IDC178" s="37"/>
      <c r="IDD178" s="37"/>
      <c r="IDE178" s="37"/>
      <c r="IDF178" s="37"/>
      <c r="IDG178" s="37"/>
      <c r="IDH178" s="37"/>
      <c r="IDI178" s="37"/>
      <c r="IDJ178" s="37"/>
      <c r="IDK178" s="37"/>
      <c r="IDL178" s="37"/>
      <c r="IDM178" s="37"/>
      <c r="IDN178" s="37"/>
      <c r="IDO178" s="37"/>
      <c r="IDP178" s="37"/>
      <c r="IDQ178" s="37"/>
      <c r="IDR178" s="37"/>
      <c r="IDS178" s="37"/>
      <c r="IDT178" s="37"/>
      <c r="IDU178" s="37"/>
      <c r="IDV178" s="37"/>
      <c r="IDW178" s="37"/>
      <c r="IDX178" s="37"/>
      <c r="IDY178" s="37"/>
      <c r="IDZ178" s="37"/>
      <c r="IEA178" s="37"/>
      <c r="IEB178" s="37"/>
      <c r="IEC178" s="37"/>
      <c r="IED178" s="37"/>
      <c r="IEE178" s="37"/>
      <c r="IEF178" s="37"/>
      <c r="IEG178" s="37"/>
      <c r="IEH178" s="37"/>
      <c r="IEI178" s="37"/>
      <c r="IEJ178" s="37"/>
      <c r="IEK178" s="37"/>
      <c r="IEL178" s="37"/>
      <c r="IEM178" s="37"/>
      <c r="IEN178" s="37"/>
      <c r="IEO178" s="37"/>
      <c r="IEP178" s="37"/>
      <c r="IEQ178" s="37"/>
      <c r="IER178" s="37"/>
      <c r="IES178" s="37"/>
      <c r="IET178" s="37"/>
      <c r="IEU178" s="37"/>
      <c r="IEV178" s="37"/>
      <c r="IEW178" s="37"/>
      <c r="IEX178" s="37"/>
      <c r="IEY178" s="37"/>
      <c r="IEZ178" s="37"/>
      <c r="IFA178" s="37"/>
      <c r="IFB178" s="37"/>
      <c r="IFC178" s="37"/>
      <c r="IFD178" s="37"/>
      <c r="IFE178" s="37"/>
      <c r="IFF178" s="37"/>
      <c r="IFG178" s="37"/>
      <c r="IFH178" s="37"/>
      <c r="IFI178" s="37"/>
      <c r="IFJ178" s="37"/>
      <c r="IFK178" s="37"/>
      <c r="IFL178" s="37"/>
      <c r="IFM178" s="37"/>
      <c r="IFN178" s="37"/>
      <c r="IFO178" s="37"/>
      <c r="IFP178" s="37"/>
      <c r="IFQ178" s="37"/>
      <c r="IFR178" s="37"/>
      <c r="IFS178" s="37"/>
      <c r="IFT178" s="37"/>
      <c r="IFU178" s="37"/>
      <c r="IFV178" s="37"/>
      <c r="IFW178" s="37"/>
      <c r="IFX178" s="37"/>
      <c r="IFY178" s="37"/>
      <c r="IFZ178" s="37"/>
      <c r="IGA178" s="37"/>
      <c r="IGB178" s="37"/>
      <c r="IGC178" s="37"/>
      <c r="IGD178" s="37"/>
      <c r="IGE178" s="37"/>
      <c r="IGF178" s="37"/>
      <c r="IGG178" s="37"/>
      <c r="IGH178" s="37"/>
      <c r="IGI178" s="37"/>
      <c r="IGJ178" s="37"/>
      <c r="IGK178" s="37"/>
      <c r="IGL178" s="37"/>
      <c r="IGM178" s="37"/>
      <c r="IGN178" s="37"/>
      <c r="IGO178" s="37"/>
      <c r="IGP178" s="37"/>
      <c r="IGQ178" s="37"/>
      <c r="IGR178" s="37"/>
      <c r="IGS178" s="37"/>
      <c r="IGT178" s="37"/>
      <c r="IGU178" s="37"/>
      <c r="IGV178" s="37"/>
      <c r="IGW178" s="37"/>
      <c r="IGX178" s="37"/>
      <c r="IGY178" s="37"/>
      <c r="IGZ178" s="37"/>
      <c r="IHA178" s="37"/>
      <c r="IHB178" s="37"/>
      <c r="IHC178" s="37"/>
      <c r="IHD178" s="37"/>
      <c r="IHE178" s="37"/>
      <c r="IHF178" s="37"/>
      <c r="IHG178" s="37"/>
      <c r="IHH178" s="37"/>
      <c r="IHI178" s="37"/>
      <c r="IHJ178" s="37"/>
      <c r="IHK178" s="37"/>
      <c r="IHL178" s="37"/>
      <c r="IHM178" s="37"/>
      <c r="IHN178" s="37"/>
      <c r="IHO178" s="37"/>
      <c r="IHP178" s="37"/>
      <c r="IHQ178" s="37"/>
      <c r="IHR178" s="37"/>
      <c r="IHS178" s="37"/>
      <c r="IHT178" s="37"/>
      <c r="IHU178" s="37"/>
      <c r="IHV178" s="37"/>
      <c r="IHW178" s="37"/>
      <c r="IHX178" s="37"/>
      <c r="IHY178" s="37"/>
      <c r="IHZ178" s="37"/>
      <c r="IIA178" s="37"/>
      <c r="IIB178" s="37"/>
      <c r="IIC178" s="37"/>
      <c r="IID178" s="37"/>
      <c r="IIE178" s="37"/>
      <c r="IIF178" s="37"/>
      <c r="IIG178" s="37"/>
      <c r="IIH178" s="37"/>
      <c r="III178" s="37"/>
      <c r="IIJ178" s="37"/>
      <c r="IIK178" s="37"/>
      <c r="IIL178" s="37"/>
      <c r="IIM178" s="37"/>
      <c r="IIN178" s="37"/>
      <c r="IIO178" s="37"/>
      <c r="IIP178" s="37"/>
      <c r="IIQ178" s="37"/>
      <c r="IIR178" s="37"/>
      <c r="IIS178" s="37"/>
      <c r="IIT178" s="37"/>
      <c r="IIU178" s="37"/>
      <c r="IIV178" s="37"/>
      <c r="IIW178" s="37"/>
      <c r="IIX178" s="37"/>
      <c r="IIY178" s="37"/>
      <c r="IIZ178" s="37"/>
      <c r="IJA178" s="37"/>
      <c r="IJB178" s="37"/>
      <c r="IJC178" s="37"/>
      <c r="IJD178" s="37"/>
      <c r="IJE178" s="37"/>
      <c r="IJF178" s="37"/>
      <c r="IJG178" s="37"/>
      <c r="IJH178" s="37"/>
      <c r="IJI178" s="37"/>
      <c r="IJJ178" s="37"/>
      <c r="IJK178" s="37"/>
      <c r="IJL178" s="37"/>
      <c r="IJM178" s="37"/>
      <c r="IJN178" s="37"/>
      <c r="IJO178" s="37"/>
      <c r="IJP178" s="37"/>
      <c r="IJQ178" s="37"/>
      <c r="IJR178" s="37"/>
      <c r="IJS178" s="37"/>
      <c r="IJT178" s="37"/>
      <c r="IJU178" s="37"/>
      <c r="IJV178" s="37"/>
      <c r="IJW178" s="37"/>
      <c r="IJX178" s="37"/>
      <c r="IJY178" s="37"/>
      <c r="IJZ178" s="37"/>
      <c r="IKA178" s="37"/>
      <c r="IKB178" s="37"/>
      <c r="IKC178" s="37"/>
      <c r="IKD178" s="37"/>
      <c r="IKE178" s="37"/>
      <c r="IKF178" s="37"/>
      <c r="IKG178" s="37"/>
      <c r="IKH178" s="37"/>
      <c r="IKI178" s="37"/>
      <c r="IKJ178" s="37"/>
      <c r="IKK178" s="37"/>
      <c r="IKL178" s="37"/>
      <c r="IKM178" s="37"/>
      <c r="IKN178" s="37"/>
      <c r="IKO178" s="37"/>
      <c r="IKP178" s="37"/>
      <c r="IKQ178" s="37"/>
      <c r="IKR178" s="37"/>
      <c r="IKS178" s="37"/>
      <c r="IKT178" s="37"/>
      <c r="IKU178" s="37"/>
      <c r="IKV178" s="37"/>
      <c r="IKW178" s="37"/>
      <c r="IKX178" s="37"/>
      <c r="IKY178" s="37"/>
      <c r="IKZ178" s="37"/>
      <c r="ILA178" s="37"/>
      <c r="ILB178" s="37"/>
      <c r="ILC178" s="37"/>
      <c r="ILD178" s="37"/>
      <c r="ILE178" s="37"/>
      <c r="ILF178" s="37"/>
      <c r="ILG178" s="37"/>
      <c r="ILH178" s="37"/>
      <c r="ILI178" s="37"/>
      <c r="ILJ178" s="37"/>
      <c r="ILK178" s="37"/>
      <c r="ILL178" s="37"/>
      <c r="ILM178" s="37"/>
      <c r="ILN178" s="37"/>
      <c r="ILO178" s="37"/>
      <c r="ILP178" s="37"/>
      <c r="ILQ178" s="37"/>
      <c r="ILR178" s="37"/>
      <c r="ILS178" s="37"/>
      <c r="ILT178" s="37"/>
      <c r="ILU178" s="37"/>
      <c r="ILV178" s="37"/>
      <c r="ILW178" s="37"/>
      <c r="ILX178" s="37"/>
      <c r="ILY178" s="37"/>
      <c r="ILZ178" s="37"/>
      <c r="IMA178" s="37"/>
      <c r="IMB178" s="37"/>
      <c r="IMC178" s="37"/>
      <c r="IMD178" s="37"/>
      <c r="IME178" s="37"/>
      <c r="IMF178" s="37"/>
      <c r="IMG178" s="37"/>
      <c r="IMH178" s="37"/>
      <c r="IMI178" s="37"/>
      <c r="IMJ178" s="37"/>
      <c r="IMK178" s="37"/>
      <c r="IML178" s="37"/>
      <c r="IMM178" s="37"/>
      <c r="IMN178" s="37"/>
      <c r="IMO178" s="37"/>
      <c r="IMP178" s="37"/>
      <c r="IMQ178" s="37"/>
      <c r="IMR178" s="37"/>
      <c r="IMS178" s="37"/>
      <c r="IMT178" s="37"/>
      <c r="IMU178" s="37"/>
      <c r="IMV178" s="37"/>
      <c r="IMW178" s="37"/>
      <c r="IMX178" s="37"/>
      <c r="IMY178" s="37"/>
      <c r="IMZ178" s="37"/>
      <c r="INA178" s="37"/>
      <c r="INB178" s="37"/>
      <c r="INC178" s="37"/>
      <c r="IND178" s="37"/>
      <c r="INE178" s="37"/>
      <c r="INF178" s="37"/>
      <c r="ING178" s="37"/>
      <c r="INH178" s="37"/>
      <c r="INI178" s="37"/>
      <c r="INJ178" s="37"/>
      <c r="INK178" s="37"/>
      <c r="INL178" s="37"/>
      <c r="INM178" s="37"/>
      <c r="INN178" s="37"/>
      <c r="INO178" s="37"/>
      <c r="INP178" s="37"/>
      <c r="INQ178" s="37"/>
      <c r="INR178" s="37"/>
      <c r="INS178" s="37"/>
      <c r="INT178" s="37"/>
      <c r="INU178" s="37"/>
      <c r="INV178" s="37"/>
      <c r="INW178" s="37"/>
      <c r="INX178" s="37"/>
      <c r="INY178" s="37"/>
      <c r="INZ178" s="37"/>
      <c r="IOA178" s="37"/>
      <c r="IOB178" s="37"/>
      <c r="IOC178" s="37"/>
      <c r="IOD178" s="37"/>
      <c r="IOE178" s="37"/>
      <c r="IOF178" s="37"/>
      <c r="IOG178" s="37"/>
      <c r="IOH178" s="37"/>
      <c r="IOI178" s="37"/>
      <c r="IOJ178" s="37"/>
      <c r="IOK178" s="37"/>
      <c r="IOL178" s="37"/>
      <c r="IOM178" s="37"/>
      <c r="ION178" s="37"/>
      <c r="IOO178" s="37"/>
      <c r="IOP178" s="37"/>
      <c r="IOQ178" s="37"/>
      <c r="IOR178" s="37"/>
      <c r="IOS178" s="37"/>
      <c r="IOT178" s="37"/>
      <c r="IOU178" s="37"/>
      <c r="IOV178" s="37"/>
      <c r="IOW178" s="37"/>
      <c r="IOX178" s="37"/>
      <c r="IOY178" s="37"/>
      <c r="IOZ178" s="37"/>
      <c r="IPA178" s="37"/>
      <c r="IPB178" s="37"/>
      <c r="IPC178" s="37"/>
      <c r="IPD178" s="37"/>
      <c r="IPE178" s="37"/>
      <c r="IPF178" s="37"/>
      <c r="IPG178" s="37"/>
      <c r="IPH178" s="37"/>
      <c r="IPI178" s="37"/>
      <c r="IPJ178" s="37"/>
      <c r="IPK178" s="37"/>
      <c r="IPL178" s="37"/>
      <c r="IPM178" s="37"/>
      <c r="IPN178" s="37"/>
      <c r="IPO178" s="37"/>
      <c r="IPP178" s="37"/>
      <c r="IPQ178" s="37"/>
      <c r="IPR178" s="37"/>
      <c r="IPS178" s="37"/>
      <c r="IPT178" s="37"/>
      <c r="IPU178" s="37"/>
      <c r="IPV178" s="37"/>
      <c r="IPW178" s="37"/>
      <c r="IPX178" s="37"/>
      <c r="IPY178" s="37"/>
      <c r="IPZ178" s="37"/>
      <c r="IQA178" s="37"/>
      <c r="IQB178" s="37"/>
      <c r="IQC178" s="37"/>
      <c r="IQD178" s="37"/>
      <c r="IQE178" s="37"/>
      <c r="IQF178" s="37"/>
      <c r="IQG178" s="37"/>
      <c r="IQH178" s="37"/>
      <c r="IQI178" s="37"/>
      <c r="IQJ178" s="37"/>
      <c r="IQK178" s="37"/>
      <c r="IQL178" s="37"/>
      <c r="IQM178" s="37"/>
      <c r="IQN178" s="37"/>
      <c r="IQO178" s="37"/>
      <c r="IQP178" s="37"/>
      <c r="IQQ178" s="37"/>
      <c r="IQR178" s="37"/>
      <c r="IQS178" s="37"/>
      <c r="IQT178" s="37"/>
      <c r="IQU178" s="37"/>
      <c r="IQV178" s="37"/>
      <c r="IQW178" s="37"/>
      <c r="IQX178" s="37"/>
      <c r="IQY178" s="37"/>
      <c r="IQZ178" s="37"/>
      <c r="IRA178" s="37"/>
      <c r="IRB178" s="37"/>
      <c r="IRC178" s="37"/>
      <c r="IRD178" s="37"/>
      <c r="IRE178" s="37"/>
      <c r="IRF178" s="37"/>
      <c r="IRG178" s="37"/>
      <c r="IRH178" s="37"/>
      <c r="IRI178" s="37"/>
      <c r="IRJ178" s="37"/>
      <c r="IRK178" s="37"/>
      <c r="IRL178" s="37"/>
      <c r="IRM178" s="37"/>
      <c r="IRN178" s="37"/>
      <c r="IRO178" s="37"/>
      <c r="IRP178" s="37"/>
      <c r="IRQ178" s="37"/>
      <c r="IRR178" s="37"/>
      <c r="IRS178" s="37"/>
      <c r="IRT178" s="37"/>
      <c r="IRU178" s="37"/>
      <c r="IRV178" s="37"/>
      <c r="IRW178" s="37"/>
      <c r="IRX178" s="37"/>
      <c r="IRY178" s="37"/>
      <c r="IRZ178" s="37"/>
      <c r="ISA178" s="37"/>
      <c r="ISB178" s="37"/>
      <c r="ISC178" s="37"/>
      <c r="ISD178" s="37"/>
      <c r="ISE178" s="37"/>
      <c r="ISF178" s="37"/>
      <c r="ISG178" s="37"/>
      <c r="ISH178" s="37"/>
      <c r="ISI178" s="37"/>
      <c r="ISJ178" s="37"/>
      <c r="ISK178" s="37"/>
      <c r="ISL178" s="37"/>
      <c r="ISM178" s="37"/>
      <c r="ISN178" s="37"/>
      <c r="ISO178" s="37"/>
      <c r="ISP178" s="37"/>
      <c r="ISQ178" s="37"/>
      <c r="ISR178" s="37"/>
      <c r="ISS178" s="37"/>
      <c r="IST178" s="37"/>
      <c r="ISU178" s="37"/>
      <c r="ISV178" s="37"/>
      <c r="ISW178" s="37"/>
      <c r="ISX178" s="37"/>
      <c r="ISY178" s="37"/>
      <c r="ISZ178" s="37"/>
      <c r="ITA178" s="37"/>
      <c r="ITB178" s="37"/>
      <c r="ITC178" s="37"/>
      <c r="ITD178" s="37"/>
      <c r="ITE178" s="37"/>
      <c r="ITF178" s="37"/>
      <c r="ITG178" s="37"/>
      <c r="ITH178" s="37"/>
      <c r="ITI178" s="37"/>
      <c r="ITJ178" s="37"/>
      <c r="ITK178" s="37"/>
      <c r="ITL178" s="37"/>
      <c r="ITM178" s="37"/>
      <c r="ITN178" s="37"/>
      <c r="ITO178" s="37"/>
      <c r="ITP178" s="37"/>
      <c r="ITQ178" s="37"/>
      <c r="ITR178" s="37"/>
      <c r="ITS178" s="37"/>
      <c r="ITT178" s="37"/>
      <c r="ITU178" s="37"/>
      <c r="ITV178" s="37"/>
      <c r="ITW178" s="37"/>
      <c r="ITX178" s="37"/>
      <c r="ITY178" s="37"/>
      <c r="ITZ178" s="37"/>
      <c r="IUA178" s="37"/>
      <c r="IUB178" s="37"/>
      <c r="IUC178" s="37"/>
      <c r="IUD178" s="37"/>
      <c r="IUE178" s="37"/>
      <c r="IUF178" s="37"/>
      <c r="IUG178" s="37"/>
      <c r="IUH178" s="37"/>
      <c r="IUI178" s="37"/>
      <c r="IUJ178" s="37"/>
      <c r="IUK178" s="37"/>
      <c r="IUL178" s="37"/>
      <c r="IUM178" s="37"/>
      <c r="IUN178" s="37"/>
      <c r="IUO178" s="37"/>
      <c r="IUP178" s="37"/>
      <c r="IUQ178" s="37"/>
      <c r="IUR178" s="37"/>
      <c r="IUS178" s="37"/>
      <c r="IUT178" s="37"/>
      <c r="IUU178" s="37"/>
      <c r="IUV178" s="37"/>
      <c r="IUW178" s="37"/>
      <c r="IUX178" s="37"/>
      <c r="IUY178" s="37"/>
      <c r="IUZ178" s="37"/>
      <c r="IVA178" s="37"/>
      <c r="IVB178" s="37"/>
      <c r="IVC178" s="37"/>
      <c r="IVD178" s="37"/>
      <c r="IVE178" s="37"/>
      <c r="IVF178" s="37"/>
      <c r="IVG178" s="37"/>
      <c r="IVH178" s="37"/>
      <c r="IVI178" s="37"/>
      <c r="IVJ178" s="37"/>
      <c r="IVK178" s="37"/>
      <c r="IVL178" s="37"/>
      <c r="IVM178" s="37"/>
      <c r="IVN178" s="37"/>
      <c r="IVO178" s="37"/>
      <c r="IVP178" s="37"/>
      <c r="IVQ178" s="37"/>
      <c r="IVR178" s="37"/>
      <c r="IVS178" s="37"/>
      <c r="IVT178" s="37"/>
      <c r="IVU178" s="37"/>
      <c r="IVV178" s="37"/>
      <c r="IVW178" s="37"/>
      <c r="IVX178" s="37"/>
      <c r="IVY178" s="37"/>
      <c r="IVZ178" s="37"/>
      <c r="IWA178" s="37"/>
      <c r="IWB178" s="37"/>
      <c r="IWC178" s="37"/>
      <c r="IWD178" s="37"/>
      <c r="IWE178" s="37"/>
      <c r="IWF178" s="37"/>
      <c r="IWG178" s="37"/>
      <c r="IWH178" s="37"/>
      <c r="IWI178" s="37"/>
      <c r="IWJ178" s="37"/>
      <c r="IWK178" s="37"/>
      <c r="IWL178" s="37"/>
      <c r="IWM178" s="37"/>
      <c r="IWN178" s="37"/>
      <c r="IWO178" s="37"/>
      <c r="IWP178" s="37"/>
      <c r="IWQ178" s="37"/>
      <c r="IWR178" s="37"/>
      <c r="IWS178" s="37"/>
      <c r="IWT178" s="37"/>
      <c r="IWU178" s="37"/>
      <c r="IWV178" s="37"/>
      <c r="IWW178" s="37"/>
      <c r="IWX178" s="37"/>
      <c r="IWY178" s="37"/>
      <c r="IWZ178" s="37"/>
      <c r="IXA178" s="37"/>
      <c r="IXB178" s="37"/>
      <c r="IXC178" s="37"/>
      <c r="IXD178" s="37"/>
      <c r="IXE178" s="37"/>
      <c r="IXF178" s="37"/>
      <c r="IXG178" s="37"/>
      <c r="IXH178" s="37"/>
      <c r="IXI178" s="37"/>
      <c r="IXJ178" s="37"/>
      <c r="IXK178" s="37"/>
      <c r="IXL178" s="37"/>
      <c r="IXM178" s="37"/>
      <c r="IXN178" s="37"/>
      <c r="IXO178" s="37"/>
      <c r="IXP178" s="37"/>
      <c r="IXQ178" s="37"/>
      <c r="IXR178" s="37"/>
      <c r="IXS178" s="37"/>
      <c r="IXT178" s="37"/>
      <c r="IXU178" s="37"/>
      <c r="IXV178" s="37"/>
      <c r="IXW178" s="37"/>
      <c r="IXX178" s="37"/>
      <c r="IXY178" s="37"/>
      <c r="IXZ178" s="37"/>
      <c r="IYA178" s="37"/>
      <c r="IYB178" s="37"/>
      <c r="IYC178" s="37"/>
      <c r="IYD178" s="37"/>
      <c r="IYE178" s="37"/>
      <c r="IYF178" s="37"/>
      <c r="IYG178" s="37"/>
      <c r="IYH178" s="37"/>
      <c r="IYI178" s="37"/>
      <c r="IYJ178" s="37"/>
      <c r="IYK178" s="37"/>
      <c r="IYL178" s="37"/>
      <c r="IYM178" s="37"/>
      <c r="IYN178" s="37"/>
      <c r="IYO178" s="37"/>
      <c r="IYP178" s="37"/>
      <c r="IYQ178" s="37"/>
      <c r="IYR178" s="37"/>
      <c r="IYS178" s="37"/>
      <c r="IYT178" s="37"/>
      <c r="IYU178" s="37"/>
      <c r="IYV178" s="37"/>
      <c r="IYW178" s="37"/>
      <c r="IYX178" s="37"/>
      <c r="IYY178" s="37"/>
      <c r="IYZ178" s="37"/>
      <c r="IZA178" s="37"/>
      <c r="IZB178" s="37"/>
      <c r="IZC178" s="37"/>
      <c r="IZD178" s="37"/>
      <c r="IZE178" s="37"/>
      <c r="IZF178" s="37"/>
      <c r="IZG178" s="37"/>
      <c r="IZH178" s="37"/>
      <c r="IZI178" s="37"/>
      <c r="IZJ178" s="37"/>
      <c r="IZK178" s="37"/>
      <c r="IZL178" s="37"/>
      <c r="IZM178" s="37"/>
      <c r="IZN178" s="37"/>
      <c r="IZO178" s="37"/>
      <c r="IZP178" s="37"/>
      <c r="IZQ178" s="37"/>
      <c r="IZR178" s="37"/>
      <c r="IZS178" s="37"/>
      <c r="IZT178" s="37"/>
      <c r="IZU178" s="37"/>
      <c r="IZV178" s="37"/>
      <c r="IZW178" s="37"/>
      <c r="IZX178" s="37"/>
      <c r="IZY178" s="37"/>
      <c r="IZZ178" s="37"/>
      <c r="JAA178" s="37"/>
      <c r="JAB178" s="37"/>
      <c r="JAC178" s="37"/>
      <c r="JAD178" s="37"/>
      <c r="JAE178" s="37"/>
      <c r="JAF178" s="37"/>
      <c r="JAG178" s="37"/>
      <c r="JAH178" s="37"/>
      <c r="JAI178" s="37"/>
      <c r="JAJ178" s="37"/>
      <c r="JAK178" s="37"/>
      <c r="JAL178" s="37"/>
      <c r="JAM178" s="37"/>
      <c r="JAN178" s="37"/>
      <c r="JAO178" s="37"/>
      <c r="JAP178" s="37"/>
      <c r="JAQ178" s="37"/>
      <c r="JAR178" s="37"/>
      <c r="JAS178" s="37"/>
      <c r="JAT178" s="37"/>
      <c r="JAU178" s="37"/>
      <c r="JAV178" s="37"/>
      <c r="JAW178" s="37"/>
      <c r="JAX178" s="37"/>
      <c r="JAY178" s="37"/>
      <c r="JAZ178" s="37"/>
      <c r="JBA178" s="37"/>
      <c r="JBB178" s="37"/>
      <c r="JBC178" s="37"/>
      <c r="JBD178" s="37"/>
      <c r="JBE178" s="37"/>
      <c r="JBF178" s="37"/>
      <c r="JBG178" s="37"/>
      <c r="JBH178" s="37"/>
      <c r="JBI178" s="37"/>
      <c r="JBJ178" s="37"/>
      <c r="JBK178" s="37"/>
      <c r="JBL178" s="37"/>
      <c r="JBM178" s="37"/>
      <c r="JBN178" s="37"/>
      <c r="JBO178" s="37"/>
      <c r="JBP178" s="37"/>
      <c r="JBQ178" s="37"/>
      <c r="JBR178" s="37"/>
      <c r="JBS178" s="37"/>
      <c r="JBT178" s="37"/>
      <c r="JBU178" s="37"/>
      <c r="JBV178" s="37"/>
      <c r="JBW178" s="37"/>
      <c r="JBX178" s="37"/>
      <c r="JBY178" s="37"/>
      <c r="JBZ178" s="37"/>
      <c r="JCA178" s="37"/>
      <c r="JCB178" s="37"/>
      <c r="JCC178" s="37"/>
      <c r="JCD178" s="37"/>
      <c r="JCE178" s="37"/>
      <c r="JCF178" s="37"/>
      <c r="JCG178" s="37"/>
      <c r="JCH178" s="37"/>
      <c r="JCI178" s="37"/>
      <c r="JCJ178" s="37"/>
      <c r="JCK178" s="37"/>
      <c r="JCL178" s="37"/>
      <c r="JCM178" s="37"/>
      <c r="JCN178" s="37"/>
      <c r="JCO178" s="37"/>
      <c r="JCP178" s="37"/>
      <c r="JCQ178" s="37"/>
      <c r="JCR178" s="37"/>
      <c r="JCS178" s="37"/>
      <c r="JCT178" s="37"/>
      <c r="JCU178" s="37"/>
      <c r="JCV178" s="37"/>
      <c r="JCW178" s="37"/>
      <c r="JCX178" s="37"/>
      <c r="JCY178" s="37"/>
      <c r="JCZ178" s="37"/>
      <c r="JDA178" s="37"/>
      <c r="JDB178" s="37"/>
      <c r="JDC178" s="37"/>
      <c r="JDD178" s="37"/>
      <c r="JDE178" s="37"/>
      <c r="JDF178" s="37"/>
      <c r="JDG178" s="37"/>
      <c r="JDH178" s="37"/>
      <c r="JDI178" s="37"/>
      <c r="JDJ178" s="37"/>
      <c r="JDK178" s="37"/>
      <c r="JDL178" s="37"/>
      <c r="JDM178" s="37"/>
      <c r="JDN178" s="37"/>
      <c r="JDO178" s="37"/>
      <c r="JDP178" s="37"/>
      <c r="JDQ178" s="37"/>
      <c r="JDR178" s="37"/>
      <c r="JDS178" s="37"/>
      <c r="JDT178" s="37"/>
      <c r="JDU178" s="37"/>
      <c r="JDV178" s="37"/>
      <c r="JDW178" s="37"/>
      <c r="JDX178" s="37"/>
      <c r="JDY178" s="37"/>
      <c r="JDZ178" s="37"/>
      <c r="JEA178" s="37"/>
      <c r="JEB178" s="37"/>
      <c r="JEC178" s="37"/>
      <c r="JED178" s="37"/>
      <c r="JEE178" s="37"/>
      <c r="JEF178" s="37"/>
      <c r="JEG178" s="37"/>
      <c r="JEH178" s="37"/>
      <c r="JEI178" s="37"/>
      <c r="JEJ178" s="37"/>
      <c r="JEK178" s="37"/>
      <c r="JEL178" s="37"/>
      <c r="JEM178" s="37"/>
      <c r="JEN178" s="37"/>
      <c r="JEO178" s="37"/>
      <c r="JEP178" s="37"/>
      <c r="JEQ178" s="37"/>
      <c r="JER178" s="37"/>
      <c r="JES178" s="37"/>
      <c r="JET178" s="37"/>
      <c r="JEU178" s="37"/>
      <c r="JEV178" s="37"/>
      <c r="JEW178" s="37"/>
      <c r="JEX178" s="37"/>
      <c r="JEY178" s="37"/>
      <c r="JEZ178" s="37"/>
      <c r="JFA178" s="37"/>
      <c r="JFB178" s="37"/>
      <c r="JFC178" s="37"/>
      <c r="JFD178" s="37"/>
      <c r="JFE178" s="37"/>
      <c r="JFF178" s="37"/>
      <c r="JFG178" s="37"/>
      <c r="JFH178" s="37"/>
      <c r="JFI178" s="37"/>
      <c r="JFJ178" s="37"/>
      <c r="JFK178" s="37"/>
      <c r="JFL178" s="37"/>
      <c r="JFM178" s="37"/>
      <c r="JFN178" s="37"/>
      <c r="JFO178" s="37"/>
      <c r="JFP178" s="37"/>
      <c r="JFQ178" s="37"/>
      <c r="JFR178" s="37"/>
      <c r="JFS178" s="37"/>
      <c r="JFT178" s="37"/>
      <c r="JFU178" s="37"/>
      <c r="JFV178" s="37"/>
      <c r="JFW178" s="37"/>
      <c r="JFX178" s="37"/>
      <c r="JFY178" s="37"/>
      <c r="JFZ178" s="37"/>
      <c r="JGA178" s="37"/>
      <c r="JGB178" s="37"/>
      <c r="JGC178" s="37"/>
      <c r="JGD178" s="37"/>
      <c r="JGE178" s="37"/>
      <c r="JGF178" s="37"/>
      <c r="JGG178" s="37"/>
      <c r="JGH178" s="37"/>
      <c r="JGI178" s="37"/>
      <c r="JGJ178" s="37"/>
      <c r="JGK178" s="37"/>
      <c r="JGL178" s="37"/>
      <c r="JGM178" s="37"/>
      <c r="JGN178" s="37"/>
      <c r="JGO178" s="37"/>
      <c r="JGP178" s="37"/>
      <c r="JGQ178" s="37"/>
      <c r="JGR178" s="37"/>
      <c r="JGS178" s="37"/>
      <c r="JGT178" s="37"/>
      <c r="JGU178" s="37"/>
      <c r="JGV178" s="37"/>
      <c r="JGW178" s="37"/>
      <c r="JGX178" s="37"/>
      <c r="JGY178" s="37"/>
      <c r="JGZ178" s="37"/>
      <c r="JHA178" s="37"/>
      <c r="JHB178" s="37"/>
      <c r="JHC178" s="37"/>
      <c r="JHD178" s="37"/>
      <c r="JHE178" s="37"/>
      <c r="JHF178" s="37"/>
      <c r="JHG178" s="37"/>
      <c r="JHH178" s="37"/>
      <c r="JHI178" s="37"/>
      <c r="JHJ178" s="37"/>
      <c r="JHK178" s="37"/>
      <c r="JHL178" s="37"/>
      <c r="JHM178" s="37"/>
      <c r="JHN178" s="37"/>
      <c r="JHO178" s="37"/>
      <c r="JHP178" s="37"/>
      <c r="JHQ178" s="37"/>
      <c r="JHR178" s="37"/>
      <c r="JHS178" s="37"/>
      <c r="JHT178" s="37"/>
      <c r="JHU178" s="37"/>
      <c r="JHV178" s="37"/>
      <c r="JHW178" s="37"/>
      <c r="JHX178" s="37"/>
      <c r="JHY178" s="37"/>
      <c r="JHZ178" s="37"/>
      <c r="JIA178" s="37"/>
      <c r="JIB178" s="37"/>
      <c r="JIC178" s="37"/>
      <c r="JID178" s="37"/>
      <c r="JIE178" s="37"/>
      <c r="JIF178" s="37"/>
      <c r="JIG178" s="37"/>
      <c r="JIH178" s="37"/>
      <c r="JII178" s="37"/>
      <c r="JIJ178" s="37"/>
      <c r="JIK178" s="37"/>
      <c r="JIL178" s="37"/>
      <c r="JIM178" s="37"/>
      <c r="JIN178" s="37"/>
      <c r="JIO178" s="37"/>
      <c r="JIP178" s="37"/>
      <c r="JIQ178" s="37"/>
      <c r="JIR178" s="37"/>
      <c r="JIS178" s="37"/>
      <c r="JIT178" s="37"/>
      <c r="JIU178" s="37"/>
      <c r="JIV178" s="37"/>
      <c r="JIW178" s="37"/>
      <c r="JIX178" s="37"/>
      <c r="JIY178" s="37"/>
      <c r="JIZ178" s="37"/>
      <c r="JJA178" s="37"/>
      <c r="JJB178" s="37"/>
      <c r="JJC178" s="37"/>
      <c r="JJD178" s="37"/>
      <c r="JJE178" s="37"/>
      <c r="JJF178" s="37"/>
      <c r="JJG178" s="37"/>
      <c r="JJH178" s="37"/>
      <c r="JJI178" s="37"/>
      <c r="JJJ178" s="37"/>
      <c r="JJK178" s="37"/>
      <c r="JJL178" s="37"/>
      <c r="JJM178" s="37"/>
      <c r="JJN178" s="37"/>
      <c r="JJO178" s="37"/>
      <c r="JJP178" s="37"/>
      <c r="JJQ178" s="37"/>
      <c r="JJR178" s="37"/>
      <c r="JJS178" s="37"/>
      <c r="JJT178" s="37"/>
      <c r="JJU178" s="37"/>
      <c r="JJV178" s="37"/>
      <c r="JJW178" s="37"/>
      <c r="JJX178" s="37"/>
      <c r="JJY178" s="37"/>
      <c r="JJZ178" s="37"/>
      <c r="JKA178" s="37"/>
      <c r="JKB178" s="37"/>
      <c r="JKC178" s="37"/>
      <c r="JKD178" s="37"/>
      <c r="JKE178" s="37"/>
      <c r="JKF178" s="37"/>
      <c r="JKG178" s="37"/>
      <c r="JKH178" s="37"/>
      <c r="JKI178" s="37"/>
      <c r="JKJ178" s="37"/>
      <c r="JKK178" s="37"/>
      <c r="JKL178" s="37"/>
      <c r="JKM178" s="37"/>
      <c r="JKN178" s="37"/>
      <c r="JKO178" s="37"/>
      <c r="JKP178" s="37"/>
      <c r="JKQ178" s="37"/>
      <c r="JKR178" s="37"/>
      <c r="JKS178" s="37"/>
      <c r="JKT178" s="37"/>
      <c r="JKU178" s="37"/>
      <c r="JKV178" s="37"/>
      <c r="JKW178" s="37"/>
      <c r="JKX178" s="37"/>
      <c r="JKY178" s="37"/>
      <c r="JKZ178" s="37"/>
      <c r="JLA178" s="37"/>
      <c r="JLB178" s="37"/>
      <c r="JLC178" s="37"/>
      <c r="JLD178" s="37"/>
      <c r="JLE178" s="37"/>
      <c r="JLF178" s="37"/>
      <c r="JLG178" s="37"/>
      <c r="JLH178" s="37"/>
      <c r="JLI178" s="37"/>
      <c r="JLJ178" s="37"/>
      <c r="JLK178" s="37"/>
      <c r="JLL178" s="37"/>
      <c r="JLM178" s="37"/>
      <c r="JLN178" s="37"/>
      <c r="JLO178" s="37"/>
      <c r="JLP178" s="37"/>
      <c r="JLQ178" s="37"/>
      <c r="JLR178" s="37"/>
      <c r="JLS178" s="37"/>
      <c r="JLT178" s="37"/>
      <c r="JLU178" s="37"/>
      <c r="JLV178" s="37"/>
      <c r="JLW178" s="37"/>
      <c r="JLX178" s="37"/>
      <c r="JLY178" s="37"/>
      <c r="JLZ178" s="37"/>
      <c r="JMA178" s="37"/>
      <c r="JMB178" s="37"/>
      <c r="JMC178" s="37"/>
      <c r="JMD178" s="37"/>
      <c r="JME178" s="37"/>
      <c r="JMF178" s="37"/>
      <c r="JMG178" s="37"/>
      <c r="JMH178" s="37"/>
      <c r="JMI178" s="37"/>
      <c r="JMJ178" s="37"/>
      <c r="JMK178" s="37"/>
      <c r="JML178" s="37"/>
      <c r="JMM178" s="37"/>
      <c r="JMN178" s="37"/>
      <c r="JMO178" s="37"/>
      <c r="JMP178" s="37"/>
      <c r="JMQ178" s="37"/>
      <c r="JMR178" s="37"/>
      <c r="JMS178" s="37"/>
      <c r="JMT178" s="37"/>
      <c r="JMU178" s="37"/>
      <c r="JMV178" s="37"/>
      <c r="JMW178" s="37"/>
      <c r="JMX178" s="37"/>
      <c r="JMY178" s="37"/>
      <c r="JMZ178" s="37"/>
      <c r="JNA178" s="37"/>
      <c r="JNB178" s="37"/>
      <c r="JNC178" s="37"/>
      <c r="JND178" s="37"/>
      <c r="JNE178" s="37"/>
      <c r="JNF178" s="37"/>
      <c r="JNG178" s="37"/>
      <c r="JNH178" s="37"/>
      <c r="JNI178" s="37"/>
      <c r="JNJ178" s="37"/>
      <c r="JNK178" s="37"/>
      <c r="JNL178" s="37"/>
      <c r="JNM178" s="37"/>
      <c r="JNN178" s="37"/>
      <c r="JNO178" s="37"/>
      <c r="JNP178" s="37"/>
      <c r="JNQ178" s="37"/>
      <c r="JNR178" s="37"/>
      <c r="JNS178" s="37"/>
      <c r="JNT178" s="37"/>
      <c r="JNU178" s="37"/>
      <c r="JNV178" s="37"/>
      <c r="JNW178" s="37"/>
      <c r="JNX178" s="37"/>
      <c r="JNY178" s="37"/>
      <c r="JNZ178" s="37"/>
      <c r="JOA178" s="37"/>
      <c r="JOB178" s="37"/>
      <c r="JOC178" s="37"/>
      <c r="JOD178" s="37"/>
      <c r="JOE178" s="37"/>
      <c r="JOF178" s="37"/>
      <c r="JOG178" s="37"/>
      <c r="JOH178" s="37"/>
      <c r="JOI178" s="37"/>
      <c r="JOJ178" s="37"/>
      <c r="JOK178" s="37"/>
      <c r="JOL178" s="37"/>
      <c r="JOM178" s="37"/>
      <c r="JON178" s="37"/>
      <c r="JOO178" s="37"/>
      <c r="JOP178" s="37"/>
      <c r="JOQ178" s="37"/>
      <c r="JOR178" s="37"/>
      <c r="JOS178" s="37"/>
      <c r="JOT178" s="37"/>
      <c r="JOU178" s="37"/>
      <c r="JOV178" s="37"/>
      <c r="JOW178" s="37"/>
      <c r="JOX178" s="37"/>
      <c r="JOY178" s="37"/>
      <c r="JOZ178" s="37"/>
      <c r="JPA178" s="37"/>
      <c r="JPB178" s="37"/>
      <c r="JPC178" s="37"/>
      <c r="JPD178" s="37"/>
      <c r="JPE178" s="37"/>
      <c r="JPF178" s="37"/>
      <c r="JPG178" s="37"/>
      <c r="JPH178" s="37"/>
      <c r="JPI178" s="37"/>
      <c r="JPJ178" s="37"/>
      <c r="JPK178" s="37"/>
      <c r="JPL178" s="37"/>
      <c r="JPM178" s="37"/>
      <c r="JPN178" s="37"/>
      <c r="JPO178" s="37"/>
      <c r="JPP178" s="37"/>
      <c r="JPQ178" s="37"/>
      <c r="JPR178" s="37"/>
      <c r="JPS178" s="37"/>
      <c r="JPT178" s="37"/>
      <c r="JPU178" s="37"/>
      <c r="JPV178" s="37"/>
      <c r="JPW178" s="37"/>
      <c r="JPX178" s="37"/>
      <c r="JPY178" s="37"/>
      <c r="JPZ178" s="37"/>
      <c r="JQA178" s="37"/>
      <c r="JQB178" s="37"/>
      <c r="JQC178" s="37"/>
      <c r="JQD178" s="37"/>
      <c r="JQE178" s="37"/>
      <c r="JQF178" s="37"/>
      <c r="JQG178" s="37"/>
      <c r="JQH178" s="37"/>
      <c r="JQI178" s="37"/>
      <c r="JQJ178" s="37"/>
      <c r="JQK178" s="37"/>
      <c r="JQL178" s="37"/>
      <c r="JQM178" s="37"/>
      <c r="JQN178" s="37"/>
      <c r="JQO178" s="37"/>
      <c r="JQP178" s="37"/>
      <c r="JQQ178" s="37"/>
      <c r="JQR178" s="37"/>
      <c r="JQS178" s="37"/>
      <c r="JQT178" s="37"/>
      <c r="JQU178" s="37"/>
      <c r="JQV178" s="37"/>
      <c r="JQW178" s="37"/>
      <c r="JQX178" s="37"/>
      <c r="JQY178" s="37"/>
      <c r="JQZ178" s="37"/>
      <c r="JRA178" s="37"/>
      <c r="JRB178" s="37"/>
      <c r="JRC178" s="37"/>
      <c r="JRD178" s="37"/>
      <c r="JRE178" s="37"/>
      <c r="JRF178" s="37"/>
      <c r="JRG178" s="37"/>
      <c r="JRH178" s="37"/>
      <c r="JRI178" s="37"/>
      <c r="JRJ178" s="37"/>
      <c r="JRK178" s="37"/>
      <c r="JRL178" s="37"/>
      <c r="JRM178" s="37"/>
      <c r="JRN178" s="37"/>
      <c r="JRO178" s="37"/>
      <c r="JRP178" s="37"/>
      <c r="JRQ178" s="37"/>
      <c r="JRR178" s="37"/>
      <c r="JRS178" s="37"/>
      <c r="JRT178" s="37"/>
      <c r="JRU178" s="37"/>
      <c r="JRV178" s="37"/>
      <c r="JRW178" s="37"/>
      <c r="JRX178" s="37"/>
      <c r="JRY178" s="37"/>
      <c r="JRZ178" s="37"/>
      <c r="JSA178" s="37"/>
      <c r="JSB178" s="37"/>
      <c r="JSC178" s="37"/>
      <c r="JSD178" s="37"/>
      <c r="JSE178" s="37"/>
      <c r="JSF178" s="37"/>
      <c r="JSG178" s="37"/>
      <c r="JSH178" s="37"/>
      <c r="JSI178" s="37"/>
      <c r="JSJ178" s="37"/>
      <c r="JSK178" s="37"/>
      <c r="JSL178" s="37"/>
      <c r="JSM178" s="37"/>
      <c r="JSN178" s="37"/>
      <c r="JSO178" s="37"/>
      <c r="JSP178" s="37"/>
      <c r="JSQ178" s="37"/>
      <c r="JSR178" s="37"/>
      <c r="JSS178" s="37"/>
      <c r="JST178" s="37"/>
      <c r="JSU178" s="37"/>
      <c r="JSV178" s="37"/>
      <c r="JSW178" s="37"/>
      <c r="JSX178" s="37"/>
      <c r="JSY178" s="37"/>
      <c r="JSZ178" s="37"/>
      <c r="JTA178" s="37"/>
      <c r="JTB178" s="37"/>
      <c r="JTC178" s="37"/>
      <c r="JTD178" s="37"/>
      <c r="JTE178" s="37"/>
      <c r="JTF178" s="37"/>
      <c r="JTG178" s="37"/>
      <c r="JTH178" s="37"/>
      <c r="JTI178" s="37"/>
      <c r="JTJ178" s="37"/>
      <c r="JTK178" s="37"/>
      <c r="JTL178" s="37"/>
      <c r="JTM178" s="37"/>
      <c r="JTN178" s="37"/>
      <c r="JTO178" s="37"/>
      <c r="JTP178" s="37"/>
      <c r="JTQ178" s="37"/>
      <c r="JTR178" s="37"/>
      <c r="JTS178" s="37"/>
      <c r="JTT178" s="37"/>
      <c r="JTU178" s="37"/>
      <c r="JTV178" s="37"/>
      <c r="JTW178" s="37"/>
      <c r="JTX178" s="37"/>
      <c r="JTY178" s="37"/>
      <c r="JTZ178" s="37"/>
      <c r="JUA178" s="37"/>
      <c r="JUB178" s="37"/>
      <c r="JUC178" s="37"/>
      <c r="JUD178" s="37"/>
      <c r="JUE178" s="37"/>
      <c r="JUF178" s="37"/>
      <c r="JUG178" s="37"/>
      <c r="JUH178" s="37"/>
      <c r="JUI178" s="37"/>
      <c r="JUJ178" s="37"/>
      <c r="JUK178" s="37"/>
      <c r="JUL178" s="37"/>
      <c r="JUM178" s="37"/>
      <c r="JUN178" s="37"/>
      <c r="JUO178" s="37"/>
      <c r="JUP178" s="37"/>
      <c r="JUQ178" s="37"/>
      <c r="JUR178" s="37"/>
      <c r="JUS178" s="37"/>
      <c r="JUT178" s="37"/>
      <c r="JUU178" s="37"/>
      <c r="JUV178" s="37"/>
      <c r="JUW178" s="37"/>
      <c r="JUX178" s="37"/>
      <c r="JUY178" s="37"/>
      <c r="JUZ178" s="37"/>
      <c r="JVA178" s="37"/>
      <c r="JVB178" s="37"/>
      <c r="JVC178" s="37"/>
      <c r="JVD178" s="37"/>
      <c r="JVE178" s="37"/>
      <c r="JVF178" s="37"/>
      <c r="JVG178" s="37"/>
      <c r="JVH178" s="37"/>
      <c r="JVI178" s="37"/>
      <c r="JVJ178" s="37"/>
      <c r="JVK178" s="37"/>
      <c r="JVL178" s="37"/>
      <c r="JVM178" s="37"/>
      <c r="JVN178" s="37"/>
      <c r="JVO178" s="37"/>
      <c r="JVP178" s="37"/>
      <c r="JVQ178" s="37"/>
      <c r="JVR178" s="37"/>
      <c r="JVS178" s="37"/>
      <c r="JVT178" s="37"/>
      <c r="JVU178" s="37"/>
      <c r="JVV178" s="37"/>
      <c r="JVW178" s="37"/>
      <c r="JVX178" s="37"/>
      <c r="JVY178" s="37"/>
      <c r="JVZ178" s="37"/>
      <c r="JWA178" s="37"/>
      <c r="JWB178" s="37"/>
      <c r="JWC178" s="37"/>
      <c r="JWD178" s="37"/>
      <c r="JWE178" s="37"/>
      <c r="JWF178" s="37"/>
      <c r="JWG178" s="37"/>
      <c r="JWH178" s="37"/>
      <c r="JWI178" s="37"/>
      <c r="JWJ178" s="37"/>
      <c r="JWK178" s="37"/>
      <c r="JWL178" s="37"/>
      <c r="JWM178" s="37"/>
      <c r="JWN178" s="37"/>
      <c r="JWO178" s="37"/>
      <c r="JWP178" s="37"/>
      <c r="JWQ178" s="37"/>
      <c r="JWR178" s="37"/>
      <c r="JWS178" s="37"/>
      <c r="JWT178" s="37"/>
      <c r="JWU178" s="37"/>
      <c r="JWV178" s="37"/>
      <c r="JWW178" s="37"/>
      <c r="JWX178" s="37"/>
      <c r="JWY178" s="37"/>
      <c r="JWZ178" s="37"/>
      <c r="JXA178" s="37"/>
      <c r="JXB178" s="37"/>
      <c r="JXC178" s="37"/>
      <c r="JXD178" s="37"/>
      <c r="JXE178" s="37"/>
      <c r="JXF178" s="37"/>
      <c r="JXG178" s="37"/>
      <c r="JXH178" s="37"/>
      <c r="JXI178" s="37"/>
      <c r="JXJ178" s="37"/>
      <c r="JXK178" s="37"/>
      <c r="JXL178" s="37"/>
      <c r="JXM178" s="37"/>
      <c r="JXN178" s="37"/>
      <c r="JXO178" s="37"/>
      <c r="JXP178" s="37"/>
      <c r="JXQ178" s="37"/>
      <c r="JXR178" s="37"/>
      <c r="JXS178" s="37"/>
      <c r="JXT178" s="37"/>
      <c r="JXU178" s="37"/>
      <c r="JXV178" s="37"/>
      <c r="JXW178" s="37"/>
      <c r="JXX178" s="37"/>
      <c r="JXY178" s="37"/>
      <c r="JXZ178" s="37"/>
      <c r="JYA178" s="37"/>
      <c r="JYB178" s="37"/>
      <c r="JYC178" s="37"/>
      <c r="JYD178" s="37"/>
      <c r="JYE178" s="37"/>
      <c r="JYF178" s="37"/>
      <c r="JYG178" s="37"/>
      <c r="JYH178" s="37"/>
      <c r="JYI178" s="37"/>
      <c r="JYJ178" s="37"/>
      <c r="JYK178" s="37"/>
      <c r="JYL178" s="37"/>
      <c r="JYM178" s="37"/>
      <c r="JYN178" s="37"/>
      <c r="JYO178" s="37"/>
      <c r="JYP178" s="37"/>
      <c r="JYQ178" s="37"/>
      <c r="JYR178" s="37"/>
      <c r="JYS178" s="37"/>
      <c r="JYT178" s="37"/>
      <c r="JYU178" s="37"/>
      <c r="JYV178" s="37"/>
      <c r="JYW178" s="37"/>
      <c r="JYX178" s="37"/>
      <c r="JYY178" s="37"/>
      <c r="JYZ178" s="37"/>
      <c r="JZA178" s="37"/>
      <c r="JZB178" s="37"/>
      <c r="JZC178" s="37"/>
      <c r="JZD178" s="37"/>
      <c r="JZE178" s="37"/>
      <c r="JZF178" s="37"/>
      <c r="JZG178" s="37"/>
      <c r="JZH178" s="37"/>
      <c r="JZI178" s="37"/>
      <c r="JZJ178" s="37"/>
      <c r="JZK178" s="37"/>
      <c r="JZL178" s="37"/>
      <c r="JZM178" s="37"/>
      <c r="JZN178" s="37"/>
      <c r="JZO178" s="37"/>
      <c r="JZP178" s="37"/>
      <c r="JZQ178" s="37"/>
      <c r="JZR178" s="37"/>
      <c r="JZS178" s="37"/>
      <c r="JZT178" s="37"/>
      <c r="JZU178" s="37"/>
      <c r="JZV178" s="37"/>
      <c r="JZW178" s="37"/>
      <c r="JZX178" s="37"/>
      <c r="JZY178" s="37"/>
      <c r="JZZ178" s="37"/>
      <c r="KAA178" s="37"/>
      <c r="KAB178" s="37"/>
      <c r="KAC178" s="37"/>
      <c r="KAD178" s="37"/>
      <c r="KAE178" s="37"/>
      <c r="KAF178" s="37"/>
      <c r="KAG178" s="37"/>
      <c r="KAH178" s="37"/>
      <c r="KAI178" s="37"/>
      <c r="KAJ178" s="37"/>
      <c r="KAK178" s="37"/>
      <c r="KAL178" s="37"/>
      <c r="KAM178" s="37"/>
      <c r="KAN178" s="37"/>
      <c r="KAO178" s="37"/>
      <c r="KAP178" s="37"/>
      <c r="KAQ178" s="37"/>
      <c r="KAR178" s="37"/>
      <c r="KAS178" s="37"/>
      <c r="KAT178" s="37"/>
      <c r="KAU178" s="37"/>
      <c r="KAV178" s="37"/>
      <c r="KAW178" s="37"/>
      <c r="KAX178" s="37"/>
      <c r="KAY178" s="37"/>
      <c r="KAZ178" s="37"/>
      <c r="KBA178" s="37"/>
      <c r="KBB178" s="37"/>
      <c r="KBC178" s="37"/>
      <c r="KBD178" s="37"/>
      <c r="KBE178" s="37"/>
      <c r="KBF178" s="37"/>
      <c r="KBG178" s="37"/>
      <c r="KBH178" s="37"/>
      <c r="KBI178" s="37"/>
      <c r="KBJ178" s="37"/>
      <c r="KBK178" s="37"/>
      <c r="KBL178" s="37"/>
      <c r="KBM178" s="37"/>
      <c r="KBN178" s="37"/>
      <c r="KBO178" s="37"/>
      <c r="KBP178" s="37"/>
      <c r="KBQ178" s="37"/>
      <c r="KBR178" s="37"/>
      <c r="KBS178" s="37"/>
      <c r="KBT178" s="37"/>
      <c r="KBU178" s="37"/>
      <c r="KBV178" s="37"/>
      <c r="KBW178" s="37"/>
      <c r="KBX178" s="37"/>
      <c r="KBY178" s="37"/>
      <c r="KBZ178" s="37"/>
      <c r="KCA178" s="37"/>
      <c r="KCB178" s="37"/>
      <c r="KCC178" s="37"/>
      <c r="KCD178" s="37"/>
      <c r="KCE178" s="37"/>
      <c r="KCF178" s="37"/>
      <c r="KCG178" s="37"/>
      <c r="KCH178" s="37"/>
      <c r="KCI178" s="37"/>
      <c r="KCJ178" s="37"/>
      <c r="KCK178" s="37"/>
      <c r="KCL178" s="37"/>
      <c r="KCM178" s="37"/>
      <c r="KCN178" s="37"/>
      <c r="KCO178" s="37"/>
      <c r="KCP178" s="37"/>
      <c r="KCQ178" s="37"/>
      <c r="KCR178" s="37"/>
      <c r="KCS178" s="37"/>
      <c r="KCT178" s="37"/>
      <c r="KCU178" s="37"/>
      <c r="KCV178" s="37"/>
      <c r="KCW178" s="37"/>
      <c r="KCX178" s="37"/>
      <c r="KCY178" s="37"/>
      <c r="KCZ178" s="37"/>
      <c r="KDA178" s="37"/>
      <c r="KDB178" s="37"/>
      <c r="KDC178" s="37"/>
      <c r="KDD178" s="37"/>
      <c r="KDE178" s="37"/>
      <c r="KDF178" s="37"/>
      <c r="KDG178" s="37"/>
      <c r="KDH178" s="37"/>
      <c r="KDI178" s="37"/>
      <c r="KDJ178" s="37"/>
      <c r="KDK178" s="37"/>
      <c r="KDL178" s="37"/>
      <c r="KDM178" s="37"/>
      <c r="KDN178" s="37"/>
      <c r="KDO178" s="37"/>
      <c r="KDP178" s="37"/>
      <c r="KDQ178" s="37"/>
      <c r="KDR178" s="37"/>
      <c r="KDS178" s="37"/>
      <c r="KDT178" s="37"/>
      <c r="KDU178" s="37"/>
      <c r="KDV178" s="37"/>
      <c r="KDW178" s="37"/>
      <c r="KDX178" s="37"/>
      <c r="KDY178" s="37"/>
      <c r="KDZ178" s="37"/>
      <c r="KEA178" s="37"/>
      <c r="KEB178" s="37"/>
      <c r="KEC178" s="37"/>
      <c r="KED178" s="37"/>
      <c r="KEE178" s="37"/>
      <c r="KEF178" s="37"/>
      <c r="KEG178" s="37"/>
      <c r="KEH178" s="37"/>
      <c r="KEI178" s="37"/>
      <c r="KEJ178" s="37"/>
      <c r="KEK178" s="37"/>
      <c r="KEL178" s="37"/>
      <c r="KEM178" s="37"/>
      <c r="KEN178" s="37"/>
      <c r="KEO178" s="37"/>
      <c r="KEP178" s="37"/>
      <c r="KEQ178" s="37"/>
      <c r="KER178" s="37"/>
      <c r="KES178" s="37"/>
      <c r="KET178" s="37"/>
      <c r="KEU178" s="37"/>
      <c r="KEV178" s="37"/>
      <c r="KEW178" s="37"/>
      <c r="KEX178" s="37"/>
      <c r="KEY178" s="37"/>
      <c r="KEZ178" s="37"/>
      <c r="KFA178" s="37"/>
      <c r="KFB178" s="37"/>
      <c r="KFC178" s="37"/>
      <c r="KFD178" s="37"/>
      <c r="KFE178" s="37"/>
      <c r="KFF178" s="37"/>
      <c r="KFG178" s="37"/>
      <c r="KFH178" s="37"/>
      <c r="KFI178" s="37"/>
      <c r="KFJ178" s="37"/>
      <c r="KFK178" s="37"/>
      <c r="KFL178" s="37"/>
      <c r="KFM178" s="37"/>
      <c r="KFN178" s="37"/>
      <c r="KFO178" s="37"/>
      <c r="KFP178" s="37"/>
      <c r="KFQ178" s="37"/>
      <c r="KFR178" s="37"/>
      <c r="KFS178" s="37"/>
      <c r="KFT178" s="37"/>
      <c r="KFU178" s="37"/>
      <c r="KFV178" s="37"/>
      <c r="KFW178" s="37"/>
      <c r="KFX178" s="37"/>
      <c r="KFY178" s="37"/>
      <c r="KFZ178" s="37"/>
      <c r="KGA178" s="37"/>
      <c r="KGB178" s="37"/>
      <c r="KGC178" s="37"/>
      <c r="KGD178" s="37"/>
      <c r="KGE178" s="37"/>
      <c r="KGF178" s="37"/>
      <c r="KGG178" s="37"/>
      <c r="KGH178" s="37"/>
      <c r="KGI178" s="37"/>
      <c r="KGJ178" s="37"/>
      <c r="KGK178" s="37"/>
      <c r="KGL178" s="37"/>
      <c r="KGM178" s="37"/>
      <c r="KGN178" s="37"/>
      <c r="KGO178" s="37"/>
      <c r="KGP178" s="37"/>
      <c r="KGQ178" s="37"/>
      <c r="KGR178" s="37"/>
      <c r="KGS178" s="37"/>
      <c r="KGT178" s="37"/>
      <c r="KGU178" s="37"/>
      <c r="KGV178" s="37"/>
      <c r="KGW178" s="37"/>
      <c r="KGX178" s="37"/>
      <c r="KGY178" s="37"/>
      <c r="KGZ178" s="37"/>
      <c r="KHA178" s="37"/>
      <c r="KHB178" s="37"/>
      <c r="KHC178" s="37"/>
      <c r="KHD178" s="37"/>
      <c r="KHE178" s="37"/>
      <c r="KHF178" s="37"/>
      <c r="KHG178" s="37"/>
      <c r="KHH178" s="37"/>
      <c r="KHI178" s="37"/>
      <c r="KHJ178" s="37"/>
      <c r="KHK178" s="37"/>
      <c r="KHL178" s="37"/>
      <c r="KHM178" s="37"/>
      <c r="KHN178" s="37"/>
      <c r="KHO178" s="37"/>
      <c r="KHP178" s="37"/>
      <c r="KHQ178" s="37"/>
      <c r="KHR178" s="37"/>
      <c r="KHS178" s="37"/>
      <c r="KHT178" s="37"/>
      <c r="KHU178" s="37"/>
      <c r="KHV178" s="37"/>
      <c r="KHW178" s="37"/>
      <c r="KHX178" s="37"/>
      <c r="KHY178" s="37"/>
      <c r="KHZ178" s="37"/>
      <c r="KIA178" s="37"/>
      <c r="KIB178" s="37"/>
      <c r="KIC178" s="37"/>
      <c r="KID178" s="37"/>
      <c r="KIE178" s="37"/>
      <c r="KIF178" s="37"/>
      <c r="KIG178" s="37"/>
      <c r="KIH178" s="37"/>
      <c r="KII178" s="37"/>
      <c r="KIJ178" s="37"/>
      <c r="KIK178" s="37"/>
      <c r="KIL178" s="37"/>
      <c r="KIM178" s="37"/>
      <c r="KIN178" s="37"/>
      <c r="KIO178" s="37"/>
      <c r="KIP178" s="37"/>
      <c r="KIQ178" s="37"/>
      <c r="KIR178" s="37"/>
      <c r="KIS178" s="37"/>
      <c r="KIT178" s="37"/>
      <c r="KIU178" s="37"/>
      <c r="KIV178" s="37"/>
      <c r="KIW178" s="37"/>
      <c r="KIX178" s="37"/>
      <c r="KIY178" s="37"/>
      <c r="KIZ178" s="37"/>
      <c r="KJA178" s="37"/>
      <c r="KJB178" s="37"/>
      <c r="KJC178" s="37"/>
      <c r="KJD178" s="37"/>
      <c r="KJE178" s="37"/>
      <c r="KJF178" s="37"/>
      <c r="KJG178" s="37"/>
      <c r="KJH178" s="37"/>
      <c r="KJI178" s="37"/>
      <c r="KJJ178" s="37"/>
      <c r="KJK178" s="37"/>
      <c r="KJL178" s="37"/>
      <c r="KJM178" s="37"/>
      <c r="KJN178" s="37"/>
      <c r="KJO178" s="37"/>
      <c r="KJP178" s="37"/>
      <c r="KJQ178" s="37"/>
      <c r="KJR178" s="37"/>
      <c r="KJS178" s="37"/>
      <c r="KJT178" s="37"/>
      <c r="KJU178" s="37"/>
      <c r="KJV178" s="37"/>
      <c r="KJW178" s="37"/>
      <c r="KJX178" s="37"/>
      <c r="KJY178" s="37"/>
      <c r="KJZ178" s="37"/>
      <c r="KKA178" s="37"/>
      <c r="KKB178" s="37"/>
      <c r="KKC178" s="37"/>
      <c r="KKD178" s="37"/>
      <c r="KKE178" s="37"/>
      <c r="KKF178" s="37"/>
      <c r="KKG178" s="37"/>
      <c r="KKH178" s="37"/>
      <c r="KKI178" s="37"/>
      <c r="KKJ178" s="37"/>
      <c r="KKK178" s="37"/>
      <c r="KKL178" s="37"/>
      <c r="KKM178" s="37"/>
      <c r="KKN178" s="37"/>
      <c r="KKO178" s="37"/>
      <c r="KKP178" s="37"/>
      <c r="KKQ178" s="37"/>
      <c r="KKR178" s="37"/>
      <c r="KKS178" s="37"/>
      <c r="KKT178" s="37"/>
      <c r="KKU178" s="37"/>
      <c r="KKV178" s="37"/>
      <c r="KKW178" s="37"/>
      <c r="KKX178" s="37"/>
      <c r="KKY178" s="37"/>
      <c r="KKZ178" s="37"/>
      <c r="KLA178" s="37"/>
      <c r="KLB178" s="37"/>
      <c r="KLC178" s="37"/>
      <c r="KLD178" s="37"/>
      <c r="KLE178" s="37"/>
      <c r="KLF178" s="37"/>
      <c r="KLG178" s="37"/>
      <c r="KLH178" s="37"/>
      <c r="KLI178" s="37"/>
      <c r="KLJ178" s="37"/>
      <c r="KLK178" s="37"/>
      <c r="KLL178" s="37"/>
      <c r="KLM178" s="37"/>
      <c r="KLN178" s="37"/>
      <c r="KLO178" s="37"/>
      <c r="KLP178" s="37"/>
      <c r="KLQ178" s="37"/>
      <c r="KLR178" s="37"/>
      <c r="KLS178" s="37"/>
      <c r="KLT178" s="37"/>
      <c r="KLU178" s="37"/>
      <c r="KLV178" s="37"/>
      <c r="KLW178" s="37"/>
      <c r="KLX178" s="37"/>
      <c r="KLY178" s="37"/>
      <c r="KLZ178" s="37"/>
      <c r="KMA178" s="37"/>
      <c r="KMB178" s="37"/>
      <c r="KMC178" s="37"/>
      <c r="KMD178" s="37"/>
      <c r="KME178" s="37"/>
      <c r="KMF178" s="37"/>
      <c r="KMG178" s="37"/>
      <c r="KMH178" s="37"/>
      <c r="KMI178" s="37"/>
      <c r="KMJ178" s="37"/>
      <c r="KMK178" s="37"/>
      <c r="KML178" s="37"/>
      <c r="KMM178" s="37"/>
      <c r="KMN178" s="37"/>
      <c r="KMO178" s="37"/>
      <c r="KMP178" s="37"/>
      <c r="KMQ178" s="37"/>
      <c r="KMR178" s="37"/>
      <c r="KMS178" s="37"/>
      <c r="KMT178" s="37"/>
      <c r="KMU178" s="37"/>
      <c r="KMV178" s="37"/>
      <c r="KMW178" s="37"/>
      <c r="KMX178" s="37"/>
      <c r="KMY178" s="37"/>
      <c r="KMZ178" s="37"/>
      <c r="KNA178" s="37"/>
      <c r="KNB178" s="37"/>
      <c r="KNC178" s="37"/>
      <c r="KND178" s="37"/>
      <c r="KNE178" s="37"/>
      <c r="KNF178" s="37"/>
      <c r="KNG178" s="37"/>
      <c r="KNH178" s="37"/>
      <c r="KNI178" s="37"/>
      <c r="KNJ178" s="37"/>
      <c r="KNK178" s="37"/>
      <c r="KNL178" s="37"/>
      <c r="KNM178" s="37"/>
      <c r="KNN178" s="37"/>
      <c r="KNO178" s="37"/>
      <c r="KNP178" s="37"/>
      <c r="KNQ178" s="37"/>
      <c r="KNR178" s="37"/>
      <c r="KNS178" s="37"/>
      <c r="KNT178" s="37"/>
      <c r="KNU178" s="37"/>
      <c r="KNV178" s="37"/>
      <c r="KNW178" s="37"/>
      <c r="KNX178" s="37"/>
      <c r="KNY178" s="37"/>
      <c r="KNZ178" s="37"/>
      <c r="KOA178" s="37"/>
      <c r="KOB178" s="37"/>
      <c r="KOC178" s="37"/>
      <c r="KOD178" s="37"/>
      <c r="KOE178" s="37"/>
      <c r="KOF178" s="37"/>
      <c r="KOG178" s="37"/>
      <c r="KOH178" s="37"/>
      <c r="KOI178" s="37"/>
      <c r="KOJ178" s="37"/>
      <c r="KOK178" s="37"/>
      <c r="KOL178" s="37"/>
      <c r="KOM178" s="37"/>
      <c r="KON178" s="37"/>
      <c r="KOO178" s="37"/>
      <c r="KOP178" s="37"/>
      <c r="KOQ178" s="37"/>
      <c r="KOR178" s="37"/>
      <c r="KOS178" s="37"/>
      <c r="KOT178" s="37"/>
      <c r="KOU178" s="37"/>
      <c r="KOV178" s="37"/>
      <c r="KOW178" s="37"/>
      <c r="KOX178" s="37"/>
      <c r="KOY178" s="37"/>
      <c r="KOZ178" s="37"/>
      <c r="KPA178" s="37"/>
      <c r="KPB178" s="37"/>
      <c r="KPC178" s="37"/>
      <c r="KPD178" s="37"/>
      <c r="KPE178" s="37"/>
      <c r="KPF178" s="37"/>
      <c r="KPG178" s="37"/>
      <c r="KPH178" s="37"/>
      <c r="KPI178" s="37"/>
      <c r="KPJ178" s="37"/>
      <c r="KPK178" s="37"/>
      <c r="KPL178" s="37"/>
      <c r="KPM178" s="37"/>
      <c r="KPN178" s="37"/>
      <c r="KPO178" s="37"/>
      <c r="KPP178" s="37"/>
      <c r="KPQ178" s="37"/>
      <c r="KPR178" s="37"/>
      <c r="KPS178" s="37"/>
      <c r="KPT178" s="37"/>
      <c r="KPU178" s="37"/>
      <c r="KPV178" s="37"/>
      <c r="KPW178" s="37"/>
      <c r="KPX178" s="37"/>
      <c r="KPY178" s="37"/>
      <c r="KPZ178" s="37"/>
      <c r="KQA178" s="37"/>
      <c r="KQB178" s="37"/>
      <c r="KQC178" s="37"/>
      <c r="KQD178" s="37"/>
      <c r="KQE178" s="37"/>
      <c r="KQF178" s="37"/>
      <c r="KQG178" s="37"/>
      <c r="KQH178" s="37"/>
      <c r="KQI178" s="37"/>
      <c r="KQJ178" s="37"/>
      <c r="KQK178" s="37"/>
      <c r="KQL178" s="37"/>
      <c r="KQM178" s="37"/>
      <c r="KQN178" s="37"/>
      <c r="KQO178" s="37"/>
      <c r="KQP178" s="37"/>
      <c r="KQQ178" s="37"/>
      <c r="KQR178" s="37"/>
      <c r="KQS178" s="37"/>
      <c r="KQT178" s="37"/>
      <c r="KQU178" s="37"/>
      <c r="KQV178" s="37"/>
      <c r="KQW178" s="37"/>
      <c r="KQX178" s="37"/>
      <c r="KQY178" s="37"/>
      <c r="KQZ178" s="37"/>
      <c r="KRA178" s="37"/>
      <c r="KRB178" s="37"/>
      <c r="KRC178" s="37"/>
      <c r="KRD178" s="37"/>
      <c r="KRE178" s="37"/>
      <c r="KRF178" s="37"/>
      <c r="KRG178" s="37"/>
      <c r="KRH178" s="37"/>
      <c r="KRI178" s="37"/>
      <c r="KRJ178" s="37"/>
      <c r="KRK178" s="37"/>
      <c r="KRL178" s="37"/>
      <c r="KRM178" s="37"/>
      <c r="KRN178" s="37"/>
      <c r="KRO178" s="37"/>
      <c r="KRP178" s="37"/>
      <c r="KRQ178" s="37"/>
      <c r="KRR178" s="37"/>
      <c r="KRS178" s="37"/>
      <c r="KRT178" s="37"/>
      <c r="KRU178" s="37"/>
      <c r="KRV178" s="37"/>
      <c r="KRW178" s="37"/>
      <c r="KRX178" s="37"/>
      <c r="KRY178" s="37"/>
      <c r="KRZ178" s="37"/>
      <c r="KSA178" s="37"/>
      <c r="KSB178" s="37"/>
      <c r="KSC178" s="37"/>
      <c r="KSD178" s="37"/>
      <c r="KSE178" s="37"/>
      <c r="KSF178" s="37"/>
      <c r="KSG178" s="37"/>
      <c r="KSH178" s="37"/>
      <c r="KSI178" s="37"/>
      <c r="KSJ178" s="37"/>
      <c r="KSK178" s="37"/>
      <c r="KSL178" s="37"/>
      <c r="KSM178" s="37"/>
      <c r="KSN178" s="37"/>
      <c r="KSO178" s="37"/>
      <c r="KSP178" s="37"/>
      <c r="KSQ178" s="37"/>
      <c r="KSR178" s="37"/>
      <c r="KSS178" s="37"/>
      <c r="KST178" s="37"/>
      <c r="KSU178" s="37"/>
      <c r="KSV178" s="37"/>
      <c r="KSW178" s="37"/>
      <c r="KSX178" s="37"/>
      <c r="KSY178" s="37"/>
      <c r="KSZ178" s="37"/>
      <c r="KTA178" s="37"/>
      <c r="KTB178" s="37"/>
      <c r="KTC178" s="37"/>
      <c r="KTD178" s="37"/>
      <c r="KTE178" s="37"/>
      <c r="KTF178" s="37"/>
      <c r="KTG178" s="37"/>
      <c r="KTH178" s="37"/>
      <c r="KTI178" s="37"/>
      <c r="KTJ178" s="37"/>
      <c r="KTK178" s="37"/>
      <c r="KTL178" s="37"/>
      <c r="KTM178" s="37"/>
      <c r="KTN178" s="37"/>
      <c r="KTO178" s="37"/>
      <c r="KTP178" s="37"/>
      <c r="KTQ178" s="37"/>
      <c r="KTR178" s="37"/>
      <c r="KTS178" s="37"/>
      <c r="KTT178" s="37"/>
      <c r="KTU178" s="37"/>
      <c r="KTV178" s="37"/>
      <c r="KTW178" s="37"/>
      <c r="KTX178" s="37"/>
      <c r="KTY178" s="37"/>
      <c r="KTZ178" s="37"/>
      <c r="KUA178" s="37"/>
      <c r="KUB178" s="37"/>
      <c r="KUC178" s="37"/>
      <c r="KUD178" s="37"/>
      <c r="KUE178" s="37"/>
      <c r="KUF178" s="37"/>
      <c r="KUG178" s="37"/>
      <c r="KUH178" s="37"/>
      <c r="KUI178" s="37"/>
      <c r="KUJ178" s="37"/>
      <c r="KUK178" s="37"/>
      <c r="KUL178" s="37"/>
      <c r="KUM178" s="37"/>
      <c r="KUN178" s="37"/>
      <c r="KUO178" s="37"/>
      <c r="KUP178" s="37"/>
      <c r="KUQ178" s="37"/>
      <c r="KUR178" s="37"/>
      <c r="KUS178" s="37"/>
      <c r="KUT178" s="37"/>
      <c r="KUU178" s="37"/>
      <c r="KUV178" s="37"/>
      <c r="KUW178" s="37"/>
      <c r="KUX178" s="37"/>
      <c r="KUY178" s="37"/>
      <c r="KUZ178" s="37"/>
      <c r="KVA178" s="37"/>
      <c r="KVB178" s="37"/>
      <c r="KVC178" s="37"/>
      <c r="KVD178" s="37"/>
      <c r="KVE178" s="37"/>
      <c r="KVF178" s="37"/>
      <c r="KVG178" s="37"/>
      <c r="KVH178" s="37"/>
      <c r="KVI178" s="37"/>
      <c r="KVJ178" s="37"/>
      <c r="KVK178" s="37"/>
      <c r="KVL178" s="37"/>
      <c r="KVM178" s="37"/>
      <c r="KVN178" s="37"/>
      <c r="KVO178" s="37"/>
      <c r="KVP178" s="37"/>
      <c r="KVQ178" s="37"/>
      <c r="KVR178" s="37"/>
      <c r="KVS178" s="37"/>
      <c r="KVT178" s="37"/>
      <c r="KVU178" s="37"/>
      <c r="KVV178" s="37"/>
      <c r="KVW178" s="37"/>
      <c r="KVX178" s="37"/>
      <c r="KVY178" s="37"/>
      <c r="KVZ178" s="37"/>
      <c r="KWA178" s="37"/>
      <c r="KWB178" s="37"/>
      <c r="KWC178" s="37"/>
      <c r="KWD178" s="37"/>
      <c r="KWE178" s="37"/>
      <c r="KWF178" s="37"/>
      <c r="KWG178" s="37"/>
      <c r="KWH178" s="37"/>
      <c r="KWI178" s="37"/>
      <c r="KWJ178" s="37"/>
      <c r="KWK178" s="37"/>
      <c r="KWL178" s="37"/>
      <c r="KWM178" s="37"/>
      <c r="KWN178" s="37"/>
      <c r="KWO178" s="37"/>
      <c r="KWP178" s="37"/>
      <c r="KWQ178" s="37"/>
      <c r="KWR178" s="37"/>
      <c r="KWS178" s="37"/>
      <c r="KWT178" s="37"/>
      <c r="KWU178" s="37"/>
      <c r="KWV178" s="37"/>
      <c r="KWW178" s="37"/>
      <c r="KWX178" s="37"/>
      <c r="KWY178" s="37"/>
      <c r="KWZ178" s="37"/>
      <c r="KXA178" s="37"/>
      <c r="KXB178" s="37"/>
      <c r="KXC178" s="37"/>
      <c r="KXD178" s="37"/>
      <c r="KXE178" s="37"/>
      <c r="KXF178" s="37"/>
      <c r="KXG178" s="37"/>
      <c r="KXH178" s="37"/>
      <c r="KXI178" s="37"/>
      <c r="KXJ178" s="37"/>
      <c r="KXK178" s="37"/>
      <c r="KXL178" s="37"/>
      <c r="KXM178" s="37"/>
      <c r="KXN178" s="37"/>
      <c r="KXO178" s="37"/>
      <c r="KXP178" s="37"/>
      <c r="KXQ178" s="37"/>
      <c r="KXR178" s="37"/>
      <c r="KXS178" s="37"/>
      <c r="KXT178" s="37"/>
      <c r="KXU178" s="37"/>
      <c r="KXV178" s="37"/>
      <c r="KXW178" s="37"/>
      <c r="KXX178" s="37"/>
      <c r="KXY178" s="37"/>
      <c r="KXZ178" s="37"/>
      <c r="KYA178" s="37"/>
      <c r="KYB178" s="37"/>
      <c r="KYC178" s="37"/>
      <c r="KYD178" s="37"/>
      <c r="KYE178" s="37"/>
      <c r="KYF178" s="37"/>
      <c r="KYG178" s="37"/>
      <c r="KYH178" s="37"/>
      <c r="KYI178" s="37"/>
      <c r="KYJ178" s="37"/>
      <c r="KYK178" s="37"/>
      <c r="KYL178" s="37"/>
      <c r="KYM178" s="37"/>
      <c r="KYN178" s="37"/>
      <c r="KYO178" s="37"/>
      <c r="KYP178" s="37"/>
      <c r="KYQ178" s="37"/>
      <c r="KYR178" s="37"/>
      <c r="KYS178" s="37"/>
      <c r="KYT178" s="37"/>
      <c r="KYU178" s="37"/>
      <c r="KYV178" s="37"/>
      <c r="KYW178" s="37"/>
      <c r="KYX178" s="37"/>
      <c r="KYY178" s="37"/>
      <c r="KYZ178" s="37"/>
      <c r="KZA178" s="37"/>
      <c r="KZB178" s="37"/>
      <c r="KZC178" s="37"/>
      <c r="KZD178" s="37"/>
      <c r="KZE178" s="37"/>
      <c r="KZF178" s="37"/>
      <c r="KZG178" s="37"/>
      <c r="KZH178" s="37"/>
      <c r="KZI178" s="37"/>
      <c r="KZJ178" s="37"/>
      <c r="KZK178" s="37"/>
      <c r="KZL178" s="37"/>
      <c r="KZM178" s="37"/>
      <c r="KZN178" s="37"/>
      <c r="KZO178" s="37"/>
      <c r="KZP178" s="37"/>
      <c r="KZQ178" s="37"/>
      <c r="KZR178" s="37"/>
      <c r="KZS178" s="37"/>
      <c r="KZT178" s="37"/>
      <c r="KZU178" s="37"/>
      <c r="KZV178" s="37"/>
      <c r="KZW178" s="37"/>
      <c r="KZX178" s="37"/>
      <c r="KZY178" s="37"/>
      <c r="KZZ178" s="37"/>
      <c r="LAA178" s="37"/>
      <c r="LAB178" s="37"/>
      <c r="LAC178" s="37"/>
      <c r="LAD178" s="37"/>
      <c r="LAE178" s="37"/>
      <c r="LAF178" s="37"/>
      <c r="LAG178" s="37"/>
      <c r="LAH178" s="37"/>
      <c r="LAI178" s="37"/>
      <c r="LAJ178" s="37"/>
      <c r="LAK178" s="37"/>
      <c r="LAL178" s="37"/>
      <c r="LAM178" s="37"/>
      <c r="LAN178" s="37"/>
      <c r="LAO178" s="37"/>
      <c r="LAP178" s="37"/>
      <c r="LAQ178" s="37"/>
      <c r="LAR178" s="37"/>
      <c r="LAS178" s="37"/>
      <c r="LAT178" s="37"/>
      <c r="LAU178" s="37"/>
      <c r="LAV178" s="37"/>
      <c r="LAW178" s="37"/>
      <c r="LAX178" s="37"/>
      <c r="LAY178" s="37"/>
      <c r="LAZ178" s="37"/>
      <c r="LBA178" s="37"/>
      <c r="LBB178" s="37"/>
      <c r="LBC178" s="37"/>
      <c r="LBD178" s="37"/>
      <c r="LBE178" s="37"/>
      <c r="LBF178" s="37"/>
      <c r="LBG178" s="37"/>
      <c r="LBH178" s="37"/>
      <c r="LBI178" s="37"/>
      <c r="LBJ178" s="37"/>
      <c r="LBK178" s="37"/>
      <c r="LBL178" s="37"/>
      <c r="LBM178" s="37"/>
      <c r="LBN178" s="37"/>
      <c r="LBO178" s="37"/>
      <c r="LBP178" s="37"/>
      <c r="LBQ178" s="37"/>
      <c r="LBR178" s="37"/>
      <c r="LBS178" s="37"/>
      <c r="LBT178" s="37"/>
      <c r="LBU178" s="37"/>
      <c r="LBV178" s="37"/>
      <c r="LBW178" s="37"/>
      <c r="LBX178" s="37"/>
      <c r="LBY178" s="37"/>
      <c r="LBZ178" s="37"/>
      <c r="LCA178" s="37"/>
      <c r="LCB178" s="37"/>
      <c r="LCC178" s="37"/>
      <c r="LCD178" s="37"/>
      <c r="LCE178" s="37"/>
      <c r="LCF178" s="37"/>
      <c r="LCG178" s="37"/>
      <c r="LCH178" s="37"/>
      <c r="LCI178" s="37"/>
      <c r="LCJ178" s="37"/>
      <c r="LCK178" s="37"/>
      <c r="LCL178" s="37"/>
      <c r="LCM178" s="37"/>
      <c r="LCN178" s="37"/>
      <c r="LCO178" s="37"/>
      <c r="LCP178" s="37"/>
      <c r="LCQ178" s="37"/>
      <c r="LCR178" s="37"/>
      <c r="LCS178" s="37"/>
      <c r="LCT178" s="37"/>
      <c r="LCU178" s="37"/>
      <c r="LCV178" s="37"/>
      <c r="LCW178" s="37"/>
      <c r="LCX178" s="37"/>
      <c r="LCY178" s="37"/>
      <c r="LCZ178" s="37"/>
      <c r="LDA178" s="37"/>
      <c r="LDB178" s="37"/>
      <c r="LDC178" s="37"/>
      <c r="LDD178" s="37"/>
      <c r="LDE178" s="37"/>
      <c r="LDF178" s="37"/>
      <c r="LDG178" s="37"/>
      <c r="LDH178" s="37"/>
      <c r="LDI178" s="37"/>
      <c r="LDJ178" s="37"/>
      <c r="LDK178" s="37"/>
      <c r="LDL178" s="37"/>
      <c r="LDM178" s="37"/>
      <c r="LDN178" s="37"/>
      <c r="LDO178" s="37"/>
      <c r="LDP178" s="37"/>
      <c r="LDQ178" s="37"/>
      <c r="LDR178" s="37"/>
      <c r="LDS178" s="37"/>
      <c r="LDT178" s="37"/>
      <c r="LDU178" s="37"/>
      <c r="LDV178" s="37"/>
      <c r="LDW178" s="37"/>
      <c r="LDX178" s="37"/>
      <c r="LDY178" s="37"/>
      <c r="LDZ178" s="37"/>
      <c r="LEA178" s="37"/>
      <c r="LEB178" s="37"/>
      <c r="LEC178" s="37"/>
      <c r="LED178" s="37"/>
      <c r="LEE178" s="37"/>
      <c r="LEF178" s="37"/>
      <c r="LEG178" s="37"/>
      <c r="LEH178" s="37"/>
      <c r="LEI178" s="37"/>
      <c r="LEJ178" s="37"/>
      <c r="LEK178" s="37"/>
      <c r="LEL178" s="37"/>
      <c r="LEM178" s="37"/>
      <c r="LEN178" s="37"/>
      <c r="LEO178" s="37"/>
      <c r="LEP178" s="37"/>
      <c r="LEQ178" s="37"/>
      <c r="LER178" s="37"/>
      <c r="LES178" s="37"/>
      <c r="LET178" s="37"/>
      <c r="LEU178" s="37"/>
      <c r="LEV178" s="37"/>
      <c r="LEW178" s="37"/>
      <c r="LEX178" s="37"/>
      <c r="LEY178" s="37"/>
      <c r="LEZ178" s="37"/>
      <c r="LFA178" s="37"/>
      <c r="LFB178" s="37"/>
      <c r="LFC178" s="37"/>
      <c r="LFD178" s="37"/>
      <c r="LFE178" s="37"/>
      <c r="LFF178" s="37"/>
      <c r="LFG178" s="37"/>
      <c r="LFH178" s="37"/>
      <c r="LFI178" s="37"/>
      <c r="LFJ178" s="37"/>
      <c r="LFK178" s="37"/>
      <c r="LFL178" s="37"/>
      <c r="LFM178" s="37"/>
      <c r="LFN178" s="37"/>
      <c r="LFO178" s="37"/>
      <c r="LFP178" s="37"/>
      <c r="LFQ178" s="37"/>
      <c r="LFR178" s="37"/>
      <c r="LFS178" s="37"/>
      <c r="LFT178" s="37"/>
      <c r="LFU178" s="37"/>
      <c r="LFV178" s="37"/>
      <c r="LFW178" s="37"/>
      <c r="LFX178" s="37"/>
      <c r="LFY178" s="37"/>
      <c r="LFZ178" s="37"/>
      <c r="LGA178" s="37"/>
      <c r="LGB178" s="37"/>
      <c r="LGC178" s="37"/>
      <c r="LGD178" s="37"/>
      <c r="LGE178" s="37"/>
      <c r="LGF178" s="37"/>
      <c r="LGG178" s="37"/>
      <c r="LGH178" s="37"/>
      <c r="LGI178" s="37"/>
      <c r="LGJ178" s="37"/>
      <c r="LGK178" s="37"/>
      <c r="LGL178" s="37"/>
      <c r="LGM178" s="37"/>
      <c r="LGN178" s="37"/>
      <c r="LGO178" s="37"/>
      <c r="LGP178" s="37"/>
      <c r="LGQ178" s="37"/>
      <c r="LGR178" s="37"/>
      <c r="LGS178" s="37"/>
      <c r="LGT178" s="37"/>
      <c r="LGU178" s="37"/>
      <c r="LGV178" s="37"/>
      <c r="LGW178" s="37"/>
      <c r="LGX178" s="37"/>
      <c r="LGY178" s="37"/>
      <c r="LGZ178" s="37"/>
      <c r="LHA178" s="37"/>
      <c r="LHB178" s="37"/>
      <c r="LHC178" s="37"/>
      <c r="LHD178" s="37"/>
      <c r="LHE178" s="37"/>
      <c r="LHF178" s="37"/>
      <c r="LHG178" s="37"/>
      <c r="LHH178" s="37"/>
      <c r="LHI178" s="37"/>
      <c r="LHJ178" s="37"/>
      <c r="LHK178" s="37"/>
      <c r="LHL178" s="37"/>
      <c r="LHM178" s="37"/>
      <c r="LHN178" s="37"/>
      <c r="LHO178" s="37"/>
      <c r="LHP178" s="37"/>
      <c r="LHQ178" s="37"/>
      <c r="LHR178" s="37"/>
      <c r="LHS178" s="37"/>
      <c r="LHT178" s="37"/>
      <c r="LHU178" s="37"/>
      <c r="LHV178" s="37"/>
      <c r="LHW178" s="37"/>
      <c r="LHX178" s="37"/>
      <c r="LHY178" s="37"/>
      <c r="LHZ178" s="37"/>
      <c r="LIA178" s="37"/>
      <c r="LIB178" s="37"/>
      <c r="LIC178" s="37"/>
      <c r="LID178" s="37"/>
      <c r="LIE178" s="37"/>
      <c r="LIF178" s="37"/>
      <c r="LIG178" s="37"/>
      <c r="LIH178" s="37"/>
      <c r="LII178" s="37"/>
      <c r="LIJ178" s="37"/>
      <c r="LIK178" s="37"/>
      <c r="LIL178" s="37"/>
      <c r="LIM178" s="37"/>
      <c r="LIN178" s="37"/>
      <c r="LIO178" s="37"/>
      <c r="LIP178" s="37"/>
      <c r="LIQ178" s="37"/>
      <c r="LIR178" s="37"/>
      <c r="LIS178" s="37"/>
      <c r="LIT178" s="37"/>
      <c r="LIU178" s="37"/>
      <c r="LIV178" s="37"/>
      <c r="LIW178" s="37"/>
      <c r="LIX178" s="37"/>
      <c r="LIY178" s="37"/>
      <c r="LIZ178" s="37"/>
      <c r="LJA178" s="37"/>
      <c r="LJB178" s="37"/>
      <c r="LJC178" s="37"/>
      <c r="LJD178" s="37"/>
      <c r="LJE178" s="37"/>
      <c r="LJF178" s="37"/>
      <c r="LJG178" s="37"/>
      <c r="LJH178" s="37"/>
      <c r="LJI178" s="37"/>
      <c r="LJJ178" s="37"/>
      <c r="LJK178" s="37"/>
      <c r="LJL178" s="37"/>
      <c r="LJM178" s="37"/>
      <c r="LJN178" s="37"/>
      <c r="LJO178" s="37"/>
      <c r="LJP178" s="37"/>
      <c r="LJQ178" s="37"/>
      <c r="LJR178" s="37"/>
      <c r="LJS178" s="37"/>
      <c r="LJT178" s="37"/>
      <c r="LJU178" s="37"/>
      <c r="LJV178" s="37"/>
      <c r="LJW178" s="37"/>
      <c r="LJX178" s="37"/>
      <c r="LJY178" s="37"/>
      <c r="LJZ178" s="37"/>
      <c r="LKA178" s="37"/>
      <c r="LKB178" s="37"/>
      <c r="LKC178" s="37"/>
      <c r="LKD178" s="37"/>
      <c r="LKE178" s="37"/>
      <c r="LKF178" s="37"/>
      <c r="LKG178" s="37"/>
      <c r="LKH178" s="37"/>
      <c r="LKI178" s="37"/>
      <c r="LKJ178" s="37"/>
      <c r="LKK178" s="37"/>
      <c r="LKL178" s="37"/>
      <c r="LKM178" s="37"/>
      <c r="LKN178" s="37"/>
      <c r="LKO178" s="37"/>
      <c r="LKP178" s="37"/>
      <c r="LKQ178" s="37"/>
      <c r="LKR178" s="37"/>
      <c r="LKS178" s="37"/>
      <c r="LKT178" s="37"/>
      <c r="LKU178" s="37"/>
      <c r="LKV178" s="37"/>
      <c r="LKW178" s="37"/>
      <c r="LKX178" s="37"/>
      <c r="LKY178" s="37"/>
      <c r="LKZ178" s="37"/>
      <c r="LLA178" s="37"/>
      <c r="LLB178" s="37"/>
      <c r="LLC178" s="37"/>
      <c r="LLD178" s="37"/>
      <c r="LLE178" s="37"/>
      <c r="LLF178" s="37"/>
      <c r="LLG178" s="37"/>
      <c r="LLH178" s="37"/>
      <c r="LLI178" s="37"/>
      <c r="LLJ178" s="37"/>
      <c r="LLK178" s="37"/>
      <c r="LLL178" s="37"/>
      <c r="LLM178" s="37"/>
      <c r="LLN178" s="37"/>
      <c r="LLO178" s="37"/>
      <c r="LLP178" s="37"/>
      <c r="LLQ178" s="37"/>
      <c r="LLR178" s="37"/>
      <c r="LLS178" s="37"/>
      <c r="LLT178" s="37"/>
      <c r="LLU178" s="37"/>
      <c r="LLV178" s="37"/>
      <c r="LLW178" s="37"/>
      <c r="LLX178" s="37"/>
      <c r="LLY178" s="37"/>
      <c r="LLZ178" s="37"/>
      <c r="LMA178" s="37"/>
      <c r="LMB178" s="37"/>
      <c r="LMC178" s="37"/>
      <c r="LMD178" s="37"/>
      <c r="LME178" s="37"/>
      <c r="LMF178" s="37"/>
      <c r="LMG178" s="37"/>
      <c r="LMH178" s="37"/>
      <c r="LMI178" s="37"/>
      <c r="LMJ178" s="37"/>
      <c r="LMK178" s="37"/>
      <c r="LML178" s="37"/>
      <c r="LMM178" s="37"/>
      <c r="LMN178" s="37"/>
      <c r="LMO178" s="37"/>
      <c r="LMP178" s="37"/>
      <c r="LMQ178" s="37"/>
      <c r="LMR178" s="37"/>
      <c r="LMS178" s="37"/>
      <c r="LMT178" s="37"/>
      <c r="LMU178" s="37"/>
      <c r="LMV178" s="37"/>
      <c r="LMW178" s="37"/>
      <c r="LMX178" s="37"/>
      <c r="LMY178" s="37"/>
      <c r="LMZ178" s="37"/>
      <c r="LNA178" s="37"/>
      <c r="LNB178" s="37"/>
      <c r="LNC178" s="37"/>
      <c r="LND178" s="37"/>
      <c r="LNE178" s="37"/>
      <c r="LNF178" s="37"/>
      <c r="LNG178" s="37"/>
      <c r="LNH178" s="37"/>
      <c r="LNI178" s="37"/>
      <c r="LNJ178" s="37"/>
      <c r="LNK178" s="37"/>
      <c r="LNL178" s="37"/>
      <c r="LNM178" s="37"/>
      <c r="LNN178" s="37"/>
      <c r="LNO178" s="37"/>
      <c r="LNP178" s="37"/>
      <c r="LNQ178" s="37"/>
      <c r="LNR178" s="37"/>
      <c r="LNS178" s="37"/>
      <c r="LNT178" s="37"/>
      <c r="LNU178" s="37"/>
      <c r="LNV178" s="37"/>
      <c r="LNW178" s="37"/>
      <c r="LNX178" s="37"/>
      <c r="LNY178" s="37"/>
      <c r="LNZ178" s="37"/>
      <c r="LOA178" s="37"/>
      <c r="LOB178" s="37"/>
      <c r="LOC178" s="37"/>
      <c r="LOD178" s="37"/>
      <c r="LOE178" s="37"/>
      <c r="LOF178" s="37"/>
      <c r="LOG178" s="37"/>
      <c r="LOH178" s="37"/>
      <c r="LOI178" s="37"/>
      <c r="LOJ178" s="37"/>
      <c r="LOK178" s="37"/>
      <c r="LOL178" s="37"/>
      <c r="LOM178" s="37"/>
      <c r="LON178" s="37"/>
      <c r="LOO178" s="37"/>
      <c r="LOP178" s="37"/>
      <c r="LOQ178" s="37"/>
      <c r="LOR178" s="37"/>
      <c r="LOS178" s="37"/>
      <c r="LOT178" s="37"/>
      <c r="LOU178" s="37"/>
      <c r="LOV178" s="37"/>
      <c r="LOW178" s="37"/>
      <c r="LOX178" s="37"/>
      <c r="LOY178" s="37"/>
      <c r="LOZ178" s="37"/>
      <c r="LPA178" s="37"/>
      <c r="LPB178" s="37"/>
      <c r="LPC178" s="37"/>
      <c r="LPD178" s="37"/>
      <c r="LPE178" s="37"/>
      <c r="LPF178" s="37"/>
      <c r="LPG178" s="37"/>
      <c r="LPH178" s="37"/>
      <c r="LPI178" s="37"/>
      <c r="LPJ178" s="37"/>
      <c r="LPK178" s="37"/>
      <c r="LPL178" s="37"/>
      <c r="LPM178" s="37"/>
      <c r="LPN178" s="37"/>
      <c r="LPO178" s="37"/>
      <c r="LPP178" s="37"/>
      <c r="LPQ178" s="37"/>
      <c r="LPR178" s="37"/>
      <c r="LPS178" s="37"/>
      <c r="LPT178" s="37"/>
      <c r="LPU178" s="37"/>
      <c r="LPV178" s="37"/>
      <c r="LPW178" s="37"/>
      <c r="LPX178" s="37"/>
      <c r="LPY178" s="37"/>
      <c r="LPZ178" s="37"/>
      <c r="LQA178" s="37"/>
      <c r="LQB178" s="37"/>
      <c r="LQC178" s="37"/>
      <c r="LQD178" s="37"/>
      <c r="LQE178" s="37"/>
      <c r="LQF178" s="37"/>
      <c r="LQG178" s="37"/>
      <c r="LQH178" s="37"/>
      <c r="LQI178" s="37"/>
      <c r="LQJ178" s="37"/>
      <c r="LQK178" s="37"/>
      <c r="LQL178" s="37"/>
      <c r="LQM178" s="37"/>
      <c r="LQN178" s="37"/>
      <c r="LQO178" s="37"/>
      <c r="LQP178" s="37"/>
      <c r="LQQ178" s="37"/>
      <c r="LQR178" s="37"/>
      <c r="LQS178" s="37"/>
      <c r="LQT178" s="37"/>
      <c r="LQU178" s="37"/>
      <c r="LQV178" s="37"/>
      <c r="LQW178" s="37"/>
      <c r="LQX178" s="37"/>
      <c r="LQY178" s="37"/>
      <c r="LQZ178" s="37"/>
      <c r="LRA178" s="37"/>
      <c r="LRB178" s="37"/>
      <c r="LRC178" s="37"/>
      <c r="LRD178" s="37"/>
      <c r="LRE178" s="37"/>
      <c r="LRF178" s="37"/>
      <c r="LRG178" s="37"/>
      <c r="LRH178" s="37"/>
      <c r="LRI178" s="37"/>
      <c r="LRJ178" s="37"/>
      <c r="LRK178" s="37"/>
      <c r="LRL178" s="37"/>
      <c r="LRM178" s="37"/>
      <c r="LRN178" s="37"/>
      <c r="LRO178" s="37"/>
      <c r="LRP178" s="37"/>
      <c r="LRQ178" s="37"/>
      <c r="LRR178" s="37"/>
      <c r="LRS178" s="37"/>
      <c r="LRT178" s="37"/>
      <c r="LRU178" s="37"/>
      <c r="LRV178" s="37"/>
      <c r="LRW178" s="37"/>
      <c r="LRX178" s="37"/>
      <c r="LRY178" s="37"/>
      <c r="LRZ178" s="37"/>
      <c r="LSA178" s="37"/>
      <c r="LSB178" s="37"/>
      <c r="LSC178" s="37"/>
      <c r="LSD178" s="37"/>
      <c r="LSE178" s="37"/>
      <c r="LSF178" s="37"/>
      <c r="LSG178" s="37"/>
      <c r="LSH178" s="37"/>
      <c r="LSI178" s="37"/>
      <c r="LSJ178" s="37"/>
      <c r="LSK178" s="37"/>
      <c r="LSL178" s="37"/>
      <c r="LSM178" s="37"/>
      <c r="LSN178" s="37"/>
      <c r="LSO178" s="37"/>
      <c r="LSP178" s="37"/>
      <c r="LSQ178" s="37"/>
      <c r="LSR178" s="37"/>
      <c r="LSS178" s="37"/>
      <c r="LST178" s="37"/>
      <c r="LSU178" s="37"/>
      <c r="LSV178" s="37"/>
      <c r="LSW178" s="37"/>
      <c r="LSX178" s="37"/>
      <c r="LSY178" s="37"/>
      <c r="LSZ178" s="37"/>
      <c r="LTA178" s="37"/>
      <c r="LTB178" s="37"/>
      <c r="LTC178" s="37"/>
      <c r="LTD178" s="37"/>
      <c r="LTE178" s="37"/>
      <c r="LTF178" s="37"/>
      <c r="LTG178" s="37"/>
      <c r="LTH178" s="37"/>
      <c r="LTI178" s="37"/>
      <c r="LTJ178" s="37"/>
      <c r="LTK178" s="37"/>
      <c r="LTL178" s="37"/>
      <c r="LTM178" s="37"/>
      <c r="LTN178" s="37"/>
      <c r="LTO178" s="37"/>
      <c r="LTP178" s="37"/>
      <c r="LTQ178" s="37"/>
      <c r="LTR178" s="37"/>
      <c r="LTS178" s="37"/>
      <c r="LTT178" s="37"/>
      <c r="LTU178" s="37"/>
      <c r="LTV178" s="37"/>
      <c r="LTW178" s="37"/>
      <c r="LTX178" s="37"/>
      <c r="LTY178" s="37"/>
      <c r="LTZ178" s="37"/>
      <c r="LUA178" s="37"/>
      <c r="LUB178" s="37"/>
      <c r="LUC178" s="37"/>
      <c r="LUD178" s="37"/>
      <c r="LUE178" s="37"/>
      <c r="LUF178" s="37"/>
      <c r="LUG178" s="37"/>
      <c r="LUH178" s="37"/>
      <c r="LUI178" s="37"/>
      <c r="LUJ178" s="37"/>
      <c r="LUK178" s="37"/>
      <c r="LUL178" s="37"/>
      <c r="LUM178" s="37"/>
      <c r="LUN178" s="37"/>
      <c r="LUO178" s="37"/>
      <c r="LUP178" s="37"/>
      <c r="LUQ178" s="37"/>
      <c r="LUR178" s="37"/>
      <c r="LUS178" s="37"/>
      <c r="LUT178" s="37"/>
      <c r="LUU178" s="37"/>
      <c r="LUV178" s="37"/>
      <c r="LUW178" s="37"/>
      <c r="LUX178" s="37"/>
      <c r="LUY178" s="37"/>
      <c r="LUZ178" s="37"/>
      <c r="LVA178" s="37"/>
      <c r="LVB178" s="37"/>
      <c r="LVC178" s="37"/>
      <c r="LVD178" s="37"/>
      <c r="LVE178" s="37"/>
      <c r="LVF178" s="37"/>
      <c r="LVG178" s="37"/>
      <c r="LVH178" s="37"/>
      <c r="LVI178" s="37"/>
      <c r="LVJ178" s="37"/>
      <c r="LVK178" s="37"/>
      <c r="LVL178" s="37"/>
      <c r="LVM178" s="37"/>
      <c r="LVN178" s="37"/>
      <c r="LVO178" s="37"/>
      <c r="LVP178" s="37"/>
      <c r="LVQ178" s="37"/>
      <c r="LVR178" s="37"/>
      <c r="LVS178" s="37"/>
      <c r="LVT178" s="37"/>
      <c r="LVU178" s="37"/>
      <c r="LVV178" s="37"/>
      <c r="LVW178" s="37"/>
      <c r="LVX178" s="37"/>
      <c r="LVY178" s="37"/>
      <c r="LVZ178" s="37"/>
      <c r="LWA178" s="37"/>
      <c r="LWB178" s="37"/>
      <c r="LWC178" s="37"/>
      <c r="LWD178" s="37"/>
      <c r="LWE178" s="37"/>
      <c r="LWF178" s="37"/>
      <c r="LWG178" s="37"/>
      <c r="LWH178" s="37"/>
      <c r="LWI178" s="37"/>
      <c r="LWJ178" s="37"/>
      <c r="LWK178" s="37"/>
      <c r="LWL178" s="37"/>
      <c r="LWM178" s="37"/>
      <c r="LWN178" s="37"/>
      <c r="LWO178" s="37"/>
      <c r="LWP178" s="37"/>
      <c r="LWQ178" s="37"/>
      <c r="LWR178" s="37"/>
      <c r="LWS178" s="37"/>
      <c r="LWT178" s="37"/>
      <c r="LWU178" s="37"/>
      <c r="LWV178" s="37"/>
      <c r="LWW178" s="37"/>
      <c r="LWX178" s="37"/>
      <c r="LWY178" s="37"/>
      <c r="LWZ178" s="37"/>
      <c r="LXA178" s="37"/>
      <c r="LXB178" s="37"/>
      <c r="LXC178" s="37"/>
      <c r="LXD178" s="37"/>
      <c r="LXE178" s="37"/>
      <c r="LXF178" s="37"/>
      <c r="LXG178" s="37"/>
      <c r="LXH178" s="37"/>
      <c r="LXI178" s="37"/>
      <c r="LXJ178" s="37"/>
      <c r="LXK178" s="37"/>
      <c r="LXL178" s="37"/>
      <c r="LXM178" s="37"/>
      <c r="LXN178" s="37"/>
      <c r="LXO178" s="37"/>
      <c r="LXP178" s="37"/>
      <c r="LXQ178" s="37"/>
      <c r="LXR178" s="37"/>
      <c r="LXS178" s="37"/>
      <c r="LXT178" s="37"/>
      <c r="LXU178" s="37"/>
      <c r="LXV178" s="37"/>
      <c r="LXW178" s="37"/>
      <c r="LXX178" s="37"/>
      <c r="LXY178" s="37"/>
      <c r="LXZ178" s="37"/>
      <c r="LYA178" s="37"/>
      <c r="LYB178" s="37"/>
      <c r="LYC178" s="37"/>
      <c r="LYD178" s="37"/>
      <c r="LYE178" s="37"/>
      <c r="LYF178" s="37"/>
      <c r="LYG178" s="37"/>
      <c r="LYH178" s="37"/>
      <c r="LYI178" s="37"/>
      <c r="LYJ178" s="37"/>
      <c r="LYK178" s="37"/>
      <c r="LYL178" s="37"/>
      <c r="LYM178" s="37"/>
      <c r="LYN178" s="37"/>
      <c r="LYO178" s="37"/>
      <c r="LYP178" s="37"/>
      <c r="LYQ178" s="37"/>
      <c r="LYR178" s="37"/>
      <c r="LYS178" s="37"/>
      <c r="LYT178" s="37"/>
      <c r="LYU178" s="37"/>
      <c r="LYV178" s="37"/>
      <c r="LYW178" s="37"/>
      <c r="LYX178" s="37"/>
      <c r="LYY178" s="37"/>
      <c r="LYZ178" s="37"/>
      <c r="LZA178" s="37"/>
      <c r="LZB178" s="37"/>
      <c r="LZC178" s="37"/>
      <c r="LZD178" s="37"/>
      <c r="LZE178" s="37"/>
      <c r="LZF178" s="37"/>
      <c r="LZG178" s="37"/>
      <c r="LZH178" s="37"/>
      <c r="LZI178" s="37"/>
      <c r="LZJ178" s="37"/>
      <c r="LZK178" s="37"/>
      <c r="LZL178" s="37"/>
      <c r="LZM178" s="37"/>
      <c r="LZN178" s="37"/>
      <c r="LZO178" s="37"/>
      <c r="LZP178" s="37"/>
      <c r="LZQ178" s="37"/>
      <c r="LZR178" s="37"/>
      <c r="LZS178" s="37"/>
      <c r="LZT178" s="37"/>
      <c r="LZU178" s="37"/>
      <c r="LZV178" s="37"/>
      <c r="LZW178" s="37"/>
      <c r="LZX178" s="37"/>
      <c r="LZY178" s="37"/>
      <c r="LZZ178" s="37"/>
      <c r="MAA178" s="37"/>
      <c r="MAB178" s="37"/>
      <c r="MAC178" s="37"/>
      <c r="MAD178" s="37"/>
      <c r="MAE178" s="37"/>
      <c r="MAF178" s="37"/>
      <c r="MAG178" s="37"/>
      <c r="MAH178" s="37"/>
      <c r="MAI178" s="37"/>
      <c r="MAJ178" s="37"/>
      <c r="MAK178" s="37"/>
      <c r="MAL178" s="37"/>
      <c r="MAM178" s="37"/>
      <c r="MAN178" s="37"/>
      <c r="MAO178" s="37"/>
      <c r="MAP178" s="37"/>
      <c r="MAQ178" s="37"/>
      <c r="MAR178" s="37"/>
      <c r="MAS178" s="37"/>
      <c r="MAT178" s="37"/>
      <c r="MAU178" s="37"/>
      <c r="MAV178" s="37"/>
      <c r="MAW178" s="37"/>
      <c r="MAX178" s="37"/>
      <c r="MAY178" s="37"/>
      <c r="MAZ178" s="37"/>
      <c r="MBA178" s="37"/>
      <c r="MBB178" s="37"/>
      <c r="MBC178" s="37"/>
      <c r="MBD178" s="37"/>
      <c r="MBE178" s="37"/>
      <c r="MBF178" s="37"/>
      <c r="MBG178" s="37"/>
      <c r="MBH178" s="37"/>
      <c r="MBI178" s="37"/>
      <c r="MBJ178" s="37"/>
      <c r="MBK178" s="37"/>
      <c r="MBL178" s="37"/>
      <c r="MBM178" s="37"/>
      <c r="MBN178" s="37"/>
      <c r="MBO178" s="37"/>
      <c r="MBP178" s="37"/>
      <c r="MBQ178" s="37"/>
      <c r="MBR178" s="37"/>
      <c r="MBS178" s="37"/>
      <c r="MBT178" s="37"/>
      <c r="MBU178" s="37"/>
      <c r="MBV178" s="37"/>
      <c r="MBW178" s="37"/>
      <c r="MBX178" s="37"/>
      <c r="MBY178" s="37"/>
      <c r="MBZ178" s="37"/>
      <c r="MCA178" s="37"/>
      <c r="MCB178" s="37"/>
      <c r="MCC178" s="37"/>
      <c r="MCD178" s="37"/>
      <c r="MCE178" s="37"/>
      <c r="MCF178" s="37"/>
      <c r="MCG178" s="37"/>
      <c r="MCH178" s="37"/>
      <c r="MCI178" s="37"/>
      <c r="MCJ178" s="37"/>
      <c r="MCK178" s="37"/>
      <c r="MCL178" s="37"/>
      <c r="MCM178" s="37"/>
      <c r="MCN178" s="37"/>
      <c r="MCO178" s="37"/>
      <c r="MCP178" s="37"/>
      <c r="MCQ178" s="37"/>
      <c r="MCR178" s="37"/>
      <c r="MCS178" s="37"/>
      <c r="MCT178" s="37"/>
      <c r="MCU178" s="37"/>
      <c r="MCV178" s="37"/>
      <c r="MCW178" s="37"/>
      <c r="MCX178" s="37"/>
      <c r="MCY178" s="37"/>
      <c r="MCZ178" s="37"/>
      <c r="MDA178" s="37"/>
      <c r="MDB178" s="37"/>
      <c r="MDC178" s="37"/>
      <c r="MDD178" s="37"/>
      <c r="MDE178" s="37"/>
      <c r="MDF178" s="37"/>
      <c r="MDG178" s="37"/>
      <c r="MDH178" s="37"/>
      <c r="MDI178" s="37"/>
      <c r="MDJ178" s="37"/>
      <c r="MDK178" s="37"/>
      <c r="MDL178" s="37"/>
      <c r="MDM178" s="37"/>
      <c r="MDN178" s="37"/>
      <c r="MDO178" s="37"/>
      <c r="MDP178" s="37"/>
      <c r="MDQ178" s="37"/>
      <c r="MDR178" s="37"/>
      <c r="MDS178" s="37"/>
      <c r="MDT178" s="37"/>
      <c r="MDU178" s="37"/>
      <c r="MDV178" s="37"/>
      <c r="MDW178" s="37"/>
      <c r="MDX178" s="37"/>
      <c r="MDY178" s="37"/>
      <c r="MDZ178" s="37"/>
      <c r="MEA178" s="37"/>
      <c r="MEB178" s="37"/>
      <c r="MEC178" s="37"/>
      <c r="MED178" s="37"/>
      <c r="MEE178" s="37"/>
      <c r="MEF178" s="37"/>
      <c r="MEG178" s="37"/>
      <c r="MEH178" s="37"/>
      <c r="MEI178" s="37"/>
      <c r="MEJ178" s="37"/>
      <c r="MEK178" s="37"/>
      <c r="MEL178" s="37"/>
      <c r="MEM178" s="37"/>
      <c r="MEN178" s="37"/>
      <c r="MEO178" s="37"/>
      <c r="MEP178" s="37"/>
      <c r="MEQ178" s="37"/>
      <c r="MER178" s="37"/>
      <c r="MES178" s="37"/>
      <c r="MET178" s="37"/>
      <c r="MEU178" s="37"/>
      <c r="MEV178" s="37"/>
      <c r="MEW178" s="37"/>
      <c r="MEX178" s="37"/>
      <c r="MEY178" s="37"/>
      <c r="MEZ178" s="37"/>
      <c r="MFA178" s="37"/>
      <c r="MFB178" s="37"/>
      <c r="MFC178" s="37"/>
      <c r="MFD178" s="37"/>
      <c r="MFE178" s="37"/>
      <c r="MFF178" s="37"/>
      <c r="MFG178" s="37"/>
      <c r="MFH178" s="37"/>
      <c r="MFI178" s="37"/>
      <c r="MFJ178" s="37"/>
      <c r="MFK178" s="37"/>
      <c r="MFL178" s="37"/>
      <c r="MFM178" s="37"/>
      <c r="MFN178" s="37"/>
      <c r="MFO178" s="37"/>
      <c r="MFP178" s="37"/>
      <c r="MFQ178" s="37"/>
      <c r="MFR178" s="37"/>
      <c r="MFS178" s="37"/>
      <c r="MFT178" s="37"/>
      <c r="MFU178" s="37"/>
      <c r="MFV178" s="37"/>
      <c r="MFW178" s="37"/>
      <c r="MFX178" s="37"/>
      <c r="MFY178" s="37"/>
      <c r="MFZ178" s="37"/>
      <c r="MGA178" s="37"/>
      <c r="MGB178" s="37"/>
      <c r="MGC178" s="37"/>
      <c r="MGD178" s="37"/>
      <c r="MGE178" s="37"/>
      <c r="MGF178" s="37"/>
      <c r="MGG178" s="37"/>
      <c r="MGH178" s="37"/>
      <c r="MGI178" s="37"/>
      <c r="MGJ178" s="37"/>
      <c r="MGK178" s="37"/>
      <c r="MGL178" s="37"/>
      <c r="MGM178" s="37"/>
      <c r="MGN178" s="37"/>
      <c r="MGO178" s="37"/>
      <c r="MGP178" s="37"/>
      <c r="MGQ178" s="37"/>
      <c r="MGR178" s="37"/>
      <c r="MGS178" s="37"/>
      <c r="MGT178" s="37"/>
      <c r="MGU178" s="37"/>
      <c r="MGV178" s="37"/>
      <c r="MGW178" s="37"/>
      <c r="MGX178" s="37"/>
      <c r="MGY178" s="37"/>
      <c r="MGZ178" s="37"/>
      <c r="MHA178" s="37"/>
      <c r="MHB178" s="37"/>
      <c r="MHC178" s="37"/>
      <c r="MHD178" s="37"/>
      <c r="MHE178" s="37"/>
      <c r="MHF178" s="37"/>
      <c r="MHG178" s="37"/>
      <c r="MHH178" s="37"/>
      <c r="MHI178" s="37"/>
      <c r="MHJ178" s="37"/>
      <c r="MHK178" s="37"/>
      <c r="MHL178" s="37"/>
      <c r="MHM178" s="37"/>
      <c r="MHN178" s="37"/>
      <c r="MHO178" s="37"/>
      <c r="MHP178" s="37"/>
      <c r="MHQ178" s="37"/>
      <c r="MHR178" s="37"/>
      <c r="MHS178" s="37"/>
      <c r="MHT178" s="37"/>
      <c r="MHU178" s="37"/>
      <c r="MHV178" s="37"/>
      <c r="MHW178" s="37"/>
      <c r="MHX178" s="37"/>
      <c r="MHY178" s="37"/>
      <c r="MHZ178" s="37"/>
      <c r="MIA178" s="37"/>
      <c r="MIB178" s="37"/>
      <c r="MIC178" s="37"/>
      <c r="MID178" s="37"/>
      <c r="MIE178" s="37"/>
      <c r="MIF178" s="37"/>
      <c r="MIG178" s="37"/>
      <c r="MIH178" s="37"/>
      <c r="MII178" s="37"/>
      <c r="MIJ178" s="37"/>
      <c r="MIK178" s="37"/>
      <c r="MIL178" s="37"/>
      <c r="MIM178" s="37"/>
      <c r="MIN178" s="37"/>
      <c r="MIO178" s="37"/>
      <c r="MIP178" s="37"/>
      <c r="MIQ178" s="37"/>
      <c r="MIR178" s="37"/>
      <c r="MIS178" s="37"/>
      <c r="MIT178" s="37"/>
      <c r="MIU178" s="37"/>
      <c r="MIV178" s="37"/>
      <c r="MIW178" s="37"/>
      <c r="MIX178" s="37"/>
      <c r="MIY178" s="37"/>
      <c r="MIZ178" s="37"/>
      <c r="MJA178" s="37"/>
      <c r="MJB178" s="37"/>
      <c r="MJC178" s="37"/>
      <c r="MJD178" s="37"/>
      <c r="MJE178" s="37"/>
      <c r="MJF178" s="37"/>
      <c r="MJG178" s="37"/>
      <c r="MJH178" s="37"/>
      <c r="MJI178" s="37"/>
      <c r="MJJ178" s="37"/>
      <c r="MJK178" s="37"/>
      <c r="MJL178" s="37"/>
      <c r="MJM178" s="37"/>
      <c r="MJN178" s="37"/>
      <c r="MJO178" s="37"/>
      <c r="MJP178" s="37"/>
      <c r="MJQ178" s="37"/>
      <c r="MJR178" s="37"/>
      <c r="MJS178" s="37"/>
      <c r="MJT178" s="37"/>
      <c r="MJU178" s="37"/>
      <c r="MJV178" s="37"/>
      <c r="MJW178" s="37"/>
      <c r="MJX178" s="37"/>
      <c r="MJY178" s="37"/>
      <c r="MJZ178" s="37"/>
      <c r="MKA178" s="37"/>
      <c r="MKB178" s="37"/>
      <c r="MKC178" s="37"/>
      <c r="MKD178" s="37"/>
      <c r="MKE178" s="37"/>
      <c r="MKF178" s="37"/>
      <c r="MKG178" s="37"/>
      <c r="MKH178" s="37"/>
      <c r="MKI178" s="37"/>
      <c r="MKJ178" s="37"/>
      <c r="MKK178" s="37"/>
      <c r="MKL178" s="37"/>
      <c r="MKM178" s="37"/>
      <c r="MKN178" s="37"/>
      <c r="MKO178" s="37"/>
      <c r="MKP178" s="37"/>
      <c r="MKQ178" s="37"/>
      <c r="MKR178" s="37"/>
      <c r="MKS178" s="37"/>
      <c r="MKT178" s="37"/>
      <c r="MKU178" s="37"/>
      <c r="MKV178" s="37"/>
      <c r="MKW178" s="37"/>
      <c r="MKX178" s="37"/>
      <c r="MKY178" s="37"/>
      <c r="MKZ178" s="37"/>
      <c r="MLA178" s="37"/>
      <c r="MLB178" s="37"/>
      <c r="MLC178" s="37"/>
      <c r="MLD178" s="37"/>
      <c r="MLE178" s="37"/>
      <c r="MLF178" s="37"/>
      <c r="MLG178" s="37"/>
      <c r="MLH178" s="37"/>
      <c r="MLI178" s="37"/>
      <c r="MLJ178" s="37"/>
      <c r="MLK178" s="37"/>
      <c r="MLL178" s="37"/>
      <c r="MLM178" s="37"/>
      <c r="MLN178" s="37"/>
      <c r="MLO178" s="37"/>
      <c r="MLP178" s="37"/>
      <c r="MLQ178" s="37"/>
      <c r="MLR178" s="37"/>
      <c r="MLS178" s="37"/>
      <c r="MLT178" s="37"/>
      <c r="MLU178" s="37"/>
      <c r="MLV178" s="37"/>
      <c r="MLW178" s="37"/>
      <c r="MLX178" s="37"/>
      <c r="MLY178" s="37"/>
      <c r="MLZ178" s="37"/>
      <c r="MMA178" s="37"/>
      <c r="MMB178" s="37"/>
      <c r="MMC178" s="37"/>
      <c r="MMD178" s="37"/>
      <c r="MME178" s="37"/>
      <c r="MMF178" s="37"/>
      <c r="MMG178" s="37"/>
      <c r="MMH178" s="37"/>
      <c r="MMI178" s="37"/>
      <c r="MMJ178" s="37"/>
      <c r="MMK178" s="37"/>
      <c r="MML178" s="37"/>
      <c r="MMM178" s="37"/>
      <c r="MMN178" s="37"/>
      <c r="MMO178" s="37"/>
      <c r="MMP178" s="37"/>
      <c r="MMQ178" s="37"/>
      <c r="MMR178" s="37"/>
      <c r="MMS178" s="37"/>
      <c r="MMT178" s="37"/>
      <c r="MMU178" s="37"/>
      <c r="MMV178" s="37"/>
      <c r="MMW178" s="37"/>
      <c r="MMX178" s="37"/>
      <c r="MMY178" s="37"/>
      <c r="MMZ178" s="37"/>
      <c r="MNA178" s="37"/>
      <c r="MNB178" s="37"/>
      <c r="MNC178" s="37"/>
      <c r="MND178" s="37"/>
      <c r="MNE178" s="37"/>
      <c r="MNF178" s="37"/>
      <c r="MNG178" s="37"/>
      <c r="MNH178" s="37"/>
      <c r="MNI178" s="37"/>
      <c r="MNJ178" s="37"/>
      <c r="MNK178" s="37"/>
      <c r="MNL178" s="37"/>
      <c r="MNM178" s="37"/>
      <c r="MNN178" s="37"/>
      <c r="MNO178" s="37"/>
      <c r="MNP178" s="37"/>
      <c r="MNQ178" s="37"/>
      <c r="MNR178" s="37"/>
      <c r="MNS178" s="37"/>
      <c r="MNT178" s="37"/>
      <c r="MNU178" s="37"/>
      <c r="MNV178" s="37"/>
      <c r="MNW178" s="37"/>
      <c r="MNX178" s="37"/>
      <c r="MNY178" s="37"/>
      <c r="MNZ178" s="37"/>
      <c r="MOA178" s="37"/>
      <c r="MOB178" s="37"/>
      <c r="MOC178" s="37"/>
      <c r="MOD178" s="37"/>
      <c r="MOE178" s="37"/>
      <c r="MOF178" s="37"/>
      <c r="MOG178" s="37"/>
      <c r="MOH178" s="37"/>
      <c r="MOI178" s="37"/>
      <c r="MOJ178" s="37"/>
      <c r="MOK178" s="37"/>
      <c r="MOL178" s="37"/>
      <c r="MOM178" s="37"/>
      <c r="MON178" s="37"/>
      <c r="MOO178" s="37"/>
      <c r="MOP178" s="37"/>
      <c r="MOQ178" s="37"/>
      <c r="MOR178" s="37"/>
      <c r="MOS178" s="37"/>
      <c r="MOT178" s="37"/>
      <c r="MOU178" s="37"/>
      <c r="MOV178" s="37"/>
      <c r="MOW178" s="37"/>
      <c r="MOX178" s="37"/>
      <c r="MOY178" s="37"/>
      <c r="MOZ178" s="37"/>
      <c r="MPA178" s="37"/>
      <c r="MPB178" s="37"/>
      <c r="MPC178" s="37"/>
      <c r="MPD178" s="37"/>
      <c r="MPE178" s="37"/>
      <c r="MPF178" s="37"/>
      <c r="MPG178" s="37"/>
      <c r="MPH178" s="37"/>
      <c r="MPI178" s="37"/>
      <c r="MPJ178" s="37"/>
      <c r="MPK178" s="37"/>
      <c r="MPL178" s="37"/>
      <c r="MPM178" s="37"/>
      <c r="MPN178" s="37"/>
      <c r="MPO178" s="37"/>
      <c r="MPP178" s="37"/>
      <c r="MPQ178" s="37"/>
      <c r="MPR178" s="37"/>
      <c r="MPS178" s="37"/>
      <c r="MPT178" s="37"/>
      <c r="MPU178" s="37"/>
      <c r="MPV178" s="37"/>
      <c r="MPW178" s="37"/>
      <c r="MPX178" s="37"/>
      <c r="MPY178" s="37"/>
      <c r="MPZ178" s="37"/>
      <c r="MQA178" s="37"/>
      <c r="MQB178" s="37"/>
      <c r="MQC178" s="37"/>
      <c r="MQD178" s="37"/>
      <c r="MQE178" s="37"/>
      <c r="MQF178" s="37"/>
      <c r="MQG178" s="37"/>
      <c r="MQH178" s="37"/>
      <c r="MQI178" s="37"/>
      <c r="MQJ178" s="37"/>
      <c r="MQK178" s="37"/>
      <c r="MQL178" s="37"/>
      <c r="MQM178" s="37"/>
      <c r="MQN178" s="37"/>
      <c r="MQO178" s="37"/>
      <c r="MQP178" s="37"/>
      <c r="MQQ178" s="37"/>
      <c r="MQR178" s="37"/>
      <c r="MQS178" s="37"/>
      <c r="MQT178" s="37"/>
      <c r="MQU178" s="37"/>
      <c r="MQV178" s="37"/>
      <c r="MQW178" s="37"/>
      <c r="MQX178" s="37"/>
      <c r="MQY178" s="37"/>
      <c r="MQZ178" s="37"/>
      <c r="MRA178" s="37"/>
      <c r="MRB178" s="37"/>
      <c r="MRC178" s="37"/>
      <c r="MRD178" s="37"/>
      <c r="MRE178" s="37"/>
      <c r="MRF178" s="37"/>
      <c r="MRG178" s="37"/>
      <c r="MRH178" s="37"/>
      <c r="MRI178" s="37"/>
      <c r="MRJ178" s="37"/>
      <c r="MRK178" s="37"/>
      <c r="MRL178" s="37"/>
      <c r="MRM178" s="37"/>
      <c r="MRN178" s="37"/>
      <c r="MRO178" s="37"/>
      <c r="MRP178" s="37"/>
      <c r="MRQ178" s="37"/>
      <c r="MRR178" s="37"/>
      <c r="MRS178" s="37"/>
      <c r="MRT178" s="37"/>
      <c r="MRU178" s="37"/>
      <c r="MRV178" s="37"/>
      <c r="MRW178" s="37"/>
      <c r="MRX178" s="37"/>
      <c r="MRY178" s="37"/>
      <c r="MRZ178" s="37"/>
      <c r="MSA178" s="37"/>
      <c r="MSB178" s="37"/>
      <c r="MSC178" s="37"/>
      <c r="MSD178" s="37"/>
      <c r="MSE178" s="37"/>
      <c r="MSF178" s="37"/>
      <c r="MSG178" s="37"/>
      <c r="MSH178" s="37"/>
      <c r="MSI178" s="37"/>
      <c r="MSJ178" s="37"/>
      <c r="MSK178" s="37"/>
      <c r="MSL178" s="37"/>
      <c r="MSM178" s="37"/>
      <c r="MSN178" s="37"/>
      <c r="MSO178" s="37"/>
      <c r="MSP178" s="37"/>
      <c r="MSQ178" s="37"/>
      <c r="MSR178" s="37"/>
      <c r="MSS178" s="37"/>
      <c r="MST178" s="37"/>
      <c r="MSU178" s="37"/>
      <c r="MSV178" s="37"/>
      <c r="MSW178" s="37"/>
      <c r="MSX178" s="37"/>
      <c r="MSY178" s="37"/>
      <c r="MSZ178" s="37"/>
      <c r="MTA178" s="37"/>
      <c r="MTB178" s="37"/>
      <c r="MTC178" s="37"/>
      <c r="MTD178" s="37"/>
      <c r="MTE178" s="37"/>
      <c r="MTF178" s="37"/>
      <c r="MTG178" s="37"/>
      <c r="MTH178" s="37"/>
      <c r="MTI178" s="37"/>
      <c r="MTJ178" s="37"/>
      <c r="MTK178" s="37"/>
      <c r="MTL178" s="37"/>
      <c r="MTM178" s="37"/>
      <c r="MTN178" s="37"/>
      <c r="MTO178" s="37"/>
      <c r="MTP178" s="37"/>
      <c r="MTQ178" s="37"/>
      <c r="MTR178" s="37"/>
      <c r="MTS178" s="37"/>
      <c r="MTT178" s="37"/>
      <c r="MTU178" s="37"/>
      <c r="MTV178" s="37"/>
      <c r="MTW178" s="37"/>
      <c r="MTX178" s="37"/>
      <c r="MTY178" s="37"/>
      <c r="MTZ178" s="37"/>
      <c r="MUA178" s="37"/>
      <c r="MUB178" s="37"/>
      <c r="MUC178" s="37"/>
      <c r="MUD178" s="37"/>
      <c r="MUE178" s="37"/>
      <c r="MUF178" s="37"/>
      <c r="MUG178" s="37"/>
      <c r="MUH178" s="37"/>
      <c r="MUI178" s="37"/>
      <c r="MUJ178" s="37"/>
      <c r="MUK178" s="37"/>
      <c r="MUL178" s="37"/>
      <c r="MUM178" s="37"/>
      <c r="MUN178" s="37"/>
      <c r="MUO178" s="37"/>
      <c r="MUP178" s="37"/>
      <c r="MUQ178" s="37"/>
      <c r="MUR178" s="37"/>
      <c r="MUS178" s="37"/>
      <c r="MUT178" s="37"/>
      <c r="MUU178" s="37"/>
      <c r="MUV178" s="37"/>
      <c r="MUW178" s="37"/>
      <c r="MUX178" s="37"/>
      <c r="MUY178" s="37"/>
      <c r="MUZ178" s="37"/>
      <c r="MVA178" s="37"/>
      <c r="MVB178" s="37"/>
      <c r="MVC178" s="37"/>
      <c r="MVD178" s="37"/>
      <c r="MVE178" s="37"/>
      <c r="MVF178" s="37"/>
      <c r="MVG178" s="37"/>
      <c r="MVH178" s="37"/>
      <c r="MVI178" s="37"/>
      <c r="MVJ178" s="37"/>
      <c r="MVK178" s="37"/>
      <c r="MVL178" s="37"/>
      <c r="MVM178" s="37"/>
      <c r="MVN178" s="37"/>
      <c r="MVO178" s="37"/>
      <c r="MVP178" s="37"/>
      <c r="MVQ178" s="37"/>
      <c r="MVR178" s="37"/>
      <c r="MVS178" s="37"/>
      <c r="MVT178" s="37"/>
      <c r="MVU178" s="37"/>
      <c r="MVV178" s="37"/>
      <c r="MVW178" s="37"/>
      <c r="MVX178" s="37"/>
      <c r="MVY178" s="37"/>
      <c r="MVZ178" s="37"/>
      <c r="MWA178" s="37"/>
      <c r="MWB178" s="37"/>
      <c r="MWC178" s="37"/>
      <c r="MWD178" s="37"/>
      <c r="MWE178" s="37"/>
      <c r="MWF178" s="37"/>
      <c r="MWG178" s="37"/>
      <c r="MWH178" s="37"/>
      <c r="MWI178" s="37"/>
      <c r="MWJ178" s="37"/>
      <c r="MWK178" s="37"/>
      <c r="MWL178" s="37"/>
      <c r="MWM178" s="37"/>
      <c r="MWN178" s="37"/>
      <c r="MWO178" s="37"/>
      <c r="MWP178" s="37"/>
      <c r="MWQ178" s="37"/>
      <c r="MWR178" s="37"/>
      <c r="MWS178" s="37"/>
      <c r="MWT178" s="37"/>
      <c r="MWU178" s="37"/>
      <c r="MWV178" s="37"/>
      <c r="MWW178" s="37"/>
      <c r="MWX178" s="37"/>
      <c r="MWY178" s="37"/>
      <c r="MWZ178" s="37"/>
      <c r="MXA178" s="37"/>
      <c r="MXB178" s="37"/>
      <c r="MXC178" s="37"/>
      <c r="MXD178" s="37"/>
      <c r="MXE178" s="37"/>
      <c r="MXF178" s="37"/>
      <c r="MXG178" s="37"/>
      <c r="MXH178" s="37"/>
      <c r="MXI178" s="37"/>
      <c r="MXJ178" s="37"/>
      <c r="MXK178" s="37"/>
      <c r="MXL178" s="37"/>
      <c r="MXM178" s="37"/>
      <c r="MXN178" s="37"/>
      <c r="MXO178" s="37"/>
      <c r="MXP178" s="37"/>
      <c r="MXQ178" s="37"/>
      <c r="MXR178" s="37"/>
      <c r="MXS178" s="37"/>
      <c r="MXT178" s="37"/>
      <c r="MXU178" s="37"/>
      <c r="MXV178" s="37"/>
      <c r="MXW178" s="37"/>
      <c r="MXX178" s="37"/>
      <c r="MXY178" s="37"/>
      <c r="MXZ178" s="37"/>
      <c r="MYA178" s="37"/>
      <c r="MYB178" s="37"/>
      <c r="MYC178" s="37"/>
      <c r="MYD178" s="37"/>
      <c r="MYE178" s="37"/>
      <c r="MYF178" s="37"/>
      <c r="MYG178" s="37"/>
      <c r="MYH178" s="37"/>
      <c r="MYI178" s="37"/>
      <c r="MYJ178" s="37"/>
      <c r="MYK178" s="37"/>
      <c r="MYL178" s="37"/>
      <c r="MYM178" s="37"/>
      <c r="MYN178" s="37"/>
      <c r="MYO178" s="37"/>
      <c r="MYP178" s="37"/>
      <c r="MYQ178" s="37"/>
      <c r="MYR178" s="37"/>
      <c r="MYS178" s="37"/>
      <c r="MYT178" s="37"/>
      <c r="MYU178" s="37"/>
      <c r="MYV178" s="37"/>
      <c r="MYW178" s="37"/>
      <c r="MYX178" s="37"/>
      <c r="MYY178" s="37"/>
      <c r="MYZ178" s="37"/>
      <c r="MZA178" s="37"/>
      <c r="MZB178" s="37"/>
      <c r="MZC178" s="37"/>
      <c r="MZD178" s="37"/>
      <c r="MZE178" s="37"/>
      <c r="MZF178" s="37"/>
      <c r="MZG178" s="37"/>
      <c r="MZH178" s="37"/>
      <c r="MZI178" s="37"/>
      <c r="MZJ178" s="37"/>
      <c r="MZK178" s="37"/>
      <c r="MZL178" s="37"/>
      <c r="MZM178" s="37"/>
      <c r="MZN178" s="37"/>
      <c r="MZO178" s="37"/>
      <c r="MZP178" s="37"/>
      <c r="MZQ178" s="37"/>
      <c r="MZR178" s="37"/>
      <c r="MZS178" s="37"/>
      <c r="MZT178" s="37"/>
      <c r="MZU178" s="37"/>
      <c r="MZV178" s="37"/>
      <c r="MZW178" s="37"/>
      <c r="MZX178" s="37"/>
      <c r="MZY178" s="37"/>
      <c r="MZZ178" s="37"/>
      <c r="NAA178" s="37"/>
      <c r="NAB178" s="37"/>
      <c r="NAC178" s="37"/>
      <c r="NAD178" s="37"/>
      <c r="NAE178" s="37"/>
      <c r="NAF178" s="37"/>
      <c r="NAG178" s="37"/>
      <c r="NAH178" s="37"/>
      <c r="NAI178" s="37"/>
      <c r="NAJ178" s="37"/>
      <c r="NAK178" s="37"/>
      <c r="NAL178" s="37"/>
      <c r="NAM178" s="37"/>
      <c r="NAN178" s="37"/>
      <c r="NAO178" s="37"/>
      <c r="NAP178" s="37"/>
      <c r="NAQ178" s="37"/>
      <c r="NAR178" s="37"/>
      <c r="NAS178" s="37"/>
      <c r="NAT178" s="37"/>
      <c r="NAU178" s="37"/>
      <c r="NAV178" s="37"/>
      <c r="NAW178" s="37"/>
      <c r="NAX178" s="37"/>
      <c r="NAY178" s="37"/>
      <c r="NAZ178" s="37"/>
      <c r="NBA178" s="37"/>
      <c r="NBB178" s="37"/>
      <c r="NBC178" s="37"/>
      <c r="NBD178" s="37"/>
      <c r="NBE178" s="37"/>
      <c r="NBF178" s="37"/>
      <c r="NBG178" s="37"/>
      <c r="NBH178" s="37"/>
      <c r="NBI178" s="37"/>
      <c r="NBJ178" s="37"/>
      <c r="NBK178" s="37"/>
      <c r="NBL178" s="37"/>
      <c r="NBM178" s="37"/>
      <c r="NBN178" s="37"/>
      <c r="NBO178" s="37"/>
      <c r="NBP178" s="37"/>
      <c r="NBQ178" s="37"/>
      <c r="NBR178" s="37"/>
      <c r="NBS178" s="37"/>
      <c r="NBT178" s="37"/>
      <c r="NBU178" s="37"/>
      <c r="NBV178" s="37"/>
      <c r="NBW178" s="37"/>
      <c r="NBX178" s="37"/>
      <c r="NBY178" s="37"/>
      <c r="NBZ178" s="37"/>
      <c r="NCA178" s="37"/>
      <c r="NCB178" s="37"/>
      <c r="NCC178" s="37"/>
      <c r="NCD178" s="37"/>
      <c r="NCE178" s="37"/>
      <c r="NCF178" s="37"/>
      <c r="NCG178" s="37"/>
      <c r="NCH178" s="37"/>
      <c r="NCI178" s="37"/>
      <c r="NCJ178" s="37"/>
      <c r="NCK178" s="37"/>
      <c r="NCL178" s="37"/>
      <c r="NCM178" s="37"/>
      <c r="NCN178" s="37"/>
      <c r="NCO178" s="37"/>
      <c r="NCP178" s="37"/>
      <c r="NCQ178" s="37"/>
      <c r="NCR178" s="37"/>
      <c r="NCS178" s="37"/>
      <c r="NCT178" s="37"/>
      <c r="NCU178" s="37"/>
      <c r="NCV178" s="37"/>
      <c r="NCW178" s="37"/>
      <c r="NCX178" s="37"/>
      <c r="NCY178" s="37"/>
      <c r="NCZ178" s="37"/>
      <c r="NDA178" s="37"/>
      <c r="NDB178" s="37"/>
      <c r="NDC178" s="37"/>
      <c r="NDD178" s="37"/>
      <c r="NDE178" s="37"/>
      <c r="NDF178" s="37"/>
      <c r="NDG178" s="37"/>
      <c r="NDH178" s="37"/>
      <c r="NDI178" s="37"/>
      <c r="NDJ178" s="37"/>
      <c r="NDK178" s="37"/>
      <c r="NDL178" s="37"/>
      <c r="NDM178" s="37"/>
      <c r="NDN178" s="37"/>
      <c r="NDO178" s="37"/>
      <c r="NDP178" s="37"/>
      <c r="NDQ178" s="37"/>
      <c r="NDR178" s="37"/>
      <c r="NDS178" s="37"/>
      <c r="NDT178" s="37"/>
      <c r="NDU178" s="37"/>
      <c r="NDV178" s="37"/>
      <c r="NDW178" s="37"/>
      <c r="NDX178" s="37"/>
      <c r="NDY178" s="37"/>
      <c r="NDZ178" s="37"/>
      <c r="NEA178" s="37"/>
      <c r="NEB178" s="37"/>
      <c r="NEC178" s="37"/>
      <c r="NED178" s="37"/>
      <c r="NEE178" s="37"/>
      <c r="NEF178" s="37"/>
      <c r="NEG178" s="37"/>
      <c r="NEH178" s="37"/>
      <c r="NEI178" s="37"/>
      <c r="NEJ178" s="37"/>
      <c r="NEK178" s="37"/>
      <c r="NEL178" s="37"/>
      <c r="NEM178" s="37"/>
      <c r="NEN178" s="37"/>
      <c r="NEO178" s="37"/>
      <c r="NEP178" s="37"/>
      <c r="NEQ178" s="37"/>
      <c r="NER178" s="37"/>
      <c r="NES178" s="37"/>
      <c r="NET178" s="37"/>
      <c r="NEU178" s="37"/>
      <c r="NEV178" s="37"/>
      <c r="NEW178" s="37"/>
      <c r="NEX178" s="37"/>
      <c r="NEY178" s="37"/>
      <c r="NEZ178" s="37"/>
      <c r="NFA178" s="37"/>
      <c r="NFB178" s="37"/>
      <c r="NFC178" s="37"/>
      <c r="NFD178" s="37"/>
      <c r="NFE178" s="37"/>
      <c r="NFF178" s="37"/>
      <c r="NFG178" s="37"/>
      <c r="NFH178" s="37"/>
      <c r="NFI178" s="37"/>
      <c r="NFJ178" s="37"/>
      <c r="NFK178" s="37"/>
      <c r="NFL178" s="37"/>
      <c r="NFM178" s="37"/>
      <c r="NFN178" s="37"/>
      <c r="NFO178" s="37"/>
      <c r="NFP178" s="37"/>
      <c r="NFQ178" s="37"/>
      <c r="NFR178" s="37"/>
      <c r="NFS178" s="37"/>
      <c r="NFT178" s="37"/>
      <c r="NFU178" s="37"/>
      <c r="NFV178" s="37"/>
      <c r="NFW178" s="37"/>
      <c r="NFX178" s="37"/>
      <c r="NFY178" s="37"/>
      <c r="NFZ178" s="37"/>
      <c r="NGA178" s="37"/>
      <c r="NGB178" s="37"/>
      <c r="NGC178" s="37"/>
      <c r="NGD178" s="37"/>
      <c r="NGE178" s="37"/>
      <c r="NGF178" s="37"/>
      <c r="NGG178" s="37"/>
      <c r="NGH178" s="37"/>
      <c r="NGI178" s="37"/>
      <c r="NGJ178" s="37"/>
      <c r="NGK178" s="37"/>
      <c r="NGL178" s="37"/>
      <c r="NGM178" s="37"/>
      <c r="NGN178" s="37"/>
      <c r="NGO178" s="37"/>
      <c r="NGP178" s="37"/>
      <c r="NGQ178" s="37"/>
      <c r="NGR178" s="37"/>
      <c r="NGS178" s="37"/>
      <c r="NGT178" s="37"/>
      <c r="NGU178" s="37"/>
      <c r="NGV178" s="37"/>
      <c r="NGW178" s="37"/>
      <c r="NGX178" s="37"/>
      <c r="NGY178" s="37"/>
      <c r="NGZ178" s="37"/>
      <c r="NHA178" s="37"/>
      <c r="NHB178" s="37"/>
      <c r="NHC178" s="37"/>
      <c r="NHD178" s="37"/>
      <c r="NHE178" s="37"/>
      <c r="NHF178" s="37"/>
      <c r="NHG178" s="37"/>
      <c r="NHH178" s="37"/>
      <c r="NHI178" s="37"/>
      <c r="NHJ178" s="37"/>
      <c r="NHK178" s="37"/>
      <c r="NHL178" s="37"/>
      <c r="NHM178" s="37"/>
      <c r="NHN178" s="37"/>
      <c r="NHO178" s="37"/>
      <c r="NHP178" s="37"/>
      <c r="NHQ178" s="37"/>
      <c r="NHR178" s="37"/>
      <c r="NHS178" s="37"/>
      <c r="NHT178" s="37"/>
      <c r="NHU178" s="37"/>
      <c r="NHV178" s="37"/>
      <c r="NHW178" s="37"/>
      <c r="NHX178" s="37"/>
      <c r="NHY178" s="37"/>
      <c r="NHZ178" s="37"/>
      <c r="NIA178" s="37"/>
      <c r="NIB178" s="37"/>
      <c r="NIC178" s="37"/>
      <c r="NID178" s="37"/>
      <c r="NIE178" s="37"/>
      <c r="NIF178" s="37"/>
      <c r="NIG178" s="37"/>
      <c r="NIH178" s="37"/>
      <c r="NII178" s="37"/>
      <c r="NIJ178" s="37"/>
      <c r="NIK178" s="37"/>
      <c r="NIL178" s="37"/>
      <c r="NIM178" s="37"/>
      <c r="NIN178" s="37"/>
      <c r="NIO178" s="37"/>
      <c r="NIP178" s="37"/>
      <c r="NIQ178" s="37"/>
      <c r="NIR178" s="37"/>
      <c r="NIS178" s="37"/>
      <c r="NIT178" s="37"/>
      <c r="NIU178" s="37"/>
      <c r="NIV178" s="37"/>
      <c r="NIW178" s="37"/>
      <c r="NIX178" s="37"/>
      <c r="NIY178" s="37"/>
      <c r="NIZ178" s="37"/>
      <c r="NJA178" s="37"/>
      <c r="NJB178" s="37"/>
      <c r="NJC178" s="37"/>
      <c r="NJD178" s="37"/>
      <c r="NJE178" s="37"/>
      <c r="NJF178" s="37"/>
      <c r="NJG178" s="37"/>
      <c r="NJH178" s="37"/>
      <c r="NJI178" s="37"/>
      <c r="NJJ178" s="37"/>
      <c r="NJK178" s="37"/>
      <c r="NJL178" s="37"/>
      <c r="NJM178" s="37"/>
      <c r="NJN178" s="37"/>
      <c r="NJO178" s="37"/>
      <c r="NJP178" s="37"/>
      <c r="NJQ178" s="37"/>
      <c r="NJR178" s="37"/>
      <c r="NJS178" s="37"/>
      <c r="NJT178" s="37"/>
      <c r="NJU178" s="37"/>
      <c r="NJV178" s="37"/>
      <c r="NJW178" s="37"/>
      <c r="NJX178" s="37"/>
      <c r="NJY178" s="37"/>
      <c r="NJZ178" s="37"/>
      <c r="NKA178" s="37"/>
      <c r="NKB178" s="37"/>
      <c r="NKC178" s="37"/>
      <c r="NKD178" s="37"/>
      <c r="NKE178" s="37"/>
      <c r="NKF178" s="37"/>
      <c r="NKG178" s="37"/>
      <c r="NKH178" s="37"/>
      <c r="NKI178" s="37"/>
      <c r="NKJ178" s="37"/>
      <c r="NKK178" s="37"/>
      <c r="NKL178" s="37"/>
      <c r="NKM178" s="37"/>
      <c r="NKN178" s="37"/>
      <c r="NKO178" s="37"/>
      <c r="NKP178" s="37"/>
      <c r="NKQ178" s="37"/>
      <c r="NKR178" s="37"/>
      <c r="NKS178" s="37"/>
      <c r="NKT178" s="37"/>
      <c r="NKU178" s="37"/>
      <c r="NKV178" s="37"/>
      <c r="NKW178" s="37"/>
      <c r="NKX178" s="37"/>
      <c r="NKY178" s="37"/>
      <c r="NKZ178" s="37"/>
      <c r="NLA178" s="37"/>
      <c r="NLB178" s="37"/>
      <c r="NLC178" s="37"/>
      <c r="NLD178" s="37"/>
      <c r="NLE178" s="37"/>
      <c r="NLF178" s="37"/>
      <c r="NLG178" s="37"/>
      <c r="NLH178" s="37"/>
      <c r="NLI178" s="37"/>
      <c r="NLJ178" s="37"/>
      <c r="NLK178" s="37"/>
      <c r="NLL178" s="37"/>
      <c r="NLM178" s="37"/>
      <c r="NLN178" s="37"/>
      <c r="NLO178" s="37"/>
      <c r="NLP178" s="37"/>
      <c r="NLQ178" s="37"/>
      <c r="NLR178" s="37"/>
      <c r="NLS178" s="37"/>
      <c r="NLT178" s="37"/>
      <c r="NLU178" s="37"/>
      <c r="NLV178" s="37"/>
      <c r="NLW178" s="37"/>
      <c r="NLX178" s="37"/>
      <c r="NLY178" s="37"/>
      <c r="NLZ178" s="37"/>
      <c r="NMA178" s="37"/>
      <c r="NMB178" s="37"/>
      <c r="NMC178" s="37"/>
      <c r="NMD178" s="37"/>
      <c r="NME178" s="37"/>
      <c r="NMF178" s="37"/>
      <c r="NMG178" s="37"/>
      <c r="NMH178" s="37"/>
      <c r="NMI178" s="37"/>
      <c r="NMJ178" s="37"/>
      <c r="NMK178" s="37"/>
      <c r="NML178" s="37"/>
      <c r="NMM178" s="37"/>
      <c r="NMN178" s="37"/>
      <c r="NMO178" s="37"/>
      <c r="NMP178" s="37"/>
      <c r="NMQ178" s="37"/>
      <c r="NMR178" s="37"/>
      <c r="NMS178" s="37"/>
      <c r="NMT178" s="37"/>
      <c r="NMU178" s="37"/>
      <c r="NMV178" s="37"/>
      <c r="NMW178" s="37"/>
      <c r="NMX178" s="37"/>
      <c r="NMY178" s="37"/>
      <c r="NMZ178" s="37"/>
      <c r="NNA178" s="37"/>
      <c r="NNB178" s="37"/>
      <c r="NNC178" s="37"/>
      <c r="NND178" s="37"/>
      <c r="NNE178" s="37"/>
      <c r="NNF178" s="37"/>
      <c r="NNG178" s="37"/>
      <c r="NNH178" s="37"/>
      <c r="NNI178" s="37"/>
      <c r="NNJ178" s="37"/>
      <c r="NNK178" s="37"/>
      <c r="NNL178" s="37"/>
      <c r="NNM178" s="37"/>
      <c r="NNN178" s="37"/>
      <c r="NNO178" s="37"/>
      <c r="NNP178" s="37"/>
      <c r="NNQ178" s="37"/>
      <c r="NNR178" s="37"/>
      <c r="NNS178" s="37"/>
      <c r="NNT178" s="37"/>
      <c r="NNU178" s="37"/>
      <c r="NNV178" s="37"/>
      <c r="NNW178" s="37"/>
      <c r="NNX178" s="37"/>
      <c r="NNY178" s="37"/>
      <c r="NNZ178" s="37"/>
      <c r="NOA178" s="37"/>
      <c r="NOB178" s="37"/>
      <c r="NOC178" s="37"/>
      <c r="NOD178" s="37"/>
      <c r="NOE178" s="37"/>
      <c r="NOF178" s="37"/>
      <c r="NOG178" s="37"/>
      <c r="NOH178" s="37"/>
      <c r="NOI178" s="37"/>
      <c r="NOJ178" s="37"/>
      <c r="NOK178" s="37"/>
      <c r="NOL178" s="37"/>
      <c r="NOM178" s="37"/>
      <c r="NON178" s="37"/>
      <c r="NOO178" s="37"/>
      <c r="NOP178" s="37"/>
      <c r="NOQ178" s="37"/>
      <c r="NOR178" s="37"/>
      <c r="NOS178" s="37"/>
      <c r="NOT178" s="37"/>
      <c r="NOU178" s="37"/>
      <c r="NOV178" s="37"/>
      <c r="NOW178" s="37"/>
      <c r="NOX178" s="37"/>
      <c r="NOY178" s="37"/>
      <c r="NOZ178" s="37"/>
      <c r="NPA178" s="37"/>
      <c r="NPB178" s="37"/>
      <c r="NPC178" s="37"/>
      <c r="NPD178" s="37"/>
      <c r="NPE178" s="37"/>
      <c r="NPF178" s="37"/>
      <c r="NPG178" s="37"/>
      <c r="NPH178" s="37"/>
      <c r="NPI178" s="37"/>
      <c r="NPJ178" s="37"/>
      <c r="NPK178" s="37"/>
      <c r="NPL178" s="37"/>
      <c r="NPM178" s="37"/>
      <c r="NPN178" s="37"/>
      <c r="NPO178" s="37"/>
      <c r="NPP178" s="37"/>
      <c r="NPQ178" s="37"/>
      <c r="NPR178" s="37"/>
      <c r="NPS178" s="37"/>
      <c r="NPT178" s="37"/>
      <c r="NPU178" s="37"/>
      <c r="NPV178" s="37"/>
      <c r="NPW178" s="37"/>
      <c r="NPX178" s="37"/>
      <c r="NPY178" s="37"/>
      <c r="NPZ178" s="37"/>
      <c r="NQA178" s="37"/>
      <c r="NQB178" s="37"/>
      <c r="NQC178" s="37"/>
      <c r="NQD178" s="37"/>
      <c r="NQE178" s="37"/>
      <c r="NQF178" s="37"/>
      <c r="NQG178" s="37"/>
      <c r="NQH178" s="37"/>
      <c r="NQI178" s="37"/>
      <c r="NQJ178" s="37"/>
      <c r="NQK178" s="37"/>
      <c r="NQL178" s="37"/>
      <c r="NQM178" s="37"/>
      <c r="NQN178" s="37"/>
      <c r="NQO178" s="37"/>
      <c r="NQP178" s="37"/>
      <c r="NQQ178" s="37"/>
      <c r="NQR178" s="37"/>
      <c r="NQS178" s="37"/>
      <c r="NQT178" s="37"/>
      <c r="NQU178" s="37"/>
      <c r="NQV178" s="37"/>
      <c r="NQW178" s="37"/>
      <c r="NQX178" s="37"/>
      <c r="NQY178" s="37"/>
      <c r="NQZ178" s="37"/>
      <c r="NRA178" s="37"/>
      <c r="NRB178" s="37"/>
      <c r="NRC178" s="37"/>
      <c r="NRD178" s="37"/>
      <c r="NRE178" s="37"/>
      <c r="NRF178" s="37"/>
      <c r="NRG178" s="37"/>
      <c r="NRH178" s="37"/>
      <c r="NRI178" s="37"/>
      <c r="NRJ178" s="37"/>
      <c r="NRK178" s="37"/>
      <c r="NRL178" s="37"/>
      <c r="NRM178" s="37"/>
      <c r="NRN178" s="37"/>
      <c r="NRO178" s="37"/>
      <c r="NRP178" s="37"/>
      <c r="NRQ178" s="37"/>
      <c r="NRR178" s="37"/>
      <c r="NRS178" s="37"/>
      <c r="NRT178" s="37"/>
      <c r="NRU178" s="37"/>
      <c r="NRV178" s="37"/>
      <c r="NRW178" s="37"/>
      <c r="NRX178" s="37"/>
      <c r="NRY178" s="37"/>
      <c r="NRZ178" s="37"/>
      <c r="NSA178" s="37"/>
      <c r="NSB178" s="37"/>
      <c r="NSC178" s="37"/>
      <c r="NSD178" s="37"/>
      <c r="NSE178" s="37"/>
      <c r="NSF178" s="37"/>
      <c r="NSG178" s="37"/>
      <c r="NSH178" s="37"/>
      <c r="NSI178" s="37"/>
      <c r="NSJ178" s="37"/>
      <c r="NSK178" s="37"/>
      <c r="NSL178" s="37"/>
      <c r="NSM178" s="37"/>
      <c r="NSN178" s="37"/>
      <c r="NSO178" s="37"/>
      <c r="NSP178" s="37"/>
      <c r="NSQ178" s="37"/>
      <c r="NSR178" s="37"/>
      <c r="NSS178" s="37"/>
      <c r="NST178" s="37"/>
      <c r="NSU178" s="37"/>
      <c r="NSV178" s="37"/>
      <c r="NSW178" s="37"/>
      <c r="NSX178" s="37"/>
      <c r="NSY178" s="37"/>
      <c r="NSZ178" s="37"/>
      <c r="NTA178" s="37"/>
      <c r="NTB178" s="37"/>
      <c r="NTC178" s="37"/>
      <c r="NTD178" s="37"/>
      <c r="NTE178" s="37"/>
      <c r="NTF178" s="37"/>
      <c r="NTG178" s="37"/>
      <c r="NTH178" s="37"/>
      <c r="NTI178" s="37"/>
      <c r="NTJ178" s="37"/>
      <c r="NTK178" s="37"/>
      <c r="NTL178" s="37"/>
      <c r="NTM178" s="37"/>
      <c r="NTN178" s="37"/>
      <c r="NTO178" s="37"/>
      <c r="NTP178" s="37"/>
      <c r="NTQ178" s="37"/>
      <c r="NTR178" s="37"/>
      <c r="NTS178" s="37"/>
      <c r="NTT178" s="37"/>
      <c r="NTU178" s="37"/>
      <c r="NTV178" s="37"/>
      <c r="NTW178" s="37"/>
      <c r="NTX178" s="37"/>
      <c r="NTY178" s="37"/>
      <c r="NTZ178" s="37"/>
      <c r="NUA178" s="37"/>
      <c r="NUB178" s="37"/>
      <c r="NUC178" s="37"/>
      <c r="NUD178" s="37"/>
      <c r="NUE178" s="37"/>
      <c r="NUF178" s="37"/>
      <c r="NUG178" s="37"/>
      <c r="NUH178" s="37"/>
      <c r="NUI178" s="37"/>
      <c r="NUJ178" s="37"/>
      <c r="NUK178" s="37"/>
      <c r="NUL178" s="37"/>
      <c r="NUM178" s="37"/>
      <c r="NUN178" s="37"/>
      <c r="NUO178" s="37"/>
      <c r="NUP178" s="37"/>
      <c r="NUQ178" s="37"/>
      <c r="NUR178" s="37"/>
      <c r="NUS178" s="37"/>
      <c r="NUT178" s="37"/>
      <c r="NUU178" s="37"/>
      <c r="NUV178" s="37"/>
      <c r="NUW178" s="37"/>
      <c r="NUX178" s="37"/>
      <c r="NUY178" s="37"/>
      <c r="NUZ178" s="37"/>
      <c r="NVA178" s="37"/>
      <c r="NVB178" s="37"/>
      <c r="NVC178" s="37"/>
      <c r="NVD178" s="37"/>
      <c r="NVE178" s="37"/>
      <c r="NVF178" s="37"/>
      <c r="NVG178" s="37"/>
      <c r="NVH178" s="37"/>
      <c r="NVI178" s="37"/>
      <c r="NVJ178" s="37"/>
      <c r="NVK178" s="37"/>
      <c r="NVL178" s="37"/>
      <c r="NVM178" s="37"/>
      <c r="NVN178" s="37"/>
      <c r="NVO178" s="37"/>
      <c r="NVP178" s="37"/>
      <c r="NVQ178" s="37"/>
      <c r="NVR178" s="37"/>
      <c r="NVS178" s="37"/>
      <c r="NVT178" s="37"/>
      <c r="NVU178" s="37"/>
      <c r="NVV178" s="37"/>
      <c r="NVW178" s="37"/>
      <c r="NVX178" s="37"/>
      <c r="NVY178" s="37"/>
      <c r="NVZ178" s="37"/>
      <c r="NWA178" s="37"/>
      <c r="NWB178" s="37"/>
      <c r="NWC178" s="37"/>
      <c r="NWD178" s="37"/>
      <c r="NWE178" s="37"/>
      <c r="NWF178" s="37"/>
      <c r="NWG178" s="37"/>
      <c r="NWH178" s="37"/>
      <c r="NWI178" s="37"/>
      <c r="NWJ178" s="37"/>
      <c r="NWK178" s="37"/>
      <c r="NWL178" s="37"/>
      <c r="NWM178" s="37"/>
      <c r="NWN178" s="37"/>
      <c r="NWO178" s="37"/>
      <c r="NWP178" s="37"/>
      <c r="NWQ178" s="37"/>
      <c r="NWR178" s="37"/>
      <c r="NWS178" s="37"/>
      <c r="NWT178" s="37"/>
      <c r="NWU178" s="37"/>
      <c r="NWV178" s="37"/>
      <c r="NWW178" s="37"/>
      <c r="NWX178" s="37"/>
      <c r="NWY178" s="37"/>
      <c r="NWZ178" s="37"/>
      <c r="NXA178" s="37"/>
      <c r="NXB178" s="37"/>
      <c r="NXC178" s="37"/>
      <c r="NXD178" s="37"/>
      <c r="NXE178" s="37"/>
      <c r="NXF178" s="37"/>
      <c r="NXG178" s="37"/>
      <c r="NXH178" s="37"/>
      <c r="NXI178" s="37"/>
      <c r="NXJ178" s="37"/>
      <c r="NXK178" s="37"/>
      <c r="NXL178" s="37"/>
      <c r="NXM178" s="37"/>
      <c r="NXN178" s="37"/>
      <c r="NXO178" s="37"/>
      <c r="NXP178" s="37"/>
      <c r="NXQ178" s="37"/>
      <c r="NXR178" s="37"/>
      <c r="NXS178" s="37"/>
      <c r="NXT178" s="37"/>
      <c r="NXU178" s="37"/>
      <c r="NXV178" s="37"/>
      <c r="NXW178" s="37"/>
      <c r="NXX178" s="37"/>
      <c r="NXY178" s="37"/>
      <c r="NXZ178" s="37"/>
      <c r="NYA178" s="37"/>
      <c r="NYB178" s="37"/>
      <c r="NYC178" s="37"/>
      <c r="NYD178" s="37"/>
      <c r="NYE178" s="37"/>
      <c r="NYF178" s="37"/>
      <c r="NYG178" s="37"/>
      <c r="NYH178" s="37"/>
      <c r="NYI178" s="37"/>
      <c r="NYJ178" s="37"/>
      <c r="NYK178" s="37"/>
      <c r="NYL178" s="37"/>
      <c r="NYM178" s="37"/>
      <c r="NYN178" s="37"/>
      <c r="NYO178" s="37"/>
      <c r="NYP178" s="37"/>
      <c r="NYQ178" s="37"/>
      <c r="NYR178" s="37"/>
      <c r="NYS178" s="37"/>
      <c r="NYT178" s="37"/>
      <c r="NYU178" s="37"/>
      <c r="NYV178" s="37"/>
      <c r="NYW178" s="37"/>
      <c r="NYX178" s="37"/>
      <c r="NYY178" s="37"/>
      <c r="NYZ178" s="37"/>
      <c r="NZA178" s="37"/>
      <c r="NZB178" s="37"/>
      <c r="NZC178" s="37"/>
      <c r="NZD178" s="37"/>
      <c r="NZE178" s="37"/>
      <c r="NZF178" s="37"/>
      <c r="NZG178" s="37"/>
      <c r="NZH178" s="37"/>
      <c r="NZI178" s="37"/>
      <c r="NZJ178" s="37"/>
      <c r="NZK178" s="37"/>
      <c r="NZL178" s="37"/>
      <c r="NZM178" s="37"/>
      <c r="NZN178" s="37"/>
      <c r="NZO178" s="37"/>
      <c r="NZP178" s="37"/>
      <c r="NZQ178" s="37"/>
      <c r="NZR178" s="37"/>
      <c r="NZS178" s="37"/>
      <c r="NZT178" s="37"/>
      <c r="NZU178" s="37"/>
      <c r="NZV178" s="37"/>
      <c r="NZW178" s="37"/>
      <c r="NZX178" s="37"/>
      <c r="NZY178" s="37"/>
      <c r="NZZ178" s="37"/>
      <c r="OAA178" s="37"/>
      <c r="OAB178" s="37"/>
      <c r="OAC178" s="37"/>
      <c r="OAD178" s="37"/>
      <c r="OAE178" s="37"/>
      <c r="OAF178" s="37"/>
      <c r="OAG178" s="37"/>
      <c r="OAH178" s="37"/>
      <c r="OAI178" s="37"/>
      <c r="OAJ178" s="37"/>
      <c r="OAK178" s="37"/>
      <c r="OAL178" s="37"/>
      <c r="OAM178" s="37"/>
      <c r="OAN178" s="37"/>
      <c r="OAO178" s="37"/>
      <c r="OAP178" s="37"/>
      <c r="OAQ178" s="37"/>
      <c r="OAR178" s="37"/>
      <c r="OAS178" s="37"/>
      <c r="OAT178" s="37"/>
      <c r="OAU178" s="37"/>
      <c r="OAV178" s="37"/>
      <c r="OAW178" s="37"/>
      <c r="OAX178" s="37"/>
      <c r="OAY178" s="37"/>
      <c r="OAZ178" s="37"/>
      <c r="OBA178" s="37"/>
      <c r="OBB178" s="37"/>
      <c r="OBC178" s="37"/>
      <c r="OBD178" s="37"/>
      <c r="OBE178" s="37"/>
      <c r="OBF178" s="37"/>
      <c r="OBG178" s="37"/>
      <c r="OBH178" s="37"/>
      <c r="OBI178" s="37"/>
      <c r="OBJ178" s="37"/>
      <c r="OBK178" s="37"/>
      <c r="OBL178" s="37"/>
      <c r="OBM178" s="37"/>
      <c r="OBN178" s="37"/>
      <c r="OBO178" s="37"/>
      <c r="OBP178" s="37"/>
      <c r="OBQ178" s="37"/>
      <c r="OBR178" s="37"/>
      <c r="OBS178" s="37"/>
      <c r="OBT178" s="37"/>
      <c r="OBU178" s="37"/>
      <c r="OBV178" s="37"/>
      <c r="OBW178" s="37"/>
      <c r="OBX178" s="37"/>
      <c r="OBY178" s="37"/>
      <c r="OBZ178" s="37"/>
      <c r="OCA178" s="37"/>
      <c r="OCB178" s="37"/>
      <c r="OCC178" s="37"/>
      <c r="OCD178" s="37"/>
      <c r="OCE178" s="37"/>
      <c r="OCF178" s="37"/>
      <c r="OCG178" s="37"/>
      <c r="OCH178" s="37"/>
      <c r="OCI178" s="37"/>
      <c r="OCJ178" s="37"/>
      <c r="OCK178" s="37"/>
      <c r="OCL178" s="37"/>
      <c r="OCM178" s="37"/>
      <c r="OCN178" s="37"/>
      <c r="OCO178" s="37"/>
      <c r="OCP178" s="37"/>
      <c r="OCQ178" s="37"/>
      <c r="OCR178" s="37"/>
      <c r="OCS178" s="37"/>
      <c r="OCT178" s="37"/>
      <c r="OCU178" s="37"/>
      <c r="OCV178" s="37"/>
      <c r="OCW178" s="37"/>
      <c r="OCX178" s="37"/>
      <c r="OCY178" s="37"/>
      <c r="OCZ178" s="37"/>
      <c r="ODA178" s="37"/>
      <c r="ODB178" s="37"/>
      <c r="ODC178" s="37"/>
      <c r="ODD178" s="37"/>
      <c r="ODE178" s="37"/>
      <c r="ODF178" s="37"/>
      <c r="ODG178" s="37"/>
      <c r="ODH178" s="37"/>
      <c r="ODI178" s="37"/>
      <c r="ODJ178" s="37"/>
      <c r="ODK178" s="37"/>
      <c r="ODL178" s="37"/>
      <c r="ODM178" s="37"/>
      <c r="ODN178" s="37"/>
      <c r="ODO178" s="37"/>
      <c r="ODP178" s="37"/>
      <c r="ODQ178" s="37"/>
      <c r="ODR178" s="37"/>
      <c r="ODS178" s="37"/>
      <c r="ODT178" s="37"/>
      <c r="ODU178" s="37"/>
      <c r="ODV178" s="37"/>
      <c r="ODW178" s="37"/>
      <c r="ODX178" s="37"/>
      <c r="ODY178" s="37"/>
      <c r="ODZ178" s="37"/>
      <c r="OEA178" s="37"/>
      <c r="OEB178" s="37"/>
      <c r="OEC178" s="37"/>
      <c r="OED178" s="37"/>
      <c r="OEE178" s="37"/>
      <c r="OEF178" s="37"/>
      <c r="OEG178" s="37"/>
      <c r="OEH178" s="37"/>
      <c r="OEI178" s="37"/>
      <c r="OEJ178" s="37"/>
      <c r="OEK178" s="37"/>
      <c r="OEL178" s="37"/>
      <c r="OEM178" s="37"/>
      <c r="OEN178" s="37"/>
      <c r="OEO178" s="37"/>
      <c r="OEP178" s="37"/>
      <c r="OEQ178" s="37"/>
      <c r="OER178" s="37"/>
      <c r="OES178" s="37"/>
      <c r="OET178" s="37"/>
      <c r="OEU178" s="37"/>
      <c r="OEV178" s="37"/>
      <c r="OEW178" s="37"/>
      <c r="OEX178" s="37"/>
      <c r="OEY178" s="37"/>
      <c r="OEZ178" s="37"/>
      <c r="OFA178" s="37"/>
      <c r="OFB178" s="37"/>
      <c r="OFC178" s="37"/>
      <c r="OFD178" s="37"/>
      <c r="OFE178" s="37"/>
      <c r="OFF178" s="37"/>
      <c r="OFG178" s="37"/>
      <c r="OFH178" s="37"/>
      <c r="OFI178" s="37"/>
      <c r="OFJ178" s="37"/>
      <c r="OFK178" s="37"/>
      <c r="OFL178" s="37"/>
      <c r="OFM178" s="37"/>
      <c r="OFN178" s="37"/>
      <c r="OFO178" s="37"/>
      <c r="OFP178" s="37"/>
      <c r="OFQ178" s="37"/>
      <c r="OFR178" s="37"/>
      <c r="OFS178" s="37"/>
      <c r="OFT178" s="37"/>
      <c r="OFU178" s="37"/>
      <c r="OFV178" s="37"/>
      <c r="OFW178" s="37"/>
      <c r="OFX178" s="37"/>
      <c r="OFY178" s="37"/>
      <c r="OFZ178" s="37"/>
      <c r="OGA178" s="37"/>
      <c r="OGB178" s="37"/>
      <c r="OGC178" s="37"/>
      <c r="OGD178" s="37"/>
      <c r="OGE178" s="37"/>
      <c r="OGF178" s="37"/>
      <c r="OGG178" s="37"/>
      <c r="OGH178" s="37"/>
      <c r="OGI178" s="37"/>
      <c r="OGJ178" s="37"/>
      <c r="OGK178" s="37"/>
      <c r="OGL178" s="37"/>
      <c r="OGM178" s="37"/>
      <c r="OGN178" s="37"/>
      <c r="OGO178" s="37"/>
      <c r="OGP178" s="37"/>
      <c r="OGQ178" s="37"/>
      <c r="OGR178" s="37"/>
      <c r="OGS178" s="37"/>
      <c r="OGT178" s="37"/>
      <c r="OGU178" s="37"/>
      <c r="OGV178" s="37"/>
      <c r="OGW178" s="37"/>
      <c r="OGX178" s="37"/>
      <c r="OGY178" s="37"/>
      <c r="OGZ178" s="37"/>
      <c r="OHA178" s="37"/>
      <c r="OHB178" s="37"/>
      <c r="OHC178" s="37"/>
      <c r="OHD178" s="37"/>
      <c r="OHE178" s="37"/>
      <c r="OHF178" s="37"/>
      <c r="OHG178" s="37"/>
      <c r="OHH178" s="37"/>
      <c r="OHI178" s="37"/>
      <c r="OHJ178" s="37"/>
      <c r="OHK178" s="37"/>
      <c r="OHL178" s="37"/>
      <c r="OHM178" s="37"/>
      <c r="OHN178" s="37"/>
      <c r="OHO178" s="37"/>
      <c r="OHP178" s="37"/>
      <c r="OHQ178" s="37"/>
      <c r="OHR178" s="37"/>
      <c r="OHS178" s="37"/>
      <c r="OHT178" s="37"/>
      <c r="OHU178" s="37"/>
      <c r="OHV178" s="37"/>
      <c r="OHW178" s="37"/>
      <c r="OHX178" s="37"/>
      <c r="OHY178" s="37"/>
      <c r="OHZ178" s="37"/>
      <c r="OIA178" s="37"/>
      <c r="OIB178" s="37"/>
      <c r="OIC178" s="37"/>
      <c r="OID178" s="37"/>
      <c r="OIE178" s="37"/>
      <c r="OIF178" s="37"/>
      <c r="OIG178" s="37"/>
      <c r="OIH178" s="37"/>
      <c r="OII178" s="37"/>
      <c r="OIJ178" s="37"/>
      <c r="OIK178" s="37"/>
      <c r="OIL178" s="37"/>
      <c r="OIM178" s="37"/>
      <c r="OIN178" s="37"/>
      <c r="OIO178" s="37"/>
      <c r="OIP178" s="37"/>
      <c r="OIQ178" s="37"/>
      <c r="OIR178" s="37"/>
      <c r="OIS178" s="37"/>
      <c r="OIT178" s="37"/>
      <c r="OIU178" s="37"/>
      <c r="OIV178" s="37"/>
      <c r="OIW178" s="37"/>
      <c r="OIX178" s="37"/>
      <c r="OIY178" s="37"/>
      <c r="OIZ178" s="37"/>
      <c r="OJA178" s="37"/>
      <c r="OJB178" s="37"/>
      <c r="OJC178" s="37"/>
      <c r="OJD178" s="37"/>
      <c r="OJE178" s="37"/>
      <c r="OJF178" s="37"/>
      <c r="OJG178" s="37"/>
      <c r="OJH178" s="37"/>
      <c r="OJI178" s="37"/>
      <c r="OJJ178" s="37"/>
      <c r="OJK178" s="37"/>
      <c r="OJL178" s="37"/>
      <c r="OJM178" s="37"/>
      <c r="OJN178" s="37"/>
      <c r="OJO178" s="37"/>
      <c r="OJP178" s="37"/>
      <c r="OJQ178" s="37"/>
      <c r="OJR178" s="37"/>
      <c r="OJS178" s="37"/>
      <c r="OJT178" s="37"/>
      <c r="OJU178" s="37"/>
      <c r="OJV178" s="37"/>
      <c r="OJW178" s="37"/>
      <c r="OJX178" s="37"/>
      <c r="OJY178" s="37"/>
      <c r="OJZ178" s="37"/>
      <c r="OKA178" s="37"/>
      <c r="OKB178" s="37"/>
      <c r="OKC178" s="37"/>
      <c r="OKD178" s="37"/>
      <c r="OKE178" s="37"/>
      <c r="OKF178" s="37"/>
      <c r="OKG178" s="37"/>
      <c r="OKH178" s="37"/>
      <c r="OKI178" s="37"/>
      <c r="OKJ178" s="37"/>
      <c r="OKK178" s="37"/>
      <c r="OKL178" s="37"/>
      <c r="OKM178" s="37"/>
      <c r="OKN178" s="37"/>
      <c r="OKO178" s="37"/>
      <c r="OKP178" s="37"/>
      <c r="OKQ178" s="37"/>
      <c r="OKR178" s="37"/>
      <c r="OKS178" s="37"/>
      <c r="OKT178" s="37"/>
      <c r="OKU178" s="37"/>
      <c r="OKV178" s="37"/>
      <c r="OKW178" s="37"/>
      <c r="OKX178" s="37"/>
      <c r="OKY178" s="37"/>
      <c r="OKZ178" s="37"/>
      <c r="OLA178" s="37"/>
      <c r="OLB178" s="37"/>
      <c r="OLC178" s="37"/>
      <c r="OLD178" s="37"/>
      <c r="OLE178" s="37"/>
      <c r="OLF178" s="37"/>
      <c r="OLG178" s="37"/>
      <c r="OLH178" s="37"/>
      <c r="OLI178" s="37"/>
      <c r="OLJ178" s="37"/>
      <c r="OLK178" s="37"/>
      <c r="OLL178" s="37"/>
      <c r="OLM178" s="37"/>
      <c r="OLN178" s="37"/>
      <c r="OLO178" s="37"/>
      <c r="OLP178" s="37"/>
      <c r="OLQ178" s="37"/>
      <c r="OLR178" s="37"/>
      <c r="OLS178" s="37"/>
      <c r="OLT178" s="37"/>
      <c r="OLU178" s="37"/>
      <c r="OLV178" s="37"/>
      <c r="OLW178" s="37"/>
      <c r="OLX178" s="37"/>
      <c r="OLY178" s="37"/>
      <c r="OLZ178" s="37"/>
      <c r="OMA178" s="37"/>
      <c r="OMB178" s="37"/>
      <c r="OMC178" s="37"/>
      <c r="OMD178" s="37"/>
      <c r="OME178" s="37"/>
      <c r="OMF178" s="37"/>
      <c r="OMG178" s="37"/>
      <c r="OMH178" s="37"/>
      <c r="OMI178" s="37"/>
      <c r="OMJ178" s="37"/>
      <c r="OMK178" s="37"/>
      <c r="OML178" s="37"/>
      <c r="OMM178" s="37"/>
      <c r="OMN178" s="37"/>
      <c r="OMO178" s="37"/>
      <c r="OMP178" s="37"/>
      <c r="OMQ178" s="37"/>
      <c r="OMR178" s="37"/>
      <c r="OMS178" s="37"/>
      <c r="OMT178" s="37"/>
      <c r="OMU178" s="37"/>
      <c r="OMV178" s="37"/>
      <c r="OMW178" s="37"/>
      <c r="OMX178" s="37"/>
      <c r="OMY178" s="37"/>
      <c r="OMZ178" s="37"/>
      <c r="ONA178" s="37"/>
      <c r="ONB178" s="37"/>
      <c r="ONC178" s="37"/>
      <c r="OND178" s="37"/>
      <c r="ONE178" s="37"/>
      <c r="ONF178" s="37"/>
      <c r="ONG178" s="37"/>
      <c r="ONH178" s="37"/>
      <c r="ONI178" s="37"/>
      <c r="ONJ178" s="37"/>
      <c r="ONK178" s="37"/>
      <c r="ONL178" s="37"/>
      <c r="ONM178" s="37"/>
      <c r="ONN178" s="37"/>
      <c r="ONO178" s="37"/>
      <c r="ONP178" s="37"/>
      <c r="ONQ178" s="37"/>
      <c r="ONR178" s="37"/>
      <c r="ONS178" s="37"/>
      <c r="ONT178" s="37"/>
      <c r="ONU178" s="37"/>
      <c r="ONV178" s="37"/>
      <c r="ONW178" s="37"/>
      <c r="ONX178" s="37"/>
      <c r="ONY178" s="37"/>
      <c r="ONZ178" s="37"/>
      <c r="OOA178" s="37"/>
      <c r="OOB178" s="37"/>
      <c r="OOC178" s="37"/>
      <c r="OOD178" s="37"/>
      <c r="OOE178" s="37"/>
      <c r="OOF178" s="37"/>
      <c r="OOG178" s="37"/>
      <c r="OOH178" s="37"/>
      <c r="OOI178" s="37"/>
      <c r="OOJ178" s="37"/>
      <c r="OOK178" s="37"/>
      <c r="OOL178" s="37"/>
      <c r="OOM178" s="37"/>
      <c r="OON178" s="37"/>
      <c r="OOO178" s="37"/>
      <c r="OOP178" s="37"/>
      <c r="OOQ178" s="37"/>
      <c r="OOR178" s="37"/>
      <c r="OOS178" s="37"/>
      <c r="OOT178" s="37"/>
      <c r="OOU178" s="37"/>
      <c r="OOV178" s="37"/>
      <c r="OOW178" s="37"/>
      <c r="OOX178" s="37"/>
      <c r="OOY178" s="37"/>
      <c r="OOZ178" s="37"/>
      <c r="OPA178" s="37"/>
      <c r="OPB178" s="37"/>
      <c r="OPC178" s="37"/>
      <c r="OPD178" s="37"/>
      <c r="OPE178" s="37"/>
      <c r="OPF178" s="37"/>
      <c r="OPG178" s="37"/>
      <c r="OPH178" s="37"/>
      <c r="OPI178" s="37"/>
      <c r="OPJ178" s="37"/>
      <c r="OPK178" s="37"/>
      <c r="OPL178" s="37"/>
      <c r="OPM178" s="37"/>
      <c r="OPN178" s="37"/>
      <c r="OPO178" s="37"/>
      <c r="OPP178" s="37"/>
      <c r="OPQ178" s="37"/>
      <c r="OPR178" s="37"/>
      <c r="OPS178" s="37"/>
      <c r="OPT178" s="37"/>
      <c r="OPU178" s="37"/>
      <c r="OPV178" s="37"/>
      <c r="OPW178" s="37"/>
      <c r="OPX178" s="37"/>
      <c r="OPY178" s="37"/>
      <c r="OPZ178" s="37"/>
      <c r="OQA178" s="37"/>
      <c r="OQB178" s="37"/>
      <c r="OQC178" s="37"/>
      <c r="OQD178" s="37"/>
      <c r="OQE178" s="37"/>
      <c r="OQF178" s="37"/>
      <c r="OQG178" s="37"/>
      <c r="OQH178" s="37"/>
      <c r="OQI178" s="37"/>
      <c r="OQJ178" s="37"/>
      <c r="OQK178" s="37"/>
      <c r="OQL178" s="37"/>
      <c r="OQM178" s="37"/>
      <c r="OQN178" s="37"/>
      <c r="OQO178" s="37"/>
      <c r="OQP178" s="37"/>
      <c r="OQQ178" s="37"/>
      <c r="OQR178" s="37"/>
      <c r="OQS178" s="37"/>
      <c r="OQT178" s="37"/>
      <c r="OQU178" s="37"/>
      <c r="OQV178" s="37"/>
      <c r="OQW178" s="37"/>
      <c r="OQX178" s="37"/>
      <c r="OQY178" s="37"/>
      <c r="OQZ178" s="37"/>
      <c r="ORA178" s="37"/>
      <c r="ORB178" s="37"/>
      <c r="ORC178" s="37"/>
      <c r="ORD178" s="37"/>
      <c r="ORE178" s="37"/>
      <c r="ORF178" s="37"/>
      <c r="ORG178" s="37"/>
      <c r="ORH178" s="37"/>
      <c r="ORI178" s="37"/>
      <c r="ORJ178" s="37"/>
      <c r="ORK178" s="37"/>
      <c r="ORL178" s="37"/>
      <c r="ORM178" s="37"/>
      <c r="ORN178" s="37"/>
      <c r="ORO178" s="37"/>
      <c r="ORP178" s="37"/>
      <c r="ORQ178" s="37"/>
      <c r="ORR178" s="37"/>
      <c r="ORS178" s="37"/>
      <c r="ORT178" s="37"/>
      <c r="ORU178" s="37"/>
      <c r="ORV178" s="37"/>
      <c r="ORW178" s="37"/>
      <c r="ORX178" s="37"/>
      <c r="ORY178" s="37"/>
      <c r="ORZ178" s="37"/>
      <c r="OSA178" s="37"/>
      <c r="OSB178" s="37"/>
      <c r="OSC178" s="37"/>
      <c r="OSD178" s="37"/>
      <c r="OSE178" s="37"/>
      <c r="OSF178" s="37"/>
      <c r="OSG178" s="37"/>
      <c r="OSH178" s="37"/>
      <c r="OSI178" s="37"/>
      <c r="OSJ178" s="37"/>
      <c r="OSK178" s="37"/>
      <c r="OSL178" s="37"/>
      <c r="OSM178" s="37"/>
      <c r="OSN178" s="37"/>
      <c r="OSO178" s="37"/>
      <c r="OSP178" s="37"/>
      <c r="OSQ178" s="37"/>
      <c r="OSR178" s="37"/>
      <c r="OSS178" s="37"/>
      <c r="OST178" s="37"/>
      <c r="OSU178" s="37"/>
      <c r="OSV178" s="37"/>
      <c r="OSW178" s="37"/>
      <c r="OSX178" s="37"/>
      <c r="OSY178" s="37"/>
      <c r="OSZ178" s="37"/>
      <c r="OTA178" s="37"/>
      <c r="OTB178" s="37"/>
      <c r="OTC178" s="37"/>
      <c r="OTD178" s="37"/>
      <c r="OTE178" s="37"/>
      <c r="OTF178" s="37"/>
      <c r="OTG178" s="37"/>
      <c r="OTH178" s="37"/>
      <c r="OTI178" s="37"/>
      <c r="OTJ178" s="37"/>
      <c r="OTK178" s="37"/>
      <c r="OTL178" s="37"/>
      <c r="OTM178" s="37"/>
      <c r="OTN178" s="37"/>
      <c r="OTO178" s="37"/>
      <c r="OTP178" s="37"/>
      <c r="OTQ178" s="37"/>
      <c r="OTR178" s="37"/>
      <c r="OTS178" s="37"/>
      <c r="OTT178" s="37"/>
      <c r="OTU178" s="37"/>
      <c r="OTV178" s="37"/>
      <c r="OTW178" s="37"/>
      <c r="OTX178" s="37"/>
      <c r="OTY178" s="37"/>
      <c r="OTZ178" s="37"/>
      <c r="OUA178" s="37"/>
      <c r="OUB178" s="37"/>
      <c r="OUC178" s="37"/>
      <c r="OUD178" s="37"/>
      <c r="OUE178" s="37"/>
      <c r="OUF178" s="37"/>
      <c r="OUG178" s="37"/>
      <c r="OUH178" s="37"/>
      <c r="OUI178" s="37"/>
      <c r="OUJ178" s="37"/>
      <c r="OUK178" s="37"/>
      <c r="OUL178" s="37"/>
      <c r="OUM178" s="37"/>
      <c r="OUN178" s="37"/>
      <c r="OUO178" s="37"/>
      <c r="OUP178" s="37"/>
      <c r="OUQ178" s="37"/>
      <c r="OUR178" s="37"/>
      <c r="OUS178" s="37"/>
      <c r="OUT178" s="37"/>
      <c r="OUU178" s="37"/>
      <c r="OUV178" s="37"/>
      <c r="OUW178" s="37"/>
      <c r="OUX178" s="37"/>
      <c r="OUY178" s="37"/>
      <c r="OUZ178" s="37"/>
      <c r="OVA178" s="37"/>
      <c r="OVB178" s="37"/>
      <c r="OVC178" s="37"/>
      <c r="OVD178" s="37"/>
      <c r="OVE178" s="37"/>
      <c r="OVF178" s="37"/>
      <c r="OVG178" s="37"/>
      <c r="OVH178" s="37"/>
      <c r="OVI178" s="37"/>
      <c r="OVJ178" s="37"/>
      <c r="OVK178" s="37"/>
      <c r="OVL178" s="37"/>
      <c r="OVM178" s="37"/>
      <c r="OVN178" s="37"/>
      <c r="OVO178" s="37"/>
      <c r="OVP178" s="37"/>
      <c r="OVQ178" s="37"/>
      <c r="OVR178" s="37"/>
      <c r="OVS178" s="37"/>
      <c r="OVT178" s="37"/>
      <c r="OVU178" s="37"/>
      <c r="OVV178" s="37"/>
      <c r="OVW178" s="37"/>
      <c r="OVX178" s="37"/>
      <c r="OVY178" s="37"/>
      <c r="OVZ178" s="37"/>
      <c r="OWA178" s="37"/>
      <c r="OWB178" s="37"/>
      <c r="OWC178" s="37"/>
      <c r="OWD178" s="37"/>
      <c r="OWE178" s="37"/>
      <c r="OWF178" s="37"/>
      <c r="OWG178" s="37"/>
      <c r="OWH178" s="37"/>
      <c r="OWI178" s="37"/>
      <c r="OWJ178" s="37"/>
      <c r="OWK178" s="37"/>
      <c r="OWL178" s="37"/>
      <c r="OWM178" s="37"/>
      <c r="OWN178" s="37"/>
      <c r="OWO178" s="37"/>
      <c r="OWP178" s="37"/>
      <c r="OWQ178" s="37"/>
      <c r="OWR178" s="37"/>
      <c r="OWS178" s="37"/>
      <c r="OWT178" s="37"/>
      <c r="OWU178" s="37"/>
      <c r="OWV178" s="37"/>
      <c r="OWW178" s="37"/>
      <c r="OWX178" s="37"/>
      <c r="OWY178" s="37"/>
      <c r="OWZ178" s="37"/>
      <c r="OXA178" s="37"/>
      <c r="OXB178" s="37"/>
      <c r="OXC178" s="37"/>
      <c r="OXD178" s="37"/>
      <c r="OXE178" s="37"/>
      <c r="OXF178" s="37"/>
      <c r="OXG178" s="37"/>
      <c r="OXH178" s="37"/>
      <c r="OXI178" s="37"/>
      <c r="OXJ178" s="37"/>
      <c r="OXK178" s="37"/>
      <c r="OXL178" s="37"/>
      <c r="OXM178" s="37"/>
      <c r="OXN178" s="37"/>
      <c r="OXO178" s="37"/>
      <c r="OXP178" s="37"/>
      <c r="OXQ178" s="37"/>
      <c r="OXR178" s="37"/>
      <c r="OXS178" s="37"/>
      <c r="OXT178" s="37"/>
      <c r="OXU178" s="37"/>
      <c r="OXV178" s="37"/>
      <c r="OXW178" s="37"/>
      <c r="OXX178" s="37"/>
      <c r="OXY178" s="37"/>
      <c r="OXZ178" s="37"/>
      <c r="OYA178" s="37"/>
      <c r="OYB178" s="37"/>
      <c r="OYC178" s="37"/>
      <c r="OYD178" s="37"/>
      <c r="OYE178" s="37"/>
      <c r="OYF178" s="37"/>
      <c r="OYG178" s="37"/>
      <c r="OYH178" s="37"/>
      <c r="OYI178" s="37"/>
      <c r="OYJ178" s="37"/>
      <c r="OYK178" s="37"/>
      <c r="OYL178" s="37"/>
      <c r="OYM178" s="37"/>
      <c r="OYN178" s="37"/>
      <c r="OYO178" s="37"/>
      <c r="OYP178" s="37"/>
      <c r="OYQ178" s="37"/>
      <c r="OYR178" s="37"/>
      <c r="OYS178" s="37"/>
      <c r="OYT178" s="37"/>
      <c r="OYU178" s="37"/>
      <c r="OYV178" s="37"/>
      <c r="OYW178" s="37"/>
      <c r="OYX178" s="37"/>
      <c r="OYY178" s="37"/>
      <c r="OYZ178" s="37"/>
      <c r="OZA178" s="37"/>
      <c r="OZB178" s="37"/>
      <c r="OZC178" s="37"/>
      <c r="OZD178" s="37"/>
      <c r="OZE178" s="37"/>
      <c r="OZF178" s="37"/>
      <c r="OZG178" s="37"/>
      <c r="OZH178" s="37"/>
      <c r="OZI178" s="37"/>
      <c r="OZJ178" s="37"/>
      <c r="OZK178" s="37"/>
      <c r="OZL178" s="37"/>
      <c r="OZM178" s="37"/>
      <c r="OZN178" s="37"/>
      <c r="OZO178" s="37"/>
      <c r="OZP178" s="37"/>
      <c r="OZQ178" s="37"/>
      <c r="OZR178" s="37"/>
      <c r="OZS178" s="37"/>
      <c r="OZT178" s="37"/>
      <c r="OZU178" s="37"/>
      <c r="OZV178" s="37"/>
      <c r="OZW178" s="37"/>
      <c r="OZX178" s="37"/>
      <c r="OZY178" s="37"/>
      <c r="OZZ178" s="37"/>
      <c r="PAA178" s="37"/>
      <c r="PAB178" s="37"/>
      <c r="PAC178" s="37"/>
      <c r="PAD178" s="37"/>
      <c r="PAE178" s="37"/>
      <c r="PAF178" s="37"/>
      <c r="PAG178" s="37"/>
      <c r="PAH178" s="37"/>
      <c r="PAI178" s="37"/>
      <c r="PAJ178" s="37"/>
      <c r="PAK178" s="37"/>
      <c r="PAL178" s="37"/>
      <c r="PAM178" s="37"/>
      <c r="PAN178" s="37"/>
      <c r="PAO178" s="37"/>
      <c r="PAP178" s="37"/>
      <c r="PAQ178" s="37"/>
      <c r="PAR178" s="37"/>
      <c r="PAS178" s="37"/>
      <c r="PAT178" s="37"/>
      <c r="PAU178" s="37"/>
      <c r="PAV178" s="37"/>
      <c r="PAW178" s="37"/>
      <c r="PAX178" s="37"/>
      <c r="PAY178" s="37"/>
      <c r="PAZ178" s="37"/>
      <c r="PBA178" s="37"/>
      <c r="PBB178" s="37"/>
      <c r="PBC178" s="37"/>
      <c r="PBD178" s="37"/>
      <c r="PBE178" s="37"/>
      <c r="PBF178" s="37"/>
      <c r="PBG178" s="37"/>
      <c r="PBH178" s="37"/>
      <c r="PBI178" s="37"/>
      <c r="PBJ178" s="37"/>
      <c r="PBK178" s="37"/>
      <c r="PBL178" s="37"/>
      <c r="PBM178" s="37"/>
      <c r="PBN178" s="37"/>
      <c r="PBO178" s="37"/>
      <c r="PBP178" s="37"/>
      <c r="PBQ178" s="37"/>
      <c r="PBR178" s="37"/>
      <c r="PBS178" s="37"/>
      <c r="PBT178" s="37"/>
      <c r="PBU178" s="37"/>
      <c r="PBV178" s="37"/>
      <c r="PBW178" s="37"/>
      <c r="PBX178" s="37"/>
      <c r="PBY178" s="37"/>
      <c r="PBZ178" s="37"/>
      <c r="PCA178" s="37"/>
      <c r="PCB178" s="37"/>
      <c r="PCC178" s="37"/>
      <c r="PCD178" s="37"/>
      <c r="PCE178" s="37"/>
      <c r="PCF178" s="37"/>
      <c r="PCG178" s="37"/>
      <c r="PCH178" s="37"/>
      <c r="PCI178" s="37"/>
      <c r="PCJ178" s="37"/>
      <c r="PCK178" s="37"/>
      <c r="PCL178" s="37"/>
      <c r="PCM178" s="37"/>
      <c r="PCN178" s="37"/>
      <c r="PCO178" s="37"/>
      <c r="PCP178" s="37"/>
      <c r="PCQ178" s="37"/>
      <c r="PCR178" s="37"/>
      <c r="PCS178" s="37"/>
      <c r="PCT178" s="37"/>
      <c r="PCU178" s="37"/>
      <c r="PCV178" s="37"/>
      <c r="PCW178" s="37"/>
      <c r="PCX178" s="37"/>
      <c r="PCY178" s="37"/>
      <c r="PCZ178" s="37"/>
      <c r="PDA178" s="37"/>
      <c r="PDB178" s="37"/>
      <c r="PDC178" s="37"/>
      <c r="PDD178" s="37"/>
      <c r="PDE178" s="37"/>
      <c r="PDF178" s="37"/>
      <c r="PDG178" s="37"/>
      <c r="PDH178" s="37"/>
      <c r="PDI178" s="37"/>
      <c r="PDJ178" s="37"/>
      <c r="PDK178" s="37"/>
      <c r="PDL178" s="37"/>
      <c r="PDM178" s="37"/>
      <c r="PDN178" s="37"/>
      <c r="PDO178" s="37"/>
      <c r="PDP178" s="37"/>
      <c r="PDQ178" s="37"/>
      <c r="PDR178" s="37"/>
      <c r="PDS178" s="37"/>
      <c r="PDT178" s="37"/>
      <c r="PDU178" s="37"/>
      <c r="PDV178" s="37"/>
      <c r="PDW178" s="37"/>
      <c r="PDX178" s="37"/>
      <c r="PDY178" s="37"/>
      <c r="PDZ178" s="37"/>
      <c r="PEA178" s="37"/>
      <c r="PEB178" s="37"/>
      <c r="PEC178" s="37"/>
      <c r="PED178" s="37"/>
      <c r="PEE178" s="37"/>
      <c r="PEF178" s="37"/>
      <c r="PEG178" s="37"/>
      <c r="PEH178" s="37"/>
      <c r="PEI178" s="37"/>
      <c r="PEJ178" s="37"/>
      <c r="PEK178" s="37"/>
      <c r="PEL178" s="37"/>
      <c r="PEM178" s="37"/>
      <c r="PEN178" s="37"/>
      <c r="PEO178" s="37"/>
      <c r="PEP178" s="37"/>
      <c r="PEQ178" s="37"/>
      <c r="PER178" s="37"/>
      <c r="PES178" s="37"/>
      <c r="PET178" s="37"/>
      <c r="PEU178" s="37"/>
      <c r="PEV178" s="37"/>
      <c r="PEW178" s="37"/>
      <c r="PEX178" s="37"/>
      <c r="PEY178" s="37"/>
      <c r="PEZ178" s="37"/>
      <c r="PFA178" s="37"/>
      <c r="PFB178" s="37"/>
      <c r="PFC178" s="37"/>
      <c r="PFD178" s="37"/>
      <c r="PFE178" s="37"/>
      <c r="PFF178" s="37"/>
      <c r="PFG178" s="37"/>
      <c r="PFH178" s="37"/>
      <c r="PFI178" s="37"/>
      <c r="PFJ178" s="37"/>
      <c r="PFK178" s="37"/>
      <c r="PFL178" s="37"/>
      <c r="PFM178" s="37"/>
      <c r="PFN178" s="37"/>
      <c r="PFO178" s="37"/>
      <c r="PFP178" s="37"/>
      <c r="PFQ178" s="37"/>
      <c r="PFR178" s="37"/>
      <c r="PFS178" s="37"/>
      <c r="PFT178" s="37"/>
      <c r="PFU178" s="37"/>
      <c r="PFV178" s="37"/>
      <c r="PFW178" s="37"/>
      <c r="PFX178" s="37"/>
      <c r="PFY178" s="37"/>
      <c r="PFZ178" s="37"/>
      <c r="PGA178" s="37"/>
      <c r="PGB178" s="37"/>
      <c r="PGC178" s="37"/>
      <c r="PGD178" s="37"/>
      <c r="PGE178" s="37"/>
      <c r="PGF178" s="37"/>
      <c r="PGG178" s="37"/>
      <c r="PGH178" s="37"/>
      <c r="PGI178" s="37"/>
      <c r="PGJ178" s="37"/>
      <c r="PGK178" s="37"/>
      <c r="PGL178" s="37"/>
      <c r="PGM178" s="37"/>
      <c r="PGN178" s="37"/>
      <c r="PGO178" s="37"/>
      <c r="PGP178" s="37"/>
      <c r="PGQ178" s="37"/>
      <c r="PGR178" s="37"/>
      <c r="PGS178" s="37"/>
      <c r="PGT178" s="37"/>
      <c r="PGU178" s="37"/>
      <c r="PGV178" s="37"/>
      <c r="PGW178" s="37"/>
      <c r="PGX178" s="37"/>
      <c r="PGY178" s="37"/>
      <c r="PGZ178" s="37"/>
      <c r="PHA178" s="37"/>
      <c r="PHB178" s="37"/>
      <c r="PHC178" s="37"/>
      <c r="PHD178" s="37"/>
      <c r="PHE178" s="37"/>
      <c r="PHF178" s="37"/>
      <c r="PHG178" s="37"/>
      <c r="PHH178" s="37"/>
      <c r="PHI178" s="37"/>
      <c r="PHJ178" s="37"/>
      <c r="PHK178" s="37"/>
      <c r="PHL178" s="37"/>
      <c r="PHM178" s="37"/>
      <c r="PHN178" s="37"/>
      <c r="PHO178" s="37"/>
      <c r="PHP178" s="37"/>
      <c r="PHQ178" s="37"/>
      <c r="PHR178" s="37"/>
      <c r="PHS178" s="37"/>
      <c r="PHT178" s="37"/>
      <c r="PHU178" s="37"/>
      <c r="PHV178" s="37"/>
      <c r="PHW178" s="37"/>
      <c r="PHX178" s="37"/>
      <c r="PHY178" s="37"/>
      <c r="PHZ178" s="37"/>
      <c r="PIA178" s="37"/>
      <c r="PIB178" s="37"/>
      <c r="PIC178" s="37"/>
      <c r="PID178" s="37"/>
      <c r="PIE178" s="37"/>
      <c r="PIF178" s="37"/>
      <c r="PIG178" s="37"/>
      <c r="PIH178" s="37"/>
      <c r="PII178" s="37"/>
      <c r="PIJ178" s="37"/>
      <c r="PIK178" s="37"/>
      <c r="PIL178" s="37"/>
      <c r="PIM178" s="37"/>
      <c r="PIN178" s="37"/>
      <c r="PIO178" s="37"/>
      <c r="PIP178" s="37"/>
      <c r="PIQ178" s="37"/>
      <c r="PIR178" s="37"/>
      <c r="PIS178" s="37"/>
      <c r="PIT178" s="37"/>
      <c r="PIU178" s="37"/>
      <c r="PIV178" s="37"/>
      <c r="PIW178" s="37"/>
      <c r="PIX178" s="37"/>
      <c r="PIY178" s="37"/>
      <c r="PIZ178" s="37"/>
      <c r="PJA178" s="37"/>
      <c r="PJB178" s="37"/>
      <c r="PJC178" s="37"/>
      <c r="PJD178" s="37"/>
      <c r="PJE178" s="37"/>
      <c r="PJF178" s="37"/>
      <c r="PJG178" s="37"/>
      <c r="PJH178" s="37"/>
      <c r="PJI178" s="37"/>
      <c r="PJJ178" s="37"/>
      <c r="PJK178" s="37"/>
      <c r="PJL178" s="37"/>
      <c r="PJM178" s="37"/>
      <c r="PJN178" s="37"/>
      <c r="PJO178" s="37"/>
      <c r="PJP178" s="37"/>
      <c r="PJQ178" s="37"/>
      <c r="PJR178" s="37"/>
      <c r="PJS178" s="37"/>
      <c r="PJT178" s="37"/>
      <c r="PJU178" s="37"/>
      <c r="PJV178" s="37"/>
      <c r="PJW178" s="37"/>
      <c r="PJX178" s="37"/>
      <c r="PJY178" s="37"/>
      <c r="PJZ178" s="37"/>
      <c r="PKA178" s="37"/>
      <c r="PKB178" s="37"/>
      <c r="PKC178" s="37"/>
      <c r="PKD178" s="37"/>
      <c r="PKE178" s="37"/>
      <c r="PKF178" s="37"/>
      <c r="PKG178" s="37"/>
      <c r="PKH178" s="37"/>
      <c r="PKI178" s="37"/>
      <c r="PKJ178" s="37"/>
      <c r="PKK178" s="37"/>
      <c r="PKL178" s="37"/>
      <c r="PKM178" s="37"/>
      <c r="PKN178" s="37"/>
      <c r="PKO178" s="37"/>
      <c r="PKP178" s="37"/>
      <c r="PKQ178" s="37"/>
      <c r="PKR178" s="37"/>
      <c r="PKS178" s="37"/>
      <c r="PKT178" s="37"/>
      <c r="PKU178" s="37"/>
      <c r="PKV178" s="37"/>
      <c r="PKW178" s="37"/>
      <c r="PKX178" s="37"/>
      <c r="PKY178" s="37"/>
      <c r="PKZ178" s="37"/>
      <c r="PLA178" s="37"/>
      <c r="PLB178" s="37"/>
      <c r="PLC178" s="37"/>
      <c r="PLD178" s="37"/>
      <c r="PLE178" s="37"/>
      <c r="PLF178" s="37"/>
      <c r="PLG178" s="37"/>
      <c r="PLH178" s="37"/>
      <c r="PLI178" s="37"/>
      <c r="PLJ178" s="37"/>
      <c r="PLK178" s="37"/>
      <c r="PLL178" s="37"/>
      <c r="PLM178" s="37"/>
      <c r="PLN178" s="37"/>
      <c r="PLO178" s="37"/>
      <c r="PLP178" s="37"/>
      <c r="PLQ178" s="37"/>
      <c r="PLR178" s="37"/>
      <c r="PLS178" s="37"/>
      <c r="PLT178" s="37"/>
      <c r="PLU178" s="37"/>
      <c r="PLV178" s="37"/>
      <c r="PLW178" s="37"/>
      <c r="PLX178" s="37"/>
      <c r="PLY178" s="37"/>
      <c r="PLZ178" s="37"/>
      <c r="PMA178" s="37"/>
      <c r="PMB178" s="37"/>
      <c r="PMC178" s="37"/>
      <c r="PMD178" s="37"/>
      <c r="PME178" s="37"/>
      <c r="PMF178" s="37"/>
      <c r="PMG178" s="37"/>
      <c r="PMH178" s="37"/>
      <c r="PMI178" s="37"/>
      <c r="PMJ178" s="37"/>
      <c r="PMK178" s="37"/>
      <c r="PML178" s="37"/>
      <c r="PMM178" s="37"/>
      <c r="PMN178" s="37"/>
      <c r="PMO178" s="37"/>
      <c r="PMP178" s="37"/>
      <c r="PMQ178" s="37"/>
      <c r="PMR178" s="37"/>
      <c r="PMS178" s="37"/>
      <c r="PMT178" s="37"/>
      <c r="PMU178" s="37"/>
      <c r="PMV178" s="37"/>
      <c r="PMW178" s="37"/>
      <c r="PMX178" s="37"/>
      <c r="PMY178" s="37"/>
      <c r="PMZ178" s="37"/>
      <c r="PNA178" s="37"/>
      <c r="PNB178" s="37"/>
      <c r="PNC178" s="37"/>
      <c r="PND178" s="37"/>
      <c r="PNE178" s="37"/>
      <c r="PNF178" s="37"/>
      <c r="PNG178" s="37"/>
      <c r="PNH178" s="37"/>
      <c r="PNI178" s="37"/>
      <c r="PNJ178" s="37"/>
      <c r="PNK178" s="37"/>
      <c r="PNL178" s="37"/>
      <c r="PNM178" s="37"/>
      <c r="PNN178" s="37"/>
      <c r="PNO178" s="37"/>
      <c r="PNP178" s="37"/>
      <c r="PNQ178" s="37"/>
      <c r="PNR178" s="37"/>
      <c r="PNS178" s="37"/>
      <c r="PNT178" s="37"/>
      <c r="PNU178" s="37"/>
      <c r="PNV178" s="37"/>
      <c r="PNW178" s="37"/>
      <c r="PNX178" s="37"/>
      <c r="PNY178" s="37"/>
      <c r="PNZ178" s="37"/>
      <c r="POA178" s="37"/>
      <c r="POB178" s="37"/>
      <c r="POC178" s="37"/>
      <c r="POD178" s="37"/>
      <c r="POE178" s="37"/>
      <c r="POF178" s="37"/>
      <c r="POG178" s="37"/>
      <c r="POH178" s="37"/>
      <c r="POI178" s="37"/>
      <c r="POJ178" s="37"/>
      <c r="POK178" s="37"/>
      <c r="POL178" s="37"/>
      <c r="POM178" s="37"/>
      <c r="PON178" s="37"/>
      <c r="POO178" s="37"/>
      <c r="POP178" s="37"/>
      <c r="POQ178" s="37"/>
      <c r="POR178" s="37"/>
      <c r="POS178" s="37"/>
      <c r="POT178" s="37"/>
      <c r="POU178" s="37"/>
      <c r="POV178" s="37"/>
      <c r="POW178" s="37"/>
      <c r="POX178" s="37"/>
      <c r="POY178" s="37"/>
      <c r="POZ178" s="37"/>
      <c r="PPA178" s="37"/>
      <c r="PPB178" s="37"/>
      <c r="PPC178" s="37"/>
      <c r="PPD178" s="37"/>
      <c r="PPE178" s="37"/>
      <c r="PPF178" s="37"/>
      <c r="PPG178" s="37"/>
      <c r="PPH178" s="37"/>
      <c r="PPI178" s="37"/>
      <c r="PPJ178" s="37"/>
      <c r="PPK178" s="37"/>
      <c r="PPL178" s="37"/>
      <c r="PPM178" s="37"/>
      <c r="PPN178" s="37"/>
      <c r="PPO178" s="37"/>
      <c r="PPP178" s="37"/>
      <c r="PPQ178" s="37"/>
      <c r="PPR178" s="37"/>
      <c r="PPS178" s="37"/>
      <c r="PPT178" s="37"/>
      <c r="PPU178" s="37"/>
      <c r="PPV178" s="37"/>
      <c r="PPW178" s="37"/>
      <c r="PPX178" s="37"/>
      <c r="PPY178" s="37"/>
      <c r="PPZ178" s="37"/>
      <c r="PQA178" s="37"/>
      <c r="PQB178" s="37"/>
      <c r="PQC178" s="37"/>
      <c r="PQD178" s="37"/>
      <c r="PQE178" s="37"/>
      <c r="PQF178" s="37"/>
      <c r="PQG178" s="37"/>
      <c r="PQH178" s="37"/>
      <c r="PQI178" s="37"/>
      <c r="PQJ178" s="37"/>
      <c r="PQK178" s="37"/>
      <c r="PQL178" s="37"/>
      <c r="PQM178" s="37"/>
      <c r="PQN178" s="37"/>
      <c r="PQO178" s="37"/>
      <c r="PQP178" s="37"/>
      <c r="PQQ178" s="37"/>
      <c r="PQR178" s="37"/>
      <c r="PQS178" s="37"/>
      <c r="PQT178" s="37"/>
      <c r="PQU178" s="37"/>
      <c r="PQV178" s="37"/>
      <c r="PQW178" s="37"/>
      <c r="PQX178" s="37"/>
      <c r="PQY178" s="37"/>
      <c r="PQZ178" s="37"/>
      <c r="PRA178" s="37"/>
      <c r="PRB178" s="37"/>
      <c r="PRC178" s="37"/>
      <c r="PRD178" s="37"/>
      <c r="PRE178" s="37"/>
      <c r="PRF178" s="37"/>
      <c r="PRG178" s="37"/>
      <c r="PRH178" s="37"/>
      <c r="PRI178" s="37"/>
      <c r="PRJ178" s="37"/>
      <c r="PRK178" s="37"/>
      <c r="PRL178" s="37"/>
      <c r="PRM178" s="37"/>
      <c r="PRN178" s="37"/>
      <c r="PRO178" s="37"/>
      <c r="PRP178" s="37"/>
      <c r="PRQ178" s="37"/>
      <c r="PRR178" s="37"/>
      <c r="PRS178" s="37"/>
      <c r="PRT178" s="37"/>
      <c r="PRU178" s="37"/>
      <c r="PRV178" s="37"/>
      <c r="PRW178" s="37"/>
      <c r="PRX178" s="37"/>
      <c r="PRY178" s="37"/>
      <c r="PRZ178" s="37"/>
      <c r="PSA178" s="37"/>
      <c r="PSB178" s="37"/>
      <c r="PSC178" s="37"/>
      <c r="PSD178" s="37"/>
      <c r="PSE178" s="37"/>
      <c r="PSF178" s="37"/>
      <c r="PSG178" s="37"/>
      <c r="PSH178" s="37"/>
      <c r="PSI178" s="37"/>
      <c r="PSJ178" s="37"/>
      <c r="PSK178" s="37"/>
      <c r="PSL178" s="37"/>
      <c r="PSM178" s="37"/>
      <c r="PSN178" s="37"/>
      <c r="PSO178" s="37"/>
      <c r="PSP178" s="37"/>
      <c r="PSQ178" s="37"/>
      <c r="PSR178" s="37"/>
      <c r="PSS178" s="37"/>
      <c r="PST178" s="37"/>
      <c r="PSU178" s="37"/>
      <c r="PSV178" s="37"/>
      <c r="PSW178" s="37"/>
      <c r="PSX178" s="37"/>
      <c r="PSY178" s="37"/>
      <c r="PSZ178" s="37"/>
      <c r="PTA178" s="37"/>
      <c r="PTB178" s="37"/>
      <c r="PTC178" s="37"/>
      <c r="PTD178" s="37"/>
      <c r="PTE178" s="37"/>
      <c r="PTF178" s="37"/>
      <c r="PTG178" s="37"/>
      <c r="PTH178" s="37"/>
      <c r="PTI178" s="37"/>
      <c r="PTJ178" s="37"/>
      <c r="PTK178" s="37"/>
      <c r="PTL178" s="37"/>
      <c r="PTM178" s="37"/>
      <c r="PTN178" s="37"/>
      <c r="PTO178" s="37"/>
      <c r="PTP178" s="37"/>
      <c r="PTQ178" s="37"/>
      <c r="PTR178" s="37"/>
      <c r="PTS178" s="37"/>
      <c r="PTT178" s="37"/>
      <c r="PTU178" s="37"/>
      <c r="PTV178" s="37"/>
      <c r="PTW178" s="37"/>
      <c r="PTX178" s="37"/>
      <c r="PTY178" s="37"/>
      <c r="PTZ178" s="37"/>
      <c r="PUA178" s="37"/>
      <c r="PUB178" s="37"/>
      <c r="PUC178" s="37"/>
      <c r="PUD178" s="37"/>
      <c r="PUE178" s="37"/>
      <c r="PUF178" s="37"/>
      <c r="PUG178" s="37"/>
      <c r="PUH178" s="37"/>
      <c r="PUI178" s="37"/>
      <c r="PUJ178" s="37"/>
      <c r="PUK178" s="37"/>
      <c r="PUL178" s="37"/>
      <c r="PUM178" s="37"/>
      <c r="PUN178" s="37"/>
      <c r="PUO178" s="37"/>
      <c r="PUP178" s="37"/>
      <c r="PUQ178" s="37"/>
      <c r="PUR178" s="37"/>
      <c r="PUS178" s="37"/>
      <c r="PUT178" s="37"/>
      <c r="PUU178" s="37"/>
      <c r="PUV178" s="37"/>
      <c r="PUW178" s="37"/>
      <c r="PUX178" s="37"/>
      <c r="PUY178" s="37"/>
      <c r="PUZ178" s="37"/>
      <c r="PVA178" s="37"/>
      <c r="PVB178" s="37"/>
      <c r="PVC178" s="37"/>
      <c r="PVD178" s="37"/>
      <c r="PVE178" s="37"/>
      <c r="PVF178" s="37"/>
      <c r="PVG178" s="37"/>
      <c r="PVH178" s="37"/>
      <c r="PVI178" s="37"/>
      <c r="PVJ178" s="37"/>
      <c r="PVK178" s="37"/>
      <c r="PVL178" s="37"/>
      <c r="PVM178" s="37"/>
      <c r="PVN178" s="37"/>
      <c r="PVO178" s="37"/>
      <c r="PVP178" s="37"/>
      <c r="PVQ178" s="37"/>
      <c r="PVR178" s="37"/>
      <c r="PVS178" s="37"/>
      <c r="PVT178" s="37"/>
      <c r="PVU178" s="37"/>
      <c r="PVV178" s="37"/>
      <c r="PVW178" s="37"/>
      <c r="PVX178" s="37"/>
      <c r="PVY178" s="37"/>
      <c r="PVZ178" s="37"/>
      <c r="PWA178" s="37"/>
      <c r="PWB178" s="37"/>
      <c r="PWC178" s="37"/>
      <c r="PWD178" s="37"/>
      <c r="PWE178" s="37"/>
      <c r="PWF178" s="37"/>
      <c r="PWG178" s="37"/>
      <c r="PWH178" s="37"/>
      <c r="PWI178" s="37"/>
      <c r="PWJ178" s="37"/>
      <c r="PWK178" s="37"/>
      <c r="PWL178" s="37"/>
      <c r="PWM178" s="37"/>
      <c r="PWN178" s="37"/>
      <c r="PWO178" s="37"/>
      <c r="PWP178" s="37"/>
      <c r="PWQ178" s="37"/>
      <c r="PWR178" s="37"/>
      <c r="PWS178" s="37"/>
      <c r="PWT178" s="37"/>
      <c r="PWU178" s="37"/>
      <c r="PWV178" s="37"/>
      <c r="PWW178" s="37"/>
      <c r="PWX178" s="37"/>
      <c r="PWY178" s="37"/>
      <c r="PWZ178" s="37"/>
      <c r="PXA178" s="37"/>
      <c r="PXB178" s="37"/>
      <c r="PXC178" s="37"/>
      <c r="PXD178" s="37"/>
      <c r="PXE178" s="37"/>
      <c r="PXF178" s="37"/>
      <c r="PXG178" s="37"/>
      <c r="PXH178" s="37"/>
      <c r="PXI178" s="37"/>
      <c r="PXJ178" s="37"/>
      <c r="PXK178" s="37"/>
      <c r="PXL178" s="37"/>
      <c r="PXM178" s="37"/>
      <c r="PXN178" s="37"/>
      <c r="PXO178" s="37"/>
      <c r="PXP178" s="37"/>
      <c r="PXQ178" s="37"/>
      <c r="PXR178" s="37"/>
      <c r="PXS178" s="37"/>
      <c r="PXT178" s="37"/>
      <c r="PXU178" s="37"/>
      <c r="PXV178" s="37"/>
      <c r="PXW178" s="37"/>
      <c r="PXX178" s="37"/>
      <c r="PXY178" s="37"/>
      <c r="PXZ178" s="37"/>
      <c r="PYA178" s="37"/>
      <c r="PYB178" s="37"/>
      <c r="PYC178" s="37"/>
      <c r="PYD178" s="37"/>
      <c r="PYE178" s="37"/>
      <c r="PYF178" s="37"/>
      <c r="PYG178" s="37"/>
      <c r="PYH178" s="37"/>
      <c r="PYI178" s="37"/>
      <c r="PYJ178" s="37"/>
      <c r="PYK178" s="37"/>
      <c r="PYL178" s="37"/>
      <c r="PYM178" s="37"/>
      <c r="PYN178" s="37"/>
      <c r="PYO178" s="37"/>
      <c r="PYP178" s="37"/>
      <c r="PYQ178" s="37"/>
      <c r="PYR178" s="37"/>
      <c r="PYS178" s="37"/>
      <c r="PYT178" s="37"/>
      <c r="PYU178" s="37"/>
      <c r="PYV178" s="37"/>
      <c r="PYW178" s="37"/>
      <c r="PYX178" s="37"/>
      <c r="PYY178" s="37"/>
      <c r="PYZ178" s="37"/>
      <c r="PZA178" s="37"/>
      <c r="PZB178" s="37"/>
      <c r="PZC178" s="37"/>
      <c r="PZD178" s="37"/>
      <c r="PZE178" s="37"/>
      <c r="PZF178" s="37"/>
      <c r="PZG178" s="37"/>
      <c r="PZH178" s="37"/>
      <c r="PZI178" s="37"/>
      <c r="PZJ178" s="37"/>
      <c r="PZK178" s="37"/>
      <c r="PZL178" s="37"/>
      <c r="PZM178" s="37"/>
      <c r="PZN178" s="37"/>
      <c r="PZO178" s="37"/>
      <c r="PZP178" s="37"/>
      <c r="PZQ178" s="37"/>
      <c r="PZR178" s="37"/>
      <c r="PZS178" s="37"/>
      <c r="PZT178" s="37"/>
      <c r="PZU178" s="37"/>
      <c r="PZV178" s="37"/>
      <c r="PZW178" s="37"/>
      <c r="PZX178" s="37"/>
      <c r="PZY178" s="37"/>
      <c r="PZZ178" s="37"/>
      <c r="QAA178" s="37"/>
      <c r="QAB178" s="37"/>
      <c r="QAC178" s="37"/>
      <c r="QAD178" s="37"/>
      <c r="QAE178" s="37"/>
      <c r="QAF178" s="37"/>
      <c r="QAG178" s="37"/>
      <c r="QAH178" s="37"/>
      <c r="QAI178" s="37"/>
      <c r="QAJ178" s="37"/>
      <c r="QAK178" s="37"/>
      <c r="QAL178" s="37"/>
      <c r="QAM178" s="37"/>
      <c r="QAN178" s="37"/>
      <c r="QAO178" s="37"/>
      <c r="QAP178" s="37"/>
      <c r="QAQ178" s="37"/>
      <c r="QAR178" s="37"/>
      <c r="QAS178" s="37"/>
      <c r="QAT178" s="37"/>
      <c r="QAU178" s="37"/>
      <c r="QAV178" s="37"/>
      <c r="QAW178" s="37"/>
      <c r="QAX178" s="37"/>
      <c r="QAY178" s="37"/>
      <c r="QAZ178" s="37"/>
      <c r="QBA178" s="37"/>
      <c r="QBB178" s="37"/>
      <c r="QBC178" s="37"/>
      <c r="QBD178" s="37"/>
      <c r="QBE178" s="37"/>
      <c r="QBF178" s="37"/>
      <c r="QBG178" s="37"/>
      <c r="QBH178" s="37"/>
      <c r="QBI178" s="37"/>
      <c r="QBJ178" s="37"/>
      <c r="QBK178" s="37"/>
      <c r="QBL178" s="37"/>
      <c r="QBM178" s="37"/>
      <c r="QBN178" s="37"/>
      <c r="QBO178" s="37"/>
      <c r="QBP178" s="37"/>
      <c r="QBQ178" s="37"/>
      <c r="QBR178" s="37"/>
      <c r="QBS178" s="37"/>
      <c r="QBT178" s="37"/>
      <c r="QBU178" s="37"/>
      <c r="QBV178" s="37"/>
      <c r="QBW178" s="37"/>
      <c r="QBX178" s="37"/>
      <c r="QBY178" s="37"/>
      <c r="QBZ178" s="37"/>
      <c r="QCA178" s="37"/>
      <c r="QCB178" s="37"/>
      <c r="QCC178" s="37"/>
      <c r="QCD178" s="37"/>
      <c r="QCE178" s="37"/>
      <c r="QCF178" s="37"/>
      <c r="QCG178" s="37"/>
      <c r="QCH178" s="37"/>
      <c r="QCI178" s="37"/>
      <c r="QCJ178" s="37"/>
      <c r="QCK178" s="37"/>
      <c r="QCL178" s="37"/>
      <c r="QCM178" s="37"/>
      <c r="QCN178" s="37"/>
      <c r="QCO178" s="37"/>
      <c r="QCP178" s="37"/>
      <c r="QCQ178" s="37"/>
      <c r="QCR178" s="37"/>
      <c r="QCS178" s="37"/>
      <c r="QCT178" s="37"/>
      <c r="QCU178" s="37"/>
      <c r="QCV178" s="37"/>
      <c r="QCW178" s="37"/>
      <c r="QCX178" s="37"/>
      <c r="QCY178" s="37"/>
      <c r="QCZ178" s="37"/>
      <c r="QDA178" s="37"/>
      <c r="QDB178" s="37"/>
      <c r="QDC178" s="37"/>
      <c r="QDD178" s="37"/>
      <c r="QDE178" s="37"/>
      <c r="QDF178" s="37"/>
      <c r="QDG178" s="37"/>
      <c r="QDH178" s="37"/>
      <c r="QDI178" s="37"/>
      <c r="QDJ178" s="37"/>
      <c r="QDK178" s="37"/>
      <c r="QDL178" s="37"/>
      <c r="QDM178" s="37"/>
      <c r="QDN178" s="37"/>
      <c r="QDO178" s="37"/>
      <c r="QDP178" s="37"/>
      <c r="QDQ178" s="37"/>
      <c r="QDR178" s="37"/>
      <c r="QDS178" s="37"/>
      <c r="QDT178" s="37"/>
      <c r="QDU178" s="37"/>
      <c r="QDV178" s="37"/>
      <c r="QDW178" s="37"/>
      <c r="QDX178" s="37"/>
      <c r="QDY178" s="37"/>
      <c r="QDZ178" s="37"/>
      <c r="QEA178" s="37"/>
      <c r="QEB178" s="37"/>
      <c r="QEC178" s="37"/>
      <c r="QED178" s="37"/>
      <c r="QEE178" s="37"/>
      <c r="QEF178" s="37"/>
      <c r="QEG178" s="37"/>
      <c r="QEH178" s="37"/>
      <c r="QEI178" s="37"/>
      <c r="QEJ178" s="37"/>
      <c r="QEK178" s="37"/>
      <c r="QEL178" s="37"/>
      <c r="QEM178" s="37"/>
      <c r="QEN178" s="37"/>
      <c r="QEO178" s="37"/>
      <c r="QEP178" s="37"/>
      <c r="QEQ178" s="37"/>
      <c r="QER178" s="37"/>
      <c r="QES178" s="37"/>
      <c r="QET178" s="37"/>
      <c r="QEU178" s="37"/>
      <c r="QEV178" s="37"/>
      <c r="QEW178" s="37"/>
      <c r="QEX178" s="37"/>
      <c r="QEY178" s="37"/>
      <c r="QEZ178" s="37"/>
      <c r="QFA178" s="37"/>
      <c r="QFB178" s="37"/>
      <c r="QFC178" s="37"/>
      <c r="QFD178" s="37"/>
      <c r="QFE178" s="37"/>
      <c r="QFF178" s="37"/>
      <c r="QFG178" s="37"/>
      <c r="QFH178" s="37"/>
      <c r="QFI178" s="37"/>
      <c r="QFJ178" s="37"/>
      <c r="QFK178" s="37"/>
      <c r="QFL178" s="37"/>
      <c r="QFM178" s="37"/>
      <c r="QFN178" s="37"/>
      <c r="QFO178" s="37"/>
      <c r="QFP178" s="37"/>
      <c r="QFQ178" s="37"/>
      <c r="QFR178" s="37"/>
      <c r="QFS178" s="37"/>
      <c r="QFT178" s="37"/>
      <c r="QFU178" s="37"/>
      <c r="QFV178" s="37"/>
      <c r="QFW178" s="37"/>
      <c r="QFX178" s="37"/>
      <c r="QFY178" s="37"/>
      <c r="QFZ178" s="37"/>
      <c r="QGA178" s="37"/>
      <c r="QGB178" s="37"/>
      <c r="QGC178" s="37"/>
      <c r="QGD178" s="37"/>
      <c r="QGE178" s="37"/>
      <c r="QGF178" s="37"/>
      <c r="QGG178" s="37"/>
      <c r="QGH178" s="37"/>
      <c r="QGI178" s="37"/>
      <c r="QGJ178" s="37"/>
      <c r="QGK178" s="37"/>
      <c r="QGL178" s="37"/>
      <c r="QGM178" s="37"/>
      <c r="QGN178" s="37"/>
      <c r="QGO178" s="37"/>
      <c r="QGP178" s="37"/>
      <c r="QGQ178" s="37"/>
      <c r="QGR178" s="37"/>
      <c r="QGS178" s="37"/>
      <c r="QGT178" s="37"/>
      <c r="QGU178" s="37"/>
      <c r="QGV178" s="37"/>
      <c r="QGW178" s="37"/>
      <c r="QGX178" s="37"/>
      <c r="QGY178" s="37"/>
      <c r="QGZ178" s="37"/>
      <c r="QHA178" s="37"/>
      <c r="QHB178" s="37"/>
      <c r="QHC178" s="37"/>
      <c r="QHD178" s="37"/>
      <c r="QHE178" s="37"/>
      <c r="QHF178" s="37"/>
      <c r="QHG178" s="37"/>
      <c r="QHH178" s="37"/>
      <c r="QHI178" s="37"/>
      <c r="QHJ178" s="37"/>
      <c r="QHK178" s="37"/>
      <c r="QHL178" s="37"/>
      <c r="QHM178" s="37"/>
      <c r="QHN178" s="37"/>
      <c r="QHO178" s="37"/>
      <c r="QHP178" s="37"/>
      <c r="QHQ178" s="37"/>
      <c r="QHR178" s="37"/>
      <c r="QHS178" s="37"/>
      <c r="QHT178" s="37"/>
      <c r="QHU178" s="37"/>
      <c r="QHV178" s="37"/>
      <c r="QHW178" s="37"/>
      <c r="QHX178" s="37"/>
      <c r="QHY178" s="37"/>
      <c r="QHZ178" s="37"/>
      <c r="QIA178" s="37"/>
      <c r="QIB178" s="37"/>
      <c r="QIC178" s="37"/>
      <c r="QID178" s="37"/>
      <c r="QIE178" s="37"/>
      <c r="QIF178" s="37"/>
      <c r="QIG178" s="37"/>
      <c r="QIH178" s="37"/>
      <c r="QII178" s="37"/>
      <c r="QIJ178" s="37"/>
      <c r="QIK178" s="37"/>
      <c r="QIL178" s="37"/>
      <c r="QIM178" s="37"/>
      <c r="QIN178" s="37"/>
      <c r="QIO178" s="37"/>
      <c r="QIP178" s="37"/>
      <c r="QIQ178" s="37"/>
      <c r="QIR178" s="37"/>
      <c r="QIS178" s="37"/>
      <c r="QIT178" s="37"/>
      <c r="QIU178" s="37"/>
      <c r="QIV178" s="37"/>
      <c r="QIW178" s="37"/>
      <c r="QIX178" s="37"/>
      <c r="QIY178" s="37"/>
      <c r="QIZ178" s="37"/>
      <c r="QJA178" s="37"/>
      <c r="QJB178" s="37"/>
      <c r="QJC178" s="37"/>
      <c r="QJD178" s="37"/>
      <c r="QJE178" s="37"/>
      <c r="QJF178" s="37"/>
      <c r="QJG178" s="37"/>
      <c r="QJH178" s="37"/>
      <c r="QJI178" s="37"/>
      <c r="QJJ178" s="37"/>
      <c r="QJK178" s="37"/>
      <c r="QJL178" s="37"/>
      <c r="QJM178" s="37"/>
      <c r="QJN178" s="37"/>
      <c r="QJO178" s="37"/>
      <c r="QJP178" s="37"/>
      <c r="QJQ178" s="37"/>
      <c r="QJR178" s="37"/>
      <c r="QJS178" s="37"/>
      <c r="QJT178" s="37"/>
      <c r="QJU178" s="37"/>
      <c r="QJV178" s="37"/>
      <c r="QJW178" s="37"/>
      <c r="QJX178" s="37"/>
      <c r="QJY178" s="37"/>
      <c r="QJZ178" s="37"/>
      <c r="QKA178" s="37"/>
      <c r="QKB178" s="37"/>
      <c r="QKC178" s="37"/>
      <c r="QKD178" s="37"/>
      <c r="QKE178" s="37"/>
      <c r="QKF178" s="37"/>
      <c r="QKG178" s="37"/>
      <c r="QKH178" s="37"/>
      <c r="QKI178" s="37"/>
      <c r="QKJ178" s="37"/>
      <c r="QKK178" s="37"/>
      <c r="QKL178" s="37"/>
      <c r="QKM178" s="37"/>
      <c r="QKN178" s="37"/>
      <c r="QKO178" s="37"/>
      <c r="QKP178" s="37"/>
      <c r="QKQ178" s="37"/>
      <c r="QKR178" s="37"/>
      <c r="QKS178" s="37"/>
      <c r="QKT178" s="37"/>
      <c r="QKU178" s="37"/>
      <c r="QKV178" s="37"/>
      <c r="QKW178" s="37"/>
      <c r="QKX178" s="37"/>
      <c r="QKY178" s="37"/>
      <c r="QKZ178" s="37"/>
      <c r="QLA178" s="37"/>
      <c r="QLB178" s="37"/>
      <c r="QLC178" s="37"/>
      <c r="QLD178" s="37"/>
      <c r="QLE178" s="37"/>
      <c r="QLF178" s="37"/>
      <c r="QLG178" s="37"/>
      <c r="QLH178" s="37"/>
      <c r="QLI178" s="37"/>
      <c r="QLJ178" s="37"/>
      <c r="QLK178" s="37"/>
      <c r="QLL178" s="37"/>
      <c r="QLM178" s="37"/>
      <c r="QLN178" s="37"/>
      <c r="QLO178" s="37"/>
      <c r="QLP178" s="37"/>
      <c r="QLQ178" s="37"/>
      <c r="QLR178" s="37"/>
      <c r="QLS178" s="37"/>
      <c r="QLT178" s="37"/>
      <c r="QLU178" s="37"/>
      <c r="QLV178" s="37"/>
      <c r="QLW178" s="37"/>
      <c r="QLX178" s="37"/>
      <c r="QLY178" s="37"/>
      <c r="QLZ178" s="37"/>
      <c r="QMA178" s="37"/>
      <c r="QMB178" s="37"/>
      <c r="QMC178" s="37"/>
      <c r="QMD178" s="37"/>
      <c r="QME178" s="37"/>
      <c r="QMF178" s="37"/>
      <c r="QMG178" s="37"/>
      <c r="QMH178" s="37"/>
      <c r="QMI178" s="37"/>
      <c r="QMJ178" s="37"/>
      <c r="QMK178" s="37"/>
      <c r="QML178" s="37"/>
      <c r="QMM178" s="37"/>
      <c r="QMN178" s="37"/>
      <c r="QMO178" s="37"/>
      <c r="QMP178" s="37"/>
      <c r="QMQ178" s="37"/>
      <c r="QMR178" s="37"/>
      <c r="QMS178" s="37"/>
      <c r="QMT178" s="37"/>
      <c r="QMU178" s="37"/>
      <c r="QMV178" s="37"/>
      <c r="QMW178" s="37"/>
      <c r="QMX178" s="37"/>
      <c r="QMY178" s="37"/>
      <c r="QMZ178" s="37"/>
      <c r="QNA178" s="37"/>
      <c r="QNB178" s="37"/>
      <c r="QNC178" s="37"/>
      <c r="QND178" s="37"/>
      <c r="QNE178" s="37"/>
      <c r="QNF178" s="37"/>
      <c r="QNG178" s="37"/>
      <c r="QNH178" s="37"/>
      <c r="QNI178" s="37"/>
      <c r="QNJ178" s="37"/>
      <c r="QNK178" s="37"/>
      <c r="QNL178" s="37"/>
      <c r="QNM178" s="37"/>
      <c r="QNN178" s="37"/>
      <c r="QNO178" s="37"/>
      <c r="QNP178" s="37"/>
      <c r="QNQ178" s="37"/>
      <c r="QNR178" s="37"/>
      <c r="QNS178" s="37"/>
      <c r="QNT178" s="37"/>
      <c r="QNU178" s="37"/>
      <c r="QNV178" s="37"/>
      <c r="QNW178" s="37"/>
      <c r="QNX178" s="37"/>
      <c r="QNY178" s="37"/>
      <c r="QNZ178" s="37"/>
      <c r="QOA178" s="37"/>
      <c r="QOB178" s="37"/>
      <c r="QOC178" s="37"/>
      <c r="QOD178" s="37"/>
      <c r="QOE178" s="37"/>
      <c r="QOF178" s="37"/>
      <c r="QOG178" s="37"/>
      <c r="QOH178" s="37"/>
      <c r="QOI178" s="37"/>
      <c r="QOJ178" s="37"/>
      <c r="QOK178" s="37"/>
      <c r="QOL178" s="37"/>
      <c r="QOM178" s="37"/>
      <c r="QON178" s="37"/>
      <c r="QOO178" s="37"/>
      <c r="QOP178" s="37"/>
      <c r="QOQ178" s="37"/>
      <c r="QOR178" s="37"/>
      <c r="QOS178" s="37"/>
      <c r="QOT178" s="37"/>
      <c r="QOU178" s="37"/>
      <c r="QOV178" s="37"/>
      <c r="QOW178" s="37"/>
      <c r="QOX178" s="37"/>
      <c r="QOY178" s="37"/>
      <c r="QOZ178" s="37"/>
      <c r="QPA178" s="37"/>
      <c r="QPB178" s="37"/>
      <c r="QPC178" s="37"/>
      <c r="QPD178" s="37"/>
      <c r="QPE178" s="37"/>
      <c r="QPF178" s="37"/>
      <c r="QPG178" s="37"/>
      <c r="QPH178" s="37"/>
      <c r="QPI178" s="37"/>
      <c r="QPJ178" s="37"/>
      <c r="QPK178" s="37"/>
      <c r="QPL178" s="37"/>
      <c r="QPM178" s="37"/>
      <c r="QPN178" s="37"/>
      <c r="QPO178" s="37"/>
      <c r="QPP178" s="37"/>
      <c r="QPQ178" s="37"/>
      <c r="QPR178" s="37"/>
      <c r="QPS178" s="37"/>
      <c r="QPT178" s="37"/>
      <c r="QPU178" s="37"/>
      <c r="QPV178" s="37"/>
      <c r="QPW178" s="37"/>
      <c r="QPX178" s="37"/>
      <c r="QPY178" s="37"/>
      <c r="QPZ178" s="37"/>
      <c r="QQA178" s="37"/>
      <c r="QQB178" s="37"/>
      <c r="QQC178" s="37"/>
      <c r="QQD178" s="37"/>
      <c r="QQE178" s="37"/>
      <c r="QQF178" s="37"/>
      <c r="QQG178" s="37"/>
      <c r="QQH178" s="37"/>
      <c r="QQI178" s="37"/>
      <c r="QQJ178" s="37"/>
      <c r="QQK178" s="37"/>
      <c r="QQL178" s="37"/>
      <c r="QQM178" s="37"/>
      <c r="QQN178" s="37"/>
      <c r="QQO178" s="37"/>
      <c r="QQP178" s="37"/>
      <c r="QQQ178" s="37"/>
      <c r="QQR178" s="37"/>
      <c r="QQS178" s="37"/>
      <c r="QQT178" s="37"/>
      <c r="QQU178" s="37"/>
      <c r="QQV178" s="37"/>
      <c r="QQW178" s="37"/>
      <c r="QQX178" s="37"/>
      <c r="QQY178" s="37"/>
      <c r="QQZ178" s="37"/>
      <c r="QRA178" s="37"/>
      <c r="QRB178" s="37"/>
      <c r="QRC178" s="37"/>
      <c r="QRD178" s="37"/>
      <c r="QRE178" s="37"/>
      <c r="QRF178" s="37"/>
      <c r="QRG178" s="37"/>
      <c r="QRH178" s="37"/>
      <c r="QRI178" s="37"/>
      <c r="QRJ178" s="37"/>
      <c r="QRK178" s="37"/>
      <c r="QRL178" s="37"/>
      <c r="QRM178" s="37"/>
      <c r="QRN178" s="37"/>
      <c r="QRO178" s="37"/>
      <c r="QRP178" s="37"/>
      <c r="QRQ178" s="37"/>
      <c r="QRR178" s="37"/>
      <c r="QRS178" s="37"/>
      <c r="QRT178" s="37"/>
      <c r="QRU178" s="37"/>
      <c r="QRV178" s="37"/>
      <c r="QRW178" s="37"/>
      <c r="QRX178" s="37"/>
      <c r="QRY178" s="37"/>
      <c r="QRZ178" s="37"/>
      <c r="QSA178" s="37"/>
      <c r="QSB178" s="37"/>
      <c r="QSC178" s="37"/>
      <c r="QSD178" s="37"/>
      <c r="QSE178" s="37"/>
      <c r="QSF178" s="37"/>
      <c r="QSG178" s="37"/>
      <c r="QSH178" s="37"/>
      <c r="QSI178" s="37"/>
      <c r="QSJ178" s="37"/>
      <c r="QSK178" s="37"/>
      <c r="QSL178" s="37"/>
      <c r="QSM178" s="37"/>
      <c r="QSN178" s="37"/>
      <c r="QSO178" s="37"/>
      <c r="QSP178" s="37"/>
      <c r="QSQ178" s="37"/>
      <c r="QSR178" s="37"/>
      <c r="QSS178" s="37"/>
      <c r="QST178" s="37"/>
      <c r="QSU178" s="37"/>
      <c r="QSV178" s="37"/>
      <c r="QSW178" s="37"/>
      <c r="QSX178" s="37"/>
      <c r="QSY178" s="37"/>
      <c r="QSZ178" s="37"/>
      <c r="QTA178" s="37"/>
      <c r="QTB178" s="37"/>
      <c r="QTC178" s="37"/>
      <c r="QTD178" s="37"/>
      <c r="QTE178" s="37"/>
      <c r="QTF178" s="37"/>
      <c r="QTG178" s="37"/>
      <c r="QTH178" s="37"/>
      <c r="QTI178" s="37"/>
      <c r="QTJ178" s="37"/>
      <c r="QTK178" s="37"/>
      <c r="QTL178" s="37"/>
      <c r="QTM178" s="37"/>
      <c r="QTN178" s="37"/>
      <c r="QTO178" s="37"/>
      <c r="QTP178" s="37"/>
      <c r="QTQ178" s="37"/>
      <c r="QTR178" s="37"/>
      <c r="QTS178" s="37"/>
      <c r="QTT178" s="37"/>
      <c r="QTU178" s="37"/>
      <c r="QTV178" s="37"/>
      <c r="QTW178" s="37"/>
      <c r="QTX178" s="37"/>
      <c r="QTY178" s="37"/>
      <c r="QTZ178" s="37"/>
      <c r="QUA178" s="37"/>
      <c r="QUB178" s="37"/>
      <c r="QUC178" s="37"/>
      <c r="QUD178" s="37"/>
      <c r="QUE178" s="37"/>
      <c r="QUF178" s="37"/>
      <c r="QUG178" s="37"/>
      <c r="QUH178" s="37"/>
      <c r="QUI178" s="37"/>
      <c r="QUJ178" s="37"/>
      <c r="QUK178" s="37"/>
      <c r="QUL178" s="37"/>
      <c r="QUM178" s="37"/>
      <c r="QUN178" s="37"/>
      <c r="QUO178" s="37"/>
      <c r="QUP178" s="37"/>
      <c r="QUQ178" s="37"/>
      <c r="QUR178" s="37"/>
      <c r="QUS178" s="37"/>
      <c r="QUT178" s="37"/>
      <c r="QUU178" s="37"/>
      <c r="QUV178" s="37"/>
      <c r="QUW178" s="37"/>
      <c r="QUX178" s="37"/>
      <c r="QUY178" s="37"/>
      <c r="QUZ178" s="37"/>
      <c r="QVA178" s="37"/>
      <c r="QVB178" s="37"/>
      <c r="QVC178" s="37"/>
      <c r="QVD178" s="37"/>
      <c r="QVE178" s="37"/>
      <c r="QVF178" s="37"/>
      <c r="QVG178" s="37"/>
      <c r="QVH178" s="37"/>
      <c r="QVI178" s="37"/>
      <c r="QVJ178" s="37"/>
      <c r="QVK178" s="37"/>
      <c r="QVL178" s="37"/>
      <c r="QVM178" s="37"/>
      <c r="QVN178" s="37"/>
      <c r="QVO178" s="37"/>
      <c r="QVP178" s="37"/>
      <c r="QVQ178" s="37"/>
      <c r="QVR178" s="37"/>
      <c r="QVS178" s="37"/>
      <c r="QVT178" s="37"/>
      <c r="QVU178" s="37"/>
      <c r="QVV178" s="37"/>
      <c r="QVW178" s="37"/>
      <c r="QVX178" s="37"/>
      <c r="QVY178" s="37"/>
      <c r="QVZ178" s="37"/>
      <c r="QWA178" s="37"/>
      <c r="QWB178" s="37"/>
      <c r="QWC178" s="37"/>
      <c r="QWD178" s="37"/>
      <c r="QWE178" s="37"/>
      <c r="QWF178" s="37"/>
      <c r="QWG178" s="37"/>
      <c r="QWH178" s="37"/>
      <c r="QWI178" s="37"/>
      <c r="QWJ178" s="37"/>
      <c r="QWK178" s="37"/>
      <c r="QWL178" s="37"/>
      <c r="QWM178" s="37"/>
      <c r="QWN178" s="37"/>
      <c r="QWO178" s="37"/>
      <c r="QWP178" s="37"/>
      <c r="QWQ178" s="37"/>
      <c r="QWR178" s="37"/>
      <c r="QWS178" s="37"/>
      <c r="QWT178" s="37"/>
      <c r="QWU178" s="37"/>
      <c r="QWV178" s="37"/>
      <c r="QWW178" s="37"/>
      <c r="QWX178" s="37"/>
      <c r="QWY178" s="37"/>
      <c r="QWZ178" s="37"/>
      <c r="QXA178" s="37"/>
      <c r="QXB178" s="37"/>
      <c r="QXC178" s="37"/>
      <c r="QXD178" s="37"/>
      <c r="QXE178" s="37"/>
      <c r="QXF178" s="37"/>
      <c r="QXG178" s="37"/>
      <c r="QXH178" s="37"/>
      <c r="QXI178" s="37"/>
      <c r="QXJ178" s="37"/>
      <c r="QXK178" s="37"/>
      <c r="QXL178" s="37"/>
      <c r="QXM178" s="37"/>
      <c r="QXN178" s="37"/>
      <c r="QXO178" s="37"/>
      <c r="QXP178" s="37"/>
      <c r="QXQ178" s="37"/>
      <c r="QXR178" s="37"/>
      <c r="QXS178" s="37"/>
      <c r="QXT178" s="37"/>
      <c r="QXU178" s="37"/>
      <c r="QXV178" s="37"/>
      <c r="QXW178" s="37"/>
      <c r="QXX178" s="37"/>
      <c r="QXY178" s="37"/>
      <c r="QXZ178" s="37"/>
      <c r="QYA178" s="37"/>
      <c r="QYB178" s="37"/>
      <c r="QYC178" s="37"/>
      <c r="QYD178" s="37"/>
      <c r="QYE178" s="37"/>
      <c r="QYF178" s="37"/>
      <c r="QYG178" s="37"/>
      <c r="QYH178" s="37"/>
      <c r="QYI178" s="37"/>
      <c r="QYJ178" s="37"/>
      <c r="QYK178" s="37"/>
      <c r="QYL178" s="37"/>
      <c r="QYM178" s="37"/>
      <c r="QYN178" s="37"/>
      <c r="QYO178" s="37"/>
      <c r="QYP178" s="37"/>
      <c r="QYQ178" s="37"/>
      <c r="QYR178" s="37"/>
      <c r="QYS178" s="37"/>
      <c r="QYT178" s="37"/>
      <c r="QYU178" s="37"/>
      <c r="QYV178" s="37"/>
      <c r="QYW178" s="37"/>
      <c r="QYX178" s="37"/>
      <c r="QYY178" s="37"/>
      <c r="QYZ178" s="37"/>
      <c r="QZA178" s="37"/>
      <c r="QZB178" s="37"/>
      <c r="QZC178" s="37"/>
      <c r="QZD178" s="37"/>
      <c r="QZE178" s="37"/>
      <c r="QZF178" s="37"/>
      <c r="QZG178" s="37"/>
      <c r="QZH178" s="37"/>
      <c r="QZI178" s="37"/>
      <c r="QZJ178" s="37"/>
      <c r="QZK178" s="37"/>
      <c r="QZL178" s="37"/>
      <c r="QZM178" s="37"/>
      <c r="QZN178" s="37"/>
      <c r="QZO178" s="37"/>
      <c r="QZP178" s="37"/>
      <c r="QZQ178" s="37"/>
      <c r="QZR178" s="37"/>
      <c r="QZS178" s="37"/>
      <c r="QZT178" s="37"/>
      <c r="QZU178" s="37"/>
      <c r="QZV178" s="37"/>
      <c r="QZW178" s="37"/>
      <c r="QZX178" s="37"/>
      <c r="QZY178" s="37"/>
      <c r="QZZ178" s="37"/>
      <c r="RAA178" s="37"/>
      <c r="RAB178" s="37"/>
      <c r="RAC178" s="37"/>
      <c r="RAD178" s="37"/>
      <c r="RAE178" s="37"/>
      <c r="RAF178" s="37"/>
      <c r="RAG178" s="37"/>
      <c r="RAH178" s="37"/>
      <c r="RAI178" s="37"/>
      <c r="RAJ178" s="37"/>
      <c r="RAK178" s="37"/>
      <c r="RAL178" s="37"/>
      <c r="RAM178" s="37"/>
      <c r="RAN178" s="37"/>
      <c r="RAO178" s="37"/>
      <c r="RAP178" s="37"/>
      <c r="RAQ178" s="37"/>
      <c r="RAR178" s="37"/>
      <c r="RAS178" s="37"/>
      <c r="RAT178" s="37"/>
      <c r="RAU178" s="37"/>
      <c r="RAV178" s="37"/>
      <c r="RAW178" s="37"/>
      <c r="RAX178" s="37"/>
      <c r="RAY178" s="37"/>
      <c r="RAZ178" s="37"/>
      <c r="RBA178" s="37"/>
      <c r="RBB178" s="37"/>
      <c r="RBC178" s="37"/>
      <c r="RBD178" s="37"/>
      <c r="RBE178" s="37"/>
      <c r="RBF178" s="37"/>
      <c r="RBG178" s="37"/>
      <c r="RBH178" s="37"/>
      <c r="RBI178" s="37"/>
      <c r="RBJ178" s="37"/>
      <c r="RBK178" s="37"/>
      <c r="RBL178" s="37"/>
      <c r="RBM178" s="37"/>
      <c r="RBN178" s="37"/>
      <c r="RBO178" s="37"/>
      <c r="RBP178" s="37"/>
      <c r="RBQ178" s="37"/>
      <c r="RBR178" s="37"/>
      <c r="RBS178" s="37"/>
      <c r="RBT178" s="37"/>
      <c r="RBU178" s="37"/>
      <c r="RBV178" s="37"/>
      <c r="RBW178" s="37"/>
      <c r="RBX178" s="37"/>
      <c r="RBY178" s="37"/>
      <c r="RBZ178" s="37"/>
      <c r="RCA178" s="37"/>
      <c r="RCB178" s="37"/>
      <c r="RCC178" s="37"/>
      <c r="RCD178" s="37"/>
      <c r="RCE178" s="37"/>
      <c r="RCF178" s="37"/>
      <c r="RCG178" s="37"/>
      <c r="RCH178" s="37"/>
      <c r="RCI178" s="37"/>
      <c r="RCJ178" s="37"/>
      <c r="RCK178" s="37"/>
      <c r="RCL178" s="37"/>
      <c r="RCM178" s="37"/>
      <c r="RCN178" s="37"/>
      <c r="RCO178" s="37"/>
      <c r="RCP178" s="37"/>
      <c r="RCQ178" s="37"/>
      <c r="RCR178" s="37"/>
      <c r="RCS178" s="37"/>
      <c r="RCT178" s="37"/>
      <c r="RCU178" s="37"/>
      <c r="RCV178" s="37"/>
      <c r="RCW178" s="37"/>
      <c r="RCX178" s="37"/>
      <c r="RCY178" s="37"/>
      <c r="RCZ178" s="37"/>
      <c r="RDA178" s="37"/>
      <c r="RDB178" s="37"/>
      <c r="RDC178" s="37"/>
      <c r="RDD178" s="37"/>
      <c r="RDE178" s="37"/>
      <c r="RDF178" s="37"/>
      <c r="RDG178" s="37"/>
      <c r="RDH178" s="37"/>
      <c r="RDI178" s="37"/>
      <c r="RDJ178" s="37"/>
      <c r="RDK178" s="37"/>
      <c r="RDL178" s="37"/>
      <c r="RDM178" s="37"/>
      <c r="RDN178" s="37"/>
      <c r="RDO178" s="37"/>
      <c r="RDP178" s="37"/>
      <c r="RDQ178" s="37"/>
      <c r="RDR178" s="37"/>
      <c r="RDS178" s="37"/>
      <c r="RDT178" s="37"/>
      <c r="RDU178" s="37"/>
      <c r="RDV178" s="37"/>
      <c r="RDW178" s="37"/>
      <c r="RDX178" s="37"/>
      <c r="RDY178" s="37"/>
      <c r="RDZ178" s="37"/>
      <c r="REA178" s="37"/>
      <c r="REB178" s="37"/>
      <c r="REC178" s="37"/>
      <c r="RED178" s="37"/>
      <c r="REE178" s="37"/>
      <c r="REF178" s="37"/>
      <c r="REG178" s="37"/>
      <c r="REH178" s="37"/>
      <c r="REI178" s="37"/>
      <c r="REJ178" s="37"/>
      <c r="REK178" s="37"/>
      <c r="REL178" s="37"/>
      <c r="REM178" s="37"/>
      <c r="REN178" s="37"/>
      <c r="REO178" s="37"/>
      <c r="REP178" s="37"/>
      <c r="REQ178" s="37"/>
      <c r="RER178" s="37"/>
      <c r="RES178" s="37"/>
      <c r="RET178" s="37"/>
      <c r="REU178" s="37"/>
      <c r="REV178" s="37"/>
      <c r="REW178" s="37"/>
      <c r="REX178" s="37"/>
      <c r="REY178" s="37"/>
      <c r="REZ178" s="37"/>
      <c r="RFA178" s="37"/>
      <c r="RFB178" s="37"/>
      <c r="RFC178" s="37"/>
      <c r="RFD178" s="37"/>
      <c r="RFE178" s="37"/>
      <c r="RFF178" s="37"/>
      <c r="RFG178" s="37"/>
      <c r="RFH178" s="37"/>
      <c r="RFI178" s="37"/>
      <c r="RFJ178" s="37"/>
      <c r="RFK178" s="37"/>
      <c r="RFL178" s="37"/>
      <c r="RFM178" s="37"/>
      <c r="RFN178" s="37"/>
      <c r="RFO178" s="37"/>
      <c r="RFP178" s="37"/>
      <c r="RFQ178" s="37"/>
      <c r="RFR178" s="37"/>
      <c r="RFS178" s="37"/>
      <c r="RFT178" s="37"/>
      <c r="RFU178" s="37"/>
      <c r="RFV178" s="37"/>
      <c r="RFW178" s="37"/>
      <c r="RFX178" s="37"/>
      <c r="RFY178" s="37"/>
      <c r="RFZ178" s="37"/>
      <c r="RGA178" s="37"/>
      <c r="RGB178" s="37"/>
      <c r="RGC178" s="37"/>
      <c r="RGD178" s="37"/>
      <c r="RGE178" s="37"/>
      <c r="RGF178" s="37"/>
      <c r="RGG178" s="37"/>
      <c r="RGH178" s="37"/>
      <c r="RGI178" s="37"/>
      <c r="RGJ178" s="37"/>
      <c r="RGK178" s="37"/>
      <c r="RGL178" s="37"/>
      <c r="RGM178" s="37"/>
      <c r="RGN178" s="37"/>
      <c r="RGO178" s="37"/>
      <c r="RGP178" s="37"/>
      <c r="RGQ178" s="37"/>
      <c r="RGR178" s="37"/>
      <c r="RGS178" s="37"/>
      <c r="RGT178" s="37"/>
      <c r="RGU178" s="37"/>
      <c r="RGV178" s="37"/>
      <c r="RGW178" s="37"/>
      <c r="RGX178" s="37"/>
      <c r="RGY178" s="37"/>
      <c r="RGZ178" s="37"/>
      <c r="RHA178" s="37"/>
      <c r="RHB178" s="37"/>
      <c r="RHC178" s="37"/>
      <c r="RHD178" s="37"/>
      <c r="RHE178" s="37"/>
      <c r="RHF178" s="37"/>
      <c r="RHG178" s="37"/>
      <c r="RHH178" s="37"/>
      <c r="RHI178" s="37"/>
      <c r="RHJ178" s="37"/>
      <c r="RHK178" s="37"/>
      <c r="RHL178" s="37"/>
      <c r="RHM178" s="37"/>
      <c r="RHN178" s="37"/>
      <c r="RHO178" s="37"/>
      <c r="RHP178" s="37"/>
      <c r="RHQ178" s="37"/>
      <c r="RHR178" s="37"/>
      <c r="RHS178" s="37"/>
      <c r="RHT178" s="37"/>
      <c r="RHU178" s="37"/>
      <c r="RHV178" s="37"/>
      <c r="RHW178" s="37"/>
      <c r="RHX178" s="37"/>
      <c r="RHY178" s="37"/>
      <c r="RHZ178" s="37"/>
      <c r="RIA178" s="37"/>
      <c r="RIB178" s="37"/>
      <c r="RIC178" s="37"/>
      <c r="RID178" s="37"/>
      <c r="RIE178" s="37"/>
      <c r="RIF178" s="37"/>
      <c r="RIG178" s="37"/>
      <c r="RIH178" s="37"/>
      <c r="RII178" s="37"/>
      <c r="RIJ178" s="37"/>
      <c r="RIK178" s="37"/>
      <c r="RIL178" s="37"/>
      <c r="RIM178" s="37"/>
      <c r="RIN178" s="37"/>
      <c r="RIO178" s="37"/>
      <c r="RIP178" s="37"/>
      <c r="RIQ178" s="37"/>
      <c r="RIR178" s="37"/>
      <c r="RIS178" s="37"/>
      <c r="RIT178" s="37"/>
      <c r="RIU178" s="37"/>
      <c r="RIV178" s="37"/>
      <c r="RIW178" s="37"/>
      <c r="RIX178" s="37"/>
      <c r="RIY178" s="37"/>
      <c r="RIZ178" s="37"/>
      <c r="RJA178" s="37"/>
      <c r="RJB178" s="37"/>
      <c r="RJC178" s="37"/>
      <c r="RJD178" s="37"/>
      <c r="RJE178" s="37"/>
      <c r="RJF178" s="37"/>
      <c r="RJG178" s="37"/>
      <c r="RJH178" s="37"/>
      <c r="RJI178" s="37"/>
      <c r="RJJ178" s="37"/>
      <c r="RJK178" s="37"/>
      <c r="RJL178" s="37"/>
      <c r="RJM178" s="37"/>
      <c r="RJN178" s="37"/>
      <c r="RJO178" s="37"/>
      <c r="RJP178" s="37"/>
      <c r="RJQ178" s="37"/>
      <c r="RJR178" s="37"/>
      <c r="RJS178" s="37"/>
      <c r="RJT178" s="37"/>
      <c r="RJU178" s="37"/>
      <c r="RJV178" s="37"/>
      <c r="RJW178" s="37"/>
      <c r="RJX178" s="37"/>
      <c r="RJY178" s="37"/>
      <c r="RJZ178" s="37"/>
      <c r="RKA178" s="37"/>
      <c r="RKB178" s="37"/>
      <c r="RKC178" s="37"/>
      <c r="RKD178" s="37"/>
      <c r="RKE178" s="37"/>
      <c r="RKF178" s="37"/>
      <c r="RKG178" s="37"/>
      <c r="RKH178" s="37"/>
      <c r="RKI178" s="37"/>
      <c r="RKJ178" s="37"/>
      <c r="RKK178" s="37"/>
      <c r="RKL178" s="37"/>
      <c r="RKM178" s="37"/>
      <c r="RKN178" s="37"/>
      <c r="RKO178" s="37"/>
      <c r="RKP178" s="37"/>
      <c r="RKQ178" s="37"/>
      <c r="RKR178" s="37"/>
      <c r="RKS178" s="37"/>
      <c r="RKT178" s="37"/>
      <c r="RKU178" s="37"/>
      <c r="RKV178" s="37"/>
      <c r="RKW178" s="37"/>
      <c r="RKX178" s="37"/>
      <c r="RKY178" s="37"/>
      <c r="RKZ178" s="37"/>
      <c r="RLA178" s="37"/>
      <c r="RLB178" s="37"/>
      <c r="RLC178" s="37"/>
      <c r="RLD178" s="37"/>
      <c r="RLE178" s="37"/>
      <c r="RLF178" s="37"/>
      <c r="RLG178" s="37"/>
      <c r="RLH178" s="37"/>
      <c r="RLI178" s="37"/>
      <c r="RLJ178" s="37"/>
      <c r="RLK178" s="37"/>
      <c r="RLL178" s="37"/>
      <c r="RLM178" s="37"/>
      <c r="RLN178" s="37"/>
      <c r="RLO178" s="37"/>
      <c r="RLP178" s="37"/>
      <c r="RLQ178" s="37"/>
      <c r="RLR178" s="37"/>
      <c r="RLS178" s="37"/>
      <c r="RLT178" s="37"/>
      <c r="RLU178" s="37"/>
      <c r="RLV178" s="37"/>
      <c r="RLW178" s="37"/>
      <c r="RLX178" s="37"/>
      <c r="RLY178" s="37"/>
      <c r="RLZ178" s="37"/>
      <c r="RMA178" s="37"/>
      <c r="RMB178" s="37"/>
      <c r="RMC178" s="37"/>
      <c r="RMD178" s="37"/>
      <c r="RME178" s="37"/>
      <c r="RMF178" s="37"/>
      <c r="RMG178" s="37"/>
      <c r="RMH178" s="37"/>
      <c r="RMI178" s="37"/>
      <c r="RMJ178" s="37"/>
      <c r="RMK178" s="37"/>
      <c r="RML178" s="37"/>
      <c r="RMM178" s="37"/>
      <c r="RMN178" s="37"/>
      <c r="RMO178" s="37"/>
      <c r="RMP178" s="37"/>
      <c r="RMQ178" s="37"/>
      <c r="RMR178" s="37"/>
      <c r="RMS178" s="37"/>
      <c r="RMT178" s="37"/>
      <c r="RMU178" s="37"/>
      <c r="RMV178" s="37"/>
      <c r="RMW178" s="37"/>
      <c r="RMX178" s="37"/>
      <c r="RMY178" s="37"/>
      <c r="RMZ178" s="37"/>
      <c r="RNA178" s="37"/>
      <c r="RNB178" s="37"/>
      <c r="RNC178" s="37"/>
      <c r="RND178" s="37"/>
      <c r="RNE178" s="37"/>
      <c r="RNF178" s="37"/>
      <c r="RNG178" s="37"/>
      <c r="RNH178" s="37"/>
      <c r="RNI178" s="37"/>
      <c r="RNJ178" s="37"/>
      <c r="RNK178" s="37"/>
      <c r="RNL178" s="37"/>
      <c r="RNM178" s="37"/>
      <c r="RNN178" s="37"/>
      <c r="RNO178" s="37"/>
      <c r="RNP178" s="37"/>
      <c r="RNQ178" s="37"/>
      <c r="RNR178" s="37"/>
      <c r="RNS178" s="37"/>
      <c r="RNT178" s="37"/>
      <c r="RNU178" s="37"/>
      <c r="RNV178" s="37"/>
      <c r="RNW178" s="37"/>
      <c r="RNX178" s="37"/>
      <c r="RNY178" s="37"/>
      <c r="RNZ178" s="37"/>
      <c r="ROA178" s="37"/>
      <c r="ROB178" s="37"/>
      <c r="ROC178" s="37"/>
      <c r="ROD178" s="37"/>
      <c r="ROE178" s="37"/>
      <c r="ROF178" s="37"/>
      <c r="ROG178" s="37"/>
      <c r="ROH178" s="37"/>
      <c r="ROI178" s="37"/>
      <c r="ROJ178" s="37"/>
      <c r="ROK178" s="37"/>
      <c r="ROL178" s="37"/>
      <c r="ROM178" s="37"/>
      <c r="RON178" s="37"/>
      <c r="ROO178" s="37"/>
      <c r="ROP178" s="37"/>
      <c r="ROQ178" s="37"/>
      <c r="ROR178" s="37"/>
      <c r="ROS178" s="37"/>
      <c r="ROT178" s="37"/>
      <c r="ROU178" s="37"/>
      <c r="ROV178" s="37"/>
      <c r="ROW178" s="37"/>
      <c r="ROX178" s="37"/>
      <c r="ROY178" s="37"/>
      <c r="ROZ178" s="37"/>
      <c r="RPA178" s="37"/>
      <c r="RPB178" s="37"/>
      <c r="RPC178" s="37"/>
      <c r="RPD178" s="37"/>
      <c r="RPE178" s="37"/>
      <c r="RPF178" s="37"/>
      <c r="RPG178" s="37"/>
      <c r="RPH178" s="37"/>
      <c r="RPI178" s="37"/>
      <c r="RPJ178" s="37"/>
      <c r="RPK178" s="37"/>
      <c r="RPL178" s="37"/>
      <c r="RPM178" s="37"/>
      <c r="RPN178" s="37"/>
      <c r="RPO178" s="37"/>
      <c r="RPP178" s="37"/>
      <c r="RPQ178" s="37"/>
      <c r="RPR178" s="37"/>
      <c r="RPS178" s="37"/>
      <c r="RPT178" s="37"/>
      <c r="RPU178" s="37"/>
      <c r="RPV178" s="37"/>
      <c r="RPW178" s="37"/>
      <c r="RPX178" s="37"/>
      <c r="RPY178" s="37"/>
      <c r="RPZ178" s="37"/>
      <c r="RQA178" s="37"/>
      <c r="RQB178" s="37"/>
      <c r="RQC178" s="37"/>
      <c r="RQD178" s="37"/>
      <c r="RQE178" s="37"/>
      <c r="RQF178" s="37"/>
      <c r="RQG178" s="37"/>
      <c r="RQH178" s="37"/>
      <c r="RQI178" s="37"/>
      <c r="RQJ178" s="37"/>
      <c r="RQK178" s="37"/>
      <c r="RQL178" s="37"/>
      <c r="RQM178" s="37"/>
      <c r="RQN178" s="37"/>
      <c r="RQO178" s="37"/>
      <c r="RQP178" s="37"/>
      <c r="RQQ178" s="37"/>
      <c r="RQR178" s="37"/>
      <c r="RQS178" s="37"/>
      <c r="RQT178" s="37"/>
      <c r="RQU178" s="37"/>
      <c r="RQV178" s="37"/>
      <c r="RQW178" s="37"/>
      <c r="RQX178" s="37"/>
      <c r="RQY178" s="37"/>
      <c r="RQZ178" s="37"/>
      <c r="RRA178" s="37"/>
      <c r="RRB178" s="37"/>
      <c r="RRC178" s="37"/>
      <c r="RRD178" s="37"/>
      <c r="RRE178" s="37"/>
      <c r="RRF178" s="37"/>
      <c r="RRG178" s="37"/>
      <c r="RRH178" s="37"/>
      <c r="RRI178" s="37"/>
      <c r="RRJ178" s="37"/>
      <c r="RRK178" s="37"/>
      <c r="RRL178" s="37"/>
      <c r="RRM178" s="37"/>
      <c r="RRN178" s="37"/>
      <c r="RRO178" s="37"/>
      <c r="RRP178" s="37"/>
      <c r="RRQ178" s="37"/>
      <c r="RRR178" s="37"/>
      <c r="RRS178" s="37"/>
      <c r="RRT178" s="37"/>
      <c r="RRU178" s="37"/>
      <c r="RRV178" s="37"/>
      <c r="RRW178" s="37"/>
      <c r="RRX178" s="37"/>
      <c r="RRY178" s="37"/>
      <c r="RRZ178" s="37"/>
      <c r="RSA178" s="37"/>
      <c r="RSB178" s="37"/>
      <c r="RSC178" s="37"/>
      <c r="RSD178" s="37"/>
      <c r="RSE178" s="37"/>
      <c r="RSF178" s="37"/>
      <c r="RSG178" s="37"/>
      <c r="RSH178" s="37"/>
      <c r="RSI178" s="37"/>
      <c r="RSJ178" s="37"/>
      <c r="RSK178" s="37"/>
      <c r="RSL178" s="37"/>
      <c r="RSM178" s="37"/>
      <c r="RSN178" s="37"/>
      <c r="RSO178" s="37"/>
      <c r="RSP178" s="37"/>
      <c r="RSQ178" s="37"/>
      <c r="RSR178" s="37"/>
      <c r="RSS178" s="37"/>
      <c r="RST178" s="37"/>
      <c r="RSU178" s="37"/>
      <c r="RSV178" s="37"/>
      <c r="RSW178" s="37"/>
      <c r="RSX178" s="37"/>
      <c r="RSY178" s="37"/>
      <c r="RSZ178" s="37"/>
      <c r="RTA178" s="37"/>
      <c r="RTB178" s="37"/>
      <c r="RTC178" s="37"/>
      <c r="RTD178" s="37"/>
      <c r="RTE178" s="37"/>
      <c r="RTF178" s="37"/>
      <c r="RTG178" s="37"/>
      <c r="RTH178" s="37"/>
      <c r="RTI178" s="37"/>
      <c r="RTJ178" s="37"/>
      <c r="RTK178" s="37"/>
      <c r="RTL178" s="37"/>
      <c r="RTM178" s="37"/>
      <c r="RTN178" s="37"/>
      <c r="RTO178" s="37"/>
      <c r="RTP178" s="37"/>
      <c r="RTQ178" s="37"/>
      <c r="RTR178" s="37"/>
      <c r="RTS178" s="37"/>
      <c r="RTT178" s="37"/>
      <c r="RTU178" s="37"/>
      <c r="RTV178" s="37"/>
      <c r="RTW178" s="37"/>
      <c r="RTX178" s="37"/>
      <c r="RTY178" s="37"/>
      <c r="RTZ178" s="37"/>
      <c r="RUA178" s="37"/>
      <c r="RUB178" s="37"/>
      <c r="RUC178" s="37"/>
      <c r="RUD178" s="37"/>
      <c r="RUE178" s="37"/>
      <c r="RUF178" s="37"/>
      <c r="RUG178" s="37"/>
      <c r="RUH178" s="37"/>
      <c r="RUI178" s="37"/>
      <c r="RUJ178" s="37"/>
      <c r="RUK178" s="37"/>
      <c r="RUL178" s="37"/>
      <c r="RUM178" s="37"/>
      <c r="RUN178" s="37"/>
      <c r="RUO178" s="37"/>
      <c r="RUP178" s="37"/>
      <c r="RUQ178" s="37"/>
      <c r="RUR178" s="37"/>
      <c r="RUS178" s="37"/>
      <c r="RUT178" s="37"/>
      <c r="RUU178" s="37"/>
      <c r="RUV178" s="37"/>
      <c r="RUW178" s="37"/>
      <c r="RUX178" s="37"/>
      <c r="RUY178" s="37"/>
      <c r="RUZ178" s="37"/>
      <c r="RVA178" s="37"/>
      <c r="RVB178" s="37"/>
      <c r="RVC178" s="37"/>
      <c r="RVD178" s="37"/>
      <c r="RVE178" s="37"/>
      <c r="RVF178" s="37"/>
      <c r="RVG178" s="37"/>
      <c r="RVH178" s="37"/>
      <c r="RVI178" s="37"/>
      <c r="RVJ178" s="37"/>
      <c r="RVK178" s="37"/>
      <c r="RVL178" s="37"/>
      <c r="RVM178" s="37"/>
      <c r="RVN178" s="37"/>
      <c r="RVO178" s="37"/>
      <c r="RVP178" s="37"/>
      <c r="RVQ178" s="37"/>
      <c r="RVR178" s="37"/>
      <c r="RVS178" s="37"/>
      <c r="RVT178" s="37"/>
      <c r="RVU178" s="37"/>
      <c r="RVV178" s="37"/>
      <c r="RVW178" s="37"/>
      <c r="RVX178" s="37"/>
      <c r="RVY178" s="37"/>
      <c r="RVZ178" s="37"/>
      <c r="RWA178" s="37"/>
      <c r="RWB178" s="37"/>
      <c r="RWC178" s="37"/>
      <c r="RWD178" s="37"/>
      <c r="RWE178" s="37"/>
      <c r="RWF178" s="37"/>
      <c r="RWG178" s="37"/>
      <c r="RWH178" s="37"/>
      <c r="RWI178" s="37"/>
      <c r="RWJ178" s="37"/>
      <c r="RWK178" s="37"/>
      <c r="RWL178" s="37"/>
      <c r="RWM178" s="37"/>
      <c r="RWN178" s="37"/>
      <c r="RWO178" s="37"/>
      <c r="RWP178" s="37"/>
      <c r="RWQ178" s="37"/>
      <c r="RWR178" s="37"/>
      <c r="RWS178" s="37"/>
      <c r="RWT178" s="37"/>
      <c r="RWU178" s="37"/>
      <c r="RWV178" s="37"/>
      <c r="RWW178" s="37"/>
      <c r="RWX178" s="37"/>
      <c r="RWY178" s="37"/>
      <c r="RWZ178" s="37"/>
      <c r="RXA178" s="37"/>
      <c r="RXB178" s="37"/>
      <c r="RXC178" s="37"/>
      <c r="RXD178" s="37"/>
      <c r="RXE178" s="37"/>
      <c r="RXF178" s="37"/>
      <c r="RXG178" s="37"/>
      <c r="RXH178" s="37"/>
      <c r="RXI178" s="37"/>
      <c r="RXJ178" s="37"/>
      <c r="RXK178" s="37"/>
      <c r="RXL178" s="37"/>
      <c r="RXM178" s="37"/>
      <c r="RXN178" s="37"/>
      <c r="RXO178" s="37"/>
      <c r="RXP178" s="37"/>
      <c r="RXQ178" s="37"/>
      <c r="RXR178" s="37"/>
      <c r="RXS178" s="37"/>
      <c r="RXT178" s="37"/>
      <c r="RXU178" s="37"/>
      <c r="RXV178" s="37"/>
      <c r="RXW178" s="37"/>
      <c r="RXX178" s="37"/>
      <c r="RXY178" s="37"/>
      <c r="RXZ178" s="37"/>
      <c r="RYA178" s="37"/>
      <c r="RYB178" s="37"/>
      <c r="RYC178" s="37"/>
      <c r="RYD178" s="37"/>
      <c r="RYE178" s="37"/>
      <c r="RYF178" s="37"/>
      <c r="RYG178" s="37"/>
      <c r="RYH178" s="37"/>
      <c r="RYI178" s="37"/>
      <c r="RYJ178" s="37"/>
      <c r="RYK178" s="37"/>
      <c r="RYL178" s="37"/>
      <c r="RYM178" s="37"/>
      <c r="RYN178" s="37"/>
      <c r="RYO178" s="37"/>
      <c r="RYP178" s="37"/>
      <c r="RYQ178" s="37"/>
      <c r="RYR178" s="37"/>
      <c r="RYS178" s="37"/>
      <c r="RYT178" s="37"/>
      <c r="RYU178" s="37"/>
      <c r="RYV178" s="37"/>
      <c r="RYW178" s="37"/>
      <c r="RYX178" s="37"/>
      <c r="RYY178" s="37"/>
      <c r="RYZ178" s="37"/>
      <c r="RZA178" s="37"/>
      <c r="RZB178" s="37"/>
      <c r="RZC178" s="37"/>
      <c r="RZD178" s="37"/>
      <c r="RZE178" s="37"/>
      <c r="RZF178" s="37"/>
      <c r="RZG178" s="37"/>
      <c r="RZH178" s="37"/>
      <c r="RZI178" s="37"/>
      <c r="RZJ178" s="37"/>
      <c r="RZK178" s="37"/>
      <c r="RZL178" s="37"/>
      <c r="RZM178" s="37"/>
      <c r="RZN178" s="37"/>
      <c r="RZO178" s="37"/>
      <c r="RZP178" s="37"/>
      <c r="RZQ178" s="37"/>
      <c r="RZR178" s="37"/>
      <c r="RZS178" s="37"/>
      <c r="RZT178" s="37"/>
      <c r="RZU178" s="37"/>
      <c r="RZV178" s="37"/>
      <c r="RZW178" s="37"/>
      <c r="RZX178" s="37"/>
      <c r="RZY178" s="37"/>
      <c r="RZZ178" s="37"/>
      <c r="SAA178" s="37"/>
      <c r="SAB178" s="37"/>
      <c r="SAC178" s="37"/>
      <c r="SAD178" s="37"/>
      <c r="SAE178" s="37"/>
      <c r="SAF178" s="37"/>
      <c r="SAG178" s="37"/>
      <c r="SAH178" s="37"/>
      <c r="SAI178" s="37"/>
      <c r="SAJ178" s="37"/>
      <c r="SAK178" s="37"/>
      <c r="SAL178" s="37"/>
      <c r="SAM178" s="37"/>
      <c r="SAN178" s="37"/>
      <c r="SAO178" s="37"/>
      <c r="SAP178" s="37"/>
      <c r="SAQ178" s="37"/>
      <c r="SAR178" s="37"/>
      <c r="SAS178" s="37"/>
      <c r="SAT178" s="37"/>
      <c r="SAU178" s="37"/>
      <c r="SAV178" s="37"/>
      <c r="SAW178" s="37"/>
      <c r="SAX178" s="37"/>
      <c r="SAY178" s="37"/>
      <c r="SAZ178" s="37"/>
      <c r="SBA178" s="37"/>
      <c r="SBB178" s="37"/>
      <c r="SBC178" s="37"/>
      <c r="SBD178" s="37"/>
      <c r="SBE178" s="37"/>
      <c r="SBF178" s="37"/>
      <c r="SBG178" s="37"/>
      <c r="SBH178" s="37"/>
      <c r="SBI178" s="37"/>
      <c r="SBJ178" s="37"/>
      <c r="SBK178" s="37"/>
      <c r="SBL178" s="37"/>
      <c r="SBM178" s="37"/>
      <c r="SBN178" s="37"/>
      <c r="SBO178" s="37"/>
      <c r="SBP178" s="37"/>
      <c r="SBQ178" s="37"/>
      <c r="SBR178" s="37"/>
      <c r="SBS178" s="37"/>
      <c r="SBT178" s="37"/>
      <c r="SBU178" s="37"/>
      <c r="SBV178" s="37"/>
      <c r="SBW178" s="37"/>
      <c r="SBX178" s="37"/>
      <c r="SBY178" s="37"/>
      <c r="SBZ178" s="37"/>
      <c r="SCA178" s="37"/>
      <c r="SCB178" s="37"/>
      <c r="SCC178" s="37"/>
      <c r="SCD178" s="37"/>
      <c r="SCE178" s="37"/>
      <c r="SCF178" s="37"/>
      <c r="SCG178" s="37"/>
      <c r="SCH178" s="37"/>
      <c r="SCI178" s="37"/>
      <c r="SCJ178" s="37"/>
      <c r="SCK178" s="37"/>
      <c r="SCL178" s="37"/>
      <c r="SCM178" s="37"/>
      <c r="SCN178" s="37"/>
      <c r="SCO178" s="37"/>
      <c r="SCP178" s="37"/>
      <c r="SCQ178" s="37"/>
      <c r="SCR178" s="37"/>
      <c r="SCS178" s="37"/>
      <c r="SCT178" s="37"/>
      <c r="SCU178" s="37"/>
      <c r="SCV178" s="37"/>
      <c r="SCW178" s="37"/>
      <c r="SCX178" s="37"/>
      <c r="SCY178" s="37"/>
      <c r="SCZ178" s="37"/>
      <c r="SDA178" s="37"/>
      <c r="SDB178" s="37"/>
      <c r="SDC178" s="37"/>
      <c r="SDD178" s="37"/>
      <c r="SDE178" s="37"/>
      <c r="SDF178" s="37"/>
      <c r="SDG178" s="37"/>
      <c r="SDH178" s="37"/>
      <c r="SDI178" s="37"/>
      <c r="SDJ178" s="37"/>
      <c r="SDK178" s="37"/>
      <c r="SDL178" s="37"/>
      <c r="SDM178" s="37"/>
      <c r="SDN178" s="37"/>
      <c r="SDO178" s="37"/>
      <c r="SDP178" s="37"/>
      <c r="SDQ178" s="37"/>
      <c r="SDR178" s="37"/>
      <c r="SDS178" s="37"/>
      <c r="SDT178" s="37"/>
      <c r="SDU178" s="37"/>
      <c r="SDV178" s="37"/>
      <c r="SDW178" s="37"/>
      <c r="SDX178" s="37"/>
      <c r="SDY178" s="37"/>
      <c r="SDZ178" s="37"/>
      <c r="SEA178" s="37"/>
      <c r="SEB178" s="37"/>
      <c r="SEC178" s="37"/>
      <c r="SED178" s="37"/>
      <c r="SEE178" s="37"/>
      <c r="SEF178" s="37"/>
      <c r="SEG178" s="37"/>
      <c r="SEH178" s="37"/>
      <c r="SEI178" s="37"/>
      <c r="SEJ178" s="37"/>
      <c r="SEK178" s="37"/>
      <c r="SEL178" s="37"/>
      <c r="SEM178" s="37"/>
      <c r="SEN178" s="37"/>
      <c r="SEO178" s="37"/>
      <c r="SEP178" s="37"/>
      <c r="SEQ178" s="37"/>
      <c r="SER178" s="37"/>
      <c r="SES178" s="37"/>
      <c r="SET178" s="37"/>
      <c r="SEU178" s="37"/>
      <c r="SEV178" s="37"/>
      <c r="SEW178" s="37"/>
      <c r="SEX178" s="37"/>
      <c r="SEY178" s="37"/>
      <c r="SEZ178" s="37"/>
      <c r="SFA178" s="37"/>
      <c r="SFB178" s="37"/>
      <c r="SFC178" s="37"/>
      <c r="SFD178" s="37"/>
      <c r="SFE178" s="37"/>
      <c r="SFF178" s="37"/>
      <c r="SFG178" s="37"/>
      <c r="SFH178" s="37"/>
      <c r="SFI178" s="37"/>
      <c r="SFJ178" s="37"/>
      <c r="SFK178" s="37"/>
      <c r="SFL178" s="37"/>
      <c r="SFM178" s="37"/>
      <c r="SFN178" s="37"/>
      <c r="SFO178" s="37"/>
      <c r="SFP178" s="37"/>
      <c r="SFQ178" s="37"/>
      <c r="SFR178" s="37"/>
      <c r="SFS178" s="37"/>
      <c r="SFT178" s="37"/>
      <c r="SFU178" s="37"/>
      <c r="SFV178" s="37"/>
      <c r="SFW178" s="37"/>
      <c r="SFX178" s="37"/>
      <c r="SFY178" s="37"/>
      <c r="SFZ178" s="37"/>
      <c r="SGA178" s="37"/>
      <c r="SGB178" s="37"/>
      <c r="SGC178" s="37"/>
      <c r="SGD178" s="37"/>
      <c r="SGE178" s="37"/>
      <c r="SGF178" s="37"/>
      <c r="SGG178" s="37"/>
      <c r="SGH178" s="37"/>
      <c r="SGI178" s="37"/>
      <c r="SGJ178" s="37"/>
      <c r="SGK178" s="37"/>
      <c r="SGL178" s="37"/>
      <c r="SGM178" s="37"/>
      <c r="SGN178" s="37"/>
      <c r="SGO178" s="37"/>
      <c r="SGP178" s="37"/>
      <c r="SGQ178" s="37"/>
      <c r="SGR178" s="37"/>
      <c r="SGS178" s="37"/>
      <c r="SGT178" s="37"/>
      <c r="SGU178" s="37"/>
      <c r="SGV178" s="37"/>
      <c r="SGW178" s="37"/>
      <c r="SGX178" s="37"/>
      <c r="SGY178" s="37"/>
      <c r="SGZ178" s="37"/>
      <c r="SHA178" s="37"/>
      <c r="SHB178" s="37"/>
      <c r="SHC178" s="37"/>
      <c r="SHD178" s="37"/>
      <c r="SHE178" s="37"/>
      <c r="SHF178" s="37"/>
      <c r="SHG178" s="37"/>
      <c r="SHH178" s="37"/>
      <c r="SHI178" s="37"/>
      <c r="SHJ178" s="37"/>
      <c r="SHK178" s="37"/>
      <c r="SHL178" s="37"/>
      <c r="SHM178" s="37"/>
      <c r="SHN178" s="37"/>
      <c r="SHO178" s="37"/>
      <c r="SHP178" s="37"/>
      <c r="SHQ178" s="37"/>
      <c r="SHR178" s="37"/>
      <c r="SHS178" s="37"/>
      <c r="SHT178" s="37"/>
      <c r="SHU178" s="37"/>
      <c r="SHV178" s="37"/>
      <c r="SHW178" s="37"/>
      <c r="SHX178" s="37"/>
      <c r="SHY178" s="37"/>
      <c r="SHZ178" s="37"/>
      <c r="SIA178" s="37"/>
      <c r="SIB178" s="37"/>
      <c r="SIC178" s="37"/>
      <c r="SID178" s="37"/>
      <c r="SIE178" s="37"/>
      <c r="SIF178" s="37"/>
      <c r="SIG178" s="37"/>
      <c r="SIH178" s="37"/>
      <c r="SII178" s="37"/>
      <c r="SIJ178" s="37"/>
      <c r="SIK178" s="37"/>
      <c r="SIL178" s="37"/>
      <c r="SIM178" s="37"/>
      <c r="SIN178" s="37"/>
      <c r="SIO178" s="37"/>
      <c r="SIP178" s="37"/>
      <c r="SIQ178" s="37"/>
      <c r="SIR178" s="37"/>
      <c r="SIS178" s="37"/>
      <c r="SIT178" s="37"/>
      <c r="SIU178" s="37"/>
      <c r="SIV178" s="37"/>
      <c r="SIW178" s="37"/>
      <c r="SIX178" s="37"/>
      <c r="SIY178" s="37"/>
      <c r="SIZ178" s="37"/>
      <c r="SJA178" s="37"/>
      <c r="SJB178" s="37"/>
      <c r="SJC178" s="37"/>
      <c r="SJD178" s="37"/>
      <c r="SJE178" s="37"/>
      <c r="SJF178" s="37"/>
      <c r="SJG178" s="37"/>
      <c r="SJH178" s="37"/>
      <c r="SJI178" s="37"/>
      <c r="SJJ178" s="37"/>
      <c r="SJK178" s="37"/>
      <c r="SJL178" s="37"/>
      <c r="SJM178" s="37"/>
      <c r="SJN178" s="37"/>
      <c r="SJO178" s="37"/>
      <c r="SJP178" s="37"/>
      <c r="SJQ178" s="37"/>
      <c r="SJR178" s="37"/>
      <c r="SJS178" s="37"/>
      <c r="SJT178" s="37"/>
      <c r="SJU178" s="37"/>
      <c r="SJV178" s="37"/>
      <c r="SJW178" s="37"/>
      <c r="SJX178" s="37"/>
      <c r="SJY178" s="37"/>
      <c r="SJZ178" s="37"/>
      <c r="SKA178" s="37"/>
      <c r="SKB178" s="37"/>
      <c r="SKC178" s="37"/>
      <c r="SKD178" s="37"/>
      <c r="SKE178" s="37"/>
      <c r="SKF178" s="37"/>
      <c r="SKG178" s="37"/>
      <c r="SKH178" s="37"/>
      <c r="SKI178" s="37"/>
      <c r="SKJ178" s="37"/>
      <c r="SKK178" s="37"/>
      <c r="SKL178" s="37"/>
      <c r="SKM178" s="37"/>
      <c r="SKN178" s="37"/>
      <c r="SKO178" s="37"/>
      <c r="SKP178" s="37"/>
      <c r="SKQ178" s="37"/>
      <c r="SKR178" s="37"/>
      <c r="SKS178" s="37"/>
      <c r="SKT178" s="37"/>
      <c r="SKU178" s="37"/>
      <c r="SKV178" s="37"/>
      <c r="SKW178" s="37"/>
      <c r="SKX178" s="37"/>
      <c r="SKY178" s="37"/>
      <c r="SKZ178" s="37"/>
      <c r="SLA178" s="37"/>
      <c r="SLB178" s="37"/>
      <c r="SLC178" s="37"/>
      <c r="SLD178" s="37"/>
      <c r="SLE178" s="37"/>
      <c r="SLF178" s="37"/>
      <c r="SLG178" s="37"/>
      <c r="SLH178" s="37"/>
      <c r="SLI178" s="37"/>
      <c r="SLJ178" s="37"/>
      <c r="SLK178" s="37"/>
      <c r="SLL178" s="37"/>
      <c r="SLM178" s="37"/>
      <c r="SLN178" s="37"/>
      <c r="SLO178" s="37"/>
      <c r="SLP178" s="37"/>
      <c r="SLQ178" s="37"/>
      <c r="SLR178" s="37"/>
      <c r="SLS178" s="37"/>
      <c r="SLT178" s="37"/>
      <c r="SLU178" s="37"/>
      <c r="SLV178" s="37"/>
      <c r="SLW178" s="37"/>
      <c r="SLX178" s="37"/>
      <c r="SLY178" s="37"/>
      <c r="SLZ178" s="37"/>
      <c r="SMA178" s="37"/>
      <c r="SMB178" s="37"/>
      <c r="SMC178" s="37"/>
      <c r="SMD178" s="37"/>
      <c r="SME178" s="37"/>
      <c r="SMF178" s="37"/>
      <c r="SMG178" s="37"/>
      <c r="SMH178" s="37"/>
      <c r="SMI178" s="37"/>
      <c r="SMJ178" s="37"/>
      <c r="SMK178" s="37"/>
      <c r="SML178" s="37"/>
      <c r="SMM178" s="37"/>
      <c r="SMN178" s="37"/>
      <c r="SMO178" s="37"/>
      <c r="SMP178" s="37"/>
      <c r="SMQ178" s="37"/>
      <c r="SMR178" s="37"/>
      <c r="SMS178" s="37"/>
      <c r="SMT178" s="37"/>
      <c r="SMU178" s="37"/>
      <c r="SMV178" s="37"/>
      <c r="SMW178" s="37"/>
      <c r="SMX178" s="37"/>
      <c r="SMY178" s="37"/>
      <c r="SMZ178" s="37"/>
      <c r="SNA178" s="37"/>
      <c r="SNB178" s="37"/>
      <c r="SNC178" s="37"/>
      <c r="SND178" s="37"/>
      <c r="SNE178" s="37"/>
      <c r="SNF178" s="37"/>
      <c r="SNG178" s="37"/>
      <c r="SNH178" s="37"/>
      <c r="SNI178" s="37"/>
      <c r="SNJ178" s="37"/>
      <c r="SNK178" s="37"/>
      <c r="SNL178" s="37"/>
      <c r="SNM178" s="37"/>
      <c r="SNN178" s="37"/>
      <c r="SNO178" s="37"/>
      <c r="SNP178" s="37"/>
      <c r="SNQ178" s="37"/>
      <c r="SNR178" s="37"/>
      <c r="SNS178" s="37"/>
      <c r="SNT178" s="37"/>
      <c r="SNU178" s="37"/>
      <c r="SNV178" s="37"/>
      <c r="SNW178" s="37"/>
      <c r="SNX178" s="37"/>
      <c r="SNY178" s="37"/>
      <c r="SNZ178" s="37"/>
      <c r="SOA178" s="37"/>
      <c r="SOB178" s="37"/>
      <c r="SOC178" s="37"/>
      <c r="SOD178" s="37"/>
      <c r="SOE178" s="37"/>
      <c r="SOF178" s="37"/>
      <c r="SOG178" s="37"/>
      <c r="SOH178" s="37"/>
      <c r="SOI178" s="37"/>
      <c r="SOJ178" s="37"/>
      <c r="SOK178" s="37"/>
      <c r="SOL178" s="37"/>
      <c r="SOM178" s="37"/>
      <c r="SON178" s="37"/>
      <c r="SOO178" s="37"/>
      <c r="SOP178" s="37"/>
      <c r="SOQ178" s="37"/>
      <c r="SOR178" s="37"/>
      <c r="SOS178" s="37"/>
      <c r="SOT178" s="37"/>
      <c r="SOU178" s="37"/>
      <c r="SOV178" s="37"/>
      <c r="SOW178" s="37"/>
      <c r="SOX178" s="37"/>
      <c r="SOY178" s="37"/>
      <c r="SOZ178" s="37"/>
      <c r="SPA178" s="37"/>
      <c r="SPB178" s="37"/>
      <c r="SPC178" s="37"/>
      <c r="SPD178" s="37"/>
      <c r="SPE178" s="37"/>
      <c r="SPF178" s="37"/>
      <c r="SPG178" s="37"/>
      <c r="SPH178" s="37"/>
      <c r="SPI178" s="37"/>
      <c r="SPJ178" s="37"/>
      <c r="SPK178" s="37"/>
      <c r="SPL178" s="37"/>
      <c r="SPM178" s="37"/>
      <c r="SPN178" s="37"/>
      <c r="SPO178" s="37"/>
      <c r="SPP178" s="37"/>
      <c r="SPQ178" s="37"/>
      <c r="SPR178" s="37"/>
      <c r="SPS178" s="37"/>
      <c r="SPT178" s="37"/>
      <c r="SPU178" s="37"/>
      <c r="SPV178" s="37"/>
      <c r="SPW178" s="37"/>
      <c r="SPX178" s="37"/>
      <c r="SPY178" s="37"/>
      <c r="SPZ178" s="37"/>
      <c r="SQA178" s="37"/>
      <c r="SQB178" s="37"/>
      <c r="SQC178" s="37"/>
      <c r="SQD178" s="37"/>
      <c r="SQE178" s="37"/>
      <c r="SQF178" s="37"/>
      <c r="SQG178" s="37"/>
      <c r="SQH178" s="37"/>
      <c r="SQI178" s="37"/>
      <c r="SQJ178" s="37"/>
      <c r="SQK178" s="37"/>
      <c r="SQL178" s="37"/>
      <c r="SQM178" s="37"/>
      <c r="SQN178" s="37"/>
      <c r="SQO178" s="37"/>
      <c r="SQP178" s="37"/>
      <c r="SQQ178" s="37"/>
      <c r="SQR178" s="37"/>
      <c r="SQS178" s="37"/>
      <c r="SQT178" s="37"/>
      <c r="SQU178" s="37"/>
      <c r="SQV178" s="37"/>
      <c r="SQW178" s="37"/>
      <c r="SQX178" s="37"/>
      <c r="SQY178" s="37"/>
      <c r="SQZ178" s="37"/>
      <c r="SRA178" s="37"/>
      <c r="SRB178" s="37"/>
      <c r="SRC178" s="37"/>
      <c r="SRD178" s="37"/>
      <c r="SRE178" s="37"/>
      <c r="SRF178" s="37"/>
      <c r="SRG178" s="37"/>
      <c r="SRH178" s="37"/>
      <c r="SRI178" s="37"/>
      <c r="SRJ178" s="37"/>
      <c r="SRK178" s="37"/>
      <c r="SRL178" s="37"/>
      <c r="SRM178" s="37"/>
      <c r="SRN178" s="37"/>
      <c r="SRO178" s="37"/>
      <c r="SRP178" s="37"/>
      <c r="SRQ178" s="37"/>
      <c r="SRR178" s="37"/>
      <c r="SRS178" s="37"/>
      <c r="SRT178" s="37"/>
      <c r="SRU178" s="37"/>
      <c r="SRV178" s="37"/>
      <c r="SRW178" s="37"/>
      <c r="SRX178" s="37"/>
      <c r="SRY178" s="37"/>
      <c r="SRZ178" s="37"/>
      <c r="SSA178" s="37"/>
      <c r="SSB178" s="37"/>
      <c r="SSC178" s="37"/>
      <c r="SSD178" s="37"/>
      <c r="SSE178" s="37"/>
      <c r="SSF178" s="37"/>
      <c r="SSG178" s="37"/>
      <c r="SSH178" s="37"/>
      <c r="SSI178" s="37"/>
      <c r="SSJ178" s="37"/>
      <c r="SSK178" s="37"/>
      <c r="SSL178" s="37"/>
      <c r="SSM178" s="37"/>
      <c r="SSN178" s="37"/>
      <c r="SSO178" s="37"/>
      <c r="SSP178" s="37"/>
      <c r="SSQ178" s="37"/>
      <c r="SSR178" s="37"/>
      <c r="SSS178" s="37"/>
      <c r="SST178" s="37"/>
      <c r="SSU178" s="37"/>
      <c r="SSV178" s="37"/>
      <c r="SSW178" s="37"/>
      <c r="SSX178" s="37"/>
      <c r="SSY178" s="37"/>
      <c r="SSZ178" s="37"/>
      <c r="STA178" s="37"/>
      <c r="STB178" s="37"/>
      <c r="STC178" s="37"/>
      <c r="STD178" s="37"/>
      <c r="STE178" s="37"/>
      <c r="STF178" s="37"/>
      <c r="STG178" s="37"/>
      <c r="STH178" s="37"/>
      <c r="STI178" s="37"/>
      <c r="STJ178" s="37"/>
      <c r="STK178" s="37"/>
      <c r="STL178" s="37"/>
      <c r="STM178" s="37"/>
      <c r="STN178" s="37"/>
      <c r="STO178" s="37"/>
      <c r="STP178" s="37"/>
      <c r="STQ178" s="37"/>
      <c r="STR178" s="37"/>
      <c r="STS178" s="37"/>
      <c r="STT178" s="37"/>
      <c r="STU178" s="37"/>
      <c r="STV178" s="37"/>
      <c r="STW178" s="37"/>
      <c r="STX178" s="37"/>
      <c r="STY178" s="37"/>
      <c r="STZ178" s="37"/>
      <c r="SUA178" s="37"/>
      <c r="SUB178" s="37"/>
      <c r="SUC178" s="37"/>
      <c r="SUD178" s="37"/>
      <c r="SUE178" s="37"/>
      <c r="SUF178" s="37"/>
      <c r="SUG178" s="37"/>
      <c r="SUH178" s="37"/>
      <c r="SUI178" s="37"/>
      <c r="SUJ178" s="37"/>
      <c r="SUK178" s="37"/>
      <c r="SUL178" s="37"/>
      <c r="SUM178" s="37"/>
      <c r="SUN178" s="37"/>
      <c r="SUO178" s="37"/>
      <c r="SUP178" s="37"/>
      <c r="SUQ178" s="37"/>
      <c r="SUR178" s="37"/>
      <c r="SUS178" s="37"/>
      <c r="SUT178" s="37"/>
      <c r="SUU178" s="37"/>
      <c r="SUV178" s="37"/>
      <c r="SUW178" s="37"/>
      <c r="SUX178" s="37"/>
      <c r="SUY178" s="37"/>
      <c r="SUZ178" s="37"/>
      <c r="SVA178" s="37"/>
      <c r="SVB178" s="37"/>
      <c r="SVC178" s="37"/>
      <c r="SVD178" s="37"/>
      <c r="SVE178" s="37"/>
      <c r="SVF178" s="37"/>
      <c r="SVG178" s="37"/>
      <c r="SVH178" s="37"/>
      <c r="SVI178" s="37"/>
      <c r="SVJ178" s="37"/>
      <c r="SVK178" s="37"/>
      <c r="SVL178" s="37"/>
      <c r="SVM178" s="37"/>
      <c r="SVN178" s="37"/>
      <c r="SVO178" s="37"/>
      <c r="SVP178" s="37"/>
      <c r="SVQ178" s="37"/>
      <c r="SVR178" s="37"/>
      <c r="SVS178" s="37"/>
      <c r="SVT178" s="37"/>
      <c r="SVU178" s="37"/>
      <c r="SVV178" s="37"/>
      <c r="SVW178" s="37"/>
      <c r="SVX178" s="37"/>
      <c r="SVY178" s="37"/>
      <c r="SVZ178" s="37"/>
      <c r="SWA178" s="37"/>
      <c r="SWB178" s="37"/>
      <c r="SWC178" s="37"/>
      <c r="SWD178" s="37"/>
      <c r="SWE178" s="37"/>
      <c r="SWF178" s="37"/>
      <c r="SWG178" s="37"/>
      <c r="SWH178" s="37"/>
      <c r="SWI178" s="37"/>
      <c r="SWJ178" s="37"/>
      <c r="SWK178" s="37"/>
      <c r="SWL178" s="37"/>
      <c r="SWM178" s="37"/>
      <c r="SWN178" s="37"/>
      <c r="SWO178" s="37"/>
      <c r="SWP178" s="37"/>
      <c r="SWQ178" s="37"/>
      <c r="SWR178" s="37"/>
      <c r="SWS178" s="37"/>
      <c r="SWT178" s="37"/>
      <c r="SWU178" s="37"/>
      <c r="SWV178" s="37"/>
      <c r="SWW178" s="37"/>
      <c r="SWX178" s="37"/>
      <c r="SWY178" s="37"/>
      <c r="SWZ178" s="37"/>
      <c r="SXA178" s="37"/>
      <c r="SXB178" s="37"/>
      <c r="SXC178" s="37"/>
      <c r="SXD178" s="37"/>
      <c r="SXE178" s="37"/>
      <c r="SXF178" s="37"/>
      <c r="SXG178" s="37"/>
      <c r="SXH178" s="37"/>
      <c r="SXI178" s="37"/>
      <c r="SXJ178" s="37"/>
      <c r="SXK178" s="37"/>
      <c r="SXL178" s="37"/>
      <c r="SXM178" s="37"/>
      <c r="SXN178" s="37"/>
      <c r="SXO178" s="37"/>
      <c r="SXP178" s="37"/>
      <c r="SXQ178" s="37"/>
      <c r="SXR178" s="37"/>
      <c r="SXS178" s="37"/>
      <c r="SXT178" s="37"/>
      <c r="SXU178" s="37"/>
      <c r="SXV178" s="37"/>
      <c r="SXW178" s="37"/>
      <c r="SXX178" s="37"/>
      <c r="SXY178" s="37"/>
      <c r="SXZ178" s="37"/>
      <c r="SYA178" s="37"/>
      <c r="SYB178" s="37"/>
      <c r="SYC178" s="37"/>
      <c r="SYD178" s="37"/>
      <c r="SYE178" s="37"/>
      <c r="SYF178" s="37"/>
      <c r="SYG178" s="37"/>
      <c r="SYH178" s="37"/>
      <c r="SYI178" s="37"/>
      <c r="SYJ178" s="37"/>
      <c r="SYK178" s="37"/>
      <c r="SYL178" s="37"/>
      <c r="SYM178" s="37"/>
      <c r="SYN178" s="37"/>
      <c r="SYO178" s="37"/>
      <c r="SYP178" s="37"/>
      <c r="SYQ178" s="37"/>
      <c r="SYR178" s="37"/>
      <c r="SYS178" s="37"/>
      <c r="SYT178" s="37"/>
      <c r="SYU178" s="37"/>
      <c r="SYV178" s="37"/>
      <c r="SYW178" s="37"/>
      <c r="SYX178" s="37"/>
      <c r="SYY178" s="37"/>
      <c r="SYZ178" s="37"/>
      <c r="SZA178" s="37"/>
      <c r="SZB178" s="37"/>
      <c r="SZC178" s="37"/>
      <c r="SZD178" s="37"/>
      <c r="SZE178" s="37"/>
      <c r="SZF178" s="37"/>
      <c r="SZG178" s="37"/>
      <c r="SZH178" s="37"/>
      <c r="SZI178" s="37"/>
      <c r="SZJ178" s="37"/>
      <c r="SZK178" s="37"/>
      <c r="SZL178" s="37"/>
      <c r="SZM178" s="37"/>
      <c r="SZN178" s="37"/>
      <c r="SZO178" s="37"/>
      <c r="SZP178" s="37"/>
      <c r="SZQ178" s="37"/>
      <c r="SZR178" s="37"/>
      <c r="SZS178" s="37"/>
      <c r="SZT178" s="37"/>
      <c r="SZU178" s="37"/>
      <c r="SZV178" s="37"/>
      <c r="SZW178" s="37"/>
      <c r="SZX178" s="37"/>
      <c r="SZY178" s="37"/>
      <c r="SZZ178" s="37"/>
      <c r="TAA178" s="37"/>
      <c r="TAB178" s="37"/>
      <c r="TAC178" s="37"/>
      <c r="TAD178" s="37"/>
      <c r="TAE178" s="37"/>
      <c r="TAF178" s="37"/>
      <c r="TAG178" s="37"/>
      <c r="TAH178" s="37"/>
      <c r="TAI178" s="37"/>
      <c r="TAJ178" s="37"/>
      <c r="TAK178" s="37"/>
      <c r="TAL178" s="37"/>
      <c r="TAM178" s="37"/>
      <c r="TAN178" s="37"/>
      <c r="TAO178" s="37"/>
      <c r="TAP178" s="37"/>
      <c r="TAQ178" s="37"/>
      <c r="TAR178" s="37"/>
      <c r="TAS178" s="37"/>
      <c r="TAT178" s="37"/>
      <c r="TAU178" s="37"/>
      <c r="TAV178" s="37"/>
      <c r="TAW178" s="37"/>
      <c r="TAX178" s="37"/>
      <c r="TAY178" s="37"/>
      <c r="TAZ178" s="37"/>
      <c r="TBA178" s="37"/>
      <c r="TBB178" s="37"/>
      <c r="TBC178" s="37"/>
      <c r="TBD178" s="37"/>
      <c r="TBE178" s="37"/>
      <c r="TBF178" s="37"/>
      <c r="TBG178" s="37"/>
      <c r="TBH178" s="37"/>
      <c r="TBI178" s="37"/>
      <c r="TBJ178" s="37"/>
      <c r="TBK178" s="37"/>
      <c r="TBL178" s="37"/>
      <c r="TBM178" s="37"/>
      <c r="TBN178" s="37"/>
      <c r="TBO178" s="37"/>
      <c r="TBP178" s="37"/>
      <c r="TBQ178" s="37"/>
      <c r="TBR178" s="37"/>
      <c r="TBS178" s="37"/>
      <c r="TBT178" s="37"/>
      <c r="TBU178" s="37"/>
      <c r="TBV178" s="37"/>
      <c r="TBW178" s="37"/>
      <c r="TBX178" s="37"/>
      <c r="TBY178" s="37"/>
      <c r="TBZ178" s="37"/>
      <c r="TCA178" s="37"/>
      <c r="TCB178" s="37"/>
      <c r="TCC178" s="37"/>
      <c r="TCD178" s="37"/>
      <c r="TCE178" s="37"/>
      <c r="TCF178" s="37"/>
      <c r="TCG178" s="37"/>
      <c r="TCH178" s="37"/>
      <c r="TCI178" s="37"/>
      <c r="TCJ178" s="37"/>
      <c r="TCK178" s="37"/>
      <c r="TCL178" s="37"/>
      <c r="TCM178" s="37"/>
      <c r="TCN178" s="37"/>
      <c r="TCO178" s="37"/>
      <c r="TCP178" s="37"/>
      <c r="TCQ178" s="37"/>
      <c r="TCR178" s="37"/>
      <c r="TCS178" s="37"/>
      <c r="TCT178" s="37"/>
      <c r="TCU178" s="37"/>
      <c r="TCV178" s="37"/>
      <c r="TCW178" s="37"/>
      <c r="TCX178" s="37"/>
      <c r="TCY178" s="37"/>
      <c r="TCZ178" s="37"/>
      <c r="TDA178" s="37"/>
      <c r="TDB178" s="37"/>
      <c r="TDC178" s="37"/>
      <c r="TDD178" s="37"/>
      <c r="TDE178" s="37"/>
      <c r="TDF178" s="37"/>
      <c r="TDG178" s="37"/>
      <c r="TDH178" s="37"/>
      <c r="TDI178" s="37"/>
      <c r="TDJ178" s="37"/>
      <c r="TDK178" s="37"/>
      <c r="TDL178" s="37"/>
      <c r="TDM178" s="37"/>
      <c r="TDN178" s="37"/>
      <c r="TDO178" s="37"/>
      <c r="TDP178" s="37"/>
      <c r="TDQ178" s="37"/>
      <c r="TDR178" s="37"/>
      <c r="TDS178" s="37"/>
      <c r="TDT178" s="37"/>
      <c r="TDU178" s="37"/>
      <c r="TDV178" s="37"/>
      <c r="TDW178" s="37"/>
      <c r="TDX178" s="37"/>
      <c r="TDY178" s="37"/>
      <c r="TDZ178" s="37"/>
      <c r="TEA178" s="37"/>
      <c r="TEB178" s="37"/>
      <c r="TEC178" s="37"/>
      <c r="TED178" s="37"/>
      <c r="TEE178" s="37"/>
      <c r="TEF178" s="37"/>
      <c r="TEG178" s="37"/>
      <c r="TEH178" s="37"/>
      <c r="TEI178" s="37"/>
      <c r="TEJ178" s="37"/>
      <c r="TEK178" s="37"/>
      <c r="TEL178" s="37"/>
      <c r="TEM178" s="37"/>
      <c r="TEN178" s="37"/>
      <c r="TEO178" s="37"/>
      <c r="TEP178" s="37"/>
      <c r="TEQ178" s="37"/>
      <c r="TER178" s="37"/>
      <c r="TES178" s="37"/>
      <c r="TET178" s="37"/>
      <c r="TEU178" s="37"/>
      <c r="TEV178" s="37"/>
      <c r="TEW178" s="37"/>
      <c r="TEX178" s="37"/>
      <c r="TEY178" s="37"/>
      <c r="TEZ178" s="37"/>
      <c r="TFA178" s="37"/>
      <c r="TFB178" s="37"/>
      <c r="TFC178" s="37"/>
      <c r="TFD178" s="37"/>
      <c r="TFE178" s="37"/>
      <c r="TFF178" s="37"/>
      <c r="TFG178" s="37"/>
      <c r="TFH178" s="37"/>
      <c r="TFI178" s="37"/>
      <c r="TFJ178" s="37"/>
      <c r="TFK178" s="37"/>
      <c r="TFL178" s="37"/>
      <c r="TFM178" s="37"/>
      <c r="TFN178" s="37"/>
      <c r="TFO178" s="37"/>
      <c r="TFP178" s="37"/>
      <c r="TFQ178" s="37"/>
      <c r="TFR178" s="37"/>
      <c r="TFS178" s="37"/>
      <c r="TFT178" s="37"/>
      <c r="TFU178" s="37"/>
      <c r="TFV178" s="37"/>
      <c r="TFW178" s="37"/>
      <c r="TFX178" s="37"/>
      <c r="TFY178" s="37"/>
      <c r="TFZ178" s="37"/>
      <c r="TGA178" s="37"/>
      <c r="TGB178" s="37"/>
      <c r="TGC178" s="37"/>
      <c r="TGD178" s="37"/>
      <c r="TGE178" s="37"/>
      <c r="TGF178" s="37"/>
      <c r="TGG178" s="37"/>
      <c r="TGH178" s="37"/>
      <c r="TGI178" s="37"/>
      <c r="TGJ178" s="37"/>
      <c r="TGK178" s="37"/>
      <c r="TGL178" s="37"/>
      <c r="TGM178" s="37"/>
      <c r="TGN178" s="37"/>
      <c r="TGO178" s="37"/>
      <c r="TGP178" s="37"/>
      <c r="TGQ178" s="37"/>
      <c r="TGR178" s="37"/>
      <c r="TGS178" s="37"/>
      <c r="TGT178" s="37"/>
      <c r="TGU178" s="37"/>
      <c r="TGV178" s="37"/>
      <c r="TGW178" s="37"/>
      <c r="TGX178" s="37"/>
      <c r="TGY178" s="37"/>
      <c r="TGZ178" s="37"/>
      <c r="THA178" s="37"/>
      <c r="THB178" s="37"/>
      <c r="THC178" s="37"/>
      <c r="THD178" s="37"/>
      <c r="THE178" s="37"/>
      <c r="THF178" s="37"/>
      <c r="THG178" s="37"/>
      <c r="THH178" s="37"/>
      <c r="THI178" s="37"/>
      <c r="THJ178" s="37"/>
      <c r="THK178" s="37"/>
      <c r="THL178" s="37"/>
      <c r="THM178" s="37"/>
      <c r="THN178" s="37"/>
      <c r="THO178" s="37"/>
      <c r="THP178" s="37"/>
      <c r="THQ178" s="37"/>
      <c r="THR178" s="37"/>
      <c r="THS178" s="37"/>
      <c r="THT178" s="37"/>
      <c r="THU178" s="37"/>
      <c r="THV178" s="37"/>
      <c r="THW178" s="37"/>
      <c r="THX178" s="37"/>
      <c r="THY178" s="37"/>
      <c r="THZ178" s="37"/>
      <c r="TIA178" s="37"/>
      <c r="TIB178" s="37"/>
      <c r="TIC178" s="37"/>
      <c r="TID178" s="37"/>
      <c r="TIE178" s="37"/>
      <c r="TIF178" s="37"/>
      <c r="TIG178" s="37"/>
      <c r="TIH178" s="37"/>
      <c r="TII178" s="37"/>
      <c r="TIJ178" s="37"/>
      <c r="TIK178" s="37"/>
      <c r="TIL178" s="37"/>
      <c r="TIM178" s="37"/>
      <c r="TIN178" s="37"/>
      <c r="TIO178" s="37"/>
      <c r="TIP178" s="37"/>
      <c r="TIQ178" s="37"/>
      <c r="TIR178" s="37"/>
      <c r="TIS178" s="37"/>
      <c r="TIT178" s="37"/>
      <c r="TIU178" s="37"/>
      <c r="TIV178" s="37"/>
      <c r="TIW178" s="37"/>
      <c r="TIX178" s="37"/>
      <c r="TIY178" s="37"/>
      <c r="TIZ178" s="37"/>
      <c r="TJA178" s="37"/>
      <c r="TJB178" s="37"/>
      <c r="TJC178" s="37"/>
      <c r="TJD178" s="37"/>
      <c r="TJE178" s="37"/>
      <c r="TJF178" s="37"/>
      <c r="TJG178" s="37"/>
      <c r="TJH178" s="37"/>
      <c r="TJI178" s="37"/>
      <c r="TJJ178" s="37"/>
      <c r="TJK178" s="37"/>
      <c r="TJL178" s="37"/>
      <c r="TJM178" s="37"/>
      <c r="TJN178" s="37"/>
      <c r="TJO178" s="37"/>
      <c r="TJP178" s="37"/>
      <c r="TJQ178" s="37"/>
      <c r="TJR178" s="37"/>
      <c r="TJS178" s="37"/>
      <c r="TJT178" s="37"/>
      <c r="TJU178" s="37"/>
      <c r="TJV178" s="37"/>
      <c r="TJW178" s="37"/>
      <c r="TJX178" s="37"/>
      <c r="TJY178" s="37"/>
      <c r="TJZ178" s="37"/>
      <c r="TKA178" s="37"/>
      <c r="TKB178" s="37"/>
      <c r="TKC178" s="37"/>
      <c r="TKD178" s="37"/>
      <c r="TKE178" s="37"/>
      <c r="TKF178" s="37"/>
      <c r="TKG178" s="37"/>
      <c r="TKH178" s="37"/>
      <c r="TKI178" s="37"/>
      <c r="TKJ178" s="37"/>
      <c r="TKK178" s="37"/>
      <c r="TKL178" s="37"/>
      <c r="TKM178" s="37"/>
      <c r="TKN178" s="37"/>
      <c r="TKO178" s="37"/>
      <c r="TKP178" s="37"/>
      <c r="TKQ178" s="37"/>
      <c r="TKR178" s="37"/>
      <c r="TKS178" s="37"/>
      <c r="TKT178" s="37"/>
      <c r="TKU178" s="37"/>
      <c r="TKV178" s="37"/>
      <c r="TKW178" s="37"/>
      <c r="TKX178" s="37"/>
      <c r="TKY178" s="37"/>
      <c r="TKZ178" s="37"/>
      <c r="TLA178" s="37"/>
      <c r="TLB178" s="37"/>
      <c r="TLC178" s="37"/>
      <c r="TLD178" s="37"/>
      <c r="TLE178" s="37"/>
      <c r="TLF178" s="37"/>
      <c r="TLG178" s="37"/>
      <c r="TLH178" s="37"/>
      <c r="TLI178" s="37"/>
      <c r="TLJ178" s="37"/>
      <c r="TLK178" s="37"/>
      <c r="TLL178" s="37"/>
      <c r="TLM178" s="37"/>
      <c r="TLN178" s="37"/>
      <c r="TLO178" s="37"/>
      <c r="TLP178" s="37"/>
      <c r="TLQ178" s="37"/>
      <c r="TLR178" s="37"/>
      <c r="TLS178" s="37"/>
      <c r="TLT178" s="37"/>
      <c r="TLU178" s="37"/>
      <c r="TLV178" s="37"/>
      <c r="TLW178" s="37"/>
      <c r="TLX178" s="37"/>
      <c r="TLY178" s="37"/>
      <c r="TLZ178" s="37"/>
      <c r="TMA178" s="37"/>
      <c r="TMB178" s="37"/>
      <c r="TMC178" s="37"/>
      <c r="TMD178" s="37"/>
      <c r="TME178" s="37"/>
      <c r="TMF178" s="37"/>
      <c r="TMG178" s="37"/>
      <c r="TMH178" s="37"/>
      <c r="TMI178" s="37"/>
      <c r="TMJ178" s="37"/>
      <c r="TMK178" s="37"/>
      <c r="TML178" s="37"/>
      <c r="TMM178" s="37"/>
      <c r="TMN178" s="37"/>
      <c r="TMO178" s="37"/>
      <c r="TMP178" s="37"/>
      <c r="TMQ178" s="37"/>
      <c r="TMR178" s="37"/>
      <c r="TMS178" s="37"/>
      <c r="TMT178" s="37"/>
      <c r="TMU178" s="37"/>
      <c r="TMV178" s="37"/>
      <c r="TMW178" s="37"/>
      <c r="TMX178" s="37"/>
      <c r="TMY178" s="37"/>
      <c r="TMZ178" s="37"/>
      <c r="TNA178" s="37"/>
      <c r="TNB178" s="37"/>
      <c r="TNC178" s="37"/>
      <c r="TND178" s="37"/>
      <c r="TNE178" s="37"/>
      <c r="TNF178" s="37"/>
      <c r="TNG178" s="37"/>
      <c r="TNH178" s="37"/>
      <c r="TNI178" s="37"/>
      <c r="TNJ178" s="37"/>
      <c r="TNK178" s="37"/>
      <c r="TNL178" s="37"/>
      <c r="TNM178" s="37"/>
      <c r="TNN178" s="37"/>
      <c r="TNO178" s="37"/>
      <c r="TNP178" s="37"/>
      <c r="TNQ178" s="37"/>
      <c r="TNR178" s="37"/>
      <c r="TNS178" s="37"/>
      <c r="TNT178" s="37"/>
      <c r="TNU178" s="37"/>
      <c r="TNV178" s="37"/>
      <c r="TNW178" s="37"/>
      <c r="TNX178" s="37"/>
      <c r="TNY178" s="37"/>
      <c r="TNZ178" s="37"/>
      <c r="TOA178" s="37"/>
      <c r="TOB178" s="37"/>
      <c r="TOC178" s="37"/>
      <c r="TOD178" s="37"/>
      <c r="TOE178" s="37"/>
      <c r="TOF178" s="37"/>
      <c r="TOG178" s="37"/>
      <c r="TOH178" s="37"/>
      <c r="TOI178" s="37"/>
      <c r="TOJ178" s="37"/>
      <c r="TOK178" s="37"/>
      <c r="TOL178" s="37"/>
      <c r="TOM178" s="37"/>
      <c r="TON178" s="37"/>
      <c r="TOO178" s="37"/>
      <c r="TOP178" s="37"/>
      <c r="TOQ178" s="37"/>
      <c r="TOR178" s="37"/>
      <c r="TOS178" s="37"/>
      <c r="TOT178" s="37"/>
      <c r="TOU178" s="37"/>
      <c r="TOV178" s="37"/>
      <c r="TOW178" s="37"/>
      <c r="TOX178" s="37"/>
      <c r="TOY178" s="37"/>
      <c r="TOZ178" s="37"/>
      <c r="TPA178" s="37"/>
      <c r="TPB178" s="37"/>
      <c r="TPC178" s="37"/>
      <c r="TPD178" s="37"/>
      <c r="TPE178" s="37"/>
      <c r="TPF178" s="37"/>
      <c r="TPG178" s="37"/>
      <c r="TPH178" s="37"/>
      <c r="TPI178" s="37"/>
      <c r="TPJ178" s="37"/>
      <c r="TPK178" s="37"/>
      <c r="TPL178" s="37"/>
      <c r="TPM178" s="37"/>
      <c r="TPN178" s="37"/>
      <c r="TPO178" s="37"/>
      <c r="TPP178" s="37"/>
      <c r="TPQ178" s="37"/>
      <c r="TPR178" s="37"/>
      <c r="TPS178" s="37"/>
      <c r="TPT178" s="37"/>
      <c r="TPU178" s="37"/>
      <c r="TPV178" s="37"/>
      <c r="TPW178" s="37"/>
      <c r="TPX178" s="37"/>
      <c r="TPY178" s="37"/>
      <c r="TPZ178" s="37"/>
      <c r="TQA178" s="37"/>
      <c r="TQB178" s="37"/>
      <c r="TQC178" s="37"/>
      <c r="TQD178" s="37"/>
      <c r="TQE178" s="37"/>
      <c r="TQF178" s="37"/>
      <c r="TQG178" s="37"/>
      <c r="TQH178" s="37"/>
      <c r="TQI178" s="37"/>
      <c r="TQJ178" s="37"/>
      <c r="TQK178" s="37"/>
      <c r="TQL178" s="37"/>
      <c r="TQM178" s="37"/>
      <c r="TQN178" s="37"/>
      <c r="TQO178" s="37"/>
      <c r="TQP178" s="37"/>
      <c r="TQQ178" s="37"/>
      <c r="TQR178" s="37"/>
      <c r="TQS178" s="37"/>
      <c r="TQT178" s="37"/>
      <c r="TQU178" s="37"/>
      <c r="TQV178" s="37"/>
      <c r="TQW178" s="37"/>
      <c r="TQX178" s="37"/>
      <c r="TQY178" s="37"/>
      <c r="TQZ178" s="37"/>
      <c r="TRA178" s="37"/>
      <c r="TRB178" s="37"/>
      <c r="TRC178" s="37"/>
      <c r="TRD178" s="37"/>
      <c r="TRE178" s="37"/>
      <c r="TRF178" s="37"/>
      <c r="TRG178" s="37"/>
      <c r="TRH178" s="37"/>
      <c r="TRI178" s="37"/>
      <c r="TRJ178" s="37"/>
      <c r="TRK178" s="37"/>
      <c r="TRL178" s="37"/>
      <c r="TRM178" s="37"/>
      <c r="TRN178" s="37"/>
      <c r="TRO178" s="37"/>
      <c r="TRP178" s="37"/>
      <c r="TRQ178" s="37"/>
      <c r="TRR178" s="37"/>
      <c r="TRS178" s="37"/>
      <c r="TRT178" s="37"/>
      <c r="TRU178" s="37"/>
      <c r="TRV178" s="37"/>
      <c r="TRW178" s="37"/>
      <c r="TRX178" s="37"/>
      <c r="TRY178" s="37"/>
      <c r="TRZ178" s="37"/>
      <c r="TSA178" s="37"/>
      <c r="TSB178" s="37"/>
      <c r="TSC178" s="37"/>
      <c r="TSD178" s="37"/>
      <c r="TSE178" s="37"/>
      <c r="TSF178" s="37"/>
      <c r="TSG178" s="37"/>
      <c r="TSH178" s="37"/>
      <c r="TSI178" s="37"/>
      <c r="TSJ178" s="37"/>
      <c r="TSK178" s="37"/>
      <c r="TSL178" s="37"/>
      <c r="TSM178" s="37"/>
      <c r="TSN178" s="37"/>
      <c r="TSO178" s="37"/>
      <c r="TSP178" s="37"/>
      <c r="TSQ178" s="37"/>
      <c r="TSR178" s="37"/>
      <c r="TSS178" s="37"/>
      <c r="TST178" s="37"/>
      <c r="TSU178" s="37"/>
      <c r="TSV178" s="37"/>
      <c r="TSW178" s="37"/>
      <c r="TSX178" s="37"/>
      <c r="TSY178" s="37"/>
      <c r="TSZ178" s="37"/>
      <c r="TTA178" s="37"/>
      <c r="TTB178" s="37"/>
      <c r="TTC178" s="37"/>
      <c r="TTD178" s="37"/>
      <c r="TTE178" s="37"/>
      <c r="TTF178" s="37"/>
      <c r="TTG178" s="37"/>
      <c r="TTH178" s="37"/>
      <c r="TTI178" s="37"/>
      <c r="TTJ178" s="37"/>
      <c r="TTK178" s="37"/>
      <c r="TTL178" s="37"/>
      <c r="TTM178" s="37"/>
      <c r="TTN178" s="37"/>
      <c r="TTO178" s="37"/>
      <c r="TTP178" s="37"/>
      <c r="TTQ178" s="37"/>
      <c r="TTR178" s="37"/>
      <c r="TTS178" s="37"/>
      <c r="TTT178" s="37"/>
      <c r="TTU178" s="37"/>
      <c r="TTV178" s="37"/>
      <c r="TTW178" s="37"/>
      <c r="TTX178" s="37"/>
      <c r="TTY178" s="37"/>
      <c r="TTZ178" s="37"/>
      <c r="TUA178" s="37"/>
      <c r="TUB178" s="37"/>
      <c r="TUC178" s="37"/>
      <c r="TUD178" s="37"/>
      <c r="TUE178" s="37"/>
      <c r="TUF178" s="37"/>
      <c r="TUG178" s="37"/>
      <c r="TUH178" s="37"/>
      <c r="TUI178" s="37"/>
      <c r="TUJ178" s="37"/>
      <c r="TUK178" s="37"/>
      <c r="TUL178" s="37"/>
      <c r="TUM178" s="37"/>
      <c r="TUN178" s="37"/>
      <c r="TUO178" s="37"/>
      <c r="TUP178" s="37"/>
      <c r="TUQ178" s="37"/>
      <c r="TUR178" s="37"/>
      <c r="TUS178" s="37"/>
      <c r="TUT178" s="37"/>
      <c r="TUU178" s="37"/>
      <c r="TUV178" s="37"/>
      <c r="TUW178" s="37"/>
      <c r="TUX178" s="37"/>
      <c r="TUY178" s="37"/>
      <c r="TUZ178" s="37"/>
      <c r="TVA178" s="37"/>
      <c r="TVB178" s="37"/>
      <c r="TVC178" s="37"/>
      <c r="TVD178" s="37"/>
      <c r="TVE178" s="37"/>
      <c r="TVF178" s="37"/>
      <c r="TVG178" s="37"/>
      <c r="TVH178" s="37"/>
      <c r="TVI178" s="37"/>
      <c r="TVJ178" s="37"/>
      <c r="TVK178" s="37"/>
      <c r="TVL178" s="37"/>
      <c r="TVM178" s="37"/>
      <c r="TVN178" s="37"/>
      <c r="TVO178" s="37"/>
      <c r="TVP178" s="37"/>
      <c r="TVQ178" s="37"/>
      <c r="TVR178" s="37"/>
      <c r="TVS178" s="37"/>
      <c r="TVT178" s="37"/>
      <c r="TVU178" s="37"/>
      <c r="TVV178" s="37"/>
      <c r="TVW178" s="37"/>
      <c r="TVX178" s="37"/>
      <c r="TVY178" s="37"/>
      <c r="TVZ178" s="37"/>
      <c r="TWA178" s="37"/>
      <c r="TWB178" s="37"/>
      <c r="TWC178" s="37"/>
      <c r="TWD178" s="37"/>
      <c r="TWE178" s="37"/>
      <c r="TWF178" s="37"/>
      <c r="TWG178" s="37"/>
      <c r="TWH178" s="37"/>
      <c r="TWI178" s="37"/>
      <c r="TWJ178" s="37"/>
      <c r="TWK178" s="37"/>
      <c r="TWL178" s="37"/>
      <c r="TWM178" s="37"/>
      <c r="TWN178" s="37"/>
      <c r="TWO178" s="37"/>
      <c r="TWP178" s="37"/>
      <c r="TWQ178" s="37"/>
      <c r="TWR178" s="37"/>
      <c r="TWS178" s="37"/>
      <c r="TWT178" s="37"/>
      <c r="TWU178" s="37"/>
      <c r="TWV178" s="37"/>
      <c r="TWW178" s="37"/>
      <c r="TWX178" s="37"/>
      <c r="TWY178" s="37"/>
      <c r="TWZ178" s="37"/>
      <c r="TXA178" s="37"/>
      <c r="TXB178" s="37"/>
      <c r="TXC178" s="37"/>
      <c r="TXD178" s="37"/>
      <c r="TXE178" s="37"/>
      <c r="TXF178" s="37"/>
      <c r="TXG178" s="37"/>
      <c r="TXH178" s="37"/>
      <c r="TXI178" s="37"/>
      <c r="TXJ178" s="37"/>
      <c r="TXK178" s="37"/>
      <c r="TXL178" s="37"/>
      <c r="TXM178" s="37"/>
      <c r="TXN178" s="37"/>
      <c r="TXO178" s="37"/>
      <c r="TXP178" s="37"/>
      <c r="TXQ178" s="37"/>
      <c r="TXR178" s="37"/>
      <c r="TXS178" s="37"/>
      <c r="TXT178" s="37"/>
      <c r="TXU178" s="37"/>
      <c r="TXV178" s="37"/>
      <c r="TXW178" s="37"/>
      <c r="TXX178" s="37"/>
      <c r="TXY178" s="37"/>
      <c r="TXZ178" s="37"/>
      <c r="TYA178" s="37"/>
      <c r="TYB178" s="37"/>
      <c r="TYC178" s="37"/>
      <c r="TYD178" s="37"/>
      <c r="TYE178" s="37"/>
      <c r="TYF178" s="37"/>
      <c r="TYG178" s="37"/>
      <c r="TYH178" s="37"/>
      <c r="TYI178" s="37"/>
      <c r="TYJ178" s="37"/>
      <c r="TYK178" s="37"/>
      <c r="TYL178" s="37"/>
      <c r="TYM178" s="37"/>
      <c r="TYN178" s="37"/>
      <c r="TYO178" s="37"/>
      <c r="TYP178" s="37"/>
      <c r="TYQ178" s="37"/>
      <c r="TYR178" s="37"/>
      <c r="TYS178" s="37"/>
      <c r="TYT178" s="37"/>
      <c r="TYU178" s="37"/>
      <c r="TYV178" s="37"/>
      <c r="TYW178" s="37"/>
      <c r="TYX178" s="37"/>
      <c r="TYY178" s="37"/>
      <c r="TYZ178" s="37"/>
      <c r="TZA178" s="37"/>
      <c r="TZB178" s="37"/>
      <c r="TZC178" s="37"/>
      <c r="TZD178" s="37"/>
      <c r="TZE178" s="37"/>
      <c r="TZF178" s="37"/>
      <c r="TZG178" s="37"/>
      <c r="TZH178" s="37"/>
      <c r="TZI178" s="37"/>
      <c r="TZJ178" s="37"/>
      <c r="TZK178" s="37"/>
      <c r="TZL178" s="37"/>
      <c r="TZM178" s="37"/>
      <c r="TZN178" s="37"/>
      <c r="TZO178" s="37"/>
      <c r="TZP178" s="37"/>
      <c r="TZQ178" s="37"/>
      <c r="TZR178" s="37"/>
      <c r="TZS178" s="37"/>
      <c r="TZT178" s="37"/>
      <c r="TZU178" s="37"/>
      <c r="TZV178" s="37"/>
      <c r="TZW178" s="37"/>
      <c r="TZX178" s="37"/>
      <c r="TZY178" s="37"/>
      <c r="TZZ178" s="37"/>
      <c r="UAA178" s="37"/>
      <c r="UAB178" s="37"/>
      <c r="UAC178" s="37"/>
      <c r="UAD178" s="37"/>
      <c r="UAE178" s="37"/>
      <c r="UAF178" s="37"/>
      <c r="UAG178" s="37"/>
      <c r="UAH178" s="37"/>
      <c r="UAI178" s="37"/>
      <c r="UAJ178" s="37"/>
      <c r="UAK178" s="37"/>
      <c r="UAL178" s="37"/>
      <c r="UAM178" s="37"/>
      <c r="UAN178" s="37"/>
      <c r="UAO178" s="37"/>
      <c r="UAP178" s="37"/>
      <c r="UAQ178" s="37"/>
      <c r="UAR178" s="37"/>
      <c r="UAS178" s="37"/>
      <c r="UAT178" s="37"/>
      <c r="UAU178" s="37"/>
      <c r="UAV178" s="37"/>
      <c r="UAW178" s="37"/>
      <c r="UAX178" s="37"/>
      <c r="UAY178" s="37"/>
      <c r="UAZ178" s="37"/>
      <c r="UBA178" s="37"/>
      <c r="UBB178" s="37"/>
      <c r="UBC178" s="37"/>
      <c r="UBD178" s="37"/>
      <c r="UBE178" s="37"/>
      <c r="UBF178" s="37"/>
      <c r="UBG178" s="37"/>
      <c r="UBH178" s="37"/>
      <c r="UBI178" s="37"/>
      <c r="UBJ178" s="37"/>
      <c r="UBK178" s="37"/>
      <c r="UBL178" s="37"/>
      <c r="UBM178" s="37"/>
      <c r="UBN178" s="37"/>
      <c r="UBO178" s="37"/>
      <c r="UBP178" s="37"/>
      <c r="UBQ178" s="37"/>
      <c r="UBR178" s="37"/>
      <c r="UBS178" s="37"/>
      <c r="UBT178" s="37"/>
      <c r="UBU178" s="37"/>
      <c r="UBV178" s="37"/>
      <c r="UBW178" s="37"/>
      <c r="UBX178" s="37"/>
      <c r="UBY178" s="37"/>
      <c r="UBZ178" s="37"/>
      <c r="UCA178" s="37"/>
      <c r="UCB178" s="37"/>
      <c r="UCC178" s="37"/>
      <c r="UCD178" s="37"/>
      <c r="UCE178" s="37"/>
      <c r="UCF178" s="37"/>
      <c r="UCG178" s="37"/>
      <c r="UCH178" s="37"/>
      <c r="UCI178" s="37"/>
      <c r="UCJ178" s="37"/>
      <c r="UCK178" s="37"/>
      <c r="UCL178" s="37"/>
      <c r="UCM178" s="37"/>
      <c r="UCN178" s="37"/>
      <c r="UCO178" s="37"/>
      <c r="UCP178" s="37"/>
      <c r="UCQ178" s="37"/>
      <c r="UCR178" s="37"/>
      <c r="UCS178" s="37"/>
      <c r="UCT178" s="37"/>
      <c r="UCU178" s="37"/>
      <c r="UCV178" s="37"/>
      <c r="UCW178" s="37"/>
      <c r="UCX178" s="37"/>
      <c r="UCY178" s="37"/>
      <c r="UCZ178" s="37"/>
      <c r="UDA178" s="37"/>
      <c r="UDB178" s="37"/>
      <c r="UDC178" s="37"/>
      <c r="UDD178" s="37"/>
      <c r="UDE178" s="37"/>
      <c r="UDF178" s="37"/>
      <c r="UDG178" s="37"/>
      <c r="UDH178" s="37"/>
      <c r="UDI178" s="37"/>
      <c r="UDJ178" s="37"/>
      <c r="UDK178" s="37"/>
      <c r="UDL178" s="37"/>
      <c r="UDM178" s="37"/>
      <c r="UDN178" s="37"/>
      <c r="UDO178" s="37"/>
      <c r="UDP178" s="37"/>
      <c r="UDQ178" s="37"/>
      <c r="UDR178" s="37"/>
      <c r="UDS178" s="37"/>
      <c r="UDT178" s="37"/>
      <c r="UDU178" s="37"/>
      <c r="UDV178" s="37"/>
      <c r="UDW178" s="37"/>
      <c r="UDX178" s="37"/>
      <c r="UDY178" s="37"/>
      <c r="UDZ178" s="37"/>
      <c r="UEA178" s="37"/>
      <c r="UEB178" s="37"/>
      <c r="UEC178" s="37"/>
      <c r="UED178" s="37"/>
      <c r="UEE178" s="37"/>
      <c r="UEF178" s="37"/>
      <c r="UEG178" s="37"/>
      <c r="UEH178" s="37"/>
      <c r="UEI178" s="37"/>
      <c r="UEJ178" s="37"/>
      <c r="UEK178" s="37"/>
      <c r="UEL178" s="37"/>
      <c r="UEM178" s="37"/>
      <c r="UEN178" s="37"/>
      <c r="UEO178" s="37"/>
      <c r="UEP178" s="37"/>
      <c r="UEQ178" s="37"/>
      <c r="UER178" s="37"/>
      <c r="UES178" s="37"/>
      <c r="UET178" s="37"/>
      <c r="UEU178" s="37"/>
      <c r="UEV178" s="37"/>
      <c r="UEW178" s="37"/>
      <c r="UEX178" s="37"/>
      <c r="UEY178" s="37"/>
      <c r="UEZ178" s="37"/>
      <c r="UFA178" s="37"/>
      <c r="UFB178" s="37"/>
      <c r="UFC178" s="37"/>
      <c r="UFD178" s="37"/>
      <c r="UFE178" s="37"/>
      <c r="UFF178" s="37"/>
      <c r="UFG178" s="37"/>
      <c r="UFH178" s="37"/>
      <c r="UFI178" s="37"/>
      <c r="UFJ178" s="37"/>
      <c r="UFK178" s="37"/>
      <c r="UFL178" s="37"/>
      <c r="UFM178" s="37"/>
      <c r="UFN178" s="37"/>
      <c r="UFO178" s="37"/>
      <c r="UFP178" s="37"/>
      <c r="UFQ178" s="37"/>
      <c r="UFR178" s="37"/>
      <c r="UFS178" s="37"/>
      <c r="UFT178" s="37"/>
      <c r="UFU178" s="37"/>
      <c r="UFV178" s="37"/>
      <c r="UFW178" s="37"/>
      <c r="UFX178" s="37"/>
      <c r="UFY178" s="37"/>
      <c r="UFZ178" s="37"/>
      <c r="UGA178" s="37"/>
      <c r="UGB178" s="37"/>
      <c r="UGC178" s="37"/>
      <c r="UGD178" s="37"/>
      <c r="UGE178" s="37"/>
      <c r="UGF178" s="37"/>
      <c r="UGG178" s="37"/>
      <c r="UGH178" s="37"/>
      <c r="UGI178" s="37"/>
      <c r="UGJ178" s="37"/>
      <c r="UGK178" s="37"/>
      <c r="UGL178" s="37"/>
      <c r="UGM178" s="37"/>
      <c r="UGN178" s="37"/>
      <c r="UGO178" s="37"/>
      <c r="UGP178" s="37"/>
      <c r="UGQ178" s="37"/>
      <c r="UGR178" s="37"/>
      <c r="UGS178" s="37"/>
      <c r="UGT178" s="37"/>
      <c r="UGU178" s="37"/>
      <c r="UGV178" s="37"/>
      <c r="UGW178" s="37"/>
      <c r="UGX178" s="37"/>
      <c r="UGY178" s="37"/>
      <c r="UGZ178" s="37"/>
      <c r="UHA178" s="37"/>
      <c r="UHB178" s="37"/>
      <c r="UHC178" s="37"/>
      <c r="UHD178" s="37"/>
      <c r="UHE178" s="37"/>
      <c r="UHF178" s="37"/>
      <c r="UHG178" s="37"/>
      <c r="UHH178" s="37"/>
      <c r="UHI178" s="37"/>
      <c r="UHJ178" s="37"/>
      <c r="UHK178" s="37"/>
      <c r="UHL178" s="37"/>
      <c r="UHM178" s="37"/>
      <c r="UHN178" s="37"/>
      <c r="UHO178" s="37"/>
      <c r="UHP178" s="37"/>
      <c r="UHQ178" s="37"/>
      <c r="UHR178" s="37"/>
      <c r="UHS178" s="37"/>
      <c r="UHT178" s="37"/>
      <c r="UHU178" s="37"/>
      <c r="UHV178" s="37"/>
      <c r="UHW178" s="37"/>
      <c r="UHX178" s="37"/>
      <c r="UHY178" s="37"/>
      <c r="UHZ178" s="37"/>
      <c r="UIA178" s="37"/>
      <c r="UIB178" s="37"/>
      <c r="UIC178" s="37"/>
      <c r="UID178" s="37"/>
      <c r="UIE178" s="37"/>
      <c r="UIF178" s="37"/>
      <c r="UIG178" s="37"/>
      <c r="UIH178" s="37"/>
      <c r="UII178" s="37"/>
      <c r="UIJ178" s="37"/>
      <c r="UIK178" s="37"/>
      <c r="UIL178" s="37"/>
      <c r="UIM178" s="37"/>
      <c r="UIN178" s="37"/>
      <c r="UIO178" s="37"/>
      <c r="UIP178" s="37"/>
      <c r="UIQ178" s="37"/>
      <c r="UIR178" s="37"/>
      <c r="UIS178" s="37"/>
      <c r="UIT178" s="37"/>
      <c r="UIU178" s="37"/>
      <c r="UIV178" s="37"/>
      <c r="UIW178" s="37"/>
      <c r="UIX178" s="37"/>
      <c r="UIY178" s="37"/>
      <c r="UIZ178" s="37"/>
      <c r="UJA178" s="37"/>
      <c r="UJB178" s="37"/>
      <c r="UJC178" s="37"/>
      <c r="UJD178" s="37"/>
      <c r="UJE178" s="37"/>
      <c r="UJF178" s="37"/>
      <c r="UJG178" s="37"/>
      <c r="UJH178" s="37"/>
      <c r="UJI178" s="37"/>
      <c r="UJJ178" s="37"/>
      <c r="UJK178" s="37"/>
      <c r="UJL178" s="37"/>
      <c r="UJM178" s="37"/>
      <c r="UJN178" s="37"/>
      <c r="UJO178" s="37"/>
      <c r="UJP178" s="37"/>
      <c r="UJQ178" s="37"/>
      <c r="UJR178" s="37"/>
      <c r="UJS178" s="37"/>
      <c r="UJT178" s="37"/>
      <c r="UJU178" s="37"/>
      <c r="UJV178" s="37"/>
      <c r="UJW178" s="37"/>
      <c r="UJX178" s="37"/>
      <c r="UJY178" s="37"/>
      <c r="UJZ178" s="37"/>
      <c r="UKA178" s="37"/>
      <c r="UKB178" s="37"/>
      <c r="UKC178" s="37"/>
      <c r="UKD178" s="37"/>
      <c r="UKE178" s="37"/>
      <c r="UKF178" s="37"/>
      <c r="UKG178" s="37"/>
      <c r="UKH178" s="37"/>
      <c r="UKI178" s="37"/>
      <c r="UKJ178" s="37"/>
      <c r="UKK178" s="37"/>
      <c r="UKL178" s="37"/>
      <c r="UKM178" s="37"/>
      <c r="UKN178" s="37"/>
      <c r="UKO178" s="37"/>
      <c r="UKP178" s="37"/>
      <c r="UKQ178" s="37"/>
      <c r="UKR178" s="37"/>
      <c r="UKS178" s="37"/>
      <c r="UKT178" s="37"/>
      <c r="UKU178" s="37"/>
      <c r="UKV178" s="37"/>
      <c r="UKW178" s="37"/>
      <c r="UKX178" s="37"/>
      <c r="UKY178" s="37"/>
      <c r="UKZ178" s="37"/>
      <c r="ULA178" s="37"/>
      <c r="ULB178" s="37"/>
      <c r="ULC178" s="37"/>
      <c r="ULD178" s="37"/>
      <c r="ULE178" s="37"/>
      <c r="ULF178" s="37"/>
      <c r="ULG178" s="37"/>
      <c r="ULH178" s="37"/>
      <c r="ULI178" s="37"/>
      <c r="ULJ178" s="37"/>
      <c r="ULK178" s="37"/>
      <c r="ULL178" s="37"/>
      <c r="ULM178" s="37"/>
      <c r="ULN178" s="37"/>
      <c r="ULO178" s="37"/>
      <c r="ULP178" s="37"/>
      <c r="ULQ178" s="37"/>
      <c r="ULR178" s="37"/>
      <c r="ULS178" s="37"/>
      <c r="ULT178" s="37"/>
      <c r="ULU178" s="37"/>
      <c r="ULV178" s="37"/>
      <c r="ULW178" s="37"/>
      <c r="ULX178" s="37"/>
      <c r="ULY178" s="37"/>
      <c r="ULZ178" s="37"/>
      <c r="UMA178" s="37"/>
      <c r="UMB178" s="37"/>
      <c r="UMC178" s="37"/>
      <c r="UMD178" s="37"/>
      <c r="UME178" s="37"/>
      <c r="UMF178" s="37"/>
      <c r="UMG178" s="37"/>
      <c r="UMH178" s="37"/>
      <c r="UMI178" s="37"/>
      <c r="UMJ178" s="37"/>
      <c r="UMK178" s="37"/>
      <c r="UML178" s="37"/>
      <c r="UMM178" s="37"/>
      <c r="UMN178" s="37"/>
      <c r="UMO178" s="37"/>
      <c r="UMP178" s="37"/>
      <c r="UMQ178" s="37"/>
      <c r="UMR178" s="37"/>
      <c r="UMS178" s="37"/>
      <c r="UMT178" s="37"/>
      <c r="UMU178" s="37"/>
      <c r="UMV178" s="37"/>
      <c r="UMW178" s="37"/>
      <c r="UMX178" s="37"/>
      <c r="UMY178" s="37"/>
      <c r="UMZ178" s="37"/>
      <c r="UNA178" s="37"/>
      <c r="UNB178" s="37"/>
      <c r="UNC178" s="37"/>
      <c r="UND178" s="37"/>
      <c r="UNE178" s="37"/>
      <c r="UNF178" s="37"/>
      <c r="UNG178" s="37"/>
      <c r="UNH178" s="37"/>
      <c r="UNI178" s="37"/>
      <c r="UNJ178" s="37"/>
      <c r="UNK178" s="37"/>
      <c r="UNL178" s="37"/>
      <c r="UNM178" s="37"/>
      <c r="UNN178" s="37"/>
      <c r="UNO178" s="37"/>
      <c r="UNP178" s="37"/>
      <c r="UNQ178" s="37"/>
      <c r="UNR178" s="37"/>
      <c r="UNS178" s="37"/>
      <c r="UNT178" s="37"/>
      <c r="UNU178" s="37"/>
      <c r="UNV178" s="37"/>
      <c r="UNW178" s="37"/>
      <c r="UNX178" s="37"/>
      <c r="UNY178" s="37"/>
      <c r="UNZ178" s="37"/>
      <c r="UOA178" s="37"/>
      <c r="UOB178" s="37"/>
      <c r="UOC178" s="37"/>
      <c r="UOD178" s="37"/>
      <c r="UOE178" s="37"/>
      <c r="UOF178" s="37"/>
      <c r="UOG178" s="37"/>
      <c r="UOH178" s="37"/>
      <c r="UOI178" s="37"/>
      <c r="UOJ178" s="37"/>
      <c r="UOK178" s="37"/>
      <c r="UOL178" s="37"/>
      <c r="UOM178" s="37"/>
      <c r="UON178" s="37"/>
      <c r="UOO178" s="37"/>
      <c r="UOP178" s="37"/>
      <c r="UOQ178" s="37"/>
      <c r="UOR178" s="37"/>
      <c r="UOS178" s="37"/>
      <c r="UOT178" s="37"/>
      <c r="UOU178" s="37"/>
      <c r="UOV178" s="37"/>
      <c r="UOW178" s="37"/>
      <c r="UOX178" s="37"/>
      <c r="UOY178" s="37"/>
      <c r="UOZ178" s="37"/>
      <c r="UPA178" s="37"/>
      <c r="UPB178" s="37"/>
      <c r="UPC178" s="37"/>
      <c r="UPD178" s="37"/>
      <c r="UPE178" s="37"/>
      <c r="UPF178" s="37"/>
      <c r="UPG178" s="37"/>
      <c r="UPH178" s="37"/>
      <c r="UPI178" s="37"/>
      <c r="UPJ178" s="37"/>
      <c r="UPK178" s="37"/>
      <c r="UPL178" s="37"/>
      <c r="UPM178" s="37"/>
      <c r="UPN178" s="37"/>
      <c r="UPO178" s="37"/>
      <c r="UPP178" s="37"/>
      <c r="UPQ178" s="37"/>
      <c r="UPR178" s="37"/>
      <c r="UPS178" s="37"/>
      <c r="UPT178" s="37"/>
      <c r="UPU178" s="37"/>
      <c r="UPV178" s="37"/>
      <c r="UPW178" s="37"/>
      <c r="UPX178" s="37"/>
      <c r="UPY178" s="37"/>
      <c r="UPZ178" s="37"/>
      <c r="UQA178" s="37"/>
      <c r="UQB178" s="37"/>
      <c r="UQC178" s="37"/>
      <c r="UQD178" s="37"/>
      <c r="UQE178" s="37"/>
      <c r="UQF178" s="37"/>
      <c r="UQG178" s="37"/>
      <c r="UQH178" s="37"/>
      <c r="UQI178" s="37"/>
      <c r="UQJ178" s="37"/>
      <c r="UQK178" s="37"/>
      <c r="UQL178" s="37"/>
      <c r="UQM178" s="37"/>
      <c r="UQN178" s="37"/>
      <c r="UQO178" s="37"/>
      <c r="UQP178" s="37"/>
      <c r="UQQ178" s="37"/>
      <c r="UQR178" s="37"/>
      <c r="UQS178" s="37"/>
      <c r="UQT178" s="37"/>
      <c r="UQU178" s="37"/>
      <c r="UQV178" s="37"/>
      <c r="UQW178" s="37"/>
      <c r="UQX178" s="37"/>
      <c r="UQY178" s="37"/>
      <c r="UQZ178" s="37"/>
      <c r="URA178" s="37"/>
      <c r="URB178" s="37"/>
      <c r="URC178" s="37"/>
      <c r="URD178" s="37"/>
      <c r="URE178" s="37"/>
      <c r="URF178" s="37"/>
      <c r="URG178" s="37"/>
      <c r="URH178" s="37"/>
      <c r="URI178" s="37"/>
      <c r="URJ178" s="37"/>
      <c r="URK178" s="37"/>
      <c r="URL178" s="37"/>
      <c r="URM178" s="37"/>
      <c r="URN178" s="37"/>
      <c r="URO178" s="37"/>
      <c r="URP178" s="37"/>
      <c r="URQ178" s="37"/>
      <c r="URR178" s="37"/>
      <c r="URS178" s="37"/>
      <c r="URT178" s="37"/>
      <c r="URU178" s="37"/>
      <c r="URV178" s="37"/>
      <c r="URW178" s="37"/>
      <c r="URX178" s="37"/>
      <c r="URY178" s="37"/>
      <c r="URZ178" s="37"/>
      <c r="USA178" s="37"/>
      <c r="USB178" s="37"/>
      <c r="USC178" s="37"/>
      <c r="USD178" s="37"/>
      <c r="USE178" s="37"/>
      <c r="USF178" s="37"/>
      <c r="USG178" s="37"/>
      <c r="USH178" s="37"/>
      <c r="USI178" s="37"/>
      <c r="USJ178" s="37"/>
      <c r="USK178" s="37"/>
      <c r="USL178" s="37"/>
      <c r="USM178" s="37"/>
      <c r="USN178" s="37"/>
      <c r="USO178" s="37"/>
      <c r="USP178" s="37"/>
      <c r="USQ178" s="37"/>
      <c r="USR178" s="37"/>
      <c r="USS178" s="37"/>
      <c r="UST178" s="37"/>
      <c r="USU178" s="37"/>
      <c r="USV178" s="37"/>
      <c r="USW178" s="37"/>
      <c r="USX178" s="37"/>
      <c r="USY178" s="37"/>
      <c r="USZ178" s="37"/>
      <c r="UTA178" s="37"/>
      <c r="UTB178" s="37"/>
      <c r="UTC178" s="37"/>
      <c r="UTD178" s="37"/>
      <c r="UTE178" s="37"/>
      <c r="UTF178" s="37"/>
      <c r="UTG178" s="37"/>
      <c r="UTH178" s="37"/>
      <c r="UTI178" s="37"/>
      <c r="UTJ178" s="37"/>
      <c r="UTK178" s="37"/>
      <c r="UTL178" s="37"/>
      <c r="UTM178" s="37"/>
      <c r="UTN178" s="37"/>
      <c r="UTO178" s="37"/>
      <c r="UTP178" s="37"/>
      <c r="UTQ178" s="37"/>
      <c r="UTR178" s="37"/>
      <c r="UTS178" s="37"/>
      <c r="UTT178" s="37"/>
      <c r="UTU178" s="37"/>
      <c r="UTV178" s="37"/>
      <c r="UTW178" s="37"/>
      <c r="UTX178" s="37"/>
      <c r="UTY178" s="37"/>
      <c r="UTZ178" s="37"/>
      <c r="UUA178" s="37"/>
      <c r="UUB178" s="37"/>
      <c r="UUC178" s="37"/>
      <c r="UUD178" s="37"/>
      <c r="UUE178" s="37"/>
      <c r="UUF178" s="37"/>
      <c r="UUG178" s="37"/>
      <c r="UUH178" s="37"/>
      <c r="UUI178" s="37"/>
      <c r="UUJ178" s="37"/>
      <c r="UUK178" s="37"/>
      <c r="UUL178" s="37"/>
      <c r="UUM178" s="37"/>
      <c r="UUN178" s="37"/>
      <c r="UUO178" s="37"/>
      <c r="UUP178" s="37"/>
      <c r="UUQ178" s="37"/>
      <c r="UUR178" s="37"/>
      <c r="UUS178" s="37"/>
      <c r="UUT178" s="37"/>
      <c r="UUU178" s="37"/>
      <c r="UUV178" s="37"/>
      <c r="UUW178" s="37"/>
      <c r="UUX178" s="37"/>
      <c r="UUY178" s="37"/>
      <c r="UUZ178" s="37"/>
      <c r="UVA178" s="37"/>
      <c r="UVB178" s="37"/>
      <c r="UVC178" s="37"/>
      <c r="UVD178" s="37"/>
      <c r="UVE178" s="37"/>
      <c r="UVF178" s="37"/>
      <c r="UVG178" s="37"/>
      <c r="UVH178" s="37"/>
      <c r="UVI178" s="37"/>
      <c r="UVJ178" s="37"/>
      <c r="UVK178" s="37"/>
      <c r="UVL178" s="37"/>
      <c r="UVM178" s="37"/>
      <c r="UVN178" s="37"/>
      <c r="UVO178" s="37"/>
      <c r="UVP178" s="37"/>
      <c r="UVQ178" s="37"/>
      <c r="UVR178" s="37"/>
      <c r="UVS178" s="37"/>
      <c r="UVT178" s="37"/>
      <c r="UVU178" s="37"/>
      <c r="UVV178" s="37"/>
      <c r="UVW178" s="37"/>
      <c r="UVX178" s="37"/>
      <c r="UVY178" s="37"/>
      <c r="UVZ178" s="37"/>
      <c r="UWA178" s="37"/>
      <c r="UWB178" s="37"/>
      <c r="UWC178" s="37"/>
      <c r="UWD178" s="37"/>
      <c r="UWE178" s="37"/>
      <c r="UWF178" s="37"/>
      <c r="UWG178" s="37"/>
      <c r="UWH178" s="37"/>
      <c r="UWI178" s="37"/>
      <c r="UWJ178" s="37"/>
      <c r="UWK178" s="37"/>
      <c r="UWL178" s="37"/>
      <c r="UWM178" s="37"/>
      <c r="UWN178" s="37"/>
      <c r="UWO178" s="37"/>
      <c r="UWP178" s="37"/>
      <c r="UWQ178" s="37"/>
      <c r="UWR178" s="37"/>
      <c r="UWS178" s="37"/>
      <c r="UWT178" s="37"/>
      <c r="UWU178" s="37"/>
      <c r="UWV178" s="37"/>
      <c r="UWW178" s="37"/>
      <c r="UWX178" s="37"/>
      <c r="UWY178" s="37"/>
      <c r="UWZ178" s="37"/>
      <c r="UXA178" s="37"/>
      <c r="UXB178" s="37"/>
      <c r="UXC178" s="37"/>
      <c r="UXD178" s="37"/>
      <c r="UXE178" s="37"/>
      <c r="UXF178" s="37"/>
      <c r="UXG178" s="37"/>
      <c r="UXH178" s="37"/>
      <c r="UXI178" s="37"/>
      <c r="UXJ178" s="37"/>
      <c r="UXK178" s="37"/>
      <c r="UXL178" s="37"/>
      <c r="UXM178" s="37"/>
      <c r="UXN178" s="37"/>
      <c r="UXO178" s="37"/>
      <c r="UXP178" s="37"/>
      <c r="UXQ178" s="37"/>
      <c r="UXR178" s="37"/>
      <c r="UXS178" s="37"/>
      <c r="UXT178" s="37"/>
      <c r="UXU178" s="37"/>
      <c r="UXV178" s="37"/>
      <c r="UXW178" s="37"/>
      <c r="UXX178" s="37"/>
      <c r="UXY178" s="37"/>
      <c r="UXZ178" s="37"/>
      <c r="UYA178" s="37"/>
      <c r="UYB178" s="37"/>
      <c r="UYC178" s="37"/>
      <c r="UYD178" s="37"/>
      <c r="UYE178" s="37"/>
      <c r="UYF178" s="37"/>
      <c r="UYG178" s="37"/>
      <c r="UYH178" s="37"/>
      <c r="UYI178" s="37"/>
      <c r="UYJ178" s="37"/>
      <c r="UYK178" s="37"/>
      <c r="UYL178" s="37"/>
      <c r="UYM178" s="37"/>
      <c r="UYN178" s="37"/>
      <c r="UYO178" s="37"/>
      <c r="UYP178" s="37"/>
      <c r="UYQ178" s="37"/>
      <c r="UYR178" s="37"/>
      <c r="UYS178" s="37"/>
      <c r="UYT178" s="37"/>
      <c r="UYU178" s="37"/>
      <c r="UYV178" s="37"/>
      <c r="UYW178" s="37"/>
      <c r="UYX178" s="37"/>
      <c r="UYY178" s="37"/>
      <c r="UYZ178" s="37"/>
      <c r="UZA178" s="37"/>
      <c r="UZB178" s="37"/>
      <c r="UZC178" s="37"/>
      <c r="UZD178" s="37"/>
      <c r="UZE178" s="37"/>
      <c r="UZF178" s="37"/>
      <c r="UZG178" s="37"/>
      <c r="UZH178" s="37"/>
      <c r="UZI178" s="37"/>
      <c r="UZJ178" s="37"/>
      <c r="UZK178" s="37"/>
      <c r="UZL178" s="37"/>
      <c r="UZM178" s="37"/>
      <c r="UZN178" s="37"/>
      <c r="UZO178" s="37"/>
      <c r="UZP178" s="37"/>
      <c r="UZQ178" s="37"/>
      <c r="UZR178" s="37"/>
      <c r="UZS178" s="37"/>
      <c r="UZT178" s="37"/>
      <c r="UZU178" s="37"/>
      <c r="UZV178" s="37"/>
      <c r="UZW178" s="37"/>
      <c r="UZX178" s="37"/>
      <c r="UZY178" s="37"/>
      <c r="UZZ178" s="37"/>
      <c r="VAA178" s="37"/>
      <c r="VAB178" s="37"/>
      <c r="VAC178" s="37"/>
      <c r="VAD178" s="37"/>
      <c r="VAE178" s="37"/>
      <c r="VAF178" s="37"/>
      <c r="VAG178" s="37"/>
      <c r="VAH178" s="37"/>
      <c r="VAI178" s="37"/>
      <c r="VAJ178" s="37"/>
      <c r="VAK178" s="37"/>
      <c r="VAL178" s="37"/>
      <c r="VAM178" s="37"/>
      <c r="VAN178" s="37"/>
      <c r="VAO178" s="37"/>
      <c r="VAP178" s="37"/>
      <c r="VAQ178" s="37"/>
      <c r="VAR178" s="37"/>
      <c r="VAS178" s="37"/>
      <c r="VAT178" s="37"/>
      <c r="VAU178" s="37"/>
      <c r="VAV178" s="37"/>
      <c r="VAW178" s="37"/>
      <c r="VAX178" s="37"/>
      <c r="VAY178" s="37"/>
      <c r="VAZ178" s="37"/>
      <c r="VBA178" s="37"/>
      <c r="VBB178" s="37"/>
      <c r="VBC178" s="37"/>
      <c r="VBD178" s="37"/>
      <c r="VBE178" s="37"/>
      <c r="VBF178" s="37"/>
      <c r="VBG178" s="37"/>
      <c r="VBH178" s="37"/>
      <c r="VBI178" s="37"/>
      <c r="VBJ178" s="37"/>
      <c r="VBK178" s="37"/>
      <c r="VBL178" s="37"/>
      <c r="VBM178" s="37"/>
      <c r="VBN178" s="37"/>
      <c r="VBO178" s="37"/>
      <c r="VBP178" s="37"/>
      <c r="VBQ178" s="37"/>
      <c r="VBR178" s="37"/>
      <c r="VBS178" s="37"/>
      <c r="VBT178" s="37"/>
      <c r="VBU178" s="37"/>
      <c r="VBV178" s="37"/>
      <c r="VBW178" s="37"/>
      <c r="VBX178" s="37"/>
      <c r="VBY178" s="37"/>
      <c r="VBZ178" s="37"/>
      <c r="VCA178" s="37"/>
      <c r="VCB178" s="37"/>
      <c r="VCC178" s="37"/>
      <c r="VCD178" s="37"/>
      <c r="VCE178" s="37"/>
      <c r="VCF178" s="37"/>
      <c r="VCG178" s="37"/>
      <c r="VCH178" s="37"/>
      <c r="VCI178" s="37"/>
      <c r="VCJ178" s="37"/>
      <c r="VCK178" s="37"/>
      <c r="VCL178" s="37"/>
      <c r="VCM178" s="37"/>
      <c r="VCN178" s="37"/>
      <c r="VCO178" s="37"/>
      <c r="VCP178" s="37"/>
      <c r="VCQ178" s="37"/>
      <c r="VCR178" s="37"/>
      <c r="VCS178" s="37"/>
      <c r="VCT178" s="37"/>
      <c r="VCU178" s="37"/>
      <c r="VCV178" s="37"/>
      <c r="VCW178" s="37"/>
      <c r="VCX178" s="37"/>
      <c r="VCY178" s="37"/>
      <c r="VCZ178" s="37"/>
      <c r="VDA178" s="37"/>
      <c r="VDB178" s="37"/>
      <c r="VDC178" s="37"/>
      <c r="VDD178" s="37"/>
      <c r="VDE178" s="37"/>
      <c r="VDF178" s="37"/>
      <c r="VDG178" s="37"/>
      <c r="VDH178" s="37"/>
      <c r="VDI178" s="37"/>
      <c r="VDJ178" s="37"/>
      <c r="VDK178" s="37"/>
      <c r="VDL178" s="37"/>
      <c r="VDM178" s="37"/>
      <c r="VDN178" s="37"/>
      <c r="VDO178" s="37"/>
      <c r="VDP178" s="37"/>
      <c r="VDQ178" s="37"/>
      <c r="VDR178" s="37"/>
      <c r="VDS178" s="37"/>
      <c r="VDT178" s="37"/>
      <c r="VDU178" s="37"/>
      <c r="VDV178" s="37"/>
      <c r="VDW178" s="37"/>
      <c r="VDX178" s="37"/>
      <c r="VDY178" s="37"/>
      <c r="VDZ178" s="37"/>
      <c r="VEA178" s="37"/>
      <c r="VEB178" s="37"/>
      <c r="VEC178" s="37"/>
      <c r="VED178" s="37"/>
      <c r="VEE178" s="37"/>
      <c r="VEF178" s="37"/>
      <c r="VEG178" s="37"/>
      <c r="VEH178" s="37"/>
      <c r="VEI178" s="37"/>
      <c r="VEJ178" s="37"/>
      <c r="VEK178" s="37"/>
      <c r="VEL178" s="37"/>
      <c r="VEM178" s="37"/>
      <c r="VEN178" s="37"/>
      <c r="VEO178" s="37"/>
      <c r="VEP178" s="37"/>
      <c r="VEQ178" s="37"/>
      <c r="VER178" s="37"/>
      <c r="VES178" s="37"/>
      <c r="VET178" s="37"/>
      <c r="VEU178" s="37"/>
      <c r="VEV178" s="37"/>
      <c r="VEW178" s="37"/>
      <c r="VEX178" s="37"/>
      <c r="VEY178" s="37"/>
      <c r="VEZ178" s="37"/>
      <c r="VFA178" s="37"/>
      <c r="VFB178" s="37"/>
      <c r="VFC178" s="37"/>
      <c r="VFD178" s="37"/>
      <c r="VFE178" s="37"/>
      <c r="VFF178" s="37"/>
      <c r="VFG178" s="37"/>
      <c r="VFH178" s="37"/>
      <c r="VFI178" s="37"/>
      <c r="VFJ178" s="37"/>
      <c r="VFK178" s="37"/>
      <c r="VFL178" s="37"/>
      <c r="VFM178" s="37"/>
      <c r="VFN178" s="37"/>
      <c r="VFO178" s="37"/>
      <c r="VFP178" s="37"/>
      <c r="VFQ178" s="37"/>
      <c r="VFR178" s="37"/>
      <c r="VFS178" s="37"/>
      <c r="VFT178" s="37"/>
      <c r="VFU178" s="37"/>
      <c r="VFV178" s="37"/>
      <c r="VFW178" s="37"/>
      <c r="VFX178" s="37"/>
      <c r="VFY178" s="37"/>
      <c r="VFZ178" s="37"/>
      <c r="VGA178" s="37"/>
      <c r="VGB178" s="37"/>
      <c r="VGC178" s="37"/>
      <c r="VGD178" s="37"/>
      <c r="VGE178" s="37"/>
      <c r="VGF178" s="37"/>
      <c r="VGG178" s="37"/>
      <c r="VGH178" s="37"/>
      <c r="VGI178" s="37"/>
      <c r="VGJ178" s="37"/>
      <c r="VGK178" s="37"/>
      <c r="VGL178" s="37"/>
      <c r="VGM178" s="37"/>
      <c r="VGN178" s="37"/>
      <c r="VGO178" s="37"/>
      <c r="VGP178" s="37"/>
      <c r="VGQ178" s="37"/>
      <c r="VGR178" s="37"/>
      <c r="VGS178" s="37"/>
      <c r="VGT178" s="37"/>
      <c r="VGU178" s="37"/>
      <c r="VGV178" s="37"/>
      <c r="VGW178" s="37"/>
      <c r="VGX178" s="37"/>
      <c r="VGY178" s="37"/>
      <c r="VGZ178" s="37"/>
      <c r="VHA178" s="37"/>
      <c r="VHB178" s="37"/>
      <c r="VHC178" s="37"/>
      <c r="VHD178" s="37"/>
      <c r="VHE178" s="37"/>
      <c r="VHF178" s="37"/>
      <c r="VHG178" s="37"/>
      <c r="VHH178" s="37"/>
      <c r="VHI178" s="37"/>
      <c r="VHJ178" s="37"/>
      <c r="VHK178" s="37"/>
      <c r="VHL178" s="37"/>
      <c r="VHM178" s="37"/>
      <c r="VHN178" s="37"/>
      <c r="VHO178" s="37"/>
      <c r="VHP178" s="37"/>
      <c r="VHQ178" s="37"/>
      <c r="VHR178" s="37"/>
      <c r="VHS178" s="37"/>
      <c r="VHT178" s="37"/>
      <c r="VHU178" s="37"/>
      <c r="VHV178" s="37"/>
      <c r="VHW178" s="37"/>
      <c r="VHX178" s="37"/>
      <c r="VHY178" s="37"/>
      <c r="VHZ178" s="37"/>
      <c r="VIA178" s="37"/>
      <c r="VIB178" s="37"/>
      <c r="VIC178" s="37"/>
      <c r="VID178" s="37"/>
      <c r="VIE178" s="37"/>
      <c r="VIF178" s="37"/>
      <c r="VIG178" s="37"/>
      <c r="VIH178" s="37"/>
      <c r="VII178" s="37"/>
      <c r="VIJ178" s="37"/>
      <c r="VIK178" s="37"/>
      <c r="VIL178" s="37"/>
      <c r="VIM178" s="37"/>
      <c r="VIN178" s="37"/>
      <c r="VIO178" s="37"/>
      <c r="VIP178" s="37"/>
      <c r="VIQ178" s="37"/>
      <c r="VIR178" s="37"/>
      <c r="VIS178" s="37"/>
      <c r="VIT178" s="37"/>
      <c r="VIU178" s="37"/>
      <c r="VIV178" s="37"/>
      <c r="VIW178" s="37"/>
      <c r="VIX178" s="37"/>
      <c r="VIY178" s="37"/>
      <c r="VIZ178" s="37"/>
      <c r="VJA178" s="37"/>
      <c r="VJB178" s="37"/>
      <c r="VJC178" s="37"/>
      <c r="VJD178" s="37"/>
      <c r="VJE178" s="37"/>
      <c r="VJF178" s="37"/>
      <c r="VJG178" s="37"/>
      <c r="VJH178" s="37"/>
      <c r="VJI178" s="37"/>
      <c r="VJJ178" s="37"/>
      <c r="VJK178" s="37"/>
      <c r="VJL178" s="37"/>
      <c r="VJM178" s="37"/>
      <c r="VJN178" s="37"/>
      <c r="VJO178" s="37"/>
      <c r="VJP178" s="37"/>
      <c r="VJQ178" s="37"/>
      <c r="VJR178" s="37"/>
      <c r="VJS178" s="37"/>
      <c r="VJT178" s="37"/>
      <c r="VJU178" s="37"/>
      <c r="VJV178" s="37"/>
      <c r="VJW178" s="37"/>
      <c r="VJX178" s="37"/>
      <c r="VJY178" s="37"/>
      <c r="VJZ178" s="37"/>
      <c r="VKA178" s="37"/>
      <c r="VKB178" s="37"/>
      <c r="VKC178" s="37"/>
      <c r="VKD178" s="37"/>
      <c r="VKE178" s="37"/>
      <c r="VKF178" s="37"/>
      <c r="VKG178" s="37"/>
      <c r="VKH178" s="37"/>
      <c r="VKI178" s="37"/>
      <c r="VKJ178" s="37"/>
      <c r="VKK178" s="37"/>
      <c r="VKL178" s="37"/>
      <c r="VKM178" s="37"/>
      <c r="VKN178" s="37"/>
      <c r="VKO178" s="37"/>
      <c r="VKP178" s="37"/>
      <c r="VKQ178" s="37"/>
      <c r="VKR178" s="37"/>
      <c r="VKS178" s="37"/>
      <c r="VKT178" s="37"/>
      <c r="VKU178" s="37"/>
      <c r="VKV178" s="37"/>
      <c r="VKW178" s="37"/>
      <c r="VKX178" s="37"/>
      <c r="VKY178" s="37"/>
      <c r="VKZ178" s="37"/>
      <c r="VLA178" s="37"/>
      <c r="VLB178" s="37"/>
      <c r="VLC178" s="37"/>
      <c r="VLD178" s="37"/>
      <c r="VLE178" s="37"/>
      <c r="VLF178" s="37"/>
      <c r="VLG178" s="37"/>
      <c r="VLH178" s="37"/>
      <c r="VLI178" s="37"/>
      <c r="VLJ178" s="37"/>
      <c r="VLK178" s="37"/>
      <c r="VLL178" s="37"/>
      <c r="VLM178" s="37"/>
      <c r="VLN178" s="37"/>
      <c r="VLO178" s="37"/>
      <c r="VLP178" s="37"/>
      <c r="VLQ178" s="37"/>
      <c r="VLR178" s="37"/>
      <c r="VLS178" s="37"/>
      <c r="VLT178" s="37"/>
      <c r="VLU178" s="37"/>
      <c r="VLV178" s="37"/>
      <c r="VLW178" s="37"/>
      <c r="VLX178" s="37"/>
      <c r="VLY178" s="37"/>
      <c r="VLZ178" s="37"/>
      <c r="VMA178" s="37"/>
      <c r="VMB178" s="37"/>
      <c r="VMC178" s="37"/>
      <c r="VMD178" s="37"/>
      <c r="VME178" s="37"/>
      <c r="VMF178" s="37"/>
      <c r="VMG178" s="37"/>
      <c r="VMH178" s="37"/>
      <c r="VMI178" s="37"/>
      <c r="VMJ178" s="37"/>
      <c r="VMK178" s="37"/>
      <c r="VML178" s="37"/>
      <c r="VMM178" s="37"/>
      <c r="VMN178" s="37"/>
      <c r="VMO178" s="37"/>
      <c r="VMP178" s="37"/>
      <c r="VMQ178" s="37"/>
      <c r="VMR178" s="37"/>
      <c r="VMS178" s="37"/>
      <c r="VMT178" s="37"/>
      <c r="VMU178" s="37"/>
      <c r="VMV178" s="37"/>
      <c r="VMW178" s="37"/>
      <c r="VMX178" s="37"/>
      <c r="VMY178" s="37"/>
      <c r="VMZ178" s="37"/>
      <c r="VNA178" s="37"/>
      <c r="VNB178" s="37"/>
      <c r="VNC178" s="37"/>
      <c r="VND178" s="37"/>
      <c r="VNE178" s="37"/>
      <c r="VNF178" s="37"/>
      <c r="VNG178" s="37"/>
      <c r="VNH178" s="37"/>
      <c r="VNI178" s="37"/>
      <c r="VNJ178" s="37"/>
      <c r="VNK178" s="37"/>
      <c r="VNL178" s="37"/>
      <c r="VNM178" s="37"/>
      <c r="VNN178" s="37"/>
      <c r="VNO178" s="37"/>
      <c r="VNP178" s="37"/>
      <c r="VNQ178" s="37"/>
      <c r="VNR178" s="37"/>
      <c r="VNS178" s="37"/>
      <c r="VNT178" s="37"/>
      <c r="VNU178" s="37"/>
      <c r="VNV178" s="37"/>
      <c r="VNW178" s="37"/>
      <c r="VNX178" s="37"/>
      <c r="VNY178" s="37"/>
      <c r="VNZ178" s="37"/>
      <c r="VOA178" s="37"/>
      <c r="VOB178" s="37"/>
      <c r="VOC178" s="37"/>
      <c r="VOD178" s="37"/>
      <c r="VOE178" s="37"/>
      <c r="VOF178" s="37"/>
      <c r="VOG178" s="37"/>
      <c r="VOH178" s="37"/>
      <c r="VOI178" s="37"/>
      <c r="VOJ178" s="37"/>
      <c r="VOK178" s="37"/>
      <c r="VOL178" s="37"/>
      <c r="VOM178" s="37"/>
      <c r="VON178" s="37"/>
      <c r="VOO178" s="37"/>
      <c r="VOP178" s="37"/>
      <c r="VOQ178" s="37"/>
      <c r="VOR178" s="37"/>
      <c r="VOS178" s="37"/>
      <c r="VOT178" s="37"/>
      <c r="VOU178" s="37"/>
      <c r="VOV178" s="37"/>
      <c r="VOW178" s="37"/>
      <c r="VOX178" s="37"/>
      <c r="VOY178" s="37"/>
      <c r="VOZ178" s="37"/>
      <c r="VPA178" s="37"/>
      <c r="VPB178" s="37"/>
      <c r="VPC178" s="37"/>
      <c r="VPD178" s="37"/>
      <c r="VPE178" s="37"/>
      <c r="VPF178" s="37"/>
      <c r="VPG178" s="37"/>
      <c r="VPH178" s="37"/>
      <c r="VPI178" s="37"/>
      <c r="VPJ178" s="37"/>
      <c r="VPK178" s="37"/>
      <c r="VPL178" s="37"/>
      <c r="VPM178" s="37"/>
      <c r="VPN178" s="37"/>
      <c r="VPO178" s="37"/>
      <c r="VPP178" s="37"/>
      <c r="VPQ178" s="37"/>
      <c r="VPR178" s="37"/>
      <c r="VPS178" s="37"/>
      <c r="VPT178" s="37"/>
      <c r="VPU178" s="37"/>
      <c r="VPV178" s="37"/>
      <c r="VPW178" s="37"/>
      <c r="VPX178" s="37"/>
      <c r="VPY178" s="37"/>
      <c r="VPZ178" s="37"/>
      <c r="VQA178" s="37"/>
      <c r="VQB178" s="37"/>
      <c r="VQC178" s="37"/>
      <c r="VQD178" s="37"/>
      <c r="VQE178" s="37"/>
      <c r="VQF178" s="37"/>
      <c r="VQG178" s="37"/>
      <c r="VQH178" s="37"/>
      <c r="VQI178" s="37"/>
      <c r="VQJ178" s="37"/>
      <c r="VQK178" s="37"/>
      <c r="VQL178" s="37"/>
      <c r="VQM178" s="37"/>
      <c r="VQN178" s="37"/>
      <c r="VQO178" s="37"/>
      <c r="VQP178" s="37"/>
      <c r="VQQ178" s="37"/>
      <c r="VQR178" s="37"/>
      <c r="VQS178" s="37"/>
      <c r="VQT178" s="37"/>
      <c r="VQU178" s="37"/>
      <c r="VQV178" s="37"/>
      <c r="VQW178" s="37"/>
      <c r="VQX178" s="37"/>
      <c r="VQY178" s="37"/>
      <c r="VQZ178" s="37"/>
      <c r="VRA178" s="37"/>
      <c r="VRB178" s="37"/>
      <c r="VRC178" s="37"/>
      <c r="VRD178" s="37"/>
      <c r="VRE178" s="37"/>
      <c r="VRF178" s="37"/>
      <c r="VRG178" s="37"/>
      <c r="VRH178" s="37"/>
      <c r="VRI178" s="37"/>
      <c r="VRJ178" s="37"/>
      <c r="VRK178" s="37"/>
      <c r="VRL178" s="37"/>
      <c r="VRM178" s="37"/>
      <c r="VRN178" s="37"/>
      <c r="VRO178" s="37"/>
      <c r="VRP178" s="37"/>
      <c r="VRQ178" s="37"/>
      <c r="VRR178" s="37"/>
      <c r="VRS178" s="37"/>
      <c r="VRT178" s="37"/>
      <c r="VRU178" s="37"/>
      <c r="VRV178" s="37"/>
      <c r="VRW178" s="37"/>
      <c r="VRX178" s="37"/>
      <c r="VRY178" s="37"/>
      <c r="VRZ178" s="37"/>
      <c r="VSA178" s="37"/>
      <c r="VSB178" s="37"/>
      <c r="VSC178" s="37"/>
      <c r="VSD178" s="37"/>
      <c r="VSE178" s="37"/>
      <c r="VSF178" s="37"/>
      <c r="VSG178" s="37"/>
      <c r="VSH178" s="37"/>
      <c r="VSI178" s="37"/>
      <c r="VSJ178" s="37"/>
      <c r="VSK178" s="37"/>
      <c r="VSL178" s="37"/>
      <c r="VSM178" s="37"/>
      <c r="VSN178" s="37"/>
      <c r="VSO178" s="37"/>
      <c r="VSP178" s="37"/>
      <c r="VSQ178" s="37"/>
      <c r="VSR178" s="37"/>
      <c r="VSS178" s="37"/>
      <c r="VST178" s="37"/>
      <c r="VSU178" s="37"/>
      <c r="VSV178" s="37"/>
      <c r="VSW178" s="37"/>
      <c r="VSX178" s="37"/>
      <c r="VSY178" s="37"/>
      <c r="VSZ178" s="37"/>
      <c r="VTA178" s="37"/>
      <c r="VTB178" s="37"/>
      <c r="VTC178" s="37"/>
      <c r="VTD178" s="37"/>
      <c r="VTE178" s="37"/>
      <c r="VTF178" s="37"/>
      <c r="VTG178" s="37"/>
      <c r="VTH178" s="37"/>
      <c r="VTI178" s="37"/>
      <c r="VTJ178" s="37"/>
      <c r="VTK178" s="37"/>
      <c r="VTL178" s="37"/>
      <c r="VTM178" s="37"/>
      <c r="VTN178" s="37"/>
      <c r="VTO178" s="37"/>
      <c r="VTP178" s="37"/>
      <c r="VTQ178" s="37"/>
      <c r="VTR178" s="37"/>
      <c r="VTS178" s="37"/>
      <c r="VTT178" s="37"/>
      <c r="VTU178" s="37"/>
      <c r="VTV178" s="37"/>
      <c r="VTW178" s="37"/>
      <c r="VTX178" s="37"/>
      <c r="VTY178" s="37"/>
      <c r="VTZ178" s="37"/>
      <c r="VUA178" s="37"/>
      <c r="VUB178" s="37"/>
      <c r="VUC178" s="37"/>
      <c r="VUD178" s="37"/>
      <c r="VUE178" s="37"/>
      <c r="VUF178" s="37"/>
      <c r="VUG178" s="37"/>
      <c r="VUH178" s="37"/>
      <c r="VUI178" s="37"/>
      <c r="VUJ178" s="37"/>
      <c r="VUK178" s="37"/>
      <c r="VUL178" s="37"/>
      <c r="VUM178" s="37"/>
      <c r="VUN178" s="37"/>
      <c r="VUO178" s="37"/>
      <c r="VUP178" s="37"/>
      <c r="VUQ178" s="37"/>
      <c r="VUR178" s="37"/>
      <c r="VUS178" s="37"/>
      <c r="VUT178" s="37"/>
      <c r="VUU178" s="37"/>
      <c r="VUV178" s="37"/>
      <c r="VUW178" s="37"/>
      <c r="VUX178" s="37"/>
      <c r="VUY178" s="37"/>
      <c r="VUZ178" s="37"/>
      <c r="VVA178" s="37"/>
      <c r="VVB178" s="37"/>
      <c r="VVC178" s="37"/>
      <c r="VVD178" s="37"/>
      <c r="VVE178" s="37"/>
      <c r="VVF178" s="37"/>
      <c r="VVG178" s="37"/>
      <c r="VVH178" s="37"/>
      <c r="VVI178" s="37"/>
      <c r="VVJ178" s="37"/>
      <c r="VVK178" s="37"/>
      <c r="VVL178" s="37"/>
      <c r="VVM178" s="37"/>
      <c r="VVN178" s="37"/>
      <c r="VVO178" s="37"/>
      <c r="VVP178" s="37"/>
      <c r="VVQ178" s="37"/>
      <c r="VVR178" s="37"/>
      <c r="VVS178" s="37"/>
      <c r="VVT178" s="37"/>
      <c r="VVU178" s="37"/>
      <c r="VVV178" s="37"/>
      <c r="VVW178" s="37"/>
      <c r="VVX178" s="37"/>
      <c r="VVY178" s="37"/>
      <c r="VVZ178" s="37"/>
      <c r="VWA178" s="37"/>
      <c r="VWB178" s="37"/>
      <c r="VWC178" s="37"/>
      <c r="VWD178" s="37"/>
      <c r="VWE178" s="37"/>
      <c r="VWF178" s="37"/>
      <c r="VWG178" s="37"/>
      <c r="VWH178" s="37"/>
      <c r="VWI178" s="37"/>
      <c r="VWJ178" s="37"/>
      <c r="VWK178" s="37"/>
      <c r="VWL178" s="37"/>
      <c r="VWM178" s="37"/>
      <c r="VWN178" s="37"/>
      <c r="VWO178" s="37"/>
      <c r="VWP178" s="37"/>
      <c r="VWQ178" s="37"/>
      <c r="VWR178" s="37"/>
      <c r="VWS178" s="37"/>
      <c r="VWT178" s="37"/>
      <c r="VWU178" s="37"/>
      <c r="VWV178" s="37"/>
      <c r="VWW178" s="37"/>
      <c r="VWX178" s="37"/>
      <c r="VWY178" s="37"/>
      <c r="VWZ178" s="37"/>
      <c r="VXA178" s="37"/>
      <c r="VXB178" s="37"/>
      <c r="VXC178" s="37"/>
      <c r="VXD178" s="37"/>
      <c r="VXE178" s="37"/>
      <c r="VXF178" s="37"/>
      <c r="VXG178" s="37"/>
      <c r="VXH178" s="37"/>
      <c r="VXI178" s="37"/>
      <c r="VXJ178" s="37"/>
      <c r="VXK178" s="37"/>
      <c r="VXL178" s="37"/>
      <c r="VXM178" s="37"/>
      <c r="VXN178" s="37"/>
      <c r="VXO178" s="37"/>
      <c r="VXP178" s="37"/>
      <c r="VXQ178" s="37"/>
      <c r="VXR178" s="37"/>
      <c r="VXS178" s="37"/>
      <c r="VXT178" s="37"/>
      <c r="VXU178" s="37"/>
      <c r="VXV178" s="37"/>
      <c r="VXW178" s="37"/>
      <c r="VXX178" s="37"/>
      <c r="VXY178" s="37"/>
      <c r="VXZ178" s="37"/>
      <c r="VYA178" s="37"/>
      <c r="VYB178" s="37"/>
      <c r="VYC178" s="37"/>
      <c r="VYD178" s="37"/>
      <c r="VYE178" s="37"/>
      <c r="VYF178" s="37"/>
      <c r="VYG178" s="37"/>
      <c r="VYH178" s="37"/>
      <c r="VYI178" s="37"/>
      <c r="VYJ178" s="37"/>
      <c r="VYK178" s="37"/>
      <c r="VYL178" s="37"/>
      <c r="VYM178" s="37"/>
      <c r="VYN178" s="37"/>
      <c r="VYO178" s="37"/>
      <c r="VYP178" s="37"/>
      <c r="VYQ178" s="37"/>
      <c r="VYR178" s="37"/>
      <c r="VYS178" s="37"/>
      <c r="VYT178" s="37"/>
      <c r="VYU178" s="37"/>
      <c r="VYV178" s="37"/>
      <c r="VYW178" s="37"/>
      <c r="VYX178" s="37"/>
      <c r="VYY178" s="37"/>
      <c r="VYZ178" s="37"/>
      <c r="VZA178" s="37"/>
      <c r="VZB178" s="37"/>
      <c r="VZC178" s="37"/>
      <c r="VZD178" s="37"/>
      <c r="VZE178" s="37"/>
      <c r="VZF178" s="37"/>
      <c r="VZG178" s="37"/>
      <c r="VZH178" s="37"/>
      <c r="VZI178" s="37"/>
      <c r="VZJ178" s="37"/>
      <c r="VZK178" s="37"/>
      <c r="VZL178" s="37"/>
      <c r="VZM178" s="37"/>
      <c r="VZN178" s="37"/>
      <c r="VZO178" s="37"/>
      <c r="VZP178" s="37"/>
      <c r="VZQ178" s="37"/>
      <c r="VZR178" s="37"/>
      <c r="VZS178" s="37"/>
      <c r="VZT178" s="37"/>
      <c r="VZU178" s="37"/>
      <c r="VZV178" s="37"/>
      <c r="VZW178" s="37"/>
      <c r="VZX178" s="37"/>
      <c r="VZY178" s="37"/>
      <c r="VZZ178" s="37"/>
      <c r="WAA178" s="37"/>
      <c r="WAB178" s="37"/>
      <c r="WAC178" s="37"/>
      <c r="WAD178" s="37"/>
      <c r="WAE178" s="37"/>
      <c r="WAF178" s="37"/>
      <c r="WAG178" s="37"/>
      <c r="WAH178" s="37"/>
      <c r="WAI178" s="37"/>
      <c r="WAJ178" s="37"/>
      <c r="WAK178" s="37"/>
      <c r="WAL178" s="37"/>
      <c r="WAM178" s="37"/>
      <c r="WAN178" s="37"/>
      <c r="WAO178" s="37"/>
      <c r="WAP178" s="37"/>
      <c r="WAQ178" s="37"/>
      <c r="WAR178" s="37"/>
      <c r="WAS178" s="37"/>
      <c r="WAT178" s="37"/>
      <c r="WAU178" s="37"/>
      <c r="WAV178" s="37"/>
      <c r="WAW178" s="37"/>
      <c r="WAX178" s="37"/>
      <c r="WAY178" s="37"/>
      <c r="WAZ178" s="37"/>
      <c r="WBA178" s="37"/>
      <c r="WBB178" s="37"/>
      <c r="WBC178" s="37"/>
      <c r="WBD178" s="37"/>
      <c r="WBE178" s="37"/>
      <c r="WBF178" s="37"/>
      <c r="WBG178" s="37"/>
      <c r="WBH178" s="37"/>
      <c r="WBI178" s="37"/>
      <c r="WBJ178" s="37"/>
      <c r="WBK178" s="37"/>
      <c r="WBL178" s="37"/>
      <c r="WBM178" s="37"/>
      <c r="WBN178" s="37"/>
      <c r="WBO178" s="37"/>
      <c r="WBP178" s="37"/>
      <c r="WBQ178" s="37"/>
      <c r="WBR178" s="37"/>
      <c r="WBS178" s="37"/>
      <c r="WBT178" s="37"/>
      <c r="WBU178" s="37"/>
      <c r="WBV178" s="37"/>
      <c r="WBW178" s="37"/>
      <c r="WBX178" s="37"/>
      <c r="WBY178" s="37"/>
      <c r="WBZ178" s="37"/>
      <c r="WCA178" s="37"/>
      <c r="WCB178" s="37"/>
      <c r="WCC178" s="37"/>
      <c r="WCD178" s="37"/>
      <c r="WCE178" s="37"/>
      <c r="WCF178" s="37"/>
      <c r="WCG178" s="37"/>
      <c r="WCH178" s="37"/>
      <c r="WCI178" s="37"/>
      <c r="WCJ178" s="37"/>
      <c r="WCK178" s="37"/>
      <c r="WCL178" s="37"/>
      <c r="WCM178" s="37"/>
      <c r="WCN178" s="37"/>
      <c r="WCO178" s="37"/>
      <c r="WCP178" s="37"/>
      <c r="WCQ178" s="37"/>
      <c r="WCR178" s="37"/>
      <c r="WCS178" s="37"/>
      <c r="WCT178" s="37"/>
      <c r="WCU178" s="37"/>
      <c r="WCV178" s="37"/>
      <c r="WCW178" s="37"/>
      <c r="WCX178" s="37"/>
      <c r="WCY178" s="37"/>
      <c r="WCZ178" s="37"/>
      <c r="WDA178" s="37"/>
      <c r="WDB178" s="37"/>
      <c r="WDC178" s="37"/>
      <c r="WDD178" s="37"/>
      <c r="WDE178" s="37"/>
      <c r="WDF178" s="37"/>
      <c r="WDG178" s="37"/>
      <c r="WDH178" s="37"/>
      <c r="WDI178" s="37"/>
      <c r="WDJ178" s="37"/>
      <c r="WDK178" s="37"/>
      <c r="WDL178" s="37"/>
      <c r="WDM178" s="37"/>
      <c r="WDN178" s="37"/>
      <c r="WDO178" s="37"/>
      <c r="WDP178" s="37"/>
      <c r="WDQ178" s="37"/>
      <c r="WDR178" s="37"/>
      <c r="WDS178" s="37"/>
      <c r="WDT178" s="37"/>
      <c r="WDU178" s="37"/>
      <c r="WDV178" s="37"/>
      <c r="WDW178" s="37"/>
      <c r="WDX178" s="37"/>
      <c r="WDY178" s="37"/>
      <c r="WDZ178" s="37"/>
      <c r="WEA178" s="37"/>
      <c r="WEB178" s="37"/>
      <c r="WEC178" s="37"/>
      <c r="WED178" s="37"/>
      <c r="WEE178" s="37"/>
      <c r="WEF178" s="37"/>
      <c r="WEG178" s="37"/>
      <c r="WEH178" s="37"/>
      <c r="WEI178" s="37"/>
      <c r="WEJ178" s="37"/>
      <c r="WEK178" s="37"/>
      <c r="WEL178" s="37"/>
      <c r="WEM178" s="37"/>
      <c r="WEN178" s="37"/>
      <c r="WEO178" s="37"/>
      <c r="WEP178" s="37"/>
      <c r="WEQ178" s="37"/>
      <c r="WER178" s="37"/>
      <c r="WES178" s="37"/>
      <c r="WET178" s="37"/>
      <c r="WEU178" s="37"/>
      <c r="WEV178" s="37"/>
      <c r="WEW178" s="37"/>
      <c r="WEX178" s="37"/>
      <c r="WEY178" s="37"/>
      <c r="WEZ178" s="37"/>
      <c r="WFA178" s="37"/>
      <c r="WFB178" s="37"/>
      <c r="WFC178" s="37"/>
      <c r="WFD178" s="37"/>
      <c r="WFE178" s="37"/>
      <c r="WFF178" s="37"/>
      <c r="WFG178" s="37"/>
      <c r="WFH178" s="37"/>
      <c r="WFI178" s="37"/>
      <c r="WFJ178" s="37"/>
      <c r="WFK178" s="37"/>
      <c r="WFL178" s="37"/>
      <c r="WFM178" s="37"/>
      <c r="WFN178" s="37"/>
      <c r="WFO178" s="37"/>
      <c r="WFP178" s="37"/>
      <c r="WFQ178" s="37"/>
      <c r="WFR178" s="37"/>
      <c r="WFS178" s="37"/>
      <c r="WFT178" s="37"/>
      <c r="WFU178" s="37"/>
      <c r="WFV178" s="37"/>
      <c r="WFW178" s="37"/>
      <c r="WFX178" s="37"/>
      <c r="WFY178" s="37"/>
      <c r="WFZ178" s="37"/>
      <c r="WGA178" s="37"/>
      <c r="WGB178" s="37"/>
      <c r="WGC178" s="37"/>
      <c r="WGD178" s="37"/>
      <c r="WGE178" s="37"/>
      <c r="WGF178" s="37"/>
      <c r="WGG178" s="37"/>
      <c r="WGH178" s="37"/>
      <c r="WGI178" s="37"/>
      <c r="WGJ178" s="37"/>
      <c r="WGK178" s="37"/>
      <c r="WGL178" s="37"/>
      <c r="WGM178" s="37"/>
      <c r="WGN178" s="37"/>
      <c r="WGO178" s="37"/>
      <c r="WGP178" s="37"/>
      <c r="WGQ178" s="37"/>
      <c r="WGR178" s="37"/>
      <c r="WGS178" s="37"/>
      <c r="WGT178" s="37"/>
      <c r="WGU178" s="37"/>
      <c r="WGV178" s="37"/>
      <c r="WGW178" s="37"/>
      <c r="WGX178" s="37"/>
      <c r="WGY178" s="37"/>
      <c r="WGZ178" s="37"/>
      <c r="WHA178" s="37"/>
      <c r="WHB178" s="37"/>
      <c r="WHC178" s="37"/>
      <c r="WHD178" s="37"/>
      <c r="WHE178" s="37"/>
      <c r="WHF178" s="37"/>
      <c r="WHG178" s="37"/>
      <c r="WHH178" s="37"/>
      <c r="WHI178" s="37"/>
      <c r="WHJ178" s="37"/>
      <c r="WHK178" s="37"/>
      <c r="WHL178" s="37"/>
      <c r="WHM178" s="37"/>
      <c r="WHN178" s="37"/>
      <c r="WHO178" s="37"/>
      <c r="WHP178" s="37"/>
      <c r="WHQ178" s="37"/>
      <c r="WHR178" s="37"/>
      <c r="WHS178" s="37"/>
      <c r="WHT178" s="37"/>
      <c r="WHU178" s="37"/>
      <c r="WHV178" s="37"/>
      <c r="WHW178" s="37"/>
      <c r="WHX178" s="37"/>
      <c r="WHY178" s="37"/>
      <c r="WHZ178" s="37"/>
      <c r="WIA178" s="37"/>
      <c r="WIB178" s="37"/>
      <c r="WIC178" s="37"/>
      <c r="WID178" s="37"/>
      <c r="WIE178" s="37"/>
      <c r="WIF178" s="37"/>
      <c r="WIG178" s="37"/>
      <c r="WIH178" s="37"/>
      <c r="WII178" s="37"/>
      <c r="WIJ178" s="37"/>
      <c r="WIK178" s="37"/>
      <c r="WIL178" s="37"/>
      <c r="WIM178" s="37"/>
      <c r="WIN178" s="37"/>
      <c r="WIO178" s="37"/>
      <c r="WIP178" s="37"/>
      <c r="WIQ178" s="37"/>
      <c r="WIR178" s="37"/>
      <c r="WIS178" s="37"/>
      <c r="WIT178" s="37"/>
      <c r="WIU178" s="37"/>
      <c r="WIV178" s="37"/>
      <c r="WIW178" s="37"/>
      <c r="WIX178" s="37"/>
      <c r="WIY178" s="37"/>
      <c r="WIZ178" s="37"/>
      <c r="WJA178" s="37"/>
      <c r="WJB178" s="37"/>
      <c r="WJC178" s="37"/>
      <c r="WJD178" s="37"/>
      <c r="WJE178" s="37"/>
      <c r="WJF178" s="37"/>
      <c r="WJG178" s="37"/>
      <c r="WJH178" s="37"/>
      <c r="WJI178" s="37"/>
      <c r="WJJ178" s="37"/>
      <c r="WJK178" s="37"/>
      <c r="WJL178" s="37"/>
      <c r="WJM178" s="37"/>
      <c r="WJN178" s="37"/>
      <c r="WJO178" s="37"/>
      <c r="WJP178" s="37"/>
      <c r="WJQ178" s="37"/>
      <c r="WJR178" s="37"/>
      <c r="WJS178" s="37"/>
      <c r="WJT178" s="37"/>
      <c r="WJU178" s="37"/>
      <c r="WJV178" s="37"/>
      <c r="WJW178" s="37"/>
      <c r="WJX178" s="37"/>
      <c r="WJY178" s="37"/>
      <c r="WJZ178" s="37"/>
      <c r="WKA178" s="37"/>
      <c r="WKB178" s="37"/>
      <c r="WKC178" s="37"/>
      <c r="WKD178" s="37"/>
      <c r="WKE178" s="37"/>
      <c r="WKF178" s="37"/>
      <c r="WKG178" s="37"/>
      <c r="WKH178" s="37"/>
      <c r="WKI178" s="37"/>
      <c r="WKJ178" s="37"/>
      <c r="WKK178" s="37"/>
      <c r="WKL178" s="37"/>
      <c r="WKM178" s="37"/>
      <c r="WKN178" s="37"/>
      <c r="WKO178" s="37"/>
      <c r="WKP178" s="37"/>
      <c r="WKQ178" s="37"/>
      <c r="WKR178" s="37"/>
      <c r="WKS178" s="37"/>
      <c r="WKT178" s="37"/>
      <c r="WKU178" s="37"/>
      <c r="WKV178" s="37"/>
      <c r="WKW178" s="37"/>
      <c r="WKX178" s="37"/>
      <c r="WKY178" s="37"/>
      <c r="WKZ178" s="37"/>
      <c r="WLA178" s="37"/>
      <c r="WLB178" s="37"/>
      <c r="WLC178" s="37"/>
      <c r="WLD178" s="37"/>
      <c r="WLE178" s="37"/>
      <c r="WLF178" s="37"/>
      <c r="WLG178" s="37"/>
      <c r="WLH178" s="37"/>
      <c r="WLI178" s="37"/>
      <c r="WLJ178" s="37"/>
      <c r="WLK178" s="37"/>
      <c r="WLL178" s="37"/>
      <c r="WLM178" s="37"/>
      <c r="WLN178" s="37"/>
      <c r="WLO178" s="37"/>
      <c r="WLP178" s="37"/>
      <c r="WLQ178" s="37"/>
      <c r="WLR178" s="37"/>
      <c r="WLS178" s="37"/>
      <c r="WLT178" s="37"/>
      <c r="WLU178" s="37"/>
      <c r="WLV178" s="37"/>
      <c r="WLW178" s="37"/>
      <c r="WLX178" s="37"/>
      <c r="WLY178" s="37"/>
      <c r="WLZ178" s="37"/>
      <c r="WMA178" s="37"/>
      <c r="WMB178" s="37"/>
      <c r="WMC178" s="37"/>
      <c r="WMD178" s="37"/>
      <c r="WME178" s="37"/>
      <c r="WMF178" s="37"/>
      <c r="WMG178" s="37"/>
      <c r="WMH178" s="37"/>
      <c r="WMI178" s="37"/>
      <c r="WMJ178" s="37"/>
      <c r="WMK178" s="37"/>
      <c r="WML178" s="37"/>
      <c r="WMM178" s="37"/>
      <c r="WMN178" s="37"/>
      <c r="WMO178" s="37"/>
      <c r="WMP178" s="37"/>
      <c r="WMQ178" s="37"/>
      <c r="WMR178" s="37"/>
      <c r="WMS178" s="37"/>
      <c r="WMT178" s="37"/>
      <c r="WMU178" s="37"/>
      <c r="WMV178" s="37"/>
      <c r="WMW178" s="37"/>
      <c r="WMX178" s="37"/>
      <c r="WMY178" s="37"/>
      <c r="WMZ178" s="37"/>
      <c r="WNA178" s="37"/>
      <c r="WNB178" s="37"/>
      <c r="WNC178" s="37"/>
      <c r="WND178" s="37"/>
      <c r="WNE178" s="37"/>
      <c r="WNF178" s="37"/>
      <c r="WNG178" s="37"/>
      <c r="WNH178" s="37"/>
      <c r="WNI178" s="37"/>
      <c r="WNJ178" s="37"/>
      <c r="WNK178" s="37"/>
      <c r="WNL178" s="37"/>
      <c r="WNM178" s="37"/>
      <c r="WNN178" s="37"/>
      <c r="WNO178" s="37"/>
      <c r="WNP178" s="37"/>
      <c r="WNQ178" s="37"/>
      <c r="WNR178" s="37"/>
      <c r="WNS178" s="37"/>
      <c r="WNT178" s="37"/>
      <c r="WNU178" s="37"/>
      <c r="WNV178" s="37"/>
      <c r="WNW178" s="37"/>
      <c r="WNX178" s="37"/>
      <c r="WNY178" s="37"/>
      <c r="WNZ178" s="37"/>
      <c r="WOA178" s="37"/>
      <c r="WOB178" s="37"/>
      <c r="WOC178" s="37"/>
      <c r="WOD178" s="37"/>
      <c r="WOE178" s="37"/>
      <c r="WOF178" s="37"/>
      <c r="WOG178" s="37"/>
      <c r="WOH178" s="37"/>
      <c r="WOI178" s="37"/>
      <c r="WOJ178" s="37"/>
      <c r="WOK178" s="37"/>
      <c r="WOL178" s="37"/>
      <c r="WOM178" s="37"/>
      <c r="WON178" s="37"/>
      <c r="WOO178" s="37"/>
      <c r="WOP178" s="37"/>
      <c r="WOQ178" s="37"/>
      <c r="WOR178" s="37"/>
      <c r="WOS178" s="37"/>
      <c r="WOT178" s="37"/>
      <c r="WOU178" s="37"/>
      <c r="WOV178" s="37"/>
      <c r="WOW178" s="37"/>
      <c r="WOX178" s="37"/>
      <c r="WOY178" s="37"/>
      <c r="WOZ178" s="37"/>
      <c r="WPA178" s="37"/>
      <c r="WPB178" s="37"/>
      <c r="WPC178" s="37"/>
      <c r="WPD178" s="37"/>
      <c r="WPE178" s="37"/>
      <c r="WPF178" s="37"/>
      <c r="WPG178" s="37"/>
      <c r="WPH178" s="37"/>
      <c r="WPI178" s="37"/>
      <c r="WPJ178" s="37"/>
      <c r="WPK178" s="37"/>
      <c r="WPL178" s="37"/>
      <c r="WPM178" s="37"/>
      <c r="WPN178" s="37"/>
      <c r="WPO178" s="37"/>
      <c r="WPP178" s="37"/>
      <c r="WPQ178" s="37"/>
      <c r="WPR178" s="37"/>
      <c r="WPS178" s="37"/>
      <c r="WPT178" s="37"/>
      <c r="WPU178" s="37"/>
      <c r="WPV178" s="37"/>
      <c r="WPW178" s="37"/>
      <c r="WPX178" s="37"/>
      <c r="WPY178" s="37"/>
      <c r="WPZ178" s="37"/>
      <c r="WQA178" s="37"/>
      <c r="WQB178" s="37"/>
      <c r="WQC178" s="37"/>
      <c r="WQD178" s="37"/>
      <c r="WQE178" s="37"/>
      <c r="WQF178" s="37"/>
      <c r="WQG178" s="37"/>
      <c r="WQH178" s="37"/>
      <c r="WQI178" s="37"/>
      <c r="WQJ178" s="37"/>
      <c r="WQK178" s="37"/>
      <c r="WQL178" s="37"/>
      <c r="WQM178" s="37"/>
      <c r="WQN178" s="37"/>
      <c r="WQO178" s="37"/>
      <c r="WQP178" s="37"/>
      <c r="WQQ178" s="37"/>
      <c r="WQR178" s="37"/>
      <c r="WQS178" s="37"/>
      <c r="WQT178" s="37"/>
      <c r="WQU178" s="37"/>
      <c r="WQV178" s="37"/>
      <c r="WQW178" s="37"/>
      <c r="WQX178" s="37"/>
      <c r="WQY178" s="37"/>
      <c r="WQZ178" s="37"/>
      <c r="WRA178" s="37"/>
      <c r="WRB178" s="37"/>
      <c r="WRC178" s="37"/>
      <c r="WRD178" s="37"/>
      <c r="WRE178" s="37"/>
      <c r="WRF178" s="37"/>
      <c r="WRG178" s="37"/>
      <c r="WRH178" s="37"/>
      <c r="WRI178" s="37"/>
      <c r="WRJ178" s="37"/>
      <c r="WRK178" s="37"/>
      <c r="WRL178" s="37"/>
      <c r="WRM178" s="37"/>
      <c r="WRN178" s="37"/>
      <c r="WRO178" s="37"/>
      <c r="WRP178" s="37"/>
      <c r="WRQ178" s="37"/>
      <c r="WRR178" s="37"/>
      <c r="WRS178" s="37"/>
      <c r="WRT178" s="37"/>
      <c r="WRU178" s="37"/>
      <c r="WRV178" s="37"/>
      <c r="WRW178" s="37"/>
      <c r="WRX178" s="37"/>
      <c r="WRY178" s="37"/>
      <c r="WRZ178" s="37"/>
      <c r="WSA178" s="37"/>
      <c r="WSB178" s="37"/>
      <c r="WSC178" s="37"/>
      <c r="WSD178" s="37"/>
      <c r="WSE178" s="37"/>
      <c r="WSF178" s="37"/>
      <c r="WSG178" s="37"/>
      <c r="WSH178" s="37"/>
      <c r="WSI178" s="37"/>
      <c r="WSJ178" s="37"/>
      <c r="WSK178" s="37"/>
      <c r="WSL178" s="37"/>
      <c r="WSM178" s="37"/>
      <c r="WSN178" s="37"/>
      <c r="WSO178" s="37"/>
      <c r="WSP178" s="37"/>
      <c r="WSQ178" s="37"/>
      <c r="WSR178" s="37"/>
      <c r="WSS178" s="37"/>
      <c r="WST178" s="37"/>
      <c r="WSU178" s="37"/>
      <c r="WSV178" s="37"/>
      <c r="WSW178" s="37"/>
      <c r="WSX178" s="37"/>
      <c r="WSY178" s="37"/>
      <c r="WSZ178" s="37"/>
      <c r="WTA178" s="37"/>
      <c r="WTB178" s="37"/>
      <c r="WTC178" s="37"/>
      <c r="WTD178" s="37"/>
      <c r="WTE178" s="37"/>
      <c r="WTF178" s="37"/>
      <c r="WTG178" s="37"/>
      <c r="WTH178" s="37"/>
      <c r="WTI178" s="37"/>
      <c r="WTJ178" s="37"/>
      <c r="WTK178" s="37"/>
      <c r="WTL178" s="37"/>
      <c r="WTM178" s="37"/>
      <c r="WTN178" s="37"/>
      <c r="WTO178" s="37"/>
      <c r="WTP178" s="37"/>
      <c r="WTQ178" s="37"/>
      <c r="WTR178" s="37"/>
      <c r="WTS178" s="37"/>
      <c r="WTT178" s="37"/>
      <c r="WTU178" s="37"/>
      <c r="WTV178" s="37"/>
      <c r="WTW178" s="37"/>
      <c r="WTX178" s="37"/>
      <c r="WTY178" s="37"/>
      <c r="WTZ178" s="37"/>
      <c r="WUA178" s="37"/>
      <c r="WUB178" s="37"/>
      <c r="WUC178" s="37"/>
      <c r="WUD178" s="37"/>
      <c r="WUE178" s="37"/>
      <c r="WUF178" s="37"/>
      <c r="WUG178" s="37"/>
      <c r="WUH178" s="37"/>
      <c r="WUI178" s="37"/>
      <c r="WUJ178" s="37"/>
      <c r="WUK178" s="37"/>
      <c r="WUL178" s="37"/>
      <c r="WUM178" s="37"/>
      <c r="WUN178" s="37"/>
      <c r="WUO178" s="37"/>
      <c r="WUP178" s="37"/>
      <c r="WUQ178" s="37"/>
      <c r="WUR178" s="37"/>
      <c r="WUS178" s="37"/>
      <c r="WUT178" s="37"/>
      <c r="WUU178" s="37"/>
      <c r="WUV178" s="37"/>
      <c r="WUW178" s="37"/>
      <c r="WUX178" s="37"/>
      <c r="WUY178" s="37"/>
      <c r="WUZ178" s="37"/>
      <c r="WVA178" s="37"/>
      <c r="WVB178" s="37"/>
      <c r="WVC178" s="37"/>
      <c r="WVD178" s="37"/>
      <c r="WVE178" s="37"/>
      <c r="WVF178" s="37"/>
      <c r="WVG178" s="37"/>
      <c r="WVH178" s="37"/>
      <c r="WVI178" s="37"/>
      <c r="WVJ178" s="37"/>
      <c r="WVK178" s="37"/>
      <c r="WVL178" s="37"/>
      <c r="WVM178" s="37"/>
      <c r="WVN178" s="37"/>
      <c r="WVO178" s="37"/>
      <c r="WVP178" s="37"/>
      <c r="WVQ178" s="37"/>
      <c r="WVR178" s="37"/>
      <c r="WVS178" s="37"/>
      <c r="WVT178" s="37"/>
      <c r="WVU178" s="37"/>
      <c r="WVV178" s="37"/>
      <c r="WVW178" s="37"/>
      <c r="WVX178" s="37"/>
      <c r="WVY178" s="37"/>
      <c r="WVZ178" s="37"/>
      <c r="WWA178" s="37"/>
      <c r="WWB178" s="37"/>
    </row>
    <row r="179" spans="1:16148" s="367" customFormat="1" x14ac:dyDescent="0.2">
      <c r="A179" s="366" t="s">
        <v>1942</v>
      </c>
      <c r="B179" s="364">
        <f>'SH Pattern'!D58+'SH Pattern'!D60+'SH Pattern'!D62+'SH Pattern'!D66</f>
        <v>13.63</v>
      </c>
      <c r="C179" s="364">
        <f>'SH Pattern'!AB58+'SH Pattern'!AB60+'SH Pattern'!AB62+'SH Pattern'!AB66</f>
        <v>13.25</v>
      </c>
      <c r="D179" s="364">
        <f>'SH Pattern'!AZ58+'SH Pattern'!AZ60+'SH Pattern'!AZ62+'SH Pattern'!AZ66</f>
        <v>14.34</v>
      </c>
      <c r="E179" s="364">
        <f>'SH Pattern'!CJ58+'SH Pattern'!CJ60+'SH Pattern'!CJ62+'SH Pattern'!CJ66</f>
        <v>15.6</v>
      </c>
      <c r="F179" s="364">
        <f>'SH Pattern'!DH58+'SH Pattern'!DH60+'SH Pattern'!DH62+'SH Pattern'!DH66</f>
        <v>16.22</v>
      </c>
      <c r="G179" s="364">
        <f>'SH Pattern'!EF58+'SH Pattern'!EF60+'SH Pattern'!EF62+'SH Pattern'!EF66</f>
        <v>17.02</v>
      </c>
      <c r="H179" s="364">
        <f>'SH Pattern'!FD58+'SH Pattern'!FD60+'SH Pattern'!FD62+'SH Pattern'!FD66</f>
        <v>20.53</v>
      </c>
      <c r="I179" s="364">
        <f>'SH Pattern'!GB58+'SH Pattern'!GB60+'SH Pattern'!GB62+'SH Pattern'!GB66</f>
        <v>19.04</v>
      </c>
      <c r="J179" s="364">
        <f>'SH Pattern'!GZ58+'SH Pattern'!GZ60+'SH Pattern'!GZ62+'SH Pattern'!GZ66</f>
        <v>18.97</v>
      </c>
      <c r="K179" s="364">
        <f>'SH Pattern'!HX58+'SH Pattern'!HX60+'SH Pattern'!HX62+'SH Pattern'!HX66</f>
        <v>18.940000000000001</v>
      </c>
      <c r="L179" s="364">
        <f>'SH Pattern'!IV58+'SH Pattern'!IV60+'SH Pattern'!IV62+'SH Pattern'!IV66</f>
        <v>20.440000000000001</v>
      </c>
      <c r="M179" s="364">
        <f>'SH Pattern'!JT58+'SH Pattern'!JT60+'SH Pattern'!JT62+'SH Pattern'!JT66</f>
        <v>22.89</v>
      </c>
      <c r="N179" s="364">
        <f>'SH Pattern'!KX58+'SH Pattern'!KX60+'SH Pattern'!KX62+'SH Pattern'!KX66</f>
        <v>22.76</v>
      </c>
      <c r="O179" s="364">
        <f>'SH Pattern'!LV58+'SH Pattern'!LV60+'SH Pattern'!LV62+'SH Pattern'!LV66</f>
        <v>19.8</v>
      </c>
      <c r="P179" s="364">
        <f>'SH Pattern'!MT58+'SH Pattern'!MT60+'SH Pattern'!MT62+'SH Pattern'!MT66</f>
        <v>22.41</v>
      </c>
      <c r="Q179" s="364">
        <f>'SH Pattern'!NR58+'SH Pattern'!NR60+'SH Pattern'!NR62+'SH Pattern'!NR66</f>
        <v>18.170000000000002</v>
      </c>
      <c r="R179" s="365">
        <f>'SH Pattern'!OP58+'SH Pattern'!OP60+'SH Pattern'!OP62+'SH Pattern'!OP66</f>
        <v>16.78</v>
      </c>
      <c r="S179" s="395"/>
      <c r="T179" s="395"/>
      <c r="U179" s="395"/>
      <c r="V179" s="395"/>
      <c r="W179" s="395"/>
      <c r="X179" s="395"/>
      <c r="Y179" s="395"/>
      <c r="Z179" s="395"/>
      <c r="AA179" s="395"/>
      <c r="AB179" s="395"/>
      <c r="AC179" s="395"/>
      <c r="AD179" s="395"/>
      <c r="AE179" s="395"/>
      <c r="AF179" s="395"/>
      <c r="AG179" s="395"/>
      <c r="AH179" s="395"/>
      <c r="AI179" s="395"/>
      <c r="AJ179" s="395"/>
      <c r="AK179" s="395"/>
      <c r="AL179" s="395"/>
      <c r="AM179" s="395"/>
      <c r="AN179" s="395"/>
      <c r="AO179" s="395"/>
      <c r="AP179" s="395"/>
      <c r="AQ179" s="395"/>
      <c r="AR179" s="395"/>
      <c r="AS179" s="395"/>
      <c r="AT179" s="395"/>
      <c r="AU179" s="395"/>
      <c r="AV179" s="395"/>
      <c r="AW179" s="395"/>
      <c r="AX179" s="395"/>
      <c r="AY179" s="395"/>
      <c r="AZ179" s="395"/>
      <c r="BA179" s="395"/>
      <c r="BB179" s="395"/>
      <c r="BC179" s="395"/>
      <c r="BD179" s="395"/>
      <c r="BE179" s="395"/>
      <c r="BF179" s="395"/>
      <c r="BG179" s="395"/>
      <c r="BH179" s="395"/>
      <c r="BI179" s="395"/>
      <c r="BJ179" s="395"/>
      <c r="BK179" s="395"/>
      <c r="BL179" s="395"/>
      <c r="BM179" s="395"/>
      <c r="BN179" s="395"/>
      <c r="BO179" s="395"/>
      <c r="BP179" s="395"/>
      <c r="BQ179" s="395"/>
      <c r="BR179" s="395"/>
      <c r="BS179" s="395"/>
      <c r="BT179" s="395"/>
      <c r="BU179" s="395"/>
      <c r="BV179" s="395"/>
      <c r="BW179" s="395"/>
      <c r="BX179" s="395"/>
      <c r="BY179" s="395"/>
      <c r="BZ179" s="395"/>
      <c r="CA179" s="395"/>
      <c r="CB179" s="395"/>
      <c r="CC179" s="395"/>
      <c r="CD179" s="395"/>
      <c r="CE179" s="395"/>
      <c r="CF179" s="395"/>
      <c r="CG179" s="395"/>
      <c r="CH179" s="395"/>
      <c r="CI179" s="395"/>
      <c r="CJ179" s="395"/>
      <c r="CK179" s="395"/>
      <c r="CL179" s="395"/>
      <c r="CM179" s="395"/>
      <c r="CN179" s="395"/>
      <c r="CO179" s="395"/>
      <c r="CP179" s="395"/>
      <c r="CQ179" s="395"/>
      <c r="CR179" s="395"/>
      <c r="CS179" s="395"/>
      <c r="CT179" s="395"/>
      <c r="CU179" s="395"/>
      <c r="CV179" s="395"/>
      <c r="CW179" s="395"/>
      <c r="CX179" s="395"/>
      <c r="CY179" s="395"/>
      <c r="CZ179" s="395"/>
      <c r="DA179" s="395"/>
      <c r="DB179" s="395"/>
      <c r="DC179" s="395"/>
      <c r="DD179" s="395"/>
      <c r="DE179" s="395"/>
      <c r="DF179" s="395"/>
      <c r="DG179" s="395"/>
      <c r="DH179" s="395"/>
      <c r="DI179" s="395"/>
      <c r="DJ179" s="395"/>
      <c r="DK179" s="395"/>
      <c r="DL179" s="395"/>
      <c r="DM179" s="395"/>
      <c r="DN179" s="395"/>
      <c r="DO179" s="395"/>
      <c r="DP179" s="395"/>
      <c r="DQ179" s="395"/>
      <c r="DR179" s="395"/>
      <c r="DS179" s="395"/>
      <c r="DT179" s="395"/>
      <c r="DU179" s="395"/>
      <c r="DV179" s="395"/>
      <c r="DW179" s="395"/>
      <c r="DX179" s="395"/>
      <c r="DY179" s="395"/>
      <c r="DZ179" s="395"/>
      <c r="EA179" s="395"/>
      <c r="EB179" s="395"/>
      <c r="EC179" s="395"/>
      <c r="ED179" s="395"/>
      <c r="EE179" s="395"/>
      <c r="EF179" s="395"/>
      <c r="EG179" s="395"/>
      <c r="EH179" s="395"/>
      <c r="EI179" s="395"/>
      <c r="EJ179" s="395"/>
      <c r="EK179" s="395"/>
      <c r="EL179" s="395"/>
      <c r="EM179" s="395"/>
      <c r="EN179" s="395"/>
      <c r="EO179" s="395"/>
      <c r="EP179" s="395"/>
      <c r="EQ179" s="395"/>
      <c r="ER179" s="395"/>
      <c r="ES179" s="395"/>
      <c r="ET179" s="395"/>
      <c r="EU179" s="395"/>
      <c r="EV179" s="395"/>
      <c r="EW179" s="395"/>
      <c r="EX179" s="395"/>
      <c r="EY179" s="395"/>
      <c r="EZ179" s="395"/>
      <c r="FA179" s="395"/>
      <c r="FB179" s="395"/>
      <c r="FC179" s="395"/>
      <c r="FD179" s="395"/>
      <c r="FE179" s="395"/>
      <c r="FF179" s="395"/>
      <c r="FG179" s="395"/>
      <c r="FH179" s="395"/>
      <c r="FI179" s="395"/>
      <c r="FJ179" s="395"/>
      <c r="FK179" s="395"/>
      <c r="FL179" s="395"/>
      <c r="FM179" s="395"/>
      <c r="FN179" s="395"/>
      <c r="FO179" s="395"/>
      <c r="FP179" s="395"/>
      <c r="FQ179" s="395"/>
      <c r="FR179" s="395"/>
      <c r="FS179" s="395"/>
      <c r="FT179" s="395"/>
      <c r="FU179" s="395"/>
      <c r="FV179" s="395"/>
      <c r="FW179" s="395"/>
      <c r="FX179" s="395"/>
      <c r="FY179" s="395"/>
      <c r="FZ179" s="395"/>
      <c r="GA179" s="395"/>
      <c r="GB179" s="395"/>
      <c r="GC179" s="395"/>
      <c r="GD179" s="395"/>
      <c r="GE179" s="395"/>
      <c r="GF179" s="395"/>
      <c r="GG179" s="395"/>
      <c r="GH179" s="395"/>
      <c r="GI179" s="395"/>
      <c r="GJ179" s="395"/>
      <c r="GK179" s="395"/>
      <c r="GL179" s="395"/>
      <c r="GM179" s="395"/>
      <c r="GN179" s="395"/>
      <c r="GO179" s="395"/>
      <c r="GP179" s="395"/>
      <c r="GQ179" s="395"/>
      <c r="GR179" s="395"/>
      <c r="GS179" s="395"/>
      <c r="GT179" s="395"/>
      <c r="GU179" s="395"/>
      <c r="GV179" s="395"/>
      <c r="GW179" s="395"/>
      <c r="GX179" s="395"/>
      <c r="GY179" s="395"/>
      <c r="GZ179" s="395"/>
      <c r="HA179" s="395"/>
      <c r="HB179" s="395"/>
      <c r="HC179" s="395"/>
      <c r="HD179" s="395"/>
      <c r="HE179" s="395"/>
      <c r="HF179" s="395"/>
      <c r="HG179" s="395"/>
      <c r="HH179" s="395"/>
      <c r="HI179" s="395"/>
      <c r="HJ179" s="395"/>
      <c r="HK179" s="395"/>
      <c r="HL179" s="395"/>
      <c r="HM179" s="395"/>
      <c r="HN179" s="395"/>
      <c r="HO179" s="395"/>
      <c r="HP179" s="395"/>
      <c r="HQ179" s="395"/>
      <c r="HR179" s="395"/>
      <c r="HS179" s="395"/>
      <c r="HT179" s="395"/>
      <c r="HU179" s="395"/>
      <c r="HV179" s="395"/>
      <c r="HW179" s="395"/>
      <c r="HX179" s="395"/>
      <c r="HY179" s="395"/>
      <c r="HZ179" s="395"/>
      <c r="IA179" s="395"/>
      <c r="IB179" s="395"/>
      <c r="IC179" s="395"/>
      <c r="ID179" s="395"/>
      <c r="IE179" s="395"/>
      <c r="IF179" s="395"/>
      <c r="IG179" s="395"/>
      <c r="IH179" s="395"/>
      <c r="II179" s="395"/>
      <c r="IJ179" s="395"/>
      <c r="IK179" s="395"/>
      <c r="IL179" s="395"/>
      <c r="IM179" s="395"/>
      <c r="IN179" s="395"/>
      <c r="IO179" s="395"/>
      <c r="IP179" s="395"/>
      <c r="IQ179" s="395"/>
      <c r="IR179" s="395"/>
      <c r="IS179" s="395"/>
      <c r="IT179" s="395"/>
      <c r="IU179" s="395"/>
      <c r="IV179" s="395"/>
      <c r="IW179" s="395"/>
      <c r="IX179" s="395"/>
      <c r="IY179" s="395"/>
      <c r="IZ179" s="395"/>
      <c r="JA179" s="395"/>
      <c r="JB179" s="395"/>
      <c r="JC179" s="395"/>
      <c r="JD179" s="395"/>
      <c r="JE179" s="395"/>
      <c r="JF179" s="395"/>
      <c r="JG179" s="395"/>
      <c r="JH179" s="395"/>
      <c r="JI179" s="395"/>
      <c r="JJ179" s="395"/>
      <c r="JK179" s="395"/>
      <c r="JL179" s="395"/>
      <c r="JM179" s="395"/>
      <c r="JN179" s="395"/>
      <c r="JO179" s="395"/>
      <c r="JP179" s="395"/>
      <c r="JQ179" s="395"/>
      <c r="JR179" s="395"/>
      <c r="JS179" s="395"/>
      <c r="JT179" s="395"/>
      <c r="JU179" s="395"/>
      <c r="JV179" s="395"/>
      <c r="JW179" s="395"/>
      <c r="JX179" s="395"/>
      <c r="JY179" s="395"/>
      <c r="JZ179" s="395"/>
      <c r="KA179" s="395"/>
      <c r="KB179" s="395"/>
      <c r="KC179" s="395"/>
      <c r="KD179" s="395"/>
      <c r="KE179" s="395"/>
      <c r="KF179" s="395"/>
      <c r="KG179" s="395"/>
      <c r="KH179" s="395"/>
      <c r="KI179" s="395"/>
      <c r="KJ179" s="395"/>
      <c r="KK179" s="395"/>
      <c r="KL179" s="395"/>
      <c r="KM179" s="395"/>
      <c r="KN179" s="395"/>
      <c r="KO179" s="395"/>
      <c r="KP179" s="395"/>
      <c r="KQ179" s="395"/>
      <c r="KR179" s="395"/>
      <c r="KS179" s="395"/>
      <c r="KT179" s="395"/>
      <c r="KU179" s="395"/>
      <c r="KV179" s="395"/>
      <c r="KW179" s="395"/>
      <c r="KX179" s="395"/>
      <c r="KY179" s="395"/>
      <c r="KZ179" s="395"/>
      <c r="LA179" s="395"/>
      <c r="LB179" s="395"/>
      <c r="LC179" s="395"/>
      <c r="LD179" s="395"/>
      <c r="LE179" s="395"/>
      <c r="LF179" s="395"/>
      <c r="LG179" s="395"/>
      <c r="LH179" s="395"/>
      <c r="LI179" s="395"/>
      <c r="LJ179" s="395"/>
      <c r="LK179" s="395"/>
      <c r="LL179" s="395"/>
      <c r="LM179" s="395"/>
      <c r="LN179" s="395"/>
      <c r="LO179" s="395"/>
      <c r="LP179" s="395"/>
      <c r="LQ179" s="395"/>
      <c r="LR179" s="395"/>
      <c r="LS179" s="395"/>
      <c r="LT179" s="395"/>
      <c r="LU179" s="395"/>
      <c r="LV179" s="395"/>
      <c r="LW179" s="395"/>
      <c r="LX179" s="395"/>
      <c r="LY179" s="395"/>
      <c r="LZ179" s="395"/>
      <c r="MA179" s="395"/>
      <c r="MB179" s="395"/>
      <c r="MC179" s="395"/>
      <c r="MD179" s="395"/>
      <c r="ME179" s="395"/>
      <c r="MF179" s="395"/>
      <c r="MG179" s="395"/>
      <c r="MH179" s="395"/>
      <c r="MI179" s="395"/>
      <c r="MJ179" s="395"/>
      <c r="MK179" s="395"/>
      <c r="ML179" s="395"/>
      <c r="MM179" s="395"/>
      <c r="MN179" s="395"/>
      <c r="MO179" s="395"/>
      <c r="MP179" s="395"/>
      <c r="MQ179" s="395"/>
      <c r="MR179" s="395"/>
      <c r="MS179" s="395"/>
      <c r="MT179" s="395"/>
      <c r="MU179" s="395"/>
      <c r="MV179" s="395"/>
      <c r="MW179" s="395"/>
      <c r="MX179" s="395"/>
      <c r="MY179" s="395"/>
      <c r="MZ179" s="395"/>
      <c r="NA179" s="395"/>
      <c r="NB179" s="395"/>
      <c r="NC179" s="395"/>
      <c r="ND179" s="395"/>
      <c r="NE179" s="395"/>
      <c r="NF179" s="395"/>
      <c r="NG179" s="395"/>
      <c r="NH179" s="395"/>
      <c r="NI179" s="395"/>
      <c r="NJ179" s="395"/>
      <c r="NK179" s="395"/>
      <c r="NL179" s="395"/>
      <c r="NM179" s="395"/>
      <c r="NN179" s="395"/>
      <c r="NO179" s="395"/>
      <c r="NP179" s="395"/>
      <c r="NQ179" s="395"/>
      <c r="NR179" s="395"/>
      <c r="NS179" s="395"/>
      <c r="NT179" s="395"/>
      <c r="NU179" s="395"/>
      <c r="NV179" s="395"/>
      <c r="NW179" s="395"/>
      <c r="NX179" s="395"/>
      <c r="NY179" s="395"/>
      <c r="NZ179" s="395"/>
      <c r="OA179" s="395"/>
      <c r="OB179" s="395"/>
      <c r="OC179" s="395"/>
      <c r="OD179" s="395"/>
      <c r="OE179" s="395"/>
      <c r="OF179" s="395"/>
      <c r="OG179" s="395"/>
      <c r="OH179" s="395"/>
      <c r="OI179" s="395"/>
      <c r="OJ179" s="395"/>
      <c r="OK179" s="395"/>
      <c r="OL179" s="395"/>
      <c r="OM179" s="395"/>
      <c r="ON179" s="395"/>
      <c r="OO179" s="395"/>
      <c r="OP179" s="395"/>
      <c r="OQ179" s="395"/>
      <c r="OR179" s="395"/>
      <c r="OS179" s="395"/>
      <c r="OT179" s="395"/>
      <c r="OU179" s="395"/>
      <c r="OV179" s="395"/>
      <c r="OW179" s="395"/>
      <c r="OX179" s="395"/>
      <c r="OY179" s="395"/>
      <c r="OZ179" s="395"/>
      <c r="PA179" s="395"/>
      <c r="PB179" s="395"/>
      <c r="PC179" s="395"/>
      <c r="PD179" s="395"/>
      <c r="PE179" s="395"/>
      <c r="PF179" s="395"/>
      <c r="PG179" s="395"/>
      <c r="PH179" s="395"/>
      <c r="PI179" s="395"/>
      <c r="PJ179" s="395"/>
      <c r="PK179" s="395"/>
      <c r="PL179" s="395"/>
      <c r="PM179" s="395"/>
      <c r="PN179" s="395"/>
      <c r="PO179" s="395"/>
      <c r="PP179" s="395"/>
      <c r="PQ179" s="395"/>
      <c r="PR179" s="395"/>
      <c r="PS179" s="395"/>
      <c r="PT179" s="395"/>
      <c r="PU179" s="395"/>
      <c r="PV179" s="395"/>
      <c r="PW179" s="395"/>
      <c r="PX179" s="395"/>
      <c r="PY179" s="395"/>
      <c r="PZ179" s="395"/>
      <c r="QA179" s="395"/>
      <c r="QB179" s="395"/>
      <c r="QC179" s="395"/>
      <c r="QD179" s="395"/>
      <c r="QE179" s="395"/>
      <c r="QF179" s="395"/>
      <c r="QG179" s="395"/>
      <c r="QH179" s="395"/>
      <c r="QI179" s="395"/>
      <c r="QJ179" s="395"/>
      <c r="QK179" s="395"/>
      <c r="QL179" s="395"/>
      <c r="QM179" s="395"/>
      <c r="QN179" s="395"/>
      <c r="QO179" s="395"/>
      <c r="QP179" s="395"/>
      <c r="QQ179" s="395"/>
      <c r="QR179" s="395"/>
      <c r="QS179" s="395"/>
      <c r="QT179" s="395"/>
      <c r="QU179" s="395"/>
      <c r="QV179" s="395"/>
      <c r="QW179" s="395"/>
      <c r="QX179" s="395"/>
      <c r="QY179" s="395"/>
      <c r="QZ179" s="395"/>
      <c r="RA179" s="395"/>
      <c r="RB179" s="395"/>
      <c r="RC179" s="395"/>
      <c r="RD179" s="395"/>
      <c r="RE179" s="395"/>
      <c r="RF179" s="395"/>
      <c r="RG179" s="395"/>
      <c r="RH179" s="395"/>
      <c r="RI179" s="395"/>
      <c r="RJ179" s="395"/>
      <c r="RK179" s="395"/>
      <c r="RL179" s="395"/>
      <c r="RM179" s="395"/>
      <c r="RN179" s="395"/>
      <c r="RO179" s="395"/>
      <c r="RP179" s="395"/>
      <c r="RQ179" s="395"/>
      <c r="RR179" s="395"/>
      <c r="RS179" s="395"/>
      <c r="RT179" s="395"/>
      <c r="RU179" s="395"/>
      <c r="RV179" s="395"/>
      <c r="RW179" s="395"/>
      <c r="RX179" s="395"/>
      <c r="RY179" s="395"/>
      <c r="RZ179" s="395"/>
      <c r="SA179" s="395"/>
      <c r="SB179" s="395"/>
      <c r="SC179" s="395"/>
      <c r="SD179" s="395"/>
      <c r="SE179" s="395"/>
      <c r="SF179" s="395"/>
      <c r="SG179" s="395"/>
      <c r="SH179" s="395"/>
      <c r="SI179" s="395"/>
      <c r="SJ179" s="395"/>
      <c r="SK179" s="395"/>
      <c r="SL179" s="395"/>
      <c r="SM179" s="395"/>
      <c r="SN179" s="395"/>
      <c r="SO179" s="395"/>
      <c r="SP179" s="395"/>
      <c r="SQ179" s="395"/>
      <c r="SR179" s="395"/>
      <c r="SS179" s="395"/>
      <c r="ST179" s="395"/>
      <c r="SU179" s="395"/>
      <c r="SV179" s="395"/>
      <c r="SW179" s="395"/>
      <c r="SX179" s="395"/>
      <c r="SY179" s="395"/>
      <c r="SZ179" s="395"/>
      <c r="TA179" s="395"/>
      <c r="TB179" s="395"/>
      <c r="TC179" s="395"/>
      <c r="TD179" s="395"/>
      <c r="TE179" s="395"/>
      <c r="TF179" s="395"/>
      <c r="TG179" s="395"/>
      <c r="TH179" s="395"/>
      <c r="TI179" s="395"/>
      <c r="TJ179" s="395"/>
      <c r="TK179" s="395"/>
      <c r="TL179" s="395"/>
      <c r="TM179" s="395"/>
      <c r="TN179" s="395"/>
      <c r="TO179" s="395"/>
      <c r="TP179" s="395"/>
      <c r="TQ179" s="395"/>
      <c r="TR179" s="395"/>
      <c r="TS179" s="395"/>
      <c r="TT179" s="395"/>
      <c r="TU179" s="395"/>
      <c r="TV179" s="395"/>
      <c r="TW179" s="395"/>
      <c r="TX179" s="395"/>
      <c r="TY179" s="395"/>
      <c r="TZ179" s="395"/>
      <c r="UA179" s="395"/>
      <c r="UB179" s="395"/>
      <c r="UC179" s="395"/>
      <c r="UD179" s="395"/>
      <c r="UE179" s="395"/>
      <c r="UF179" s="395"/>
      <c r="UG179" s="395"/>
      <c r="UH179" s="395"/>
      <c r="UI179" s="395"/>
      <c r="UJ179" s="395"/>
      <c r="UK179" s="395"/>
      <c r="UL179" s="395"/>
      <c r="UM179" s="395"/>
      <c r="UN179" s="395"/>
      <c r="UO179" s="395"/>
      <c r="UP179" s="395"/>
      <c r="UQ179" s="395"/>
      <c r="UR179" s="395"/>
      <c r="US179" s="395"/>
      <c r="UT179" s="395"/>
      <c r="UU179" s="395"/>
      <c r="UV179" s="395"/>
      <c r="UW179" s="395"/>
      <c r="UX179" s="395"/>
      <c r="UY179" s="395"/>
      <c r="UZ179" s="395"/>
      <c r="VA179" s="395"/>
      <c r="VB179" s="395"/>
      <c r="VC179" s="395"/>
      <c r="VD179" s="395"/>
      <c r="VE179" s="395"/>
      <c r="VF179" s="395"/>
      <c r="VG179" s="395"/>
      <c r="VH179" s="395"/>
      <c r="VI179" s="395"/>
      <c r="VJ179" s="395"/>
      <c r="VK179" s="395"/>
      <c r="VL179" s="395"/>
      <c r="VM179" s="395"/>
      <c r="VN179" s="395"/>
      <c r="VO179" s="395"/>
      <c r="VP179" s="395"/>
      <c r="VQ179" s="395"/>
      <c r="VR179" s="395"/>
      <c r="VS179" s="395"/>
      <c r="VT179" s="395"/>
      <c r="VU179" s="395"/>
      <c r="VV179" s="395"/>
      <c r="VW179" s="395"/>
      <c r="VX179" s="395"/>
      <c r="VY179" s="395"/>
      <c r="VZ179" s="395"/>
      <c r="WA179" s="395"/>
      <c r="WB179" s="395"/>
      <c r="WC179" s="395"/>
      <c r="WD179" s="395"/>
      <c r="WE179" s="395"/>
      <c r="WF179" s="395"/>
      <c r="WG179" s="395"/>
      <c r="WH179" s="395"/>
      <c r="WI179" s="395"/>
      <c r="WJ179" s="395"/>
      <c r="WK179" s="395"/>
      <c r="WL179" s="395"/>
      <c r="WM179" s="395"/>
      <c r="WN179" s="395"/>
      <c r="WO179" s="395"/>
      <c r="WP179" s="395"/>
      <c r="WQ179" s="395"/>
      <c r="WR179" s="395"/>
      <c r="WS179" s="395"/>
      <c r="WT179" s="395"/>
      <c r="WU179" s="395"/>
      <c r="WV179" s="395"/>
      <c r="WW179" s="395"/>
      <c r="WX179" s="395"/>
      <c r="WY179" s="395"/>
      <c r="WZ179" s="395"/>
      <c r="XA179" s="395"/>
      <c r="XB179" s="395"/>
      <c r="XC179" s="395"/>
      <c r="XD179" s="395"/>
      <c r="XE179" s="395"/>
      <c r="XF179" s="395"/>
      <c r="XG179" s="395"/>
      <c r="XH179" s="395"/>
      <c r="XI179" s="395"/>
      <c r="XJ179" s="395"/>
      <c r="XK179" s="395"/>
      <c r="XL179" s="395"/>
      <c r="XM179" s="395"/>
      <c r="XN179" s="395"/>
      <c r="XO179" s="395"/>
      <c r="XP179" s="395"/>
      <c r="XQ179" s="395"/>
      <c r="XR179" s="395"/>
      <c r="XS179" s="395"/>
      <c r="XT179" s="395"/>
      <c r="XU179" s="395"/>
      <c r="XV179" s="395"/>
      <c r="XW179" s="395"/>
      <c r="XX179" s="395"/>
      <c r="XY179" s="395"/>
      <c r="XZ179" s="395"/>
      <c r="YA179" s="395"/>
      <c r="YB179" s="395"/>
      <c r="YC179" s="395"/>
      <c r="YD179" s="395"/>
      <c r="YE179" s="395"/>
      <c r="YF179" s="395"/>
      <c r="YG179" s="395"/>
      <c r="YH179" s="395"/>
      <c r="YI179" s="395"/>
      <c r="YJ179" s="395"/>
      <c r="YK179" s="395"/>
      <c r="YL179" s="395"/>
      <c r="YM179" s="395"/>
      <c r="YN179" s="395"/>
      <c r="YO179" s="395"/>
      <c r="YP179" s="395"/>
      <c r="YQ179" s="395"/>
      <c r="YR179" s="395"/>
      <c r="YS179" s="395"/>
      <c r="YT179" s="395"/>
      <c r="YU179" s="395"/>
      <c r="YV179" s="395"/>
      <c r="YW179" s="395"/>
      <c r="YX179" s="395"/>
      <c r="YY179" s="395"/>
      <c r="YZ179" s="395"/>
      <c r="ZA179" s="395"/>
      <c r="ZB179" s="395"/>
      <c r="ZC179" s="395"/>
      <c r="ZD179" s="395"/>
      <c r="ZE179" s="395"/>
      <c r="ZF179" s="395"/>
      <c r="ZG179" s="395"/>
      <c r="ZH179" s="395"/>
      <c r="ZI179" s="395"/>
      <c r="ZJ179" s="395"/>
      <c r="ZK179" s="395"/>
      <c r="ZL179" s="395"/>
      <c r="ZM179" s="395"/>
      <c r="ZN179" s="395"/>
      <c r="ZO179" s="395"/>
      <c r="ZP179" s="395"/>
      <c r="ZQ179" s="395"/>
      <c r="ZR179" s="395"/>
      <c r="ZS179" s="395"/>
      <c r="ZT179" s="395"/>
      <c r="ZU179" s="395"/>
      <c r="ZV179" s="395"/>
      <c r="ZW179" s="395"/>
      <c r="ZX179" s="395"/>
      <c r="ZY179" s="395"/>
      <c r="ZZ179" s="395"/>
      <c r="AAA179" s="395"/>
      <c r="AAB179" s="395"/>
      <c r="AAC179" s="395"/>
      <c r="AAD179" s="395"/>
      <c r="AAE179" s="395"/>
      <c r="AAF179" s="395"/>
      <c r="AAG179" s="395"/>
      <c r="AAH179" s="395"/>
      <c r="AAI179" s="395"/>
      <c r="AAJ179" s="395"/>
      <c r="AAK179" s="395"/>
      <c r="AAL179" s="395"/>
      <c r="AAM179" s="395"/>
      <c r="AAN179" s="395"/>
      <c r="AAO179" s="395"/>
      <c r="AAP179" s="395"/>
      <c r="AAQ179" s="395"/>
      <c r="AAR179" s="395"/>
      <c r="AAS179" s="395"/>
      <c r="AAT179" s="395"/>
      <c r="AAU179" s="395"/>
      <c r="AAV179" s="395"/>
      <c r="AAW179" s="395"/>
      <c r="AAX179" s="395"/>
      <c r="AAY179" s="395"/>
      <c r="AAZ179" s="395"/>
      <c r="ABA179" s="395"/>
      <c r="ABB179" s="395"/>
      <c r="ABC179" s="395"/>
      <c r="ABD179" s="395"/>
      <c r="ABE179" s="395"/>
      <c r="ABF179" s="395"/>
      <c r="ABG179" s="395"/>
      <c r="ABH179" s="395"/>
      <c r="ABI179" s="395"/>
      <c r="ABJ179" s="395"/>
      <c r="ABK179" s="395"/>
      <c r="ABL179" s="395"/>
      <c r="ABM179" s="395"/>
      <c r="ABN179" s="395"/>
      <c r="ABO179" s="395"/>
      <c r="ABP179" s="395"/>
      <c r="ABQ179" s="395"/>
      <c r="ABR179" s="395"/>
      <c r="ABS179" s="395"/>
      <c r="ABT179" s="395"/>
      <c r="ABU179" s="395"/>
      <c r="ABV179" s="395"/>
      <c r="ABW179" s="395"/>
      <c r="ABX179" s="395"/>
      <c r="ABY179" s="395"/>
      <c r="ABZ179" s="395"/>
      <c r="ACA179" s="395"/>
      <c r="ACB179" s="395"/>
      <c r="ACC179" s="395"/>
      <c r="ACD179" s="395"/>
      <c r="ACE179" s="395"/>
      <c r="ACF179" s="395"/>
      <c r="ACG179" s="395"/>
      <c r="ACH179" s="395"/>
      <c r="ACI179" s="395"/>
      <c r="ACJ179" s="395"/>
      <c r="ACK179" s="395"/>
      <c r="ACL179" s="395"/>
      <c r="ACM179" s="395"/>
      <c r="ACN179" s="395"/>
      <c r="ACO179" s="395"/>
      <c r="ACP179" s="395"/>
      <c r="ACQ179" s="395"/>
      <c r="ACR179" s="395"/>
      <c r="ACS179" s="395"/>
      <c r="ACT179" s="395"/>
      <c r="ACU179" s="395"/>
      <c r="ACV179" s="395"/>
      <c r="ACW179" s="395"/>
      <c r="ACX179" s="395"/>
      <c r="ACY179" s="395"/>
      <c r="ACZ179" s="395"/>
      <c r="ADA179" s="395"/>
      <c r="ADB179" s="395"/>
      <c r="ADC179" s="395"/>
      <c r="ADD179" s="395"/>
      <c r="ADE179" s="395"/>
      <c r="ADF179" s="395"/>
      <c r="ADG179" s="395"/>
      <c r="ADH179" s="395"/>
      <c r="ADI179" s="395"/>
      <c r="ADJ179" s="395"/>
      <c r="ADK179" s="395"/>
      <c r="ADL179" s="395"/>
      <c r="ADM179" s="395"/>
      <c r="ADN179" s="395"/>
      <c r="ADO179" s="395"/>
      <c r="ADP179" s="395"/>
      <c r="ADQ179" s="395"/>
      <c r="ADR179" s="395"/>
      <c r="ADS179" s="395"/>
      <c r="ADT179" s="395"/>
      <c r="ADU179" s="395"/>
      <c r="ADV179" s="395"/>
      <c r="ADW179" s="395"/>
      <c r="ADX179" s="395"/>
      <c r="ADY179" s="395"/>
      <c r="ADZ179" s="395"/>
      <c r="AEA179" s="395"/>
      <c r="AEB179" s="395"/>
      <c r="AEC179" s="395"/>
      <c r="AED179" s="395"/>
      <c r="AEE179" s="395"/>
      <c r="AEF179" s="395"/>
      <c r="AEG179" s="395"/>
      <c r="AEH179" s="395"/>
      <c r="AEI179" s="395"/>
      <c r="AEJ179" s="395"/>
      <c r="AEK179" s="395"/>
      <c r="AEL179" s="395"/>
      <c r="AEM179" s="395"/>
      <c r="AEN179" s="395"/>
      <c r="AEO179" s="395"/>
      <c r="AEP179" s="395"/>
      <c r="AEQ179" s="395"/>
      <c r="AER179" s="395"/>
      <c r="AES179" s="395"/>
      <c r="AET179" s="395"/>
      <c r="AEU179" s="395"/>
      <c r="AEV179" s="395"/>
      <c r="AEW179" s="395"/>
      <c r="AEX179" s="395"/>
      <c r="AEY179" s="395"/>
      <c r="AEZ179" s="395"/>
      <c r="AFA179" s="395"/>
      <c r="AFB179" s="395"/>
      <c r="AFC179" s="395"/>
      <c r="AFD179" s="395"/>
      <c r="AFE179" s="395"/>
      <c r="AFF179" s="395"/>
      <c r="AFG179" s="395"/>
      <c r="AFH179" s="395"/>
      <c r="AFI179" s="395"/>
      <c r="AFJ179" s="395"/>
      <c r="AFK179" s="395"/>
      <c r="AFL179" s="395"/>
      <c r="AFM179" s="395"/>
      <c r="AFN179" s="395"/>
      <c r="AFO179" s="395"/>
      <c r="AFP179" s="395"/>
      <c r="AFQ179" s="395"/>
      <c r="AFR179" s="395"/>
      <c r="AFS179" s="395"/>
      <c r="AFT179" s="395"/>
      <c r="AFU179" s="395"/>
      <c r="AFV179" s="395"/>
      <c r="AFW179" s="395"/>
      <c r="AFX179" s="395"/>
      <c r="AFY179" s="395"/>
      <c r="AFZ179" s="395"/>
      <c r="AGA179" s="395"/>
      <c r="AGB179" s="395"/>
      <c r="AGC179" s="395"/>
      <c r="AGD179" s="395"/>
      <c r="AGE179" s="395"/>
      <c r="AGF179" s="395"/>
      <c r="AGG179" s="395"/>
      <c r="AGH179" s="395"/>
      <c r="AGI179" s="395"/>
      <c r="AGJ179" s="395"/>
      <c r="AGK179" s="395"/>
      <c r="AGL179" s="395"/>
      <c r="AGM179" s="395"/>
      <c r="AGN179" s="395"/>
      <c r="AGO179" s="395"/>
      <c r="AGP179" s="395"/>
      <c r="AGQ179" s="395"/>
      <c r="AGR179" s="395"/>
      <c r="AGS179" s="395"/>
      <c r="AGT179" s="395"/>
      <c r="AGU179" s="395"/>
      <c r="AGV179" s="395"/>
      <c r="AGW179" s="395"/>
      <c r="AGX179" s="395"/>
      <c r="AGY179" s="395"/>
      <c r="AGZ179" s="395"/>
      <c r="AHA179" s="395"/>
      <c r="AHB179" s="395"/>
      <c r="AHC179" s="395"/>
      <c r="AHD179" s="395"/>
      <c r="AHE179" s="395"/>
      <c r="AHF179" s="395"/>
      <c r="AHG179" s="395"/>
      <c r="AHH179" s="395"/>
      <c r="AHI179" s="395"/>
      <c r="AHJ179" s="395"/>
      <c r="AHK179" s="395"/>
      <c r="AHL179" s="395"/>
      <c r="AHM179" s="395"/>
      <c r="AHN179" s="395"/>
      <c r="AHO179" s="395"/>
      <c r="AHP179" s="395"/>
      <c r="AHQ179" s="395"/>
      <c r="AHR179" s="395"/>
      <c r="AHS179" s="395"/>
      <c r="AHT179" s="395"/>
      <c r="AHU179" s="395"/>
      <c r="AHV179" s="395"/>
      <c r="AHW179" s="395"/>
      <c r="AHX179" s="395"/>
      <c r="AHY179" s="395"/>
      <c r="AHZ179" s="395"/>
      <c r="AIA179" s="395"/>
      <c r="AIB179" s="395"/>
      <c r="AIC179" s="395"/>
      <c r="AID179" s="395"/>
      <c r="AIE179" s="395"/>
      <c r="AIF179" s="395"/>
      <c r="AIG179" s="395"/>
      <c r="AIH179" s="395"/>
      <c r="AII179" s="395"/>
      <c r="AIJ179" s="395"/>
      <c r="AIK179" s="395"/>
      <c r="AIL179" s="395"/>
      <c r="AIM179" s="395"/>
      <c r="AIN179" s="395"/>
      <c r="AIO179" s="395"/>
      <c r="AIP179" s="395"/>
      <c r="AIQ179" s="395"/>
      <c r="AIR179" s="395"/>
      <c r="AIS179" s="395"/>
      <c r="AIT179" s="395"/>
      <c r="AIU179" s="395"/>
      <c r="AIV179" s="395"/>
      <c r="AIW179" s="395"/>
      <c r="AIX179" s="395"/>
      <c r="AIY179" s="395"/>
      <c r="AIZ179" s="395"/>
      <c r="AJA179" s="395"/>
      <c r="AJB179" s="395"/>
      <c r="AJC179" s="395"/>
      <c r="AJD179" s="395"/>
      <c r="AJE179" s="395"/>
      <c r="AJF179" s="395"/>
      <c r="AJG179" s="395"/>
      <c r="AJH179" s="395"/>
      <c r="AJI179" s="395"/>
      <c r="AJJ179" s="395"/>
      <c r="AJK179" s="395"/>
      <c r="AJL179" s="395"/>
      <c r="AJM179" s="395"/>
      <c r="AJN179" s="395"/>
      <c r="AJO179" s="395"/>
      <c r="AJP179" s="395"/>
      <c r="AJQ179" s="395"/>
      <c r="AJR179" s="395"/>
      <c r="AJS179" s="395"/>
      <c r="AJT179" s="395"/>
      <c r="AJU179" s="395"/>
      <c r="AJV179" s="395"/>
      <c r="AJW179" s="395"/>
      <c r="AJX179" s="395"/>
      <c r="AJY179" s="395"/>
      <c r="AJZ179" s="395"/>
      <c r="AKA179" s="395"/>
      <c r="AKB179" s="395"/>
      <c r="AKC179" s="395"/>
      <c r="AKD179" s="395"/>
      <c r="AKE179" s="395"/>
      <c r="AKF179" s="395"/>
      <c r="AKG179" s="395"/>
      <c r="AKH179" s="395"/>
      <c r="AKI179" s="395"/>
      <c r="AKJ179" s="395"/>
      <c r="AKK179" s="395"/>
      <c r="AKL179" s="395"/>
      <c r="AKM179" s="395"/>
      <c r="AKN179" s="395"/>
      <c r="AKO179" s="395"/>
      <c r="AKP179" s="395"/>
      <c r="AKQ179" s="395"/>
      <c r="AKR179" s="395"/>
      <c r="AKS179" s="395"/>
      <c r="AKT179" s="395"/>
      <c r="AKU179" s="395"/>
      <c r="AKV179" s="395"/>
      <c r="AKW179" s="395"/>
      <c r="AKX179" s="395"/>
      <c r="AKY179" s="395"/>
      <c r="AKZ179" s="395"/>
      <c r="ALA179" s="395"/>
      <c r="ALB179" s="395"/>
      <c r="ALC179" s="395"/>
      <c r="ALD179" s="395"/>
      <c r="ALE179" s="395"/>
      <c r="ALF179" s="395"/>
      <c r="ALG179" s="395"/>
      <c r="ALH179" s="395"/>
      <c r="ALI179" s="395"/>
      <c r="ALJ179" s="395"/>
      <c r="ALK179" s="395"/>
      <c r="ALL179" s="395"/>
      <c r="ALM179" s="395"/>
      <c r="ALN179" s="395"/>
      <c r="ALO179" s="395"/>
      <c r="ALP179" s="395"/>
      <c r="ALQ179" s="395"/>
      <c r="ALR179" s="395"/>
      <c r="ALS179" s="395"/>
      <c r="ALT179" s="395"/>
      <c r="ALU179" s="395"/>
      <c r="ALV179" s="395"/>
      <c r="ALW179" s="395"/>
      <c r="ALX179" s="395"/>
      <c r="ALY179" s="395"/>
      <c r="ALZ179" s="395"/>
      <c r="AMA179" s="395"/>
      <c r="AMB179" s="395"/>
      <c r="AMC179" s="395"/>
      <c r="AMD179" s="395"/>
      <c r="AME179" s="395"/>
      <c r="AMF179" s="395"/>
      <c r="AMG179" s="395"/>
      <c r="AMH179" s="395"/>
      <c r="AMI179" s="395"/>
      <c r="AMJ179" s="395"/>
      <c r="AMK179" s="395"/>
      <c r="AML179" s="395"/>
      <c r="AMM179" s="395"/>
      <c r="AMN179" s="395"/>
      <c r="AMO179" s="395"/>
      <c r="AMP179" s="395"/>
      <c r="AMQ179" s="395"/>
      <c r="AMR179" s="395"/>
      <c r="AMS179" s="395"/>
      <c r="AMT179" s="395"/>
      <c r="AMU179" s="395"/>
      <c r="AMV179" s="395"/>
      <c r="AMW179" s="395"/>
      <c r="AMX179" s="395"/>
      <c r="AMY179" s="395"/>
      <c r="AMZ179" s="395"/>
      <c r="ANA179" s="395"/>
      <c r="ANB179" s="395"/>
      <c r="ANC179" s="395"/>
      <c r="AND179" s="395"/>
      <c r="ANE179" s="395"/>
      <c r="ANF179" s="395"/>
      <c r="ANG179" s="395"/>
      <c r="ANH179" s="395"/>
      <c r="ANI179" s="395"/>
      <c r="ANJ179" s="395"/>
      <c r="ANK179" s="395"/>
      <c r="ANL179" s="395"/>
      <c r="ANM179" s="395"/>
      <c r="ANN179" s="395"/>
      <c r="ANO179" s="395"/>
      <c r="ANP179" s="395"/>
      <c r="ANQ179" s="395"/>
      <c r="ANR179" s="395"/>
      <c r="ANS179" s="395"/>
      <c r="ANT179" s="395"/>
      <c r="ANU179" s="395"/>
      <c r="ANV179" s="395"/>
      <c r="ANW179" s="395"/>
      <c r="ANX179" s="395"/>
      <c r="ANY179" s="395"/>
      <c r="ANZ179" s="395"/>
      <c r="AOA179" s="395"/>
      <c r="AOB179" s="395"/>
      <c r="AOC179" s="395"/>
      <c r="AOD179" s="395"/>
      <c r="AOE179" s="395"/>
      <c r="AOF179" s="395"/>
      <c r="AOG179" s="395"/>
      <c r="AOH179" s="395"/>
      <c r="AOI179" s="395"/>
      <c r="AOJ179" s="395"/>
      <c r="AOK179" s="395"/>
      <c r="AOL179" s="395"/>
      <c r="AOM179" s="395"/>
      <c r="AON179" s="395"/>
      <c r="AOO179" s="395"/>
      <c r="AOP179" s="395"/>
      <c r="AOQ179" s="395"/>
      <c r="AOR179" s="395"/>
      <c r="AOS179" s="395"/>
      <c r="AOT179" s="395"/>
      <c r="AOU179" s="395"/>
      <c r="AOV179" s="395"/>
      <c r="AOW179" s="395"/>
      <c r="AOX179" s="395"/>
      <c r="AOY179" s="395"/>
      <c r="AOZ179" s="395"/>
      <c r="APA179" s="395"/>
      <c r="APB179" s="395"/>
      <c r="APC179" s="395"/>
      <c r="APD179" s="395"/>
      <c r="APE179" s="395"/>
      <c r="APF179" s="395"/>
      <c r="APG179" s="395"/>
      <c r="APH179" s="395"/>
      <c r="API179" s="395"/>
      <c r="APJ179" s="395"/>
      <c r="APK179" s="395"/>
      <c r="APL179" s="395"/>
      <c r="APM179" s="395"/>
      <c r="APN179" s="395"/>
      <c r="APO179" s="395"/>
      <c r="APP179" s="395"/>
      <c r="APQ179" s="395"/>
      <c r="APR179" s="395"/>
      <c r="APS179" s="395"/>
      <c r="APT179" s="395"/>
      <c r="APU179" s="395"/>
      <c r="APV179" s="395"/>
      <c r="APW179" s="395"/>
      <c r="APX179" s="395"/>
      <c r="APY179" s="395"/>
      <c r="APZ179" s="395"/>
      <c r="AQA179" s="395"/>
      <c r="AQB179" s="395"/>
      <c r="AQC179" s="395"/>
      <c r="AQD179" s="395"/>
      <c r="AQE179" s="395"/>
      <c r="AQF179" s="395"/>
      <c r="AQG179" s="395"/>
      <c r="AQH179" s="395"/>
      <c r="AQI179" s="395"/>
      <c r="AQJ179" s="395"/>
      <c r="AQK179" s="395"/>
      <c r="AQL179" s="395"/>
      <c r="AQM179" s="395"/>
      <c r="AQN179" s="395"/>
      <c r="AQO179" s="395"/>
      <c r="AQP179" s="395"/>
      <c r="AQQ179" s="395"/>
      <c r="AQR179" s="395"/>
      <c r="AQS179" s="395"/>
      <c r="AQT179" s="395"/>
      <c r="AQU179" s="395"/>
      <c r="AQV179" s="395"/>
      <c r="AQW179" s="395"/>
      <c r="AQX179" s="395"/>
      <c r="AQY179" s="395"/>
      <c r="AQZ179" s="395"/>
      <c r="ARA179" s="395"/>
      <c r="ARB179" s="395"/>
      <c r="ARC179" s="395"/>
      <c r="ARD179" s="395"/>
      <c r="ARE179" s="395"/>
      <c r="ARF179" s="395"/>
      <c r="ARG179" s="395"/>
      <c r="ARH179" s="395"/>
      <c r="ARI179" s="395"/>
      <c r="ARJ179" s="395"/>
      <c r="ARK179" s="395"/>
      <c r="ARL179" s="395"/>
      <c r="ARM179" s="395"/>
      <c r="ARN179" s="395"/>
      <c r="ARO179" s="395"/>
      <c r="ARP179" s="395"/>
      <c r="ARQ179" s="395"/>
      <c r="ARR179" s="395"/>
      <c r="ARS179" s="395"/>
      <c r="ART179" s="395"/>
      <c r="ARU179" s="395"/>
      <c r="ARV179" s="395"/>
      <c r="ARW179" s="395"/>
      <c r="ARX179" s="395"/>
      <c r="ARY179" s="395"/>
      <c r="ARZ179" s="395"/>
      <c r="ASA179" s="395"/>
      <c r="ASB179" s="395"/>
      <c r="ASC179" s="395"/>
      <c r="ASD179" s="395"/>
      <c r="ASE179" s="395"/>
      <c r="ASF179" s="395"/>
      <c r="ASG179" s="395"/>
      <c r="ASH179" s="395"/>
      <c r="ASI179" s="395"/>
      <c r="ASJ179" s="395"/>
      <c r="ASK179" s="395"/>
      <c r="ASL179" s="395"/>
      <c r="ASM179" s="395"/>
      <c r="ASN179" s="395"/>
      <c r="ASO179" s="395"/>
      <c r="ASP179" s="395"/>
      <c r="ASQ179" s="395"/>
      <c r="ASR179" s="395"/>
      <c r="ASS179" s="395"/>
      <c r="AST179" s="395"/>
      <c r="ASU179" s="395"/>
      <c r="ASV179" s="395"/>
      <c r="ASW179" s="395"/>
      <c r="ASX179" s="395"/>
      <c r="ASY179" s="395"/>
      <c r="ASZ179" s="395"/>
      <c r="ATA179" s="395"/>
      <c r="ATB179" s="395"/>
      <c r="ATC179" s="395"/>
      <c r="ATD179" s="395"/>
      <c r="ATE179" s="395"/>
      <c r="ATF179" s="395"/>
      <c r="ATG179" s="395"/>
      <c r="ATH179" s="395"/>
      <c r="ATI179" s="395"/>
      <c r="ATJ179" s="395"/>
      <c r="ATK179" s="395"/>
      <c r="ATL179" s="395"/>
      <c r="ATM179" s="395"/>
      <c r="ATN179" s="395"/>
      <c r="ATO179" s="395"/>
      <c r="ATP179" s="395"/>
      <c r="ATQ179" s="395"/>
      <c r="ATR179" s="395"/>
      <c r="ATS179" s="395"/>
      <c r="ATT179" s="395"/>
      <c r="ATU179" s="395"/>
      <c r="ATV179" s="395"/>
      <c r="ATW179" s="395"/>
      <c r="ATX179" s="395"/>
      <c r="ATY179" s="395"/>
      <c r="ATZ179" s="395"/>
      <c r="AUA179" s="395"/>
      <c r="AUB179" s="395"/>
      <c r="AUC179" s="395"/>
      <c r="AUD179" s="395"/>
      <c r="AUE179" s="395"/>
      <c r="AUF179" s="395"/>
      <c r="AUG179" s="395"/>
      <c r="AUH179" s="395"/>
      <c r="AUI179" s="395"/>
      <c r="AUJ179" s="395"/>
      <c r="AUK179" s="395"/>
      <c r="AUL179" s="395"/>
      <c r="AUM179" s="395"/>
      <c r="AUN179" s="395"/>
      <c r="AUO179" s="395"/>
      <c r="AUP179" s="395"/>
      <c r="AUQ179" s="395"/>
      <c r="AUR179" s="395"/>
      <c r="AUS179" s="395"/>
      <c r="AUT179" s="395"/>
      <c r="AUU179" s="395"/>
      <c r="AUV179" s="395"/>
      <c r="AUW179" s="395"/>
      <c r="AUX179" s="395"/>
      <c r="AUY179" s="395"/>
      <c r="AUZ179" s="395"/>
      <c r="AVA179" s="395"/>
      <c r="AVB179" s="395"/>
      <c r="AVC179" s="395"/>
      <c r="AVD179" s="395"/>
      <c r="AVE179" s="395"/>
      <c r="AVF179" s="395"/>
      <c r="AVG179" s="395"/>
      <c r="AVH179" s="395"/>
      <c r="AVI179" s="395"/>
      <c r="AVJ179" s="395"/>
      <c r="AVK179" s="395"/>
      <c r="AVL179" s="395"/>
      <c r="AVM179" s="395"/>
      <c r="AVN179" s="395"/>
      <c r="AVO179" s="395"/>
      <c r="AVP179" s="395"/>
      <c r="AVQ179" s="395"/>
      <c r="AVR179" s="395"/>
      <c r="AVS179" s="395"/>
      <c r="AVT179" s="395"/>
      <c r="AVU179" s="395"/>
      <c r="AVV179" s="395"/>
      <c r="AVW179" s="395"/>
      <c r="AVX179" s="395"/>
      <c r="AVY179" s="395"/>
      <c r="AVZ179" s="395"/>
      <c r="AWA179" s="395"/>
      <c r="AWB179" s="395"/>
      <c r="AWC179" s="395"/>
      <c r="AWD179" s="395"/>
      <c r="AWE179" s="395"/>
      <c r="AWF179" s="395"/>
      <c r="AWG179" s="395"/>
      <c r="AWH179" s="395"/>
      <c r="AWI179" s="395"/>
      <c r="AWJ179" s="395"/>
      <c r="AWK179" s="395"/>
      <c r="AWL179" s="395"/>
      <c r="AWM179" s="395"/>
      <c r="AWN179" s="395"/>
      <c r="AWO179" s="395"/>
      <c r="AWP179" s="395"/>
      <c r="AWQ179" s="395"/>
      <c r="AWR179" s="395"/>
      <c r="AWS179" s="395"/>
      <c r="AWT179" s="395"/>
      <c r="AWU179" s="395"/>
      <c r="AWV179" s="395"/>
      <c r="AWW179" s="395"/>
      <c r="AWX179" s="395"/>
      <c r="AWY179" s="395"/>
      <c r="AWZ179" s="395"/>
      <c r="AXA179" s="395"/>
      <c r="AXB179" s="395"/>
      <c r="AXC179" s="395"/>
      <c r="AXD179" s="395"/>
      <c r="AXE179" s="395"/>
      <c r="AXF179" s="395"/>
      <c r="AXG179" s="395"/>
      <c r="AXH179" s="395"/>
      <c r="AXI179" s="395"/>
      <c r="AXJ179" s="395"/>
      <c r="AXK179" s="395"/>
      <c r="AXL179" s="395"/>
      <c r="AXM179" s="395"/>
      <c r="AXN179" s="395"/>
      <c r="AXO179" s="395"/>
      <c r="AXP179" s="395"/>
      <c r="AXQ179" s="395"/>
      <c r="AXR179" s="395"/>
      <c r="AXS179" s="395"/>
      <c r="AXT179" s="395"/>
      <c r="AXU179" s="395"/>
      <c r="AXV179" s="395"/>
      <c r="AXW179" s="395"/>
      <c r="AXX179" s="395"/>
      <c r="AXY179" s="395"/>
      <c r="AXZ179" s="395"/>
      <c r="AYA179" s="395"/>
      <c r="AYB179" s="395"/>
      <c r="AYC179" s="395"/>
      <c r="AYD179" s="395"/>
      <c r="AYE179" s="395"/>
      <c r="AYF179" s="395"/>
      <c r="AYG179" s="395"/>
      <c r="AYH179" s="395"/>
      <c r="AYI179" s="395"/>
      <c r="AYJ179" s="395"/>
      <c r="AYK179" s="395"/>
      <c r="AYL179" s="395"/>
      <c r="AYM179" s="395"/>
      <c r="AYN179" s="395"/>
      <c r="AYO179" s="395"/>
      <c r="AYP179" s="395"/>
      <c r="AYQ179" s="395"/>
      <c r="AYR179" s="395"/>
      <c r="AYS179" s="395"/>
      <c r="AYT179" s="395"/>
      <c r="AYU179" s="395"/>
      <c r="AYV179" s="395"/>
      <c r="AYW179" s="395"/>
      <c r="AYX179" s="395"/>
      <c r="AYY179" s="395"/>
      <c r="AYZ179" s="395"/>
      <c r="AZA179" s="395"/>
      <c r="AZB179" s="395"/>
      <c r="AZC179" s="395"/>
      <c r="AZD179" s="395"/>
      <c r="AZE179" s="395"/>
      <c r="AZF179" s="395"/>
      <c r="AZG179" s="395"/>
      <c r="AZH179" s="395"/>
      <c r="AZI179" s="395"/>
      <c r="AZJ179" s="395"/>
      <c r="AZK179" s="395"/>
      <c r="AZL179" s="395"/>
      <c r="AZM179" s="395"/>
      <c r="AZN179" s="395"/>
      <c r="AZO179" s="395"/>
      <c r="AZP179" s="395"/>
      <c r="AZQ179" s="395"/>
      <c r="AZR179" s="395"/>
      <c r="AZS179" s="395"/>
      <c r="AZT179" s="395"/>
      <c r="AZU179" s="395"/>
      <c r="AZV179" s="395"/>
      <c r="AZW179" s="395"/>
      <c r="AZX179" s="395"/>
      <c r="AZY179" s="395"/>
      <c r="AZZ179" s="395"/>
      <c r="BAA179" s="395"/>
      <c r="BAB179" s="395"/>
      <c r="BAC179" s="395"/>
      <c r="BAD179" s="395"/>
      <c r="BAE179" s="395"/>
      <c r="BAF179" s="395"/>
      <c r="BAG179" s="395"/>
      <c r="BAH179" s="395"/>
      <c r="BAI179" s="395"/>
      <c r="BAJ179" s="395"/>
      <c r="BAK179" s="395"/>
      <c r="BAL179" s="395"/>
      <c r="BAM179" s="395"/>
      <c r="BAN179" s="395"/>
      <c r="BAO179" s="395"/>
      <c r="BAP179" s="395"/>
      <c r="BAQ179" s="395"/>
      <c r="BAR179" s="395"/>
      <c r="BAS179" s="395"/>
      <c r="BAT179" s="395"/>
      <c r="BAU179" s="395"/>
      <c r="BAV179" s="395"/>
      <c r="BAW179" s="395"/>
      <c r="BAX179" s="395"/>
      <c r="BAY179" s="395"/>
      <c r="BAZ179" s="395"/>
      <c r="BBA179" s="395"/>
      <c r="BBB179" s="395"/>
      <c r="BBC179" s="395"/>
      <c r="BBD179" s="395"/>
      <c r="BBE179" s="395"/>
      <c r="BBF179" s="395"/>
      <c r="BBG179" s="395"/>
      <c r="BBH179" s="395"/>
      <c r="BBI179" s="395"/>
      <c r="BBJ179" s="395"/>
      <c r="BBK179" s="395"/>
      <c r="BBL179" s="395"/>
      <c r="BBM179" s="395"/>
      <c r="BBN179" s="395"/>
      <c r="BBO179" s="395"/>
      <c r="BBP179" s="395"/>
      <c r="BBQ179" s="395"/>
      <c r="BBR179" s="395"/>
      <c r="BBS179" s="395"/>
      <c r="BBT179" s="395"/>
      <c r="BBU179" s="395"/>
      <c r="BBV179" s="395"/>
      <c r="BBW179" s="395"/>
      <c r="BBX179" s="395"/>
      <c r="BBY179" s="395"/>
      <c r="BBZ179" s="395"/>
      <c r="BCA179" s="395"/>
      <c r="BCB179" s="395"/>
      <c r="BCC179" s="395"/>
      <c r="BCD179" s="395"/>
      <c r="BCE179" s="395"/>
      <c r="BCF179" s="395"/>
      <c r="BCG179" s="395"/>
      <c r="BCH179" s="395"/>
      <c r="BCI179" s="395"/>
      <c r="BCJ179" s="395"/>
      <c r="BCK179" s="395"/>
      <c r="BCL179" s="395"/>
      <c r="BCM179" s="395"/>
      <c r="BCN179" s="395"/>
      <c r="BCO179" s="395"/>
      <c r="BCP179" s="395"/>
      <c r="BCQ179" s="395"/>
      <c r="BCR179" s="395"/>
      <c r="BCS179" s="395"/>
      <c r="BCT179" s="395"/>
      <c r="BCU179" s="395"/>
      <c r="BCV179" s="395"/>
      <c r="BCW179" s="395"/>
      <c r="BCX179" s="395"/>
      <c r="BCY179" s="395"/>
      <c r="BCZ179" s="395"/>
      <c r="BDA179" s="395"/>
      <c r="BDB179" s="395"/>
      <c r="BDC179" s="395"/>
      <c r="BDD179" s="395"/>
      <c r="BDE179" s="395"/>
      <c r="BDF179" s="395"/>
      <c r="BDG179" s="395"/>
      <c r="BDH179" s="395"/>
      <c r="BDI179" s="395"/>
      <c r="BDJ179" s="395"/>
      <c r="BDK179" s="395"/>
      <c r="BDL179" s="395"/>
      <c r="BDM179" s="395"/>
      <c r="BDN179" s="395"/>
      <c r="BDO179" s="395"/>
      <c r="BDP179" s="395"/>
      <c r="BDQ179" s="395"/>
      <c r="BDR179" s="395"/>
      <c r="BDS179" s="395"/>
      <c r="BDT179" s="395"/>
      <c r="BDU179" s="395"/>
      <c r="BDV179" s="395"/>
      <c r="BDW179" s="395"/>
      <c r="BDX179" s="395"/>
      <c r="BDY179" s="395"/>
      <c r="BDZ179" s="395"/>
      <c r="BEA179" s="395"/>
      <c r="BEB179" s="395"/>
      <c r="BEC179" s="395"/>
      <c r="BED179" s="395"/>
      <c r="BEE179" s="395"/>
      <c r="BEF179" s="395"/>
      <c r="BEG179" s="395"/>
      <c r="BEH179" s="395"/>
      <c r="BEI179" s="395"/>
      <c r="BEJ179" s="395"/>
      <c r="BEK179" s="395"/>
      <c r="BEL179" s="395"/>
      <c r="BEM179" s="395"/>
      <c r="BEN179" s="395"/>
      <c r="BEO179" s="395"/>
      <c r="BEP179" s="395"/>
      <c r="BEQ179" s="395"/>
      <c r="BER179" s="395"/>
      <c r="BES179" s="395"/>
      <c r="BET179" s="395"/>
      <c r="BEU179" s="395"/>
      <c r="BEV179" s="395"/>
      <c r="BEW179" s="395"/>
      <c r="BEX179" s="395"/>
      <c r="BEY179" s="395"/>
      <c r="BEZ179" s="395"/>
      <c r="BFA179" s="395"/>
      <c r="BFB179" s="395"/>
      <c r="BFC179" s="395"/>
      <c r="BFD179" s="395"/>
      <c r="BFE179" s="395"/>
      <c r="BFF179" s="395"/>
      <c r="BFG179" s="395"/>
      <c r="BFH179" s="395"/>
      <c r="BFI179" s="395"/>
      <c r="BFJ179" s="395"/>
      <c r="BFK179" s="395"/>
      <c r="BFL179" s="395"/>
      <c r="BFM179" s="395"/>
      <c r="BFN179" s="395"/>
      <c r="BFO179" s="395"/>
      <c r="BFP179" s="395"/>
      <c r="BFQ179" s="395"/>
      <c r="BFR179" s="395"/>
      <c r="BFS179" s="395"/>
      <c r="BFT179" s="395"/>
      <c r="BFU179" s="395"/>
      <c r="BFV179" s="395"/>
      <c r="BFW179" s="395"/>
      <c r="BFX179" s="395"/>
      <c r="BFY179" s="395"/>
      <c r="BFZ179" s="395"/>
      <c r="BGA179" s="395"/>
      <c r="BGB179" s="395"/>
      <c r="BGC179" s="395"/>
      <c r="BGD179" s="395"/>
      <c r="BGE179" s="395"/>
      <c r="BGF179" s="395"/>
      <c r="BGG179" s="395"/>
      <c r="BGH179" s="395"/>
      <c r="BGI179" s="395"/>
      <c r="BGJ179" s="395"/>
      <c r="BGK179" s="395"/>
      <c r="BGL179" s="395"/>
      <c r="BGM179" s="395"/>
      <c r="BGN179" s="395"/>
      <c r="BGO179" s="395"/>
      <c r="BGP179" s="395"/>
      <c r="BGQ179" s="395"/>
      <c r="BGR179" s="395"/>
      <c r="BGS179" s="395"/>
      <c r="BGT179" s="395"/>
      <c r="BGU179" s="395"/>
      <c r="BGV179" s="395"/>
      <c r="BGW179" s="395"/>
      <c r="BGX179" s="395"/>
      <c r="BGY179" s="395"/>
      <c r="BGZ179" s="395"/>
      <c r="BHA179" s="395"/>
      <c r="BHB179" s="395"/>
      <c r="BHC179" s="395"/>
      <c r="BHD179" s="395"/>
      <c r="BHE179" s="395"/>
      <c r="BHF179" s="395"/>
      <c r="BHG179" s="395"/>
      <c r="BHH179" s="395"/>
      <c r="BHI179" s="395"/>
      <c r="BHJ179" s="395"/>
      <c r="BHK179" s="395"/>
      <c r="BHL179" s="395"/>
      <c r="BHM179" s="395"/>
      <c r="BHN179" s="395"/>
      <c r="BHO179" s="395"/>
      <c r="BHP179" s="395"/>
      <c r="BHQ179" s="395"/>
      <c r="BHR179" s="395"/>
      <c r="BHS179" s="395"/>
      <c r="BHT179" s="395"/>
      <c r="BHU179" s="395"/>
      <c r="BHV179" s="395"/>
      <c r="BHW179" s="395"/>
      <c r="BHX179" s="395"/>
      <c r="BHY179" s="395"/>
      <c r="BHZ179" s="395"/>
      <c r="BIA179" s="395"/>
      <c r="BIB179" s="395"/>
      <c r="BIC179" s="395"/>
      <c r="BID179" s="395"/>
      <c r="BIE179" s="395"/>
      <c r="BIF179" s="395"/>
      <c r="BIG179" s="395"/>
      <c r="BIH179" s="395"/>
      <c r="BII179" s="395"/>
      <c r="BIJ179" s="395"/>
      <c r="BIK179" s="395"/>
      <c r="BIL179" s="395"/>
      <c r="BIM179" s="395"/>
      <c r="BIN179" s="395"/>
      <c r="BIO179" s="395"/>
      <c r="BIP179" s="395"/>
      <c r="BIQ179" s="395"/>
      <c r="BIR179" s="395"/>
      <c r="BIS179" s="395"/>
      <c r="BIT179" s="395"/>
      <c r="BIU179" s="395"/>
      <c r="BIV179" s="395"/>
      <c r="BIW179" s="395"/>
      <c r="BIX179" s="395"/>
      <c r="BIY179" s="395"/>
      <c r="BIZ179" s="395"/>
      <c r="BJA179" s="395"/>
      <c r="BJB179" s="395"/>
      <c r="BJC179" s="395"/>
      <c r="BJD179" s="395"/>
      <c r="BJE179" s="395"/>
      <c r="BJF179" s="395"/>
      <c r="BJG179" s="395"/>
      <c r="BJH179" s="395"/>
      <c r="BJI179" s="395"/>
      <c r="BJJ179" s="395"/>
      <c r="BJK179" s="395"/>
      <c r="BJL179" s="395"/>
      <c r="BJM179" s="395"/>
      <c r="BJN179" s="395"/>
      <c r="BJO179" s="395"/>
      <c r="BJP179" s="395"/>
      <c r="BJQ179" s="395"/>
      <c r="BJR179" s="395"/>
      <c r="BJS179" s="395"/>
      <c r="BJT179" s="395"/>
      <c r="BJU179" s="395"/>
      <c r="BJV179" s="395"/>
      <c r="BJW179" s="395"/>
      <c r="BJX179" s="395"/>
      <c r="BJY179" s="395"/>
      <c r="BJZ179" s="395"/>
      <c r="BKA179" s="395"/>
      <c r="BKB179" s="395"/>
      <c r="BKC179" s="395"/>
      <c r="BKD179" s="395"/>
      <c r="BKE179" s="395"/>
      <c r="BKF179" s="395"/>
      <c r="BKG179" s="395"/>
      <c r="BKH179" s="395"/>
      <c r="BKI179" s="395"/>
      <c r="BKJ179" s="395"/>
      <c r="BKK179" s="395"/>
      <c r="BKL179" s="395"/>
      <c r="BKM179" s="395"/>
      <c r="BKN179" s="395"/>
      <c r="BKO179" s="395"/>
      <c r="BKP179" s="395"/>
      <c r="BKQ179" s="395"/>
      <c r="BKR179" s="395"/>
      <c r="BKS179" s="395"/>
      <c r="BKT179" s="395"/>
      <c r="BKU179" s="395"/>
      <c r="BKV179" s="395"/>
      <c r="BKW179" s="395"/>
      <c r="BKX179" s="395"/>
      <c r="BKY179" s="395"/>
      <c r="BKZ179" s="395"/>
      <c r="BLA179" s="395"/>
      <c r="BLB179" s="395"/>
      <c r="BLC179" s="395"/>
      <c r="BLD179" s="395"/>
      <c r="BLE179" s="395"/>
      <c r="BLF179" s="395"/>
      <c r="BLG179" s="395"/>
      <c r="BLH179" s="395"/>
      <c r="BLI179" s="395"/>
      <c r="BLJ179" s="395"/>
      <c r="BLK179" s="395"/>
      <c r="BLL179" s="395"/>
      <c r="BLM179" s="395"/>
      <c r="BLN179" s="395"/>
      <c r="BLO179" s="395"/>
      <c r="BLP179" s="395"/>
      <c r="BLQ179" s="395"/>
      <c r="BLR179" s="395"/>
      <c r="BLS179" s="395"/>
      <c r="BLT179" s="395"/>
      <c r="BLU179" s="395"/>
      <c r="BLV179" s="395"/>
      <c r="BLW179" s="395"/>
      <c r="BLX179" s="395"/>
      <c r="BLY179" s="395"/>
      <c r="BLZ179" s="395"/>
      <c r="BMA179" s="395"/>
      <c r="BMB179" s="395"/>
      <c r="BMC179" s="395"/>
      <c r="BMD179" s="395"/>
      <c r="BME179" s="395"/>
      <c r="BMF179" s="395"/>
      <c r="BMG179" s="395"/>
      <c r="BMH179" s="395"/>
      <c r="BMI179" s="395"/>
      <c r="BMJ179" s="395"/>
      <c r="BMK179" s="395"/>
      <c r="BML179" s="395"/>
      <c r="BMM179" s="395"/>
      <c r="BMN179" s="395"/>
      <c r="BMO179" s="395"/>
      <c r="BMP179" s="395"/>
      <c r="BMQ179" s="395"/>
      <c r="BMR179" s="395"/>
      <c r="BMS179" s="395"/>
      <c r="BMT179" s="395"/>
      <c r="BMU179" s="395"/>
      <c r="BMV179" s="395"/>
      <c r="BMW179" s="395"/>
      <c r="BMX179" s="395"/>
      <c r="BMY179" s="395"/>
      <c r="BMZ179" s="395"/>
      <c r="BNA179" s="395"/>
      <c r="BNB179" s="395"/>
      <c r="BNC179" s="395"/>
      <c r="BND179" s="395"/>
      <c r="BNE179" s="395"/>
      <c r="BNF179" s="395"/>
      <c r="BNG179" s="395"/>
      <c r="BNH179" s="395"/>
      <c r="BNI179" s="395"/>
      <c r="BNJ179" s="395"/>
      <c r="BNK179" s="395"/>
      <c r="BNL179" s="395"/>
      <c r="BNM179" s="395"/>
      <c r="BNN179" s="395"/>
      <c r="BNO179" s="395"/>
      <c r="BNP179" s="395"/>
      <c r="BNQ179" s="395"/>
      <c r="BNR179" s="395"/>
      <c r="BNS179" s="395"/>
      <c r="BNT179" s="395"/>
      <c r="BNU179" s="395"/>
      <c r="BNV179" s="395"/>
      <c r="BNW179" s="395"/>
      <c r="BNX179" s="395"/>
      <c r="BNY179" s="395"/>
      <c r="BNZ179" s="395"/>
      <c r="BOA179" s="395"/>
      <c r="BOB179" s="395"/>
      <c r="BOC179" s="395"/>
      <c r="BOD179" s="395"/>
      <c r="BOE179" s="395"/>
      <c r="BOF179" s="395"/>
      <c r="BOG179" s="395"/>
      <c r="BOH179" s="395"/>
      <c r="BOI179" s="395"/>
      <c r="BOJ179" s="395"/>
      <c r="BOK179" s="395"/>
      <c r="BOL179" s="395"/>
      <c r="BOM179" s="395"/>
      <c r="BON179" s="395"/>
      <c r="BOO179" s="395"/>
      <c r="BOP179" s="395"/>
      <c r="BOQ179" s="395"/>
      <c r="BOR179" s="395"/>
      <c r="BOS179" s="395"/>
      <c r="BOT179" s="395"/>
      <c r="BOU179" s="395"/>
      <c r="BOV179" s="395"/>
      <c r="BOW179" s="395"/>
      <c r="BOX179" s="395"/>
      <c r="BOY179" s="395"/>
      <c r="BOZ179" s="395"/>
      <c r="BPA179" s="395"/>
      <c r="BPB179" s="395"/>
      <c r="BPC179" s="395"/>
      <c r="BPD179" s="395"/>
      <c r="BPE179" s="395"/>
      <c r="BPF179" s="395"/>
      <c r="BPG179" s="395"/>
      <c r="BPH179" s="395"/>
      <c r="BPI179" s="395"/>
      <c r="BPJ179" s="395"/>
      <c r="BPK179" s="395"/>
      <c r="BPL179" s="395"/>
      <c r="BPM179" s="395"/>
      <c r="BPN179" s="395"/>
      <c r="BPO179" s="395"/>
      <c r="BPP179" s="395"/>
      <c r="BPQ179" s="395"/>
      <c r="BPR179" s="395"/>
      <c r="BPS179" s="395"/>
      <c r="BPT179" s="395"/>
      <c r="BPU179" s="395"/>
      <c r="BPV179" s="395"/>
      <c r="BPW179" s="395"/>
      <c r="BPX179" s="395"/>
      <c r="BPY179" s="395"/>
      <c r="BPZ179" s="395"/>
      <c r="BQA179" s="395"/>
      <c r="BQB179" s="395"/>
      <c r="BQC179" s="395"/>
      <c r="BQD179" s="395"/>
      <c r="BQE179" s="395"/>
      <c r="BQF179" s="395"/>
      <c r="BQG179" s="395"/>
      <c r="BQH179" s="395"/>
      <c r="BQI179" s="395"/>
      <c r="BQJ179" s="395"/>
      <c r="BQK179" s="395"/>
      <c r="BQL179" s="395"/>
      <c r="BQM179" s="395"/>
      <c r="BQN179" s="395"/>
      <c r="BQO179" s="395"/>
      <c r="BQP179" s="395"/>
      <c r="BQQ179" s="395"/>
      <c r="BQR179" s="395"/>
      <c r="BQS179" s="395"/>
      <c r="BQT179" s="395"/>
      <c r="BQU179" s="395"/>
      <c r="BQV179" s="395"/>
      <c r="BQW179" s="395"/>
      <c r="BQX179" s="395"/>
      <c r="BQY179" s="395"/>
      <c r="BQZ179" s="395"/>
      <c r="BRA179" s="395"/>
      <c r="BRB179" s="395"/>
      <c r="BRC179" s="395"/>
      <c r="BRD179" s="395"/>
      <c r="BRE179" s="395"/>
      <c r="BRF179" s="395"/>
      <c r="BRG179" s="395"/>
      <c r="BRH179" s="395"/>
      <c r="BRI179" s="395"/>
      <c r="BRJ179" s="395"/>
      <c r="BRK179" s="395"/>
      <c r="BRL179" s="395"/>
      <c r="BRM179" s="395"/>
      <c r="BRN179" s="395"/>
      <c r="BRO179" s="395"/>
      <c r="BRP179" s="395"/>
      <c r="BRQ179" s="395"/>
      <c r="BRR179" s="395"/>
      <c r="BRS179" s="395"/>
      <c r="BRT179" s="395"/>
      <c r="BRU179" s="395"/>
      <c r="BRV179" s="395"/>
      <c r="BRW179" s="395"/>
      <c r="BRX179" s="395"/>
      <c r="BRY179" s="395"/>
      <c r="BRZ179" s="395"/>
      <c r="BSA179" s="395"/>
      <c r="BSB179" s="395"/>
      <c r="BSC179" s="395"/>
      <c r="BSD179" s="395"/>
      <c r="BSE179" s="395"/>
      <c r="BSF179" s="395"/>
      <c r="BSG179" s="395"/>
      <c r="BSH179" s="395"/>
      <c r="BSI179" s="395"/>
      <c r="BSJ179" s="395"/>
      <c r="BSK179" s="395"/>
      <c r="BSL179" s="395"/>
      <c r="BSM179" s="395"/>
      <c r="BSN179" s="395"/>
      <c r="BSO179" s="395"/>
      <c r="BSP179" s="395"/>
      <c r="BSQ179" s="395"/>
      <c r="BSR179" s="395"/>
      <c r="BSS179" s="395"/>
      <c r="BST179" s="395"/>
      <c r="BSU179" s="395"/>
      <c r="BSV179" s="395"/>
      <c r="BSW179" s="395"/>
      <c r="BSX179" s="395"/>
      <c r="BSY179" s="395"/>
      <c r="BSZ179" s="395"/>
      <c r="BTA179" s="395"/>
      <c r="BTB179" s="395"/>
      <c r="BTC179" s="395"/>
      <c r="BTD179" s="395"/>
      <c r="BTE179" s="395"/>
      <c r="BTF179" s="395"/>
      <c r="BTG179" s="395"/>
      <c r="BTH179" s="395"/>
      <c r="BTI179" s="395"/>
      <c r="BTJ179" s="395"/>
      <c r="BTK179" s="395"/>
      <c r="BTL179" s="395"/>
      <c r="BTM179" s="395"/>
      <c r="BTN179" s="395"/>
      <c r="BTO179" s="395"/>
      <c r="BTP179" s="395"/>
      <c r="BTQ179" s="395"/>
      <c r="BTR179" s="395"/>
      <c r="BTS179" s="395"/>
      <c r="BTT179" s="395"/>
      <c r="BTU179" s="395"/>
      <c r="BTV179" s="395"/>
      <c r="BTW179" s="395"/>
      <c r="BTX179" s="395"/>
      <c r="BTY179" s="395"/>
      <c r="BTZ179" s="395"/>
      <c r="BUA179" s="395"/>
      <c r="BUB179" s="395"/>
      <c r="BUC179" s="395"/>
      <c r="BUD179" s="395"/>
      <c r="BUE179" s="395"/>
      <c r="BUF179" s="395"/>
      <c r="BUG179" s="395"/>
      <c r="BUH179" s="395"/>
      <c r="BUI179" s="395"/>
      <c r="BUJ179" s="395"/>
      <c r="BUK179" s="395"/>
      <c r="BUL179" s="395"/>
      <c r="BUM179" s="395"/>
      <c r="BUN179" s="395"/>
      <c r="BUO179" s="395"/>
      <c r="BUP179" s="395"/>
      <c r="BUQ179" s="395"/>
      <c r="BUR179" s="395"/>
      <c r="BUS179" s="395"/>
      <c r="BUT179" s="395"/>
      <c r="BUU179" s="395"/>
      <c r="BUV179" s="395"/>
      <c r="BUW179" s="395"/>
      <c r="BUX179" s="395"/>
      <c r="BUY179" s="395"/>
      <c r="BUZ179" s="395"/>
      <c r="BVA179" s="395"/>
      <c r="BVB179" s="395"/>
      <c r="BVC179" s="395"/>
      <c r="BVD179" s="395"/>
      <c r="BVE179" s="395"/>
      <c r="BVF179" s="395"/>
      <c r="BVG179" s="395"/>
      <c r="BVH179" s="395"/>
      <c r="BVI179" s="395"/>
      <c r="BVJ179" s="395"/>
      <c r="BVK179" s="395"/>
      <c r="BVL179" s="395"/>
      <c r="BVM179" s="395"/>
      <c r="BVN179" s="395"/>
      <c r="BVO179" s="395"/>
      <c r="BVP179" s="395"/>
      <c r="BVQ179" s="395"/>
      <c r="BVR179" s="395"/>
      <c r="BVS179" s="395"/>
      <c r="BVT179" s="395"/>
      <c r="BVU179" s="395"/>
      <c r="BVV179" s="395"/>
      <c r="BVW179" s="395"/>
      <c r="BVX179" s="395"/>
      <c r="BVY179" s="395"/>
      <c r="BVZ179" s="395"/>
      <c r="BWA179" s="395"/>
      <c r="BWB179" s="395"/>
      <c r="BWC179" s="395"/>
      <c r="BWD179" s="395"/>
      <c r="BWE179" s="395"/>
      <c r="BWF179" s="395"/>
      <c r="BWG179" s="395"/>
      <c r="BWH179" s="395"/>
      <c r="BWI179" s="395"/>
      <c r="BWJ179" s="395"/>
      <c r="BWK179" s="395"/>
      <c r="BWL179" s="395"/>
      <c r="BWM179" s="395"/>
      <c r="BWN179" s="395"/>
      <c r="BWO179" s="395"/>
      <c r="BWP179" s="395"/>
      <c r="BWQ179" s="395"/>
      <c r="BWR179" s="395"/>
      <c r="BWS179" s="395"/>
      <c r="BWT179" s="395"/>
      <c r="BWU179" s="395"/>
      <c r="BWV179" s="395"/>
      <c r="BWW179" s="395"/>
      <c r="BWX179" s="395"/>
      <c r="BWY179" s="395"/>
      <c r="BWZ179" s="395"/>
      <c r="BXA179" s="395"/>
      <c r="BXB179" s="395"/>
      <c r="BXC179" s="395"/>
      <c r="BXD179" s="395"/>
      <c r="BXE179" s="395"/>
      <c r="BXF179" s="395"/>
      <c r="BXG179" s="395"/>
      <c r="BXH179" s="395"/>
      <c r="BXI179" s="395"/>
      <c r="BXJ179" s="395"/>
      <c r="BXK179" s="395"/>
      <c r="BXL179" s="395"/>
      <c r="BXM179" s="395"/>
      <c r="BXN179" s="395"/>
      <c r="BXO179" s="395"/>
      <c r="BXP179" s="395"/>
      <c r="BXQ179" s="395"/>
      <c r="BXR179" s="395"/>
      <c r="BXS179" s="395"/>
      <c r="BXT179" s="395"/>
      <c r="BXU179" s="395"/>
      <c r="BXV179" s="395"/>
      <c r="BXW179" s="395"/>
      <c r="BXX179" s="395"/>
      <c r="BXY179" s="395"/>
      <c r="BXZ179" s="395"/>
      <c r="BYA179" s="395"/>
      <c r="BYB179" s="395"/>
      <c r="BYC179" s="395"/>
      <c r="BYD179" s="395"/>
      <c r="BYE179" s="395"/>
      <c r="BYF179" s="395"/>
      <c r="BYG179" s="395"/>
      <c r="BYH179" s="395"/>
      <c r="BYI179" s="395"/>
      <c r="BYJ179" s="395"/>
      <c r="BYK179" s="395"/>
      <c r="BYL179" s="395"/>
      <c r="BYM179" s="395"/>
      <c r="BYN179" s="395"/>
      <c r="BYO179" s="395"/>
      <c r="BYP179" s="395"/>
      <c r="BYQ179" s="395"/>
      <c r="BYR179" s="395"/>
      <c r="BYS179" s="395"/>
      <c r="BYT179" s="395"/>
      <c r="BYU179" s="395"/>
      <c r="BYV179" s="395"/>
      <c r="BYW179" s="395"/>
      <c r="BYX179" s="395"/>
      <c r="BYY179" s="395"/>
      <c r="BYZ179" s="395"/>
      <c r="BZA179" s="395"/>
      <c r="BZB179" s="395"/>
      <c r="BZC179" s="395"/>
      <c r="BZD179" s="395"/>
      <c r="BZE179" s="395"/>
      <c r="BZF179" s="395"/>
      <c r="BZG179" s="395"/>
      <c r="BZH179" s="395"/>
      <c r="BZI179" s="395"/>
      <c r="BZJ179" s="395"/>
      <c r="BZK179" s="395"/>
      <c r="BZL179" s="395"/>
      <c r="BZM179" s="395"/>
      <c r="BZN179" s="395"/>
      <c r="BZO179" s="395"/>
      <c r="BZP179" s="395"/>
      <c r="BZQ179" s="395"/>
      <c r="BZR179" s="395"/>
      <c r="BZS179" s="395"/>
      <c r="BZT179" s="395"/>
      <c r="BZU179" s="395"/>
      <c r="BZV179" s="395"/>
      <c r="BZW179" s="395"/>
      <c r="BZX179" s="395"/>
      <c r="BZY179" s="395"/>
      <c r="BZZ179" s="395"/>
      <c r="CAA179" s="395"/>
      <c r="CAB179" s="395"/>
      <c r="CAC179" s="395"/>
      <c r="CAD179" s="395"/>
      <c r="CAE179" s="395"/>
      <c r="CAF179" s="395"/>
      <c r="CAG179" s="395"/>
      <c r="CAH179" s="395"/>
      <c r="CAI179" s="395"/>
      <c r="CAJ179" s="395"/>
      <c r="CAK179" s="395"/>
      <c r="CAL179" s="395"/>
      <c r="CAM179" s="395"/>
      <c r="CAN179" s="395"/>
      <c r="CAO179" s="395"/>
      <c r="CAP179" s="395"/>
      <c r="CAQ179" s="395"/>
      <c r="CAR179" s="395"/>
      <c r="CAS179" s="395"/>
      <c r="CAT179" s="395"/>
      <c r="CAU179" s="395"/>
      <c r="CAV179" s="395"/>
      <c r="CAW179" s="395"/>
      <c r="CAX179" s="395"/>
      <c r="CAY179" s="395"/>
      <c r="CAZ179" s="395"/>
      <c r="CBA179" s="395"/>
      <c r="CBB179" s="395"/>
      <c r="CBC179" s="395"/>
      <c r="CBD179" s="395"/>
      <c r="CBE179" s="395"/>
      <c r="CBF179" s="395"/>
      <c r="CBG179" s="395"/>
      <c r="CBH179" s="395"/>
      <c r="CBI179" s="395"/>
      <c r="CBJ179" s="395"/>
      <c r="CBK179" s="395"/>
      <c r="CBL179" s="395"/>
      <c r="CBM179" s="395"/>
      <c r="CBN179" s="395"/>
      <c r="CBO179" s="395"/>
      <c r="CBP179" s="395"/>
      <c r="CBQ179" s="395"/>
      <c r="CBR179" s="395"/>
      <c r="CBS179" s="395"/>
      <c r="CBT179" s="395"/>
      <c r="CBU179" s="395"/>
      <c r="CBV179" s="395"/>
      <c r="CBW179" s="395"/>
      <c r="CBX179" s="395"/>
      <c r="CBY179" s="395"/>
      <c r="CBZ179" s="395"/>
      <c r="CCA179" s="395"/>
      <c r="CCB179" s="395"/>
      <c r="CCC179" s="395"/>
      <c r="CCD179" s="395"/>
      <c r="CCE179" s="395"/>
      <c r="CCF179" s="395"/>
      <c r="CCG179" s="395"/>
      <c r="CCH179" s="395"/>
      <c r="CCI179" s="395"/>
      <c r="CCJ179" s="395"/>
      <c r="CCK179" s="395"/>
      <c r="CCL179" s="395"/>
      <c r="CCM179" s="395"/>
      <c r="CCN179" s="395"/>
      <c r="CCO179" s="395"/>
      <c r="CCP179" s="395"/>
      <c r="CCQ179" s="395"/>
      <c r="CCR179" s="395"/>
      <c r="CCS179" s="395"/>
      <c r="CCT179" s="395"/>
      <c r="CCU179" s="395"/>
      <c r="CCV179" s="395"/>
      <c r="CCW179" s="395"/>
      <c r="CCX179" s="395"/>
      <c r="CCY179" s="395"/>
      <c r="CCZ179" s="395"/>
      <c r="CDA179" s="395"/>
      <c r="CDB179" s="395"/>
      <c r="CDC179" s="395"/>
      <c r="CDD179" s="395"/>
      <c r="CDE179" s="395"/>
      <c r="CDF179" s="395"/>
      <c r="CDG179" s="395"/>
      <c r="CDH179" s="395"/>
      <c r="CDI179" s="395"/>
      <c r="CDJ179" s="395"/>
      <c r="CDK179" s="395"/>
      <c r="CDL179" s="395"/>
      <c r="CDM179" s="395"/>
      <c r="CDN179" s="395"/>
      <c r="CDO179" s="395"/>
      <c r="CDP179" s="395"/>
      <c r="CDQ179" s="395"/>
      <c r="CDR179" s="395"/>
      <c r="CDS179" s="395"/>
      <c r="CDT179" s="395"/>
      <c r="CDU179" s="395"/>
      <c r="CDV179" s="395"/>
      <c r="CDW179" s="395"/>
      <c r="CDX179" s="395"/>
      <c r="CDY179" s="395"/>
      <c r="CDZ179" s="395"/>
      <c r="CEA179" s="395"/>
      <c r="CEB179" s="395"/>
      <c r="CEC179" s="395"/>
      <c r="CED179" s="395"/>
      <c r="CEE179" s="395"/>
      <c r="CEF179" s="395"/>
      <c r="CEG179" s="395"/>
      <c r="CEH179" s="395"/>
      <c r="CEI179" s="395"/>
      <c r="CEJ179" s="395"/>
      <c r="CEK179" s="395"/>
      <c r="CEL179" s="395"/>
      <c r="CEM179" s="395"/>
      <c r="CEN179" s="395"/>
      <c r="CEO179" s="395"/>
      <c r="CEP179" s="395"/>
      <c r="CEQ179" s="395"/>
      <c r="CER179" s="395"/>
      <c r="CES179" s="395"/>
      <c r="CET179" s="395"/>
      <c r="CEU179" s="395"/>
      <c r="CEV179" s="395"/>
      <c r="CEW179" s="395"/>
      <c r="CEX179" s="395"/>
      <c r="CEY179" s="395"/>
      <c r="CEZ179" s="395"/>
      <c r="CFA179" s="395"/>
      <c r="CFB179" s="395"/>
      <c r="CFC179" s="395"/>
      <c r="CFD179" s="395"/>
      <c r="CFE179" s="395"/>
      <c r="CFF179" s="395"/>
      <c r="CFG179" s="395"/>
      <c r="CFH179" s="395"/>
      <c r="CFI179" s="395"/>
      <c r="CFJ179" s="395"/>
      <c r="CFK179" s="395"/>
      <c r="CFL179" s="395"/>
      <c r="CFM179" s="395"/>
      <c r="CFN179" s="395"/>
      <c r="CFO179" s="395"/>
      <c r="CFP179" s="395"/>
      <c r="CFQ179" s="395"/>
      <c r="CFR179" s="395"/>
      <c r="CFS179" s="395"/>
      <c r="CFT179" s="395"/>
      <c r="CFU179" s="395"/>
      <c r="CFV179" s="395"/>
      <c r="CFW179" s="395"/>
      <c r="CFX179" s="395"/>
      <c r="CFY179" s="395"/>
      <c r="CFZ179" s="395"/>
      <c r="CGA179" s="395"/>
      <c r="CGB179" s="395"/>
      <c r="CGC179" s="395"/>
      <c r="CGD179" s="395"/>
      <c r="CGE179" s="395"/>
      <c r="CGF179" s="395"/>
      <c r="CGG179" s="395"/>
      <c r="CGH179" s="395"/>
      <c r="CGI179" s="395"/>
      <c r="CGJ179" s="395"/>
      <c r="CGK179" s="395"/>
      <c r="CGL179" s="395"/>
      <c r="CGM179" s="395"/>
      <c r="CGN179" s="395"/>
      <c r="CGO179" s="395"/>
      <c r="CGP179" s="395"/>
      <c r="CGQ179" s="395"/>
      <c r="CGR179" s="395"/>
      <c r="CGS179" s="395"/>
      <c r="CGT179" s="395"/>
      <c r="CGU179" s="395"/>
      <c r="CGV179" s="395"/>
      <c r="CGW179" s="395"/>
      <c r="CGX179" s="395"/>
      <c r="CGY179" s="395"/>
      <c r="CGZ179" s="395"/>
      <c r="CHA179" s="395"/>
      <c r="CHB179" s="395"/>
      <c r="CHC179" s="395"/>
      <c r="CHD179" s="395"/>
      <c r="CHE179" s="395"/>
      <c r="CHF179" s="395"/>
      <c r="CHG179" s="395"/>
      <c r="CHH179" s="395"/>
      <c r="CHI179" s="395"/>
      <c r="CHJ179" s="395"/>
      <c r="CHK179" s="395"/>
      <c r="CHL179" s="395"/>
      <c r="CHM179" s="395"/>
      <c r="CHN179" s="395"/>
      <c r="CHO179" s="395"/>
      <c r="CHP179" s="395"/>
      <c r="CHQ179" s="395"/>
      <c r="CHR179" s="395"/>
      <c r="CHS179" s="395"/>
      <c r="CHT179" s="395"/>
      <c r="CHU179" s="395"/>
      <c r="CHV179" s="395"/>
      <c r="CHW179" s="395"/>
      <c r="CHX179" s="395"/>
      <c r="CHY179" s="395"/>
      <c r="CHZ179" s="395"/>
      <c r="CIA179" s="395"/>
      <c r="CIB179" s="395"/>
      <c r="CIC179" s="395"/>
      <c r="CID179" s="395"/>
      <c r="CIE179" s="395"/>
      <c r="CIF179" s="395"/>
      <c r="CIG179" s="395"/>
      <c r="CIH179" s="395"/>
      <c r="CII179" s="395"/>
      <c r="CIJ179" s="395"/>
      <c r="CIK179" s="395"/>
      <c r="CIL179" s="395"/>
      <c r="CIM179" s="395"/>
      <c r="CIN179" s="395"/>
      <c r="CIO179" s="395"/>
      <c r="CIP179" s="395"/>
      <c r="CIQ179" s="395"/>
      <c r="CIR179" s="395"/>
      <c r="CIS179" s="395"/>
      <c r="CIT179" s="395"/>
      <c r="CIU179" s="395"/>
      <c r="CIV179" s="395"/>
      <c r="CIW179" s="395"/>
      <c r="CIX179" s="395"/>
      <c r="CIY179" s="395"/>
      <c r="CIZ179" s="395"/>
      <c r="CJA179" s="395"/>
      <c r="CJB179" s="395"/>
      <c r="CJC179" s="395"/>
      <c r="CJD179" s="395"/>
      <c r="CJE179" s="395"/>
      <c r="CJF179" s="395"/>
      <c r="CJG179" s="395"/>
      <c r="CJH179" s="395"/>
      <c r="CJI179" s="395"/>
      <c r="CJJ179" s="395"/>
      <c r="CJK179" s="395"/>
      <c r="CJL179" s="395"/>
      <c r="CJM179" s="395"/>
      <c r="CJN179" s="395"/>
      <c r="CJO179" s="395"/>
      <c r="CJP179" s="395"/>
      <c r="CJQ179" s="395"/>
      <c r="CJR179" s="395"/>
      <c r="CJS179" s="395"/>
      <c r="CJT179" s="395"/>
      <c r="CJU179" s="395"/>
      <c r="CJV179" s="395"/>
      <c r="CJW179" s="395"/>
      <c r="CJX179" s="395"/>
      <c r="CJY179" s="395"/>
      <c r="CJZ179" s="395"/>
      <c r="CKA179" s="395"/>
      <c r="CKB179" s="395"/>
      <c r="CKC179" s="395"/>
      <c r="CKD179" s="395"/>
      <c r="CKE179" s="395"/>
      <c r="CKF179" s="395"/>
      <c r="CKG179" s="395"/>
      <c r="CKH179" s="395"/>
      <c r="CKI179" s="395"/>
      <c r="CKJ179" s="395"/>
      <c r="CKK179" s="395"/>
      <c r="CKL179" s="395"/>
      <c r="CKM179" s="395"/>
      <c r="CKN179" s="395"/>
      <c r="CKO179" s="395"/>
      <c r="CKP179" s="395"/>
      <c r="CKQ179" s="395"/>
      <c r="CKR179" s="395"/>
      <c r="CKS179" s="395"/>
      <c r="CKT179" s="395"/>
      <c r="CKU179" s="395"/>
      <c r="CKV179" s="395"/>
      <c r="CKW179" s="395"/>
      <c r="CKX179" s="395"/>
      <c r="CKY179" s="395"/>
      <c r="CKZ179" s="395"/>
      <c r="CLA179" s="395"/>
      <c r="CLB179" s="395"/>
      <c r="CLC179" s="395"/>
      <c r="CLD179" s="395"/>
      <c r="CLE179" s="395"/>
      <c r="CLF179" s="395"/>
      <c r="CLG179" s="395"/>
      <c r="CLH179" s="395"/>
      <c r="CLI179" s="395"/>
      <c r="CLJ179" s="395"/>
      <c r="CLK179" s="395"/>
      <c r="CLL179" s="395"/>
      <c r="CLM179" s="395"/>
      <c r="CLN179" s="395"/>
      <c r="CLO179" s="395"/>
      <c r="CLP179" s="395"/>
      <c r="CLQ179" s="395"/>
      <c r="CLR179" s="395"/>
      <c r="CLS179" s="395"/>
      <c r="CLT179" s="395"/>
      <c r="CLU179" s="395"/>
      <c r="CLV179" s="395"/>
      <c r="CLW179" s="395"/>
      <c r="CLX179" s="395"/>
      <c r="CLY179" s="395"/>
      <c r="CLZ179" s="395"/>
      <c r="CMA179" s="395"/>
      <c r="CMB179" s="395"/>
      <c r="CMC179" s="395"/>
      <c r="CMD179" s="395"/>
      <c r="CME179" s="395"/>
      <c r="CMF179" s="395"/>
      <c r="CMG179" s="395"/>
      <c r="CMH179" s="395"/>
      <c r="CMI179" s="395"/>
      <c r="CMJ179" s="395"/>
      <c r="CMK179" s="395"/>
      <c r="CML179" s="395"/>
      <c r="CMM179" s="395"/>
      <c r="CMN179" s="395"/>
      <c r="CMO179" s="395"/>
      <c r="CMP179" s="395"/>
      <c r="CMQ179" s="395"/>
      <c r="CMR179" s="395"/>
      <c r="CMS179" s="395"/>
      <c r="CMT179" s="395"/>
      <c r="CMU179" s="395"/>
      <c r="CMV179" s="395"/>
      <c r="CMW179" s="395"/>
      <c r="CMX179" s="395"/>
      <c r="CMY179" s="395"/>
      <c r="CMZ179" s="395"/>
      <c r="CNA179" s="395"/>
      <c r="CNB179" s="395"/>
      <c r="CNC179" s="395"/>
      <c r="CND179" s="395"/>
      <c r="CNE179" s="395"/>
      <c r="CNF179" s="395"/>
      <c r="CNG179" s="395"/>
      <c r="CNH179" s="395"/>
      <c r="CNI179" s="395"/>
      <c r="CNJ179" s="395"/>
      <c r="CNK179" s="395"/>
      <c r="CNL179" s="395"/>
      <c r="CNM179" s="395"/>
      <c r="CNN179" s="395"/>
      <c r="CNO179" s="395"/>
      <c r="CNP179" s="395"/>
      <c r="CNQ179" s="395"/>
      <c r="CNR179" s="395"/>
      <c r="CNS179" s="395"/>
      <c r="CNT179" s="395"/>
      <c r="CNU179" s="395"/>
      <c r="CNV179" s="395"/>
      <c r="CNW179" s="395"/>
      <c r="CNX179" s="395"/>
      <c r="CNY179" s="395"/>
      <c r="CNZ179" s="395"/>
      <c r="COA179" s="395"/>
      <c r="COB179" s="395"/>
      <c r="COC179" s="395"/>
      <c r="COD179" s="395"/>
      <c r="COE179" s="395"/>
      <c r="COF179" s="395"/>
      <c r="COG179" s="395"/>
      <c r="COH179" s="395"/>
      <c r="COI179" s="395"/>
      <c r="COJ179" s="395"/>
      <c r="COK179" s="395"/>
      <c r="COL179" s="395"/>
      <c r="COM179" s="395"/>
      <c r="CON179" s="395"/>
      <c r="COO179" s="395"/>
      <c r="COP179" s="395"/>
      <c r="COQ179" s="395"/>
      <c r="COR179" s="395"/>
      <c r="COS179" s="395"/>
      <c r="COT179" s="395"/>
      <c r="COU179" s="395"/>
      <c r="COV179" s="395"/>
      <c r="COW179" s="395"/>
      <c r="COX179" s="395"/>
      <c r="COY179" s="395"/>
      <c r="COZ179" s="395"/>
      <c r="CPA179" s="395"/>
      <c r="CPB179" s="395"/>
      <c r="CPC179" s="395"/>
      <c r="CPD179" s="395"/>
      <c r="CPE179" s="395"/>
      <c r="CPF179" s="395"/>
      <c r="CPG179" s="395"/>
      <c r="CPH179" s="395"/>
      <c r="CPI179" s="395"/>
      <c r="CPJ179" s="395"/>
      <c r="CPK179" s="395"/>
      <c r="CPL179" s="395"/>
      <c r="CPM179" s="395"/>
      <c r="CPN179" s="395"/>
      <c r="CPO179" s="395"/>
      <c r="CPP179" s="395"/>
      <c r="CPQ179" s="395"/>
      <c r="CPR179" s="395"/>
      <c r="CPS179" s="395"/>
      <c r="CPT179" s="395"/>
      <c r="CPU179" s="395"/>
      <c r="CPV179" s="395"/>
      <c r="CPW179" s="395"/>
      <c r="CPX179" s="395"/>
      <c r="CPY179" s="395"/>
      <c r="CPZ179" s="395"/>
      <c r="CQA179" s="395"/>
      <c r="CQB179" s="395"/>
      <c r="CQC179" s="395"/>
      <c r="CQD179" s="395"/>
      <c r="CQE179" s="395"/>
      <c r="CQF179" s="395"/>
      <c r="CQG179" s="395"/>
      <c r="CQH179" s="395"/>
      <c r="CQI179" s="395"/>
      <c r="CQJ179" s="395"/>
      <c r="CQK179" s="395"/>
      <c r="CQL179" s="395"/>
      <c r="CQM179" s="395"/>
      <c r="CQN179" s="395"/>
      <c r="CQO179" s="395"/>
      <c r="CQP179" s="395"/>
      <c r="CQQ179" s="395"/>
      <c r="CQR179" s="395"/>
      <c r="CQS179" s="395"/>
      <c r="CQT179" s="395"/>
      <c r="CQU179" s="395"/>
      <c r="CQV179" s="395"/>
      <c r="CQW179" s="395"/>
      <c r="CQX179" s="395"/>
      <c r="CQY179" s="395"/>
      <c r="CQZ179" s="395"/>
      <c r="CRA179" s="395"/>
      <c r="CRB179" s="395"/>
      <c r="CRC179" s="395"/>
      <c r="CRD179" s="395"/>
      <c r="CRE179" s="395"/>
      <c r="CRF179" s="395"/>
      <c r="CRG179" s="395"/>
      <c r="CRH179" s="395"/>
      <c r="CRI179" s="395"/>
      <c r="CRJ179" s="395"/>
      <c r="CRK179" s="395"/>
      <c r="CRL179" s="395"/>
      <c r="CRM179" s="395"/>
      <c r="CRN179" s="395"/>
      <c r="CRO179" s="395"/>
      <c r="CRP179" s="395"/>
      <c r="CRQ179" s="395"/>
      <c r="CRR179" s="395"/>
      <c r="CRS179" s="395"/>
      <c r="CRT179" s="395"/>
      <c r="CRU179" s="395"/>
      <c r="CRV179" s="395"/>
      <c r="CRW179" s="395"/>
      <c r="CRX179" s="395"/>
      <c r="CRY179" s="395"/>
      <c r="CRZ179" s="395"/>
      <c r="CSA179" s="395"/>
      <c r="CSB179" s="395"/>
      <c r="CSC179" s="395"/>
      <c r="CSD179" s="395"/>
      <c r="CSE179" s="395"/>
      <c r="CSF179" s="395"/>
      <c r="CSG179" s="395"/>
      <c r="CSH179" s="395"/>
      <c r="CSI179" s="395"/>
      <c r="CSJ179" s="395"/>
      <c r="CSK179" s="395"/>
      <c r="CSL179" s="395"/>
      <c r="CSM179" s="395"/>
      <c r="CSN179" s="395"/>
      <c r="CSO179" s="395"/>
      <c r="CSP179" s="395"/>
      <c r="CSQ179" s="395"/>
      <c r="CSR179" s="395"/>
      <c r="CSS179" s="395"/>
      <c r="CST179" s="395"/>
      <c r="CSU179" s="395"/>
      <c r="CSV179" s="395"/>
      <c r="CSW179" s="395"/>
      <c r="CSX179" s="395"/>
      <c r="CSY179" s="395"/>
      <c r="CSZ179" s="395"/>
      <c r="CTA179" s="395"/>
      <c r="CTB179" s="395"/>
      <c r="CTC179" s="395"/>
      <c r="CTD179" s="395"/>
      <c r="CTE179" s="395"/>
      <c r="CTF179" s="395"/>
      <c r="CTG179" s="395"/>
      <c r="CTH179" s="395"/>
      <c r="CTI179" s="395"/>
      <c r="CTJ179" s="395"/>
      <c r="CTK179" s="395"/>
      <c r="CTL179" s="395"/>
      <c r="CTM179" s="395"/>
      <c r="CTN179" s="395"/>
      <c r="CTO179" s="395"/>
      <c r="CTP179" s="395"/>
      <c r="CTQ179" s="395"/>
      <c r="CTR179" s="395"/>
      <c r="CTS179" s="395"/>
      <c r="CTT179" s="395"/>
      <c r="CTU179" s="395"/>
      <c r="CTV179" s="395"/>
      <c r="CTW179" s="395"/>
      <c r="CTX179" s="395"/>
      <c r="CTY179" s="395"/>
      <c r="CTZ179" s="395"/>
      <c r="CUA179" s="395"/>
      <c r="CUB179" s="395"/>
      <c r="CUC179" s="395"/>
      <c r="CUD179" s="395"/>
      <c r="CUE179" s="395"/>
      <c r="CUF179" s="395"/>
      <c r="CUG179" s="395"/>
      <c r="CUH179" s="395"/>
      <c r="CUI179" s="395"/>
      <c r="CUJ179" s="395"/>
      <c r="CUK179" s="395"/>
      <c r="CUL179" s="395"/>
      <c r="CUM179" s="395"/>
      <c r="CUN179" s="395"/>
      <c r="CUO179" s="395"/>
      <c r="CUP179" s="395"/>
      <c r="CUQ179" s="395"/>
      <c r="CUR179" s="395"/>
      <c r="CUS179" s="395"/>
      <c r="CUT179" s="395"/>
      <c r="CUU179" s="395"/>
      <c r="CUV179" s="395"/>
      <c r="CUW179" s="395"/>
      <c r="CUX179" s="395"/>
      <c r="CUY179" s="395"/>
      <c r="CUZ179" s="395"/>
      <c r="CVA179" s="395"/>
      <c r="CVB179" s="395"/>
      <c r="CVC179" s="395"/>
      <c r="CVD179" s="395"/>
      <c r="CVE179" s="395"/>
      <c r="CVF179" s="395"/>
      <c r="CVG179" s="395"/>
      <c r="CVH179" s="395"/>
      <c r="CVI179" s="395"/>
      <c r="CVJ179" s="395"/>
      <c r="CVK179" s="395"/>
      <c r="CVL179" s="395"/>
      <c r="CVM179" s="395"/>
      <c r="CVN179" s="395"/>
      <c r="CVO179" s="395"/>
      <c r="CVP179" s="395"/>
      <c r="CVQ179" s="395"/>
      <c r="CVR179" s="395"/>
      <c r="CVS179" s="395"/>
      <c r="CVT179" s="395"/>
      <c r="CVU179" s="395"/>
      <c r="CVV179" s="395"/>
      <c r="CVW179" s="395"/>
      <c r="CVX179" s="395"/>
      <c r="CVY179" s="395"/>
      <c r="CVZ179" s="395"/>
      <c r="CWA179" s="395"/>
      <c r="CWB179" s="395"/>
      <c r="CWC179" s="395"/>
      <c r="CWD179" s="395"/>
      <c r="CWE179" s="395"/>
      <c r="CWF179" s="395"/>
      <c r="CWG179" s="395"/>
      <c r="CWH179" s="395"/>
      <c r="CWI179" s="395"/>
      <c r="CWJ179" s="395"/>
      <c r="CWK179" s="395"/>
      <c r="CWL179" s="395"/>
      <c r="CWM179" s="395"/>
      <c r="CWN179" s="395"/>
      <c r="CWO179" s="395"/>
      <c r="CWP179" s="395"/>
      <c r="CWQ179" s="395"/>
      <c r="CWR179" s="395"/>
      <c r="CWS179" s="395"/>
      <c r="CWT179" s="395"/>
      <c r="CWU179" s="395"/>
      <c r="CWV179" s="395"/>
      <c r="CWW179" s="395"/>
      <c r="CWX179" s="395"/>
      <c r="CWY179" s="395"/>
      <c r="CWZ179" s="395"/>
      <c r="CXA179" s="395"/>
      <c r="CXB179" s="395"/>
      <c r="CXC179" s="395"/>
      <c r="CXD179" s="395"/>
      <c r="CXE179" s="395"/>
      <c r="CXF179" s="395"/>
      <c r="CXG179" s="395"/>
      <c r="CXH179" s="395"/>
      <c r="CXI179" s="395"/>
      <c r="CXJ179" s="395"/>
      <c r="CXK179" s="395"/>
      <c r="CXL179" s="395"/>
      <c r="CXM179" s="395"/>
      <c r="CXN179" s="395"/>
      <c r="CXO179" s="395"/>
      <c r="CXP179" s="395"/>
      <c r="CXQ179" s="395"/>
      <c r="CXR179" s="395"/>
      <c r="CXS179" s="395"/>
      <c r="CXT179" s="395"/>
      <c r="CXU179" s="395"/>
      <c r="CXV179" s="395"/>
      <c r="CXW179" s="395"/>
      <c r="CXX179" s="395"/>
      <c r="CXY179" s="395"/>
      <c r="CXZ179" s="395"/>
      <c r="CYA179" s="395"/>
      <c r="CYB179" s="395"/>
      <c r="CYC179" s="395"/>
      <c r="CYD179" s="395"/>
      <c r="CYE179" s="395"/>
      <c r="CYF179" s="395"/>
      <c r="CYG179" s="395"/>
      <c r="CYH179" s="395"/>
      <c r="CYI179" s="395"/>
      <c r="CYJ179" s="395"/>
      <c r="CYK179" s="395"/>
      <c r="CYL179" s="395"/>
      <c r="CYM179" s="395"/>
      <c r="CYN179" s="395"/>
      <c r="CYO179" s="395"/>
      <c r="CYP179" s="395"/>
      <c r="CYQ179" s="395"/>
      <c r="CYR179" s="395"/>
      <c r="CYS179" s="395"/>
      <c r="CYT179" s="395"/>
      <c r="CYU179" s="395"/>
      <c r="CYV179" s="395"/>
      <c r="CYW179" s="395"/>
      <c r="CYX179" s="395"/>
      <c r="CYY179" s="395"/>
      <c r="CYZ179" s="395"/>
      <c r="CZA179" s="395"/>
      <c r="CZB179" s="395"/>
      <c r="CZC179" s="395"/>
      <c r="CZD179" s="395"/>
      <c r="CZE179" s="395"/>
      <c r="CZF179" s="395"/>
      <c r="CZG179" s="395"/>
      <c r="CZH179" s="395"/>
      <c r="CZI179" s="395"/>
      <c r="CZJ179" s="395"/>
      <c r="CZK179" s="395"/>
      <c r="CZL179" s="395"/>
      <c r="CZM179" s="395"/>
      <c r="CZN179" s="395"/>
      <c r="CZO179" s="395"/>
      <c r="CZP179" s="395"/>
      <c r="CZQ179" s="395"/>
      <c r="CZR179" s="395"/>
      <c r="CZS179" s="395"/>
      <c r="CZT179" s="395"/>
      <c r="CZU179" s="395"/>
      <c r="CZV179" s="395"/>
      <c r="CZW179" s="395"/>
      <c r="CZX179" s="395"/>
      <c r="CZY179" s="395"/>
      <c r="CZZ179" s="395"/>
      <c r="DAA179" s="395"/>
      <c r="DAB179" s="395"/>
      <c r="DAC179" s="395"/>
      <c r="DAD179" s="395"/>
      <c r="DAE179" s="395"/>
      <c r="DAF179" s="395"/>
      <c r="DAG179" s="395"/>
      <c r="DAH179" s="395"/>
      <c r="DAI179" s="395"/>
      <c r="DAJ179" s="395"/>
      <c r="DAK179" s="395"/>
      <c r="DAL179" s="395"/>
      <c r="DAM179" s="395"/>
      <c r="DAN179" s="395"/>
      <c r="DAO179" s="395"/>
      <c r="DAP179" s="395"/>
      <c r="DAQ179" s="395"/>
      <c r="DAR179" s="395"/>
      <c r="DAS179" s="395"/>
      <c r="DAT179" s="395"/>
      <c r="DAU179" s="395"/>
      <c r="DAV179" s="395"/>
      <c r="DAW179" s="395"/>
      <c r="DAX179" s="395"/>
      <c r="DAY179" s="395"/>
      <c r="DAZ179" s="395"/>
      <c r="DBA179" s="395"/>
      <c r="DBB179" s="395"/>
      <c r="DBC179" s="395"/>
      <c r="DBD179" s="395"/>
      <c r="DBE179" s="395"/>
      <c r="DBF179" s="395"/>
      <c r="DBG179" s="395"/>
      <c r="DBH179" s="395"/>
      <c r="DBI179" s="395"/>
      <c r="DBJ179" s="395"/>
      <c r="DBK179" s="395"/>
      <c r="DBL179" s="395"/>
      <c r="DBM179" s="395"/>
      <c r="DBN179" s="395"/>
      <c r="DBO179" s="395"/>
      <c r="DBP179" s="395"/>
      <c r="DBQ179" s="395"/>
      <c r="DBR179" s="395"/>
      <c r="DBS179" s="395"/>
      <c r="DBT179" s="395"/>
      <c r="DBU179" s="395"/>
      <c r="DBV179" s="395"/>
      <c r="DBW179" s="395"/>
      <c r="DBX179" s="395"/>
      <c r="DBY179" s="395"/>
      <c r="DBZ179" s="395"/>
      <c r="DCA179" s="395"/>
      <c r="DCB179" s="395"/>
      <c r="DCC179" s="395"/>
      <c r="DCD179" s="395"/>
      <c r="DCE179" s="395"/>
      <c r="DCF179" s="395"/>
      <c r="DCG179" s="395"/>
      <c r="DCH179" s="395"/>
      <c r="DCI179" s="395"/>
      <c r="DCJ179" s="395"/>
      <c r="DCK179" s="395"/>
      <c r="DCL179" s="395"/>
      <c r="DCM179" s="395"/>
      <c r="DCN179" s="395"/>
      <c r="DCO179" s="395"/>
      <c r="DCP179" s="395"/>
      <c r="DCQ179" s="395"/>
      <c r="DCR179" s="395"/>
      <c r="DCS179" s="395"/>
      <c r="DCT179" s="395"/>
      <c r="DCU179" s="395"/>
      <c r="DCV179" s="395"/>
      <c r="DCW179" s="395"/>
      <c r="DCX179" s="395"/>
      <c r="DCY179" s="395"/>
      <c r="DCZ179" s="395"/>
      <c r="DDA179" s="395"/>
      <c r="DDB179" s="395"/>
      <c r="DDC179" s="395"/>
      <c r="DDD179" s="395"/>
      <c r="DDE179" s="395"/>
      <c r="DDF179" s="395"/>
      <c r="DDG179" s="395"/>
      <c r="DDH179" s="395"/>
      <c r="DDI179" s="395"/>
      <c r="DDJ179" s="395"/>
      <c r="DDK179" s="395"/>
      <c r="DDL179" s="395"/>
      <c r="DDM179" s="395"/>
      <c r="DDN179" s="395"/>
      <c r="DDO179" s="395"/>
      <c r="DDP179" s="395"/>
      <c r="DDQ179" s="395"/>
      <c r="DDR179" s="395"/>
      <c r="DDS179" s="395"/>
      <c r="DDT179" s="395"/>
      <c r="DDU179" s="395"/>
      <c r="DDV179" s="395"/>
      <c r="DDW179" s="395"/>
      <c r="DDX179" s="395"/>
      <c r="DDY179" s="395"/>
      <c r="DDZ179" s="395"/>
      <c r="DEA179" s="395"/>
      <c r="DEB179" s="395"/>
      <c r="DEC179" s="395"/>
      <c r="DED179" s="395"/>
      <c r="DEE179" s="395"/>
      <c r="DEF179" s="395"/>
      <c r="DEG179" s="395"/>
      <c r="DEH179" s="395"/>
      <c r="DEI179" s="395"/>
      <c r="DEJ179" s="395"/>
      <c r="DEK179" s="395"/>
      <c r="DEL179" s="395"/>
      <c r="DEM179" s="395"/>
      <c r="DEN179" s="395"/>
      <c r="DEO179" s="395"/>
      <c r="DEP179" s="395"/>
      <c r="DEQ179" s="395"/>
      <c r="DER179" s="395"/>
      <c r="DES179" s="395"/>
      <c r="DET179" s="395"/>
      <c r="DEU179" s="395"/>
      <c r="DEV179" s="395"/>
      <c r="DEW179" s="395"/>
      <c r="DEX179" s="395"/>
      <c r="DEY179" s="395"/>
      <c r="DEZ179" s="395"/>
      <c r="DFA179" s="395"/>
      <c r="DFB179" s="395"/>
      <c r="DFC179" s="395"/>
      <c r="DFD179" s="395"/>
      <c r="DFE179" s="395"/>
      <c r="DFF179" s="395"/>
      <c r="DFG179" s="395"/>
      <c r="DFH179" s="395"/>
      <c r="DFI179" s="395"/>
      <c r="DFJ179" s="395"/>
      <c r="DFK179" s="395"/>
      <c r="DFL179" s="395"/>
      <c r="DFM179" s="395"/>
      <c r="DFN179" s="395"/>
      <c r="DFO179" s="395"/>
      <c r="DFP179" s="395"/>
      <c r="DFQ179" s="395"/>
      <c r="DFR179" s="395"/>
      <c r="DFS179" s="395"/>
      <c r="DFT179" s="395"/>
      <c r="DFU179" s="395"/>
      <c r="DFV179" s="395"/>
      <c r="DFW179" s="395"/>
      <c r="DFX179" s="395"/>
      <c r="DFY179" s="395"/>
      <c r="DFZ179" s="395"/>
      <c r="DGA179" s="395"/>
      <c r="DGB179" s="395"/>
      <c r="DGC179" s="395"/>
      <c r="DGD179" s="395"/>
      <c r="DGE179" s="395"/>
      <c r="DGF179" s="395"/>
      <c r="DGG179" s="395"/>
      <c r="DGH179" s="395"/>
      <c r="DGI179" s="395"/>
      <c r="DGJ179" s="395"/>
      <c r="DGK179" s="395"/>
      <c r="DGL179" s="395"/>
      <c r="DGM179" s="395"/>
      <c r="DGN179" s="395"/>
      <c r="DGO179" s="395"/>
      <c r="DGP179" s="395"/>
      <c r="DGQ179" s="395"/>
      <c r="DGR179" s="395"/>
      <c r="DGS179" s="395"/>
      <c r="DGT179" s="395"/>
      <c r="DGU179" s="395"/>
      <c r="DGV179" s="395"/>
      <c r="DGW179" s="395"/>
      <c r="DGX179" s="395"/>
      <c r="DGY179" s="395"/>
      <c r="DGZ179" s="395"/>
      <c r="DHA179" s="395"/>
      <c r="DHB179" s="395"/>
      <c r="DHC179" s="395"/>
      <c r="DHD179" s="395"/>
      <c r="DHE179" s="395"/>
      <c r="DHF179" s="395"/>
      <c r="DHG179" s="395"/>
      <c r="DHH179" s="395"/>
      <c r="DHI179" s="395"/>
      <c r="DHJ179" s="395"/>
      <c r="DHK179" s="395"/>
      <c r="DHL179" s="395"/>
      <c r="DHM179" s="395"/>
      <c r="DHN179" s="395"/>
      <c r="DHO179" s="395"/>
      <c r="DHP179" s="395"/>
      <c r="DHQ179" s="395"/>
      <c r="DHR179" s="395"/>
      <c r="DHS179" s="395"/>
      <c r="DHT179" s="395"/>
      <c r="DHU179" s="395"/>
      <c r="DHV179" s="395"/>
      <c r="DHW179" s="395"/>
      <c r="DHX179" s="395"/>
      <c r="DHY179" s="395"/>
      <c r="DHZ179" s="395"/>
      <c r="DIA179" s="395"/>
      <c r="DIB179" s="395"/>
      <c r="DIC179" s="395"/>
      <c r="DID179" s="395"/>
      <c r="DIE179" s="395"/>
      <c r="DIF179" s="395"/>
      <c r="DIG179" s="395"/>
      <c r="DIH179" s="395"/>
      <c r="DII179" s="395"/>
      <c r="DIJ179" s="395"/>
      <c r="DIK179" s="395"/>
      <c r="DIL179" s="395"/>
      <c r="DIM179" s="395"/>
      <c r="DIN179" s="395"/>
      <c r="DIO179" s="395"/>
      <c r="DIP179" s="395"/>
      <c r="DIQ179" s="395"/>
      <c r="DIR179" s="395"/>
      <c r="DIS179" s="395"/>
      <c r="DIT179" s="395"/>
      <c r="DIU179" s="395"/>
      <c r="DIV179" s="395"/>
      <c r="DIW179" s="395"/>
      <c r="DIX179" s="395"/>
      <c r="DIY179" s="395"/>
      <c r="DIZ179" s="395"/>
      <c r="DJA179" s="395"/>
      <c r="DJB179" s="395"/>
      <c r="DJC179" s="395"/>
      <c r="DJD179" s="395"/>
      <c r="DJE179" s="395"/>
      <c r="DJF179" s="395"/>
      <c r="DJG179" s="395"/>
      <c r="DJH179" s="395"/>
      <c r="DJI179" s="395"/>
      <c r="DJJ179" s="395"/>
      <c r="DJK179" s="395"/>
      <c r="DJL179" s="395"/>
      <c r="DJM179" s="395"/>
      <c r="DJN179" s="395"/>
      <c r="DJO179" s="395"/>
      <c r="DJP179" s="395"/>
      <c r="DJQ179" s="395"/>
      <c r="DJR179" s="395"/>
      <c r="DJS179" s="395"/>
      <c r="DJT179" s="395"/>
      <c r="DJU179" s="395"/>
      <c r="DJV179" s="395"/>
      <c r="DJW179" s="395"/>
      <c r="DJX179" s="395"/>
      <c r="DJY179" s="395"/>
      <c r="DJZ179" s="395"/>
      <c r="DKA179" s="395"/>
      <c r="DKB179" s="395"/>
      <c r="DKC179" s="395"/>
      <c r="DKD179" s="395"/>
      <c r="DKE179" s="395"/>
      <c r="DKF179" s="395"/>
      <c r="DKG179" s="395"/>
      <c r="DKH179" s="395"/>
      <c r="DKI179" s="395"/>
      <c r="DKJ179" s="395"/>
      <c r="DKK179" s="395"/>
      <c r="DKL179" s="395"/>
      <c r="DKM179" s="395"/>
      <c r="DKN179" s="395"/>
      <c r="DKO179" s="395"/>
      <c r="DKP179" s="395"/>
      <c r="DKQ179" s="395"/>
      <c r="DKR179" s="395"/>
      <c r="DKS179" s="395"/>
      <c r="DKT179" s="395"/>
      <c r="DKU179" s="395"/>
      <c r="DKV179" s="395"/>
      <c r="DKW179" s="395"/>
      <c r="DKX179" s="395"/>
      <c r="DKY179" s="395"/>
      <c r="DKZ179" s="395"/>
      <c r="DLA179" s="395"/>
      <c r="DLB179" s="395"/>
      <c r="DLC179" s="395"/>
      <c r="DLD179" s="395"/>
      <c r="DLE179" s="395"/>
      <c r="DLF179" s="395"/>
      <c r="DLG179" s="395"/>
      <c r="DLH179" s="395"/>
      <c r="DLI179" s="395"/>
      <c r="DLJ179" s="395"/>
      <c r="DLK179" s="395"/>
      <c r="DLL179" s="395"/>
      <c r="DLM179" s="395"/>
      <c r="DLN179" s="395"/>
      <c r="DLO179" s="395"/>
      <c r="DLP179" s="395"/>
      <c r="DLQ179" s="395"/>
      <c r="DLR179" s="395"/>
      <c r="DLS179" s="395"/>
      <c r="DLT179" s="395"/>
      <c r="DLU179" s="395"/>
      <c r="DLV179" s="395"/>
      <c r="DLW179" s="395"/>
      <c r="DLX179" s="395"/>
      <c r="DLY179" s="395"/>
      <c r="DLZ179" s="395"/>
      <c r="DMA179" s="395"/>
      <c r="DMB179" s="395"/>
      <c r="DMC179" s="395"/>
      <c r="DMD179" s="395"/>
      <c r="DME179" s="395"/>
      <c r="DMF179" s="395"/>
      <c r="DMG179" s="395"/>
      <c r="DMH179" s="395"/>
      <c r="DMI179" s="395"/>
      <c r="DMJ179" s="395"/>
      <c r="DMK179" s="395"/>
      <c r="DML179" s="395"/>
      <c r="DMM179" s="395"/>
      <c r="DMN179" s="395"/>
      <c r="DMO179" s="395"/>
      <c r="DMP179" s="395"/>
      <c r="DMQ179" s="395"/>
      <c r="DMR179" s="395"/>
      <c r="DMS179" s="395"/>
      <c r="DMT179" s="395"/>
      <c r="DMU179" s="395"/>
      <c r="DMV179" s="395"/>
      <c r="DMW179" s="395"/>
      <c r="DMX179" s="395"/>
      <c r="DMY179" s="395"/>
      <c r="DMZ179" s="395"/>
      <c r="DNA179" s="395"/>
      <c r="DNB179" s="395"/>
      <c r="DNC179" s="395"/>
      <c r="DND179" s="395"/>
      <c r="DNE179" s="395"/>
      <c r="DNF179" s="395"/>
      <c r="DNG179" s="395"/>
      <c r="DNH179" s="395"/>
      <c r="DNI179" s="395"/>
      <c r="DNJ179" s="395"/>
      <c r="DNK179" s="395"/>
      <c r="DNL179" s="395"/>
      <c r="DNM179" s="395"/>
      <c r="DNN179" s="395"/>
      <c r="DNO179" s="395"/>
      <c r="DNP179" s="395"/>
      <c r="DNQ179" s="395"/>
      <c r="DNR179" s="395"/>
      <c r="DNS179" s="395"/>
      <c r="DNT179" s="395"/>
      <c r="DNU179" s="395"/>
      <c r="DNV179" s="395"/>
      <c r="DNW179" s="395"/>
      <c r="DNX179" s="395"/>
      <c r="DNY179" s="395"/>
      <c r="DNZ179" s="395"/>
      <c r="DOA179" s="395"/>
      <c r="DOB179" s="395"/>
      <c r="DOC179" s="395"/>
      <c r="DOD179" s="395"/>
      <c r="DOE179" s="395"/>
      <c r="DOF179" s="395"/>
      <c r="DOG179" s="395"/>
      <c r="DOH179" s="395"/>
      <c r="DOI179" s="395"/>
      <c r="DOJ179" s="395"/>
      <c r="DOK179" s="395"/>
      <c r="DOL179" s="395"/>
      <c r="DOM179" s="395"/>
      <c r="DON179" s="395"/>
      <c r="DOO179" s="395"/>
      <c r="DOP179" s="395"/>
      <c r="DOQ179" s="395"/>
      <c r="DOR179" s="395"/>
      <c r="DOS179" s="395"/>
      <c r="DOT179" s="395"/>
      <c r="DOU179" s="395"/>
      <c r="DOV179" s="395"/>
      <c r="DOW179" s="395"/>
      <c r="DOX179" s="395"/>
      <c r="DOY179" s="395"/>
      <c r="DOZ179" s="395"/>
      <c r="DPA179" s="395"/>
      <c r="DPB179" s="395"/>
      <c r="DPC179" s="395"/>
      <c r="DPD179" s="395"/>
      <c r="DPE179" s="395"/>
      <c r="DPF179" s="395"/>
      <c r="DPG179" s="395"/>
      <c r="DPH179" s="395"/>
      <c r="DPI179" s="395"/>
      <c r="DPJ179" s="395"/>
      <c r="DPK179" s="395"/>
      <c r="DPL179" s="395"/>
      <c r="DPM179" s="395"/>
      <c r="DPN179" s="395"/>
      <c r="DPO179" s="395"/>
      <c r="DPP179" s="395"/>
      <c r="DPQ179" s="395"/>
      <c r="DPR179" s="395"/>
      <c r="DPS179" s="395"/>
      <c r="DPT179" s="395"/>
      <c r="DPU179" s="395"/>
      <c r="DPV179" s="395"/>
      <c r="DPW179" s="395"/>
      <c r="DPX179" s="395"/>
      <c r="DPY179" s="395"/>
      <c r="DPZ179" s="395"/>
      <c r="DQA179" s="395"/>
      <c r="DQB179" s="395"/>
      <c r="DQC179" s="395"/>
      <c r="DQD179" s="395"/>
      <c r="DQE179" s="395"/>
      <c r="DQF179" s="395"/>
      <c r="DQG179" s="395"/>
      <c r="DQH179" s="395"/>
      <c r="DQI179" s="395"/>
      <c r="DQJ179" s="395"/>
      <c r="DQK179" s="395"/>
      <c r="DQL179" s="395"/>
      <c r="DQM179" s="395"/>
      <c r="DQN179" s="395"/>
      <c r="DQO179" s="395"/>
      <c r="DQP179" s="395"/>
      <c r="DQQ179" s="395"/>
      <c r="DQR179" s="395"/>
      <c r="DQS179" s="395"/>
      <c r="DQT179" s="395"/>
      <c r="DQU179" s="395"/>
      <c r="DQV179" s="395"/>
      <c r="DQW179" s="395"/>
      <c r="DQX179" s="395"/>
      <c r="DQY179" s="395"/>
      <c r="DQZ179" s="395"/>
      <c r="DRA179" s="395"/>
      <c r="DRB179" s="395"/>
      <c r="DRC179" s="395"/>
      <c r="DRD179" s="395"/>
      <c r="DRE179" s="395"/>
      <c r="DRF179" s="395"/>
      <c r="DRG179" s="395"/>
      <c r="DRH179" s="395"/>
      <c r="DRI179" s="395"/>
      <c r="DRJ179" s="395"/>
      <c r="DRK179" s="395"/>
      <c r="DRL179" s="395"/>
      <c r="DRM179" s="395"/>
      <c r="DRN179" s="395"/>
      <c r="DRO179" s="395"/>
      <c r="DRP179" s="395"/>
      <c r="DRQ179" s="395"/>
      <c r="DRR179" s="395"/>
      <c r="DRS179" s="395"/>
      <c r="DRT179" s="395"/>
      <c r="DRU179" s="395"/>
      <c r="DRV179" s="395"/>
      <c r="DRW179" s="395"/>
      <c r="DRX179" s="395"/>
      <c r="DRY179" s="395"/>
      <c r="DRZ179" s="395"/>
      <c r="DSA179" s="395"/>
      <c r="DSB179" s="395"/>
      <c r="DSC179" s="395"/>
      <c r="DSD179" s="395"/>
      <c r="DSE179" s="395"/>
      <c r="DSF179" s="395"/>
      <c r="DSG179" s="395"/>
      <c r="DSH179" s="395"/>
      <c r="DSI179" s="395"/>
      <c r="DSJ179" s="395"/>
      <c r="DSK179" s="395"/>
      <c r="DSL179" s="395"/>
      <c r="DSM179" s="395"/>
      <c r="DSN179" s="395"/>
      <c r="DSO179" s="395"/>
      <c r="DSP179" s="395"/>
      <c r="DSQ179" s="395"/>
      <c r="DSR179" s="395"/>
      <c r="DSS179" s="395"/>
      <c r="DST179" s="395"/>
      <c r="DSU179" s="395"/>
      <c r="DSV179" s="395"/>
      <c r="DSW179" s="395"/>
      <c r="DSX179" s="395"/>
      <c r="DSY179" s="395"/>
      <c r="DSZ179" s="395"/>
      <c r="DTA179" s="395"/>
      <c r="DTB179" s="395"/>
      <c r="DTC179" s="395"/>
      <c r="DTD179" s="395"/>
      <c r="DTE179" s="395"/>
      <c r="DTF179" s="395"/>
      <c r="DTG179" s="395"/>
      <c r="DTH179" s="395"/>
      <c r="DTI179" s="395"/>
      <c r="DTJ179" s="395"/>
      <c r="DTK179" s="395"/>
      <c r="DTL179" s="395"/>
      <c r="DTM179" s="395"/>
      <c r="DTN179" s="395"/>
      <c r="DTO179" s="395"/>
      <c r="DTP179" s="395"/>
      <c r="DTQ179" s="395"/>
      <c r="DTR179" s="395"/>
      <c r="DTS179" s="395"/>
      <c r="DTT179" s="395"/>
      <c r="DTU179" s="395"/>
      <c r="DTV179" s="395"/>
      <c r="DTW179" s="395"/>
      <c r="DTX179" s="395"/>
      <c r="DTY179" s="395"/>
      <c r="DTZ179" s="395"/>
      <c r="DUA179" s="395"/>
      <c r="DUB179" s="395"/>
      <c r="DUC179" s="395"/>
      <c r="DUD179" s="395"/>
      <c r="DUE179" s="395"/>
      <c r="DUF179" s="395"/>
      <c r="DUG179" s="395"/>
      <c r="DUH179" s="395"/>
      <c r="DUI179" s="395"/>
      <c r="DUJ179" s="395"/>
      <c r="DUK179" s="395"/>
      <c r="DUL179" s="395"/>
      <c r="DUM179" s="395"/>
      <c r="DUN179" s="395"/>
      <c r="DUO179" s="395"/>
      <c r="DUP179" s="395"/>
      <c r="DUQ179" s="395"/>
      <c r="DUR179" s="395"/>
      <c r="DUS179" s="395"/>
      <c r="DUT179" s="395"/>
      <c r="DUU179" s="395"/>
      <c r="DUV179" s="395"/>
      <c r="DUW179" s="395"/>
      <c r="DUX179" s="395"/>
      <c r="DUY179" s="395"/>
      <c r="DUZ179" s="395"/>
      <c r="DVA179" s="395"/>
      <c r="DVB179" s="395"/>
      <c r="DVC179" s="395"/>
      <c r="DVD179" s="395"/>
      <c r="DVE179" s="395"/>
      <c r="DVF179" s="395"/>
      <c r="DVG179" s="395"/>
      <c r="DVH179" s="395"/>
      <c r="DVI179" s="395"/>
      <c r="DVJ179" s="395"/>
      <c r="DVK179" s="395"/>
      <c r="DVL179" s="395"/>
      <c r="DVM179" s="395"/>
      <c r="DVN179" s="395"/>
      <c r="DVO179" s="395"/>
      <c r="DVP179" s="395"/>
      <c r="DVQ179" s="395"/>
      <c r="DVR179" s="395"/>
      <c r="DVS179" s="395"/>
      <c r="DVT179" s="395"/>
      <c r="DVU179" s="395"/>
      <c r="DVV179" s="395"/>
      <c r="DVW179" s="395"/>
      <c r="DVX179" s="395"/>
      <c r="DVY179" s="395"/>
      <c r="DVZ179" s="395"/>
      <c r="DWA179" s="395"/>
      <c r="DWB179" s="395"/>
      <c r="DWC179" s="395"/>
      <c r="DWD179" s="395"/>
      <c r="DWE179" s="395"/>
      <c r="DWF179" s="395"/>
      <c r="DWG179" s="395"/>
      <c r="DWH179" s="395"/>
      <c r="DWI179" s="395"/>
      <c r="DWJ179" s="395"/>
      <c r="DWK179" s="395"/>
      <c r="DWL179" s="395"/>
      <c r="DWM179" s="395"/>
      <c r="DWN179" s="395"/>
      <c r="DWO179" s="395"/>
      <c r="DWP179" s="395"/>
      <c r="DWQ179" s="395"/>
      <c r="DWR179" s="395"/>
      <c r="DWS179" s="395"/>
      <c r="DWT179" s="395"/>
      <c r="DWU179" s="395"/>
      <c r="DWV179" s="395"/>
      <c r="DWW179" s="395"/>
      <c r="DWX179" s="395"/>
      <c r="DWY179" s="395"/>
      <c r="DWZ179" s="395"/>
      <c r="DXA179" s="395"/>
      <c r="DXB179" s="395"/>
      <c r="DXC179" s="395"/>
      <c r="DXD179" s="395"/>
      <c r="DXE179" s="395"/>
      <c r="DXF179" s="395"/>
      <c r="DXG179" s="395"/>
      <c r="DXH179" s="395"/>
      <c r="DXI179" s="395"/>
      <c r="DXJ179" s="395"/>
      <c r="DXK179" s="395"/>
      <c r="DXL179" s="395"/>
      <c r="DXM179" s="395"/>
      <c r="DXN179" s="395"/>
      <c r="DXO179" s="395"/>
      <c r="DXP179" s="395"/>
      <c r="DXQ179" s="395"/>
      <c r="DXR179" s="395"/>
      <c r="DXS179" s="395"/>
      <c r="DXT179" s="395"/>
      <c r="DXU179" s="395"/>
      <c r="DXV179" s="395"/>
      <c r="DXW179" s="395"/>
      <c r="DXX179" s="395"/>
      <c r="DXY179" s="395"/>
      <c r="DXZ179" s="395"/>
      <c r="DYA179" s="395"/>
      <c r="DYB179" s="395"/>
      <c r="DYC179" s="395"/>
      <c r="DYD179" s="395"/>
      <c r="DYE179" s="395"/>
      <c r="DYF179" s="395"/>
      <c r="DYG179" s="395"/>
      <c r="DYH179" s="395"/>
      <c r="DYI179" s="395"/>
      <c r="DYJ179" s="395"/>
      <c r="DYK179" s="395"/>
      <c r="DYL179" s="395"/>
      <c r="DYM179" s="395"/>
      <c r="DYN179" s="395"/>
      <c r="DYO179" s="395"/>
      <c r="DYP179" s="395"/>
      <c r="DYQ179" s="395"/>
      <c r="DYR179" s="395"/>
      <c r="DYS179" s="395"/>
      <c r="DYT179" s="395"/>
      <c r="DYU179" s="395"/>
      <c r="DYV179" s="395"/>
      <c r="DYW179" s="395"/>
      <c r="DYX179" s="395"/>
      <c r="DYY179" s="395"/>
      <c r="DYZ179" s="395"/>
      <c r="DZA179" s="395"/>
      <c r="DZB179" s="395"/>
      <c r="DZC179" s="395"/>
      <c r="DZD179" s="395"/>
      <c r="DZE179" s="395"/>
      <c r="DZF179" s="395"/>
      <c r="DZG179" s="395"/>
      <c r="DZH179" s="395"/>
      <c r="DZI179" s="395"/>
      <c r="DZJ179" s="395"/>
      <c r="DZK179" s="395"/>
      <c r="DZL179" s="395"/>
      <c r="DZM179" s="395"/>
      <c r="DZN179" s="395"/>
      <c r="DZO179" s="395"/>
      <c r="DZP179" s="395"/>
      <c r="DZQ179" s="395"/>
      <c r="DZR179" s="395"/>
      <c r="DZS179" s="395"/>
      <c r="DZT179" s="395"/>
      <c r="DZU179" s="395"/>
      <c r="DZV179" s="395"/>
      <c r="DZW179" s="395"/>
      <c r="DZX179" s="395"/>
      <c r="DZY179" s="395"/>
      <c r="DZZ179" s="395"/>
      <c r="EAA179" s="395"/>
      <c r="EAB179" s="395"/>
      <c r="EAC179" s="395"/>
      <c r="EAD179" s="395"/>
      <c r="EAE179" s="395"/>
      <c r="EAF179" s="395"/>
      <c r="EAG179" s="395"/>
      <c r="EAH179" s="395"/>
      <c r="EAI179" s="395"/>
      <c r="EAJ179" s="395"/>
      <c r="EAK179" s="395"/>
      <c r="EAL179" s="395"/>
      <c r="EAM179" s="395"/>
      <c r="EAN179" s="395"/>
      <c r="EAO179" s="395"/>
      <c r="EAP179" s="395"/>
      <c r="EAQ179" s="395"/>
      <c r="EAR179" s="395"/>
      <c r="EAS179" s="395"/>
      <c r="EAT179" s="395"/>
      <c r="EAU179" s="395"/>
      <c r="EAV179" s="395"/>
      <c r="EAW179" s="395"/>
      <c r="EAX179" s="395"/>
      <c r="EAY179" s="395"/>
      <c r="EAZ179" s="395"/>
      <c r="EBA179" s="395"/>
      <c r="EBB179" s="395"/>
      <c r="EBC179" s="395"/>
      <c r="EBD179" s="395"/>
      <c r="EBE179" s="395"/>
      <c r="EBF179" s="395"/>
      <c r="EBG179" s="395"/>
      <c r="EBH179" s="395"/>
      <c r="EBI179" s="395"/>
      <c r="EBJ179" s="395"/>
      <c r="EBK179" s="395"/>
      <c r="EBL179" s="395"/>
      <c r="EBM179" s="395"/>
      <c r="EBN179" s="395"/>
      <c r="EBO179" s="395"/>
      <c r="EBP179" s="395"/>
      <c r="EBQ179" s="395"/>
      <c r="EBR179" s="395"/>
      <c r="EBS179" s="395"/>
      <c r="EBT179" s="395"/>
      <c r="EBU179" s="395"/>
      <c r="EBV179" s="395"/>
      <c r="EBW179" s="395"/>
      <c r="EBX179" s="395"/>
      <c r="EBY179" s="395"/>
      <c r="EBZ179" s="395"/>
      <c r="ECA179" s="395"/>
      <c r="ECB179" s="395"/>
      <c r="ECC179" s="395"/>
      <c r="ECD179" s="395"/>
      <c r="ECE179" s="395"/>
      <c r="ECF179" s="395"/>
      <c r="ECG179" s="395"/>
      <c r="ECH179" s="395"/>
      <c r="ECI179" s="395"/>
      <c r="ECJ179" s="395"/>
      <c r="ECK179" s="395"/>
      <c r="ECL179" s="395"/>
      <c r="ECM179" s="395"/>
      <c r="ECN179" s="395"/>
      <c r="ECO179" s="395"/>
      <c r="ECP179" s="395"/>
      <c r="ECQ179" s="395"/>
      <c r="ECR179" s="395"/>
      <c r="ECS179" s="395"/>
      <c r="ECT179" s="395"/>
      <c r="ECU179" s="395"/>
      <c r="ECV179" s="395"/>
      <c r="ECW179" s="395"/>
      <c r="ECX179" s="395"/>
      <c r="ECY179" s="395"/>
      <c r="ECZ179" s="395"/>
      <c r="EDA179" s="395"/>
      <c r="EDB179" s="395"/>
      <c r="EDC179" s="395"/>
      <c r="EDD179" s="395"/>
      <c r="EDE179" s="395"/>
      <c r="EDF179" s="395"/>
      <c r="EDG179" s="395"/>
      <c r="EDH179" s="395"/>
      <c r="EDI179" s="395"/>
      <c r="EDJ179" s="395"/>
      <c r="EDK179" s="395"/>
      <c r="EDL179" s="395"/>
      <c r="EDM179" s="395"/>
      <c r="EDN179" s="395"/>
      <c r="EDO179" s="395"/>
      <c r="EDP179" s="395"/>
      <c r="EDQ179" s="395"/>
      <c r="EDR179" s="395"/>
      <c r="EDS179" s="395"/>
      <c r="EDT179" s="395"/>
      <c r="EDU179" s="395"/>
      <c r="EDV179" s="395"/>
      <c r="EDW179" s="395"/>
      <c r="EDX179" s="395"/>
      <c r="EDY179" s="395"/>
      <c r="EDZ179" s="395"/>
      <c r="EEA179" s="395"/>
      <c r="EEB179" s="395"/>
      <c r="EEC179" s="395"/>
      <c r="EED179" s="395"/>
      <c r="EEE179" s="395"/>
      <c r="EEF179" s="395"/>
      <c r="EEG179" s="395"/>
      <c r="EEH179" s="395"/>
      <c r="EEI179" s="395"/>
      <c r="EEJ179" s="395"/>
      <c r="EEK179" s="395"/>
      <c r="EEL179" s="395"/>
      <c r="EEM179" s="395"/>
      <c r="EEN179" s="395"/>
      <c r="EEO179" s="395"/>
      <c r="EEP179" s="395"/>
      <c r="EEQ179" s="395"/>
      <c r="EER179" s="395"/>
      <c r="EES179" s="395"/>
      <c r="EET179" s="395"/>
      <c r="EEU179" s="395"/>
      <c r="EEV179" s="395"/>
      <c r="EEW179" s="395"/>
      <c r="EEX179" s="395"/>
      <c r="EEY179" s="395"/>
      <c r="EEZ179" s="395"/>
      <c r="EFA179" s="395"/>
      <c r="EFB179" s="395"/>
      <c r="EFC179" s="395"/>
      <c r="EFD179" s="395"/>
      <c r="EFE179" s="395"/>
      <c r="EFF179" s="395"/>
      <c r="EFG179" s="395"/>
      <c r="EFH179" s="395"/>
      <c r="EFI179" s="395"/>
      <c r="EFJ179" s="395"/>
      <c r="EFK179" s="395"/>
      <c r="EFL179" s="395"/>
      <c r="EFM179" s="395"/>
      <c r="EFN179" s="395"/>
      <c r="EFO179" s="395"/>
      <c r="EFP179" s="395"/>
      <c r="EFQ179" s="395"/>
      <c r="EFR179" s="395"/>
      <c r="EFS179" s="395"/>
      <c r="EFT179" s="395"/>
      <c r="EFU179" s="395"/>
      <c r="EFV179" s="395"/>
      <c r="EFW179" s="395"/>
      <c r="EFX179" s="395"/>
      <c r="EFY179" s="395"/>
      <c r="EFZ179" s="395"/>
      <c r="EGA179" s="395"/>
      <c r="EGB179" s="395"/>
      <c r="EGC179" s="395"/>
      <c r="EGD179" s="395"/>
      <c r="EGE179" s="395"/>
      <c r="EGF179" s="395"/>
      <c r="EGG179" s="395"/>
      <c r="EGH179" s="395"/>
      <c r="EGI179" s="395"/>
      <c r="EGJ179" s="395"/>
      <c r="EGK179" s="395"/>
      <c r="EGL179" s="395"/>
      <c r="EGM179" s="395"/>
      <c r="EGN179" s="395"/>
      <c r="EGO179" s="395"/>
      <c r="EGP179" s="395"/>
      <c r="EGQ179" s="395"/>
      <c r="EGR179" s="395"/>
      <c r="EGS179" s="395"/>
      <c r="EGT179" s="395"/>
      <c r="EGU179" s="395"/>
      <c r="EGV179" s="395"/>
      <c r="EGW179" s="395"/>
      <c r="EGX179" s="395"/>
      <c r="EGY179" s="395"/>
      <c r="EGZ179" s="395"/>
      <c r="EHA179" s="395"/>
      <c r="EHB179" s="395"/>
      <c r="EHC179" s="395"/>
      <c r="EHD179" s="395"/>
      <c r="EHE179" s="395"/>
      <c r="EHF179" s="395"/>
      <c r="EHG179" s="395"/>
      <c r="EHH179" s="395"/>
      <c r="EHI179" s="395"/>
      <c r="EHJ179" s="395"/>
      <c r="EHK179" s="395"/>
      <c r="EHL179" s="395"/>
      <c r="EHM179" s="395"/>
      <c r="EHN179" s="395"/>
      <c r="EHO179" s="395"/>
      <c r="EHP179" s="395"/>
      <c r="EHQ179" s="395"/>
      <c r="EHR179" s="395"/>
      <c r="EHS179" s="395"/>
      <c r="EHT179" s="395"/>
      <c r="EHU179" s="395"/>
      <c r="EHV179" s="395"/>
      <c r="EHW179" s="395"/>
      <c r="EHX179" s="395"/>
      <c r="EHY179" s="395"/>
      <c r="EHZ179" s="395"/>
      <c r="EIA179" s="395"/>
      <c r="EIB179" s="395"/>
      <c r="EIC179" s="395"/>
      <c r="EID179" s="395"/>
      <c r="EIE179" s="395"/>
      <c r="EIF179" s="395"/>
      <c r="EIG179" s="395"/>
      <c r="EIH179" s="395"/>
      <c r="EII179" s="395"/>
      <c r="EIJ179" s="395"/>
      <c r="EIK179" s="395"/>
      <c r="EIL179" s="395"/>
      <c r="EIM179" s="395"/>
      <c r="EIN179" s="395"/>
      <c r="EIO179" s="395"/>
      <c r="EIP179" s="395"/>
      <c r="EIQ179" s="395"/>
      <c r="EIR179" s="395"/>
      <c r="EIS179" s="395"/>
      <c r="EIT179" s="395"/>
      <c r="EIU179" s="395"/>
      <c r="EIV179" s="395"/>
      <c r="EIW179" s="395"/>
      <c r="EIX179" s="395"/>
      <c r="EIY179" s="395"/>
      <c r="EIZ179" s="395"/>
      <c r="EJA179" s="395"/>
      <c r="EJB179" s="395"/>
      <c r="EJC179" s="395"/>
      <c r="EJD179" s="395"/>
      <c r="EJE179" s="395"/>
      <c r="EJF179" s="395"/>
      <c r="EJG179" s="395"/>
      <c r="EJH179" s="395"/>
      <c r="EJI179" s="395"/>
      <c r="EJJ179" s="395"/>
      <c r="EJK179" s="395"/>
      <c r="EJL179" s="395"/>
      <c r="EJM179" s="395"/>
      <c r="EJN179" s="395"/>
      <c r="EJO179" s="395"/>
      <c r="EJP179" s="395"/>
      <c r="EJQ179" s="395"/>
      <c r="EJR179" s="395"/>
      <c r="EJS179" s="395"/>
      <c r="EJT179" s="395"/>
      <c r="EJU179" s="395"/>
      <c r="EJV179" s="395"/>
      <c r="EJW179" s="395"/>
      <c r="EJX179" s="395"/>
      <c r="EJY179" s="395"/>
      <c r="EJZ179" s="395"/>
      <c r="EKA179" s="395"/>
      <c r="EKB179" s="395"/>
      <c r="EKC179" s="395"/>
      <c r="EKD179" s="395"/>
      <c r="EKE179" s="395"/>
      <c r="EKF179" s="395"/>
      <c r="EKG179" s="395"/>
      <c r="EKH179" s="395"/>
      <c r="EKI179" s="395"/>
      <c r="EKJ179" s="395"/>
      <c r="EKK179" s="395"/>
      <c r="EKL179" s="395"/>
      <c r="EKM179" s="395"/>
      <c r="EKN179" s="395"/>
      <c r="EKO179" s="395"/>
      <c r="EKP179" s="395"/>
      <c r="EKQ179" s="395"/>
      <c r="EKR179" s="395"/>
      <c r="EKS179" s="395"/>
      <c r="EKT179" s="395"/>
      <c r="EKU179" s="395"/>
      <c r="EKV179" s="395"/>
      <c r="EKW179" s="395"/>
      <c r="EKX179" s="395"/>
      <c r="EKY179" s="395"/>
      <c r="EKZ179" s="395"/>
      <c r="ELA179" s="395"/>
      <c r="ELB179" s="395"/>
      <c r="ELC179" s="395"/>
      <c r="ELD179" s="395"/>
      <c r="ELE179" s="395"/>
      <c r="ELF179" s="395"/>
      <c r="ELG179" s="395"/>
      <c r="ELH179" s="395"/>
      <c r="ELI179" s="395"/>
      <c r="ELJ179" s="395"/>
      <c r="ELK179" s="395"/>
      <c r="ELL179" s="395"/>
      <c r="ELM179" s="395"/>
      <c r="ELN179" s="395"/>
      <c r="ELO179" s="395"/>
      <c r="ELP179" s="395"/>
      <c r="ELQ179" s="395"/>
      <c r="ELR179" s="395"/>
      <c r="ELS179" s="395"/>
      <c r="ELT179" s="395"/>
      <c r="ELU179" s="395"/>
      <c r="ELV179" s="395"/>
      <c r="ELW179" s="395"/>
      <c r="ELX179" s="395"/>
      <c r="ELY179" s="395"/>
      <c r="ELZ179" s="395"/>
      <c r="EMA179" s="395"/>
      <c r="EMB179" s="395"/>
      <c r="EMC179" s="395"/>
      <c r="EMD179" s="395"/>
      <c r="EME179" s="395"/>
      <c r="EMF179" s="395"/>
      <c r="EMG179" s="395"/>
      <c r="EMH179" s="395"/>
      <c r="EMI179" s="395"/>
      <c r="EMJ179" s="395"/>
      <c r="EMK179" s="395"/>
      <c r="EML179" s="395"/>
      <c r="EMM179" s="395"/>
      <c r="EMN179" s="395"/>
      <c r="EMO179" s="395"/>
      <c r="EMP179" s="395"/>
      <c r="EMQ179" s="395"/>
      <c r="EMR179" s="395"/>
      <c r="EMS179" s="395"/>
      <c r="EMT179" s="395"/>
      <c r="EMU179" s="395"/>
      <c r="EMV179" s="395"/>
      <c r="EMW179" s="395"/>
      <c r="EMX179" s="395"/>
      <c r="EMY179" s="395"/>
      <c r="EMZ179" s="395"/>
      <c r="ENA179" s="395"/>
      <c r="ENB179" s="395"/>
      <c r="ENC179" s="395"/>
      <c r="END179" s="395"/>
      <c r="ENE179" s="395"/>
      <c r="ENF179" s="395"/>
      <c r="ENG179" s="395"/>
      <c r="ENH179" s="395"/>
      <c r="ENI179" s="395"/>
      <c r="ENJ179" s="395"/>
      <c r="ENK179" s="395"/>
      <c r="ENL179" s="395"/>
      <c r="ENM179" s="395"/>
      <c r="ENN179" s="395"/>
      <c r="ENO179" s="395"/>
      <c r="ENP179" s="395"/>
      <c r="ENQ179" s="395"/>
      <c r="ENR179" s="395"/>
      <c r="ENS179" s="395"/>
      <c r="ENT179" s="395"/>
      <c r="ENU179" s="395"/>
      <c r="ENV179" s="395"/>
      <c r="ENW179" s="395"/>
      <c r="ENX179" s="395"/>
      <c r="ENY179" s="395"/>
      <c r="ENZ179" s="395"/>
      <c r="EOA179" s="395"/>
      <c r="EOB179" s="395"/>
      <c r="EOC179" s="395"/>
      <c r="EOD179" s="395"/>
      <c r="EOE179" s="395"/>
      <c r="EOF179" s="395"/>
      <c r="EOG179" s="395"/>
      <c r="EOH179" s="395"/>
      <c r="EOI179" s="395"/>
      <c r="EOJ179" s="395"/>
      <c r="EOK179" s="395"/>
      <c r="EOL179" s="395"/>
      <c r="EOM179" s="395"/>
      <c r="EON179" s="395"/>
      <c r="EOO179" s="395"/>
      <c r="EOP179" s="395"/>
      <c r="EOQ179" s="395"/>
      <c r="EOR179" s="395"/>
      <c r="EOS179" s="395"/>
      <c r="EOT179" s="395"/>
      <c r="EOU179" s="395"/>
      <c r="EOV179" s="395"/>
      <c r="EOW179" s="395"/>
      <c r="EOX179" s="395"/>
      <c r="EOY179" s="395"/>
      <c r="EOZ179" s="395"/>
      <c r="EPA179" s="395"/>
      <c r="EPB179" s="395"/>
      <c r="EPC179" s="395"/>
      <c r="EPD179" s="395"/>
      <c r="EPE179" s="395"/>
      <c r="EPF179" s="395"/>
      <c r="EPG179" s="395"/>
      <c r="EPH179" s="395"/>
      <c r="EPI179" s="395"/>
      <c r="EPJ179" s="395"/>
      <c r="EPK179" s="395"/>
      <c r="EPL179" s="395"/>
      <c r="EPM179" s="395"/>
      <c r="EPN179" s="395"/>
      <c r="EPO179" s="395"/>
      <c r="EPP179" s="395"/>
      <c r="EPQ179" s="395"/>
      <c r="EPR179" s="395"/>
      <c r="EPS179" s="395"/>
      <c r="EPT179" s="395"/>
      <c r="EPU179" s="395"/>
      <c r="EPV179" s="395"/>
      <c r="EPW179" s="395"/>
      <c r="EPX179" s="395"/>
      <c r="EPY179" s="395"/>
      <c r="EPZ179" s="395"/>
      <c r="EQA179" s="395"/>
      <c r="EQB179" s="395"/>
      <c r="EQC179" s="395"/>
      <c r="EQD179" s="395"/>
      <c r="EQE179" s="395"/>
      <c r="EQF179" s="395"/>
      <c r="EQG179" s="395"/>
      <c r="EQH179" s="395"/>
      <c r="EQI179" s="395"/>
      <c r="EQJ179" s="395"/>
      <c r="EQK179" s="395"/>
      <c r="EQL179" s="395"/>
      <c r="EQM179" s="395"/>
      <c r="EQN179" s="395"/>
      <c r="EQO179" s="395"/>
      <c r="EQP179" s="395"/>
      <c r="EQQ179" s="395"/>
      <c r="EQR179" s="395"/>
      <c r="EQS179" s="395"/>
      <c r="EQT179" s="395"/>
      <c r="EQU179" s="395"/>
      <c r="EQV179" s="395"/>
      <c r="EQW179" s="395"/>
      <c r="EQX179" s="395"/>
      <c r="EQY179" s="395"/>
      <c r="EQZ179" s="395"/>
      <c r="ERA179" s="395"/>
      <c r="ERB179" s="395"/>
      <c r="ERC179" s="395"/>
      <c r="ERD179" s="395"/>
      <c r="ERE179" s="395"/>
      <c r="ERF179" s="395"/>
      <c r="ERG179" s="395"/>
      <c r="ERH179" s="395"/>
      <c r="ERI179" s="395"/>
      <c r="ERJ179" s="395"/>
      <c r="ERK179" s="395"/>
      <c r="ERL179" s="395"/>
      <c r="ERM179" s="395"/>
      <c r="ERN179" s="395"/>
      <c r="ERO179" s="395"/>
      <c r="ERP179" s="395"/>
      <c r="ERQ179" s="395"/>
      <c r="ERR179" s="395"/>
      <c r="ERS179" s="395"/>
      <c r="ERT179" s="395"/>
      <c r="ERU179" s="395"/>
      <c r="ERV179" s="395"/>
      <c r="ERW179" s="395"/>
      <c r="ERX179" s="395"/>
      <c r="ERY179" s="395"/>
      <c r="ERZ179" s="395"/>
      <c r="ESA179" s="395"/>
      <c r="ESB179" s="395"/>
      <c r="ESC179" s="395"/>
      <c r="ESD179" s="395"/>
      <c r="ESE179" s="395"/>
      <c r="ESF179" s="395"/>
      <c r="ESG179" s="395"/>
      <c r="ESH179" s="395"/>
      <c r="ESI179" s="395"/>
      <c r="ESJ179" s="395"/>
      <c r="ESK179" s="395"/>
      <c r="ESL179" s="395"/>
      <c r="ESM179" s="395"/>
      <c r="ESN179" s="395"/>
      <c r="ESO179" s="395"/>
      <c r="ESP179" s="395"/>
      <c r="ESQ179" s="395"/>
      <c r="ESR179" s="395"/>
      <c r="ESS179" s="395"/>
      <c r="EST179" s="395"/>
      <c r="ESU179" s="395"/>
      <c r="ESV179" s="395"/>
      <c r="ESW179" s="395"/>
      <c r="ESX179" s="395"/>
      <c r="ESY179" s="395"/>
      <c r="ESZ179" s="395"/>
      <c r="ETA179" s="395"/>
      <c r="ETB179" s="395"/>
      <c r="ETC179" s="395"/>
      <c r="ETD179" s="395"/>
      <c r="ETE179" s="395"/>
      <c r="ETF179" s="395"/>
      <c r="ETG179" s="395"/>
      <c r="ETH179" s="395"/>
      <c r="ETI179" s="395"/>
      <c r="ETJ179" s="395"/>
      <c r="ETK179" s="395"/>
      <c r="ETL179" s="395"/>
      <c r="ETM179" s="395"/>
      <c r="ETN179" s="395"/>
      <c r="ETO179" s="395"/>
      <c r="ETP179" s="395"/>
      <c r="ETQ179" s="395"/>
      <c r="ETR179" s="395"/>
      <c r="ETS179" s="395"/>
      <c r="ETT179" s="395"/>
      <c r="ETU179" s="395"/>
      <c r="ETV179" s="395"/>
      <c r="ETW179" s="395"/>
      <c r="ETX179" s="395"/>
      <c r="ETY179" s="395"/>
      <c r="ETZ179" s="395"/>
      <c r="EUA179" s="395"/>
      <c r="EUB179" s="395"/>
      <c r="EUC179" s="395"/>
      <c r="EUD179" s="395"/>
      <c r="EUE179" s="395"/>
      <c r="EUF179" s="395"/>
      <c r="EUG179" s="395"/>
      <c r="EUH179" s="395"/>
      <c r="EUI179" s="395"/>
      <c r="EUJ179" s="395"/>
      <c r="EUK179" s="395"/>
      <c r="EUL179" s="395"/>
      <c r="EUM179" s="395"/>
      <c r="EUN179" s="395"/>
      <c r="EUO179" s="395"/>
      <c r="EUP179" s="395"/>
      <c r="EUQ179" s="395"/>
      <c r="EUR179" s="395"/>
      <c r="EUS179" s="395"/>
      <c r="EUT179" s="395"/>
      <c r="EUU179" s="395"/>
      <c r="EUV179" s="395"/>
      <c r="EUW179" s="395"/>
      <c r="EUX179" s="395"/>
      <c r="EUY179" s="395"/>
      <c r="EUZ179" s="395"/>
      <c r="EVA179" s="395"/>
      <c r="EVB179" s="395"/>
      <c r="EVC179" s="395"/>
      <c r="EVD179" s="395"/>
      <c r="EVE179" s="395"/>
      <c r="EVF179" s="395"/>
      <c r="EVG179" s="395"/>
      <c r="EVH179" s="395"/>
      <c r="EVI179" s="395"/>
      <c r="EVJ179" s="395"/>
      <c r="EVK179" s="395"/>
      <c r="EVL179" s="395"/>
      <c r="EVM179" s="395"/>
      <c r="EVN179" s="395"/>
      <c r="EVO179" s="395"/>
      <c r="EVP179" s="395"/>
      <c r="EVQ179" s="395"/>
      <c r="EVR179" s="395"/>
      <c r="EVS179" s="395"/>
      <c r="EVT179" s="395"/>
      <c r="EVU179" s="395"/>
      <c r="EVV179" s="395"/>
      <c r="EVW179" s="395"/>
      <c r="EVX179" s="395"/>
      <c r="EVY179" s="395"/>
      <c r="EVZ179" s="395"/>
      <c r="EWA179" s="395"/>
      <c r="EWB179" s="395"/>
      <c r="EWC179" s="395"/>
      <c r="EWD179" s="395"/>
      <c r="EWE179" s="395"/>
      <c r="EWF179" s="395"/>
      <c r="EWG179" s="395"/>
      <c r="EWH179" s="395"/>
      <c r="EWI179" s="395"/>
      <c r="EWJ179" s="395"/>
      <c r="EWK179" s="395"/>
      <c r="EWL179" s="395"/>
      <c r="EWM179" s="395"/>
      <c r="EWN179" s="395"/>
      <c r="EWO179" s="395"/>
      <c r="EWP179" s="395"/>
      <c r="EWQ179" s="395"/>
      <c r="EWR179" s="395"/>
      <c r="EWS179" s="395"/>
      <c r="EWT179" s="395"/>
      <c r="EWU179" s="395"/>
      <c r="EWV179" s="395"/>
      <c r="EWW179" s="395"/>
      <c r="EWX179" s="395"/>
      <c r="EWY179" s="395"/>
      <c r="EWZ179" s="395"/>
      <c r="EXA179" s="395"/>
      <c r="EXB179" s="395"/>
      <c r="EXC179" s="395"/>
      <c r="EXD179" s="395"/>
      <c r="EXE179" s="395"/>
      <c r="EXF179" s="395"/>
      <c r="EXG179" s="395"/>
      <c r="EXH179" s="395"/>
      <c r="EXI179" s="395"/>
      <c r="EXJ179" s="395"/>
      <c r="EXK179" s="395"/>
      <c r="EXL179" s="395"/>
      <c r="EXM179" s="395"/>
      <c r="EXN179" s="395"/>
      <c r="EXO179" s="395"/>
      <c r="EXP179" s="395"/>
      <c r="EXQ179" s="395"/>
      <c r="EXR179" s="395"/>
      <c r="EXS179" s="395"/>
      <c r="EXT179" s="395"/>
      <c r="EXU179" s="395"/>
      <c r="EXV179" s="395"/>
      <c r="EXW179" s="395"/>
      <c r="EXX179" s="395"/>
      <c r="EXY179" s="395"/>
      <c r="EXZ179" s="395"/>
      <c r="EYA179" s="395"/>
      <c r="EYB179" s="395"/>
      <c r="EYC179" s="395"/>
      <c r="EYD179" s="395"/>
      <c r="EYE179" s="395"/>
      <c r="EYF179" s="395"/>
      <c r="EYG179" s="395"/>
      <c r="EYH179" s="395"/>
      <c r="EYI179" s="395"/>
      <c r="EYJ179" s="395"/>
      <c r="EYK179" s="395"/>
      <c r="EYL179" s="395"/>
      <c r="EYM179" s="395"/>
      <c r="EYN179" s="395"/>
      <c r="EYO179" s="395"/>
      <c r="EYP179" s="395"/>
      <c r="EYQ179" s="395"/>
      <c r="EYR179" s="395"/>
      <c r="EYS179" s="395"/>
      <c r="EYT179" s="395"/>
      <c r="EYU179" s="395"/>
      <c r="EYV179" s="395"/>
      <c r="EYW179" s="395"/>
      <c r="EYX179" s="395"/>
      <c r="EYY179" s="395"/>
      <c r="EYZ179" s="395"/>
      <c r="EZA179" s="395"/>
      <c r="EZB179" s="395"/>
      <c r="EZC179" s="395"/>
      <c r="EZD179" s="395"/>
      <c r="EZE179" s="395"/>
      <c r="EZF179" s="395"/>
      <c r="EZG179" s="395"/>
      <c r="EZH179" s="395"/>
      <c r="EZI179" s="395"/>
      <c r="EZJ179" s="395"/>
      <c r="EZK179" s="395"/>
      <c r="EZL179" s="395"/>
      <c r="EZM179" s="395"/>
      <c r="EZN179" s="395"/>
      <c r="EZO179" s="395"/>
      <c r="EZP179" s="395"/>
      <c r="EZQ179" s="395"/>
      <c r="EZR179" s="395"/>
      <c r="EZS179" s="395"/>
      <c r="EZT179" s="395"/>
      <c r="EZU179" s="395"/>
      <c r="EZV179" s="395"/>
      <c r="EZW179" s="395"/>
      <c r="EZX179" s="395"/>
      <c r="EZY179" s="395"/>
      <c r="EZZ179" s="395"/>
      <c r="FAA179" s="395"/>
      <c r="FAB179" s="395"/>
      <c r="FAC179" s="395"/>
      <c r="FAD179" s="395"/>
      <c r="FAE179" s="395"/>
      <c r="FAF179" s="395"/>
      <c r="FAG179" s="395"/>
      <c r="FAH179" s="395"/>
      <c r="FAI179" s="395"/>
      <c r="FAJ179" s="395"/>
      <c r="FAK179" s="395"/>
      <c r="FAL179" s="395"/>
      <c r="FAM179" s="395"/>
      <c r="FAN179" s="395"/>
      <c r="FAO179" s="395"/>
      <c r="FAP179" s="395"/>
      <c r="FAQ179" s="395"/>
      <c r="FAR179" s="395"/>
      <c r="FAS179" s="395"/>
      <c r="FAT179" s="395"/>
      <c r="FAU179" s="395"/>
      <c r="FAV179" s="395"/>
      <c r="FAW179" s="395"/>
      <c r="FAX179" s="395"/>
      <c r="FAY179" s="395"/>
      <c r="FAZ179" s="395"/>
      <c r="FBA179" s="395"/>
      <c r="FBB179" s="395"/>
      <c r="FBC179" s="395"/>
      <c r="FBD179" s="395"/>
      <c r="FBE179" s="395"/>
      <c r="FBF179" s="395"/>
      <c r="FBG179" s="395"/>
      <c r="FBH179" s="395"/>
      <c r="FBI179" s="395"/>
      <c r="FBJ179" s="395"/>
      <c r="FBK179" s="395"/>
      <c r="FBL179" s="395"/>
      <c r="FBM179" s="395"/>
      <c r="FBN179" s="395"/>
      <c r="FBO179" s="395"/>
      <c r="FBP179" s="395"/>
      <c r="FBQ179" s="395"/>
      <c r="FBR179" s="395"/>
      <c r="FBS179" s="395"/>
      <c r="FBT179" s="395"/>
      <c r="FBU179" s="395"/>
      <c r="FBV179" s="395"/>
      <c r="FBW179" s="395"/>
      <c r="FBX179" s="395"/>
      <c r="FBY179" s="395"/>
      <c r="FBZ179" s="395"/>
      <c r="FCA179" s="395"/>
      <c r="FCB179" s="395"/>
      <c r="FCC179" s="395"/>
      <c r="FCD179" s="395"/>
      <c r="FCE179" s="395"/>
      <c r="FCF179" s="395"/>
      <c r="FCG179" s="395"/>
      <c r="FCH179" s="395"/>
      <c r="FCI179" s="395"/>
      <c r="FCJ179" s="395"/>
      <c r="FCK179" s="395"/>
      <c r="FCL179" s="395"/>
      <c r="FCM179" s="395"/>
      <c r="FCN179" s="395"/>
      <c r="FCO179" s="395"/>
      <c r="FCP179" s="395"/>
      <c r="FCQ179" s="395"/>
      <c r="FCR179" s="395"/>
      <c r="FCS179" s="395"/>
      <c r="FCT179" s="395"/>
      <c r="FCU179" s="395"/>
      <c r="FCV179" s="395"/>
      <c r="FCW179" s="395"/>
      <c r="FCX179" s="395"/>
      <c r="FCY179" s="395"/>
      <c r="FCZ179" s="395"/>
      <c r="FDA179" s="395"/>
      <c r="FDB179" s="395"/>
      <c r="FDC179" s="395"/>
      <c r="FDD179" s="395"/>
      <c r="FDE179" s="395"/>
      <c r="FDF179" s="395"/>
      <c r="FDG179" s="395"/>
      <c r="FDH179" s="395"/>
      <c r="FDI179" s="395"/>
      <c r="FDJ179" s="395"/>
      <c r="FDK179" s="395"/>
      <c r="FDL179" s="395"/>
      <c r="FDM179" s="395"/>
      <c r="FDN179" s="395"/>
      <c r="FDO179" s="395"/>
      <c r="FDP179" s="395"/>
      <c r="FDQ179" s="395"/>
      <c r="FDR179" s="395"/>
      <c r="FDS179" s="395"/>
      <c r="FDT179" s="395"/>
      <c r="FDU179" s="395"/>
      <c r="FDV179" s="395"/>
      <c r="FDW179" s="395"/>
      <c r="FDX179" s="395"/>
      <c r="FDY179" s="395"/>
      <c r="FDZ179" s="395"/>
      <c r="FEA179" s="395"/>
      <c r="FEB179" s="395"/>
      <c r="FEC179" s="395"/>
      <c r="FED179" s="395"/>
      <c r="FEE179" s="395"/>
      <c r="FEF179" s="395"/>
      <c r="FEG179" s="395"/>
      <c r="FEH179" s="395"/>
      <c r="FEI179" s="395"/>
      <c r="FEJ179" s="395"/>
      <c r="FEK179" s="395"/>
      <c r="FEL179" s="395"/>
      <c r="FEM179" s="395"/>
      <c r="FEN179" s="395"/>
      <c r="FEO179" s="395"/>
      <c r="FEP179" s="395"/>
      <c r="FEQ179" s="395"/>
      <c r="FER179" s="395"/>
      <c r="FES179" s="395"/>
      <c r="FET179" s="395"/>
      <c r="FEU179" s="395"/>
      <c r="FEV179" s="395"/>
      <c r="FEW179" s="395"/>
      <c r="FEX179" s="395"/>
      <c r="FEY179" s="395"/>
      <c r="FEZ179" s="395"/>
      <c r="FFA179" s="395"/>
      <c r="FFB179" s="395"/>
      <c r="FFC179" s="395"/>
      <c r="FFD179" s="395"/>
      <c r="FFE179" s="395"/>
      <c r="FFF179" s="395"/>
      <c r="FFG179" s="395"/>
      <c r="FFH179" s="395"/>
      <c r="FFI179" s="395"/>
      <c r="FFJ179" s="395"/>
      <c r="FFK179" s="395"/>
      <c r="FFL179" s="395"/>
      <c r="FFM179" s="395"/>
      <c r="FFN179" s="395"/>
      <c r="FFO179" s="395"/>
      <c r="FFP179" s="395"/>
      <c r="FFQ179" s="395"/>
      <c r="FFR179" s="395"/>
      <c r="FFS179" s="395"/>
      <c r="FFT179" s="395"/>
      <c r="FFU179" s="395"/>
      <c r="FFV179" s="395"/>
      <c r="FFW179" s="395"/>
      <c r="FFX179" s="395"/>
      <c r="FFY179" s="395"/>
      <c r="FFZ179" s="395"/>
      <c r="FGA179" s="395"/>
      <c r="FGB179" s="395"/>
      <c r="FGC179" s="395"/>
      <c r="FGD179" s="395"/>
      <c r="FGE179" s="395"/>
      <c r="FGF179" s="395"/>
      <c r="FGG179" s="395"/>
      <c r="FGH179" s="395"/>
      <c r="FGI179" s="395"/>
      <c r="FGJ179" s="395"/>
      <c r="FGK179" s="395"/>
      <c r="FGL179" s="395"/>
      <c r="FGM179" s="395"/>
      <c r="FGN179" s="395"/>
      <c r="FGO179" s="395"/>
      <c r="FGP179" s="395"/>
      <c r="FGQ179" s="395"/>
      <c r="FGR179" s="395"/>
      <c r="FGS179" s="395"/>
      <c r="FGT179" s="395"/>
      <c r="FGU179" s="395"/>
      <c r="FGV179" s="395"/>
      <c r="FGW179" s="395"/>
      <c r="FGX179" s="395"/>
      <c r="FGY179" s="395"/>
      <c r="FGZ179" s="395"/>
      <c r="FHA179" s="395"/>
      <c r="FHB179" s="395"/>
      <c r="FHC179" s="395"/>
      <c r="FHD179" s="395"/>
      <c r="FHE179" s="395"/>
      <c r="FHF179" s="395"/>
      <c r="FHG179" s="395"/>
      <c r="FHH179" s="395"/>
      <c r="FHI179" s="395"/>
      <c r="FHJ179" s="395"/>
      <c r="FHK179" s="395"/>
      <c r="FHL179" s="395"/>
      <c r="FHM179" s="395"/>
      <c r="FHN179" s="395"/>
      <c r="FHO179" s="395"/>
      <c r="FHP179" s="395"/>
      <c r="FHQ179" s="395"/>
      <c r="FHR179" s="395"/>
      <c r="FHS179" s="395"/>
      <c r="FHT179" s="395"/>
      <c r="FHU179" s="395"/>
      <c r="FHV179" s="395"/>
      <c r="FHW179" s="395"/>
      <c r="FHX179" s="395"/>
      <c r="FHY179" s="395"/>
      <c r="FHZ179" s="395"/>
      <c r="FIA179" s="395"/>
      <c r="FIB179" s="395"/>
      <c r="FIC179" s="395"/>
      <c r="FID179" s="395"/>
      <c r="FIE179" s="395"/>
      <c r="FIF179" s="395"/>
      <c r="FIG179" s="395"/>
      <c r="FIH179" s="395"/>
      <c r="FII179" s="395"/>
      <c r="FIJ179" s="395"/>
      <c r="FIK179" s="395"/>
      <c r="FIL179" s="395"/>
      <c r="FIM179" s="395"/>
      <c r="FIN179" s="395"/>
      <c r="FIO179" s="395"/>
      <c r="FIP179" s="395"/>
      <c r="FIQ179" s="395"/>
      <c r="FIR179" s="395"/>
      <c r="FIS179" s="395"/>
      <c r="FIT179" s="395"/>
      <c r="FIU179" s="395"/>
      <c r="FIV179" s="395"/>
      <c r="FIW179" s="395"/>
      <c r="FIX179" s="395"/>
      <c r="FIY179" s="395"/>
      <c r="FIZ179" s="395"/>
      <c r="FJA179" s="395"/>
      <c r="FJB179" s="395"/>
      <c r="FJC179" s="395"/>
      <c r="FJD179" s="395"/>
      <c r="FJE179" s="395"/>
      <c r="FJF179" s="395"/>
      <c r="FJG179" s="395"/>
      <c r="FJH179" s="395"/>
      <c r="FJI179" s="395"/>
      <c r="FJJ179" s="395"/>
      <c r="FJK179" s="395"/>
      <c r="FJL179" s="395"/>
      <c r="FJM179" s="395"/>
      <c r="FJN179" s="395"/>
      <c r="FJO179" s="395"/>
      <c r="FJP179" s="395"/>
      <c r="FJQ179" s="395"/>
      <c r="FJR179" s="395"/>
      <c r="FJS179" s="395"/>
      <c r="FJT179" s="395"/>
      <c r="FJU179" s="395"/>
      <c r="FJV179" s="395"/>
      <c r="FJW179" s="395"/>
      <c r="FJX179" s="395"/>
      <c r="FJY179" s="395"/>
      <c r="FJZ179" s="395"/>
      <c r="FKA179" s="395"/>
      <c r="FKB179" s="395"/>
      <c r="FKC179" s="395"/>
      <c r="FKD179" s="395"/>
      <c r="FKE179" s="395"/>
      <c r="FKF179" s="395"/>
      <c r="FKG179" s="395"/>
      <c r="FKH179" s="395"/>
      <c r="FKI179" s="395"/>
      <c r="FKJ179" s="395"/>
      <c r="FKK179" s="395"/>
      <c r="FKL179" s="395"/>
      <c r="FKM179" s="395"/>
      <c r="FKN179" s="395"/>
      <c r="FKO179" s="395"/>
      <c r="FKP179" s="395"/>
      <c r="FKQ179" s="395"/>
      <c r="FKR179" s="395"/>
      <c r="FKS179" s="395"/>
      <c r="FKT179" s="395"/>
      <c r="FKU179" s="395"/>
      <c r="FKV179" s="395"/>
      <c r="FKW179" s="395"/>
      <c r="FKX179" s="395"/>
      <c r="FKY179" s="395"/>
      <c r="FKZ179" s="395"/>
      <c r="FLA179" s="395"/>
      <c r="FLB179" s="395"/>
      <c r="FLC179" s="395"/>
      <c r="FLD179" s="395"/>
      <c r="FLE179" s="395"/>
      <c r="FLF179" s="395"/>
      <c r="FLG179" s="395"/>
      <c r="FLH179" s="395"/>
      <c r="FLI179" s="395"/>
      <c r="FLJ179" s="395"/>
      <c r="FLK179" s="395"/>
      <c r="FLL179" s="395"/>
      <c r="FLM179" s="395"/>
      <c r="FLN179" s="395"/>
      <c r="FLO179" s="395"/>
      <c r="FLP179" s="395"/>
      <c r="FLQ179" s="395"/>
      <c r="FLR179" s="395"/>
      <c r="FLS179" s="395"/>
      <c r="FLT179" s="395"/>
      <c r="FLU179" s="395"/>
      <c r="FLV179" s="395"/>
      <c r="FLW179" s="395"/>
      <c r="FLX179" s="395"/>
      <c r="FLY179" s="395"/>
      <c r="FLZ179" s="395"/>
      <c r="FMA179" s="395"/>
      <c r="FMB179" s="395"/>
      <c r="FMC179" s="395"/>
      <c r="FMD179" s="395"/>
      <c r="FME179" s="395"/>
      <c r="FMF179" s="395"/>
      <c r="FMG179" s="395"/>
      <c r="FMH179" s="395"/>
      <c r="FMI179" s="395"/>
      <c r="FMJ179" s="395"/>
      <c r="FMK179" s="395"/>
      <c r="FML179" s="395"/>
      <c r="FMM179" s="395"/>
      <c r="FMN179" s="395"/>
      <c r="FMO179" s="395"/>
      <c r="FMP179" s="395"/>
      <c r="FMQ179" s="395"/>
      <c r="FMR179" s="395"/>
      <c r="FMS179" s="395"/>
      <c r="FMT179" s="395"/>
      <c r="FMU179" s="395"/>
      <c r="FMV179" s="395"/>
      <c r="FMW179" s="395"/>
      <c r="FMX179" s="395"/>
      <c r="FMY179" s="395"/>
      <c r="FMZ179" s="395"/>
      <c r="FNA179" s="395"/>
      <c r="FNB179" s="395"/>
      <c r="FNC179" s="395"/>
      <c r="FND179" s="395"/>
      <c r="FNE179" s="395"/>
      <c r="FNF179" s="395"/>
      <c r="FNG179" s="395"/>
      <c r="FNH179" s="395"/>
      <c r="FNI179" s="395"/>
      <c r="FNJ179" s="395"/>
      <c r="FNK179" s="395"/>
      <c r="FNL179" s="395"/>
      <c r="FNM179" s="395"/>
      <c r="FNN179" s="395"/>
      <c r="FNO179" s="395"/>
      <c r="FNP179" s="395"/>
      <c r="FNQ179" s="395"/>
      <c r="FNR179" s="395"/>
      <c r="FNS179" s="395"/>
      <c r="FNT179" s="395"/>
      <c r="FNU179" s="395"/>
      <c r="FNV179" s="395"/>
      <c r="FNW179" s="395"/>
      <c r="FNX179" s="395"/>
      <c r="FNY179" s="395"/>
      <c r="FNZ179" s="395"/>
      <c r="FOA179" s="395"/>
      <c r="FOB179" s="395"/>
      <c r="FOC179" s="395"/>
      <c r="FOD179" s="395"/>
      <c r="FOE179" s="395"/>
      <c r="FOF179" s="395"/>
      <c r="FOG179" s="395"/>
      <c r="FOH179" s="395"/>
      <c r="FOI179" s="395"/>
      <c r="FOJ179" s="395"/>
      <c r="FOK179" s="395"/>
      <c r="FOL179" s="395"/>
      <c r="FOM179" s="395"/>
      <c r="FON179" s="395"/>
      <c r="FOO179" s="395"/>
      <c r="FOP179" s="395"/>
      <c r="FOQ179" s="395"/>
      <c r="FOR179" s="395"/>
      <c r="FOS179" s="395"/>
      <c r="FOT179" s="395"/>
      <c r="FOU179" s="395"/>
      <c r="FOV179" s="395"/>
      <c r="FOW179" s="395"/>
      <c r="FOX179" s="395"/>
      <c r="FOY179" s="395"/>
      <c r="FOZ179" s="395"/>
      <c r="FPA179" s="395"/>
      <c r="FPB179" s="395"/>
      <c r="FPC179" s="395"/>
      <c r="FPD179" s="395"/>
      <c r="FPE179" s="395"/>
      <c r="FPF179" s="395"/>
      <c r="FPG179" s="395"/>
      <c r="FPH179" s="395"/>
      <c r="FPI179" s="395"/>
      <c r="FPJ179" s="395"/>
      <c r="FPK179" s="395"/>
      <c r="FPL179" s="395"/>
      <c r="FPM179" s="395"/>
      <c r="FPN179" s="395"/>
      <c r="FPO179" s="395"/>
      <c r="FPP179" s="395"/>
      <c r="FPQ179" s="395"/>
      <c r="FPR179" s="395"/>
      <c r="FPS179" s="395"/>
      <c r="FPT179" s="395"/>
      <c r="FPU179" s="395"/>
      <c r="FPV179" s="395"/>
      <c r="FPW179" s="395"/>
      <c r="FPX179" s="395"/>
      <c r="FPY179" s="395"/>
      <c r="FPZ179" s="395"/>
      <c r="FQA179" s="395"/>
      <c r="FQB179" s="395"/>
      <c r="FQC179" s="395"/>
      <c r="FQD179" s="395"/>
      <c r="FQE179" s="395"/>
      <c r="FQF179" s="395"/>
      <c r="FQG179" s="395"/>
      <c r="FQH179" s="395"/>
      <c r="FQI179" s="395"/>
      <c r="FQJ179" s="395"/>
      <c r="FQK179" s="395"/>
      <c r="FQL179" s="395"/>
      <c r="FQM179" s="395"/>
      <c r="FQN179" s="395"/>
      <c r="FQO179" s="395"/>
      <c r="FQP179" s="395"/>
      <c r="FQQ179" s="395"/>
      <c r="FQR179" s="395"/>
      <c r="FQS179" s="395"/>
      <c r="FQT179" s="395"/>
      <c r="FQU179" s="395"/>
      <c r="FQV179" s="395"/>
      <c r="FQW179" s="395"/>
      <c r="FQX179" s="395"/>
      <c r="FQY179" s="395"/>
      <c r="FQZ179" s="395"/>
      <c r="FRA179" s="395"/>
      <c r="FRB179" s="395"/>
      <c r="FRC179" s="395"/>
      <c r="FRD179" s="395"/>
      <c r="FRE179" s="395"/>
      <c r="FRF179" s="395"/>
      <c r="FRG179" s="395"/>
      <c r="FRH179" s="395"/>
      <c r="FRI179" s="395"/>
      <c r="FRJ179" s="395"/>
      <c r="FRK179" s="395"/>
      <c r="FRL179" s="395"/>
      <c r="FRM179" s="395"/>
      <c r="FRN179" s="395"/>
      <c r="FRO179" s="395"/>
      <c r="FRP179" s="395"/>
      <c r="FRQ179" s="395"/>
      <c r="FRR179" s="395"/>
      <c r="FRS179" s="395"/>
      <c r="FRT179" s="395"/>
      <c r="FRU179" s="395"/>
      <c r="FRV179" s="395"/>
      <c r="FRW179" s="395"/>
      <c r="FRX179" s="395"/>
      <c r="FRY179" s="395"/>
      <c r="FRZ179" s="395"/>
      <c r="FSA179" s="395"/>
      <c r="FSB179" s="395"/>
      <c r="FSC179" s="395"/>
      <c r="FSD179" s="395"/>
      <c r="FSE179" s="395"/>
      <c r="FSF179" s="395"/>
      <c r="FSG179" s="395"/>
      <c r="FSH179" s="395"/>
      <c r="FSI179" s="395"/>
      <c r="FSJ179" s="395"/>
      <c r="FSK179" s="395"/>
      <c r="FSL179" s="395"/>
      <c r="FSM179" s="395"/>
      <c r="FSN179" s="395"/>
      <c r="FSO179" s="395"/>
      <c r="FSP179" s="395"/>
      <c r="FSQ179" s="395"/>
      <c r="FSR179" s="395"/>
      <c r="FSS179" s="395"/>
      <c r="FST179" s="395"/>
      <c r="FSU179" s="395"/>
      <c r="FSV179" s="395"/>
      <c r="FSW179" s="395"/>
      <c r="FSX179" s="395"/>
      <c r="FSY179" s="395"/>
      <c r="FSZ179" s="395"/>
      <c r="FTA179" s="395"/>
      <c r="FTB179" s="395"/>
      <c r="FTC179" s="395"/>
      <c r="FTD179" s="395"/>
      <c r="FTE179" s="395"/>
      <c r="FTF179" s="395"/>
      <c r="FTG179" s="395"/>
      <c r="FTH179" s="395"/>
      <c r="FTI179" s="395"/>
      <c r="FTJ179" s="395"/>
      <c r="FTK179" s="395"/>
      <c r="FTL179" s="395"/>
      <c r="FTM179" s="395"/>
      <c r="FTN179" s="395"/>
      <c r="FTO179" s="395"/>
      <c r="FTP179" s="395"/>
      <c r="FTQ179" s="395"/>
      <c r="FTR179" s="395"/>
      <c r="FTS179" s="395"/>
      <c r="FTT179" s="395"/>
      <c r="FTU179" s="395"/>
      <c r="FTV179" s="395"/>
      <c r="FTW179" s="395"/>
      <c r="FTX179" s="395"/>
      <c r="FTY179" s="395"/>
      <c r="FTZ179" s="395"/>
      <c r="FUA179" s="395"/>
      <c r="FUB179" s="395"/>
      <c r="FUC179" s="395"/>
      <c r="FUD179" s="395"/>
      <c r="FUE179" s="395"/>
      <c r="FUF179" s="395"/>
      <c r="FUG179" s="395"/>
      <c r="FUH179" s="395"/>
      <c r="FUI179" s="395"/>
      <c r="FUJ179" s="395"/>
      <c r="FUK179" s="395"/>
      <c r="FUL179" s="395"/>
      <c r="FUM179" s="395"/>
      <c r="FUN179" s="395"/>
      <c r="FUO179" s="395"/>
      <c r="FUP179" s="395"/>
      <c r="FUQ179" s="395"/>
      <c r="FUR179" s="395"/>
      <c r="FUS179" s="395"/>
      <c r="FUT179" s="395"/>
      <c r="FUU179" s="395"/>
      <c r="FUV179" s="395"/>
      <c r="FUW179" s="395"/>
      <c r="FUX179" s="395"/>
      <c r="FUY179" s="395"/>
      <c r="FUZ179" s="395"/>
      <c r="FVA179" s="395"/>
      <c r="FVB179" s="395"/>
      <c r="FVC179" s="395"/>
      <c r="FVD179" s="395"/>
      <c r="FVE179" s="395"/>
      <c r="FVF179" s="395"/>
      <c r="FVG179" s="395"/>
      <c r="FVH179" s="395"/>
      <c r="FVI179" s="395"/>
      <c r="FVJ179" s="395"/>
      <c r="FVK179" s="395"/>
      <c r="FVL179" s="395"/>
      <c r="FVM179" s="395"/>
      <c r="FVN179" s="395"/>
      <c r="FVO179" s="395"/>
      <c r="FVP179" s="395"/>
      <c r="FVQ179" s="395"/>
      <c r="FVR179" s="395"/>
      <c r="FVS179" s="395"/>
      <c r="FVT179" s="395"/>
      <c r="FVU179" s="395"/>
      <c r="FVV179" s="395"/>
      <c r="FVW179" s="395"/>
      <c r="FVX179" s="395"/>
      <c r="FVY179" s="395"/>
      <c r="FVZ179" s="395"/>
      <c r="FWA179" s="395"/>
      <c r="FWB179" s="395"/>
      <c r="FWC179" s="395"/>
      <c r="FWD179" s="395"/>
      <c r="FWE179" s="395"/>
      <c r="FWF179" s="395"/>
      <c r="FWG179" s="395"/>
      <c r="FWH179" s="395"/>
      <c r="FWI179" s="395"/>
      <c r="FWJ179" s="395"/>
      <c r="FWK179" s="395"/>
      <c r="FWL179" s="395"/>
      <c r="FWM179" s="395"/>
      <c r="FWN179" s="395"/>
      <c r="FWO179" s="395"/>
      <c r="FWP179" s="395"/>
      <c r="FWQ179" s="395"/>
      <c r="FWR179" s="395"/>
      <c r="FWS179" s="395"/>
      <c r="FWT179" s="395"/>
      <c r="FWU179" s="395"/>
      <c r="FWV179" s="395"/>
      <c r="FWW179" s="395"/>
      <c r="FWX179" s="395"/>
      <c r="FWY179" s="395"/>
      <c r="FWZ179" s="395"/>
      <c r="FXA179" s="395"/>
      <c r="FXB179" s="395"/>
      <c r="FXC179" s="395"/>
      <c r="FXD179" s="395"/>
      <c r="FXE179" s="395"/>
      <c r="FXF179" s="395"/>
      <c r="FXG179" s="395"/>
      <c r="FXH179" s="395"/>
      <c r="FXI179" s="395"/>
      <c r="FXJ179" s="395"/>
      <c r="FXK179" s="395"/>
      <c r="FXL179" s="395"/>
      <c r="FXM179" s="395"/>
      <c r="FXN179" s="395"/>
      <c r="FXO179" s="395"/>
      <c r="FXP179" s="395"/>
      <c r="FXQ179" s="395"/>
      <c r="FXR179" s="395"/>
      <c r="FXS179" s="395"/>
      <c r="FXT179" s="395"/>
      <c r="FXU179" s="395"/>
      <c r="FXV179" s="395"/>
      <c r="FXW179" s="395"/>
      <c r="FXX179" s="395"/>
      <c r="FXY179" s="395"/>
      <c r="FXZ179" s="395"/>
      <c r="FYA179" s="395"/>
      <c r="FYB179" s="395"/>
      <c r="FYC179" s="395"/>
      <c r="FYD179" s="395"/>
      <c r="FYE179" s="395"/>
      <c r="FYF179" s="395"/>
      <c r="FYG179" s="395"/>
      <c r="FYH179" s="395"/>
      <c r="FYI179" s="395"/>
      <c r="FYJ179" s="395"/>
      <c r="FYK179" s="395"/>
      <c r="FYL179" s="395"/>
      <c r="FYM179" s="395"/>
      <c r="FYN179" s="395"/>
      <c r="FYO179" s="395"/>
      <c r="FYP179" s="395"/>
      <c r="FYQ179" s="395"/>
      <c r="FYR179" s="395"/>
      <c r="FYS179" s="395"/>
      <c r="FYT179" s="395"/>
      <c r="FYU179" s="395"/>
      <c r="FYV179" s="395"/>
      <c r="FYW179" s="395"/>
      <c r="FYX179" s="395"/>
      <c r="FYY179" s="395"/>
      <c r="FYZ179" s="395"/>
      <c r="FZA179" s="395"/>
      <c r="FZB179" s="395"/>
      <c r="FZC179" s="395"/>
      <c r="FZD179" s="395"/>
      <c r="FZE179" s="395"/>
      <c r="FZF179" s="395"/>
      <c r="FZG179" s="395"/>
      <c r="FZH179" s="395"/>
      <c r="FZI179" s="395"/>
      <c r="FZJ179" s="395"/>
      <c r="FZK179" s="395"/>
      <c r="FZL179" s="395"/>
      <c r="FZM179" s="395"/>
      <c r="FZN179" s="395"/>
      <c r="FZO179" s="395"/>
      <c r="FZP179" s="395"/>
      <c r="FZQ179" s="395"/>
      <c r="FZR179" s="395"/>
      <c r="FZS179" s="395"/>
      <c r="FZT179" s="395"/>
      <c r="FZU179" s="395"/>
      <c r="FZV179" s="395"/>
      <c r="FZW179" s="395"/>
      <c r="FZX179" s="395"/>
      <c r="FZY179" s="395"/>
      <c r="FZZ179" s="395"/>
      <c r="GAA179" s="395"/>
      <c r="GAB179" s="395"/>
      <c r="GAC179" s="395"/>
      <c r="GAD179" s="395"/>
      <c r="GAE179" s="395"/>
      <c r="GAF179" s="395"/>
      <c r="GAG179" s="395"/>
      <c r="GAH179" s="395"/>
      <c r="GAI179" s="395"/>
      <c r="GAJ179" s="395"/>
      <c r="GAK179" s="395"/>
      <c r="GAL179" s="395"/>
      <c r="GAM179" s="395"/>
      <c r="GAN179" s="395"/>
      <c r="GAO179" s="395"/>
      <c r="GAP179" s="395"/>
      <c r="GAQ179" s="395"/>
      <c r="GAR179" s="395"/>
      <c r="GAS179" s="395"/>
      <c r="GAT179" s="395"/>
      <c r="GAU179" s="395"/>
      <c r="GAV179" s="395"/>
      <c r="GAW179" s="395"/>
      <c r="GAX179" s="395"/>
      <c r="GAY179" s="395"/>
      <c r="GAZ179" s="395"/>
      <c r="GBA179" s="395"/>
      <c r="GBB179" s="395"/>
      <c r="GBC179" s="395"/>
      <c r="GBD179" s="395"/>
      <c r="GBE179" s="395"/>
      <c r="GBF179" s="395"/>
      <c r="GBG179" s="395"/>
      <c r="GBH179" s="395"/>
      <c r="GBI179" s="395"/>
      <c r="GBJ179" s="395"/>
      <c r="GBK179" s="395"/>
      <c r="GBL179" s="395"/>
      <c r="GBM179" s="395"/>
      <c r="GBN179" s="395"/>
      <c r="GBO179" s="395"/>
      <c r="GBP179" s="395"/>
      <c r="GBQ179" s="395"/>
      <c r="GBR179" s="395"/>
      <c r="GBS179" s="395"/>
      <c r="GBT179" s="395"/>
      <c r="GBU179" s="395"/>
      <c r="GBV179" s="395"/>
      <c r="GBW179" s="395"/>
      <c r="GBX179" s="395"/>
      <c r="GBY179" s="395"/>
      <c r="GBZ179" s="395"/>
      <c r="GCA179" s="395"/>
      <c r="GCB179" s="395"/>
      <c r="GCC179" s="395"/>
      <c r="GCD179" s="395"/>
      <c r="GCE179" s="395"/>
      <c r="GCF179" s="395"/>
      <c r="GCG179" s="395"/>
      <c r="GCH179" s="395"/>
      <c r="GCI179" s="395"/>
      <c r="GCJ179" s="395"/>
      <c r="GCK179" s="395"/>
      <c r="GCL179" s="395"/>
      <c r="GCM179" s="395"/>
      <c r="GCN179" s="395"/>
      <c r="GCO179" s="395"/>
      <c r="GCP179" s="395"/>
      <c r="GCQ179" s="395"/>
      <c r="GCR179" s="395"/>
      <c r="GCS179" s="395"/>
      <c r="GCT179" s="395"/>
      <c r="GCU179" s="395"/>
      <c r="GCV179" s="395"/>
      <c r="GCW179" s="395"/>
      <c r="GCX179" s="395"/>
      <c r="GCY179" s="395"/>
      <c r="GCZ179" s="395"/>
      <c r="GDA179" s="395"/>
      <c r="GDB179" s="395"/>
      <c r="GDC179" s="395"/>
      <c r="GDD179" s="395"/>
      <c r="GDE179" s="395"/>
      <c r="GDF179" s="395"/>
      <c r="GDG179" s="395"/>
      <c r="GDH179" s="395"/>
      <c r="GDI179" s="395"/>
      <c r="GDJ179" s="395"/>
      <c r="GDK179" s="395"/>
      <c r="GDL179" s="395"/>
      <c r="GDM179" s="395"/>
      <c r="GDN179" s="395"/>
      <c r="GDO179" s="395"/>
      <c r="GDP179" s="395"/>
      <c r="GDQ179" s="395"/>
      <c r="GDR179" s="395"/>
      <c r="GDS179" s="395"/>
      <c r="GDT179" s="395"/>
      <c r="GDU179" s="395"/>
      <c r="GDV179" s="395"/>
      <c r="GDW179" s="395"/>
      <c r="GDX179" s="395"/>
      <c r="GDY179" s="395"/>
      <c r="GDZ179" s="395"/>
      <c r="GEA179" s="395"/>
      <c r="GEB179" s="395"/>
      <c r="GEC179" s="395"/>
      <c r="GED179" s="395"/>
      <c r="GEE179" s="395"/>
      <c r="GEF179" s="395"/>
      <c r="GEG179" s="395"/>
      <c r="GEH179" s="395"/>
      <c r="GEI179" s="395"/>
      <c r="GEJ179" s="395"/>
      <c r="GEK179" s="395"/>
      <c r="GEL179" s="395"/>
      <c r="GEM179" s="395"/>
      <c r="GEN179" s="395"/>
      <c r="GEO179" s="395"/>
      <c r="GEP179" s="395"/>
      <c r="GEQ179" s="395"/>
      <c r="GER179" s="395"/>
      <c r="GES179" s="395"/>
      <c r="GET179" s="395"/>
      <c r="GEU179" s="395"/>
      <c r="GEV179" s="395"/>
      <c r="GEW179" s="395"/>
      <c r="GEX179" s="395"/>
      <c r="GEY179" s="395"/>
      <c r="GEZ179" s="395"/>
      <c r="GFA179" s="395"/>
      <c r="GFB179" s="395"/>
      <c r="GFC179" s="395"/>
      <c r="GFD179" s="395"/>
      <c r="GFE179" s="395"/>
      <c r="GFF179" s="395"/>
      <c r="GFG179" s="395"/>
      <c r="GFH179" s="395"/>
      <c r="GFI179" s="395"/>
      <c r="GFJ179" s="395"/>
      <c r="GFK179" s="395"/>
      <c r="GFL179" s="395"/>
      <c r="GFM179" s="395"/>
      <c r="GFN179" s="395"/>
      <c r="GFO179" s="395"/>
      <c r="GFP179" s="395"/>
      <c r="GFQ179" s="395"/>
      <c r="GFR179" s="395"/>
      <c r="GFS179" s="395"/>
      <c r="GFT179" s="395"/>
      <c r="GFU179" s="395"/>
      <c r="GFV179" s="395"/>
      <c r="GFW179" s="395"/>
      <c r="GFX179" s="395"/>
      <c r="GFY179" s="395"/>
      <c r="GFZ179" s="395"/>
      <c r="GGA179" s="395"/>
      <c r="GGB179" s="395"/>
      <c r="GGC179" s="395"/>
      <c r="GGD179" s="395"/>
      <c r="GGE179" s="395"/>
      <c r="GGF179" s="395"/>
      <c r="GGG179" s="395"/>
      <c r="GGH179" s="395"/>
      <c r="GGI179" s="395"/>
      <c r="GGJ179" s="395"/>
      <c r="GGK179" s="395"/>
      <c r="GGL179" s="395"/>
      <c r="GGM179" s="395"/>
      <c r="GGN179" s="395"/>
      <c r="GGO179" s="395"/>
      <c r="GGP179" s="395"/>
      <c r="GGQ179" s="395"/>
      <c r="GGR179" s="395"/>
      <c r="GGS179" s="395"/>
      <c r="GGT179" s="395"/>
      <c r="GGU179" s="395"/>
      <c r="GGV179" s="395"/>
      <c r="GGW179" s="395"/>
      <c r="GGX179" s="395"/>
      <c r="GGY179" s="395"/>
      <c r="GGZ179" s="395"/>
      <c r="GHA179" s="395"/>
      <c r="GHB179" s="395"/>
      <c r="GHC179" s="395"/>
      <c r="GHD179" s="395"/>
      <c r="GHE179" s="395"/>
      <c r="GHF179" s="395"/>
      <c r="GHG179" s="395"/>
      <c r="GHH179" s="395"/>
      <c r="GHI179" s="395"/>
      <c r="GHJ179" s="395"/>
      <c r="GHK179" s="395"/>
      <c r="GHL179" s="395"/>
      <c r="GHM179" s="395"/>
      <c r="GHN179" s="395"/>
      <c r="GHO179" s="395"/>
      <c r="GHP179" s="395"/>
      <c r="GHQ179" s="395"/>
      <c r="GHR179" s="395"/>
      <c r="GHS179" s="395"/>
      <c r="GHT179" s="395"/>
      <c r="GHU179" s="395"/>
      <c r="GHV179" s="395"/>
      <c r="GHW179" s="395"/>
      <c r="GHX179" s="395"/>
      <c r="GHY179" s="395"/>
      <c r="GHZ179" s="395"/>
      <c r="GIA179" s="395"/>
      <c r="GIB179" s="395"/>
      <c r="GIC179" s="395"/>
      <c r="GID179" s="395"/>
      <c r="GIE179" s="395"/>
      <c r="GIF179" s="395"/>
      <c r="GIG179" s="395"/>
      <c r="GIH179" s="395"/>
      <c r="GII179" s="395"/>
      <c r="GIJ179" s="395"/>
      <c r="GIK179" s="395"/>
      <c r="GIL179" s="395"/>
      <c r="GIM179" s="395"/>
      <c r="GIN179" s="395"/>
      <c r="GIO179" s="395"/>
      <c r="GIP179" s="395"/>
      <c r="GIQ179" s="395"/>
      <c r="GIR179" s="395"/>
      <c r="GIS179" s="395"/>
      <c r="GIT179" s="395"/>
      <c r="GIU179" s="395"/>
      <c r="GIV179" s="395"/>
      <c r="GIW179" s="395"/>
      <c r="GIX179" s="395"/>
      <c r="GIY179" s="395"/>
      <c r="GIZ179" s="395"/>
      <c r="GJA179" s="395"/>
      <c r="GJB179" s="395"/>
      <c r="GJC179" s="395"/>
      <c r="GJD179" s="395"/>
      <c r="GJE179" s="395"/>
      <c r="GJF179" s="395"/>
      <c r="GJG179" s="395"/>
      <c r="GJH179" s="395"/>
      <c r="GJI179" s="395"/>
      <c r="GJJ179" s="395"/>
      <c r="GJK179" s="395"/>
      <c r="GJL179" s="395"/>
      <c r="GJM179" s="395"/>
      <c r="GJN179" s="395"/>
      <c r="GJO179" s="395"/>
      <c r="GJP179" s="395"/>
      <c r="GJQ179" s="395"/>
      <c r="GJR179" s="395"/>
      <c r="GJS179" s="395"/>
      <c r="GJT179" s="395"/>
      <c r="GJU179" s="395"/>
      <c r="GJV179" s="395"/>
      <c r="GJW179" s="395"/>
      <c r="GJX179" s="395"/>
      <c r="GJY179" s="395"/>
      <c r="GJZ179" s="395"/>
      <c r="GKA179" s="395"/>
      <c r="GKB179" s="395"/>
      <c r="GKC179" s="395"/>
      <c r="GKD179" s="395"/>
      <c r="GKE179" s="395"/>
      <c r="GKF179" s="395"/>
      <c r="GKG179" s="395"/>
      <c r="GKH179" s="395"/>
      <c r="GKI179" s="395"/>
      <c r="GKJ179" s="395"/>
      <c r="GKK179" s="395"/>
      <c r="GKL179" s="395"/>
      <c r="GKM179" s="395"/>
      <c r="GKN179" s="395"/>
      <c r="GKO179" s="395"/>
      <c r="GKP179" s="395"/>
      <c r="GKQ179" s="395"/>
      <c r="GKR179" s="395"/>
      <c r="GKS179" s="395"/>
      <c r="GKT179" s="395"/>
      <c r="GKU179" s="395"/>
      <c r="GKV179" s="395"/>
      <c r="GKW179" s="395"/>
      <c r="GKX179" s="395"/>
      <c r="GKY179" s="395"/>
      <c r="GKZ179" s="395"/>
      <c r="GLA179" s="395"/>
      <c r="GLB179" s="395"/>
      <c r="GLC179" s="395"/>
      <c r="GLD179" s="395"/>
      <c r="GLE179" s="395"/>
      <c r="GLF179" s="395"/>
      <c r="GLG179" s="395"/>
      <c r="GLH179" s="395"/>
      <c r="GLI179" s="395"/>
      <c r="GLJ179" s="395"/>
      <c r="GLK179" s="395"/>
      <c r="GLL179" s="395"/>
      <c r="GLM179" s="395"/>
      <c r="GLN179" s="395"/>
      <c r="GLO179" s="395"/>
      <c r="GLP179" s="395"/>
      <c r="GLQ179" s="395"/>
      <c r="GLR179" s="395"/>
      <c r="GLS179" s="395"/>
      <c r="GLT179" s="395"/>
      <c r="GLU179" s="395"/>
      <c r="GLV179" s="395"/>
      <c r="GLW179" s="395"/>
      <c r="GLX179" s="395"/>
      <c r="GLY179" s="395"/>
      <c r="GLZ179" s="395"/>
      <c r="GMA179" s="395"/>
      <c r="GMB179" s="395"/>
      <c r="GMC179" s="395"/>
      <c r="GMD179" s="395"/>
      <c r="GME179" s="395"/>
      <c r="GMF179" s="395"/>
      <c r="GMG179" s="395"/>
      <c r="GMH179" s="395"/>
      <c r="GMI179" s="395"/>
      <c r="GMJ179" s="395"/>
      <c r="GMK179" s="395"/>
      <c r="GML179" s="395"/>
      <c r="GMM179" s="395"/>
      <c r="GMN179" s="395"/>
      <c r="GMO179" s="395"/>
      <c r="GMP179" s="395"/>
      <c r="GMQ179" s="395"/>
      <c r="GMR179" s="395"/>
      <c r="GMS179" s="395"/>
      <c r="GMT179" s="395"/>
      <c r="GMU179" s="395"/>
      <c r="GMV179" s="395"/>
      <c r="GMW179" s="395"/>
      <c r="GMX179" s="395"/>
      <c r="GMY179" s="395"/>
      <c r="GMZ179" s="395"/>
      <c r="GNA179" s="395"/>
      <c r="GNB179" s="395"/>
      <c r="GNC179" s="395"/>
      <c r="GND179" s="395"/>
      <c r="GNE179" s="395"/>
      <c r="GNF179" s="395"/>
      <c r="GNG179" s="395"/>
      <c r="GNH179" s="395"/>
      <c r="GNI179" s="395"/>
      <c r="GNJ179" s="395"/>
      <c r="GNK179" s="395"/>
      <c r="GNL179" s="395"/>
      <c r="GNM179" s="395"/>
      <c r="GNN179" s="395"/>
      <c r="GNO179" s="395"/>
      <c r="GNP179" s="395"/>
      <c r="GNQ179" s="395"/>
      <c r="GNR179" s="395"/>
      <c r="GNS179" s="395"/>
      <c r="GNT179" s="395"/>
      <c r="GNU179" s="395"/>
      <c r="GNV179" s="395"/>
      <c r="GNW179" s="395"/>
      <c r="GNX179" s="395"/>
      <c r="GNY179" s="395"/>
      <c r="GNZ179" s="395"/>
      <c r="GOA179" s="395"/>
      <c r="GOB179" s="395"/>
      <c r="GOC179" s="395"/>
      <c r="GOD179" s="395"/>
      <c r="GOE179" s="395"/>
      <c r="GOF179" s="395"/>
      <c r="GOG179" s="395"/>
      <c r="GOH179" s="395"/>
      <c r="GOI179" s="395"/>
      <c r="GOJ179" s="395"/>
      <c r="GOK179" s="395"/>
      <c r="GOL179" s="395"/>
      <c r="GOM179" s="395"/>
      <c r="GON179" s="395"/>
      <c r="GOO179" s="395"/>
      <c r="GOP179" s="395"/>
      <c r="GOQ179" s="395"/>
      <c r="GOR179" s="395"/>
      <c r="GOS179" s="395"/>
      <c r="GOT179" s="395"/>
      <c r="GOU179" s="395"/>
      <c r="GOV179" s="395"/>
      <c r="GOW179" s="395"/>
      <c r="GOX179" s="395"/>
      <c r="GOY179" s="395"/>
      <c r="GOZ179" s="395"/>
      <c r="GPA179" s="395"/>
      <c r="GPB179" s="395"/>
      <c r="GPC179" s="395"/>
      <c r="GPD179" s="395"/>
      <c r="GPE179" s="395"/>
      <c r="GPF179" s="395"/>
      <c r="GPG179" s="395"/>
      <c r="GPH179" s="395"/>
      <c r="GPI179" s="395"/>
      <c r="GPJ179" s="395"/>
      <c r="GPK179" s="395"/>
      <c r="GPL179" s="395"/>
      <c r="GPM179" s="395"/>
      <c r="GPN179" s="395"/>
      <c r="GPO179" s="395"/>
      <c r="GPP179" s="395"/>
      <c r="GPQ179" s="395"/>
      <c r="GPR179" s="395"/>
      <c r="GPS179" s="395"/>
      <c r="GPT179" s="395"/>
      <c r="GPU179" s="395"/>
      <c r="GPV179" s="395"/>
      <c r="GPW179" s="395"/>
      <c r="GPX179" s="395"/>
      <c r="GPY179" s="395"/>
      <c r="GPZ179" s="395"/>
      <c r="GQA179" s="395"/>
      <c r="GQB179" s="395"/>
      <c r="GQC179" s="395"/>
      <c r="GQD179" s="395"/>
      <c r="GQE179" s="395"/>
      <c r="GQF179" s="395"/>
      <c r="GQG179" s="395"/>
      <c r="GQH179" s="395"/>
      <c r="GQI179" s="395"/>
      <c r="GQJ179" s="395"/>
      <c r="GQK179" s="395"/>
      <c r="GQL179" s="395"/>
      <c r="GQM179" s="395"/>
      <c r="GQN179" s="395"/>
      <c r="GQO179" s="395"/>
      <c r="GQP179" s="395"/>
      <c r="GQQ179" s="395"/>
      <c r="GQR179" s="395"/>
      <c r="GQS179" s="395"/>
      <c r="GQT179" s="395"/>
      <c r="GQU179" s="395"/>
      <c r="GQV179" s="395"/>
      <c r="GQW179" s="395"/>
      <c r="GQX179" s="395"/>
      <c r="GQY179" s="395"/>
      <c r="GQZ179" s="395"/>
      <c r="GRA179" s="395"/>
      <c r="GRB179" s="395"/>
      <c r="GRC179" s="395"/>
      <c r="GRD179" s="395"/>
      <c r="GRE179" s="395"/>
      <c r="GRF179" s="395"/>
      <c r="GRG179" s="395"/>
      <c r="GRH179" s="395"/>
      <c r="GRI179" s="395"/>
      <c r="GRJ179" s="395"/>
      <c r="GRK179" s="395"/>
      <c r="GRL179" s="395"/>
      <c r="GRM179" s="395"/>
      <c r="GRN179" s="395"/>
      <c r="GRO179" s="395"/>
      <c r="GRP179" s="395"/>
      <c r="GRQ179" s="395"/>
      <c r="GRR179" s="395"/>
      <c r="GRS179" s="395"/>
      <c r="GRT179" s="395"/>
      <c r="GRU179" s="395"/>
      <c r="GRV179" s="395"/>
      <c r="GRW179" s="395"/>
      <c r="GRX179" s="395"/>
      <c r="GRY179" s="395"/>
      <c r="GRZ179" s="395"/>
      <c r="GSA179" s="395"/>
      <c r="GSB179" s="395"/>
      <c r="GSC179" s="395"/>
      <c r="GSD179" s="395"/>
      <c r="GSE179" s="395"/>
      <c r="GSF179" s="395"/>
      <c r="GSG179" s="395"/>
      <c r="GSH179" s="395"/>
      <c r="GSI179" s="395"/>
      <c r="GSJ179" s="395"/>
      <c r="GSK179" s="395"/>
      <c r="GSL179" s="395"/>
      <c r="GSM179" s="395"/>
      <c r="GSN179" s="395"/>
      <c r="GSO179" s="395"/>
      <c r="GSP179" s="395"/>
      <c r="GSQ179" s="395"/>
      <c r="GSR179" s="395"/>
      <c r="GSS179" s="395"/>
      <c r="GST179" s="395"/>
      <c r="GSU179" s="395"/>
      <c r="GSV179" s="395"/>
      <c r="GSW179" s="395"/>
      <c r="GSX179" s="395"/>
      <c r="GSY179" s="395"/>
      <c r="GSZ179" s="395"/>
      <c r="GTA179" s="395"/>
      <c r="GTB179" s="395"/>
      <c r="GTC179" s="395"/>
      <c r="GTD179" s="395"/>
      <c r="GTE179" s="395"/>
      <c r="GTF179" s="395"/>
      <c r="GTG179" s="395"/>
      <c r="GTH179" s="395"/>
      <c r="GTI179" s="395"/>
      <c r="GTJ179" s="395"/>
      <c r="GTK179" s="395"/>
      <c r="GTL179" s="395"/>
      <c r="GTM179" s="395"/>
      <c r="GTN179" s="395"/>
      <c r="GTO179" s="395"/>
      <c r="GTP179" s="395"/>
      <c r="GTQ179" s="395"/>
      <c r="GTR179" s="395"/>
      <c r="GTS179" s="395"/>
      <c r="GTT179" s="395"/>
      <c r="GTU179" s="395"/>
      <c r="GTV179" s="395"/>
      <c r="GTW179" s="395"/>
      <c r="GTX179" s="395"/>
      <c r="GTY179" s="395"/>
      <c r="GTZ179" s="395"/>
      <c r="GUA179" s="395"/>
      <c r="GUB179" s="395"/>
      <c r="GUC179" s="395"/>
      <c r="GUD179" s="395"/>
      <c r="GUE179" s="395"/>
      <c r="GUF179" s="395"/>
      <c r="GUG179" s="395"/>
      <c r="GUH179" s="395"/>
      <c r="GUI179" s="395"/>
      <c r="GUJ179" s="395"/>
      <c r="GUK179" s="395"/>
      <c r="GUL179" s="395"/>
      <c r="GUM179" s="395"/>
      <c r="GUN179" s="395"/>
      <c r="GUO179" s="395"/>
      <c r="GUP179" s="395"/>
      <c r="GUQ179" s="395"/>
      <c r="GUR179" s="395"/>
      <c r="GUS179" s="395"/>
      <c r="GUT179" s="395"/>
      <c r="GUU179" s="395"/>
      <c r="GUV179" s="395"/>
      <c r="GUW179" s="395"/>
      <c r="GUX179" s="395"/>
      <c r="GUY179" s="395"/>
      <c r="GUZ179" s="395"/>
      <c r="GVA179" s="395"/>
      <c r="GVB179" s="395"/>
      <c r="GVC179" s="395"/>
      <c r="GVD179" s="395"/>
      <c r="GVE179" s="395"/>
      <c r="GVF179" s="395"/>
      <c r="GVG179" s="395"/>
      <c r="GVH179" s="395"/>
      <c r="GVI179" s="395"/>
      <c r="GVJ179" s="395"/>
      <c r="GVK179" s="395"/>
      <c r="GVL179" s="395"/>
      <c r="GVM179" s="395"/>
      <c r="GVN179" s="395"/>
      <c r="GVO179" s="395"/>
      <c r="GVP179" s="395"/>
      <c r="GVQ179" s="395"/>
      <c r="GVR179" s="395"/>
      <c r="GVS179" s="395"/>
      <c r="GVT179" s="395"/>
      <c r="GVU179" s="395"/>
      <c r="GVV179" s="395"/>
      <c r="GVW179" s="395"/>
      <c r="GVX179" s="395"/>
      <c r="GVY179" s="395"/>
      <c r="GVZ179" s="395"/>
      <c r="GWA179" s="395"/>
      <c r="GWB179" s="395"/>
      <c r="GWC179" s="395"/>
      <c r="GWD179" s="395"/>
      <c r="GWE179" s="395"/>
      <c r="GWF179" s="395"/>
      <c r="GWG179" s="395"/>
      <c r="GWH179" s="395"/>
      <c r="GWI179" s="395"/>
      <c r="GWJ179" s="395"/>
      <c r="GWK179" s="395"/>
      <c r="GWL179" s="395"/>
      <c r="GWM179" s="395"/>
      <c r="GWN179" s="395"/>
      <c r="GWO179" s="395"/>
      <c r="GWP179" s="395"/>
      <c r="GWQ179" s="395"/>
      <c r="GWR179" s="395"/>
      <c r="GWS179" s="395"/>
      <c r="GWT179" s="395"/>
      <c r="GWU179" s="395"/>
      <c r="GWV179" s="395"/>
      <c r="GWW179" s="395"/>
      <c r="GWX179" s="395"/>
      <c r="GWY179" s="395"/>
      <c r="GWZ179" s="395"/>
      <c r="GXA179" s="395"/>
      <c r="GXB179" s="395"/>
      <c r="GXC179" s="395"/>
      <c r="GXD179" s="395"/>
      <c r="GXE179" s="395"/>
      <c r="GXF179" s="395"/>
      <c r="GXG179" s="395"/>
      <c r="GXH179" s="395"/>
      <c r="GXI179" s="395"/>
      <c r="GXJ179" s="395"/>
      <c r="GXK179" s="395"/>
      <c r="GXL179" s="395"/>
      <c r="GXM179" s="395"/>
      <c r="GXN179" s="395"/>
      <c r="GXO179" s="395"/>
      <c r="GXP179" s="395"/>
      <c r="GXQ179" s="395"/>
      <c r="GXR179" s="395"/>
      <c r="GXS179" s="395"/>
      <c r="GXT179" s="395"/>
      <c r="GXU179" s="395"/>
      <c r="GXV179" s="395"/>
      <c r="GXW179" s="395"/>
      <c r="GXX179" s="395"/>
      <c r="GXY179" s="395"/>
      <c r="GXZ179" s="395"/>
      <c r="GYA179" s="395"/>
      <c r="GYB179" s="395"/>
      <c r="GYC179" s="395"/>
      <c r="GYD179" s="395"/>
      <c r="GYE179" s="395"/>
      <c r="GYF179" s="395"/>
      <c r="GYG179" s="395"/>
      <c r="GYH179" s="395"/>
      <c r="GYI179" s="395"/>
      <c r="GYJ179" s="395"/>
      <c r="GYK179" s="395"/>
      <c r="GYL179" s="395"/>
      <c r="GYM179" s="395"/>
      <c r="GYN179" s="395"/>
      <c r="GYO179" s="395"/>
      <c r="GYP179" s="395"/>
      <c r="GYQ179" s="395"/>
      <c r="GYR179" s="395"/>
      <c r="GYS179" s="395"/>
      <c r="GYT179" s="395"/>
      <c r="GYU179" s="395"/>
      <c r="GYV179" s="395"/>
      <c r="GYW179" s="395"/>
      <c r="GYX179" s="395"/>
      <c r="GYY179" s="395"/>
      <c r="GYZ179" s="395"/>
      <c r="GZA179" s="395"/>
      <c r="GZB179" s="395"/>
      <c r="GZC179" s="395"/>
      <c r="GZD179" s="395"/>
      <c r="GZE179" s="395"/>
      <c r="GZF179" s="395"/>
      <c r="GZG179" s="395"/>
      <c r="GZH179" s="395"/>
      <c r="GZI179" s="395"/>
      <c r="GZJ179" s="395"/>
      <c r="GZK179" s="395"/>
      <c r="GZL179" s="395"/>
      <c r="GZM179" s="395"/>
      <c r="GZN179" s="395"/>
      <c r="GZO179" s="395"/>
      <c r="GZP179" s="395"/>
      <c r="GZQ179" s="395"/>
      <c r="GZR179" s="395"/>
      <c r="GZS179" s="395"/>
      <c r="GZT179" s="395"/>
      <c r="GZU179" s="395"/>
      <c r="GZV179" s="395"/>
      <c r="GZW179" s="395"/>
      <c r="GZX179" s="395"/>
      <c r="GZY179" s="395"/>
      <c r="GZZ179" s="395"/>
      <c r="HAA179" s="395"/>
      <c r="HAB179" s="395"/>
      <c r="HAC179" s="395"/>
      <c r="HAD179" s="395"/>
      <c r="HAE179" s="395"/>
      <c r="HAF179" s="395"/>
      <c r="HAG179" s="395"/>
      <c r="HAH179" s="395"/>
      <c r="HAI179" s="395"/>
      <c r="HAJ179" s="395"/>
      <c r="HAK179" s="395"/>
      <c r="HAL179" s="395"/>
      <c r="HAM179" s="395"/>
      <c r="HAN179" s="395"/>
      <c r="HAO179" s="395"/>
      <c r="HAP179" s="395"/>
      <c r="HAQ179" s="395"/>
      <c r="HAR179" s="395"/>
      <c r="HAS179" s="395"/>
      <c r="HAT179" s="395"/>
      <c r="HAU179" s="395"/>
      <c r="HAV179" s="395"/>
      <c r="HAW179" s="395"/>
      <c r="HAX179" s="395"/>
      <c r="HAY179" s="395"/>
      <c r="HAZ179" s="395"/>
      <c r="HBA179" s="395"/>
      <c r="HBB179" s="395"/>
      <c r="HBC179" s="395"/>
      <c r="HBD179" s="395"/>
      <c r="HBE179" s="395"/>
      <c r="HBF179" s="395"/>
      <c r="HBG179" s="395"/>
      <c r="HBH179" s="395"/>
      <c r="HBI179" s="395"/>
      <c r="HBJ179" s="395"/>
      <c r="HBK179" s="395"/>
      <c r="HBL179" s="395"/>
      <c r="HBM179" s="395"/>
      <c r="HBN179" s="395"/>
      <c r="HBO179" s="395"/>
      <c r="HBP179" s="395"/>
      <c r="HBQ179" s="395"/>
      <c r="HBR179" s="395"/>
      <c r="HBS179" s="395"/>
      <c r="HBT179" s="395"/>
      <c r="HBU179" s="395"/>
      <c r="HBV179" s="395"/>
      <c r="HBW179" s="395"/>
      <c r="HBX179" s="395"/>
      <c r="HBY179" s="395"/>
      <c r="HBZ179" s="395"/>
      <c r="HCA179" s="395"/>
      <c r="HCB179" s="395"/>
      <c r="HCC179" s="395"/>
      <c r="HCD179" s="395"/>
      <c r="HCE179" s="395"/>
      <c r="HCF179" s="395"/>
      <c r="HCG179" s="395"/>
      <c r="HCH179" s="395"/>
      <c r="HCI179" s="395"/>
      <c r="HCJ179" s="395"/>
      <c r="HCK179" s="395"/>
      <c r="HCL179" s="395"/>
      <c r="HCM179" s="395"/>
      <c r="HCN179" s="395"/>
      <c r="HCO179" s="395"/>
      <c r="HCP179" s="395"/>
      <c r="HCQ179" s="395"/>
      <c r="HCR179" s="395"/>
      <c r="HCS179" s="395"/>
      <c r="HCT179" s="395"/>
      <c r="HCU179" s="395"/>
      <c r="HCV179" s="395"/>
      <c r="HCW179" s="395"/>
      <c r="HCX179" s="395"/>
      <c r="HCY179" s="395"/>
      <c r="HCZ179" s="395"/>
      <c r="HDA179" s="395"/>
      <c r="HDB179" s="395"/>
      <c r="HDC179" s="395"/>
      <c r="HDD179" s="395"/>
      <c r="HDE179" s="395"/>
      <c r="HDF179" s="395"/>
      <c r="HDG179" s="395"/>
      <c r="HDH179" s="395"/>
      <c r="HDI179" s="395"/>
      <c r="HDJ179" s="395"/>
      <c r="HDK179" s="395"/>
      <c r="HDL179" s="395"/>
      <c r="HDM179" s="395"/>
      <c r="HDN179" s="395"/>
      <c r="HDO179" s="395"/>
      <c r="HDP179" s="395"/>
      <c r="HDQ179" s="395"/>
      <c r="HDR179" s="395"/>
      <c r="HDS179" s="395"/>
      <c r="HDT179" s="395"/>
      <c r="HDU179" s="395"/>
      <c r="HDV179" s="395"/>
      <c r="HDW179" s="395"/>
      <c r="HDX179" s="395"/>
      <c r="HDY179" s="395"/>
      <c r="HDZ179" s="395"/>
      <c r="HEA179" s="395"/>
      <c r="HEB179" s="395"/>
      <c r="HEC179" s="395"/>
      <c r="HED179" s="395"/>
      <c r="HEE179" s="395"/>
      <c r="HEF179" s="395"/>
      <c r="HEG179" s="395"/>
      <c r="HEH179" s="395"/>
      <c r="HEI179" s="395"/>
      <c r="HEJ179" s="395"/>
      <c r="HEK179" s="395"/>
      <c r="HEL179" s="395"/>
      <c r="HEM179" s="395"/>
      <c r="HEN179" s="395"/>
      <c r="HEO179" s="395"/>
      <c r="HEP179" s="395"/>
      <c r="HEQ179" s="395"/>
      <c r="HER179" s="395"/>
      <c r="HES179" s="395"/>
      <c r="HET179" s="395"/>
      <c r="HEU179" s="395"/>
      <c r="HEV179" s="395"/>
      <c r="HEW179" s="395"/>
      <c r="HEX179" s="395"/>
      <c r="HEY179" s="395"/>
      <c r="HEZ179" s="395"/>
      <c r="HFA179" s="395"/>
      <c r="HFB179" s="395"/>
      <c r="HFC179" s="395"/>
      <c r="HFD179" s="395"/>
      <c r="HFE179" s="395"/>
      <c r="HFF179" s="395"/>
      <c r="HFG179" s="395"/>
      <c r="HFH179" s="395"/>
      <c r="HFI179" s="395"/>
      <c r="HFJ179" s="395"/>
      <c r="HFK179" s="395"/>
      <c r="HFL179" s="395"/>
      <c r="HFM179" s="395"/>
      <c r="HFN179" s="395"/>
      <c r="HFO179" s="395"/>
      <c r="HFP179" s="395"/>
      <c r="HFQ179" s="395"/>
      <c r="HFR179" s="395"/>
      <c r="HFS179" s="395"/>
      <c r="HFT179" s="395"/>
      <c r="HFU179" s="395"/>
      <c r="HFV179" s="395"/>
      <c r="HFW179" s="395"/>
      <c r="HFX179" s="395"/>
      <c r="HFY179" s="395"/>
      <c r="HFZ179" s="395"/>
      <c r="HGA179" s="395"/>
      <c r="HGB179" s="395"/>
      <c r="HGC179" s="395"/>
      <c r="HGD179" s="395"/>
      <c r="HGE179" s="395"/>
      <c r="HGF179" s="395"/>
      <c r="HGG179" s="395"/>
      <c r="HGH179" s="395"/>
      <c r="HGI179" s="395"/>
      <c r="HGJ179" s="395"/>
      <c r="HGK179" s="395"/>
      <c r="HGL179" s="395"/>
      <c r="HGM179" s="395"/>
      <c r="HGN179" s="395"/>
      <c r="HGO179" s="395"/>
      <c r="HGP179" s="395"/>
      <c r="HGQ179" s="395"/>
      <c r="HGR179" s="395"/>
      <c r="HGS179" s="395"/>
      <c r="HGT179" s="395"/>
      <c r="HGU179" s="395"/>
      <c r="HGV179" s="395"/>
      <c r="HGW179" s="395"/>
      <c r="HGX179" s="395"/>
      <c r="HGY179" s="395"/>
      <c r="HGZ179" s="395"/>
      <c r="HHA179" s="395"/>
      <c r="HHB179" s="395"/>
      <c r="HHC179" s="395"/>
      <c r="HHD179" s="395"/>
      <c r="HHE179" s="395"/>
      <c r="HHF179" s="395"/>
      <c r="HHG179" s="395"/>
      <c r="HHH179" s="395"/>
      <c r="HHI179" s="395"/>
      <c r="HHJ179" s="395"/>
      <c r="HHK179" s="395"/>
      <c r="HHL179" s="395"/>
      <c r="HHM179" s="395"/>
      <c r="HHN179" s="395"/>
      <c r="HHO179" s="395"/>
      <c r="HHP179" s="395"/>
      <c r="HHQ179" s="395"/>
      <c r="HHR179" s="395"/>
      <c r="HHS179" s="395"/>
      <c r="HHT179" s="395"/>
      <c r="HHU179" s="395"/>
      <c r="HHV179" s="395"/>
      <c r="HHW179" s="395"/>
      <c r="HHX179" s="395"/>
      <c r="HHY179" s="395"/>
      <c r="HHZ179" s="395"/>
      <c r="HIA179" s="395"/>
      <c r="HIB179" s="395"/>
      <c r="HIC179" s="395"/>
      <c r="HID179" s="395"/>
      <c r="HIE179" s="395"/>
      <c r="HIF179" s="395"/>
      <c r="HIG179" s="395"/>
      <c r="HIH179" s="395"/>
      <c r="HII179" s="395"/>
      <c r="HIJ179" s="395"/>
      <c r="HIK179" s="395"/>
      <c r="HIL179" s="395"/>
      <c r="HIM179" s="395"/>
      <c r="HIN179" s="395"/>
      <c r="HIO179" s="395"/>
      <c r="HIP179" s="395"/>
      <c r="HIQ179" s="395"/>
      <c r="HIR179" s="395"/>
      <c r="HIS179" s="395"/>
      <c r="HIT179" s="395"/>
      <c r="HIU179" s="395"/>
      <c r="HIV179" s="395"/>
      <c r="HIW179" s="395"/>
      <c r="HIX179" s="395"/>
      <c r="HIY179" s="395"/>
      <c r="HIZ179" s="395"/>
      <c r="HJA179" s="395"/>
      <c r="HJB179" s="395"/>
      <c r="HJC179" s="395"/>
      <c r="HJD179" s="395"/>
      <c r="HJE179" s="395"/>
      <c r="HJF179" s="395"/>
      <c r="HJG179" s="395"/>
      <c r="HJH179" s="395"/>
      <c r="HJI179" s="395"/>
      <c r="HJJ179" s="395"/>
      <c r="HJK179" s="395"/>
      <c r="HJL179" s="395"/>
      <c r="HJM179" s="395"/>
      <c r="HJN179" s="395"/>
      <c r="HJO179" s="395"/>
      <c r="HJP179" s="395"/>
      <c r="HJQ179" s="395"/>
      <c r="HJR179" s="395"/>
      <c r="HJS179" s="395"/>
      <c r="HJT179" s="395"/>
      <c r="HJU179" s="395"/>
      <c r="HJV179" s="395"/>
      <c r="HJW179" s="395"/>
      <c r="HJX179" s="395"/>
      <c r="HJY179" s="395"/>
      <c r="HJZ179" s="395"/>
      <c r="HKA179" s="395"/>
      <c r="HKB179" s="395"/>
      <c r="HKC179" s="395"/>
      <c r="HKD179" s="395"/>
      <c r="HKE179" s="395"/>
      <c r="HKF179" s="395"/>
      <c r="HKG179" s="395"/>
      <c r="HKH179" s="395"/>
      <c r="HKI179" s="395"/>
      <c r="HKJ179" s="395"/>
      <c r="HKK179" s="395"/>
      <c r="HKL179" s="395"/>
      <c r="HKM179" s="395"/>
      <c r="HKN179" s="395"/>
      <c r="HKO179" s="395"/>
      <c r="HKP179" s="395"/>
      <c r="HKQ179" s="395"/>
      <c r="HKR179" s="395"/>
      <c r="HKS179" s="395"/>
      <c r="HKT179" s="395"/>
      <c r="HKU179" s="395"/>
      <c r="HKV179" s="395"/>
      <c r="HKW179" s="395"/>
      <c r="HKX179" s="395"/>
      <c r="HKY179" s="395"/>
      <c r="HKZ179" s="395"/>
      <c r="HLA179" s="395"/>
      <c r="HLB179" s="395"/>
      <c r="HLC179" s="395"/>
      <c r="HLD179" s="395"/>
      <c r="HLE179" s="395"/>
      <c r="HLF179" s="395"/>
      <c r="HLG179" s="395"/>
      <c r="HLH179" s="395"/>
      <c r="HLI179" s="395"/>
      <c r="HLJ179" s="395"/>
      <c r="HLK179" s="395"/>
      <c r="HLL179" s="395"/>
      <c r="HLM179" s="395"/>
      <c r="HLN179" s="395"/>
      <c r="HLO179" s="395"/>
      <c r="HLP179" s="395"/>
      <c r="HLQ179" s="395"/>
      <c r="HLR179" s="395"/>
      <c r="HLS179" s="395"/>
      <c r="HLT179" s="395"/>
      <c r="HLU179" s="395"/>
      <c r="HLV179" s="395"/>
      <c r="HLW179" s="395"/>
      <c r="HLX179" s="395"/>
      <c r="HLY179" s="395"/>
      <c r="HLZ179" s="395"/>
      <c r="HMA179" s="395"/>
      <c r="HMB179" s="395"/>
      <c r="HMC179" s="395"/>
      <c r="HMD179" s="395"/>
      <c r="HME179" s="395"/>
      <c r="HMF179" s="395"/>
      <c r="HMG179" s="395"/>
      <c r="HMH179" s="395"/>
      <c r="HMI179" s="395"/>
      <c r="HMJ179" s="395"/>
      <c r="HMK179" s="395"/>
      <c r="HML179" s="395"/>
      <c r="HMM179" s="395"/>
      <c r="HMN179" s="395"/>
      <c r="HMO179" s="395"/>
      <c r="HMP179" s="395"/>
      <c r="HMQ179" s="395"/>
      <c r="HMR179" s="395"/>
      <c r="HMS179" s="395"/>
      <c r="HMT179" s="395"/>
      <c r="HMU179" s="395"/>
      <c r="HMV179" s="395"/>
      <c r="HMW179" s="395"/>
      <c r="HMX179" s="395"/>
      <c r="HMY179" s="395"/>
      <c r="HMZ179" s="395"/>
      <c r="HNA179" s="395"/>
      <c r="HNB179" s="395"/>
      <c r="HNC179" s="395"/>
      <c r="HND179" s="395"/>
      <c r="HNE179" s="395"/>
      <c r="HNF179" s="395"/>
      <c r="HNG179" s="395"/>
      <c r="HNH179" s="395"/>
      <c r="HNI179" s="395"/>
      <c r="HNJ179" s="395"/>
      <c r="HNK179" s="395"/>
      <c r="HNL179" s="395"/>
      <c r="HNM179" s="395"/>
      <c r="HNN179" s="395"/>
      <c r="HNO179" s="395"/>
      <c r="HNP179" s="395"/>
      <c r="HNQ179" s="395"/>
      <c r="HNR179" s="395"/>
      <c r="HNS179" s="395"/>
      <c r="HNT179" s="395"/>
      <c r="HNU179" s="395"/>
      <c r="HNV179" s="395"/>
      <c r="HNW179" s="395"/>
      <c r="HNX179" s="395"/>
      <c r="HNY179" s="395"/>
      <c r="HNZ179" s="395"/>
      <c r="HOA179" s="395"/>
      <c r="HOB179" s="395"/>
      <c r="HOC179" s="395"/>
      <c r="HOD179" s="395"/>
      <c r="HOE179" s="395"/>
      <c r="HOF179" s="395"/>
      <c r="HOG179" s="395"/>
      <c r="HOH179" s="395"/>
      <c r="HOI179" s="395"/>
      <c r="HOJ179" s="395"/>
      <c r="HOK179" s="395"/>
      <c r="HOL179" s="395"/>
      <c r="HOM179" s="395"/>
      <c r="HON179" s="395"/>
      <c r="HOO179" s="395"/>
      <c r="HOP179" s="395"/>
      <c r="HOQ179" s="395"/>
      <c r="HOR179" s="395"/>
      <c r="HOS179" s="395"/>
      <c r="HOT179" s="395"/>
      <c r="HOU179" s="395"/>
      <c r="HOV179" s="395"/>
      <c r="HOW179" s="395"/>
      <c r="HOX179" s="395"/>
      <c r="HOY179" s="395"/>
      <c r="HOZ179" s="395"/>
      <c r="HPA179" s="395"/>
      <c r="HPB179" s="395"/>
      <c r="HPC179" s="395"/>
      <c r="HPD179" s="395"/>
      <c r="HPE179" s="395"/>
      <c r="HPF179" s="395"/>
      <c r="HPG179" s="395"/>
      <c r="HPH179" s="395"/>
      <c r="HPI179" s="395"/>
      <c r="HPJ179" s="395"/>
      <c r="HPK179" s="395"/>
      <c r="HPL179" s="395"/>
      <c r="HPM179" s="395"/>
      <c r="HPN179" s="395"/>
      <c r="HPO179" s="395"/>
      <c r="HPP179" s="395"/>
      <c r="HPQ179" s="395"/>
      <c r="HPR179" s="395"/>
      <c r="HPS179" s="395"/>
      <c r="HPT179" s="395"/>
      <c r="HPU179" s="395"/>
      <c r="HPV179" s="395"/>
      <c r="HPW179" s="395"/>
      <c r="HPX179" s="395"/>
      <c r="HPY179" s="395"/>
      <c r="HPZ179" s="395"/>
      <c r="HQA179" s="395"/>
      <c r="HQB179" s="395"/>
      <c r="HQC179" s="395"/>
      <c r="HQD179" s="395"/>
      <c r="HQE179" s="395"/>
      <c r="HQF179" s="395"/>
      <c r="HQG179" s="395"/>
      <c r="HQH179" s="395"/>
      <c r="HQI179" s="395"/>
      <c r="HQJ179" s="395"/>
      <c r="HQK179" s="395"/>
      <c r="HQL179" s="395"/>
      <c r="HQM179" s="395"/>
      <c r="HQN179" s="395"/>
      <c r="HQO179" s="395"/>
      <c r="HQP179" s="395"/>
      <c r="HQQ179" s="395"/>
      <c r="HQR179" s="395"/>
      <c r="HQS179" s="395"/>
      <c r="HQT179" s="395"/>
      <c r="HQU179" s="395"/>
      <c r="HQV179" s="395"/>
      <c r="HQW179" s="395"/>
      <c r="HQX179" s="395"/>
      <c r="HQY179" s="395"/>
      <c r="HQZ179" s="395"/>
      <c r="HRA179" s="395"/>
      <c r="HRB179" s="395"/>
      <c r="HRC179" s="395"/>
      <c r="HRD179" s="395"/>
      <c r="HRE179" s="395"/>
      <c r="HRF179" s="395"/>
      <c r="HRG179" s="395"/>
      <c r="HRH179" s="395"/>
      <c r="HRI179" s="395"/>
      <c r="HRJ179" s="395"/>
      <c r="HRK179" s="395"/>
      <c r="HRL179" s="395"/>
      <c r="HRM179" s="395"/>
      <c r="HRN179" s="395"/>
      <c r="HRO179" s="395"/>
      <c r="HRP179" s="395"/>
      <c r="HRQ179" s="395"/>
      <c r="HRR179" s="395"/>
      <c r="HRS179" s="395"/>
      <c r="HRT179" s="395"/>
      <c r="HRU179" s="395"/>
      <c r="HRV179" s="395"/>
      <c r="HRW179" s="395"/>
      <c r="HRX179" s="395"/>
      <c r="HRY179" s="395"/>
      <c r="HRZ179" s="395"/>
      <c r="HSA179" s="395"/>
      <c r="HSB179" s="395"/>
      <c r="HSC179" s="395"/>
      <c r="HSD179" s="395"/>
      <c r="HSE179" s="395"/>
      <c r="HSF179" s="395"/>
      <c r="HSG179" s="395"/>
      <c r="HSH179" s="395"/>
      <c r="HSI179" s="395"/>
      <c r="HSJ179" s="395"/>
      <c r="HSK179" s="395"/>
      <c r="HSL179" s="395"/>
      <c r="HSM179" s="395"/>
      <c r="HSN179" s="395"/>
      <c r="HSO179" s="395"/>
      <c r="HSP179" s="395"/>
      <c r="HSQ179" s="395"/>
      <c r="HSR179" s="395"/>
      <c r="HSS179" s="395"/>
      <c r="HST179" s="395"/>
      <c r="HSU179" s="395"/>
      <c r="HSV179" s="395"/>
      <c r="HSW179" s="395"/>
      <c r="HSX179" s="395"/>
      <c r="HSY179" s="395"/>
      <c r="HSZ179" s="395"/>
      <c r="HTA179" s="395"/>
      <c r="HTB179" s="395"/>
      <c r="HTC179" s="395"/>
      <c r="HTD179" s="395"/>
      <c r="HTE179" s="395"/>
      <c r="HTF179" s="395"/>
      <c r="HTG179" s="395"/>
      <c r="HTH179" s="395"/>
      <c r="HTI179" s="395"/>
      <c r="HTJ179" s="395"/>
      <c r="HTK179" s="395"/>
      <c r="HTL179" s="395"/>
      <c r="HTM179" s="395"/>
      <c r="HTN179" s="395"/>
      <c r="HTO179" s="395"/>
      <c r="HTP179" s="395"/>
      <c r="HTQ179" s="395"/>
      <c r="HTR179" s="395"/>
      <c r="HTS179" s="395"/>
      <c r="HTT179" s="395"/>
      <c r="HTU179" s="395"/>
      <c r="HTV179" s="395"/>
      <c r="HTW179" s="395"/>
      <c r="HTX179" s="395"/>
      <c r="HTY179" s="395"/>
      <c r="HTZ179" s="395"/>
      <c r="HUA179" s="395"/>
      <c r="HUB179" s="395"/>
      <c r="HUC179" s="395"/>
      <c r="HUD179" s="395"/>
      <c r="HUE179" s="395"/>
      <c r="HUF179" s="395"/>
      <c r="HUG179" s="395"/>
      <c r="HUH179" s="395"/>
      <c r="HUI179" s="395"/>
      <c r="HUJ179" s="395"/>
      <c r="HUK179" s="395"/>
      <c r="HUL179" s="395"/>
      <c r="HUM179" s="395"/>
      <c r="HUN179" s="395"/>
      <c r="HUO179" s="395"/>
      <c r="HUP179" s="395"/>
      <c r="HUQ179" s="395"/>
      <c r="HUR179" s="395"/>
      <c r="HUS179" s="395"/>
      <c r="HUT179" s="395"/>
      <c r="HUU179" s="395"/>
      <c r="HUV179" s="395"/>
      <c r="HUW179" s="395"/>
      <c r="HUX179" s="395"/>
      <c r="HUY179" s="395"/>
      <c r="HUZ179" s="395"/>
      <c r="HVA179" s="395"/>
      <c r="HVB179" s="395"/>
      <c r="HVC179" s="395"/>
      <c r="HVD179" s="395"/>
      <c r="HVE179" s="395"/>
      <c r="HVF179" s="395"/>
      <c r="HVG179" s="395"/>
      <c r="HVH179" s="395"/>
      <c r="HVI179" s="395"/>
      <c r="HVJ179" s="395"/>
      <c r="HVK179" s="395"/>
      <c r="HVL179" s="395"/>
      <c r="HVM179" s="395"/>
      <c r="HVN179" s="395"/>
      <c r="HVO179" s="395"/>
      <c r="HVP179" s="395"/>
      <c r="HVQ179" s="395"/>
      <c r="HVR179" s="395"/>
      <c r="HVS179" s="395"/>
      <c r="HVT179" s="395"/>
      <c r="HVU179" s="395"/>
      <c r="HVV179" s="395"/>
      <c r="HVW179" s="395"/>
      <c r="HVX179" s="395"/>
      <c r="HVY179" s="395"/>
      <c r="HVZ179" s="395"/>
      <c r="HWA179" s="395"/>
      <c r="HWB179" s="395"/>
      <c r="HWC179" s="395"/>
      <c r="HWD179" s="395"/>
      <c r="HWE179" s="395"/>
      <c r="HWF179" s="395"/>
      <c r="HWG179" s="395"/>
      <c r="HWH179" s="395"/>
      <c r="HWI179" s="395"/>
      <c r="HWJ179" s="395"/>
      <c r="HWK179" s="395"/>
      <c r="HWL179" s="395"/>
      <c r="HWM179" s="395"/>
      <c r="HWN179" s="395"/>
      <c r="HWO179" s="395"/>
      <c r="HWP179" s="395"/>
      <c r="HWQ179" s="395"/>
      <c r="HWR179" s="395"/>
      <c r="HWS179" s="395"/>
      <c r="HWT179" s="395"/>
      <c r="HWU179" s="395"/>
      <c r="HWV179" s="395"/>
      <c r="HWW179" s="395"/>
      <c r="HWX179" s="395"/>
      <c r="HWY179" s="395"/>
      <c r="HWZ179" s="395"/>
      <c r="HXA179" s="395"/>
      <c r="HXB179" s="395"/>
      <c r="HXC179" s="395"/>
      <c r="HXD179" s="395"/>
      <c r="HXE179" s="395"/>
      <c r="HXF179" s="395"/>
      <c r="HXG179" s="395"/>
      <c r="HXH179" s="395"/>
      <c r="HXI179" s="395"/>
      <c r="HXJ179" s="395"/>
      <c r="HXK179" s="395"/>
      <c r="HXL179" s="395"/>
      <c r="HXM179" s="395"/>
      <c r="HXN179" s="395"/>
      <c r="HXO179" s="395"/>
      <c r="HXP179" s="395"/>
      <c r="HXQ179" s="395"/>
      <c r="HXR179" s="395"/>
      <c r="HXS179" s="395"/>
      <c r="HXT179" s="395"/>
      <c r="HXU179" s="395"/>
      <c r="HXV179" s="395"/>
      <c r="HXW179" s="395"/>
      <c r="HXX179" s="395"/>
      <c r="HXY179" s="395"/>
      <c r="HXZ179" s="395"/>
      <c r="HYA179" s="395"/>
      <c r="HYB179" s="395"/>
      <c r="HYC179" s="395"/>
      <c r="HYD179" s="395"/>
      <c r="HYE179" s="395"/>
      <c r="HYF179" s="395"/>
      <c r="HYG179" s="395"/>
      <c r="HYH179" s="395"/>
      <c r="HYI179" s="395"/>
      <c r="HYJ179" s="395"/>
      <c r="HYK179" s="395"/>
      <c r="HYL179" s="395"/>
      <c r="HYM179" s="395"/>
      <c r="HYN179" s="395"/>
      <c r="HYO179" s="395"/>
      <c r="HYP179" s="395"/>
      <c r="HYQ179" s="395"/>
      <c r="HYR179" s="395"/>
      <c r="HYS179" s="395"/>
      <c r="HYT179" s="395"/>
      <c r="HYU179" s="395"/>
      <c r="HYV179" s="395"/>
      <c r="HYW179" s="395"/>
      <c r="HYX179" s="395"/>
      <c r="HYY179" s="395"/>
      <c r="HYZ179" s="395"/>
      <c r="HZA179" s="395"/>
      <c r="HZB179" s="395"/>
      <c r="HZC179" s="395"/>
      <c r="HZD179" s="395"/>
      <c r="HZE179" s="395"/>
      <c r="HZF179" s="395"/>
      <c r="HZG179" s="395"/>
      <c r="HZH179" s="395"/>
      <c r="HZI179" s="395"/>
      <c r="HZJ179" s="395"/>
      <c r="HZK179" s="395"/>
      <c r="HZL179" s="395"/>
      <c r="HZM179" s="395"/>
      <c r="HZN179" s="395"/>
      <c r="HZO179" s="395"/>
      <c r="HZP179" s="395"/>
      <c r="HZQ179" s="395"/>
      <c r="HZR179" s="395"/>
      <c r="HZS179" s="395"/>
      <c r="HZT179" s="395"/>
      <c r="HZU179" s="395"/>
      <c r="HZV179" s="395"/>
      <c r="HZW179" s="395"/>
      <c r="HZX179" s="395"/>
      <c r="HZY179" s="395"/>
      <c r="HZZ179" s="395"/>
      <c r="IAA179" s="395"/>
      <c r="IAB179" s="395"/>
      <c r="IAC179" s="395"/>
      <c r="IAD179" s="395"/>
      <c r="IAE179" s="395"/>
      <c r="IAF179" s="395"/>
      <c r="IAG179" s="395"/>
      <c r="IAH179" s="395"/>
      <c r="IAI179" s="395"/>
      <c r="IAJ179" s="395"/>
      <c r="IAK179" s="395"/>
      <c r="IAL179" s="395"/>
      <c r="IAM179" s="395"/>
      <c r="IAN179" s="395"/>
      <c r="IAO179" s="395"/>
      <c r="IAP179" s="395"/>
      <c r="IAQ179" s="395"/>
      <c r="IAR179" s="395"/>
      <c r="IAS179" s="395"/>
      <c r="IAT179" s="395"/>
      <c r="IAU179" s="395"/>
      <c r="IAV179" s="395"/>
      <c r="IAW179" s="395"/>
      <c r="IAX179" s="395"/>
      <c r="IAY179" s="395"/>
      <c r="IAZ179" s="395"/>
      <c r="IBA179" s="395"/>
      <c r="IBB179" s="395"/>
      <c r="IBC179" s="395"/>
      <c r="IBD179" s="395"/>
      <c r="IBE179" s="395"/>
      <c r="IBF179" s="395"/>
      <c r="IBG179" s="395"/>
      <c r="IBH179" s="395"/>
      <c r="IBI179" s="395"/>
      <c r="IBJ179" s="395"/>
      <c r="IBK179" s="395"/>
      <c r="IBL179" s="395"/>
      <c r="IBM179" s="395"/>
      <c r="IBN179" s="395"/>
      <c r="IBO179" s="395"/>
      <c r="IBP179" s="395"/>
      <c r="IBQ179" s="395"/>
      <c r="IBR179" s="395"/>
      <c r="IBS179" s="395"/>
      <c r="IBT179" s="395"/>
      <c r="IBU179" s="395"/>
      <c r="IBV179" s="395"/>
      <c r="IBW179" s="395"/>
      <c r="IBX179" s="395"/>
      <c r="IBY179" s="395"/>
      <c r="IBZ179" s="395"/>
      <c r="ICA179" s="395"/>
      <c r="ICB179" s="395"/>
      <c r="ICC179" s="395"/>
      <c r="ICD179" s="395"/>
      <c r="ICE179" s="395"/>
      <c r="ICF179" s="395"/>
      <c r="ICG179" s="395"/>
      <c r="ICH179" s="395"/>
      <c r="ICI179" s="395"/>
      <c r="ICJ179" s="395"/>
      <c r="ICK179" s="395"/>
      <c r="ICL179" s="395"/>
      <c r="ICM179" s="395"/>
      <c r="ICN179" s="395"/>
      <c r="ICO179" s="395"/>
      <c r="ICP179" s="395"/>
      <c r="ICQ179" s="395"/>
      <c r="ICR179" s="395"/>
      <c r="ICS179" s="395"/>
      <c r="ICT179" s="395"/>
      <c r="ICU179" s="395"/>
      <c r="ICV179" s="395"/>
      <c r="ICW179" s="395"/>
      <c r="ICX179" s="395"/>
      <c r="ICY179" s="395"/>
      <c r="ICZ179" s="395"/>
      <c r="IDA179" s="395"/>
      <c r="IDB179" s="395"/>
      <c r="IDC179" s="395"/>
      <c r="IDD179" s="395"/>
      <c r="IDE179" s="395"/>
      <c r="IDF179" s="395"/>
      <c r="IDG179" s="395"/>
      <c r="IDH179" s="395"/>
      <c r="IDI179" s="395"/>
      <c r="IDJ179" s="395"/>
      <c r="IDK179" s="395"/>
      <c r="IDL179" s="395"/>
      <c r="IDM179" s="395"/>
      <c r="IDN179" s="395"/>
      <c r="IDO179" s="395"/>
      <c r="IDP179" s="395"/>
      <c r="IDQ179" s="395"/>
      <c r="IDR179" s="395"/>
      <c r="IDS179" s="395"/>
      <c r="IDT179" s="395"/>
      <c r="IDU179" s="395"/>
      <c r="IDV179" s="395"/>
      <c r="IDW179" s="395"/>
      <c r="IDX179" s="395"/>
      <c r="IDY179" s="395"/>
      <c r="IDZ179" s="395"/>
      <c r="IEA179" s="395"/>
      <c r="IEB179" s="395"/>
      <c r="IEC179" s="395"/>
      <c r="IED179" s="395"/>
      <c r="IEE179" s="395"/>
      <c r="IEF179" s="395"/>
      <c r="IEG179" s="395"/>
      <c r="IEH179" s="395"/>
      <c r="IEI179" s="395"/>
      <c r="IEJ179" s="395"/>
      <c r="IEK179" s="395"/>
      <c r="IEL179" s="395"/>
      <c r="IEM179" s="395"/>
      <c r="IEN179" s="395"/>
      <c r="IEO179" s="395"/>
      <c r="IEP179" s="395"/>
      <c r="IEQ179" s="395"/>
      <c r="IER179" s="395"/>
      <c r="IES179" s="395"/>
      <c r="IET179" s="395"/>
      <c r="IEU179" s="395"/>
      <c r="IEV179" s="395"/>
      <c r="IEW179" s="395"/>
      <c r="IEX179" s="395"/>
      <c r="IEY179" s="395"/>
      <c r="IEZ179" s="395"/>
      <c r="IFA179" s="395"/>
      <c r="IFB179" s="395"/>
      <c r="IFC179" s="395"/>
      <c r="IFD179" s="395"/>
      <c r="IFE179" s="395"/>
      <c r="IFF179" s="395"/>
      <c r="IFG179" s="395"/>
      <c r="IFH179" s="395"/>
      <c r="IFI179" s="395"/>
      <c r="IFJ179" s="395"/>
      <c r="IFK179" s="395"/>
      <c r="IFL179" s="395"/>
      <c r="IFM179" s="395"/>
      <c r="IFN179" s="395"/>
      <c r="IFO179" s="395"/>
      <c r="IFP179" s="395"/>
      <c r="IFQ179" s="395"/>
      <c r="IFR179" s="395"/>
      <c r="IFS179" s="395"/>
      <c r="IFT179" s="395"/>
      <c r="IFU179" s="395"/>
      <c r="IFV179" s="395"/>
      <c r="IFW179" s="395"/>
      <c r="IFX179" s="395"/>
      <c r="IFY179" s="395"/>
      <c r="IFZ179" s="395"/>
      <c r="IGA179" s="395"/>
      <c r="IGB179" s="395"/>
      <c r="IGC179" s="395"/>
      <c r="IGD179" s="395"/>
      <c r="IGE179" s="395"/>
      <c r="IGF179" s="395"/>
      <c r="IGG179" s="395"/>
      <c r="IGH179" s="395"/>
      <c r="IGI179" s="395"/>
      <c r="IGJ179" s="395"/>
      <c r="IGK179" s="395"/>
      <c r="IGL179" s="395"/>
      <c r="IGM179" s="395"/>
      <c r="IGN179" s="395"/>
      <c r="IGO179" s="395"/>
      <c r="IGP179" s="395"/>
      <c r="IGQ179" s="395"/>
      <c r="IGR179" s="395"/>
      <c r="IGS179" s="395"/>
      <c r="IGT179" s="395"/>
      <c r="IGU179" s="395"/>
      <c r="IGV179" s="395"/>
      <c r="IGW179" s="395"/>
      <c r="IGX179" s="395"/>
      <c r="IGY179" s="395"/>
      <c r="IGZ179" s="395"/>
      <c r="IHA179" s="395"/>
      <c r="IHB179" s="395"/>
      <c r="IHC179" s="395"/>
      <c r="IHD179" s="395"/>
      <c r="IHE179" s="395"/>
      <c r="IHF179" s="395"/>
      <c r="IHG179" s="395"/>
      <c r="IHH179" s="395"/>
      <c r="IHI179" s="395"/>
      <c r="IHJ179" s="395"/>
      <c r="IHK179" s="395"/>
      <c r="IHL179" s="395"/>
      <c r="IHM179" s="395"/>
      <c r="IHN179" s="395"/>
      <c r="IHO179" s="395"/>
      <c r="IHP179" s="395"/>
      <c r="IHQ179" s="395"/>
      <c r="IHR179" s="395"/>
      <c r="IHS179" s="395"/>
      <c r="IHT179" s="395"/>
      <c r="IHU179" s="395"/>
      <c r="IHV179" s="395"/>
      <c r="IHW179" s="395"/>
      <c r="IHX179" s="395"/>
      <c r="IHY179" s="395"/>
      <c r="IHZ179" s="395"/>
      <c r="IIA179" s="395"/>
      <c r="IIB179" s="395"/>
      <c r="IIC179" s="395"/>
      <c r="IID179" s="395"/>
      <c r="IIE179" s="395"/>
      <c r="IIF179" s="395"/>
      <c r="IIG179" s="395"/>
      <c r="IIH179" s="395"/>
      <c r="III179" s="395"/>
      <c r="IIJ179" s="395"/>
      <c r="IIK179" s="395"/>
      <c r="IIL179" s="395"/>
      <c r="IIM179" s="395"/>
      <c r="IIN179" s="395"/>
      <c r="IIO179" s="395"/>
      <c r="IIP179" s="395"/>
      <c r="IIQ179" s="395"/>
      <c r="IIR179" s="395"/>
      <c r="IIS179" s="395"/>
      <c r="IIT179" s="395"/>
      <c r="IIU179" s="395"/>
      <c r="IIV179" s="395"/>
      <c r="IIW179" s="395"/>
      <c r="IIX179" s="395"/>
      <c r="IIY179" s="395"/>
      <c r="IIZ179" s="395"/>
      <c r="IJA179" s="395"/>
      <c r="IJB179" s="395"/>
      <c r="IJC179" s="395"/>
      <c r="IJD179" s="395"/>
      <c r="IJE179" s="395"/>
      <c r="IJF179" s="395"/>
      <c r="IJG179" s="395"/>
      <c r="IJH179" s="395"/>
      <c r="IJI179" s="395"/>
      <c r="IJJ179" s="395"/>
      <c r="IJK179" s="395"/>
      <c r="IJL179" s="395"/>
      <c r="IJM179" s="395"/>
      <c r="IJN179" s="395"/>
      <c r="IJO179" s="395"/>
      <c r="IJP179" s="395"/>
      <c r="IJQ179" s="395"/>
      <c r="IJR179" s="395"/>
      <c r="IJS179" s="395"/>
      <c r="IJT179" s="395"/>
      <c r="IJU179" s="395"/>
      <c r="IJV179" s="395"/>
      <c r="IJW179" s="395"/>
      <c r="IJX179" s="395"/>
      <c r="IJY179" s="395"/>
      <c r="IJZ179" s="395"/>
      <c r="IKA179" s="395"/>
      <c r="IKB179" s="395"/>
      <c r="IKC179" s="395"/>
      <c r="IKD179" s="395"/>
      <c r="IKE179" s="395"/>
      <c r="IKF179" s="395"/>
      <c r="IKG179" s="395"/>
      <c r="IKH179" s="395"/>
      <c r="IKI179" s="395"/>
      <c r="IKJ179" s="395"/>
      <c r="IKK179" s="395"/>
      <c r="IKL179" s="395"/>
      <c r="IKM179" s="395"/>
      <c r="IKN179" s="395"/>
      <c r="IKO179" s="395"/>
      <c r="IKP179" s="395"/>
      <c r="IKQ179" s="395"/>
      <c r="IKR179" s="395"/>
      <c r="IKS179" s="395"/>
      <c r="IKT179" s="395"/>
      <c r="IKU179" s="395"/>
      <c r="IKV179" s="395"/>
      <c r="IKW179" s="395"/>
      <c r="IKX179" s="395"/>
      <c r="IKY179" s="395"/>
      <c r="IKZ179" s="395"/>
      <c r="ILA179" s="395"/>
      <c r="ILB179" s="395"/>
      <c r="ILC179" s="395"/>
      <c r="ILD179" s="395"/>
      <c r="ILE179" s="395"/>
      <c r="ILF179" s="395"/>
      <c r="ILG179" s="395"/>
      <c r="ILH179" s="395"/>
      <c r="ILI179" s="395"/>
      <c r="ILJ179" s="395"/>
      <c r="ILK179" s="395"/>
      <c r="ILL179" s="395"/>
      <c r="ILM179" s="395"/>
      <c r="ILN179" s="395"/>
      <c r="ILO179" s="395"/>
      <c r="ILP179" s="395"/>
      <c r="ILQ179" s="395"/>
      <c r="ILR179" s="395"/>
      <c r="ILS179" s="395"/>
      <c r="ILT179" s="395"/>
      <c r="ILU179" s="395"/>
      <c r="ILV179" s="395"/>
      <c r="ILW179" s="395"/>
      <c r="ILX179" s="395"/>
      <c r="ILY179" s="395"/>
      <c r="ILZ179" s="395"/>
      <c r="IMA179" s="395"/>
      <c r="IMB179" s="395"/>
      <c r="IMC179" s="395"/>
      <c r="IMD179" s="395"/>
      <c r="IME179" s="395"/>
      <c r="IMF179" s="395"/>
      <c r="IMG179" s="395"/>
      <c r="IMH179" s="395"/>
      <c r="IMI179" s="395"/>
      <c r="IMJ179" s="395"/>
      <c r="IMK179" s="395"/>
      <c r="IML179" s="395"/>
      <c r="IMM179" s="395"/>
      <c r="IMN179" s="395"/>
      <c r="IMO179" s="395"/>
      <c r="IMP179" s="395"/>
      <c r="IMQ179" s="395"/>
      <c r="IMR179" s="395"/>
      <c r="IMS179" s="395"/>
      <c r="IMT179" s="395"/>
      <c r="IMU179" s="395"/>
      <c r="IMV179" s="395"/>
      <c r="IMW179" s="395"/>
      <c r="IMX179" s="395"/>
      <c r="IMY179" s="395"/>
      <c r="IMZ179" s="395"/>
      <c r="INA179" s="395"/>
      <c r="INB179" s="395"/>
      <c r="INC179" s="395"/>
      <c r="IND179" s="395"/>
      <c r="INE179" s="395"/>
      <c r="INF179" s="395"/>
      <c r="ING179" s="395"/>
      <c r="INH179" s="395"/>
      <c r="INI179" s="395"/>
      <c r="INJ179" s="395"/>
      <c r="INK179" s="395"/>
      <c r="INL179" s="395"/>
      <c r="INM179" s="395"/>
      <c r="INN179" s="395"/>
      <c r="INO179" s="395"/>
      <c r="INP179" s="395"/>
      <c r="INQ179" s="395"/>
      <c r="INR179" s="395"/>
      <c r="INS179" s="395"/>
      <c r="INT179" s="395"/>
      <c r="INU179" s="395"/>
      <c r="INV179" s="395"/>
      <c r="INW179" s="395"/>
      <c r="INX179" s="395"/>
      <c r="INY179" s="395"/>
      <c r="INZ179" s="395"/>
      <c r="IOA179" s="395"/>
      <c r="IOB179" s="395"/>
      <c r="IOC179" s="395"/>
      <c r="IOD179" s="395"/>
      <c r="IOE179" s="395"/>
      <c r="IOF179" s="395"/>
      <c r="IOG179" s="395"/>
      <c r="IOH179" s="395"/>
      <c r="IOI179" s="395"/>
      <c r="IOJ179" s="395"/>
      <c r="IOK179" s="395"/>
      <c r="IOL179" s="395"/>
      <c r="IOM179" s="395"/>
      <c r="ION179" s="395"/>
      <c r="IOO179" s="395"/>
      <c r="IOP179" s="395"/>
      <c r="IOQ179" s="395"/>
      <c r="IOR179" s="395"/>
      <c r="IOS179" s="395"/>
      <c r="IOT179" s="395"/>
      <c r="IOU179" s="395"/>
      <c r="IOV179" s="395"/>
      <c r="IOW179" s="395"/>
      <c r="IOX179" s="395"/>
      <c r="IOY179" s="395"/>
      <c r="IOZ179" s="395"/>
      <c r="IPA179" s="395"/>
      <c r="IPB179" s="395"/>
      <c r="IPC179" s="395"/>
      <c r="IPD179" s="395"/>
      <c r="IPE179" s="395"/>
      <c r="IPF179" s="395"/>
      <c r="IPG179" s="395"/>
      <c r="IPH179" s="395"/>
      <c r="IPI179" s="395"/>
      <c r="IPJ179" s="395"/>
      <c r="IPK179" s="395"/>
      <c r="IPL179" s="395"/>
      <c r="IPM179" s="395"/>
      <c r="IPN179" s="395"/>
      <c r="IPO179" s="395"/>
      <c r="IPP179" s="395"/>
      <c r="IPQ179" s="395"/>
      <c r="IPR179" s="395"/>
      <c r="IPS179" s="395"/>
      <c r="IPT179" s="395"/>
      <c r="IPU179" s="395"/>
      <c r="IPV179" s="395"/>
      <c r="IPW179" s="395"/>
      <c r="IPX179" s="395"/>
      <c r="IPY179" s="395"/>
      <c r="IPZ179" s="395"/>
      <c r="IQA179" s="395"/>
      <c r="IQB179" s="395"/>
      <c r="IQC179" s="395"/>
      <c r="IQD179" s="395"/>
      <c r="IQE179" s="395"/>
      <c r="IQF179" s="395"/>
      <c r="IQG179" s="395"/>
      <c r="IQH179" s="395"/>
      <c r="IQI179" s="395"/>
      <c r="IQJ179" s="395"/>
      <c r="IQK179" s="395"/>
      <c r="IQL179" s="395"/>
      <c r="IQM179" s="395"/>
      <c r="IQN179" s="395"/>
      <c r="IQO179" s="395"/>
      <c r="IQP179" s="395"/>
      <c r="IQQ179" s="395"/>
      <c r="IQR179" s="395"/>
      <c r="IQS179" s="395"/>
      <c r="IQT179" s="395"/>
      <c r="IQU179" s="395"/>
      <c r="IQV179" s="395"/>
      <c r="IQW179" s="395"/>
      <c r="IQX179" s="395"/>
      <c r="IQY179" s="395"/>
      <c r="IQZ179" s="395"/>
      <c r="IRA179" s="395"/>
      <c r="IRB179" s="395"/>
      <c r="IRC179" s="395"/>
      <c r="IRD179" s="395"/>
      <c r="IRE179" s="395"/>
      <c r="IRF179" s="395"/>
      <c r="IRG179" s="395"/>
      <c r="IRH179" s="395"/>
      <c r="IRI179" s="395"/>
      <c r="IRJ179" s="395"/>
      <c r="IRK179" s="395"/>
      <c r="IRL179" s="395"/>
      <c r="IRM179" s="395"/>
      <c r="IRN179" s="395"/>
      <c r="IRO179" s="395"/>
      <c r="IRP179" s="395"/>
      <c r="IRQ179" s="395"/>
      <c r="IRR179" s="395"/>
      <c r="IRS179" s="395"/>
      <c r="IRT179" s="395"/>
      <c r="IRU179" s="395"/>
      <c r="IRV179" s="395"/>
      <c r="IRW179" s="395"/>
      <c r="IRX179" s="395"/>
      <c r="IRY179" s="395"/>
      <c r="IRZ179" s="395"/>
      <c r="ISA179" s="395"/>
      <c r="ISB179" s="395"/>
      <c r="ISC179" s="395"/>
      <c r="ISD179" s="395"/>
      <c r="ISE179" s="395"/>
      <c r="ISF179" s="395"/>
      <c r="ISG179" s="395"/>
      <c r="ISH179" s="395"/>
      <c r="ISI179" s="395"/>
      <c r="ISJ179" s="395"/>
      <c r="ISK179" s="395"/>
      <c r="ISL179" s="395"/>
      <c r="ISM179" s="395"/>
      <c r="ISN179" s="395"/>
      <c r="ISO179" s="395"/>
      <c r="ISP179" s="395"/>
      <c r="ISQ179" s="395"/>
      <c r="ISR179" s="395"/>
      <c r="ISS179" s="395"/>
      <c r="IST179" s="395"/>
      <c r="ISU179" s="395"/>
      <c r="ISV179" s="395"/>
      <c r="ISW179" s="395"/>
      <c r="ISX179" s="395"/>
      <c r="ISY179" s="395"/>
      <c r="ISZ179" s="395"/>
      <c r="ITA179" s="395"/>
      <c r="ITB179" s="395"/>
      <c r="ITC179" s="395"/>
      <c r="ITD179" s="395"/>
      <c r="ITE179" s="395"/>
      <c r="ITF179" s="395"/>
      <c r="ITG179" s="395"/>
      <c r="ITH179" s="395"/>
      <c r="ITI179" s="395"/>
      <c r="ITJ179" s="395"/>
      <c r="ITK179" s="395"/>
      <c r="ITL179" s="395"/>
      <c r="ITM179" s="395"/>
      <c r="ITN179" s="395"/>
      <c r="ITO179" s="395"/>
      <c r="ITP179" s="395"/>
      <c r="ITQ179" s="395"/>
      <c r="ITR179" s="395"/>
      <c r="ITS179" s="395"/>
      <c r="ITT179" s="395"/>
      <c r="ITU179" s="395"/>
      <c r="ITV179" s="395"/>
      <c r="ITW179" s="395"/>
      <c r="ITX179" s="395"/>
      <c r="ITY179" s="395"/>
      <c r="ITZ179" s="395"/>
      <c r="IUA179" s="395"/>
      <c r="IUB179" s="395"/>
      <c r="IUC179" s="395"/>
      <c r="IUD179" s="395"/>
      <c r="IUE179" s="395"/>
      <c r="IUF179" s="395"/>
      <c r="IUG179" s="395"/>
      <c r="IUH179" s="395"/>
      <c r="IUI179" s="395"/>
      <c r="IUJ179" s="395"/>
      <c r="IUK179" s="395"/>
      <c r="IUL179" s="395"/>
      <c r="IUM179" s="395"/>
      <c r="IUN179" s="395"/>
      <c r="IUO179" s="395"/>
      <c r="IUP179" s="395"/>
      <c r="IUQ179" s="395"/>
      <c r="IUR179" s="395"/>
      <c r="IUS179" s="395"/>
      <c r="IUT179" s="395"/>
      <c r="IUU179" s="395"/>
      <c r="IUV179" s="395"/>
      <c r="IUW179" s="395"/>
      <c r="IUX179" s="395"/>
      <c r="IUY179" s="395"/>
      <c r="IUZ179" s="395"/>
      <c r="IVA179" s="395"/>
      <c r="IVB179" s="395"/>
      <c r="IVC179" s="395"/>
      <c r="IVD179" s="395"/>
      <c r="IVE179" s="395"/>
      <c r="IVF179" s="395"/>
      <c r="IVG179" s="395"/>
      <c r="IVH179" s="395"/>
      <c r="IVI179" s="395"/>
      <c r="IVJ179" s="395"/>
      <c r="IVK179" s="395"/>
      <c r="IVL179" s="395"/>
      <c r="IVM179" s="395"/>
      <c r="IVN179" s="395"/>
      <c r="IVO179" s="395"/>
      <c r="IVP179" s="395"/>
      <c r="IVQ179" s="395"/>
      <c r="IVR179" s="395"/>
      <c r="IVS179" s="395"/>
      <c r="IVT179" s="395"/>
      <c r="IVU179" s="395"/>
      <c r="IVV179" s="395"/>
      <c r="IVW179" s="395"/>
      <c r="IVX179" s="395"/>
      <c r="IVY179" s="395"/>
      <c r="IVZ179" s="395"/>
      <c r="IWA179" s="395"/>
      <c r="IWB179" s="395"/>
      <c r="IWC179" s="395"/>
      <c r="IWD179" s="395"/>
      <c r="IWE179" s="395"/>
      <c r="IWF179" s="395"/>
      <c r="IWG179" s="395"/>
      <c r="IWH179" s="395"/>
      <c r="IWI179" s="395"/>
      <c r="IWJ179" s="395"/>
      <c r="IWK179" s="395"/>
      <c r="IWL179" s="395"/>
      <c r="IWM179" s="395"/>
      <c r="IWN179" s="395"/>
      <c r="IWO179" s="395"/>
      <c r="IWP179" s="395"/>
      <c r="IWQ179" s="395"/>
      <c r="IWR179" s="395"/>
      <c r="IWS179" s="395"/>
      <c r="IWT179" s="395"/>
      <c r="IWU179" s="395"/>
      <c r="IWV179" s="395"/>
      <c r="IWW179" s="395"/>
      <c r="IWX179" s="395"/>
      <c r="IWY179" s="395"/>
      <c r="IWZ179" s="395"/>
      <c r="IXA179" s="395"/>
      <c r="IXB179" s="395"/>
      <c r="IXC179" s="395"/>
      <c r="IXD179" s="395"/>
      <c r="IXE179" s="395"/>
      <c r="IXF179" s="395"/>
      <c r="IXG179" s="395"/>
      <c r="IXH179" s="395"/>
      <c r="IXI179" s="395"/>
      <c r="IXJ179" s="395"/>
      <c r="IXK179" s="395"/>
      <c r="IXL179" s="395"/>
      <c r="IXM179" s="395"/>
      <c r="IXN179" s="395"/>
      <c r="IXO179" s="395"/>
      <c r="IXP179" s="395"/>
      <c r="IXQ179" s="395"/>
      <c r="IXR179" s="395"/>
      <c r="IXS179" s="395"/>
      <c r="IXT179" s="395"/>
      <c r="IXU179" s="395"/>
      <c r="IXV179" s="395"/>
      <c r="IXW179" s="395"/>
      <c r="IXX179" s="395"/>
      <c r="IXY179" s="395"/>
      <c r="IXZ179" s="395"/>
      <c r="IYA179" s="395"/>
      <c r="IYB179" s="395"/>
      <c r="IYC179" s="395"/>
      <c r="IYD179" s="395"/>
      <c r="IYE179" s="395"/>
      <c r="IYF179" s="395"/>
      <c r="IYG179" s="395"/>
      <c r="IYH179" s="395"/>
      <c r="IYI179" s="395"/>
      <c r="IYJ179" s="395"/>
      <c r="IYK179" s="395"/>
      <c r="IYL179" s="395"/>
      <c r="IYM179" s="395"/>
      <c r="IYN179" s="395"/>
      <c r="IYO179" s="395"/>
      <c r="IYP179" s="395"/>
      <c r="IYQ179" s="395"/>
      <c r="IYR179" s="395"/>
      <c r="IYS179" s="395"/>
      <c r="IYT179" s="395"/>
      <c r="IYU179" s="395"/>
      <c r="IYV179" s="395"/>
      <c r="IYW179" s="395"/>
      <c r="IYX179" s="395"/>
      <c r="IYY179" s="395"/>
      <c r="IYZ179" s="395"/>
      <c r="IZA179" s="395"/>
      <c r="IZB179" s="395"/>
      <c r="IZC179" s="395"/>
      <c r="IZD179" s="395"/>
      <c r="IZE179" s="395"/>
      <c r="IZF179" s="395"/>
      <c r="IZG179" s="395"/>
      <c r="IZH179" s="395"/>
      <c r="IZI179" s="395"/>
      <c r="IZJ179" s="395"/>
      <c r="IZK179" s="395"/>
      <c r="IZL179" s="395"/>
      <c r="IZM179" s="395"/>
      <c r="IZN179" s="395"/>
      <c r="IZO179" s="395"/>
      <c r="IZP179" s="395"/>
      <c r="IZQ179" s="395"/>
      <c r="IZR179" s="395"/>
      <c r="IZS179" s="395"/>
      <c r="IZT179" s="395"/>
      <c r="IZU179" s="395"/>
      <c r="IZV179" s="395"/>
      <c r="IZW179" s="395"/>
      <c r="IZX179" s="395"/>
      <c r="IZY179" s="395"/>
      <c r="IZZ179" s="395"/>
      <c r="JAA179" s="395"/>
      <c r="JAB179" s="395"/>
      <c r="JAC179" s="395"/>
      <c r="JAD179" s="395"/>
      <c r="JAE179" s="395"/>
      <c r="JAF179" s="395"/>
      <c r="JAG179" s="395"/>
      <c r="JAH179" s="395"/>
      <c r="JAI179" s="395"/>
      <c r="JAJ179" s="395"/>
      <c r="JAK179" s="395"/>
      <c r="JAL179" s="395"/>
      <c r="JAM179" s="395"/>
      <c r="JAN179" s="395"/>
      <c r="JAO179" s="395"/>
      <c r="JAP179" s="395"/>
      <c r="JAQ179" s="395"/>
      <c r="JAR179" s="395"/>
      <c r="JAS179" s="395"/>
      <c r="JAT179" s="395"/>
      <c r="JAU179" s="395"/>
      <c r="JAV179" s="395"/>
      <c r="JAW179" s="395"/>
      <c r="JAX179" s="395"/>
      <c r="JAY179" s="395"/>
      <c r="JAZ179" s="395"/>
      <c r="JBA179" s="395"/>
      <c r="JBB179" s="395"/>
      <c r="JBC179" s="395"/>
      <c r="JBD179" s="395"/>
      <c r="JBE179" s="395"/>
      <c r="JBF179" s="395"/>
      <c r="JBG179" s="395"/>
      <c r="JBH179" s="395"/>
      <c r="JBI179" s="395"/>
      <c r="JBJ179" s="395"/>
      <c r="JBK179" s="395"/>
      <c r="JBL179" s="395"/>
      <c r="JBM179" s="395"/>
      <c r="JBN179" s="395"/>
      <c r="JBO179" s="395"/>
      <c r="JBP179" s="395"/>
      <c r="JBQ179" s="395"/>
      <c r="JBR179" s="395"/>
      <c r="JBS179" s="395"/>
      <c r="JBT179" s="395"/>
      <c r="JBU179" s="395"/>
      <c r="JBV179" s="395"/>
      <c r="JBW179" s="395"/>
      <c r="JBX179" s="395"/>
      <c r="JBY179" s="395"/>
      <c r="JBZ179" s="395"/>
      <c r="JCA179" s="395"/>
      <c r="JCB179" s="395"/>
      <c r="JCC179" s="395"/>
      <c r="JCD179" s="395"/>
      <c r="JCE179" s="395"/>
      <c r="JCF179" s="395"/>
      <c r="JCG179" s="395"/>
      <c r="JCH179" s="395"/>
      <c r="JCI179" s="395"/>
      <c r="JCJ179" s="395"/>
      <c r="JCK179" s="395"/>
      <c r="JCL179" s="395"/>
      <c r="JCM179" s="395"/>
      <c r="JCN179" s="395"/>
      <c r="JCO179" s="395"/>
      <c r="JCP179" s="395"/>
      <c r="JCQ179" s="395"/>
      <c r="JCR179" s="395"/>
      <c r="JCS179" s="395"/>
      <c r="JCT179" s="395"/>
      <c r="JCU179" s="395"/>
      <c r="JCV179" s="395"/>
      <c r="JCW179" s="395"/>
      <c r="JCX179" s="395"/>
      <c r="JCY179" s="395"/>
      <c r="JCZ179" s="395"/>
      <c r="JDA179" s="395"/>
      <c r="JDB179" s="395"/>
      <c r="JDC179" s="395"/>
      <c r="JDD179" s="395"/>
      <c r="JDE179" s="395"/>
      <c r="JDF179" s="395"/>
      <c r="JDG179" s="395"/>
      <c r="JDH179" s="395"/>
      <c r="JDI179" s="395"/>
      <c r="JDJ179" s="395"/>
      <c r="JDK179" s="395"/>
      <c r="JDL179" s="395"/>
      <c r="JDM179" s="395"/>
      <c r="JDN179" s="395"/>
      <c r="JDO179" s="395"/>
      <c r="JDP179" s="395"/>
      <c r="JDQ179" s="395"/>
      <c r="JDR179" s="395"/>
      <c r="JDS179" s="395"/>
      <c r="JDT179" s="395"/>
      <c r="JDU179" s="395"/>
      <c r="JDV179" s="395"/>
      <c r="JDW179" s="395"/>
      <c r="JDX179" s="395"/>
      <c r="JDY179" s="395"/>
      <c r="JDZ179" s="395"/>
      <c r="JEA179" s="395"/>
      <c r="JEB179" s="395"/>
      <c r="JEC179" s="395"/>
      <c r="JED179" s="395"/>
      <c r="JEE179" s="395"/>
      <c r="JEF179" s="395"/>
      <c r="JEG179" s="395"/>
      <c r="JEH179" s="395"/>
      <c r="JEI179" s="395"/>
      <c r="JEJ179" s="395"/>
      <c r="JEK179" s="395"/>
      <c r="JEL179" s="395"/>
      <c r="JEM179" s="395"/>
      <c r="JEN179" s="395"/>
      <c r="JEO179" s="395"/>
      <c r="JEP179" s="395"/>
      <c r="JEQ179" s="395"/>
      <c r="JER179" s="395"/>
      <c r="JES179" s="395"/>
      <c r="JET179" s="395"/>
      <c r="JEU179" s="395"/>
      <c r="JEV179" s="395"/>
      <c r="JEW179" s="395"/>
      <c r="JEX179" s="395"/>
      <c r="JEY179" s="395"/>
      <c r="JEZ179" s="395"/>
      <c r="JFA179" s="395"/>
      <c r="JFB179" s="395"/>
      <c r="JFC179" s="395"/>
      <c r="JFD179" s="395"/>
      <c r="JFE179" s="395"/>
      <c r="JFF179" s="395"/>
      <c r="JFG179" s="395"/>
      <c r="JFH179" s="395"/>
      <c r="JFI179" s="395"/>
      <c r="JFJ179" s="395"/>
      <c r="JFK179" s="395"/>
      <c r="JFL179" s="395"/>
      <c r="JFM179" s="395"/>
      <c r="JFN179" s="395"/>
      <c r="JFO179" s="395"/>
      <c r="JFP179" s="395"/>
      <c r="JFQ179" s="395"/>
      <c r="JFR179" s="395"/>
      <c r="JFS179" s="395"/>
      <c r="JFT179" s="395"/>
      <c r="JFU179" s="395"/>
      <c r="JFV179" s="395"/>
      <c r="JFW179" s="395"/>
      <c r="JFX179" s="395"/>
      <c r="JFY179" s="395"/>
      <c r="JFZ179" s="395"/>
      <c r="JGA179" s="395"/>
      <c r="JGB179" s="395"/>
      <c r="JGC179" s="395"/>
      <c r="JGD179" s="395"/>
      <c r="JGE179" s="395"/>
      <c r="JGF179" s="395"/>
      <c r="JGG179" s="395"/>
      <c r="JGH179" s="395"/>
      <c r="JGI179" s="395"/>
      <c r="JGJ179" s="395"/>
      <c r="JGK179" s="395"/>
      <c r="JGL179" s="395"/>
      <c r="JGM179" s="395"/>
      <c r="JGN179" s="395"/>
      <c r="JGO179" s="395"/>
      <c r="JGP179" s="395"/>
      <c r="JGQ179" s="395"/>
      <c r="JGR179" s="395"/>
      <c r="JGS179" s="395"/>
      <c r="JGT179" s="395"/>
      <c r="JGU179" s="395"/>
      <c r="JGV179" s="395"/>
      <c r="JGW179" s="395"/>
      <c r="JGX179" s="395"/>
      <c r="JGY179" s="395"/>
      <c r="JGZ179" s="395"/>
      <c r="JHA179" s="395"/>
      <c r="JHB179" s="395"/>
      <c r="JHC179" s="395"/>
      <c r="JHD179" s="395"/>
      <c r="JHE179" s="395"/>
      <c r="JHF179" s="395"/>
      <c r="JHG179" s="395"/>
      <c r="JHH179" s="395"/>
      <c r="JHI179" s="395"/>
      <c r="JHJ179" s="395"/>
      <c r="JHK179" s="395"/>
      <c r="JHL179" s="395"/>
      <c r="JHM179" s="395"/>
      <c r="JHN179" s="395"/>
      <c r="JHO179" s="395"/>
      <c r="JHP179" s="395"/>
      <c r="JHQ179" s="395"/>
      <c r="JHR179" s="395"/>
      <c r="JHS179" s="395"/>
      <c r="JHT179" s="395"/>
      <c r="JHU179" s="395"/>
      <c r="JHV179" s="395"/>
      <c r="JHW179" s="395"/>
      <c r="JHX179" s="395"/>
      <c r="JHY179" s="395"/>
      <c r="JHZ179" s="395"/>
      <c r="JIA179" s="395"/>
      <c r="JIB179" s="395"/>
      <c r="JIC179" s="395"/>
      <c r="JID179" s="395"/>
      <c r="JIE179" s="395"/>
      <c r="JIF179" s="395"/>
      <c r="JIG179" s="395"/>
      <c r="JIH179" s="395"/>
      <c r="JII179" s="395"/>
      <c r="JIJ179" s="395"/>
      <c r="JIK179" s="395"/>
      <c r="JIL179" s="395"/>
      <c r="JIM179" s="395"/>
      <c r="JIN179" s="395"/>
      <c r="JIO179" s="395"/>
      <c r="JIP179" s="395"/>
      <c r="JIQ179" s="395"/>
      <c r="JIR179" s="395"/>
      <c r="JIS179" s="395"/>
      <c r="JIT179" s="395"/>
      <c r="JIU179" s="395"/>
      <c r="JIV179" s="395"/>
      <c r="JIW179" s="395"/>
      <c r="JIX179" s="395"/>
      <c r="JIY179" s="395"/>
      <c r="JIZ179" s="395"/>
      <c r="JJA179" s="395"/>
      <c r="JJB179" s="395"/>
      <c r="JJC179" s="395"/>
      <c r="JJD179" s="395"/>
      <c r="JJE179" s="395"/>
      <c r="JJF179" s="395"/>
      <c r="JJG179" s="395"/>
      <c r="JJH179" s="395"/>
      <c r="JJI179" s="395"/>
      <c r="JJJ179" s="395"/>
      <c r="JJK179" s="395"/>
      <c r="JJL179" s="395"/>
      <c r="JJM179" s="395"/>
      <c r="JJN179" s="395"/>
      <c r="JJO179" s="395"/>
      <c r="JJP179" s="395"/>
      <c r="JJQ179" s="395"/>
      <c r="JJR179" s="395"/>
      <c r="JJS179" s="395"/>
      <c r="JJT179" s="395"/>
      <c r="JJU179" s="395"/>
      <c r="JJV179" s="395"/>
      <c r="JJW179" s="395"/>
      <c r="JJX179" s="395"/>
      <c r="JJY179" s="395"/>
      <c r="JJZ179" s="395"/>
      <c r="JKA179" s="395"/>
      <c r="JKB179" s="395"/>
      <c r="JKC179" s="395"/>
      <c r="JKD179" s="395"/>
      <c r="JKE179" s="395"/>
      <c r="JKF179" s="395"/>
      <c r="JKG179" s="395"/>
      <c r="JKH179" s="395"/>
      <c r="JKI179" s="395"/>
      <c r="JKJ179" s="395"/>
      <c r="JKK179" s="395"/>
      <c r="JKL179" s="395"/>
      <c r="JKM179" s="395"/>
      <c r="JKN179" s="395"/>
      <c r="JKO179" s="395"/>
      <c r="JKP179" s="395"/>
      <c r="JKQ179" s="395"/>
      <c r="JKR179" s="395"/>
      <c r="JKS179" s="395"/>
      <c r="JKT179" s="395"/>
      <c r="JKU179" s="395"/>
      <c r="JKV179" s="395"/>
      <c r="JKW179" s="395"/>
      <c r="JKX179" s="395"/>
      <c r="JKY179" s="395"/>
      <c r="JKZ179" s="395"/>
      <c r="JLA179" s="395"/>
      <c r="JLB179" s="395"/>
      <c r="JLC179" s="395"/>
      <c r="JLD179" s="395"/>
      <c r="JLE179" s="395"/>
      <c r="JLF179" s="395"/>
      <c r="JLG179" s="395"/>
      <c r="JLH179" s="395"/>
      <c r="JLI179" s="395"/>
      <c r="JLJ179" s="395"/>
      <c r="JLK179" s="395"/>
      <c r="JLL179" s="395"/>
      <c r="JLM179" s="395"/>
      <c r="JLN179" s="395"/>
      <c r="JLO179" s="395"/>
      <c r="JLP179" s="395"/>
      <c r="JLQ179" s="395"/>
      <c r="JLR179" s="395"/>
      <c r="JLS179" s="395"/>
      <c r="JLT179" s="395"/>
      <c r="JLU179" s="395"/>
      <c r="JLV179" s="395"/>
      <c r="JLW179" s="395"/>
      <c r="JLX179" s="395"/>
      <c r="JLY179" s="395"/>
      <c r="JLZ179" s="395"/>
      <c r="JMA179" s="395"/>
      <c r="JMB179" s="395"/>
      <c r="JMC179" s="395"/>
      <c r="JMD179" s="395"/>
      <c r="JME179" s="395"/>
      <c r="JMF179" s="395"/>
      <c r="JMG179" s="395"/>
      <c r="JMH179" s="395"/>
      <c r="JMI179" s="395"/>
      <c r="JMJ179" s="395"/>
      <c r="JMK179" s="395"/>
      <c r="JML179" s="395"/>
      <c r="JMM179" s="395"/>
      <c r="JMN179" s="395"/>
      <c r="JMO179" s="395"/>
      <c r="JMP179" s="395"/>
      <c r="JMQ179" s="395"/>
      <c r="JMR179" s="395"/>
      <c r="JMS179" s="395"/>
      <c r="JMT179" s="395"/>
      <c r="JMU179" s="395"/>
      <c r="JMV179" s="395"/>
      <c r="JMW179" s="395"/>
      <c r="JMX179" s="395"/>
      <c r="JMY179" s="395"/>
      <c r="JMZ179" s="395"/>
      <c r="JNA179" s="395"/>
      <c r="JNB179" s="395"/>
      <c r="JNC179" s="395"/>
      <c r="JND179" s="395"/>
      <c r="JNE179" s="395"/>
      <c r="JNF179" s="395"/>
      <c r="JNG179" s="395"/>
      <c r="JNH179" s="395"/>
      <c r="JNI179" s="395"/>
      <c r="JNJ179" s="395"/>
      <c r="JNK179" s="395"/>
      <c r="JNL179" s="395"/>
      <c r="JNM179" s="395"/>
      <c r="JNN179" s="395"/>
      <c r="JNO179" s="395"/>
      <c r="JNP179" s="395"/>
      <c r="JNQ179" s="395"/>
      <c r="JNR179" s="395"/>
      <c r="JNS179" s="395"/>
      <c r="JNT179" s="395"/>
      <c r="JNU179" s="395"/>
      <c r="JNV179" s="395"/>
      <c r="JNW179" s="395"/>
      <c r="JNX179" s="395"/>
      <c r="JNY179" s="395"/>
      <c r="JNZ179" s="395"/>
      <c r="JOA179" s="395"/>
      <c r="JOB179" s="395"/>
      <c r="JOC179" s="395"/>
      <c r="JOD179" s="395"/>
      <c r="JOE179" s="395"/>
      <c r="JOF179" s="395"/>
      <c r="JOG179" s="395"/>
      <c r="JOH179" s="395"/>
      <c r="JOI179" s="395"/>
      <c r="JOJ179" s="395"/>
      <c r="JOK179" s="395"/>
      <c r="JOL179" s="395"/>
      <c r="JOM179" s="395"/>
      <c r="JON179" s="395"/>
      <c r="JOO179" s="395"/>
      <c r="JOP179" s="395"/>
      <c r="JOQ179" s="395"/>
      <c r="JOR179" s="395"/>
      <c r="JOS179" s="395"/>
      <c r="JOT179" s="395"/>
      <c r="JOU179" s="395"/>
      <c r="JOV179" s="395"/>
      <c r="JOW179" s="395"/>
      <c r="JOX179" s="395"/>
      <c r="JOY179" s="395"/>
      <c r="JOZ179" s="395"/>
      <c r="JPA179" s="395"/>
      <c r="JPB179" s="395"/>
      <c r="JPC179" s="395"/>
      <c r="JPD179" s="395"/>
      <c r="JPE179" s="395"/>
      <c r="JPF179" s="395"/>
      <c r="JPG179" s="395"/>
      <c r="JPH179" s="395"/>
      <c r="JPI179" s="395"/>
      <c r="JPJ179" s="395"/>
      <c r="JPK179" s="395"/>
      <c r="JPL179" s="395"/>
      <c r="JPM179" s="395"/>
      <c r="JPN179" s="395"/>
      <c r="JPO179" s="395"/>
      <c r="JPP179" s="395"/>
      <c r="JPQ179" s="395"/>
      <c r="JPR179" s="395"/>
      <c r="JPS179" s="395"/>
      <c r="JPT179" s="395"/>
      <c r="JPU179" s="395"/>
      <c r="JPV179" s="395"/>
      <c r="JPW179" s="395"/>
      <c r="JPX179" s="395"/>
      <c r="JPY179" s="395"/>
      <c r="JPZ179" s="395"/>
      <c r="JQA179" s="395"/>
      <c r="JQB179" s="395"/>
      <c r="JQC179" s="395"/>
      <c r="JQD179" s="395"/>
      <c r="JQE179" s="395"/>
      <c r="JQF179" s="395"/>
      <c r="JQG179" s="395"/>
      <c r="JQH179" s="395"/>
      <c r="JQI179" s="395"/>
      <c r="JQJ179" s="395"/>
      <c r="JQK179" s="395"/>
      <c r="JQL179" s="395"/>
      <c r="JQM179" s="395"/>
      <c r="JQN179" s="395"/>
      <c r="JQO179" s="395"/>
      <c r="JQP179" s="395"/>
      <c r="JQQ179" s="395"/>
      <c r="JQR179" s="395"/>
      <c r="JQS179" s="395"/>
      <c r="JQT179" s="395"/>
      <c r="JQU179" s="395"/>
      <c r="JQV179" s="395"/>
      <c r="JQW179" s="395"/>
      <c r="JQX179" s="395"/>
      <c r="JQY179" s="395"/>
      <c r="JQZ179" s="395"/>
      <c r="JRA179" s="395"/>
      <c r="JRB179" s="395"/>
      <c r="JRC179" s="395"/>
      <c r="JRD179" s="395"/>
      <c r="JRE179" s="395"/>
      <c r="JRF179" s="395"/>
      <c r="JRG179" s="395"/>
      <c r="JRH179" s="395"/>
      <c r="JRI179" s="395"/>
      <c r="JRJ179" s="395"/>
      <c r="JRK179" s="395"/>
      <c r="JRL179" s="395"/>
      <c r="JRM179" s="395"/>
      <c r="JRN179" s="395"/>
      <c r="JRO179" s="395"/>
      <c r="JRP179" s="395"/>
      <c r="JRQ179" s="395"/>
      <c r="JRR179" s="395"/>
      <c r="JRS179" s="395"/>
      <c r="JRT179" s="395"/>
      <c r="JRU179" s="395"/>
      <c r="JRV179" s="395"/>
      <c r="JRW179" s="395"/>
      <c r="JRX179" s="395"/>
      <c r="JRY179" s="395"/>
      <c r="JRZ179" s="395"/>
      <c r="JSA179" s="395"/>
      <c r="JSB179" s="395"/>
      <c r="JSC179" s="395"/>
      <c r="JSD179" s="395"/>
      <c r="JSE179" s="395"/>
      <c r="JSF179" s="395"/>
      <c r="JSG179" s="395"/>
      <c r="JSH179" s="395"/>
      <c r="JSI179" s="395"/>
      <c r="JSJ179" s="395"/>
      <c r="JSK179" s="395"/>
      <c r="JSL179" s="395"/>
      <c r="JSM179" s="395"/>
      <c r="JSN179" s="395"/>
      <c r="JSO179" s="395"/>
      <c r="JSP179" s="395"/>
      <c r="JSQ179" s="395"/>
      <c r="JSR179" s="395"/>
      <c r="JSS179" s="395"/>
      <c r="JST179" s="395"/>
      <c r="JSU179" s="395"/>
      <c r="JSV179" s="395"/>
      <c r="JSW179" s="395"/>
      <c r="JSX179" s="395"/>
      <c r="JSY179" s="395"/>
      <c r="JSZ179" s="395"/>
      <c r="JTA179" s="395"/>
      <c r="JTB179" s="395"/>
      <c r="JTC179" s="395"/>
      <c r="JTD179" s="395"/>
      <c r="JTE179" s="395"/>
      <c r="JTF179" s="395"/>
      <c r="JTG179" s="395"/>
      <c r="JTH179" s="395"/>
      <c r="JTI179" s="395"/>
      <c r="JTJ179" s="395"/>
      <c r="JTK179" s="395"/>
      <c r="JTL179" s="395"/>
      <c r="JTM179" s="395"/>
      <c r="JTN179" s="395"/>
      <c r="JTO179" s="395"/>
      <c r="JTP179" s="395"/>
      <c r="JTQ179" s="395"/>
      <c r="JTR179" s="395"/>
      <c r="JTS179" s="395"/>
      <c r="JTT179" s="395"/>
      <c r="JTU179" s="395"/>
      <c r="JTV179" s="395"/>
      <c r="JTW179" s="395"/>
      <c r="JTX179" s="395"/>
      <c r="JTY179" s="395"/>
      <c r="JTZ179" s="395"/>
      <c r="JUA179" s="395"/>
      <c r="JUB179" s="395"/>
      <c r="JUC179" s="395"/>
      <c r="JUD179" s="395"/>
      <c r="JUE179" s="395"/>
      <c r="JUF179" s="395"/>
      <c r="JUG179" s="395"/>
      <c r="JUH179" s="395"/>
      <c r="JUI179" s="395"/>
      <c r="JUJ179" s="395"/>
      <c r="JUK179" s="395"/>
      <c r="JUL179" s="395"/>
      <c r="JUM179" s="395"/>
      <c r="JUN179" s="395"/>
      <c r="JUO179" s="395"/>
      <c r="JUP179" s="395"/>
      <c r="JUQ179" s="395"/>
      <c r="JUR179" s="395"/>
      <c r="JUS179" s="395"/>
      <c r="JUT179" s="395"/>
      <c r="JUU179" s="395"/>
      <c r="JUV179" s="395"/>
      <c r="JUW179" s="395"/>
      <c r="JUX179" s="395"/>
      <c r="JUY179" s="395"/>
      <c r="JUZ179" s="395"/>
      <c r="JVA179" s="395"/>
      <c r="JVB179" s="395"/>
      <c r="JVC179" s="395"/>
      <c r="JVD179" s="395"/>
      <c r="JVE179" s="395"/>
      <c r="JVF179" s="395"/>
      <c r="JVG179" s="395"/>
      <c r="JVH179" s="395"/>
      <c r="JVI179" s="395"/>
      <c r="JVJ179" s="395"/>
      <c r="JVK179" s="395"/>
      <c r="JVL179" s="395"/>
      <c r="JVM179" s="395"/>
      <c r="JVN179" s="395"/>
      <c r="JVO179" s="395"/>
      <c r="JVP179" s="395"/>
      <c r="JVQ179" s="395"/>
      <c r="JVR179" s="395"/>
      <c r="JVS179" s="395"/>
      <c r="JVT179" s="395"/>
      <c r="JVU179" s="395"/>
      <c r="JVV179" s="395"/>
      <c r="JVW179" s="395"/>
      <c r="JVX179" s="395"/>
      <c r="JVY179" s="395"/>
      <c r="JVZ179" s="395"/>
      <c r="JWA179" s="395"/>
      <c r="JWB179" s="395"/>
      <c r="JWC179" s="395"/>
      <c r="JWD179" s="395"/>
      <c r="JWE179" s="395"/>
      <c r="JWF179" s="395"/>
      <c r="JWG179" s="395"/>
      <c r="JWH179" s="395"/>
      <c r="JWI179" s="395"/>
      <c r="JWJ179" s="395"/>
      <c r="JWK179" s="395"/>
      <c r="JWL179" s="395"/>
      <c r="JWM179" s="395"/>
      <c r="JWN179" s="395"/>
      <c r="JWO179" s="395"/>
      <c r="JWP179" s="395"/>
      <c r="JWQ179" s="395"/>
      <c r="JWR179" s="395"/>
      <c r="JWS179" s="395"/>
      <c r="JWT179" s="395"/>
      <c r="JWU179" s="395"/>
      <c r="JWV179" s="395"/>
      <c r="JWW179" s="395"/>
      <c r="JWX179" s="395"/>
      <c r="JWY179" s="395"/>
      <c r="JWZ179" s="395"/>
      <c r="JXA179" s="395"/>
      <c r="JXB179" s="395"/>
      <c r="JXC179" s="395"/>
      <c r="JXD179" s="395"/>
      <c r="JXE179" s="395"/>
      <c r="JXF179" s="395"/>
      <c r="JXG179" s="395"/>
      <c r="JXH179" s="395"/>
      <c r="JXI179" s="395"/>
      <c r="JXJ179" s="395"/>
      <c r="JXK179" s="395"/>
      <c r="JXL179" s="395"/>
      <c r="JXM179" s="395"/>
      <c r="JXN179" s="395"/>
      <c r="JXO179" s="395"/>
      <c r="JXP179" s="395"/>
      <c r="JXQ179" s="395"/>
      <c r="JXR179" s="395"/>
      <c r="JXS179" s="395"/>
      <c r="JXT179" s="395"/>
      <c r="JXU179" s="395"/>
      <c r="JXV179" s="395"/>
      <c r="JXW179" s="395"/>
      <c r="JXX179" s="395"/>
      <c r="JXY179" s="395"/>
      <c r="JXZ179" s="395"/>
      <c r="JYA179" s="395"/>
      <c r="JYB179" s="395"/>
      <c r="JYC179" s="395"/>
      <c r="JYD179" s="395"/>
      <c r="JYE179" s="395"/>
      <c r="JYF179" s="395"/>
      <c r="JYG179" s="395"/>
      <c r="JYH179" s="395"/>
      <c r="JYI179" s="395"/>
      <c r="JYJ179" s="395"/>
      <c r="JYK179" s="395"/>
      <c r="JYL179" s="395"/>
      <c r="JYM179" s="395"/>
      <c r="JYN179" s="395"/>
      <c r="JYO179" s="395"/>
      <c r="JYP179" s="395"/>
      <c r="JYQ179" s="395"/>
      <c r="JYR179" s="395"/>
      <c r="JYS179" s="395"/>
      <c r="JYT179" s="395"/>
      <c r="JYU179" s="395"/>
      <c r="JYV179" s="395"/>
      <c r="JYW179" s="395"/>
      <c r="JYX179" s="395"/>
      <c r="JYY179" s="395"/>
      <c r="JYZ179" s="395"/>
      <c r="JZA179" s="395"/>
      <c r="JZB179" s="395"/>
      <c r="JZC179" s="395"/>
      <c r="JZD179" s="395"/>
      <c r="JZE179" s="395"/>
      <c r="JZF179" s="395"/>
      <c r="JZG179" s="395"/>
      <c r="JZH179" s="395"/>
      <c r="JZI179" s="395"/>
      <c r="JZJ179" s="395"/>
      <c r="JZK179" s="395"/>
      <c r="JZL179" s="395"/>
      <c r="JZM179" s="395"/>
      <c r="JZN179" s="395"/>
      <c r="JZO179" s="395"/>
      <c r="JZP179" s="395"/>
      <c r="JZQ179" s="395"/>
      <c r="JZR179" s="395"/>
      <c r="JZS179" s="395"/>
      <c r="JZT179" s="395"/>
      <c r="JZU179" s="395"/>
      <c r="JZV179" s="395"/>
      <c r="JZW179" s="395"/>
      <c r="JZX179" s="395"/>
      <c r="JZY179" s="395"/>
      <c r="JZZ179" s="395"/>
      <c r="KAA179" s="395"/>
      <c r="KAB179" s="395"/>
      <c r="KAC179" s="395"/>
      <c r="KAD179" s="395"/>
      <c r="KAE179" s="395"/>
      <c r="KAF179" s="395"/>
      <c r="KAG179" s="395"/>
      <c r="KAH179" s="395"/>
      <c r="KAI179" s="395"/>
      <c r="KAJ179" s="395"/>
      <c r="KAK179" s="395"/>
      <c r="KAL179" s="395"/>
      <c r="KAM179" s="395"/>
      <c r="KAN179" s="395"/>
      <c r="KAO179" s="395"/>
      <c r="KAP179" s="395"/>
      <c r="KAQ179" s="395"/>
      <c r="KAR179" s="395"/>
      <c r="KAS179" s="395"/>
      <c r="KAT179" s="395"/>
      <c r="KAU179" s="395"/>
      <c r="KAV179" s="395"/>
      <c r="KAW179" s="395"/>
      <c r="KAX179" s="395"/>
      <c r="KAY179" s="395"/>
      <c r="KAZ179" s="395"/>
      <c r="KBA179" s="395"/>
      <c r="KBB179" s="395"/>
      <c r="KBC179" s="395"/>
      <c r="KBD179" s="395"/>
      <c r="KBE179" s="395"/>
      <c r="KBF179" s="395"/>
      <c r="KBG179" s="395"/>
      <c r="KBH179" s="395"/>
      <c r="KBI179" s="395"/>
      <c r="KBJ179" s="395"/>
      <c r="KBK179" s="395"/>
      <c r="KBL179" s="395"/>
      <c r="KBM179" s="395"/>
      <c r="KBN179" s="395"/>
      <c r="KBO179" s="395"/>
      <c r="KBP179" s="395"/>
      <c r="KBQ179" s="395"/>
      <c r="KBR179" s="395"/>
      <c r="KBS179" s="395"/>
      <c r="KBT179" s="395"/>
      <c r="KBU179" s="395"/>
      <c r="KBV179" s="395"/>
      <c r="KBW179" s="395"/>
      <c r="KBX179" s="395"/>
      <c r="KBY179" s="395"/>
      <c r="KBZ179" s="395"/>
      <c r="KCA179" s="395"/>
      <c r="KCB179" s="395"/>
      <c r="KCC179" s="395"/>
      <c r="KCD179" s="395"/>
      <c r="KCE179" s="395"/>
      <c r="KCF179" s="395"/>
      <c r="KCG179" s="395"/>
      <c r="KCH179" s="395"/>
      <c r="KCI179" s="395"/>
      <c r="KCJ179" s="395"/>
      <c r="KCK179" s="395"/>
      <c r="KCL179" s="395"/>
      <c r="KCM179" s="395"/>
      <c r="KCN179" s="395"/>
      <c r="KCO179" s="395"/>
      <c r="KCP179" s="395"/>
      <c r="KCQ179" s="395"/>
      <c r="KCR179" s="395"/>
      <c r="KCS179" s="395"/>
      <c r="KCT179" s="395"/>
      <c r="KCU179" s="395"/>
      <c r="KCV179" s="395"/>
      <c r="KCW179" s="395"/>
      <c r="KCX179" s="395"/>
      <c r="KCY179" s="395"/>
      <c r="KCZ179" s="395"/>
      <c r="KDA179" s="395"/>
      <c r="KDB179" s="395"/>
      <c r="KDC179" s="395"/>
      <c r="KDD179" s="395"/>
      <c r="KDE179" s="395"/>
      <c r="KDF179" s="395"/>
      <c r="KDG179" s="395"/>
      <c r="KDH179" s="395"/>
      <c r="KDI179" s="395"/>
      <c r="KDJ179" s="395"/>
      <c r="KDK179" s="395"/>
      <c r="KDL179" s="395"/>
      <c r="KDM179" s="395"/>
      <c r="KDN179" s="395"/>
      <c r="KDO179" s="395"/>
      <c r="KDP179" s="395"/>
      <c r="KDQ179" s="395"/>
      <c r="KDR179" s="395"/>
      <c r="KDS179" s="395"/>
      <c r="KDT179" s="395"/>
      <c r="KDU179" s="395"/>
      <c r="KDV179" s="395"/>
      <c r="KDW179" s="395"/>
      <c r="KDX179" s="395"/>
      <c r="KDY179" s="395"/>
      <c r="KDZ179" s="395"/>
      <c r="KEA179" s="395"/>
      <c r="KEB179" s="395"/>
      <c r="KEC179" s="395"/>
      <c r="KED179" s="395"/>
      <c r="KEE179" s="395"/>
      <c r="KEF179" s="395"/>
      <c r="KEG179" s="395"/>
      <c r="KEH179" s="395"/>
      <c r="KEI179" s="395"/>
      <c r="KEJ179" s="395"/>
      <c r="KEK179" s="395"/>
      <c r="KEL179" s="395"/>
      <c r="KEM179" s="395"/>
      <c r="KEN179" s="395"/>
      <c r="KEO179" s="395"/>
      <c r="KEP179" s="395"/>
      <c r="KEQ179" s="395"/>
      <c r="KER179" s="395"/>
      <c r="KES179" s="395"/>
      <c r="KET179" s="395"/>
      <c r="KEU179" s="395"/>
      <c r="KEV179" s="395"/>
      <c r="KEW179" s="395"/>
      <c r="KEX179" s="395"/>
      <c r="KEY179" s="395"/>
      <c r="KEZ179" s="395"/>
      <c r="KFA179" s="395"/>
      <c r="KFB179" s="395"/>
      <c r="KFC179" s="395"/>
      <c r="KFD179" s="395"/>
      <c r="KFE179" s="395"/>
      <c r="KFF179" s="395"/>
      <c r="KFG179" s="395"/>
      <c r="KFH179" s="395"/>
      <c r="KFI179" s="395"/>
      <c r="KFJ179" s="395"/>
      <c r="KFK179" s="395"/>
      <c r="KFL179" s="395"/>
      <c r="KFM179" s="395"/>
      <c r="KFN179" s="395"/>
      <c r="KFO179" s="395"/>
      <c r="KFP179" s="395"/>
      <c r="KFQ179" s="395"/>
      <c r="KFR179" s="395"/>
      <c r="KFS179" s="395"/>
      <c r="KFT179" s="395"/>
      <c r="KFU179" s="395"/>
      <c r="KFV179" s="395"/>
      <c r="KFW179" s="395"/>
      <c r="KFX179" s="395"/>
      <c r="KFY179" s="395"/>
      <c r="KFZ179" s="395"/>
      <c r="KGA179" s="395"/>
      <c r="KGB179" s="395"/>
      <c r="KGC179" s="395"/>
      <c r="KGD179" s="395"/>
      <c r="KGE179" s="395"/>
      <c r="KGF179" s="395"/>
      <c r="KGG179" s="395"/>
      <c r="KGH179" s="395"/>
      <c r="KGI179" s="395"/>
      <c r="KGJ179" s="395"/>
      <c r="KGK179" s="395"/>
      <c r="KGL179" s="395"/>
      <c r="KGM179" s="395"/>
      <c r="KGN179" s="395"/>
      <c r="KGO179" s="395"/>
      <c r="KGP179" s="395"/>
      <c r="KGQ179" s="395"/>
      <c r="KGR179" s="395"/>
      <c r="KGS179" s="395"/>
      <c r="KGT179" s="395"/>
      <c r="KGU179" s="395"/>
      <c r="KGV179" s="395"/>
      <c r="KGW179" s="395"/>
      <c r="KGX179" s="395"/>
      <c r="KGY179" s="395"/>
      <c r="KGZ179" s="395"/>
      <c r="KHA179" s="395"/>
      <c r="KHB179" s="395"/>
      <c r="KHC179" s="395"/>
      <c r="KHD179" s="395"/>
      <c r="KHE179" s="395"/>
      <c r="KHF179" s="395"/>
      <c r="KHG179" s="395"/>
      <c r="KHH179" s="395"/>
      <c r="KHI179" s="395"/>
      <c r="KHJ179" s="395"/>
      <c r="KHK179" s="395"/>
      <c r="KHL179" s="395"/>
      <c r="KHM179" s="395"/>
      <c r="KHN179" s="395"/>
      <c r="KHO179" s="395"/>
      <c r="KHP179" s="395"/>
      <c r="KHQ179" s="395"/>
      <c r="KHR179" s="395"/>
      <c r="KHS179" s="395"/>
      <c r="KHT179" s="395"/>
      <c r="KHU179" s="395"/>
      <c r="KHV179" s="395"/>
      <c r="KHW179" s="395"/>
      <c r="KHX179" s="395"/>
      <c r="KHY179" s="395"/>
      <c r="KHZ179" s="395"/>
      <c r="KIA179" s="395"/>
      <c r="KIB179" s="395"/>
      <c r="KIC179" s="395"/>
      <c r="KID179" s="395"/>
      <c r="KIE179" s="395"/>
      <c r="KIF179" s="395"/>
      <c r="KIG179" s="395"/>
      <c r="KIH179" s="395"/>
      <c r="KII179" s="395"/>
      <c r="KIJ179" s="395"/>
      <c r="KIK179" s="395"/>
      <c r="KIL179" s="395"/>
      <c r="KIM179" s="395"/>
      <c r="KIN179" s="395"/>
      <c r="KIO179" s="395"/>
      <c r="KIP179" s="395"/>
      <c r="KIQ179" s="395"/>
      <c r="KIR179" s="395"/>
      <c r="KIS179" s="395"/>
      <c r="KIT179" s="395"/>
      <c r="KIU179" s="395"/>
      <c r="KIV179" s="395"/>
      <c r="KIW179" s="395"/>
      <c r="KIX179" s="395"/>
      <c r="KIY179" s="395"/>
      <c r="KIZ179" s="395"/>
      <c r="KJA179" s="395"/>
      <c r="KJB179" s="395"/>
      <c r="KJC179" s="395"/>
      <c r="KJD179" s="395"/>
      <c r="KJE179" s="395"/>
      <c r="KJF179" s="395"/>
      <c r="KJG179" s="395"/>
      <c r="KJH179" s="395"/>
      <c r="KJI179" s="395"/>
      <c r="KJJ179" s="395"/>
      <c r="KJK179" s="395"/>
      <c r="KJL179" s="395"/>
      <c r="KJM179" s="395"/>
      <c r="KJN179" s="395"/>
      <c r="KJO179" s="395"/>
      <c r="KJP179" s="395"/>
      <c r="KJQ179" s="395"/>
      <c r="KJR179" s="395"/>
      <c r="KJS179" s="395"/>
      <c r="KJT179" s="395"/>
      <c r="KJU179" s="395"/>
      <c r="KJV179" s="395"/>
      <c r="KJW179" s="395"/>
      <c r="KJX179" s="395"/>
      <c r="KJY179" s="395"/>
      <c r="KJZ179" s="395"/>
      <c r="KKA179" s="395"/>
      <c r="KKB179" s="395"/>
      <c r="KKC179" s="395"/>
      <c r="KKD179" s="395"/>
      <c r="KKE179" s="395"/>
      <c r="KKF179" s="395"/>
      <c r="KKG179" s="395"/>
      <c r="KKH179" s="395"/>
      <c r="KKI179" s="395"/>
      <c r="KKJ179" s="395"/>
      <c r="KKK179" s="395"/>
      <c r="KKL179" s="395"/>
      <c r="KKM179" s="395"/>
      <c r="KKN179" s="395"/>
      <c r="KKO179" s="395"/>
      <c r="KKP179" s="395"/>
      <c r="KKQ179" s="395"/>
      <c r="KKR179" s="395"/>
      <c r="KKS179" s="395"/>
      <c r="KKT179" s="395"/>
      <c r="KKU179" s="395"/>
      <c r="KKV179" s="395"/>
      <c r="KKW179" s="395"/>
      <c r="KKX179" s="395"/>
      <c r="KKY179" s="395"/>
      <c r="KKZ179" s="395"/>
      <c r="KLA179" s="395"/>
      <c r="KLB179" s="395"/>
      <c r="KLC179" s="395"/>
      <c r="KLD179" s="395"/>
      <c r="KLE179" s="395"/>
      <c r="KLF179" s="395"/>
      <c r="KLG179" s="395"/>
      <c r="KLH179" s="395"/>
      <c r="KLI179" s="395"/>
      <c r="KLJ179" s="395"/>
      <c r="KLK179" s="395"/>
      <c r="KLL179" s="395"/>
      <c r="KLM179" s="395"/>
      <c r="KLN179" s="395"/>
      <c r="KLO179" s="395"/>
      <c r="KLP179" s="395"/>
      <c r="KLQ179" s="395"/>
      <c r="KLR179" s="395"/>
      <c r="KLS179" s="395"/>
      <c r="KLT179" s="395"/>
      <c r="KLU179" s="395"/>
      <c r="KLV179" s="395"/>
      <c r="KLW179" s="395"/>
      <c r="KLX179" s="395"/>
      <c r="KLY179" s="395"/>
      <c r="KLZ179" s="395"/>
      <c r="KMA179" s="395"/>
      <c r="KMB179" s="395"/>
      <c r="KMC179" s="395"/>
      <c r="KMD179" s="395"/>
      <c r="KME179" s="395"/>
      <c r="KMF179" s="395"/>
      <c r="KMG179" s="395"/>
      <c r="KMH179" s="395"/>
      <c r="KMI179" s="395"/>
      <c r="KMJ179" s="395"/>
      <c r="KMK179" s="395"/>
      <c r="KML179" s="395"/>
      <c r="KMM179" s="395"/>
      <c r="KMN179" s="395"/>
      <c r="KMO179" s="395"/>
      <c r="KMP179" s="395"/>
      <c r="KMQ179" s="395"/>
      <c r="KMR179" s="395"/>
      <c r="KMS179" s="395"/>
      <c r="KMT179" s="395"/>
      <c r="KMU179" s="395"/>
      <c r="KMV179" s="395"/>
      <c r="KMW179" s="395"/>
      <c r="KMX179" s="395"/>
      <c r="KMY179" s="395"/>
      <c r="KMZ179" s="395"/>
      <c r="KNA179" s="395"/>
      <c r="KNB179" s="395"/>
      <c r="KNC179" s="395"/>
      <c r="KND179" s="395"/>
      <c r="KNE179" s="395"/>
      <c r="KNF179" s="395"/>
      <c r="KNG179" s="395"/>
      <c r="KNH179" s="395"/>
      <c r="KNI179" s="395"/>
      <c r="KNJ179" s="395"/>
      <c r="KNK179" s="395"/>
      <c r="KNL179" s="395"/>
      <c r="KNM179" s="395"/>
      <c r="KNN179" s="395"/>
      <c r="KNO179" s="395"/>
      <c r="KNP179" s="395"/>
      <c r="KNQ179" s="395"/>
      <c r="KNR179" s="395"/>
      <c r="KNS179" s="395"/>
      <c r="KNT179" s="395"/>
      <c r="KNU179" s="395"/>
      <c r="KNV179" s="395"/>
      <c r="KNW179" s="395"/>
      <c r="KNX179" s="395"/>
      <c r="KNY179" s="395"/>
      <c r="KNZ179" s="395"/>
      <c r="KOA179" s="395"/>
      <c r="KOB179" s="395"/>
      <c r="KOC179" s="395"/>
      <c r="KOD179" s="395"/>
      <c r="KOE179" s="395"/>
      <c r="KOF179" s="395"/>
      <c r="KOG179" s="395"/>
      <c r="KOH179" s="395"/>
      <c r="KOI179" s="395"/>
      <c r="KOJ179" s="395"/>
      <c r="KOK179" s="395"/>
      <c r="KOL179" s="395"/>
      <c r="KOM179" s="395"/>
      <c r="KON179" s="395"/>
      <c r="KOO179" s="395"/>
      <c r="KOP179" s="395"/>
      <c r="KOQ179" s="395"/>
      <c r="KOR179" s="395"/>
      <c r="KOS179" s="395"/>
      <c r="KOT179" s="395"/>
      <c r="KOU179" s="395"/>
      <c r="KOV179" s="395"/>
      <c r="KOW179" s="395"/>
      <c r="KOX179" s="395"/>
      <c r="KOY179" s="395"/>
      <c r="KOZ179" s="395"/>
      <c r="KPA179" s="395"/>
      <c r="KPB179" s="395"/>
      <c r="KPC179" s="395"/>
      <c r="KPD179" s="395"/>
      <c r="KPE179" s="395"/>
      <c r="KPF179" s="395"/>
      <c r="KPG179" s="395"/>
      <c r="KPH179" s="395"/>
      <c r="KPI179" s="395"/>
      <c r="KPJ179" s="395"/>
      <c r="KPK179" s="395"/>
      <c r="KPL179" s="395"/>
      <c r="KPM179" s="395"/>
      <c r="KPN179" s="395"/>
      <c r="KPO179" s="395"/>
      <c r="KPP179" s="395"/>
      <c r="KPQ179" s="395"/>
      <c r="KPR179" s="395"/>
      <c r="KPS179" s="395"/>
      <c r="KPT179" s="395"/>
      <c r="KPU179" s="395"/>
      <c r="KPV179" s="395"/>
      <c r="KPW179" s="395"/>
      <c r="KPX179" s="395"/>
      <c r="KPY179" s="395"/>
      <c r="KPZ179" s="395"/>
      <c r="KQA179" s="395"/>
      <c r="KQB179" s="395"/>
      <c r="KQC179" s="395"/>
      <c r="KQD179" s="395"/>
      <c r="KQE179" s="395"/>
      <c r="KQF179" s="395"/>
      <c r="KQG179" s="395"/>
      <c r="KQH179" s="395"/>
      <c r="KQI179" s="395"/>
      <c r="KQJ179" s="395"/>
      <c r="KQK179" s="395"/>
      <c r="KQL179" s="395"/>
      <c r="KQM179" s="395"/>
      <c r="KQN179" s="395"/>
      <c r="KQO179" s="395"/>
      <c r="KQP179" s="395"/>
      <c r="KQQ179" s="395"/>
      <c r="KQR179" s="395"/>
      <c r="KQS179" s="395"/>
      <c r="KQT179" s="395"/>
      <c r="KQU179" s="395"/>
      <c r="KQV179" s="395"/>
      <c r="KQW179" s="395"/>
      <c r="KQX179" s="395"/>
      <c r="KQY179" s="395"/>
      <c r="KQZ179" s="395"/>
      <c r="KRA179" s="395"/>
      <c r="KRB179" s="395"/>
      <c r="KRC179" s="395"/>
      <c r="KRD179" s="395"/>
      <c r="KRE179" s="395"/>
      <c r="KRF179" s="395"/>
      <c r="KRG179" s="395"/>
      <c r="KRH179" s="395"/>
      <c r="KRI179" s="395"/>
      <c r="KRJ179" s="395"/>
      <c r="KRK179" s="395"/>
      <c r="KRL179" s="395"/>
      <c r="KRM179" s="395"/>
      <c r="KRN179" s="395"/>
      <c r="KRO179" s="395"/>
      <c r="KRP179" s="395"/>
      <c r="KRQ179" s="395"/>
      <c r="KRR179" s="395"/>
      <c r="KRS179" s="395"/>
      <c r="KRT179" s="395"/>
      <c r="KRU179" s="395"/>
      <c r="KRV179" s="395"/>
      <c r="KRW179" s="395"/>
      <c r="KRX179" s="395"/>
      <c r="KRY179" s="395"/>
      <c r="KRZ179" s="395"/>
      <c r="KSA179" s="395"/>
      <c r="KSB179" s="395"/>
      <c r="KSC179" s="395"/>
      <c r="KSD179" s="395"/>
      <c r="KSE179" s="395"/>
      <c r="KSF179" s="395"/>
      <c r="KSG179" s="395"/>
      <c r="KSH179" s="395"/>
      <c r="KSI179" s="395"/>
      <c r="KSJ179" s="395"/>
      <c r="KSK179" s="395"/>
      <c r="KSL179" s="395"/>
      <c r="KSM179" s="395"/>
      <c r="KSN179" s="395"/>
      <c r="KSO179" s="395"/>
      <c r="KSP179" s="395"/>
      <c r="KSQ179" s="395"/>
      <c r="KSR179" s="395"/>
      <c r="KSS179" s="395"/>
      <c r="KST179" s="395"/>
      <c r="KSU179" s="395"/>
      <c r="KSV179" s="395"/>
      <c r="KSW179" s="395"/>
      <c r="KSX179" s="395"/>
      <c r="KSY179" s="395"/>
      <c r="KSZ179" s="395"/>
      <c r="KTA179" s="395"/>
      <c r="KTB179" s="395"/>
      <c r="KTC179" s="395"/>
      <c r="KTD179" s="395"/>
      <c r="KTE179" s="395"/>
      <c r="KTF179" s="395"/>
      <c r="KTG179" s="395"/>
      <c r="KTH179" s="395"/>
      <c r="KTI179" s="395"/>
      <c r="KTJ179" s="395"/>
      <c r="KTK179" s="395"/>
      <c r="KTL179" s="395"/>
      <c r="KTM179" s="395"/>
      <c r="KTN179" s="395"/>
      <c r="KTO179" s="395"/>
      <c r="KTP179" s="395"/>
      <c r="KTQ179" s="395"/>
      <c r="KTR179" s="395"/>
      <c r="KTS179" s="395"/>
      <c r="KTT179" s="395"/>
      <c r="KTU179" s="395"/>
      <c r="KTV179" s="395"/>
      <c r="KTW179" s="395"/>
      <c r="KTX179" s="395"/>
      <c r="KTY179" s="395"/>
      <c r="KTZ179" s="395"/>
      <c r="KUA179" s="395"/>
      <c r="KUB179" s="395"/>
      <c r="KUC179" s="395"/>
      <c r="KUD179" s="395"/>
      <c r="KUE179" s="395"/>
      <c r="KUF179" s="395"/>
      <c r="KUG179" s="395"/>
      <c r="KUH179" s="395"/>
      <c r="KUI179" s="395"/>
      <c r="KUJ179" s="395"/>
      <c r="KUK179" s="395"/>
      <c r="KUL179" s="395"/>
      <c r="KUM179" s="395"/>
      <c r="KUN179" s="395"/>
      <c r="KUO179" s="395"/>
      <c r="KUP179" s="395"/>
      <c r="KUQ179" s="395"/>
      <c r="KUR179" s="395"/>
      <c r="KUS179" s="395"/>
      <c r="KUT179" s="395"/>
      <c r="KUU179" s="395"/>
      <c r="KUV179" s="395"/>
      <c r="KUW179" s="395"/>
      <c r="KUX179" s="395"/>
      <c r="KUY179" s="395"/>
      <c r="KUZ179" s="395"/>
      <c r="KVA179" s="395"/>
      <c r="KVB179" s="395"/>
      <c r="KVC179" s="395"/>
      <c r="KVD179" s="395"/>
      <c r="KVE179" s="395"/>
      <c r="KVF179" s="395"/>
      <c r="KVG179" s="395"/>
      <c r="KVH179" s="395"/>
      <c r="KVI179" s="395"/>
      <c r="KVJ179" s="395"/>
      <c r="KVK179" s="395"/>
      <c r="KVL179" s="395"/>
      <c r="KVM179" s="395"/>
      <c r="KVN179" s="395"/>
      <c r="KVO179" s="395"/>
      <c r="KVP179" s="395"/>
      <c r="KVQ179" s="395"/>
      <c r="KVR179" s="395"/>
      <c r="KVS179" s="395"/>
      <c r="KVT179" s="395"/>
      <c r="KVU179" s="395"/>
      <c r="KVV179" s="395"/>
      <c r="KVW179" s="395"/>
      <c r="KVX179" s="395"/>
      <c r="KVY179" s="395"/>
      <c r="KVZ179" s="395"/>
      <c r="KWA179" s="395"/>
      <c r="KWB179" s="395"/>
      <c r="KWC179" s="395"/>
      <c r="KWD179" s="395"/>
      <c r="KWE179" s="395"/>
      <c r="KWF179" s="395"/>
      <c r="KWG179" s="395"/>
      <c r="KWH179" s="395"/>
      <c r="KWI179" s="395"/>
      <c r="KWJ179" s="395"/>
      <c r="KWK179" s="395"/>
      <c r="KWL179" s="395"/>
      <c r="KWM179" s="395"/>
      <c r="KWN179" s="395"/>
      <c r="KWO179" s="395"/>
      <c r="KWP179" s="395"/>
      <c r="KWQ179" s="395"/>
      <c r="KWR179" s="395"/>
      <c r="KWS179" s="395"/>
      <c r="KWT179" s="395"/>
      <c r="KWU179" s="395"/>
      <c r="KWV179" s="395"/>
      <c r="KWW179" s="395"/>
      <c r="KWX179" s="395"/>
      <c r="KWY179" s="395"/>
      <c r="KWZ179" s="395"/>
      <c r="KXA179" s="395"/>
      <c r="KXB179" s="395"/>
      <c r="KXC179" s="395"/>
      <c r="KXD179" s="395"/>
      <c r="KXE179" s="395"/>
      <c r="KXF179" s="395"/>
      <c r="KXG179" s="395"/>
      <c r="KXH179" s="395"/>
      <c r="KXI179" s="395"/>
      <c r="KXJ179" s="395"/>
      <c r="KXK179" s="395"/>
      <c r="KXL179" s="395"/>
      <c r="KXM179" s="395"/>
      <c r="KXN179" s="395"/>
      <c r="KXO179" s="395"/>
      <c r="KXP179" s="395"/>
      <c r="KXQ179" s="395"/>
      <c r="KXR179" s="395"/>
      <c r="KXS179" s="395"/>
      <c r="KXT179" s="395"/>
      <c r="KXU179" s="395"/>
      <c r="KXV179" s="395"/>
      <c r="KXW179" s="395"/>
      <c r="KXX179" s="395"/>
      <c r="KXY179" s="395"/>
      <c r="KXZ179" s="395"/>
      <c r="KYA179" s="395"/>
      <c r="KYB179" s="395"/>
      <c r="KYC179" s="395"/>
      <c r="KYD179" s="395"/>
      <c r="KYE179" s="395"/>
      <c r="KYF179" s="395"/>
      <c r="KYG179" s="395"/>
      <c r="KYH179" s="395"/>
      <c r="KYI179" s="395"/>
      <c r="KYJ179" s="395"/>
      <c r="KYK179" s="395"/>
      <c r="KYL179" s="395"/>
      <c r="KYM179" s="395"/>
      <c r="KYN179" s="395"/>
      <c r="KYO179" s="395"/>
      <c r="KYP179" s="395"/>
      <c r="KYQ179" s="395"/>
      <c r="KYR179" s="395"/>
      <c r="KYS179" s="395"/>
      <c r="KYT179" s="395"/>
      <c r="KYU179" s="395"/>
      <c r="KYV179" s="395"/>
      <c r="KYW179" s="395"/>
      <c r="KYX179" s="395"/>
      <c r="KYY179" s="395"/>
      <c r="KYZ179" s="395"/>
      <c r="KZA179" s="395"/>
      <c r="KZB179" s="395"/>
      <c r="KZC179" s="395"/>
      <c r="KZD179" s="395"/>
      <c r="KZE179" s="395"/>
      <c r="KZF179" s="395"/>
      <c r="KZG179" s="395"/>
      <c r="KZH179" s="395"/>
      <c r="KZI179" s="395"/>
      <c r="KZJ179" s="395"/>
      <c r="KZK179" s="395"/>
      <c r="KZL179" s="395"/>
      <c r="KZM179" s="395"/>
      <c r="KZN179" s="395"/>
      <c r="KZO179" s="395"/>
      <c r="KZP179" s="395"/>
      <c r="KZQ179" s="395"/>
      <c r="KZR179" s="395"/>
      <c r="KZS179" s="395"/>
      <c r="KZT179" s="395"/>
      <c r="KZU179" s="395"/>
      <c r="KZV179" s="395"/>
      <c r="KZW179" s="395"/>
      <c r="KZX179" s="395"/>
      <c r="KZY179" s="395"/>
      <c r="KZZ179" s="395"/>
      <c r="LAA179" s="395"/>
      <c r="LAB179" s="395"/>
      <c r="LAC179" s="395"/>
      <c r="LAD179" s="395"/>
      <c r="LAE179" s="395"/>
      <c r="LAF179" s="395"/>
      <c r="LAG179" s="395"/>
      <c r="LAH179" s="395"/>
      <c r="LAI179" s="395"/>
      <c r="LAJ179" s="395"/>
      <c r="LAK179" s="395"/>
      <c r="LAL179" s="395"/>
      <c r="LAM179" s="395"/>
      <c r="LAN179" s="395"/>
      <c r="LAO179" s="395"/>
      <c r="LAP179" s="395"/>
      <c r="LAQ179" s="395"/>
      <c r="LAR179" s="395"/>
      <c r="LAS179" s="395"/>
      <c r="LAT179" s="395"/>
      <c r="LAU179" s="395"/>
      <c r="LAV179" s="395"/>
      <c r="LAW179" s="395"/>
      <c r="LAX179" s="395"/>
      <c r="LAY179" s="395"/>
      <c r="LAZ179" s="395"/>
      <c r="LBA179" s="395"/>
      <c r="LBB179" s="395"/>
      <c r="LBC179" s="395"/>
      <c r="LBD179" s="395"/>
      <c r="LBE179" s="395"/>
      <c r="LBF179" s="395"/>
      <c r="LBG179" s="395"/>
      <c r="LBH179" s="395"/>
      <c r="LBI179" s="395"/>
      <c r="LBJ179" s="395"/>
      <c r="LBK179" s="395"/>
      <c r="LBL179" s="395"/>
      <c r="LBM179" s="395"/>
      <c r="LBN179" s="395"/>
      <c r="LBO179" s="395"/>
      <c r="LBP179" s="395"/>
      <c r="LBQ179" s="395"/>
      <c r="LBR179" s="395"/>
      <c r="LBS179" s="395"/>
      <c r="LBT179" s="395"/>
      <c r="LBU179" s="395"/>
      <c r="LBV179" s="395"/>
      <c r="LBW179" s="395"/>
      <c r="LBX179" s="395"/>
      <c r="LBY179" s="395"/>
      <c r="LBZ179" s="395"/>
      <c r="LCA179" s="395"/>
      <c r="LCB179" s="395"/>
      <c r="LCC179" s="395"/>
      <c r="LCD179" s="395"/>
      <c r="LCE179" s="395"/>
      <c r="LCF179" s="395"/>
      <c r="LCG179" s="395"/>
      <c r="LCH179" s="395"/>
      <c r="LCI179" s="395"/>
      <c r="LCJ179" s="395"/>
      <c r="LCK179" s="395"/>
      <c r="LCL179" s="395"/>
      <c r="LCM179" s="395"/>
      <c r="LCN179" s="395"/>
      <c r="LCO179" s="395"/>
      <c r="LCP179" s="395"/>
      <c r="LCQ179" s="395"/>
      <c r="LCR179" s="395"/>
      <c r="LCS179" s="395"/>
      <c r="LCT179" s="395"/>
      <c r="LCU179" s="395"/>
      <c r="LCV179" s="395"/>
      <c r="LCW179" s="395"/>
      <c r="LCX179" s="395"/>
      <c r="LCY179" s="395"/>
      <c r="LCZ179" s="395"/>
      <c r="LDA179" s="395"/>
      <c r="LDB179" s="395"/>
      <c r="LDC179" s="395"/>
      <c r="LDD179" s="395"/>
      <c r="LDE179" s="395"/>
      <c r="LDF179" s="395"/>
      <c r="LDG179" s="395"/>
      <c r="LDH179" s="395"/>
      <c r="LDI179" s="395"/>
      <c r="LDJ179" s="395"/>
      <c r="LDK179" s="395"/>
      <c r="LDL179" s="395"/>
      <c r="LDM179" s="395"/>
      <c r="LDN179" s="395"/>
      <c r="LDO179" s="395"/>
      <c r="LDP179" s="395"/>
      <c r="LDQ179" s="395"/>
      <c r="LDR179" s="395"/>
      <c r="LDS179" s="395"/>
      <c r="LDT179" s="395"/>
      <c r="LDU179" s="395"/>
      <c r="LDV179" s="395"/>
      <c r="LDW179" s="395"/>
      <c r="LDX179" s="395"/>
      <c r="LDY179" s="395"/>
      <c r="LDZ179" s="395"/>
      <c r="LEA179" s="395"/>
      <c r="LEB179" s="395"/>
      <c r="LEC179" s="395"/>
      <c r="LED179" s="395"/>
      <c r="LEE179" s="395"/>
      <c r="LEF179" s="395"/>
      <c r="LEG179" s="395"/>
      <c r="LEH179" s="395"/>
      <c r="LEI179" s="395"/>
      <c r="LEJ179" s="395"/>
      <c r="LEK179" s="395"/>
      <c r="LEL179" s="395"/>
      <c r="LEM179" s="395"/>
      <c r="LEN179" s="395"/>
      <c r="LEO179" s="395"/>
      <c r="LEP179" s="395"/>
      <c r="LEQ179" s="395"/>
      <c r="LER179" s="395"/>
      <c r="LES179" s="395"/>
      <c r="LET179" s="395"/>
      <c r="LEU179" s="395"/>
      <c r="LEV179" s="395"/>
      <c r="LEW179" s="395"/>
      <c r="LEX179" s="395"/>
      <c r="LEY179" s="395"/>
      <c r="LEZ179" s="395"/>
      <c r="LFA179" s="395"/>
      <c r="LFB179" s="395"/>
      <c r="LFC179" s="395"/>
      <c r="LFD179" s="395"/>
      <c r="LFE179" s="395"/>
      <c r="LFF179" s="395"/>
      <c r="LFG179" s="395"/>
      <c r="LFH179" s="395"/>
      <c r="LFI179" s="395"/>
      <c r="LFJ179" s="395"/>
      <c r="LFK179" s="395"/>
      <c r="LFL179" s="395"/>
      <c r="LFM179" s="395"/>
      <c r="LFN179" s="395"/>
      <c r="LFO179" s="395"/>
      <c r="LFP179" s="395"/>
      <c r="LFQ179" s="395"/>
      <c r="LFR179" s="395"/>
      <c r="LFS179" s="395"/>
      <c r="LFT179" s="395"/>
      <c r="LFU179" s="395"/>
      <c r="LFV179" s="395"/>
      <c r="LFW179" s="395"/>
      <c r="LFX179" s="395"/>
      <c r="LFY179" s="395"/>
      <c r="LFZ179" s="395"/>
      <c r="LGA179" s="395"/>
      <c r="LGB179" s="395"/>
      <c r="LGC179" s="395"/>
      <c r="LGD179" s="395"/>
      <c r="LGE179" s="395"/>
      <c r="LGF179" s="395"/>
      <c r="LGG179" s="395"/>
      <c r="LGH179" s="395"/>
      <c r="LGI179" s="395"/>
      <c r="LGJ179" s="395"/>
      <c r="LGK179" s="395"/>
      <c r="LGL179" s="395"/>
      <c r="LGM179" s="395"/>
      <c r="LGN179" s="395"/>
      <c r="LGO179" s="395"/>
      <c r="LGP179" s="395"/>
      <c r="LGQ179" s="395"/>
      <c r="LGR179" s="395"/>
      <c r="LGS179" s="395"/>
      <c r="LGT179" s="395"/>
      <c r="LGU179" s="395"/>
      <c r="LGV179" s="395"/>
      <c r="LGW179" s="395"/>
      <c r="LGX179" s="395"/>
      <c r="LGY179" s="395"/>
      <c r="LGZ179" s="395"/>
      <c r="LHA179" s="395"/>
      <c r="LHB179" s="395"/>
      <c r="LHC179" s="395"/>
      <c r="LHD179" s="395"/>
      <c r="LHE179" s="395"/>
      <c r="LHF179" s="395"/>
      <c r="LHG179" s="395"/>
      <c r="LHH179" s="395"/>
      <c r="LHI179" s="395"/>
      <c r="LHJ179" s="395"/>
      <c r="LHK179" s="395"/>
      <c r="LHL179" s="395"/>
      <c r="LHM179" s="395"/>
      <c r="LHN179" s="395"/>
      <c r="LHO179" s="395"/>
      <c r="LHP179" s="395"/>
      <c r="LHQ179" s="395"/>
      <c r="LHR179" s="395"/>
      <c r="LHS179" s="395"/>
      <c r="LHT179" s="395"/>
      <c r="LHU179" s="395"/>
      <c r="LHV179" s="395"/>
      <c r="LHW179" s="395"/>
      <c r="LHX179" s="395"/>
      <c r="LHY179" s="395"/>
      <c r="LHZ179" s="395"/>
      <c r="LIA179" s="395"/>
      <c r="LIB179" s="395"/>
      <c r="LIC179" s="395"/>
      <c r="LID179" s="395"/>
      <c r="LIE179" s="395"/>
      <c r="LIF179" s="395"/>
      <c r="LIG179" s="395"/>
      <c r="LIH179" s="395"/>
      <c r="LII179" s="395"/>
      <c r="LIJ179" s="395"/>
      <c r="LIK179" s="395"/>
      <c r="LIL179" s="395"/>
      <c r="LIM179" s="395"/>
      <c r="LIN179" s="395"/>
      <c r="LIO179" s="395"/>
      <c r="LIP179" s="395"/>
      <c r="LIQ179" s="395"/>
      <c r="LIR179" s="395"/>
      <c r="LIS179" s="395"/>
      <c r="LIT179" s="395"/>
      <c r="LIU179" s="395"/>
      <c r="LIV179" s="395"/>
      <c r="LIW179" s="395"/>
      <c r="LIX179" s="395"/>
      <c r="LIY179" s="395"/>
      <c r="LIZ179" s="395"/>
      <c r="LJA179" s="395"/>
      <c r="LJB179" s="395"/>
      <c r="LJC179" s="395"/>
      <c r="LJD179" s="395"/>
      <c r="LJE179" s="395"/>
      <c r="LJF179" s="395"/>
      <c r="LJG179" s="395"/>
      <c r="LJH179" s="395"/>
      <c r="LJI179" s="395"/>
      <c r="LJJ179" s="395"/>
      <c r="LJK179" s="395"/>
      <c r="LJL179" s="395"/>
      <c r="LJM179" s="395"/>
      <c r="LJN179" s="395"/>
      <c r="LJO179" s="395"/>
      <c r="LJP179" s="395"/>
      <c r="LJQ179" s="395"/>
      <c r="LJR179" s="395"/>
      <c r="LJS179" s="395"/>
      <c r="LJT179" s="395"/>
      <c r="LJU179" s="395"/>
      <c r="LJV179" s="395"/>
      <c r="LJW179" s="395"/>
      <c r="LJX179" s="395"/>
      <c r="LJY179" s="395"/>
      <c r="LJZ179" s="395"/>
      <c r="LKA179" s="395"/>
      <c r="LKB179" s="395"/>
      <c r="LKC179" s="395"/>
      <c r="LKD179" s="395"/>
      <c r="LKE179" s="395"/>
      <c r="LKF179" s="395"/>
      <c r="LKG179" s="395"/>
      <c r="LKH179" s="395"/>
      <c r="LKI179" s="395"/>
      <c r="LKJ179" s="395"/>
      <c r="LKK179" s="395"/>
      <c r="LKL179" s="395"/>
      <c r="LKM179" s="395"/>
      <c r="LKN179" s="395"/>
      <c r="LKO179" s="395"/>
      <c r="LKP179" s="395"/>
      <c r="LKQ179" s="395"/>
      <c r="LKR179" s="395"/>
      <c r="LKS179" s="395"/>
      <c r="LKT179" s="395"/>
      <c r="LKU179" s="395"/>
      <c r="LKV179" s="395"/>
      <c r="LKW179" s="395"/>
      <c r="LKX179" s="395"/>
      <c r="LKY179" s="395"/>
      <c r="LKZ179" s="395"/>
      <c r="LLA179" s="395"/>
      <c r="LLB179" s="395"/>
      <c r="LLC179" s="395"/>
      <c r="LLD179" s="395"/>
      <c r="LLE179" s="395"/>
      <c r="LLF179" s="395"/>
      <c r="LLG179" s="395"/>
      <c r="LLH179" s="395"/>
      <c r="LLI179" s="395"/>
      <c r="LLJ179" s="395"/>
      <c r="LLK179" s="395"/>
      <c r="LLL179" s="395"/>
      <c r="LLM179" s="395"/>
      <c r="LLN179" s="395"/>
      <c r="LLO179" s="395"/>
      <c r="LLP179" s="395"/>
      <c r="LLQ179" s="395"/>
      <c r="LLR179" s="395"/>
      <c r="LLS179" s="395"/>
      <c r="LLT179" s="395"/>
      <c r="LLU179" s="395"/>
      <c r="LLV179" s="395"/>
      <c r="LLW179" s="395"/>
      <c r="LLX179" s="395"/>
      <c r="LLY179" s="395"/>
      <c r="LLZ179" s="395"/>
      <c r="LMA179" s="395"/>
      <c r="LMB179" s="395"/>
      <c r="LMC179" s="395"/>
      <c r="LMD179" s="395"/>
      <c r="LME179" s="395"/>
      <c r="LMF179" s="395"/>
      <c r="LMG179" s="395"/>
      <c r="LMH179" s="395"/>
      <c r="LMI179" s="395"/>
      <c r="LMJ179" s="395"/>
      <c r="LMK179" s="395"/>
      <c r="LML179" s="395"/>
      <c r="LMM179" s="395"/>
      <c r="LMN179" s="395"/>
      <c r="LMO179" s="395"/>
      <c r="LMP179" s="395"/>
      <c r="LMQ179" s="395"/>
      <c r="LMR179" s="395"/>
      <c r="LMS179" s="395"/>
      <c r="LMT179" s="395"/>
      <c r="LMU179" s="395"/>
      <c r="LMV179" s="395"/>
      <c r="LMW179" s="395"/>
      <c r="LMX179" s="395"/>
      <c r="LMY179" s="395"/>
      <c r="LMZ179" s="395"/>
      <c r="LNA179" s="395"/>
      <c r="LNB179" s="395"/>
      <c r="LNC179" s="395"/>
      <c r="LND179" s="395"/>
      <c r="LNE179" s="395"/>
      <c r="LNF179" s="395"/>
      <c r="LNG179" s="395"/>
      <c r="LNH179" s="395"/>
      <c r="LNI179" s="395"/>
      <c r="LNJ179" s="395"/>
      <c r="LNK179" s="395"/>
      <c r="LNL179" s="395"/>
      <c r="LNM179" s="395"/>
      <c r="LNN179" s="395"/>
      <c r="LNO179" s="395"/>
      <c r="LNP179" s="395"/>
      <c r="LNQ179" s="395"/>
      <c r="LNR179" s="395"/>
      <c r="LNS179" s="395"/>
      <c r="LNT179" s="395"/>
      <c r="LNU179" s="395"/>
      <c r="LNV179" s="395"/>
      <c r="LNW179" s="395"/>
      <c r="LNX179" s="395"/>
      <c r="LNY179" s="395"/>
      <c r="LNZ179" s="395"/>
      <c r="LOA179" s="395"/>
      <c r="LOB179" s="395"/>
      <c r="LOC179" s="395"/>
      <c r="LOD179" s="395"/>
      <c r="LOE179" s="395"/>
      <c r="LOF179" s="395"/>
      <c r="LOG179" s="395"/>
      <c r="LOH179" s="395"/>
      <c r="LOI179" s="395"/>
      <c r="LOJ179" s="395"/>
      <c r="LOK179" s="395"/>
      <c r="LOL179" s="395"/>
      <c r="LOM179" s="395"/>
      <c r="LON179" s="395"/>
      <c r="LOO179" s="395"/>
      <c r="LOP179" s="395"/>
      <c r="LOQ179" s="395"/>
      <c r="LOR179" s="395"/>
      <c r="LOS179" s="395"/>
      <c r="LOT179" s="395"/>
      <c r="LOU179" s="395"/>
      <c r="LOV179" s="395"/>
      <c r="LOW179" s="395"/>
      <c r="LOX179" s="395"/>
      <c r="LOY179" s="395"/>
      <c r="LOZ179" s="395"/>
      <c r="LPA179" s="395"/>
      <c r="LPB179" s="395"/>
      <c r="LPC179" s="395"/>
      <c r="LPD179" s="395"/>
      <c r="LPE179" s="395"/>
      <c r="LPF179" s="395"/>
      <c r="LPG179" s="395"/>
      <c r="LPH179" s="395"/>
      <c r="LPI179" s="395"/>
      <c r="LPJ179" s="395"/>
      <c r="LPK179" s="395"/>
      <c r="LPL179" s="395"/>
      <c r="LPM179" s="395"/>
      <c r="LPN179" s="395"/>
      <c r="LPO179" s="395"/>
      <c r="LPP179" s="395"/>
      <c r="LPQ179" s="395"/>
      <c r="LPR179" s="395"/>
      <c r="LPS179" s="395"/>
      <c r="LPT179" s="395"/>
      <c r="LPU179" s="395"/>
      <c r="LPV179" s="395"/>
      <c r="LPW179" s="395"/>
      <c r="LPX179" s="395"/>
      <c r="LPY179" s="395"/>
      <c r="LPZ179" s="395"/>
      <c r="LQA179" s="395"/>
      <c r="LQB179" s="395"/>
      <c r="LQC179" s="395"/>
      <c r="LQD179" s="395"/>
      <c r="LQE179" s="395"/>
      <c r="LQF179" s="395"/>
      <c r="LQG179" s="395"/>
      <c r="LQH179" s="395"/>
      <c r="LQI179" s="395"/>
      <c r="LQJ179" s="395"/>
      <c r="LQK179" s="395"/>
      <c r="LQL179" s="395"/>
      <c r="LQM179" s="395"/>
      <c r="LQN179" s="395"/>
      <c r="LQO179" s="395"/>
      <c r="LQP179" s="395"/>
      <c r="LQQ179" s="395"/>
      <c r="LQR179" s="395"/>
      <c r="LQS179" s="395"/>
      <c r="LQT179" s="395"/>
      <c r="LQU179" s="395"/>
      <c r="LQV179" s="395"/>
      <c r="LQW179" s="395"/>
      <c r="LQX179" s="395"/>
      <c r="LQY179" s="395"/>
      <c r="LQZ179" s="395"/>
      <c r="LRA179" s="395"/>
      <c r="LRB179" s="395"/>
      <c r="LRC179" s="395"/>
      <c r="LRD179" s="395"/>
      <c r="LRE179" s="395"/>
      <c r="LRF179" s="395"/>
      <c r="LRG179" s="395"/>
      <c r="LRH179" s="395"/>
      <c r="LRI179" s="395"/>
      <c r="LRJ179" s="395"/>
      <c r="LRK179" s="395"/>
      <c r="LRL179" s="395"/>
      <c r="LRM179" s="395"/>
      <c r="LRN179" s="395"/>
      <c r="LRO179" s="395"/>
      <c r="LRP179" s="395"/>
      <c r="LRQ179" s="395"/>
      <c r="LRR179" s="395"/>
      <c r="LRS179" s="395"/>
      <c r="LRT179" s="395"/>
      <c r="LRU179" s="395"/>
      <c r="LRV179" s="395"/>
      <c r="LRW179" s="395"/>
      <c r="LRX179" s="395"/>
      <c r="LRY179" s="395"/>
      <c r="LRZ179" s="395"/>
      <c r="LSA179" s="395"/>
      <c r="LSB179" s="395"/>
      <c r="LSC179" s="395"/>
      <c r="LSD179" s="395"/>
      <c r="LSE179" s="395"/>
      <c r="LSF179" s="395"/>
      <c r="LSG179" s="395"/>
      <c r="LSH179" s="395"/>
      <c r="LSI179" s="395"/>
      <c r="LSJ179" s="395"/>
      <c r="LSK179" s="395"/>
      <c r="LSL179" s="395"/>
      <c r="LSM179" s="395"/>
      <c r="LSN179" s="395"/>
      <c r="LSO179" s="395"/>
      <c r="LSP179" s="395"/>
      <c r="LSQ179" s="395"/>
      <c r="LSR179" s="395"/>
      <c r="LSS179" s="395"/>
      <c r="LST179" s="395"/>
      <c r="LSU179" s="395"/>
      <c r="LSV179" s="395"/>
      <c r="LSW179" s="395"/>
      <c r="LSX179" s="395"/>
      <c r="LSY179" s="395"/>
      <c r="LSZ179" s="395"/>
      <c r="LTA179" s="395"/>
      <c r="LTB179" s="395"/>
      <c r="LTC179" s="395"/>
      <c r="LTD179" s="395"/>
      <c r="LTE179" s="395"/>
      <c r="LTF179" s="395"/>
      <c r="LTG179" s="395"/>
      <c r="LTH179" s="395"/>
      <c r="LTI179" s="395"/>
      <c r="LTJ179" s="395"/>
      <c r="LTK179" s="395"/>
      <c r="LTL179" s="395"/>
      <c r="LTM179" s="395"/>
      <c r="LTN179" s="395"/>
      <c r="LTO179" s="395"/>
      <c r="LTP179" s="395"/>
      <c r="LTQ179" s="395"/>
      <c r="LTR179" s="395"/>
      <c r="LTS179" s="395"/>
      <c r="LTT179" s="395"/>
      <c r="LTU179" s="395"/>
      <c r="LTV179" s="395"/>
      <c r="LTW179" s="395"/>
      <c r="LTX179" s="395"/>
      <c r="LTY179" s="395"/>
      <c r="LTZ179" s="395"/>
      <c r="LUA179" s="395"/>
      <c r="LUB179" s="395"/>
      <c r="LUC179" s="395"/>
      <c r="LUD179" s="395"/>
      <c r="LUE179" s="395"/>
      <c r="LUF179" s="395"/>
      <c r="LUG179" s="395"/>
      <c r="LUH179" s="395"/>
      <c r="LUI179" s="395"/>
      <c r="LUJ179" s="395"/>
      <c r="LUK179" s="395"/>
      <c r="LUL179" s="395"/>
      <c r="LUM179" s="395"/>
      <c r="LUN179" s="395"/>
      <c r="LUO179" s="395"/>
      <c r="LUP179" s="395"/>
      <c r="LUQ179" s="395"/>
      <c r="LUR179" s="395"/>
      <c r="LUS179" s="395"/>
      <c r="LUT179" s="395"/>
      <c r="LUU179" s="395"/>
      <c r="LUV179" s="395"/>
      <c r="LUW179" s="395"/>
      <c r="LUX179" s="395"/>
      <c r="LUY179" s="395"/>
      <c r="LUZ179" s="395"/>
      <c r="LVA179" s="395"/>
      <c r="LVB179" s="395"/>
      <c r="LVC179" s="395"/>
      <c r="LVD179" s="395"/>
      <c r="LVE179" s="395"/>
      <c r="LVF179" s="395"/>
      <c r="LVG179" s="395"/>
      <c r="LVH179" s="395"/>
      <c r="LVI179" s="395"/>
      <c r="LVJ179" s="395"/>
      <c r="LVK179" s="395"/>
      <c r="LVL179" s="395"/>
      <c r="LVM179" s="395"/>
      <c r="LVN179" s="395"/>
      <c r="LVO179" s="395"/>
      <c r="LVP179" s="395"/>
      <c r="LVQ179" s="395"/>
      <c r="LVR179" s="395"/>
      <c r="LVS179" s="395"/>
      <c r="LVT179" s="395"/>
      <c r="LVU179" s="395"/>
      <c r="LVV179" s="395"/>
      <c r="LVW179" s="395"/>
      <c r="LVX179" s="395"/>
      <c r="LVY179" s="395"/>
      <c r="LVZ179" s="395"/>
      <c r="LWA179" s="395"/>
      <c r="LWB179" s="395"/>
      <c r="LWC179" s="395"/>
      <c r="LWD179" s="395"/>
      <c r="LWE179" s="395"/>
      <c r="LWF179" s="395"/>
      <c r="LWG179" s="395"/>
      <c r="LWH179" s="395"/>
      <c r="LWI179" s="395"/>
      <c r="LWJ179" s="395"/>
      <c r="LWK179" s="395"/>
      <c r="LWL179" s="395"/>
      <c r="LWM179" s="395"/>
      <c r="LWN179" s="395"/>
      <c r="LWO179" s="395"/>
      <c r="LWP179" s="395"/>
      <c r="LWQ179" s="395"/>
      <c r="LWR179" s="395"/>
      <c r="LWS179" s="395"/>
      <c r="LWT179" s="395"/>
      <c r="LWU179" s="395"/>
      <c r="LWV179" s="395"/>
      <c r="LWW179" s="395"/>
      <c r="LWX179" s="395"/>
      <c r="LWY179" s="395"/>
      <c r="LWZ179" s="395"/>
      <c r="LXA179" s="395"/>
      <c r="LXB179" s="395"/>
      <c r="LXC179" s="395"/>
      <c r="LXD179" s="395"/>
      <c r="LXE179" s="395"/>
      <c r="LXF179" s="395"/>
      <c r="LXG179" s="395"/>
      <c r="LXH179" s="395"/>
      <c r="LXI179" s="395"/>
      <c r="LXJ179" s="395"/>
      <c r="LXK179" s="395"/>
      <c r="LXL179" s="395"/>
      <c r="LXM179" s="395"/>
      <c r="LXN179" s="395"/>
      <c r="LXO179" s="395"/>
      <c r="LXP179" s="395"/>
      <c r="LXQ179" s="395"/>
      <c r="LXR179" s="395"/>
      <c r="LXS179" s="395"/>
      <c r="LXT179" s="395"/>
      <c r="LXU179" s="395"/>
      <c r="LXV179" s="395"/>
      <c r="LXW179" s="395"/>
      <c r="LXX179" s="395"/>
      <c r="LXY179" s="395"/>
      <c r="LXZ179" s="395"/>
      <c r="LYA179" s="395"/>
      <c r="LYB179" s="395"/>
      <c r="LYC179" s="395"/>
      <c r="LYD179" s="395"/>
      <c r="LYE179" s="395"/>
      <c r="LYF179" s="395"/>
      <c r="LYG179" s="395"/>
      <c r="LYH179" s="395"/>
      <c r="LYI179" s="395"/>
      <c r="LYJ179" s="395"/>
      <c r="LYK179" s="395"/>
      <c r="LYL179" s="395"/>
      <c r="LYM179" s="395"/>
      <c r="LYN179" s="395"/>
      <c r="LYO179" s="395"/>
      <c r="LYP179" s="395"/>
      <c r="LYQ179" s="395"/>
      <c r="LYR179" s="395"/>
      <c r="LYS179" s="395"/>
      <c r="LYT179" s="395"/>
      <c r="LYU179" s="395"/>
      <c r="LYV179" s="395"/>
      <c r="LYW179" s="395"/>
      <c r="LYX179" s="395"/>
      <c r="LYY179" s="395"/>
      <c r="LYZ179" s="395"/>
      <c r="LZA179" s="395"/>
      <c r="LZB179" s="395"/>
      <c r="LZC179" s="395"/>
      <c r="LZD179" s="395"/>
      <c r="LZE179" s="395"/>
      <c r="LZF179" s="395"/>
      <c r="LZG179" s="395"/>
      <c r="LZH179" s="395"/>
      <c r="LZI179" s="395"/>
      <c r="LZJ179" s="395"/>
      <c r="LZK179" s="395"/>
      <c r="LZL179" s="395"/>
      <c r="LZM179" s="395"/>
      <c r="LZN179" s="395"/>
      <c r="LZO179" s="395"/>
      <c r="LZP179" s="395"/>
      <c r="LZQ179" s="395"/>
      <c r="LZR179" s="395"/>
      <c r="LZS179" s="395"/>
      <c r="LZT179" s="395"/>
      <c r="LZU179" s="395"/>
      <c r="LZV179" s="395"/>
      <c r="LZW179" s="395"/>
      <c r="LZX179" s="395"/>
      <c r="LZY179" s="395"/>
      <c r="LZZ179" s="395"/>
      <c r="MAA179" s="395"/>
      <c r="MAB179" s="395"/>
      <c r="MAC179" s="395"/>
      <c r="MAD179" s="395"/>
      <c r="MAE179" s="395"/>
      <c r="MAF179" s="395"/>
      <c r="MAG179" s="395"/>
      <c r="MAH179" s="395"/>
      <c r="MAI179" s="395"/>
      <c r="MAJ179" s="395"/>
      <c r="MAK179" s="395"/>
      <c r="MAL179" s="395"/>
      <c r="MAM179" s="395"/>
      <c r="MAN179" s="395"/>
      <c r="MAO179" s="395"/>
      <c r="MAP179" s="395"/>
      <c r="MAQ179" s="395"/>
      <c r="MAR179" s="395"/>
      <c r="MAS179" s="395"/>
      <c r="MAT179" s="395"/>
      <c r="MAU179" s="395"/>
      <c r="MAV179" s="395"/>
      <c r="MAW179" s="395"/>
      <c r="MAX179" s="395"/>
      <c r="MAY179" s="395"/>
      <c r="MAZ179" s="395"/>
      <c r="MBA179" s="395"/>
      <c r="MBB179" s="395"/>
      <c r="MBC179" s="395"/>
      <c r="MBD179" s="395"/>
      <c r="MBE179" s="395"/>
      <c r="MBF179" s="395"/>
      <c r="MBG179" s="395"/>
      <c r="MBH179" s="395"/>
      <c r="MBI179" s="395"/>
      <c r="MBJ179" s="395"/>
      <c r="MBK179" s="395"/>
      <c r="MBL179" s="395"/>
      <c r="MBM179" s="395"/>
      <c r="MBN179" s="395"/>
      <c r="MBO179" s="395"/>
      <c r="MBP179" s="395"/>
      <c r="MBQ179" s="395"/>
      <c r="MBR179" s="395"/>
      <c r="MBS179" s="395"/>
      <c r="MBT179" s="395"/>
      <c r="MBU179" s="395"/>
      <c r="MBV179" s="395"/>
      <c r="MBW179" s="395"/>
      <c r="MBX179" s="395"/>
      <c r="MBY179" s="395"/>
      <c r="MBZ179" s="395"/>
      <c r="MCA179" s="395"/>
      <c r="MCB179" s="395"/>
      <c r="MCC179" s="395"/>
      <c r="MCD179" s="395"/>
      <c r="MCE179" s="395"/>
      <c r="MCF179" s="395"/>
      <c r="MCG179" s="395"/>
      <c r="MCH179" s="395"/>
      <c r="MCI179" s="395"/>
      <c r="MCJ179" s="395"/>
      <c r="MCK179" s="395"/>
      <c r="MCL179" s="395"/>
      <c r="MCM179" s="395"/>
      <c r="MCN179" s="395"/>
      <c r="MCO179" s="395"/>
      <c r="MCP179" s="395"/>
      <c r="MCQ179" s="395"/>
      <c r="MCR179" s="395"/>
      <c r="MCS179" s="395"/>
      <c r="MCT179" s="395"/>
      <c r="MCU179" s="395"/>
      <c r="MCV179" s="395"/>
      <c r="MCW179" s="395"/>
      <c r="MCX179" s="395"/>
      <c r="MCY179" s="395"/>
      <c r="MCZ179" s="395"/>
      <c r="MDA179" s="395"/>
      <c r="MDB179" s="395"/>
      <c r="MDC179" s="395"/>
      <c r="MDD179" s="395"/>
      <c r="MDE179" s="395"/>
      <c r="MDF179" s="395"/>
      <c r="MDG179" s="395"/>
      <c r="MDH179" s="395"/>
      <c r="MDI179" s="395"/>
      <c r="MDJ179" s="395"/>
      <c r="MDK179" s="395"/>
      <c r="MDL179" s="395"/>
      <c r="MDM179" s="395"/>
      <c r="MDN179" s="395"/>
      <c r="MDO179" s="395"/>
      <c r="MDP179" s="395"/>
      <c r="MDQ179" s="395"/>
      <c r="MDR179" s="395"/>
      <c r="MDS179" s="395"/>
      <c r="MDT179" s="395"/>
      <c r="MDU179" s="395"/>
      <c r="MDV179" s="395"/>
      <c r="MDW179" s="395"/>
      <c r="MDX179" s="395"/>
      <c r="MDY179" s="395"/>
      <c r="MDZ179" s="395"/>
      <c r="MEA179" s="395"/>
      <c r="MEB179" s="395"/>
      <c r="MEC179" s="395"/>
      <c r="MED179" s="395"/>
      <c r="MEE179" s="395"/>
      <c r="MEF179" s="395"/>
      <c r="MEG179" s="395"/>
      <c r="MEH179" s="395"/>
      <c r="MEI179" s="395"/>
      <c r="MEJ179" s="395"/>
      <c r="MEK179" s="395"/>
      <c r="MEL179" s="395"/>
      <c r="MEM179" s="395"/>
      <c r="MEN179" s="395"/>
      <c r="MEO179" s="395"/>
      <c r="MEP179" s="395"/>
      <c r="MEQ179" s="395"/>
      <c r="MER179" s="395"/>
      <c r="MES179" s="395"/>
      <c r="MET179" s="395"/>
      <c r="MEU179" s="395"/>
      <c r="MEV179" s="395"/>
      <c r="MEW179" s="395"/>
      <c r="MEX179" s="395"/>
      <c r="MEY179" s="395"/>
      <c r="MEZ179" s="395"/>
      <c r="MFA179" s="395"/>
      <c r="MFB179" s="395"/>
      <c r="MFC179" s="395"/>
      <c r="MFD179" s="395"/>
      <c r="MFE179" s="395"/>
      <c r="MFF179" s="395"/>
      <c r="MFG179" s="395"/>
      <c r="MFH179" s="395"/>
      <c r="MFI179" s="395"/>
      <c r="MFJ179" s="395"/>
      <c r="MFK179" s="395"/>
      <c r="MFL179" s="395"/>
      <c r="MFM179" s="395"/>
      <c r="MFN179" s="395"/>
      <c r="MFO179" s="395"/>
      <c r="MFP179" s="395"/>
      <c r="MFQ179" s="395"/>
      <c r="MFR179" s="395"/>
      <c r="MFS179" s="395"/>
      <c r="MFT179" s="395"/>
      <c r="MFU179" s="395"/>
      <c r="MFV179" s="395"/>
      <c r="MFW179" s="395"/>
      <c r="MFX179" s="395"/>
      <c r="MFY179" s="395"/>
      <c r="MFZ179" s="395"/>
      <c r="MGA179" s="395"/>
      <c r="MGB179" s="395"/>
      <c r="MGC179" s="395"/>
      <c r="MGD179" s="395"/>
      <c r="MGE179" s="395"/>
      <c r="MGF179" s="395"/>
      <c r="MGG179" s="395"/>
      <c r="MGH179" s="395"/>
      <c r="MGI179" s="395"/>
      <c r="MGJ179" s="395"/>
      <c r="MGK179" s="395"/>
      <c r="MGL179" s="395"/>
      <c r="MGM179" s="395"/>
      <c r="MGN179" s="395"/>
      <c r="MGO179" s="395"/>
      <c r="MGP179" s="395"/>
      <c r="MGQ179" s="395"/>
      <c r="MGR179" s="395"/>
      <c r="MGS179" s="395"/>
      <c r="MGT179" s="395"/>
      <c r="MGU179" s="395"/>
      <c r="MGV179" s="395"/>
      <c r="MGW179" s="395"/>
      <c r="MGX179" s="395"/>
      <c r="MGY179" s="395"/>
      <c r="MGZ179" s="395"/>
      <c r="MHA179" s="395"/>
      <c r="MHB179" s="395"/>
      <c r="MHC179" s="395"/>
      <c r="MHD179" s="395"/>
      <c r="MHE179" s="395"/>
      <c r="MHF179" s="395"/>
      <c r="MHG179" s="395"/>
      <c r="MHH179" s="395"/>
      <c r="MHI179" s="395"/>
      <c r="MHJ179" s="395"/>
      <c r="MHK179" s="395"/>
      <c r="MHL179" s="395"/>
      <c r="MHM179" s="395"/>
      <c r="MHN179" s="395"/>
      <c r="MHO179" s="395"/>
      <c r="MHP179" s="395"/>
      <c r="MHQ179" s="395"/>
      <c r="MHR179" s="395"/>
      <c r="MHS179" s="395"/>
      <c r="MHT179" s="395"/>
      <c r="MHU179" s="395"/>
      <c r="MHV179" s="395"/>
      <c r="MHW179" s="395"/>
      <c r="MHX179" s="395"/>
      <c r="MHY179" s="395"/>
      <c r="MHZ179" s="395"/>
      <c r="MIA179" s="395"/>
      <c r="MIB179" s="395"/>
      <c r="MIC179" s="395"/>
      <c r="MID179" s="395"/>
      <c r="MIE179" s="395"/>
      <c r="MIF179" s="395"/>
      <c r="MIG179" s="395"/>
      <c r="MIH179" s="395"/>
      <c r="MII179" s="395"/>
      <c r="MIJ179" s="395"/>
      <c r="MIK179" s="395"/>
      <c r="MIL179" s="395"/>
      <c r="MIM179" s="395"/>
      <c r="MIN179" s="395"/>
      <c r="MIO179" s="395"/>
      <c r="MIP179" s="395"/>
      <c r="MIQ179" s="395"/>
      <c r="MIR179" s="395"/>
      <c r="MIS179" s="395"/>
      <c r="MIT179" s="395"/>
      <c r="MIU179" s="395"/>
      <c r="MIV179" s="395"/>
      <c r="MIW179" s="395"/>
      <c r="MIX179" s="395"/>
      <c r="MIY179" s="395"/>
      <c r="MIZ179" s="395"/>
      <c r="MJA179" s="395"/>
      <c r="MJB179" s="395"/>
      <c r="MJC179" s="395"/>
      <c r="MJD179" s="395"/>
      <c r="MJE179" s="395"/>
      <c r="MJF179" s="395"/>
      <c r="MJG179" s="395"/>
      <c r="MJH179" s="395"/>
      <c r="MJI179" s="395"/>
      <c r="MJJ179" s="395"/>
      <c r="MJK179" s="395"/>
      <c r="MJL179" s="395"/>
      <c r="MJM179" s="395"/>
      <c r="MJN179" s="395"/>
      <c r="MJO179" s="395"/>
      <c r="MJP179" s="395"/>
      <c r="MJQ179" s="395"/>
      <c r="MJR179" s="395"/>
      <c r="MJS179" s="395"/>
      <c r="MJT179" s="395"/>
      <c r="MJU179" s="395"/>
      <c r="MJV179" s="395"/>
      <c r="MJW179" s="395"/>
      <c r="MJX179" s="395"/>
      <c r="MJY179" s="395"/>
      <c r="MJZ179" s="395"/>
      <c r="MKA179" s="395"/>
      <c r="MKB179" s="395"/>
      <c r="MKC179" s="395"/>
      <c r="MKD179" s="395"/>
      <c r="MKE179" s="395"/>
      <c r="MKF179" s="395"/>
      <c r="MKG179" s="395"/>
      <c r="MKH179" s="395"/>
      <c r="MKI179" s="395"/>
      <c r="MKJ179" s="395"/>
      <c r="MKK179" s="395"/>
      <c r="MKL179" s="395"/>
      <c r="MKM179" s="395"/>
      <c r="MKN179" s="395"/>
      <c r="MKO179" s="395"/>
      <c r="MKP179" s="395"/>
      <c r="MKQ179" s="395"/>
      <c r="MKR179" s="395"/>
      <c r="MKS179" s="395"/>
      <c r="MKT179" s="395"/>
      <c r="MKU179" s="395"/>
      <c r="MKV179" s="395"/>
      <c r="MKW179" s="395"/>
      <c r="MKX179" s="395"/>
      <c r="MKY179" s="395"/>
      <c r="MKZ179" s="395"/>
      <c r="MLA179" s="395"/>
      <c r="MLB179" s="395"/>
      <c r="MLC179" s="395"/>
      <c r="MLD179" s="395"/>
      <c r="MLE179" s="395"/>
      <c r="MLF179" s="395"/>
      <c r="MLG179" s="395"/>
      <c r="MLH179" s="395"/>
      <c r="MLI179" s="395"/>
      <c r="MLJ179" s="395"/>
      <c r="MLK179" s="395"/>
      <c r="MLL179" s="395"/>
      <c r="MLM179" s="395"/>
      <c r="MLN179" s="395"/>
      <c r="MLO179" s="395"/>
      <c r="MLP179" s="395"/>
      <c r="MLQ179" s="395"/>
      <c r="MLR179" s="395"/>
      <c r="MLS179" s="395"/>
      <c r="MLT179" s="395"/>
      <c r="MLU179" s="395"/>
      <c r="MLV179" s="395"/>
      <c r="MLW179" s="395"/>
      <c r="MLX179" s="395"/>
      <c r="MLY179" s="395"/>
      <c r="MLZ179" s="395"/>
      <c r="MMA179" s="395"/>
      <c r="MMB179" s="395"/>
      <c r="MMC179" s="395"/>
      <c r="MMD179" s="395"/>
      <c r="MME179" s="395"/>
      <c r="MMF179" s="395"/>
      <c r="MMG179" s="395"/>
      <c r="MMH179" s="395"/>
      <c r="MMI179" s="395"/>
      <c r="MMJ179" s="395"/>
      <c r="MMK179" s="395"/>
      <c r="MML179" s="395"/>
      <c r="MMM179" s="395"/>
      <c r="MMN179" s="395"/>
      <c r="MMO179" s="395"/>
      <c r="MMP179" s="395"/>
      <c r="MMQ179" s="395"/>
      <c r="MMR179" s="395"/>
      <c r="MMS179" s="395"/>
      <c r="MMT179" s="395"/>
      <c r="MMU179" s="395"/>
      <c r="MMV179" s="395"/>
      <c r="MMW179" s="395"/>
      <c r="MMX179" s="395"/>
      <c r="MMY179" s="395"/>
      <c r="MMZ179" s="395"/>
      <c r="MNA179" s="395"/>
      <c r="MNB179" s="395"/>
      <c r="MNC179" s="395"/>
      <c r="MND179" s="395"/>
      <c r="MNE179" s="395"/>
      <c r="MNF179" s="395"/>
      <c r="MNG179" s="395"/>
      <c r="MNH179" s="395"/>
      <c r="MNI179" s="395"/>
      <c r="MNJ179" s="395"/>
      <c r="MNK179" s="395"/>
      <c r="MNL179" s="395"/>
      <c r="MNM179" s="395"/>
      <c r="MNN179" s="395"/>
      <c r="MNO179" s="395"/>
      <c r="MNP179" s="395"/>
      <c r="MNQ179" s="395"/>
      <c r="MNR179" s="395"/>
      <c r="MNS179" s="395"/>
      <c r="MNT179" s="395"/>
      <c r="MNU179" s="395"/>
      <c r="MNV179" s="395"/>
      <c r="MNW179" s="395"/>
      <c r="MNX179" s="395"/>
      <c r="MNY179" s="395"/>
      <c r="MNZ179" s="395"/>
      <c r="MOA179" s="395"/>
      <c r="MOB179" s="395"/>
      <c r="MOC179" s="395"/>
      <c r="MOD179" s="395"/>
      <c r="MOE179" s="395"/>
      <c r="MOF179" s="395"/>
      <c r="MOG179" s="395"/>
      <c r="MOH179" s="395"/>
      <c r="MOI179" s="395"/>
      <c r="MOJ179" s="395"/>
      <c r="MOK179" s="395"/>
      <c r="MOL179" s="395"/>
      <c r="MOM179" s="395"/>
      <c r="MON179" s="395"/>
      <c r="MOO179" s="395"/>
      <c r="MOP179" s="395"/>
      <c r="MOQ179" s="395"/>
      <c r="MOR179" s="395"/>
      <c r="MOS179" s="395"/>
      <c r="MOT179" s="395"/>
      <c r="MOU179" s="395"/>
      <c r="MOV179" s="395"/>
      <c r="MOW179" s="395"/>
      <c r="MOX179" s="395"/>
      <c r="MOY179" s="395"/>
      <c r="MOZ179" s="395"/>
      <c r="MPA179" s="395"/>
      <c r="MPB179" s="395"/>
      <c r="MPC179" s="395"/>
      <c r="MPD179" s="395"/>
      <c r="MPE179" s="395"/>
      <c r="MPF179" s="395"/>
      <c r="MPG179" s="395"/>
      <c r="MPH179" s="395"/>
      <c r="MPI179" s="395"/>
      <c r="MPJ179" s="395"/>
      <c r="MPK179" s="395"/>
      <c r="MPL179" s="395"/>
      <c r="MPM179" s="395"/>
      <c r="MPN179" s="395"/>
      <c r="MPO179" s="395"/>
      <c r="MPP179" s="395"/>
      <c r="MPQ179" s="395"/>
      <c r="MPR179" s="395"/>
      <c r="MPS179" s="395"/>
      <c r="MPT179" s="395"/>
      <c r="MPU179" s="395"/>
      <c r="MPV179" s="395"/>
      <c r="MPW179" s="395"/>
      <c r="MPX179" s="395"/>
      <c r="MPY179" s="395"/>
      <c r="MPZ179" s="395"/>
      <c r="MQA179" s="395"/>
      <c r="MQB179" s="395"/>
      <c r="MQC179" s="395"/>
      <c r="MQD179" s="395"/>
      <c r="MQE179" s="395"/>
      <c r="MQF179" s="395"/>
      <c r="MQG179" s="395"/>
      <c r="MQH179" s="395"/>
      <c r="MQI179" s="395"/>
      <c r="MQJ179" s="395"/>
      <c r="MQK179" s="395"/>
      <c r="MQL179" s="395"/>
      <c r="MQM179" s="395"/>
      <c r="MQN179" s="395"/>
      <c r="MQO179" s="395"/>
      <c r="MQP179" s="395"/>
      <c r="MQQ179" s="395"/>
      <c r="MQR179" s="395"/>
      <c r="MQS179" s="395"/>
      <c r="MQT179" s="395"/>
      <c r="MQU179" s="395"/>
      <c r="MQV179" s="395"/>
      <c r="MQW179" s="395"/>
      <c r="MQX179" s="395"/>
      <c r="MQY179" s="395"/>
      <c r="MQZ179" s="395"/>
      <c r="MRA179" s="395"/>
      <c r="MRB179" s="395"/>
      <c r="MRC179" s="395"/>
      <c r="MRD179" s="395"/>
      <c r="MRE179" s="395"/>
      <c r="MRF179" s="395"/>
      <c r="MRG179" s="395"/>
      <c r="MRH179" s="395"/>
      <c r="MRI179" s="395"/>
      <c r="MRJ179" s="395"/>
      <c r="MRK179" s="395"/>
      <c r="MRL179" s="395"/>
      <c r="MRM179" s="395"/>
      <c r="MRN179" s="395"/>
      <c r="MRO179" s="395"/>
      <c r="MRP179" s="395"/>
      <c r="MRQ179" s="395"/>
      <c r="MRR179" s="395"/>
      <c r="MRS179" s="395"/>
      <c r="MRT179" s="395"/>
      <c r="MRU179" s="395"/>
      <c r="MRV179" s="395"/>
      <c r="MRW179" s="395"/>
      <c r="MRX179" s="395"/>
      <c r="MRY179" s="395"/>
      <c r="MRZ179" s="395"/>
      <c r="MSA179" s="395"/>
      <c r="MSB179" s="395"/>
      <c r="MSC179" s="395"/>
      <c r="MSD179" s="395"/>
      <c r="MSE179" s="395"/>
      <c r="MSF179" s="395"/>
      <c r="MSG179" s="395"/>
      <c r="MSH179" s="395"/>
      <c r="MSI179" s="395"/>
      <c r="MSJ179" s="395"/>
      <c r="MSK179" s="395"/>
      <c r="MSL179" s="395"/>
      <c r="MSM179" s="395"/>
      <c r="MSN179" s="395"/>
      <c r="MSO179" s="395"/>
      <c r="MSP179" s="395"/>
      <c r="MSQ179" s="395"/>
      <c r="MSR179" s="395"/>
      <c r="MSS179" s="395"/>
      <c r="MST179" s="395"/>
      <c r="MSU179" s="395"/>
      <c r="MSV179" s="395"/>
      <c r="MSW179" s="395"/>
      <c r="MSX179" s="395"/>
      <c r="MSY179" s="395"/>
      <c r="MSZ179" s="395"/>
      <c r="MTA179" s="395"/>
      <c r="MTB179" s="395"/>
      <c r="MTC179" s="395"/>
      <c r="MTD179" s="395"/>
      <c r="MTE179" s="395"/>
      <c r="MTF179" s="395"/>
      <c r="MTG179" s="395"/>
      <c r="MTH179" s="395"/>
      <c r="MTI179" s="395"/>
      <c r="MTJ179" s="395"/>
      <c r="MTK179" s="395"/>
      <c r="MTL179" s="395"/>
      <c r="MTM179" s="395"/>
      <c r="MTN179" s="395"/>
      <c r="MTO179" s="395"/>
      <c r="MTP179" s="395"/>
      <c r="MTQ179" s="395"/>
      <c r="MTR179" s="395"/>
      <c r="MTS179" s="395"/>
      <c r="MTT179" s="395"/>
      <c r="MTU179" s="395"/>
      <c r="MTV179" s="395"/>
      <c r="MTW179" s="395"/>
      <c r="MTX179" s="395"/>
      <c r="MTY179" s="395"/>
      <c r="MTZ179" s="395"/>
      <c r="MUA179" s="395"/>
      <c r="MUB179" s="395"/>
      <c r="MUC179" s="395"/>
      <c r="MUD179" s="395"/>
      <c r="MUE179" s="395"/>
      <c r="MUF179" s="395"/>
      <c r="MUG179" s="395"/>
      <c r="MUH179" s="395"/>
      <c r="MUI179" s="395"/>
      <c r="MUJ179" s="395"/>
      <c r="MUK179" s="395"/>
      <c r="MUL179" s="395"/>
      <c r="MUM179" s="395"/>
      <c r="MUN179" s="395"/>
      <c r="MUO179" s="395"/>
      <c r="MUP179" s="395"/>
      <c r="MUQ179" s="395"/>
      <c r="MUR179" s="395"/>
      <c r="MUS179" s="395"/>
      <c r="MUT179" s="395"/>
      <c r="MUU179" s="395"/>
      <c r="MUV179" s="395"/>
      <c r="MUW179" s="395"/>
      <c r="MUX179" s="395"/>
      <c r="MUY179" s="395"/>
      <c r="MUZ179" s="395"/>
      <c r="MVA179" s="395"/>
      <c r="MVB179" s="395"/>
      <c r="MVC179" s="395"/>
      <c r="MVD179" s="395"/>
      <c r="MVE179" s="395"/>
      <c r="MVF179" s="395"/>
      <c r="MVG179" s="395"/>
      <c r="MVH179" s="395"/>
      <c r="MVI179" s="395"/>
      <c r="MVJ179" s="395"/>
      <c r="MVK179" s="395"/>
      <c r="MVL179" s="395"/>
      <c r="MVM179" s="395"/>
      <c r="MVN179" s="395"/>
      <c r="MVO179" s="395"/>
      <c r="MVP179" s="395"/>
      <c r="MVQ179" s="395"/>
      <c r="MVR179" s="395"/>
      <c r="MVS179" s="395"/>
      <c r="MVT179" s="395"/>
      <c r="MVU179" s="395"/>
      <c r="MVV179" s="395"/>
      <c r="MVW179" s="395"/>
      <c r="MVX179" s="395"/>
      <c r="MVY179" s="395"/>
      <c r="MVZ179" s="395"/>
      <c r="MWA179" s="395"/>
      <c r="MWB179" s="395"/>
      <c r="MWC179" s="395"/>
      <c r="MWD179" s="395"/>
      <c r="MWE179" s="395"/>
      <c r="MWF179" s="395"/>
      <c r="MWG179" s="395"/>
      <c r="MWH179" s="395"/>
      <c r="MWI179" s="395"/>
      <c r="MWJ179" s="395"/>
      <c r="MWK179" s="395"/>
      <c r="MWL179" s="395"/>
      <c r="MWM179" s="395"/>
      <c r="MWN179" s="395"/>
      <c r="MWO179" s="395"/>
      <c r="MWP179" s="395"/>
      <c r="MWQ179" s="395"/>
      <c r="MWR179" s="395"/>
      <c r="MWS179" s="395"/>
      <c r="MWT179" s="395"/>
      <c r="MWU179" s="395"/>
      <c r="MWV179" s="395"/>
      <c r="MWW179" s="395"/>
      <c r="MWX179" s="395"/>
      <c r="MWY179" s="395"/>
      <c r="MWZ179" s="395"/>
      <c r="MXA179" s="395"/>
      <c r="MXB179" s="395"/>
      <c r="MXC179" s="395"/>
      <c r="MXD179" s="395"/>
      <c r="MXE179" s="395"/>
      <c r="MXF179" s="395"/>
      <c r="MXG179" s="395"/>
      <c r="MXH179" s="395"/>
      <c r="MXI179" s="395"/>
      <c r="MXJ179" s="395"/>
      <c r="MXK179" s="395"/>
      <c r="MXL179" s="395"/>
      <c r="MXM179" s="395"/>
      <c r="MXN179" s="395"/>
      <c r="MXO179" s="395"/>
      <c r="MXP179" s="395"/>
      <c r="MXQ179" s="395"/>
      <c r="MXR179" s="395"/>
      <c r="MXS179" s="395"/>
      <c r="MXT179" s="395"/>
      <c r="MXU179" s="395"/>
      <c r="MXV179" s="395"/>
      <c r="MXW179" s="395"/>
      <c r="MXX179" s="395"/>
      <c r="MXY179" s="395"/>
      <c r="MXZ179" s="395"/>
      <c r="MYA179" s="395"/>
      <c r="MYB179" s="395"/>
      <c r="MYC179" s="395"/>
      <c r="MYD179" s="395"/>
      <c r="MYE179" s="395"/>
      <c r="MYF179" s="395"/>
      <c r="MYG179" s="395"/>
      <c r="MYH179" s="395"/>
      <c r="MYI179" s="395"/>
      <c r="MYJ179" s="395"/>
      <c r="MYK179" s="395"/>
      <c r="MYL179" s="395"/>
      <c r="MYM179" s="395"/>
      <c r="MYN179" s="395"/>
      <c r="MYO179" s="395"/>
      <c r="MYP179" s="395"/>
      <c r="MYQ179" s="395"/>
      <c r="MYR179" s="395"/>
      <c r="MYS179" s="395"/>
      <c r="MYT179" s="395"/>
      <c r="MYU179" s="395"/>
      <c r="MYV179" s="395"/>
      <c r="MYW179" s="395"/>
      <c r="MYX179" s="395"/>
      <c r="MYY179" s="395"/>
      <c r="MYZ179" s="395"/>
      <c r="MZA179" s="395"/>
      <c r="MZB179" s="395"/>
      <c r="MZC179" s="395"/>
      <c r="MZD179" s="395"/>
      <c r="MZE179" s="395"/>
      <c r="MZF179" s="395"/>
      <c r="MZG179" s="395"/>
      <c r="MZH179" s="395"/>
      <c r="MZI179" s="395"/>
      <c r="MZJ179" s="395"/>
      <c r="MZK179" s="395"/>
      <c r="MZL179" s="395"/>
      <c r="MZM179" s="395"/>
      <c r="MZN179" s="395"/>
      <c r="MZO179" s="395"/>
      <c r="MZP179" s="395"/>
      <c r="MZQ179" s="395"/>
      <c r="MZR179" s="395"/>
      <c r="MZS179" s="395"/>
      <c r="MZT179" s="395"/>
      <c r="MZU179" s="395"/>
      <c r="MZV179" s="395"/>
      <c r="MZW179" s="395"/>
      <c r="MZX179" s="395"/>
      <c r="MZY179" s="395"/>
      <c r="MZZ179" s="395"/>
      <c r="NAA179" s="395"/>
      <c r="NAB179" s="395"/>
      <c r="NAC179" s="395"/>
      <c r="NAD179" s="395"/>
      <c r="NAE179" s="395"/>
      <c r="NAF179" s="395"/>
      <c r="NAG179" s="395"/>
      <c r="NAH179" s="395"/>
      <c r="NAI179" s="395"/>
      <c r="NAJ179" s="395"/>
      <c r="NAK179" s="395"/>
      <c r="NAL179" s="395"/>
      <c r="NAM179" s="395"/>
      <c r="NAN179" s="395"/>
      <c r="NAO179" s="395"/>
      <c r="NAP179" s="395"/>
      <c r="NAQ179" s="395"/>
      <c r="NAR179" s="395"/>
      <c r="NAS179" s="395"/>
      <c r="NAT179" s="395"/>
      <c r="NAU179" s="395"/>
      <c r="NAV179" s="395"/>
      <c r="NAW179" s="395"/>
      <c r="NAX179" s="395"/>
      <c r="NAY179" s="395"/>
      <c r="NAZ179" s="395"/>
      <c r="NBA179" s="395"/>
      <c r="NBB179" s="395"/>
      <c r="NBC179" s="395"/>
      <c r="NBD179" s="395"/>
      <c r="NBE179" s="395"/>
      <c r="NBF179" s="395"/>
      <c r="NBG179" s="395"/>
      <c r="NBH179" s="395"/>
      <c r="NBI179" s="395"/>
      <c r="NBJ179" s="395"/>
      <c r="NBK179" s="395"/>
      <c r="NBL179" s="395"/>
      <c r="NBM179" s="395"/>
      <c r="NBN179" s="395"/>
      <c r="NBO179" s="395"/>
      <c r="NBP179" s="395"/>
      <c r="NBQ179" s="395"/>
      <c r="NBR179" s="395"/>
      <c r="NBS179" s="395"/>
      <c r="NBT179" s="395"/>
      <c r="NBU179" s="395"/>
      <c r="NBV179" s="395"/>
      <c r="NBW179" s="395"/>
      <c r="NBX179" s="395"/>
      <c r="NBY179" s="395"/>
      <c r="NBZ179" s="395"/>
      <c r="NCA179" s="395"/>
      <c r="NCB179" s="395"/>
      <c r="NCC179" s="395"/>
      <c r="NCD179" s="395"/>
      <c r="NCE179" s="395"/>
      <c r="NCF179" s="395"/>
      <c r="NCG179" s="395"/>
      <c r="NCH179" s="395"/>
      <c r="NCI179" s="395"/>
      <c r="NCJ179" s="395"/>
      <c r="NCK179" s="395"/>
      <c r="NCL179" s="395"/>
      <c r="NCM179" s="395"/>
      <c r="NCN179" s="395"/>
      <c r="NCO179" s="395"/>
      <c r="NCP179" s="395"/>
      <c r="NCQ179" s="395"/>
      <c r="NCR179" s="395"/>
      <c r="NCS179" s="395"/>
      <c r="NCT179" s="395"/>
      <c r="NCU179" s="395"/>
      <c r="NCV179" s="395"/>
      <c r="NCW179" s="395"/>
      <c r="NCX179" s="395"/>
      <c r="NCY179" s="395"/>
      <c r="NCZ179" s="395"/>
      <c r="NDA179" s="395"/>
      <c r="NDB179" s="395"/>
      <c r="NDC179" s="395"/>
      <c r="NDD179" s="395"/>
      <c r="NDE179" s="395"/>
      <c r="NDF179" s="395"/>
      <c r="NDG179" s="395"/>
      <c r="NDH179" s="395"/>
      <c r="NDI179" s="395"/>
      <c r="NDJ179" s="395"/>
      <c r="NDK179" s="395"/>
      <c r="NDL179" s="395"/>
      <c r="NDM179" s="395"/>
      <c r="NDN179" s="395"/>
      <c r="NDO179" s="395"/>
      <c r="NDP179" s="395"/>
      <c r="NDQ179" s="395"/>
      <c r="NDR179" s="395"/>
      <c r="NDS179" s="395"/>
      <c r="NDT179" s="395"/>
      <c r="NDU179" s="395"/>
      <c r="NDV179" s="395"/>
      <c r="NDW179" s="395"/>
      <c r="NDX179" s="395"/>
      <c r="NDY179" s="395"/>
      <c r="NDZ179" s="395"/>
      <c r="NEA179" s="395"/>
      <c r="NEB179" s="395"/>
      <c r="NEC179" s="395"/>
      <c r="NED179" s="395"/>
      <c r="NEE179" s="395"/>
      <c r="NEF179" s="395"/>
      <c r="NEG179" s="395"/>
      <c r="NEH179" s="395"/>
      <c r="NEI179" s="395"/>
      <c r="NEJ179" s="395"/>
      <c r="NEK179" s="395"/>
      <c r="NEL179" s="395"/>
      <c r="NEM179" s="395"/>
      <c r="NEN179" s="395"/>
      <c r="NEO179" s="395"/>
      <c r="NEP179" s="395"/>
      <c r="NEQ179" s="395"/>
      <c r="NER179" s="395"/>
      <c r="NES179" s="395"/>
      <c r="NET179" s="395"/>
      <c r="NEU179" s="395"/>
      <c r="NEV179" s="395"/>
      <c r="NEW179" s="395"/>
      <c r="NEX179" s="395"/>
      <c r="NEY179" s="395"/>
      <c r="NEZ179" s="395"/>
      <c r="NFA179" s="395"/>
      <c r="NFB179" s="395"/>
      <c r="NFC179" s="395"/>
      <c r="NFD179" s="395"/>
      <c r="NFE179" s="395"/>
      <c r="NFF179" s="395"/>
      <c r="NFG179" s="395"/>
      <c r="NFH179" s="395"/>
      <c r="NFI179" s="395"/>
      <c r="NFJ179" s="395"/>
      <c r="NFK179" s="395"/>
      <c r="NFL179" s="395"/>
      <c r="NFM179" s="395"/>
      <c r="NFN179" s="395"/>
      <c r="NFO179" s="395"/>
      <c r="NFP179" s="395"/>
      <c r="NFQ179" s="395"/>
      <c r="NFR179" s="395"/>
      <c r="NFS179" s="395"/>
      <c r="NFT179" s="395"/>
      <c r="NFU179" s="395"/>
      <c r="NFV179" s="395"/>
      <c r="NFW179" s="395"/>
      <c r="NFX179" s="395"/>
      <c r="NFY179" s="395"/>
      <c r="NFZ179" s="395"/>
      <c r="NGA179" s="395"/>
      <c r="NGB179" s="395"/>
      <c r="NGC179" s="395"/>
      <c r="NGD179" s="395"/>
      <c r="NGE179" s="395"/>
      <c r="NGF179" s="395"/>
      <c r="NGG179" s="395"/>
      <c r="NGH179" s="395"/>
      <c r="NGI179" s="395"/>
      <c r="NGJ179" s="395"/>
      <c r="NGK179" s="395"/>
      <c r="NGL179" s="395"/>
      <c r="NGM179" s="395"/>
      <c r="NGN179" s="395"/>
      <c r="NGO179" s="395"/>
      <c r="NGP179" s="395"/>
      <c r="NGQ179" s="395"/>
      <c r="NGR179" s="395"/>
      <c r="NGS179" s="395"/>
      <c r="NGT179" s="395"/>
      <c r="NGU179" s="395"/>
      <c r="NGV179" s="395"/>
      <c r="NGW179" s="395"/>
      <c r="NGX179" s="395"/>
      <c r="NGY179" s="395"/>
      <c r="NGZ179" s="395"/>
      <c r="NHA179" s="395"/>
      <c r="NHB179" s="395"/>
      <c r="NHC179" s="395"/>
      <c r="NHD179" s="395"/>
      <c r="NHE179" s="395"/>
      <c r="NHF179" s="395"/>
      <c r="NHG179" s="395"/>
      <c r="NHH179" s="395"/>
      <c r="NHI179" s="395"/>
      <c r="NHJ179" s="395"/>
      <c r="NHK179" s="395"/>
      <c r="NHL179" s="395"/>
      <c r="NHM179" s="395"/>
      <c r="NHN179" s="395"/>
      <c r="NHO179" s="395"/>
      <c r="NHP179" s="395"/>
      <c r="NHQ179" s="395"/>
      <c r="NHR179" s="395"/>
      <c r="NHS179" s="395"/>
      <c r="NHT179" s="395"/>
      <c r="NHU179" s="395"/>
      <c r="NHV179" s="395"/>
      <c r="NHW179" s="395"/>
      <c r="NHX179" s="395"/>
      <c r="NHY179" s="395"/>
      <c r="NHZ179" s="395"/>
      <c r="NIA179" s="395"/>
      <c r="NIB179" s="395"/>
      <c r="NIC179" s="395"/>
      <c r="NID179" s="395"/>
      <c r="NIE179" s="395"/>
      <c r="NIF179" s="395"/>
      <c r="NIG179" s="395"/>
      <c r="NIH179" s="395"/>
      <c r="NII179" s="395"/>
      <c r="NIJ179" s="395"/>
      <c r="NIK179" s="395"/>
      <c r="NIL179" s="395"/>
      <c r="NIM179" s="395"/>
      <c r="NIN179" s="395"/>
      <c r="NIO179" s="395"/>
      <c r="NIP179" s="395"/>
      <c r="NIQ179" s="395"/>
      <c r="NIR179" s="395"/>
      <c r="NIS179" s="395"/>
      <c r="NIT179" s="395"/>
      <c r="NIU179" s="395"/>
      <c r="NIV179" s="395"/>
      <c r="NIW179" s="395"/>
      <c r="NIX179" s="395"/>
      <c r="NIY179" s="395"/>
      <c r="NIZ179" s="395"/>
      <c r="NJA179" s="395"/>
      <c r="NJB179" s="395"/>
      <c r="NJC179" s="395"/>
      <c r="NJD179" s="395"/>
      <c r="NJE179" s="395"/>
      <c r="NJF179" s="395"/>
      <c r="NJG179" s="395"/>
      <c r="NJH179" s="395"/>
      <c r="NJI179" s="395"/>
      <c r="NJJ179" s="395"/>
      <c r="NJK179" s="395"/>
      <c r="NJL179" s="395"/>
      <c r="NJM179" s="395"/>
      <c r="NJN179" s="395"/>
      <c r="NJO179" s="395"/>
      <c r="NJP179" s="395"/>
      <c r="NJQ179" s="395"/>
      <c r="NJR179" s="395"/>
      <c r="NJS179" s="395"/>
      <c r="NJT179" s="395"/>
      <c r="NJU179" s="395"/>
      <c r="NJV179" s="395"/>
      <c r="NJW179" s="395"/>
      <c r="NJX179" s="395"/>
      <c r="NJY179" s="395"/>
      <c r="NJZ179" s="395"/>
      <c r="NKA179" s="395"/>
      <c r="NKB179" s="395"/>
      <c r="NKC179" s="395"/>
      <c r="NKD179" s="395"/>
      <c r="NKE179" s="395"/>
      <c r="NKF179" s="395"/>
      <c r="NKG179" s="395"/>
      <c r="NKH179" s="395"/>
      <c r="NKI179" s="395"/>
      <c r="NKJ179" s="395"/>
      <c r="NKK179" s="395"/>
      <c r="NKL179" s="395"/>
      <c r="NKM179" s="395"/>
      <c r="NKN179" s="395"/>
      <c r="NKO179" s="395"/>
      <c r="NKP179" s="395"/>
      <c r="NKQ179" s="395"/>
      <c r="NKR179" s="395"/>
      <c r="NKS179" s="395"/>
      <c r="NKT179" s="395"/>
      <c r="NKU179" s="395"/>
      <c r="NKV179" s="395"/>
      <c r="NKW179" s="395"/>
      <c r="NKX179" s="395"/>
      <c r="NKY179" s="395"/>
      <c r="NKZ179" s="395"/>
      <c r="NLA179" s="395"/>
      <c r="NLB179" s="395"/>
      <c r="NLC179" s="395"/>
      <c r="NLD179" s="395"/>
      <c r="NLE179" s="395"/>
      <c r="NLF179" s="395"/>
      <c r="NLG179" s="395"/>
      <c r="NLH179" s="395"/>
      <c r="NLI179" s="395"/>
      <c r="NLJ179" s="395"/>
      <c r="NLK179" s="395"/>
      <c r="NLL179" s="395"/>
      <c r="NLM179" s="395"/>
      <c r="NLN179" s="395"/>
      <c r="NLO179" s="395"/>
      <c r="NLP179" s="395"/>
      <c r="NLQ179" s="395"/>
      <c r="NLR179" s="395"/>
      <c r="NLS179" s="395"/>
      <c r="NLT179" s="395"/>
      <c r="NLU179" s="395"/>
      <c r="NLV179" s="395"/>
      <c r="NLW179" s="395"/>
      <c r="NLX179" s="395"/>
      <c r="NLY179" s="395"/>
      <c r="NLZ179" s="395"/>
      <c r="NMA179" s="395"/>
      <c r="NMB179" s="395"/>
      <c r="NMC179" s="395"/>
      <c r="NMD179" s="395"/>
      <c r="NME179" s="395"/>
      <c r="NMF179" s="395"/>
      <c r="NMG179" s="395"/>
      <c r="NMH179" s="395"/>
      <c r="NMI179" s="395"/>
      <c r="NMJ179" s="395"/>
      <c r="NMK179" s="395"/>
      <c r="NML179" s="395"/>
      <c r="NMM179" s="395"/>
      <c r="NMN179" s="395"/>
      <c r="NMO179" s="395"/>
      <c r="NMP179" s="395"/>
      <c r="NMQ179" s="395"/>
      <c r="NMR179" s="395"/>
      <c r="NMS179" s="395"/>
      <c r="NMT179" s="395"/>
      <c r="NMU179" s="395"/>
      <c r="NMV179" s="395"/>
      <c r="NMW179" s="395"/>
      <c r="NMX179" s="395"/>
      <c r="NMY179" s="395"/>
      <c r="NMZ179" s="395"/>
      <c r="NNA179" s="395"/>
      <c r="NNB179" s="395"/>
      <c r="NNC179" s="395"/>
      <c r="NND179" s="395"/>
      <c r="NNE179" s="395"/>
      <c r="NNF179" s="395"/>
      <c r="NNG179" s="395"/>
      <c r="NNH179" s="395"/>
      <c r="NNI179" s="395"/>
      <c r="NNJ179" s="395"/>
      <c r="NNK179" s="395"/>
      <c r="NNL179" s="395"/>
      <c r="NNM179" s="395"/>
      <c r="NNN179" s="395"/>
      <c r="NNO179" s="395"/>
      <c r="NNP179" s="395"/>
      <c r="NNQ179" s="395"/>
      <c r="NNR179" s="395"/>
      <c r="NNS179" s="395"/>
      <c r="NNT179" s="395"/>
      <c r="NNU179" s="395"/>
      <c r="NNV179" s="395"/>
      <c r="NNW179" s="395"/>
      <c r="NNX179" s="395"/>
      <c r="NNY179" s="395"/>
      <c r="NNZ179" s="395"/>
      <c r="NOA179" s="395"/>
      <c r="NOB179" s="395"/>
      <c r="NOC179" s="395"/>
      <c r="NOD179" s="395"/>
      <c r="NOE179" s="395"/>
      <c r="NOF179" s="395"/>
      <c r="NOG179" s="395"/>
      <c r="NOH179" s="395"/>
      <c r="NOI179" s="395"/>
      <c r="NOJ179" s="395"/>
      <c r="NOK179" s="395"/>
      <c r="NOL179" s="395"/>
      <c r="NOM179" s="395"/>
      <c r="NON179" s="395"/>
      <c r="NOO179" s="395"/>
      <c r="NOP179" s="395"/>
      <c r="NOQ179" s="395"/>
      <c r="NOR179" s="395"/>
      <c r="NOS179" s="395"/>
      <c r="NOT179" s="395"/>
      <c r="NOU179" s="395"/>
      <c r="NOV179" s="395"/>
      <c r="NOW179" s="395"/>
      <c r="NOX179" s="395"/>
      <c r="NOY179" s="395"/>
      <c r="NOZ179" s="395"/>
      <c r="NPA179" s="395"/>
      <c r="NPB179" s="395"/>
      <c r="NPC179" s="395"/>
      <c r="NPD179" s="395"/>
      <c r="NPE179" s="395"/>
      <c r="NPF179" s="395"/>
      <c r="NPG179" s="395"/>
      <c r="NPH179" s="395"/>
      <c r="NPI179" s="395"/>
      <c r="NPJ179" s="395"/>
      <c r="NPK179" s="395"/>
      <c r="NPL179" s="395"/>
      <c r="NPM179" s="395"/>
      <c r="NPN179" s="395"/>
      <c r="NPO179" s="395"/>
      <c r="NPP179" s="395"/>
      <c r="NPQ179" s="395"/>
      <c r="NPR179" s="395"/>
      <c r="NPS179" s="395"/>
      <c r="NPT179" s="395"/>
      <c r="NPU179" s="395"/>
      <c r="NPV179" s="395"/>
      <c r="NPW179" s="395"/>
      <c r="NPX179" s="395"/>
      <c r="NPY179" s="395"/>
      <c r="NPZ179" s="395"/>
      <c r="NQA179" s="395"/>
      <c r="NQB179" s="395"/>
      <c r="NQC179" s="395"/>
      <c r="NQD179" s="395"/>
      <c r="NQE179" s="395"/>
      <c r="NQF179" s="395"/>
      <c r="NQG179" s="395"/>
      <c r="NQH179" s="395"/>
      <c r="NQI179" s="395"/>
      <c r="NQJ179" s="395"/>
      <c r="NQK179" s="395"/>
      <c r="NQL179" s="395"/>
      <c r="NQM179" s="395"/>
      <c r="NQN179" s="395"/>
      <c r="NQO179" s="395"/>
      <c r="NQP179" s="395"/>
      <c r="NQQ179" s="395"/>
      <c r="NQR179" s="395"/>
      <c r="NQS179" s="395"/>
      <c r="NQT179" s="395"/>
      <c r="NQU179" s="395"/>
      <c r="NQV179" s="395"/>
      <c r="NQW179" s="395"/>
      <c r="NQX179" s="395"/>
      <c r="NQY179" s="395"/>
      <c r="NQZ179" s="395"/>
      <c r="NRA179" s="395"/>
      <c r="NRB179" s="395"/>
      <c r="NRC179" s="395"/>
      <c r="NRD179" s="395"/>
      <c r="NRE179" s="395"/>
      <c r="NRF179" s="395"/>
      <c r="NRG179" s="395"/>
      <c r="NRH179" s="395"/>
      <c r="NRI179" s="395"/>
      <c r="NRJ179" s="395"/>
      <c r="NRK179" s="395"/>
      <c r="NRL179" s="395"/>
      <c r="NRM179" s="395"/>
      <c r="NRN179" s="395"/>
      <c r="NRO179" s="395"/>
      <c r="NRP179" s="395"/>
      <c r="NRQ179" s="395"/>
      <c r="NRR179" s="395"/>
      <c r="NRS179" s="395"/>
      <c r="NRT179" s="395"/>
      <c r="NRU179" s="395"/>
      <c r="NRV179" s="395"/>
      <c r="NRW179" s="395"/>
      <c r="NRX179" s="395"/>
      <c r="NRY179" s="395"/>
      <c r="NRZ179" s="395"/>
      <c r="NSA179" s="395"/>
      <c r="NSB179" s="395"/>
      <c r="NSC179" s="395"/>
      <c r="NSD179" s="395"/>
      <c r="NSE179" s="395"/>
      <c r="NSF179" s="395"/>
      <c r="NSG179" s="395"/>
      <c r="NSH179" s="395"/>
      <c r="NSI179" s="395"/>
      <c r="NSJ179" s="395"/>
      <c r="NSK179" s="395"/>
      <c r="NSL179" s="395"/>
      <c r="NSM179" s="395"/>
      <c r="NSN179" s="395"/>
      <c r="NSO179" s="395"/>
      <c r="NSP179" s="395"/>
      <c r="NSQ179" s="395"/>
      <c r="NSR179" s="395"/>
      <c r="NSS179" s="395"/>
      <c r="NST179" s="395"/>
      <c r="NSU179" s="395"/>
      <c r="NSV179" s="395"/>
      <c r="NSW179" s="395"/>
      <c r="NSX179" s="395"/>
      <c r="NSY179" s="395"/>
      <c r="NSZ179" s="395"/>
      <c r="NTA179" s="395"/>
      <c r="NTB179" s="395"/>
      <c r="NTC179" s="395"/>
      <c r="NTD179" s="395"/>
      <c r="NTE179" s="395"/>
      <c r="NTF179" s="395"/>
      <c r="NTG179" s="395"/>
      <c r="NTH179" s="395"/>
      <c r="NTI179" s="395"/>
      <c r="NTJ179" s="395"/>
      <c r="NTK179" s="395"/>
      <c r="NTL179" s="395"/>
      <c r="NTM179" s="395"/>
      <c r="NTN179" s="395"/>
      <c r="NTO179" s="395"/>
      <c r="NTP179" s="395"/>
      <c r="NTQ179" s="395"/>
      <c r="NTR179" s="395"/>
      <c r="NTS179" s="395"/>
      <c r="NTT179" s="395"/>
      <c r="NTU179" s="395"/>
      <c r="NTV179" s="395"/>
      <c r="NTW179" s="395"/>
      <c r="NTX179" s="395"/>
      <c r="NTY179" s="395"/>
      <c r="NTZ179" s="395"/>
      <c r="NUA179" s="395"/>
      <c r="NUB179" s="395"/>
      <c r="NUC179" s="395"/>
      <c r="NUD179" s="395"/>
      <c r="NUE179" s="395"/>
      <c r="NUF179" s="395"/>
      <c r="NUG179" s="395"/>
      <c r="NUH179" s="395"/>
      <c r="NUI179" s="395"/>
      <c r="NUJ179" s="395"/>
      <c r="NUK179" s="395"/>
      <c r="NUL179" s="395"/>
      <c r="NUM179" s="395"/>
      <c r="NUN179" s="395"/>
      <c r="NUO179" s="395"/>
      <c r="NUP179" s="395"/>
      <c r="NUQ179" s="395"/>
      <c r="NUR179" s="395"/>
      <c r="NUS179" s="395"/>
      <c r="NUT179" s="395"/>
      <c r="NUU179" s="395"/>
      <c r="NUV179" s="395"/>
      <c r="NUW179" s="395"/>
      <c r="NUX179" s="395"/>
      <c r="NUY179" s="395"/>
      <c r="NUZ179" s="395"/>
      <c r="NVA179" s="395"/>
      <c r="NVB179" s="395"/>
      <c r="NVC179" s="395"/>
      <c r="NVD179" s="395"/>
      <c r="NVE179" s="395"/>
      <c r="NVF179" s="395"/>
      <c r="NVG179" s="395"/>
      <c r="NVH179" s="395"/>
      <c r="NVI179" s="395"/>
      <c r="NVJ179" s="395"/>
      <c r="NVK179" s="395"/>
      <c r="NVL179" s="395"/>
      <c r="NVM179" s="395"/>
      <c r="NVN179" s="395"/>
      <c r="NVO179" s="395"/>
      <c r="NVP179" s="395"/>
      <c r="NVQ179" s="395"/>
      <c r="NVR179" s="395"/>
      <c r="NVS179" s="395"/>
      <c r="NVT179" s="395"/>
      <c r="NVU179" s="395"/>
      <c r="NVV179" s="395"/>
      <c r="NVW179" s="395"/>
      <c r="NVX179" s="395"/>
      <c r="NVY179" s="395"/>
      <c r="NVZ179" s="395"/>
      <c r="NWA179" s="395"/>
      <c r="NWB179" s="395"/>
      <c r="NWC179" s="395"/>
      <c r="NWD179" s="395"/>
      <c r="NWE179" s="395"/>
      <c r="NWF179" s="395"/>
      <c r="NWG179" s="395"/>
      <c r="NWH179" s="395"/>
      <c r="NWI179" s="395"/>
      <c r="NWJ179" s="395"/>
      <c r="NWK179" s="395"/>
      <c r="NWL179" s="395"/>
      <c r="NWM179" s="395"/>
      <c r="NWN179" s="395"/>
      <c r="NWO179" s="395"/>
      <c r="NWP179" s="395"/>
      <c r="NWQ179" s="395"/>
      <c r="NWR179" s="395"/>
      <c r="NWS179" s="395"/>
      <c r="NWT179" s="395"/>
      <c r="NWU179" s="395"/>
      <c r="NWV179" s="395"/>
      <c r="NWW179" s="395"/>
      <c r="NWX179" s="395"/>
      <c r="NWY179" s="395"/>
      <c r="NWZ179" s="395"/>
      <c r="NXA179" s="395"/>
      <c r="NXB179" s="395"/>
      <c r="NXC179" s="395"/>
      <c r="NXD179" s="395"/>
      <c r="NXE179" s="395"/>
      <c r="NXF179" s="395"/>
      <c r="NXG179" s="395"/>
      <c r="NXH179" s="395"/>
      <c r="NXI179" s="395"/>
      <c r="NXJ179" s="395"/>
      <c r="NXK179" s="395"/>
      <c r="NXL179" s="395"/>
      <c r="NXM179" s="395"/>
      <c r="NXN179" s="395"/>
      <c r="NXO179" s="395"/>
      <c r="NXP179" s="395"/>
      <c r="NXQ179" s="395"/>
      <c r="NXR179" s="395"/>
      <c r="NXS179" s="395"/>
      <c r="NXT179" s="395"/>
      <c r="NXU179" s="395"/>
      <c r="NXV179" s="395"/>
      <c r="NXW179" s="395"/>
      <c r="NXX179" s="395"/>
      <c r="NXY179" s="395"/>
      <c r="NXZ179" s="395"/>
      <c r="NYA179" s="395"/>
      <c r="NYB179" s="395"/>
      <c r="NYC179" s="395"/>
      <c r="NYD179" s="395"/>
      <c r="NYE179" s="395"/>
      <c r="NYF179" s="395"/>
      <c r="NYG179" s="395"/>
      <c r="NYH179" s="395"/>
      <c r="NYI179" s="395"/>
      <c r="NYJ179" s="395"/>
      <c r="NYK179" s="395"/>
      <c r="NYL179" s="395"/>
      <c r="NYM179" s="395"/>
      <c r="NYN179" s="395"/>
      <c r="NYO179" s="395"/>
      <c r="NYP179" s="395"/>
      <c r="NYQ179" s="395"/>
      <c r="NYR179" s="395"/>
      <c r="NYS179" s="395"/>
      <c r="NYT179" s="395"/>
      <c r="NYU179" s="395"/>
      <c r="NYV179" s="395"/>
      <c r="NYW179" s="395"/>
      <c r="NYX179" s="395"/>
      <c r="NYY179" s="395"/>
      <c r="NYZ179" s="395"/>
      <c r="NZA179" s="395"/>
      <c r="NZB179" s="395"/>
      <c r="NZC179" s="395"/>
      <c r="NZD179" s="395"/>
      <c r="NZE179" s="395"/>
      <c r="NZF179" s="395"/>
      <c r="NZG179" s="395"/>
      <c r="NZH179" s="395"/>
      <c r="NZI179" s="395"/>
      <c r="NZJ179" s="395"/>
      <c r="NZK179" s="395"/>
      <c r="NZL179" s="395"/>
      <c r="NZM179" s="395"/>
      <c r="NZN179" s="395"/>
      <c r="NZO179" s="395"/>
      <c r="NZP179" s="395"/>
      <c r="NZQ179" s="395"/>
      <c r="NZR179" s="395"/>
      <c r="NZS179" s="395"/>
      <c r="NZT179" s="395"/>
      <c r="NZU179" s="395"/>
      <c r="NZV179" s="395"/>
      <c r="NZW179" s="395"/>
      <c r="NZX179" s="395"/>
      <c r="NZY179" s="395"/>
      <c r="NZZ179" s="395"/>
      <c r="OAA179" s="395"/>
      <c r="OAB179" s="395"/>
      <c r="OAC179" s="395"/>
      <c r="OAD179" s="395"/>
      <c r="OAE179" s="395"/>
      <c r="OAF179" s="395"/>
      <c r="OAG179" s="395"/>
      <c r="OAH179" s="395"/>
      <c r="OAI179" s="395"/>
      <c r="OAJ179" s="395"/>
      <c r="OAK179" s="395"/>
      <c r="OAL179" s="395"/>
      <c r="OAM179" s="395"/>
      <c r="OAN179" s="395"/>
      <c r="OAO179" s="395"/>
      <c r="OAP179" s="395"/>
      <c r="OAQ179" s="395"/>
      <c r="OAR179" s="395"/>
      <c r="OAS179" s="395"/>
      <c r="OAT179" s="395"/>
      <c r="OAU179" s="395"/>
      <c r="OAV179" s="395"/>
      <c r="OAW179" s="395"/>
      <c r="OAX179" s="395"/>
      <c r="OAY179" s="395"/>
      <c r="OAZ179" s="395"/>
      <c r="OBA179" s="395"/>
      <c r="OBB179" s="395"/>
      <c r="OBC179" s="395"/>
      <c r="OBD179" s="395"/>
      <c r="OBE179" s="395"/>
      <c r="OBF179" s="395"/>
      <c r="OBG179" s="395"/>
      <c r="OBH179" s="395"/>
      <c r="OBI179" s="395"/>
      <c r="OBJ179" s="395"/>
      <c r="OBK179" s="395"/>
      <c r="OBL179" s="395"/>
      <c r="OBM179" s="395"/>
      <c r="OBN179" s="395"/>
      <c r="OBO179" s="395"/>
      <c r="OBP179" s="395"/>
      <c r="OBQ179" s="395"/>
      <c r="OBR179" s="395"/>
      <c r="OBS179" s="395"/>
      <c r="OBT179" s="395"/>
      <c r="OBU179" s="395"/>
      <c r="OBV179" s="395"/>
      <c r="OBW179" s="395"/>
      <c r="OBX179" s="395"/>
      <c r="OBY179" s="395"/>
      <c r="OBZ179" s="395"/>
      <c r="OCA179" s="395"/>
      <c r="OCB179" s="395"/>
      <c r="OCC179" s="395"/>
      <c r="OCD179" s="395"/>
      <c r="OCE179" s="395"/>
      <c r="OCF179" s="395"/>
      <c r="OCG179" s="395"/>
      <c r="OCH179" s="395"/>
      <c r="OCI179" s="395"/>
      <c r="OCJ179" s="395"/>
      <c r="OCK179" s="395"/>
      <c r="OCL179" s="395"/>
      <c r="OCM179" s="395"/>
      <c r="OCN179" s="395"/>
      <c r="OCO179" s="395"/>
      <c r="OCP179" s="395"/>
      <c r="OCQ179" s="395"/>
      <c r="OCR179" s="395"/>
      <c r="OCS179" s="395"/>
      <c r="OCT179" s="395"/>
      <c r="OCU179" s="395"/>
      <c r="OCV179" s="395"/>
      <c r="OCW179" s="395"/>
      <c r="OCX179" s="395"/>
      <c r="OCY179" s="395"/>
      <c r="OCZ179" s="395"/>
      <c r="ODA179" s="395"/>
      <c r="ODB179" s="395"/>
      <c r="ODC179" s="395"/>
      <c r="ODD179" s="395"/>
      <c r="ODE179" s="395"/>
      <c r="ODF179" s="395"/>
      <c r="ODG179" s="395"/>
      <c r="ODH179" s="395"/>
      <c r="ODI179" s="395"/>
      <c r="ODJ179" s="395"/>
      <c r="ODK179" s="395"/>
      <c r="ODL179" s="395"/>
      <c r="ODM179" s="395"/>
      <c r="ODN179" s="395"/>
      <c r="ODO179" s="395"/>
      <c r="ODP179" s="395"/>
      <c r="ODQ179" s="395"/>
      <c r="ODR179" s="395"/>
      <c r="ODS179" s="395"/>
      <c r="ODT179" s="395"/>
      <c r="ODU179" s="395"/>
      <c r="ODV179" s="395"/>
      <c r="ODW179" s="395"/>
      <c r="ODX179" s="395"/>
      <c r="ODY179" s="395"/>
      <c r="ODZ179" s="395"/>
      <c r="OEA179" s="395"/>
      <c r="OEB179" s="395"/>
      <c r="OEC179" s="395"/>
      <c r="OED179" s="395"/>
      <c r="OEE179" s="395"/>
      <c r="OEF179" s="395"/>
      <c r="OEG179" s="395"/>
      <c r="OEH179" s="395"/>
      <c r="OEI179" s="395"/>
      <c r="OEJ179" s="395"/>
      <c r="OEK179" s="395"/>
      <c r="OEL179" s="395"/>
      <c r="OEM179" s="395"/>
      <c r="OEN179" s="395"/>
      <c r="OEO179" s="395"/>
      <c r="OEP179" s="395"/>
      <c r="OEQ179" s="395"/>
      <c r="OER179" s="395"/>
      <c r="OES179" s="395"/>
      <c r="OET179" s="395"/>
      <c r="OEU179" s="395"/>
      <c r="OEV179" s="395"/>
      <c r="OEW179" s="395"/>
      <c r="OEX179" s="395"/>
      <c r="OEY179" s="395"/>
      <c r="OEZ179" s="395"/>
      <c r="OFA179" s="395"/>
      <c r="OFB179" s="395"/>
      <c r="OFC179" s="395"/>
      <c r="OFD179" s="395"/>
      <c r="OFE179" s="395"/>
      <c r="OFF179" s="395"/>
      <c r="OFG179" s="395"/>
      <c r="OFH179" s="395"/>
      <c r="OFI179" s="395"/>
      <c r="OFJ179" s="395"/>
      <c r="OFK179" s="395"/>
      <c r="OFL179" s="395"/>
      <c r="OFM179" s="395"/>
      <c r="OFN179" s="395"/>
      <c r="OFO179" s="395"/>
      <c r="OFP179" s="395"/>
      <c r="OFQ179" s="395"/>
      <c r="OFR179" s="395"/>
      <c r="OFS179" s="395"/>
      <c r="OFT179" s="395"/>
      <c r="OFU179" s="395"/>
      <c r="OFV179" s="395"/>
      <c r="OFW179" s="395"/>
      <c r="OFX179" s="395"/>
      <c r="OFY179" s="395"/>
      <c r="OFZ179" s="395"/>
      <c r="OGA179" s="395"/>
      <c r="OGB179" s="395"/>
      <c r="OGC179" s="395"/>
      <c r="OGD179" s="395"/>
      <c r="OGE179" s="395"/>
      <c r="OGF179" s="395"/>
      <c r="OGG179" s="395"/>
      <c r="OGH179" s="395"/>
      <c r="OGI179" s="395"/>
      <c r="OGJ179" s="395"/>
      <c r="OGK179" s="395"/>
      <c r="OGL179" s="395"/>
      <c r="OGM179" s="395"/>
      <c r="OGN179" s="395"/>
      <c r="OGO179" s="395"/>
      <c r="OGP179" s="395"/>
      <c r="OGQ179" s="395"/>
      <c r="OGR179" s="395"/>
      <c r="OGS179" s="395"/>
      <c r="OGT179" s="395"/>
      <c r="OGU179" s="395"/>
      <c r="OGV179" s="395"/>
      <c r="OGW179" s="395"/>
      <c r="OGX179" s="395"/>
      <c r="OGY179" s="395"/>
      <c r="OGZ179" s="395"/>
      <c r="OHA179" s="395"/>
      <c r="OHB179" s="395"/>
      <c r="OHC179" s="395"/>
      <c r="OHD179" s="395"/>
      <c r="OHE179" s="395"/>
      <c r="OHF179" s="395"/>
      <c r="OHG179" s="395"/>
      <c r="OHH179" s="395"/>
      <c r="OHI179" s="395"/>
      <c r="OHJ179" s="395"/>
      <c r="OHK179" s="395"/>
      <c r="OHL179" s="395"/>
      <c r="OHM179" s="395"/>
      <c r="OHN179" s="395"/>
      <c r="OHO179" s="395"/>
      <c r="OHP179" s="395"/>
      <c r="OHQ179" s="395"/>
      <c r="OHR179" s="395"/>
      <c r="OHS179" s="395"/>
      <c r="OHT179" s="395"/>
      <c r="OHU179" s="395"/>
      <c r="OHV179" s="395"/>
      <c r="OHW179" s="395"/>
      <c r="OHX179" s="395"/>
      <c r="OHY179" s="395"/>
      <c r="OHZ179" s="395"/>
      <c r="OIA179" s="395"/>
      <c r="OIB179" s="395"/>
      <c r="OIC179" s="395"/>
      <c r="OID179" s="395"/>
      <c r="OIE179" s="395"/>
      <c r="OIF179" s="395"/>
      <c r="OIG179" s="395"/>
      <c r="OIH179" s="395"/>
      <c r="OII179" s="395"/>
      <c r="OIJ179" s="395"/>
      <c r="OIK179" s="395"/>
      <c r="OIL179" s="395"/>
      <c r="OIM179" s="395"/>
      <c r="OIN179" s="395"/>
      <c r="OIO179" s="395"/>
      <c r="OIP179" s="395"/>
      <c r="OIQ179" s="395"/>
      <c r="OIR179" s="395"/>
      <c r="OIS179" s="395"/>
      <c r="OIT179" s="395"/>
      <c r="OIU179" s="395"/>
      <c r="OIV179" s="395"/>
      <c r="OIW179" s="395"/>
      <c r="OIX179" s="395"/>
      <c r="OIY179" s="395"/>
      <c r="OIZ179" s="395"/>
      <c r="OJA179" s="395"/>
      <c r="OJB179" s="395"/>
      <c r="OJC179" s="395"/>
      <c r="OJD179" s="395"/>
      <c r="OJE179" s="395"/>
      <c r="OJF179" s="395"/>
      <c r="OJG179" s="395"/>
      <c r="OJH179" s="395"/>
      <c r="OJI179" s="395"/>
      <c r="OJJ179" s="395"/>
      <c r="OJK179" s="395"/>
      <c r="OJL179" s="395"/>
      <c r="OJM179" s="395"/>
      <c r="OJN179" s="395"/>
      <c r="OJO179" s="395"/>
      <c r="OJP179" s="395"/>
      <c r="OJQ179" s="395"/>
      <c r="OJR179" s="395"/>
      <c r="OJS179" s="395"/>
      <c r="OJT179" s="395"/>
      <c r="OJU179" s="395"/>
      <c r="OJV179" s="395"/>
      <c r="OJW179" s="395"/>
      <c r="OJX179" s="395"/>
      <c r="OJY179" s="395"/>
      <c r="OJZ179" s="395"/>
      <c r="OKA179" s="395"/>
      <c r="OKB179" s="395"/>
      <c r="OKC179" s="395"/>
      <c r="OKD179" s="395"/>
      <c r="OKE179" s="395"/>
      <c r="OKF179" s="395"/>
      <c r="OKG179" s="395"/>
      <c r="OKH179" s="395"/>
      <c r="OKI179" s="395"/>
      <c r="OKJ179" s="395"/>
      <c r="OKK179" s="395"/>
      <c r="OKL179" s="395"/>
      <c r="OKM179" s="395"/>
      <c r="OKN179" s="395"/>
      <c r="OKO179" s="395"/>
      <c r="OKP179" s="395"/>
      <c r="OKQ179" s="395"/>
      <c r="OKR179" s="395"/>
      <c r="OKS179" s="395"/>
      <c r="OKT179" s="395"/>
      <c r="OKU179" s="395"/>
      <c r="OKV179" s="395"/>
      <c r="OKW179" s="395"/>
      <c r="OKX179" s="395"/>
      <c r="OKY179" s="395"/>
      <c r="OKZ179" s="395"/>
      <c r="OLA179" s="395"/>
      <c r="OLB179" s="395"/>
      <c r="OLC179" s="395"/>
      <c r="OLD179" s="395"/>
      <c r="OLE179" s="395"/>
      <c r="OLF179" s="395"/>
      <c r="OLG179" s="395"/>
      <c r="OLH179" s="395"/>
      <c r="OLI179" s="395"/>
      <c r="OLJ179" s="395"/>
      <c r="OLK179" s="395"/>
      <c r="OLL179" s="395"/>
      <c r="OLM179" s="395"/>
      <c r="OLN179" s="395"/>
      <c r="OLO179" s="395"/>
      <c r="OLP179" s="395"/>
      <c r="OLQ179" s="395"/>
      <c r="OLR179" s="395"/>
      <c r="OLS179" s="395"/>
      <c r="OLT179" s="395"/>
      <c r="OLU179" s="395"/>
      <c r="OLV179" s="395"/>
      <c r="OLW179" s="395"/>
      <c r="OLX179" s="395"/>
      <c r="OLY179" s="395"/>
      <c r="OLZ179" s="395"/>
      <c r="OMA179" s="395"/>
      <c r="OMB179" s="395"/>
      <c r="OMC179" s="395"/>
      <c r="OMD179" s="395"/>
      <c r="OME179" s="395"/>
      <c r="OMF179" s="395"/>
      <c r="OMG179" s="395"/>
      <c r="OMH179" s="395"/>
      <c r="OMI179" s="395"/>
      <c r="OMJ179" s="395"/>
      <c r="OMK179" s="395"/>
      <c r="OML179" s="395"/>
      <c r="OMM179" s="395"/>
      <c r="OMN179" s="395"/>
      <c r="OMO179" s="395"/>
      <c r="OMP179" s="395"/>
      <c r="OMQ179" s="395"/>
      <c r="OMR179" s="395"/>
      <c r="OMS179" s="395"/>
      <c r="OMT179" s="395"/>
      <c r="OMU179" s="395"/>
      <c r="OMV179" s="395"/>
      <c r="OMW179" s="395"/>
      <c r="OMX179" s="395"/>
      <c r="OMY179" s="395"/>
      <c r="OMZ179" s="395"/>
      <c r="ONA179" s="395"/>
      <c r="ONB179" s="395"/>
      <c r="ONC179" s="395"/>
      <c r="OND179" s="395"/>
      <c r="ONE179" s="395"/>
      <c r="ONF179" s="395"/>
      <c r="ONG179" s="395"/>
      <c r="ONH179" s="395"/>
      <c r="ONI179" s="395"/>
      <c r="ONJ179" s="395"/>
      <c r="ONK179" s="395"/>
      <c r="ONL179" s="395"/>
      <c r="ONM179" s="395"/>
      <c r="ONN179" s="395"/>
      <c r="ONO179" s="395"/>
      <c r="ONP179" s="395"/>
      <c r="ONQ179" s="395"/>
      <c r="ONR179" s="395"/>
      <c r="ONS179" s="395"/>
      <c r="ONT179" s="395"/>
      <c r="ONU179" s="395"/>
      <c r="ONV179" s="395"/>
      <c r="ONW179" s="395"/>
      <c r="ONX179" s="395"/>
      <c r="ONY179" s="395"/>
      <c r="ONZ179" s="395"/>
      <c r="OOA179" s="395"/>
      <c r="OOB179" s="395"/>
      <c r="OOC179" s="395"/>
      <c r="OOD179" s="395"/>
      <c r="OOE179" s="395"/>
      <c r="OOF179" s="395"/>
      <c r="OOG179" s="395"/>
      <c r="OOH179" s="395"/>
      <c r="OOI179" s="395"/>
      <c r="OOJ179" s="395"/>
      <c r="OOK179" s="395"/>
      <c r="OOL179" s="395"/>
      <c r="OOM179" s="395"/>
      <c r="OON179" s="395"/>
      <c r="OOO179" s="395"/>
      <c r="OOP179" s="395"/>
      <c r="OOQ179" s="395"/>
      <c r="OOR179" s="395"/>
      <c r="OOS179" s="395"/>
      <c r="OOT179" s="395"/>
      <c r="OOU179" s="395"/>
      <c r="OOV179" s="395"/>
      <c r="OOW179" s="395"/>
      <c r="OOX179" s="395"/>
      <c r="OOY179" s="395"/>
      <c r="OOZ179" s="395"/>
      <c r="OPA179" s="395"/>
      <c r="OPB179" s="395"/>
      <c r="OPC179" s="395"/>
      <c r="OPD179" s="395"/>
      <c r="OPE179" s="395"/>
      <c r="OPF179" s="395"/>
      <c r="OPG179" s="395"/>
      <c r="OPH179" s="395"/>
      <c r="OPI179" s="395"/>
      <c r="OPJ179" s="395"/>
      <c r="OPK179" s="395"/>
      <c r="OPL179" s="395"/>
      <c r="OPM179" s="395"/>
      <c r="OPN179" s="395"/>
      <c r="OPO179" s="395"/>
      <c r="OPP179" s="395"/>
      <c r="OPQ179" s="395"/>
      <c r="OPR179" s="395"/>
      <c r="OPS179" s="395"/>
      <c r="OPT179" s="395"/>
      <c r="OPU179" s="395"/>
      <c r="OPV179" s="395"/>
      <c r="OPW179" s="395"/>
      <c r="OPX179" s="395"/>
      <c r="OPY179" s="395"/>
      <c r="OPZ179" s="395"/>
      <c r="OQA179" s="395"/>
      <c r="OQB179" s="395"/>
      <c r="OQC179" s="395"/>
      <c r="OQD179" s="395"/>
      <c r="OQE179" s="395"/>
      <c r="OQF179" s="395"/>
      <c r="OQG179" s="395"/>
      <c r="OQH179" s="395"/>
      <c r="OQI179" s="395"/>
      <c r="OQJ179" s="395"/>
      <c r="OQK179" s="395"/>
      <c r="OQL179" s="395"/>
      <c r="OQM179" s="395"/>
      <c r="OQN179" s="395"/>
      <c r="OQO179" s="395"/>
      <c r="OQP179" s="395"/>
      <c r="OQQ179" s="395"/>
      <c r="OQR179" s="395"/>
      <c r="OQS179" s="395"/>
      <c r="OQT179" s="395"/>
      <c r="OQU179" s="395"/>
      <c r="OQV179" s="395"/>
      <c r="OQW179" s="395"/>
      <c r="OQX179" s="395"/>
      <c r="OQY179" s="395"/>
      <c r="OQZ179" s="395"/>
      <c r="ORA179" s="395"/>
      <c r="ORB179" s="395"/>
      <c r="ORC179" s="395"/>
      <c r="ORD179" s="395"/>
      <c r="ORE179" s="395"/>
      <c r="ORF179" s="395"/>
      <c r="ORG179" s="395"/>
      <c r="ORH179" s="395"/>
      <c r="ORI179" s="395"/>
      <c r="ORJ179" s="395"/>
      <c r="ORK179" s="395"/>
      <c r="ORL179" s="395"/>
      <c r="ORM179" s="395"/>
      <c r="ORN179" s="395"/>
      <c r="ORO179" s="395"/>
      <c r="ORP179" s="395"/>
      <c r="ORQ179" s="395"/>
      <c r="ORR179" s="395"/>
      <c r="ORS179" s="395"/>
      <c r="ORT179" s="395"/>
      <c r="ORU179" s="395"/>
      <c r="ORV179" s="395"/>
      <c r="ORW179" s="395"/>
      <c r="ORX179" s="395"/>
      <c r="ORY179" s="395"/>
      <c r="ORZ179" s="395"/>
      <c r="OSA179" s="395"/>
      <c r="OSB179" s="395"/>
      <c r="OSC179" s="395"/>
      <c r="OSD179" s="395"/>
      <c r="OSE179" s="395"/>
      <c r="OSF179" s="395"/>
      <c r="OSG179" s="395"/>
      <c r="OSH179" s="395"/>
      <c r="OSI179" s="395"/>
      <c r="OSJ179" s="395"/>
      <c r="OSK179" s="395"/>
      <c r="OSL179" s="395"/>
      <c r="OSM179" s="395"/>
      <c r="OSN179" s="395"/>
      <c r="OSO179" s="395"/>
      <c r="OSP179" s="395"/>
      <c r="OSQ179" s="395"/>
      <c r="OSR179" s="395"/>
      <c r="OSS179" s="395"/>
      <c r="OST179" s="395"/>
      <c r="OSU179" s="395"/>
      <c r="OSV179" s="395"/>
      <c r="OSW179" s="395"/>
      <c r="OSX179" s="395"/>
      <c r="OSY179" s="395"/>
      <c r="OSZ179" s="395"/>
      <c r="OTA179" s="395"/>
      <c r="OTB179" s="395"/>
      <c r="OTC179" s="395"/>
      <c r="OTD179" s="395"/>
      <c r="OTE179" s="395"/>
      <c r="OTF179" s="395"/>
      <c r="OTG179" s="395"/>
      <c r="OTH179" s="395"/>
      <c r="OTI179" s="395"/>
      <c r="OTJ179" s="395"/>
      <c r="OTK179" s="395"/>
      <c r="OTL179" s="395"/>
      <c r="OTM179" s="395"/>
      <c r="OTN179" s="395"/>
      <c r="OTO179" s="395"/>
      <c r="OTP179" s="395"/>
      <c r="OTQ179" s="395"/>
      <c r="OTR179" s="395"/>
      <c r="OTS179" s="395"/>
      <c r="OTT179" s="395"/>
      <c r="OTU179" s="395"/>
      <c r="OTV179" s="395"/>
      <c r="OTW179" s="395"/>
      <c r="OTX179" s="395"/>
      <c r="OTY179" s="395"/>
      <c r="OTZ179" s="395"/>
      <c r="OUA179" s="395"/>
      <c r="OUB179" s="395"/>
      <c r="OUC179" s="395"/>
      <c r="OUD179" s="395"/>
      <c r="OUE179" s="395"/>
      <c r="OUF179" s="395"/>
      <c r="OUG179" s="395"/>
      <c r="OUH179" s="395"/>
      <c r="OUI179" s="395"/>
      <c r="OUJ179" s="395"/>
      <c r="OUK179" s="395"/>
      <c r="OUL179" s="395"/>
      <c r="OUM179" s="395"/>
      <c r="OUN179" s="395"/>
      <c r="OUO179" s="395"/>
      <c r="OUP179" s="395"/>
      <c r="OUQ179" s="395"/>
      <c r="OUR179" s="395"/>
      <c r="OUS179" s="395"/>
      <c r="OUT179" s="395"/>
      <c r="OUU179" s="395"/>
      <c r="OUV179" s="395"/>
      <c r="OUW179" s="395"/>
      <c r="OUX179" s="395"/>
      <c r="OUY179" s="395"/>
      <c r="OUZ179" s="395"/>
      <c r="OVA179" s="395"/>
      <c r="OVB179" s="395"/>
      <c r="OVC179" s="395"/>
      <c r="OVD179" s="395"/>
      <c r="OVE179" s="395"/>
      <c r="OVF179" s="395"/>
      <c r="OVG179" s="395"/>
      <c r="OVH179" s="395"/>
      <c r="OVI179" s="395"/>
      <c r="OVJ179" s="395"/>
      <c r="OVK179" s="395"/>
      <c r="OVL179" s="395"/>
      <c r="OVM179" s="395"/>
      <c r="OVN179" s="395"/>
      <c r="OVO179" s="395"/>
      <c r="OVP179" s="395"/>
      <c r="OVQ179" s="395"/>
      <c r="OVR179" s="395"/>
      <c r="OVS179" s="395"/>
      <c r="OVT179" s="395"/>
      <c r="OVU179" s="395"/>
      <c r="OVV179" s="395"/>
      <c r="OVW179" s="395"/>
      <c r="OVX179" s="395"/>
      <c r="OVY179" s="395"/>
      <c r="OVZ179" s="395"/>
      <c r="OWA179" s="395"/>
      <c r="OWB179" s="395"/>
      <c r="OWC179" s="395"/>
      <c r="OWD179" s="395"/>
      <c r="OWE179" s="395"/>
      <c r="OWF179" s="395"/>
      <c r="OWG179" s="395"/>
      <c r="OWH179" s="395"/>
      <c r="OWI179" s="395"/>
      <c r="OWJ179" s="395"/>
      <c r="OWK179" s="395"/>
      <c r="OWL179" s="395"/>
      <c r="OWM179" s="395"/>
      <c r="OWN179" s="395"/>
      <c r="OWO179" s="395"/>
      <c r="OWP179" s="395"/>
      <c r="OWQ179" s="395"/>
      <c r="OWR179" s="395"/>
      <c r="OWS179" s="395"/>
      <c r="OWT179" s="395"/>
      <c r="OWU179" s="395"/>
      <c r="OWV179" s="395"/>
      <c r="OWW179" s="395"/>
      <c r="OWX179" s="395"/>
      <c r="OWY179" s="395"/>
      <c r="OWZ179" s="395"/>
      <c r="OXA179" s="395"/>
      <c r="OXB179" s="395"/>
      <c r="OXC179" s="395"/>
      <c r="OXD179" s="395"/>
      <c r="OXE179" s="395"/>
      <c r="OXF179" s="395"/>
      <c r="OXG179" s="395"/>
      <c r="OXH179" s="395"/>
      <c r="OXI179" s="395"/>
      <c r="OXJ179" s="395"/>
      <c r="OXK179" s="395"/>
      <c r="OXL179" s="395"/>
      <c r="OXM179" s="395"/>
      <c r="OXN179" s="395"/>
      <c r="OXO179" s="395"/>
      <c r="OXP179" s="395"/>
      <c r="OXQ179" s="395"/>
      <c r="OXR179" s="395"/>
      <c r="OXS179" s="395"/>
      <c r="OXT179" s="395"/>
      <c r="OXU179" s="395"/>
      <c r="OXV179" s="395"/>
      <c r="OXW179" s="395"/>
      <c r="OXX179" s="395"/>
      <c r="OXY179" s="395"/>
      <c r="OXZ179" s="395"/>
      <c r="OYA179" s="395"/>
      <c r="OYB179" s="395"/>
      <c r="OYC179" s="395"/>
      <c r="OYD179" s="395"/>
      <c r="OYE179" s="395"/>
      <c r="OYF179" s="395"/>
      <c r="OYG179" s="395"/>
      <c r="OYH179" s="395"/>
      <c r="OYI179" s="395"/>
      <c r="OYJ179" s="395"/>
      <c r="OYK179" s="395"/>
      <c r="OYL179" s="395"/>
      <c r="OYM179" s="395"/>
      <c r="OYN179" s="395"/>
      <c r="OYO179" s="395"/>
      <c r="OYP179" s="395"/>
      <c r="OYQ179" s="395"/>
      <c r="OYR179" s="395"/>
      <c r="OYS179" s="395"/>
      <c r="OYT179" s="395"/>
      <c r="OYU179" s="395"/>
      <c r="OYV179" s="395"/>
      <c r="OYW179" s="395"/>
      <c r="OYX179" s="395"/>
      <c r="OYY179" s="395"/>
      <c r="OYZ179" s="395"/>
      <c r="OZA179" s="395"/>
      <c r="OZB179" s="395"/>
      <c r="OZC179" s="395"/>
      <c r="OZD179" s="395"/>
      <c r="OZE179" s="395"/>
      <c r="OZF179" s="395"/>
      <c r="OZG179" s="395"/>
      <c r="OZH179" s="395"/>
      <c r="OZI179" s="395"/>
      <c r="OZJ179" s="395"/>
      <c r="OZK179" s="395"/>
      <c r="OZL179" s="395"/>
      <c r="OZM179" s="395"/>
      <c r="OZN179" s="395"/>
      <c r="OZO179" s="395"/>
      <c r="OZP179" s="395"/>
      <c r="OZQ179" s="395"/>
      <c r="OZR179" s="395"/>
      <c r="OZS179" s="395"/>
      <c r="OZT179" s="395"/>
      <c r="OZU179" s="395"/>
      <c r="OZV179" s="395"/>
      <c r="OZW179" s="395"/>
      <c r="OZX179" s="395"/>
      <c r="OZY179" s="395"/>
      <c r="OZZ179" s="395"/>
      <c r="PAA179" s="395"/>
      <c r="PAB179" s="395"/>
      <c r="PAC179" s="395"/>
      <c r="PAD179" s="395"/>
      <c r="PAE179" s="395"/>
      <c r="PAF179" s="395"/>
      <c r="PAG179" s="395"/>
      <c r="PAH179" s="395"/>
      <c r="PAI179" s="395"/>
      <c r="PAJ179" s="395"/>
      <c r="PAK179" s="395"/>
      <c r="PAL179" s="395"/>
      <c r="PAM179" s="395"/>
      <c r="PAN179" s="395"/>
      <c r="PAO179" s="395"/>
      <c r="PAP179" s="395"/>
      <c r="PAQ179" s="395"/>
      <c r="PAR179" s="395"/>
      <c r="PAS179" s="395"/>
      <c r="PAT179" s="395"/>
      <c r="PAU179" s="395"/>
      <c r="PAV179" s="395"/>
      <c r="PAW179" s="395"/>
      <c r="PAX179" s="395"/>
      <c r="PAY179" s="395"/>
      <c r="PAZ179" s="395"/>
      <c r="PBA179" s="395"/>
      <c r="PBB179" s="395"/>
      <c r="PBC179" s="395"/>
      <c r="PBD179" s="395"/>
      <c r="PBE179" s="395"/>
      <c r="PBF179" s="395"/>
      <c r="PBG179" s="395"/>
      <c r="PBH179" s="395"/>
      <c r="PBI179" s="395"/>
      <c r="PBJ179" s="395"/>
      <c r="PBK179" s="395"/>
      <c r="PBL179" s="395"/>
      <c r="PBM179" s="395"/>
      <c r="PBN179" s="395"/>
      <c r="PBO179" s="395"/>
      <c r="PBP179" s="395"/>
      <c r="PBQ179" s="395"/>
      <c r="PBR179" s="395"/>
      <c r="PBS179" s="395"/>
      <c r="PBT179" s="395"/>
      <c r="PBU179" s="395"/>
      <c r="PBV179" s="395"/>
      <c r="PBW179" s="395"/>
      <c r="PBX179" s="395"/>
      <c r="PBY179" s="395"/>
      <c r="PBZ179" s="395"/>
      <c r="PCA179" s="395"/>
      <c r="PCB179" s="395"/>
      <c r="PCC179" s="395"/>
      <c r="PCD179" s="395"/>
      <c r="PCE179" s="395"/>
      <c r="PCF179" s="395"/>
      <c r="PCG179" s="395"/>
      <c r="PCH179" s="395"/>
      <c r="PCI179" s="395"/>
      <c r="PCJ179" s="395"/>
      <c r="PCK179" s="395"/>
      <c r="PCL179" s="395"/>
      <c r="PCM179" s="395"/>
      <c r="PCN179" s="395"/>
      <c r="PCO179" s="395"/>
      <c r="PCP179" s="395"/>
      <c r="PCQ179" s="395"/>
      <c r="PCR179" s="395"/>
      <c r="PCS179" s="395"/>
      <c r="PCT179" s="395"/>
      <c r="PCU179" s="395"/>
      <c r="PCV179" s="395"/>
      <c r="PCW179" s="395"/>
      <c r="PCX179" s="395"/>
      <c r="PCY179" s="395"/>
      <c r="PCZ179" s="395"/>
      <c r="PDA179" s="395"/>
      <c r="PDB179" s="395"/>
      <c r="PDC179" s="395"/>
      <c r="PDD179" s="395"/>
      <c r="PDE179" s="395"/>
      <c r="PDF179" s="395"/>
      <c r="PDG179" s="395"/>
      <c r="PDH179" s="395"/>
      <c r="PDI179" s="395"/>
      <c r="PDJ179" s="395"/>
      <c r="PDK179" s="395"/>
      <c r="PDL179" s="395"/>
      <c r="PDM179" s="395"/>
      <c r="PDN179" s="395"/>
      <c r="PDO179" s="395"/>
      <c r="PDP179" s="395"/>
      <c r="PDQ179" s="395"/>
      <c r="PDR179" s="395"/>
      <c r="PDS179" s="395"/>
      <c r="PDT179" s="395"/>
      <c r="PDU179" s="395"/>
      <c r="PDV179" s="395"/>
      <c r="PDW179" s="395"/>
      <c r="PDX179" s="395"/>
      <c r="PDY179" s="395"/>
      <c r="PDZ179" s="395"/>
      <c r="PEA179" s="395"/>
      <c r="PEB179" s="395"/>
      <c r="PEC179" s="395"/>
      <c r="PED179" s="395"/>
      <c r="PEE179" s="395"/>
      <c r="PEF179" s="395"/>
      <c r="PEG179" s="395"/>
      <c r="PEH179" s="395"/>
      <c r="PEI179" s="395"/>
      <c r="PEJ179" s="395"/>
      <c r="PEK179" s="395"/>
      <c r="PEL179" s="395"/>
      <c r="PEM179" s="395"/>
      <c r="PEN179" s="395"/>
      <c r="PEO179" s="395"/>
      <c r="PEP179" s="395"/>
      <c r="PEQ179" s="395"/>
      <c r="PER179" s="395"/>
      <c r="PES179" s="395"/>
      <c r="PET179" s="395"/>
      <c r="PEU179" s="395"/>
      <c r="PEV179" s="395"/>
      <c r="PEW179" s="395"/>
      <c r="PEX179" s="395"/>
      <c r="PEY179" s="395"/>
      <c r="PEZ179" s="395"/>
      <c r="PFA179" s="395"/>
      <c r="PFB179" s="395"/>
      <c r="PFC179" s="395"/>
      <c r="PFD179" s="395"/>
      <c r="PFE179" s="395"/>
      <c r="PFF179" s="395"/>
      <c r="PFG179" s="395"/>
      <c r="PFH179" s="395"/>
      <c r="PFI179" s="395"/>
      <c r="PFJ179" s="395"/>
      <c r="PFK179" s="395"/>
      <c r="PFL179" s="395"/>
      <c r="PFM179" s="395"/>
      <c r="PFN179" s="395"/>
      <c r="PFO179" s="395"/>
      <c r="PFP179" s="395"/>
      <c r="PFQ179" s="395"/>
      <c r="PFR179" s="395"/>
      <c r="PFS179" s="395"/>
      <c r="PFT179" s="395"/>
      <c r="PFU179" s="395"/>
      <c r="PFV179" s="395"/>
      <c r="PFW179" s="395"/>
      <c r="PFX179" s="395"/>
      <c r="PFY179" s="395"/>
      <c r="PFZ179" s="395"/>
      <c r="PGA179" s="395"/>
      <c r="PGB179" s="395"/>
      <c r="PGC179" s="395"/>
      <c r="PGD179" s="395"/>
      <c r="PGE179" s="395"/>
      <c r="PGF179" s="395"/>
      <c r="PGG179" s="395"/>
      <c r="PGH179" s="395"/>
      <c r="PGI179" s="395"/>
      <c r="PGJ179" s="395"/>
      <c r="PGK179" s="395"/>
      <c r="PGL179" s="395"/>
      <c r="PGM179" s="395"/>
      <c r="PGN179" s="395"/>
      <c r="PGO179" s="395"/>
      <c r="PGP179" s="395"/>
      <c r="PGQ179" s="395"/>
      <c r="PGR179" s="395"/>
      <c r="PGS179" s="395"/>
      <c r="PGT179" s="395"/>
      <c r="PGU179" s="395"/>
      <c r="PGV179" s="395"/>
      <c r="PGW179" s="395"/>
      <c r="PGX179" s="395"/>
      <c r="PGY179" s="395"/>
      <c r="PGZ179" s="395"/>
      <c r="PHA179" s="395"/>
      <c r="PHB179" s="395"/>
      <c r="PHC179" s="395"/>
      <c r="PHD179" s="395"/>
      <c r="PHE179" s="395"/>
      <c r="PHF179" s="395"/>
      <c r="PHG179" s="395"/>
      <c r="PHH179" s="395"/>
      <c r="PHI179" s="395"/>
      <c r="PHJ179" s="395"/>
      <c r="PHK179" s="395"/>
      <c r="PHL179" s="395"/>
      <c r="PHM179" s="395"/>
      <c r="PHN179" s="395"/>
      <c r="PHO179" s="395"/>
      <c r="PHP179" s="395"/>
      <c r="PHQ179" s="395"/>
      <c r="PHR179" s="395"/>
      <c r="PHS179" s="395"/>
      <c r="PHT179" s="395"/>
      <c r="PHU179" s="395"/>
      <c r="PHV179" s="395"/>
      <c r="PHW179" s="395"/>
      <c r="PHX179" s="395"/>
      <c r="PHY179" s="395"/>
      <c r="PHZ179" s="395"/>
      <c r="PIA179" s="395"/>
      <c r="PIB179" s="395"/>
      <c r="PIC179" s="395"/>
      <c r="PID179" s="395"/>
      <c r="PIE179" s="395"/>
      <c r="PIF179" s="395"/>
      <c r="PIG179" s="395"/>
      <c r="PIH179" s="395"/>
      <c r="PII179" s="395"/>
      <c r="PIJ179" s="395"/>
      <c r="PIK179" s="395"/>
      <c r="PIL179" s="395"/>
      <c r="PIM179" s="395"/>
      <c r="PIN179" s="395"/>
      <c r="PIO179" s="395"/>
      <c r="PIP179" s="395"/>
      <c r="PIQ179" s="395"/>
      <c r="PIR179" s="395"/>
      <c r="PIS179" s="395"/>
      <c r="PIT179" s="395"/>
      <c r="PIU179" s="395"/>
      <c r="PIV179" s="395"/>
      <c r="PIW179" s="395"/>
      <c r="PIX179" s="395"/>
      <c r="PIY179" s="395"/>
      <c r="PIZ179" s="395"/>
      <c r="PJA179" s="395"/>
      <c r="PJB179" s="395"/>
      <c r="PJC179" s="395"/>
      <c r="PJD179" s="395"/>
      <c r="PJE179" s="395"/>
      <c r="PJF179" s="395"/>
      <c r="PJG179" s="395"/>
      <c r="PJH179" s="395"/>
      <c r="PJI179" s="395"/>
      <c r="PJJ179" s="395"/>
      <c r="PJK179" s="395"/>
      <c r="PJL179" s="395"/>
      <c r="PJM179" s="395"/>
      <c r="PJN179" s="395"/>
      <c r="PJO179" s="395"/>
      <c r="PJP179" s="395"/>
      <c r="PJQ179" s="395"/>
      <c r="PJR179" s="395"/>
      <c r="PJS179" s="395"/>
      <c r="PJT179" s="395"/>
      <c r="PJU179" s="395"/>
      <c r="PJV179" s="395"/>
      <c r="PJW179" s="395"/>
      <c r="PJX179" s="395"/>
      <c r="PJY179" s="395"/>
      <c r="PJZ179" s="395"/>
      <c r="PKA179" s="395"/>
      <c r="PKB179" s="395"/>
      <c r="PKC179" s="395"/>
      <c r="PKD179" s="395"/>
      <c r="PKE179" s="395"/>
      <c r="PKF179" s="395"/>
      <c r="PKG179" s="395"/>
      <c r="PKH179" s="395"/>
      <c r="PKI179" s="395"/>
      <c r="PKJ179" s="395"/>
      <c r="PKK179" s="395"/>
      <c r="PKL179" s="395"/>
      <c r="PKM179" s="395"/>
      <c r="PKN179" s="395"/>
      <c r="PKO179" s="395"/>
      <c r="PKP179" s="395"/>
      <c r="PKQ179" s="395"/>
      <c r="PKR179" s="395"/>
      <c r="PKS179" s="395"/>
      <c r="PKT179" s="395"/>
      <c r="PKU179" s="395"/>
      <c r="PKV179" s="395"/>
      <c r="PKW179" s="395"/>
      <c r="PKX179" s="395"/>
      <c r="PKY179" s="395"/>
      <c r="PKZ179" s="395"/>
      <c r="PLA179" s="395"/>
      <c r="PLB179" s="395"/>
      <c r="PLC179" s="395"/>
      <c r="PLD179" s="395"/>
      <c r="PLE179" s="395"/>
      <c r="PLF179" s="395"/>
      <c r="PLG179" s="395"/>
      <c r="PLH179" s="395"/>
      <c r="PLI179" s="395"/>
      <c r="PLJ179" s="395"/>
      <c r="PLK179" s="395"/>
      <c r="PLL179" s="395"/>
      <c r="PLM179" s="395"/>
      <c r="PLN179" s="395"/>
      <c r="PLO179" s="395"/>
      <c r="PLP179" s="395"/>
      <c r="PLQ179" s="395"/>
      <c r="PLR179" s="395"/>
      <c r="PLS179" s="395"/>
      <c r="PLT179" s="395"/>
      <c r="PLU179" s="395"/>
      <c r="PLV179" s="395"/>
      <c r="PLW179" s="395"/>
      <c r="PLX179" s="395"/>
      <c r="PLY179" s="395"/>
      <c r="PLZ179" s="395"/>
      <c r="PMA179" s="395"/>
      <c r="PMB179" s="395"/>
      <c r="PMC179" s="395"/>
      <c r="PMD179" s="395"/>
      <c r="PME179" s="395"/>
      <c r="PMF179" s="395"/>
      <c r="PMG179" s="395"/>
      <c r="PMH179" s="395"/>
      <c r="PMI179" s="395"/>
      <c r="PMJ179" s="395"/>
      <c r="PMK179" s="395"/>
      <c r="PML179" s="395"/>
      <c r="PMM179" s="395"/>
      <c r="PMN179" s="395"/>
      <c r="PMO179" s="395"/>
      <c r="PMP179" s="395"/>
      <c r="PMQ179" s="395"/>
      <c r="PMR179" s="395"/>
      <c r="PMS179" s="395"/>
      <c r="PMT179" s="395"/>
      <c r="PMU179" s="395"/>
      <c r="PMV179" s="395"/>
      <c r="PMW179" s="395"/>
      <c r="PMX179" s="395"/>
      <c r="PMY179" s="395"/>
      <c r="PMZ179" s="395"/>
      <c r="PNA179" s="395"/>
      <c r="PNB179" s="395"/>
      <c r="PNC179" s="395"/>
      <c r="PND179" s="395"/>
      <c r="PNE179" s="395"/>
      <c r="PNF179" s="395"/>
      <c r="PNG179" s="395"/>
      <c r="PNH179" s="395"/>
      <c r="PNI179" s="395"/>
      <c r="PNJ179" s="395"/>
      <c r="PNK179" s="395"/>
      <c r="PNL179" s="395"/>
      <c r="PNM179" s="395"/>
      <c r="PNN179" s="395"/>
      <c r="PNO179" s="395"/>
      <c r="PNP179" s="395"/>
      <c r="PNQ179" s="395"/>
      <c r="PNR179" s="395"/>
      <c r="PNS179" s="395"/>
      <c r="PNT179" s="395"/>
      <c r="PNU179" s="395"/>
      <c r="PNV179" s="395"/>
      <c r="PNW179" s="395"/>
      <c r="PNX179" s="395"/>
      <c r="PNY179" s="395"/>
      <c r="PNZ179" s="395"/>
      <c r="POA179" s="395"/>
      <c r="POB179" s="395"/>
      <c r="POC179" s="395"/>
      <c r="POD179" s="395"/>
      <c r="POE179" s="395"/>
      <c r="POF179" s="395"/>
      <c r="POG179" s="395"/>
      <c r="POH179" s="395"/>
      <c r="POI179" s="395"/>
      <c r="POJ179" s="395"/>
      <c r="POK179" s="395"/>
      <c r="POL179" s="395"/>
      <c r="POM179" s="395"/>
      <c r="PON179" s="395"/>
      <c r="POO179" s="395"/>
      <c r="POP179" s="395"/>
      <c r="POQ179" s="395"/>
      <c r="POR179" s="395"/>
      <c r="POS179" s="395"/>
      <c r="POT179" s="395"/>
      <c r="POU179" s="395"/>
      <c r="POV179" s="395"/>
      <c r="POW179" s="395"/>
      <c r="POX179" s="395"/>
      <c r="POY179" s="395"/>
      <c r="POZ179" s="395"/>
      <c r="PPA179" s="395"/>
      <c r="PPB179" s="395"/>
      <c r="PPC179" s="395"/>
      <c r="PPD179" s="395"/>
      <c r="PPE179" s="395"/>
      <c r="PPF179" s="395"/>
      <c r="PPG179" s="395"/>
      <c r="PPH179" s="395"/>
      <c r="PPI179" s="395"/>
      <c r="PPJ179" s="395"/>
      <c r="PPK179" s="395"/>
      <c r="PPL179" s="395"/>
      <c r="PPM179" s="395"/>
      <c r="PPN179" s="395"/>
      <c r="PPO179" s="395"/>
      <c r="PPP179" s="395"/>
      <c r="PPQ179" s="395"/>
      <c r="PPR179" s="395"/>
      <c r="PPS179" s="395"/>
      <c r="PPT179" s="395"/>
      <c r="PPU179" s="395"/>
      <c r="PPV179" s="395"/>
      <c r="PPW179" s="395"/>
      <c r="PPX179" s="395"/>
      <c r="PPY179" s="395"/>
      <c r="PPZ179" s="395"/>
      <c r="PQA179" s="395"/>
      <c r="PQB179" s="395"/>
      <c r="PQC179" s="395"/>
      <c r="PQD179" s="395"/>
      <c r="PQE179" s="395"/>
      <c r="PQF179" s="395"/>
      <c r="PQG179" s="395"/>
      <c r="PQH179" s="395"/>
      <c r="PQI179" s="395"/>
      <c r="PQJ179" s="395"/>
      <c r="PQK179" s="395"/>
      <c r="PQL179" s="395"/>
      <c r="PQM179" s="395"/>
      <c r="PQN179" s="395"/>
      <c r="PQO179" s="395"/>
      <c r="PQP179" s="395"/>
      <c r="PQQ179" s="395"/>
      <c r="PQR179" s="395"/>
      <c r="PQS179" s="395"/>
      <c r="PQT179" s="395"/>
      <c r="PQU179" s="395"/>
      <c r="PQV179" s="395"/>
      <c r="PQW179" s="395"/>
      <c r="PQX179" s="395"/>
      <c r="PQY179" s="395"/>
      <c r="PQZ179" s="395"/>
      <c r="PRA179" s="395"/>
      <c r="PRB179" s="395"/>
      <c r="PRC179" s="395"/>
      <c r="PRD179" s="395"/>
      <c r="PRE179" s="395"/>
      <c r="PRF179" s="395"/>
      <c r="PRG179" s="395"/>
      <c r="PRH179" s="395"/>
      <c r="PRI179" s="395"/>
      <c r="PRJ179" s="395"/>
      <c r="PRK179" s="395"/>
      <c r="PRL179" s="395"/>
      <c r="PRM179" s="395"/>
      <c r="PRN179" s="395"/>
      <c r="PRO179" s="395"/>
      <c r="PRP179" s="395"/>
      <c r="PRQ179" s="395"/>
      <c r="PRR179" s="395"/>
      <c r="PRS179" s="395"/>
      <c r="PRT179" s="395"/>
      <c r="PRU179" s="395"/>
      <c r="PRV179" s="395"/>
      <c r="PRW179" s="395"/>
      <c r="PRX179" s="395"/>
      <c r="PRY179" s="395"/>
      <c r="PRZ179" s="395"/>
      <c r="PSA179" s="395"/>
      <c r="PSB179" s="395"/>
      <c r="PSC179" s="395"/>
      <c r="PSD179" s="395"/>
      <c r="PSE179" s="395"/>
      <c r="PSF179" s="395"/>
      <c r="PSG179" s="395"/>
      <c r="PSH179" s="395"/>
      <c r="PSI179" s="395"/>
      <c r="PSJ179" s="395"/>
      <c r="PSK179" s="395"/>
      <c r="PSL179" s="395"/>
      <c r="PSM179" s="395"/>
      <c r="PSN179" s="395"/>
      <c r="PSO179" s="395"/>
      <c r="PSP179" s="395"/>
      <c r="PSQ179" s="395"/>
      <c r="PSR179" s="395"/>
      <c r="PSS179" s="395"/>
      <c r="PST179" s="395"/>
      <c r="PSU179" s="395"/>
      <c r="PSV179" s="395"/>
      <c r="PSW179" s="395"/>
      <c r="PSX179" s="395"/>
      <c r="PSY179" s="395"/>
      <c r="PSZ179" s="395"/>
      <c r="PTA179" s="395"/>
      <c r="PTB179" s="395"/>
      <c r="PTC179" s="395"/>
      <c r="PTD179" s="395"/>
      <c r="PTE179" s="395"/>
      <c r="PTF179" s="395"/>
      <c r="PTG179" s="395"/>
      <c r="PTH179" s="395"/>
      <c r="PTI179" s="395"/>
      <c r="PTJ179" s="395"/>
      <c r="PTK179" s="395"/>
      <c r="PTL179" s="395"/>
      <c r="PTM179" s="395"/>
      <c r="PTN179" s="395"/>
      <c r="PTO179" s="395"/>
      <c r="PTP179" s="395"/>
      <c r="PTQ179" s="395"/>
      <c r="PTR179" s="395"/>
      <c r="PTS179" s="395"/>
      <c r="PTT179" s="395"/>
      <c r="PTU179" s="395"/>
      <c r="PTV179" s="395"/>
      <c r="PTW179" s="395"/>
      <c r="PTX179" s="395"/>
      <c r="PTY179" s="395"/>
      <c r="PTZ179" s="395"/>
      <c r="PUA179" s="395"/>
      <c r="PUB179" s="395"/>
      <c r="PUC179" s="395"/>
      <c r="PUD179" s="395"/>
      <c r="PUE179" s="395"/>
      <c r="PUF179" s="395"/>
      <c r="PUG179" s="395"/>
      <c r="PUH179" s="395"/>
      <c r="PUI179" s="395"/>
      <c r="PUJ179" s="395"/>
      <c r="PUK179" s="395"/>
      <c r="PUL179" s="395"/>
      <c r="PUM179" s="395"/>
      <c r="PUN179" s="395"/>
      <c r="PUO179" s="395"/>
      <c r="PUP179" s="395"/>
      <c r="PUQ179" s="395"/>
      <c r="PUR179" s="395"/>
      <c r="PUS179" s="395"/>
      <c r="PUT179" s="395"/>
      <c r="PUU179" s="395"/>
      <c r="PUV179" s="395"/>
      <c r="PUW179" s="395"/>
      <c r="PUX179" s="395"/>
      <c r="PUY179" s="395"/>
      <c r="PUZ179" s="395"/>
      <c r="PVA179" s="395"/>
      <c r="PVB179" s="395"/>
      <c r="PVC179" s="395"/>
      <c r="PVD179" s="395"/>
      <c r="PVE179" s="395"/>
      <c r="PVF179" s="395"/>
      <c r="PVG179" s="395"/>
      <c r="PVH179" s="395"/>
      <c r="PVI179" s="395"/>
      <c r="PVJ179" s="395"/>
      <c r="PVK179" s="395"/>
      <c r="PVL179" s="395"/>
      <c r="PVM179" s="395"/>
      <c r="PVN179" s="395"/>
      <c r="PVO179" s="395"/>
      <c r="PVP179" s="395"/>
      <c r="PVQ179" s="395"/>
      <c r="PVR179" s="395"/>
      <c r="PVS179" s="395"/>
      <c r="PVT179" s="395"/>
      <c r="PVU179" s="395"/>
      <c r="PVV179" s="395"/>
      <c r="PVW179" s="395"/>
      <c r="PVX179" s="395"/>
      <c r="PVY179" s="395"/>
      <c r="PVZ179" s="395"/>
      <c r="PWA179" s="395"/>
      <c r="PWB179" s="395"/>
      <c r="PWC179" s="395"/>
      <c r="PWD179" s="395"/>
      <c r="PWE179" s="395"/>
      <c r="PWF179" s="395"/>
      <c r="PWG179" s="395"/>
      <c r="PWH179" s="395"/>
      <c r="PWI179" s="395"/>
      <c r="PWJ179" s="395"/>
      <c r="PWK179" s="395"/>
      <c r="PWL179" s="395"/>
      <c r="PWM179" s="395"/>
      <c r="PWN179" s="395"/>
      <c r="PWO179" s="395"/>
      <c r="PWP179" s="395"/>
      <c r="PWQ179" s="395"/>
      <c r="PWR179" s="395"/>
      <c r="PWS179" s="395"/>
      <c r="PWT179" s="395"/>
      <c r="PWU179" s="395"/>
      <c r="PWV179" s="395"/>
      <c r="PWW179" s="395"/>
      <c r="PWX179" s="395"/>
      <c r="PWY179" s="395"/>
      <c r="PWZ179" s="395"/>
      <c r="PXA179" s="395"/>
      <c r="PXB179" s="395"/>
      <c r="PXC179" s="395"/>
      <c r="PXD179" s="395"/>
      <c r="PXE179" s="395"/>
      <c r="PXF179" s="395"/>
      <c r="PXG179" s="395"/>
      <c r="PXH179" s="395"/>
      <c r="PXI179" s="395"/>
      <c r="PXJ179" s="395"/>
      <c r="PXK179" s="395"/>
      <c r="PXL179" s="395"/>
      <c r="PXM179" s="395"/>
      <c r="PXN179" s="395"/>
      <c r="PXO179" s="395"/>
      <c r="PXP179" s="395"/>
      <c r="PXQ179" s="395"/>
      <c r="PXR179" s="395"/>
      <c r="PXS179" s="395"/>
      <c r="PXT179" s="395"/>
      <c r="PXU179" s="395"/>
      <c r="PXV179" s="395"/>
      <c r="PXW179" s="395"/>
      <c r="PXX179" s="395"/>
      <c r="PXY179" s="395"/>
      <c r="PXZ179" s="395"/>
      <c r="PYA179" s="395"/>
      <c r="PYB179" s="395"/>
      <c r="PYC179" s="395"/>
      <c r="PYD179" s="395"/>
      <c r="PYE179" s="395"/>
      <c r="PYF179" s="395"/>
      <c r="PYG179" s="395"/>
      <c r="PYH179" s="395"/>
      <c r="PYI179" s="395"/>
      <c r="PYJ179" s="395"/>
      <c r="PYK179" s="395"/>
      <c r="PYL179" s="395"/>
      <c r="PYM179" s="395"/>
      <c r="PYN179" s="395"/>
      <c r="PYO179" s="395"/>
      <c r="PYP179" s="395"/>
      <c r="PYQ179" s="395"/>
      <c r="PYR179" s="395"/>
      <c r="PYS179" s="395"/>
      <c r="PYT179" s="395"/>
      <c r="PYU179" s="395"/>
      <c r="PYV179" s="395"/>
      <c r="PYW179" s="395"/>
      <c r="PYX179" s="395"/>
      <c r="PYY179" s="395"/>
      <c r="PYZ179" s="395"/>
      <c r="PZA179" s="395"/>
      <c r="PZB179" s="395"/>
      <c r="PZC179" s="395"/>
      <c r="PZD179" s="395"/>
      <c r="PZE179" s="395"/>
      <c r="PZF179" s="395"/>
      <c r="PZG179" s="395"/>
      <c r="PZH179" s="395"/>
      <c r="PZI179" s="395"/>
      <c r="PZJ179" s="395"/>
      <c r="PZK179" s="395"/>
      <c r="PZL179" s="395"/>
      <c r="PZM179" s="395"/>
      <c r="PZN179" s="395"/>
      <c r="PZO179" s="395"/>
      <c r="PZP179" s="395"/>
      <c r="PZQ179" s="395"/>
      <c r="PZR179" s="395"/>
      <c r="PZS179" s="395"/>
      <c r="PZT179" s="395"/>
      <c r="PZU179" s="395"/>
      <c r="PZV179" s="395"/>
      <c r="PZW179" s="395"/>
      <c r="PZX179" s="395"/>
      <c r="PZY179" s="395"/>
      <c r="PZZ179" s="395"/>
      <c r="QAA179" s="395"/>
      <c r="QAB179" s="395"/>
      <c r="QAC179" s="395"/>
      <c r="QAD179" s="395"/>
      <c r="QAE179" s="395"/>
      <c r="QAF179" s="395"/>
      <c r="QAG179" s="395"/>
      <c r="QAH179" s="395"/>
      <c r="QAI179" s="395"/>
      <c r="QAJ179" s="395"/>
      <c r="QAK179" s="395"/>
      <c r="QAL179" s="395"/>
      <c r="QAM179" s="395"/>
      <c r="QAN179" s="395"/>
      <c r="QAO179" s="395"/>
      <c r="QAP179" s="395"/>
      <c r="QAQ179" s="395"/>
      <c r="QAR179" s="395"/>
      <c r="QAS179" s="395"/>
      <c r="QAT179" s="395"/>
      <c r="QAU179" s="395"/>
      <c r="QAV179" s="395"/>
      <c r="QAW179" s="395"/>
      <c r="QAX179" s="395"/>
      <c r="QAY179" s="395"/>
      <c r="QAZ179" s="395"/>
      <c r="QBA179" s="395"/>
      <c r="QBB179" s="395"/>
      <c r="QBC179" s="395"/>
      <c r="QBD179" s="395"/>
      <c r="QBE179" s="395"/>
      <c r="QBF179" s="395"/>
      <c r="QBG179" s="395"/>
      <c r="QBH179" s="395"/>
      <c r="QBI179" s="395"/>
      <c r="QBJ179" s="395"/>
      <c r="QBK179" s="395"/>
      <c r="QBL179" s="395"/>
      <c r="QBM179" s="395"/>
      <c r="QBN179" s="395"/>
      <c r="QBO179" s="395"/>
      <c r="QBP179" s="395"/>
      <c r="QBQ179" s="395"/>
      <c r="QBR179" s="395"/>
      <c r="QBS179" s="395"/>
      <c r="QBT179" s="395"/>
      <c r="QBU179" s="395"/>
      <c r="QBV179" s="395"/>
      <c r="QBW179" s="395"/>
      <c r="QBX179" s="395"/>
      <c r="QBY179" s="395"/>
      <c r="QBZ179" s="395"/>
      <c r="QCA179" s="395"/>
      <c r="QCB179" s="395"/>
      <c r="QCC179" s="395"/>
      <c r="QCD179" s="395"/>
      <c r="QCE179" s="395"/>
      <c r="QCF179" s="395"/>
      <c r="QCG179" s="395"/>
      <c r="QCH179" s="395"/>
      <c r="QCI179" s="395"/>
      <c r="QCJ179" s="395"/>
      <c r="QCK179" s="395"/>
      <c r="QCL179" s="395"/>
      <c r="QCM179" s="395"/>
      <c r="QCN179" s="395"/>
      <c r="QCO179" s="395"/>
      <c r="QCP179" s="395"/>
      <c r="QCQ179" s="395"/>
      <c r="QCR179" s="395"/>
      <c r="QCS179" s="395"/>
      <c r="QCT179" s="395"/>
      <c r="QCU179" s="395"/>
      <c r="QCV179" s="395"/>
      <c r="QCW179" s="395"/>
      <c r="QCX179" s="395"/>
      <c r="QCY179" s="395"/>
      <c r="QCZ179" s="395"/>
      <c r="QDA179" s="395"/>
      <c r="QDB179" s="395"/>
      <c r="QDC179" s="395"/>
      <c r="QDD179" s="395"/>
      <c r="QDE179" s="395"/>
      <c r="QDF179" s="395"/>
      <c r="QDG179" s="395"/>
      <c r="QDH179" s="395"/>
      <c r="QDI179" s="395"/>
      <c r="QDJ179" s="395"/>
      <c r="QDK179" s="395"/>
      <c r="QDL179" s="395"/>
      <c r="QDM179" s="395"/>
      <c r="QDN179" s="395"/>
      <c r="QDO179" s="395"/>
      <c r="QDP179" s="395"/>
      <c r="QDQ179" s="395"/>
      <c r="QDR179" s="395"/>
      <c r="QDS179" s="395"/>
      <c r="QDT179" s="395"/>
      <c r="QDU179" s="395"/>
      <c r="QDV179" s="395"/>
      <c r="QDW179" s="395"/>
      <c r="QDX179" s="395"/>
      <c r="QDY179" s="395"/>
      <c r="QDZ179" s="395"/>
      <c r="QEA179" s="395"/>
      <c r="QEB179" s="395"/>
      <c r="QEC179" s="395"/>
      <c r="QED179" s="395"/>
      <c r="QEE179" s="395"/>
      <c r="QEF179" s="395"/>
      <c r="QEG179" s="395"/>
      <c r="QEH179" s="395"/>
      <c r="QEI179" s="395"/>
      <c r="QEJ179" s="395"/>
      <c r="QEK179" s="395"/>
      <c r="QEL179" s="395"/>
      <c r="QEM179" s="395"/>
      <c r="QEN179" s="395"/>
      <c r="QEO179" s="395"/>
      <c r="QEP179" s="395"/>
      <c r="QEQ179" s="395"/>
      <c r="QER179" s="395"/>
      <c r="QES179" s="395"/>
      <c r="QET179" s="395"/>
      <c r="QEU179" s="395"/>
      <c r="QEV179" s="395"/>
      <c r="QEW179" s="395"/>
      <c r="QEX179" s="395"/>
      <c r="QEY179" s="395"/>
      <c r="QEZ179" s="395"/>
      <c r="QFA179" s="395"/>
      <c r="QFB179" s="395"/>
      <c r="QFC179" s="395"/>
      <c r="QFD179" s="395"/>
      <c r="QFE179" s="395"/>
      <c r="QFF179" s="395"/>
      <c r="QFG179" s="395"/>
      <c r="QFH179" s="395"/>
      <c r="QFI179" s="395"/>
      <c r="QFJ179" s="395"/>
      <c r="QFK179" s="395"/>
      <c r="QFL179" s="395"/>
      <c r="QFM179" s="395"/>
      <c r="QFN179" s="395"/>
      <c r="QFO179" s="395"/>
      <c r="QFP179" s="395"/>
      <c r="QFQ179" s="395"/>
      <c r="QFR179" s="395"/>
      <c r="QFS179" s="395"/>
      <c r="QFT179" s="395"/>
      <c r="QFU179" s="395"/>
      <c r="QFV179" s="395"/>
      <c r="QFW179" s="395"/>
      <c r="QFX179" s="395"/>
      <c r="QFY179" s="395"/>
      <c r="QFZ179" s="395"/>
      <c r="QGA179" s="395"/>
      <c r="QGB179" s="395"/>
      <c r="QGC179" s="395"/>
      <c r="QGD179" s="395"/>
      <c r="QGE179" s="395"/>
      <c r="QGF179" s="395"/>
      <c r="QGG179" s="395"/>
      <c r="QGH179" s="395"/>
      <c r="QGI179" s="395"/>
      <c r="QGJ179" s="395"/>
      <c r="QGK179" s="395"/>
      <c r="QGL179" s="395"/>
      <c r="QGM179" s="395"/>
      <c r="QGN179" s="395"/>
      <c r="QGO179" s="395"/>
      <c r="QGP179" s="395"/>
      <c r="QGQ179" s="395"/>
      <c r="QGR179" s="395"/>
      <c r="QGS179" s="395"/>
      <c r="QGT179" s="395"/>
      <c r="QGU179" s="395"/>
      <c r="QGV179" s="395"/>
      <c r="QGW179" s="395"/>
      <c r="QGX179" s="395"/>
      <c r="QGY179" s="395"/>
      <c r="QGZ179" s="395"/>
      <c r="QHA179" s="395"/>
      <c r="QHB179" s="395"/>
      <c r="QHC179" s="395"/>
      <c r="QHD179" s="395"/>
      <c r="QHE179" s="395"/>
      <c r="QHF179" s="395"/>
      <c r="QHG179" s="395"/>
      <c r="QHH179" s="395"/>
      <c r="QHI179" s="395"/>
      <c r="QHJ179" s="395"/>
      <c r="QHK179" s="395"/>
      <c r="QHL179" s="395"/>
      <c r="QHM179" s="395"/>
      <c r="QHN179" s="395"/>
      <c r="QHO179" s="395"/>
      <c r="QHP179" s="395"/>
      <c r="QHQ179" s="395"/>
      <c r="QHR179" s="395"/>
      <c r="QHS179" s="395"/>
      <c r="QHT179" s="395"/>
      <c r="QHU179" s="395"/>
      <c r="QHV179" s="395"/>
      <c r="QHW179" s="395"/>
      <c r="QHX179" s="395"/>
      <c r="QHY179" s="395"/>
      <c r="QHZ179" s="395"/>
      <c r="QIA179" s="395"/>
      <c r="QIB179" s="395"/>
      <c r="QIC179" s="395"/>
      <c r="QID179" s="395"/>
      <c r="QIE179" s="395"/>
      <c r="QIF179" s="395"/>
      <c r="QIG179" s="395"/>
      <c r="QIH179" s="395"/>
      <c r="QII179" s="395"/>
      <c r="QIJ179" s="395"/>
      <c r="QIK179" s="395"/>
      <c r="QIL179" s="395"/>
      <c r="QIM179" s="395"/>
      <c r="QIN179" s="395"/>
      <c r="QIO179" s="395"/>
      <c r="QIP179" s="395"/>
      <c r="QIQ179" s="395"/>
      <c r="QIR179" s="395"/>
      <c r="QIS179" s="395"/>
      <c r="QIT179" s="395"/>
      <c r="QIU179" s="395"/>
      <c r="QIV179" s="395"/>
      <c r="QIW179" s="395"/>
      <c r="QIX179" s="395"/>
      <c r="QIY179" s="395"/>
      <c r="QIZ179" s="395"/>
      <c r="QJA179" s="395"/>
      <c r="QJB179" s="395"/>
      <c r="QJC179" s="395"/>
      <c r="QJD179" s="395"/>
      <c r="QJE179" s="395"/>
      <c r="QJF179" s="395"/>
      <c r="QJG179" s="395"/>
      <c r="QJH179" s="395"/>
      <c r="QJI179" s="395"/>
      <c r="QJJ179" s="395"/>
      <c r="QJK179" s="395"/>
      <c r="QJL179" s="395"/>
      <c r="QJM179" s="395"/>
      <c r="QJN179" s="395"/>
      <c r="QJO179" s="395"/>
      <c r="QJP179" s="395"/>
      <c r="QJQ179" s="395"/>
      <c r="QJR179" s="395"/>
      <c r="QJS179" s="395"/>
      <c r="QJT179" s="395"/>
      <c r="QJU179" s="395"/>
      <c r="QJV179" s="395"/>
      <c r="QJW179" s="395"/>
      <c r="QJX179" s="395"/>
      <c r="QJY179" s="395"/>
      <c r="QJZ179" s="395"/>
      <c r="QKA179" s="395"/>
      <c r="QKB179" s="395"/>
      <c r="QKC179" s="395"/>
      <c r="QKD179" s="395"/>
      <c r="QKE179" s="395"/>
      <c r="QKF179" s="395"/>
      <c r="QKG179" s="395"/>
      <c r="QKH179" s="395"/>
      <c r="QKI179" s="395"/>
      <c r="QKJ179" s="395"/>
      <c r="QKK179" s="395"/>
      <c r="QKL179" s="395"/>
      <c r="QKM179" s="395"/>
      <c r="QKN179" s="395"/>
      <c r="QKO179" s="395"/>
      <c r="QKP179" s="395"/>
      <c r="QKQ179" s="395"/>
      <c r="QKR179" s="395"/>
      <c r="QKS179" s="395"/>
      <c r="QKT179" s="395"/>
      <c r="QKU179" s="395"/>
      <c r="QKV179" s="395"/>
      <c r="QKW179" s="395"/>
      <c r="QKX179" s="395"/>
      <c r="QKY179" s="395"/>
      <c r="QKZ179" s="395"/>
      <c r="QLA179" s="395"/>
      <c r="QLB179" s="395"/>
      <c r="QLC179" s="395"/>
      <c r="QLD179" s="395"/>
      <c r="QLE179" s="395"/>
      <c r="QLF179" s="395"/>
      <c r="QLG179" s="395"/>
      <c r="QLH179" s="395"/>
      <c r="QLI179" s="395"/>
      <c r="QLJ179" s="395"/>
      <c r="QLK179" s="395"/>
      <c r="QLL179" s="395"/>
      <c r="QLM179" s="395"/>
      <c r="QLN179" s="395"/>
      <c r="QLO179" s="395"/>
      <c r="QLP179" s="395"/>
      <c r="QLQ179" s="395"/>
      <c r="QLR179" s="395"/>
      <c r="QLS179" s="395"/>
      <c r="QLT179" s="395"/>
      <c r="QLU179" s="395"/>
      <c r="QLV179" s="395"/>
      <c r="QLW179" s="395"/>
      <c r="QLX179" s="395"/>
      <c r="QLY179" s="395"/>
      <c r="QLZ179" s="395"/>
      <c r="QMA179" s="395"/>
      <c r="QMB179" s="395"/>
      <c r="QMC179" s="395"/>
      <c r="QMD179" s="395"/>
      <c r="QME179" s="395"/>
      <c r="QMF179" s="395"/>
      <c r="QMG179" s="395"/>
      <c r="QMH179" s="395"/>
      <c r="QMI179" s="395"/>
      <c r="QMJ179" s="395"/>
      <c r="QMK179" s="395"/>
      <c r="QML179" s="395"/>
      <c r="QMM179" s="395"/>
      <c r="QMN179" s="395"/>
      <c r="QMO179" s="395"/>
      <c r="QMP179" s="395"/>
      <c r="QMQ179" s="395"/>
      <c r="QMR179" s="395"/>
      <c r="QMS179" s="395"/>
      <c r="QMT179" s="395"/>
      <c r="QMU179" s="395"/>
      <c r="QMV179" s="395"/>
      <c r="QMW179" s="395"/>
      <c r="QMX179" s="395"/>
      <c r="QMY179" s="395"/>
      <c r="QMZ179" s="395"/>
      <c r="QNA179" s="395"/>
      <c r="QNB179" s="395"/>
      <c r="QNC179" s="395"/>
      <c r="QND179" s="395"/>
      <c r="QNE179" s="395"/>
      <c r="QNF179" s="395"/>
      <c r="QNG179" s="395"/>
      <c r="QNH179" s="395"/>
      <c r="QNI179" s="395"/>
      <c r="QNJ179" s="395"/>
      <c r="QNK179" s="395"/>
      <c r="QNL179" s="395"/>
      <c r="QNM179" s="395"/>
      <c r="QNN179" s="395"/>
      <c r="QNO179" s="395"/>
      <c r="QNP179" s="395"/>
      <c r="QNQ179" s="395"/>
      <c r="QNR179" s="395"/>
      <c r="QNS179" s="395"/>
      <c r="QNT179" s="395"/>
      <c r="QNU179" s="395"/>
      <c r="QNV179" s="395"/>
      <c r="QNW179" s="395"/>
      <c r="QNX179" s="395"/>
      <c r="QNY179" s="395"/>
      <c r="QNZ179" s="395"/>
      <c r="QOA179" s="395"/>
      <c r="QOB179" s="395"/>
      <c r="QOC179" s="395"/>
      <c r="QOD179" s="395"/>
      <c r="QOE179" s="395"/>
      <c r="QOF179" s="395"/>
      <c r="QOG179" s="395"/>
      <c r="QOH179" s="395"/>
      <c r="QOI179" s="395"/>
      <c r="QOJ179" s="395"/>
      <c r="QOK179" s="395"/>
      <c r="QOL179" s="395"/>
      <c r="QOM179" s="395"/>
      <c r="QON179" s="395"/>
      <c r="QOO179" s="395"/>
      <c r="QOP179" s="395"/>
      <c r="QOQ179" s="395"/>
      <c r="QOR179" s="395"/>
      <c r="QOS179" s="395"/>
      <c r="QOT179" s="395"/>
      <c r="QOU179" s="395"/>
      <c r="QOV179" s="395"/>
      <c r="QOW179" s="395"/>
      <c r="QOX179" s="395"/>
      <c r="QOY179" s="395"/>
      <c r="QOZ179" s="395"/>
      <c r="QPA179" s="395"/>
      <c r="QPB179" s="395"/>
      <c r="QPC179" s="395"/>
      <c r="QPD179" s="395"/>
      <c r="QPE179" s="395"/>
      <c r="QPF179" s="395"/>
      <c r="QPG179" s="395"/>
      <c r="QPH179" s="395"/>
      <c r="QPI179" s="395"/>
      <c r="QPJ179" s="395"/>
      <c r="QPK179" s="395"/>
      <c r="QPL179" s="395"/>
      <c r="QPM179" s="395"/>
      <c r="QPN179" s="395"/>
      <c r="QPO179" s="395"/>
      <c r="QPP179" s="395"/>
      <c r="QPQ179" s="395"/>
      <c r="QPR179" s="395"/>
      <c r="QPS179" s="395"/>
      <c r="QPT179" s="395"/>
      <c r="QPU179" s="395"/>
      <c r="QPV179" s="395"/>
      <c r="QPW179" s="395"/>
      <c r="QPX179" s="395"/>
      <c r="QPY179" s="395"/>
      <c r="QPZ179" s="395"/>
      <c r="QQA179" s="395"/>
      <c r="QQB179" s="395"/>
      <c r="QQC179" s="395"/>
      <c r="QQD179" s="395"/>
      <c r="QQE179" s="395"/>
      <c r="QQF179" s="395"/>
      <c r="QQG179" s="395"/>
      <c r="QQH179" s="395"/>
      <c r="QQI179" s="395"/>
      <c r="QQJ179" s="395"/>
      <c r="QQK179" s="395"/>
      <c r="QQL179" s="395"/>
      <c r="QQM179" s="395"/>
      <c r="QQN179" s="395"/>
      <c r="QQO179" s="395"/>
      <c r="QQP179" s="395"/>
      <c r="QQQ179" s="395"/>
      <c r="QQR179" s="395"/>
      <c r="QQS179" s="395"/>
      <c r="QQT179" s="395"/>
      <c r="QQU179" s="395"/>
      <c r="QQV179" s="395"/>
      <c r="QQW179" s="395"/>
      <c r="QQX179" s="395"/>
      <c r="QQY179" s="395"/>
      <c r="QQZ179" s="395"/>
      <c r="QRA179" s="395"/>
      <c r="QRB179" s="395"/>
      <c r="QRC179" s="395"/>
      <c r="QRD179" s="395"/>
      <c r="QRE179" s="395"/>
      <c r="QRF179" s="395"/>
      <c r="QRG179" s="395"/>
      <c r="QRH179" s="395"/>
      <c r="QRI179" s="395"/>
      <c r="QRJ179" s="395"/>
      <c r="QRK179" s="395"/>
      <c r="QRL179" s="395"/>
      <c r="QRM179" s="395"/>
      <c r="QRN179" s="395"/>
      <c r="QRO179" s="395"/>
      <c r="QRP179" s="395"/>
      <c r="QRQ179" s="395"/>
      <c r="QRR179" s="395"/>
      <c r="QRS179" s="395"/>
      <c r="QRT179" s="395"/>
      <c r="QRU179" s="395"/>
      <c r="QRV179" s="395"/>
      <c r="QRW179" s="395"/>
      <c r="QRX179" s="395"/>
      <c r="QRY179" s="395"/>
      <c r="QRZ179" s="395"/>
      <c r="QSA179" s="395"/>
      <c r="QSB179" s="395"/>
      <c r="QSC179" s="395"/>
      <c r="QSD179" s="395"/>
      <c r="QSE179" s="395"/>
      <c r="QSF179" s="395"/>
      <c r="QSG179" s="395"/>
      <c r="QSH179" s="395"/>
      <c r="QSI179" s="395"/>
      <c r="QSJ179" s="395"/>
      <c r="QSK179" s="395"/>
      <c r="QSL179" s="395"/>
      <c r="QSM179" s="395"/>
      <c r="QSN179" s="395"/>
      <c r="QSO179" s="395"/>
      <c r="QSP179" s="395"/>
      <c r="QSQ179" s="395"/>
      <c r="QSR179" s="395"/>
      <c r="QSS179" s="395"/>
      <c r="QST179" s="395"/>
      <c r="QSU179" s="395"/>
      <c r="QSV179" s="395"/>
      <c r="QSW179" s="395"/>
      <c r="QSX179" s="395"/>
      <c r="QSY179" s="395"/>
      <c r="QSZ179" s="395"/>
      <c r="QTA179" s="395"/>
      <c r="QTB179" s="395"/>
      <c r="QTC179" s="395"/>
      <c r="QTD179" s="395"/>
      <c r="QTE179" s="395"/>
      <c r="QTF179" s="395"/>
      <c r="QTG179" s="395"/>
      <c r="QTH179" s="395"/>
      <c r="QTI179" s="395"/>
      <c r="QTJ179" s="395"/>
      <c r="QTK179" s="395"/>
      <c r="QTL179" s="395"/>
      <c r="QTM179" s="395"/>
      <c r="QTN179" s="395"/>
      <c r="QTO179" s="395"/>
      <c r="QTP179" s="395"/>
      <c r="QTQ179" s="395"/>
      <c r="QTR179" s="395"/>
      <c r="QTS179" s="395"/>
      <c r="QTT179" s="395"/>
      <c r="QTU179" s="395"/>
      <c r="QTV179" s="395"/>
      <c r="QTW179" s="395"/>
      <c r="QTX179" s="395"/>
      <c r="QTY179" s="395"/>
      <c r="QTZ179" s="395"/>
      <c r="QUA179" s="395"/>
      <c r="QUB179" s="395"/>
      <c r="QUC179" s="395"/>
      <c r="QUD179" s="395"/>
      <c r="QUE179" s="395"/>
      <c r="QUF179" s="395"/>
      <c r="QUG179" s="395"/>
      <c r="QUH179" s="395"/>
      <c r="QUI179" s="395"/>
      <c r="QUJ179" s="395"/>
      <c r="QUK179" s="395"/>
      <c r="QUL179" s="395"/>
      <c r="QUM179" s="395"/>
      <c r="QUN179" s="395"/>
      <c r="QUO179" s="395"/>
      <c r="QUP179" s="395"/>
      <c r="QUQ179" s="395"/>
      <c r="QUR179" s="395"/>
      <c r="QUS179" s="395"/>
      <c r="QUT179" s="395"/>
      <c r="QUU179" s="395"/>
      <c r="QUV179" s="395"/>
      <c r="QUW179" s="395"/>
      <c r="QUX179" s="395"/>
      <c r="QUY179" s="395"/>
      <c r="QUZ179" s="395"/>
      <c r="QVA179" s="395"/>
      <c r="QVB179" s="395"/>
      <c r="QVC179" s="395"/>
      <c r="QVD179" s="395"/>
      <c r="QVE179" s="395"/>
      <c r="QVF179" s="395"/>
      <c r="QVG179" s="395"/>
      <c r="QVH179" s="395"/>
      <c r="QVI179" s="395"/>
      <c r="QVJ179" s="395"/>
      <c r="QVK179" s="395"/>
      <c r="QVL179" s="395"/>
      <c r="QVM179" s="395"/>
      <c r="QVN179" s="395"/>
      <c r="QVO179" s="395"/>
      <c r="QVP179" s="395"/>
      <c r="QVQ179" s="395"/>
      <c r="QVR179" s="395"/>
      <c r="QVS179" s="395"/>
      <c r="QVT179" s="395"/>
      <c r="QVU179" s="395"/>
      <c r="QVV179" s="395"/>
      <c r="QVW179" s="395"/>
      <c r="QVX179" s="395"/>
      <c r="QVY179" s="395"/>
      <c r="QVZ179" s="395"/>
      <c r="QWA179" s="395"/>
      <c r="QWB179" s="395"/>
      <c r="QWC179" s="395"/>
      <c r="QWD179" s="395"/>
      <c r="QWE179" s="395"/>
      <c r="QWF179" s="395"/>
      <c r="QWG179" s="395"/>
      <c r="QWH179" s="395"/>
      <c r="QWI179" s="395"/>
      <c r="QWJ179" s="395"/>
      <c r="QWK179" s="395"/>
      <c r="QWL179" s="395"/>
      <c r="QWM179" s="395"/>
      <c r="QWN179" s="395"/>
      <c r="QWO179" s="395"/>
      <c r="QWP179" s="395"/>
      <c r="QWQ179" s="395"/>
      <c r="QWR179" s="395"/>
      <c r="QWS179" s="395"/>
      <c r="QWT179" s="395"/>
      <c r="QWU179" s="395"/>
      <c r="QWV179" s="395"/>
      <c r="QWW179" s="395"/>
      <c r="QWX179" s="395"/>
      <c r="QWY179" s="395"/>
      <c r="QWZ179" s="395"/>
      <c r="QXA179" s="395"/>
      <c r="QXB179" s="395"/>
      <c r="QXC179" s="395"/>
      <c r="QXD179" s="395"/>
      <c r="QXE179" s="395"/>
      <c r="QXF179" s="395"/>
      <c r="QXG179" s="395"/>
      <c r="QXH179" s="395"/>
      <c r="QXI179" s="395"/>
      <c r="QXJ179" s="395"/>
      <c r="QXK179" s="395"/>
      <c r="QXL179" s="395"/>
      <c r="QXM179" s="395"/>
      <c r="QXN179" s="395"/>
      <c r="QXO179" s="395"/>
      <c r="QXP179" s="395"/>
      <c r="QXQ179" s="395"/>
      <c r="QXR179" s="395"/>
      <c r="QXS179" s="395"/>
      <c r="QXT179" s="395"/>
      <c r="QXU179" s="395"/>
      <c r="QXV179" s="395"/>
      <c r="QXW179" s="395"/>
      <c r="QXX179" s="395"/>
      <c r="QXY179" s="395"/>
      <c r="QXZ179" s="395"/>
      <c r="QYA179" s="395"/>
      <c r="QYB179" s="395"/>
      <c r="QYC179" s="395"/>
      <c r="QYD179" s="395"/>
      <c r="QYE179" s="395"/>
      <c r="QYF179" s="395"/>
      <c r="QYG179" s="395"/>
      <c r="QYH179" s="395"/>
      <c r="QYI179" s="395"/>
      <c r="QYJ179" s="395"/>
      <c r="QYK179" s="395"/>
      <c r="QYL179" s="395"/>
      <c r="QYM179" s="395"/>
      <c r="QYN179" s="395"/>
      <c r="QYO179" s="395"/>
      <c r="QYP179" s="395"/>
      <c r="QYQ179" s="395"/>
      <c r="QYR179" s="395"/>
      <c r="QYS179" s="395"/>
      <c r="QYT179" s="395"/>
      <c r="QYU179" s="395"/>
      <c r="QYV179" s="395"/>
      <c r="QYW179" s="395"/>
      <c r="QYX179" s="395"/>
      <c r="QYY179" s="395"/>
      <c r="QYZ179" s="395"/>
      <c r="QZA179" s="395"/>
      <c r="QZB179" s="395"/>
      <c r="QZC179" s="395"/>
      <c r="QZD179" s="395"/>
      <c r="QZE179" s="395"/>
      <c r="QZF179" s="395"/>
      <c r="QZG179" s="395"/>
      <c r="QZH179" s="395"/>
      <c r="QZI179" s="395"/>
      <c r="QZJ179" s="395"/>
      <c r="QZK179" s="395"/>
      <c r="QZL179" s="395"/>
      <c r="QZM179" s="395"/>
      <c r="QZN179" s="395"/>
      <c r="QZO179" s="395"/>
      <c r="QZP179" s="395"/>
      <c r="QZQ179" s="395"/>
      <c r="QZR179" s="395"/>
      <c r="QZS179" s="395"/>
      <c r="QZT179" s="395"/>
      <c r="QZU179" s="395"/>
      <c r="QZV179" s="395"/>
      <c r="QZW179" s="395"/>
      <c r="QZX179" s="395"/>
      <c r="QZY179" s="395"/>
      <c r="QZZ179" s="395"/>
      <c r="RAA179" s="395"/>
      <c r="RAB179" s="395"/>
      <c r="RAC179" s="395"/>
      <c r="RAD179" s="395"/>
      <c r="RAE179" s="395"/>
      <c r="RAF179" s="395"/>
      <c r="RAG179" s="395"/>
      <c r="RAH179" s="395"/>
      <c r="RAI179" s="395"/>
      <c r="RAJ179" s="395"/>
      <c r="RAK179" s="395"/>
      <c r="RAL179" s="395"/>
      <c r="RAM179" s="395"/>
      <c r="RAN179" s="395"/>
      <c r="RAO179" s="395"/>
      <c r="RAP179" s="395"/>
      <c r="RAQ179" s="395"/>
      <c r="RAR179" s="395"/>
      <c r="RAS179" s="395"/>
      <c r="RAT179" s="395"/>
      <c r="RAU179" s="395"/>
      <c r="RAV179" s="395"/>
      <c r="RAW179" s="395"/>
      <c r="RAX179" s="395"/>
      <c r="RAY179" s="395"/>
      <c r="RAZ179" s="395"/>
      <c r="RBA179" s="395"/>
      <c r="RBB179" s="395"/>
      <c r="RBC179" s="395"/>
      <c r="RBD179" s="395"/>
      <c r="RBE179" s="395"/>
      <c r="RBF179" s="395"/>
      <c r="RBG179" s="395"/>
      <c r="RBH179" s="395"/>
      <c r="RBI179" s="395"/>
      <c r="RBJ179" s="395"/>
      <c r="RBK179" s="395"/>
      <c r="RBL179" s="395"/>
      <c r="RBM179" s="395"/>
      <c r="RBN179" s="395"/>
      <c r="RBO179" s="395"/>
      <c r="RBP179" s="395"/>
      <c r="RBQ179" s="395"/>
      <c r="RBR179" s="395"/>
      <c r="RBS179" s="395"/>
      <c r="RBT179" s="395"/>
      <c r="RBU179" s="395"/>
      <c r="RBV179" s="395"/>
      <c r="RBW179" s="395"/>
      <c r="RBX179" s="395"/>
      <c r="RBY179" s="395"/>
      <c r="RBZ179" s="395"/>
      <c r="RCA179" s="395"/>
      <c r="RCB179" s="395"/>
      <c r="RCC179" s="395"/>
      <c r="RCD179" s="395"/>
      <c r="RCE179" s="395"/>
      <c r="RCF179" s="395"/>
      <c r="RCG179" s="395"/>
      <c r="RCH179" s="395"/>
      <c r="RCI179" s="395"/>
      <c r="RCJ179" s="395"/>
      <c r="RCK179" s="395"/>
      <c r="RCL179" s="395"/>
      <c r="RCM179" s="395"/>
      <c r="RCN179" s="395"/>
      <c r="RCO179" s="395"/>
      <c r="RCP179" s="395"/>
      <c r="RCQ179" s="395"/>
      <c r="RCR179" s="395"/>
      <c r="RCS179" s="395"/>
      <c r="RCT179" s="395"/>
      <c r="RCU179" s="395"/>
      <c r="RCV179" s="395"/>
      <c r="RCW179" s="395"/>
      <c r="RCX179" s="395"/>
      <c r="RCY179" s="395"/>
      <c r="RCZ179" s="395"/>
      <c r="RDA179" s="395"/>
      <c r="RDB179" s="395"/>
      <c r="RDC179" s="395"/>
      <c r="RDD179" s="395"/>
      <c r="RDE179" s="395"/>
      <c r="RDF179" s="395"/>
      <c r="RDG179" s="395"/>
      <c r="RDH179" s="395"/>
      <c r="RDI179" s="395"/>
      <c r="RDJ179" s="395"/>
      <c r="RDK179" s="395"/>
      <c r="RDL179" s="395"/>
      <c r="RDM179" s="395"/>
      <c r="RDN179" s="395"/>
      <c r="RDO179" s="395"/>
      <c r="RDP179" s="395"/>
      <c r="RDQ179" s="395"/>
      <c r="RDR179" s="395"/>
      <c r="RDS179" s="395"/>
      <c r="RDT179" s="395"/>
      <c r="RDU179" s="395"/>
      <c r="RDV179" s="395"/>
      <c r="RDW179" s="395"/>
      <c r="RDX179" s="395"/>
      <c r="RDY179" s="395"/>
      <c r="RDZ179" s="395"/>
      <c r="REA179" s="395"/>
      <c r="REB179" s="395"/>
      <c r="REC179" s="395"/>
      <c r="RED179" s="395"/>
      <c r="REE179" s="395"/>
      <c r="REF179" s="395"/>
      <c r="REG179" s="395"/>
      <c r="REH179" s="395"/>
      <c r="REI179" s="395"/>
      <c r="REJ179" s="395"/>
      <c r="REK179" s="395"/>
      <c r="REL179" s="395"/>
      <c r="REM179" s="395"/>
      <c r="REN179" s="395"/>
      <c r="REO179" s="395"/>
      <c r="REP179" s="395"/>
      <c r="REQ179" s="395"/>
      <c r="RER179" s="395"/>
      <c r="RES179" s="395"/>
      <c r="RET179" s="395"/>
      <c r="REU179" s="395"/>
      <c r="REV179" s="395"/>
      <c r="REW179" s="395"/>
      <c r="REX179" s="395"/>
      <c r="REY179" s="395"/>
      <c r="REZ179" s="395"/>
      <c r="RFA179" s="395"/>
      <c r="RFB179" s="395"/>
      <c r="RFC179" s="395"/>
      <c r="RFD179" s="395"/>
      <c r="RFE179" s="395"/>
      <c r="RFF179" s="395"/>
      <c r="RFG179" s="395"/>
      <c r="RFH179" s="395"/>
      <c r="RFI179" s="395"/>
      <c r="RFJ179" s="395"/>
      <c r="RFK179" s="395"/>
      <c r="RFL179" s="395"/>
      <c r="RFM179" s="395"/>
      <c r="RFN179" s="395"/>
      <c r="RFO179" s="395"/>
      <c r="RFP179" s="395"/>
      <c r="RFQ179" s="395"/>
      <c r="RFR179" s="395"/>
      <c r="RFS179" s="395"/>
      <c r="RFT179" s="395"/>
      <c r="RFU179" s="395"/>
      <c r="RFV179" s="395"/>
      <c r="RFW179" s="395"/>
      <c r="RFX179" s="395"/>
      <c r="RFY179" s="395"/>
      <c r="RFZ179" s="395"/>
      <c r="RGA179" s="395"/>
      <c r="RGB179" s="395"/>
      <c r="RGC179" s="395"/>
      <c r="RGD179" s="395"/>
      <c r="RGE179" s="395"/>
      <c r="RGF179" s="395"/>
      <c r="RGG179" s="395"/>
      <c r="RGH179" s="395"/>
      <c r="RGI179" s="395"/>
      <c r="RGJ179" s="395"/>
      <c r="RGK179" s="395"/>
      <c r="RGL179" s="395"/>
      <c r="RGM179" s="395"/>
      <c r="RGN179" s="395"/>
      <c r="RGO179" s="395"/>
      <c r="RGP179" s="395"/>
      <c r="RGQ179" s="395"/>
      <c r="RGR179" s="395"/>
      <c r="RGS179" s="395"/>
      <c r="RGT179" s="395"/>
      <c r="RGU179" s="395"/>
      <c r="RGV179" s="395"/>
      <c r="RGW179" s="395"/>
      <c r="RGX179" s="395"/>
      <c r="RGY179" s="395"/>
      <c r="RGZ179" s="395"/>
      <c r="RHA179" s="395"/>
      <c r="RHB179" s="395"/>
      <c r="RHC179" s="395"/>
      <c r="RHD179" s="395"/>
      <c r="RHE179" s="395"/>
      <c r="RHF179" s="395"/>
      <c r="RHG179" s="395"/>
      <c r="RHH179" s="395"/>
      <c r="RHI179" s="395"/>
      <c r="RHJ179" s="395"/>
      <c r="RHK179" s="395"/>
      <c r="RHL179" s="395"/>
      <c r="RHM179" s="395"/>
      <c r="RHN179" s="395"/>
      <c r="RHO179" s="395"/>
      <c r="RHP179" s="395"/>
      <c r="RHQ179" s="395"/>
      <c r="RHR179" s="395"/>
      <c r="RHS179" s="395"/>
      <c r="RHT179" s="395"/>
      <c r="RHU179" s="395"/>
      <c r="RHV179" s="395"/>
      <c r="RHW179" s="395"/>
      <c r="RHX179" s="395"/>
      <c r="RHY179" s="395"/>
      <c r="RHZ179" s="395"/>
      <c r="RIA179" s="395"/>
      <c r="RIB179" s="395"/>
      <c r="RIC179" s="395"/>
      <c r="RID179" s="395"/>
      <c r="RIE179" s="395"/>
      <c r="RIF179" s="395"/>
      <c r="RIG179" s="395"/>
      <c r="RIH179" s="395"/>
      <c r="RII179" s="395"/>
      <c r="RIJ179" s="395"/>
      <c r="RIK179" s="395"/>
      <c r="RIL179" s="395"/>
      <c r="RIM179" s="395"/>
      <c r="RIN179" s="395"/>
      <c r="RIO179" s="395"/>
      <c r="RIP179" s="395"/>
      <c r="RIQ179" s="395"/>
      <c r="RIR179" s="395"/>
      <c r="RIS179" s="395"/>
      <c r="RIT179" s="395"/>
      <c r="RIU179" s="395"/>
      <c r="RIV179" s="395"/>
      <c r="RIW179" s="395"/>
      <c r="RIX179" s="395"/>
      <c r="RIY179" s="395"/>
      <c r="RIZ179" s="395"/>
      <c r="RJA179" s="395"/>
      <c r="RJB179" s="395"/>
      <c r="RJC179" s="395"/>
      <c r="RJD179" s="395"/>
      <c r="RJE179" s="395"/>
      <c r="RJF179" s="395"/>
      <c r="RJG179" s="395"/>
      <c r="RJH179" s="395"/>
      <c r="RJI179" s="395"/>
      <c r="RJJ179" s="395"/>
      <c r="RJK179" s="395"/>
      <c r="RJL179" s="395"/>
      <c r="RJM179" s="395"/>
      <c r="RJN179" s="395"/>
      <c r="RJO179" s="395"/>
      <c r="RJP179" s="395"/>
      <c r="RJQ179" s="395"/>
      <c r="RJR179" s="395"/>
      <c r="RJS179" s="395"/>
      <c r="RJT179" s="395"/>
      <c r="RJU179" s="395"/>
      <c r="RJV179" s="395"/>
      <c r="RJW179" s="395"/>
      <c r="RJX179" s="395"/>
      <c r="RJY179" s="395"/>
      <c r="RJZ179" s="395"/>
      <c r="RKA179" s="395"/>
      <c r="RKB179" s="395"/>
      <c r="RKC179" s="395"/>
      <c r="RKD179" s="395"/>
      <c r="RKE179" s="395"/>
      <c r="RKF179" s="395"/>
      <c r="RKG179" s="395"/>
      <c r="RKH179" s="395"/>
      <c r="RKI179" s="395"/>
      <c r="RKJ179" s="395"/>
      <c r="RKK179" s="395"/>
      <c r="RKL179" s="395"/>
      <c r="RKM179" s="395"/>
      <c r="RKN179" s="395"/>
      <c r="RKO179" s="395"/>
      <c r="RKP179" s="395"/>
      <c r="RKQ179" s="395"/>
      <c r="RKR179" s="395"/>
      <c r="RKS179" s="395"/>
      <c r="RKT179" s="395"/>
      <c r="RKU179" s="395"/>
      <c r="RKV179" s="395"/>
      <c r="RKW179" s="395"/>
      <c r="RKX179" s="395"/>
      <c r="RKY179" s="395"/>
      <c r="RKZ179" s="395"/>
      <c r="RLA179" s="395"/>
      <c r="RLB179" s="395"/>
      <c r="RLC179" s="395"/>
      <c r="RLD179" s="395"/>
      <c r="RLE179" s="395"/>
      <c r="RLF179" s="395"/>
      <c r="RLG179" s="395"/>
      <c r="RLH179" s="395"/>
      <c r="RLI179" s="395"/>
      <c r="RLJ179" s="395"/>
      <c r="RLK179" s="395"/>
      <c r="RLL179" s="395"/>
      <c r="RLM179" s="395"/>
      <c r="RLN179" s="395"/>
      <c r="RLO179" s="395"/>
      <c r="RLP179" s="395"/>
      <c r="RLQ179" s="395"/>
      <c r="RLR179" s="395"/>
      <c r="RLS179" s="395"/>
      <c r="RLT179" s="395"/>
      <c r="RLU179" s="395"/>
      <c r="RLV179" s="395"/>
      <c r="RLW179" s="395"/>
      <c r="RLX179" s="395"/>
      <c r="RLY179" s="395"/>
      <c r="RLZ179" s="395"/>
      <c r="RMA179" s="395"/>
      <c r="RMB179" s="395"/>
      <c r="RMC179" s="395"/>
      <c r="RMD179" s="395"/>
      <c r="RME179" s="395"/>
      <c r="RMF179" s="395"/>
      <c r="RMG179" s="395"/>
      <c r="RMH179" s="395"/>
      <c r="RMI179" s="395"/>
      <c r="RMJ179" s="395"/>
      <c r="RMK179" s="395"/>
      <c r="RML179" s="395"/>
      <c r="RMM179" s="395"/>
      <c r="RMN179" s="395"/>
      <c r="RMO179" s="395"/>
      <c r="RMP179" s="395"/>
      <c r="RMQ179" s="395"/>
      <c r="RMR179" s="395"/>
      <c r="RMS179" s="395"/>
      <c r="RMT179" s="395"/>
      <c r="RMU179" s="395"/>
      <c r="RMV179" s="395"/>
      <c r="RMW179" s="395"/>
      <c r="RMX179" s="395"/>
      <c r="RMY179" s="395"/>
      <c r="RMZ179" s="395"/>
      <c r="RNA179" s="395"/>
      <c r="RNB179" s="395"/>
      <c r="RNC179" s="395"/>
      <c r="RND179" s="395"/>
      <c r="RNE179" s="395"/>
      <c r="RNF179" s="395"/>
      <c r="RNG179" s="395"/>
      <c r="RNH179" s="395"/>
      <c r="RNI179" s="395"/>
      <c r="RNJ179" s="395"/>
      <c r="RNK179" s="395"/>
      <c r="RNL179" s="395"/>
      <c r="RNM179" s="395"/>
      <c r="RNN179" s="395"/>
      <c r="RNO179" s="395"/>
      <c r="RNP179" s="395"/>
      <c r="RNQ179" s="395"/>
      <c r="RNR179" s="395"/>
      <c r="RNS179" s="395"/>
      <c r="RNT179" s="395"/>
      <c r="RNU179" s="395"/>
      <c r="RNV179" s="395"/>
      <c r="RNW179" s="395"/>
      <c r="RNX179" s="395"/>
      <c r="RNY179" s="395"/>
      <c r="RNZ179" s="395"/>
      <c r="ROA179" s="395"/>
      <c r="ROB179" s="395"/>
      <c r="ROC179" s="395"/>
      <c r="ROD179" s="395"/>
      <c r="ROE179" s="395"/>
      <c r="ROF179" s="395"/>
      <c r="ROG179" s="395"/>
      <c r="ROH179" s="395"/>
      <c r="ROI179" s="395"/>
      <c r="ROJ179" s="395"/>
      <c r="ROK179" s="395"/>
      <c r="ROL179" s="395"/>
      <c r="ROM179" s="395"/>
      <c r="RON179" s="395"/>
      <c r="ROO179" s="395"/>
      <c r="ROP179" s="395"/>
      <c r="ROQ179" s="395"/>
      <c r="ROR179" s="395"/>
      <c r="ROS179" s="395"/>
      <c r="ROT179" s="395"/>
      <c r="ROU179" s="395"/>
      <c r="ROV179" s="395"/>
      <c r="ROW179" s="395"/>
      <c r="ROX179" s="395"/>
      <c r="ROY179" s="395"/>
      <c r="ROZ179" s="395"/>
      <c r="RPA179" s="395"/>
      <c r="RPB179" s="395"/>
      <c r="RPC179" s="395"/>
      <c r="RPD179" s="395"/>
      <c r="RPE179" s="395"/>
      <c r="RPF179" s="395"/>
      <c r="RPG179" s="395"/>
      <c r="RPH179" s="395"/>
      <c r="RPI179" s="395"/>
      <c r="RPJ179" s="395"/>
      <c r="RPK179" s="395"/>
      <c r="RPL179" s="395"/>
      <c r="RPM179" s="395"/>
      <c r="RPN179" s="395"/>
      <c r="RPO179" s="395"/>
      <c r="RPP179" s="395"/>
      <c r="RPQ179" s="395"/>
      <c r="RPR179" s="395"/>
      <c r="RPS179" s="395"/>
      <c r="RPT179" s="395"/>
      <c r="RPU179" s="395"/>
      <c r="RPV179" s="395"/>
      <c r="RPW179" s="395"/>
      <c r="RPX179" s="395"/>
      <c r="RPY179" s="395"/>
      <c r="RPZ179" s="395"/>
      <c r="RQA179" s="395"/>
      <c r="RQB179" s="395"/>
      <c r="RQC179" s="395"/>
      <c r="RQD179" s="395"/>
      <c r="RQE179" s="395"/>
      <c r="RQF179" s="395"/>
      <c r="RQG179" s="395"/>
      <c r="RQH179" s="395"/>
      <c r="RQI179" s="395"/>
      <c r="RQJ179" s="395"/>
      <c r="RQK179" s="395"/>
      <c r="RQL179" s="395"/>
      <c r="RQM179" s="395"/>
      <c r="RQN179" s="395"/>
      <c r="RQO179" s="395"/>
      <c r="RQP179" s="395"/>
      <c r="RQQ179" s="395"/>
      <c r="RQR179" s="395"/>
      <c r="RQS179" s="395"/>
      <c r="RQT179" s="395"/>
      <c r="RQU179" s="395"/>
      <c r="RQV179" s="395"/>
      <c r="RQW179" s="395"/>
      <c r="RQX179" s="395"/>
      <c r="RQY179" s="395"/>
      <c r="RQZ179" s="395"/>
      <c r="RRA179" s="395"/>
      <c r="RRB179" s="395"/>
      <c r="RRC179" s="395"/>
      <c r="RRD179" s="395"/>
      <c r="RRE179" s="395"/>
      <c r="RRF179" s="395"/>
      <c r="RRG179" s="395"/>
      <c r="RRH179" s="395"/>
      <c r="RRI179" s="395"/>
      <c r="RRJ179" s="395"/>
      <c r="RRK179" s="395"/>
      <c r="RRL179" s="395"/>
      <c r="RRM179" s="395"/>
      <c r="RRN179" s="395"/>
      <c r="RRO179" s="395"/>
      <c r="RRP179" s="395"/>
      <c r="RRQ179" s="395"/>
      <c r="RRR179" s="395"/>
      <c r="RRS179" s="395"/>
      <c r="RRT179" s="395"/>
      <c r="RRU179" s="395"/>
      <c r="RRV179" s="395"/>
      <c r="RRW179" s="395"/>
      <c r="RRX179" s="395"/>
      <c r="RRY179" s="395"/>
      <c r="RRZ179" s="395"/>
      <c r="RSA179" s="395"/>
      <c r="RSB179" s="395"/>
      <c r="RSC179" s="395"/>
      <c r="RSD179" s="395"/>
      <c r="RSE179" s="395"/>
      <c r="RSF179" s="395"/>
      <c r="RSG179" s="395"/>
      <c r="RSH179" s="395"/>
      <c r="RSI179" s="395"/>
      <c r="RSJ179" s="395"/>
      <c r="RSK179" s="395"/>
      <c r="RSL179" s="395"/>
      <c r="RSM179" s="395"/>
      <c r="RSN179" s="395"/>
      <c r="RSO179" s="395"/>
      <c r="RSP179" s="395"/>
      <c r="RSQ179" s="395"/>
      <c r="RSR179" s="395"/>
      <c r="RSS179" s="395"/>
      <c r="RST179" s="395"/>
      <c r="RSU179" s="395"/>
      <c r="RSV179" s="395"/>
      <c r="RSW179" s="395"/>
      <c r="RSX179" s="395"/>
      <c r="RSY179" s="395"/>
      <c r="RSZ179" s="395"/>
      <c r="RTA179" s="395"/>
      <c r="RTB179" s="395"/>
      <c r="RTC179" s="395"/>
      <c r="RTD179" s="395"/>
      <c r="RTE179" s="395"/>
      <c r="RTF179" s="395"/>
      <c r="RTG179" s="395"/>
      <c r="RTH179" s="395"/>
      <c r="RTI179" s="395"/>
      <c r="RTJ179" s="395"/>
      <c r="RTK179" s="395"/>
      <c r="RTL179" s="395"/>
      <c r="RTM179" s="395"/>
      <c r="RTN179" s="395"/>
      <c r="RTO179" s="395"/>
      <c r="RTP179" s="395"/>
      <c r="RTQ179" s="395"/>
      <c r="RTR179" s="395"/>
      <c r="RTS179" s="395"/>
      <c r="RTT179" s="395"/>
      <c r="RTU179" s="395"/>
      <c r="RTV179" s="395"/>
      <c r="RTW179" s="395"/>
      <c r="RTX179" s="395"/>
      <c r="RTY179" s="395"/>
      <c r="RTZ179" s="395"/>
      <c r="RUA179" s="395"/>
      <c r="RUB179" s="395"/>
      <c r="RUC179" s="395"/>
      <c r="RUD179" s="395"/>
      <c r="RUE179" s="395"/>
      <c r="RUF179" s="395"/>
      <c r="RUG179" s="395"/>
      <c r="RUH179" s="395"/>
      <c r="RUI179" s="395"/>
      <c r="RUJ179" s="395"/>
      <c r="RUK179" s="395"/>
      <c r="RUL179" s="395"/>
      <c r="RUM179" s="395"/>
      <c r="RUN179" s="395"/>
      <c r="RUO179" s="395"/>
      <c r="RUP179" s="395"/>
      <c r="RUQ179" s="395"/>
      <c r="RUR179" s="395"/>
      <c r="RUS179" s="395"/>
      <c r="RUT179" s="395"/>
      <c r="RUU179" s="395"/>
      <c r="RUV179" s="395"/>
      <c r="RUW179" s="395"/>
      <c r="RUX179" s="395"/>
      <c r="RUY179" s="395"/>
      <c r="RUZ179" s="395"/>
      <c r="RVA179" s="395"/>
      <c r="RVB179" s="395"/>
      <c r="RVC179" s="395"/>
      <c r="RVD179" s="395"/>
      <c r="RVE179" s="395"/>
      <c r="RVF179" s="395"/>
      <c r="RVG179" s="395"/>
      <c r="RVH179" s="395"/>
      <c r="RVI179" s="395"/>
      <c r="RVJ179" s="395"/>
      <c r="RVK179" s="395"/>
      <c r="RVL179" s="395"/>
      <c r="RVM179" s="395"/>
      <c r="RVN179" s="395"/>
      <c r="RVO179" s="395"/>
      <c r="RVP179" s="395"/>
      <c r="RVQ179" s="395"/>
      <c r="RVR179" s="395"/>
      <c r="RVS179" s="395"/>
      <c r="RVT179" s="395"/>
      <c r="RVU179" s="395"/>
      <c r="RVV179" s="395"/>
      <c r="RVW179" s="395"/>
      <c r="RVX179" s="395"/>
      <c r="RVY179" s="395"/>
      <c r="RVZ179" s="395"/>
      <c r="RWA179" s="395"/>
      <c r="RWB179" s="395"/>
      <c r="RWC179" s="395"/>
      <c r="RWD179" s="395"/>
      <c r="RWE179" s="395"/>
      <c r="RWF179" s="395"/>
      <c r="RWG179" s="395"/>
      <c r="RWH179" s="395"/>
      <c r="RWI179" s="395"/>
      <c r="RWJ179" s="395"/>
      <c r="RWK179" s="395"/>
      <c r="RWL179" s="395"/>
      <c r="RWM179" s="395"/>
      <c r="RWN179" s="395"/>
      <c r="RWO179" s="395"/>
      <c r="RWP179" s="395"/>
      <c r="RWQ179" s="395"/>
      <c r="RWR179" s="395"/>
      <c r="RWS179" s="395"/>
      <c r="RWT179" s="395"/>
      <c r="RWU179" s="395"/>
      <c r="RWV179" s="395"/>
      <c r="RWW179" s="395"/>
      <c r="RWX179" s="395"/>
      <c r="RWY179" s="395"/>
      <c r="RWZ179" s="395"/>
      <c r="RXA179" s="395"/>
      <c r="RXB179" s="395"/>
      <c r="RXC179" s="395"/>
      <c r="RXD179" s="395"/>
      <c r="RXE179" s="395"/>
      <c r="RXF179" s="395"/>
      <c r="RXG179" s="395"/>
      <c r="RXH179" s="395"/>
      <c r="RXI179" s="395"/>
      <c r="RXJ179" s="395"/>
      <c r="RXK179" s="395"/>
      <c r="RXL179" s="395"/>
      <c r="RXM179" s="395"/>
      <c r="RXN179" s="395"/>
      <c r="RXO179" s="395"/>
      <c r="RXP179" s="395"/>
      <c r="RXQ179" s="395"/>
      <c r="RXR179" s="395"/>
      <c r="RXS179" s="395"/>
      <c r="RXT179" s="395"/>
      <c r="RXU179" s="395"/>
      <c r="RXV179" s="395"/>
      <c r="RXW179" s="395"/>
      <c r="RXX179" s="395"/>
      <c r="RXY179" s="395"/>
      <c r="RXZ179" s="395"/>
      <c r="RYA179" s="395"/>
      <c r="RYB179" s="395"/>
      <c r="RYC179" s="395"/>
      <c r="RYD179" s="395"/>
      <c r="RYE179" s="395"/>
      <c r="RYF179" s="395"/>
      <c r="RYG179" s="395"/>
      <c r="RYH179" s="395"/>
      <c r="RYI179" s="395"/>
      <c r="RYJ179" s="395"/>
      <c r="RYK179" s="395"/>
      <c r="RYL179" s="395"/>
      <c r="RYM179" s="395"/>
      <c r="RYN179" s="395"/>
      <c r="RYO179" s="395"/>
      <c r="RYP179" s="395"/>
      <c r="RYQ179" s="395"/>
      <c r="RYR179" s="395"/>
      <c r="RYS179" s="395"/>
      <c r="RYT179" s="395"/>
      <c r="RYU179" s="395"/>
      <c r="RYV179" s="395"/>
      <c r="RYW179" s="395"/>
      <c r="RYX179" s="395"/>
      <c r="RYY179" s="395"/>
      <c r="RYZ179" s="395"/>
      <c r="RZA179" s="395"/>
      <c r="RZB179" s="395"/>
      <c r="RZC179" s="395"/>
      <c r="RZD179" s="395"/>
      <c r="RZE179" s="395"/>
      <c r="RZF179" s="395"/>
      <c r="RZG179" s="395"/>
      <c r="RZH179" s="395"/>
      <c r="RZI179" s="395"/>
      <c r="RZJ179" s="395"/>
      <c r="RZK179" s="395"/>
      <c r="RZL179" s="395"/>
      <c r="RZM179" s="395"/>
      <c r="RZN179" s="395"/>
      <c r="RZO179" s="395"/>
      <c r="RZP179" s="395"/>
      <c r="RZQ179" s="395"/>
      <c r="RZR179" s="395"/>
      <c r="RZS179" s="395"/>
      <c r="RZT179" s="395"/>
      <c r="RZU179" s="395"/>
      <c r="RZV179" s="395"/>
      <c r="RZW179" s="395"/>
      <c r="RZX179" s="395"/>
      <c r="RZY179" s="395"/>
      <c r="RZZ179" s="395"/>
      <c r="SAA179" s="395"/>
      <c r="SAB179" s="395"/>
      <c r="SAC179" s="395"/>
      <c r="SAD179" s="395"/>
      <c r="SAE179" s="395"/>
      <c r="SAF179" s="395"/>
      <c r="SAG179" s="395"/>
      <c r="SAH179" s="395"/>
      <c r="SAI179" s="395"/>
      <c r="SAJ179" s="395"/>
      <c r="SAK179" s="395"/>
      <c r="SAL179" s="395"/>
      <c r="SAM179" s="395"/>
      <c r="SAN179" s="395"/>
      <c r="SAO179" s="395"/>
      <c r="SAP179" s="395"/>
      <c r="SAQ179" s="395"/>
      <c r="SAR179" s="395"/>
      <c r="SAS179" s="395"/>
      <c r="SAT179" s="395"/>
      <c r="SAU179" s="395"/>
      <c r="SAV179" s="395"/>
      <c r="SAW179" s="395"/>
      <c r="SAX179" s="395"/>
      <c r="SAY179" s="395"/>
      <c r="SAZ179" s="395"/>
      <c r="SBA179" s="395"/>
      <c r="SBB179" s="395"/>
      <c r="SBC179" s="395"/>
      <c r="SBD179" s="395"/>
      <c r="SBE179" s="395"/>
      <c r="SBF179" s="395"/>
      <c r="SBG179" s="395"/>
      <c r="SBH179" s="395"/>
      <c r="SBI179" s="395"/>
      <c r="SBJ179" s="395"/>
      <c r="SBK179" s="395"/>
      <c r="SBL179" s="395"/>
      <c r="SBM179" s="395"/>
      <c r="SBN179" s="395"/>
      <c r="SBO179" s="395"/>
      <c r="SBP179" s="395"/>
      <c r="SBQ179" s="395"/>
      <c r="SBR179" s="395"/>
      <c r="SBS179" s="395"/>
      <c r="SBT179" s="395"/>
      <c r="SBU179" s="395"/>
      <c r="SBV179" s="395"/>
      <c r="SBW179" s="395"/>
      <c r="SBX179" s="395"/>
      <c r="SBY179" s="395"/>
      <c r="SBZ179" s="395"/>
      <c r="SCA179" s="395"/>
      <c r="SCB179" s="395"/>
      <c r="SCC179" s="395"/>
      <c r="SCD179" s="395"/>
      <c r="SCE179" s="395"/>
      <c r="SCF179" s="395"/>
      <c r="SCG179" s="395"/>
      <c r="SCH179" s="395"/>
      <c r="SCI179" s="395"/>
      <c r="SCJ179" s="395"/>
      <c r="SCK179" s="395"/>
      <c r="SCL179" s="395"/>
      <c r="SCM179" s="395"/>
      <c r="SCN179" s="395"/>
      <c r="SCO179" s="395"/>
      <c r="SCP179" s="395"/>
      <c r="SCQ179" s="395"/>
      <c r="SCR179" s="395"/>
      <c r="SCS179" s="395"/>
      <c r="SCT179" s="395"/>
      <c r="SCU179" s="395"/>
      <c r="SCV179" s="395"/>
      <c r="SCW179" s="395"/>
      <c r="SCX179" s="395"/>
      <c r="SCY179" s="395"/>
      <c r="SCZ179" s="395"/>
      <c r="SDA179" s="395"/>
      <c r="SDB179" s="395"/>
      <c r="SDC179" s="395"/>
      <c r="SDD179" s="395"/>
      <c r="SDE179" s="395"/>
      <c r="SDF179" s="395"/>
      <c r="SDG179" s="395"/>
      <c r="SDH179" s="395"/>
      <c r="SDI179" s="395"/>
      <c r="SDJ179" s="395"/>
      <c r="SDK179" s="395"/>
      <c r="SDL179" s="395"/>
      <c r="SDM179" s="395"/>
      <c r="SDN179" s="395"/>
      <c r="SDO179" s="395"/>
      <c r="SDP179" s="395"/>
      <c r="SDQ179" s="395"/>
      <c r="SDR179" s="395"/>
      <c r="SDS179" s="395"/>
      <c r="SDT179" s="395"/>
      <c r="SDU179" s="395"/>
      <c r="SDV179" s="395"/>
      <c r="SDW179" s="395"/>
      <c r="SDX179" s="395"/>
      <c r="SDY179" s="395"/>
      <c r="SDZ179" s="395"/>
      <c r="SEA179" s="395"/>
      <c r="SEB179" s="395"/>
      <c r="SEC179" s="395"/>
      <c r="SED179" s="395"/>
      <c r="SEE179" s="395"/>
      <c r="SEF179" s="395"/>
      <c r="SEG179" s="395"/>
      <c r="SEH179" s="395"/>
      <c r="SEI179" s="395"/>
      <c r="SEJ179" s="395"/>
      <c r="SEK179" s="395"/>
      <c r="SEL179" s="395"/>
      <c r="SEM179" s="395"/>
      <c r="SEN179" s="395"/>
      <c r="SEO179" s="395"/>
      <c r="SEP179" s="395"/>
      <c r="SEQ179" s="395"/>
      <c r="SER179" s="395"/>
      <c r="SES179" s="395"/>
      <c r="SET179" s="395"/>
      <c r="SEU179" s="395"/>
      <c r="SEV179" s="395"/>
      <c r="SEW179" s="395"/>
      <c r="SEX179" s="395"/>
      <c r="SEY179" s="395"/>
      <c r="SEZ179" s="395"/>
      <c r="SFA179" s="395"/>
      <c r="SFB179" s="395"/>
      <c r="SFC179" s="395"/>
      <c r="SFD179" s="395"/>
      <c r="SFE179" s="395"/>
      <c r="SFF179" s="395"/>
      <c r="SFG179" s="395"/>
      <c r="SFH179" s="395"/>
      <c r="SFI179" s="395"/>
      <c r="SFJ179" s="395"/>
      <c r="SFK179" s="395"/>
      <c r="SFL179" s="395"/>
      <c r="SFM179" s="395"/>
      <c r="SFN179" s="395"/>
      <c r="SFO179" s="395"/>
      <c r="SFP179" s="395"/>
      <c r="SFQ179" s="395"/>
      <c r="SFR179" s="395"/>
      <c r="SFS179" s="395"/>
      <c r="SFT179" s="395"/>
      <c r="SFU179" s="395"/>
      <c r="SFV179" s="395"/>
      <c r="SFW179" s="395"/>
      <c r="SFX179" s="395"/>
      <c r="SFY179" s="395"/>
      <c r="SFZ179" s="395"/>
      <c r="SGA179" s="395"/>
      <c r="SGB179" s="395"/>
      <c r="SGC179" s="395"/>
      <c r="SGD179" s="395"/>
      <c r="SGE179" s="395"/>
      <c r="SGF179" s="395"/>
      <c r="SGG179" s="395"/>
      <c r="SGH179" s="395"/>
      <c r="SGI179" s="395"/>
      <c r="SGJ179" s="395"/>
      <c r="SGK179" s="395"/>
      <c r="SGL179" s="395"/>
      <c r="SGM179" s="395"/>
      <c r="SGN179" s="395"/>
      <c r="SGO179" s="395"/>
      <c r="SGP179" s="395"/>
      <c r="SGQ179" s="395"/>
      <c r="SGR179" s="395"/>
      <c r="SGS179" s="395"/>
      <c r="SGT179" s="395"/>
      <c r="SGU179" s="395"/>
      <c r="SGV179" s="395"/>
      <c r="SGW179" s="395"/>
      <c r="SGX179" s="395"/>
      <c r="SGY179" s="395"/>
      <c r="SGZ179" s="395"/>
      <c r="SHA179" s="395"/>
      <c r="SHB179" s="395"/>
      <c r="SHC179" s="395"/>
      <c r="SHD179" s="395"/>
      <c r="SHE179" s="395"/>
      <c r="SHF179" s="395"/>
      <c r="SHG179" s="395"/>
      <c r="SHH179" s="395"/>
      <c r="SHI179" s="395"/>
      <c r="SHJ179" s="395"/>
      <c r="SHK179" s="395"/>
      <c r="SHL179" s="395"/>
      <c r="SHM179" s="395"/>
      <c r="SHN179" s="395"/>
      <c r="SHO179" s="395"/>
      <c r="SHP179" s="395"/>
      <c r="SHQ179" s="395"/>
      <c r="SHR179" s="395"/>
      <c r="SHS179" s="395"/>
      <c r="SHT179" s="395"/>
      <c r="SHU179" s="395"/>
      <c r="SHV179" s="395"/>
      <c r="SHW179" s="395"/>
      <c r="SHX179" s="395"/>
      <c r="SHY179" s="395"/>
      <c r="SHZ179" s="395"/>
      <c r="SIA179" s="395"/>
      <c r="SIB179" s="395"/>
      <c r="SIC179" s="395"/>
      <c r="SID179" s="395"/>
      <c r="SIE179" s="395"/>
      <c r="SIF179" s="395"/>
      <c r="SIG179" s="395"/>
      <c r="SIH179" s="395"/>
      <c r="SII179" s="395"/>
      <c r="SIJ179" s="395"/>
      <c r="SIK179" s="395"/>
      <c r="SIL179" s="395"/>
      <c r="SIM179" s="395"/>
      <c r="SIN179" s="395"/>
      <c r="SIO179" s="395"/>
      <c r="SIP179" s="395"/>
      <c r="SIQ179" s="395"/>
      <c r="SIR179" s="395"/>
      <c r="SIS179" s="395"/>
      <c r="SIT179" s="395"/>
      <c r="SIU179" s="395"/>
      <c r="SIV179" s="395"/>
      <c r="SIW179" s="395"/>
      <c r="SIX179" s="395"/>
      <c r="SIY179" s="395"/>
      <c r="SIZ179" s="395"/>
      <c r="SJA179" s="395"/>
      <c r="SJB179" s="395"/>
      <c r="SJC179" s="395"/>
      <c r="SJD179" s="395"/>
      <c r="SJE179" s="395"/>
      <c r="SJF179" s="395"/>
      <c r="SJG179" s="395"/>
      <c r="SJH179" s="395"/>
      <c r="SJI179" s="395"/>
      <c r="SJJ179" s="395"/>
      <c r="SJK179" s="395"/>
      <c r="SJL179" s="395"/>
      <c r="SJM179" s="395"/>
      <c r="SJN179" s="395"/>
      <c r="SJO179" s="395"/>
      <c r="SJP179" s="395"/>
      <c r="SJQ179" s="395"/>
      <c r="SJR179" s="395"/>
      <c r="SJS179" s="395"/>
      <c r="SJT179" s="395"/>
      <c r="SJU179" s="395"/>
      <c r="SJV179" s="395"/>
      <c r="SJW179" s="395"/>
      <c r="SJX179" s="395"/>
      <c r="SJY179" s="395"/>
      <c r="SJZ179" s="395"/>
      <c r="SKA179" s="395"/>
      <c r="SKB179" s="395"/>
      <c r="SKC179" s="395"/>
      <c r="SKD179" s="395"/>
      <c r="SKE179" s="395"/>
      <c r="SKF179" s="395"/>
      <c r="SKG179" s="395"/>
      <c r="SKH179" s="395"/>
      <c r="SKI179" s="395"/>
      <c r="SKJ179" s="395"/>
      <c r="SKK179" s="395"/>
      <c r="SKL179" s="395"/>
      <c r="SKM179" s="395"/>
      <c r="SKN179" s="395"/>
      <c r="SKO179" s="395"/>
      <c r="SKP179" s="395"/>
      <c r="SKQ179" s="395"/>
      <c r="SKR179" s="395"/>
      <c r="SKS179" s="395"/>
      <c r="SKT179" s="395"/>
      <c r="SKU179" s="395"/>
      <c r="SKV179" s="395"/>
      <c r="SKW179" s="395"/>
      <c r="SKX179" s="395"/>
      <c r="SKY179" s="395"/>
      <c r="SKZ179" s="395"/>
      <c r="SLA179" s="395"/>
      <c r="SLB179" s="395"/>
      <c r="SLC179" s="395"/>
      <c r="SLD179" s="395"/>
      <c r="SLE179" s="395"/>
      <c r="SLF179" s="395"/>
      <c r="SLG179" s="395"/>
      <c r="SLH179" s="395"/>
      <c r="SLI179" s="395"/>
      <c r="SLJ179" s="395"/>
      <c r="SLK179" s="395"/>
      <c r="SLL179" s="395"/>
      <c r="SLM179" s="395"/>
      <c r="SLN179" s="395"/>
      <c r="SLO179" s="395"/>
      <c r="SLP179" s="395"/>
      <c r="SLQ179" s="395"/>
      <c r="SLR179" s="395"/>
      <c r="SLS179" s="395"/>
      <c r="SLT179" s="395"/>
      <c r="SLU179" s="395"/>
      <c r="SLV179" s="395"/>
      <c r="SLW179" s="395"/>
      <c r="SLX179" s="395"/>
      <c r="SLY179" s="395"/>
      <c r="SLZ179" s="395"/>
      <c r="SMA179" s="395"/>
      <c r="SMB179" s="395"/>
      <c r="SMC179" s="395"/>
      <c r="SMD179" s="395"/>
      <c r="SME179" s="395"/>
      <c r="SMF179" s="395"/>
      <c r="SMG179" s="395"/>
      <c r="SMH179" s="395"/>
      <c r="SMI179" s="395"/>
      <c r="SMJ179" s="395"/>
      <c r="SMK179" s="395"/>
      <c r="SML179" s="395"/>
      <c r="SMM179" s="395"/>
      <c r="SMN179" s="395"/>
      <c r="SMO179" s="395"/>
      <c r="SMP179" s="395"/>
      <c r="SMQ179" s="395"/>
      <c r="SMR179" s="395"/>
      <c r="SMS179" s="395"/>
      <c r="SMT179" s="395"/>
      <c r="SMU179" s="395"/>
      <c r="SMV179" s="395"/>
      <c r="SMW179" s="395"/>
      <c r="SMX179" s="395"/>
      <c r="SMY179" s="395"/>
      <c r="SMZ179" s="395"/>
      <c r="SNA179" s="395"/>
      <c r="SNB179" s="395"/>
      <c r="SNC179" s="395"/>
      <c r="SND179" s="395"/>
      <c r="SNE179" s="395"/>
      <c r="SNF179" s="395"/>
      <c r="SNG179" s="395"/>
      <c r="SNH179" s="395"/>
      <c r="SNI179" s="395"/>
      <c r="SNJ179" s="395"/>
      <c r="SNK179" s="395"/>
      <c r="SNL179" s="395"/>
      <c r="SNM179" s="395"/>
      <c r="SNN179" s="395"/>
      <c r="SNO179" s="395"/>
      <c r="SNP179" s="395"/>
      <c r="SNQ179" s="395"/>
      <c r="SNR179" s="395"/>
      <c r="SNS179" s="395"/>
      <c r="SNT179" s="395"/>
      <c r="SNU179" s="395"/>
      <c r="SNV179" s="395"/>
      <c r="SNW179" s="395"/>
      <c r="SNX179" s="395"/>
      <c r="SNY179" s="395"/>
      <c r="SNZ179" s="395"/>
      <c r="SOA179" s="395"/>
      <c r="SOB179" s="395"/>
      <c r="SOC179" s="395"/>
      <c r="SOD179" s="395"/>
      <c r="SOE179" s="395"/>
      <c r="SOF179" s="395"/>
      <c r="SOG179" s="395"/>
      <c r="SOH179" s="395"/>
      <c r="SOI179" s="395"/>
      <c r="SOJ179" s="395"/>
      <c r="SOK179" s="395"/>
      <c r="SOL179" s="395"/>
      <c r="SOM179" s="395"/>
      <c r="SON179" s="395"/>
      <c r="SOO179" s="395"/>
      <c r="SOP179" s="395"/>
      <c r="SOQ179" s="395"/>
      <c r="SOR179" s="395"/>
      <c r="SOS179" s="395"/>
      <c r="SOT179" s="395"/>
      <c r="SOU179" s="395"/>
      <c r="SOV179" s="395"/>
      <c r="SOW179" s="395"/>
      <c r="SOX179" s="395"/>
      <c r="SOY179" s="395"/>
      <c r="SOZ179" s="395"/>
      <c r="SPA179" s="395"/>
      <c r="SPB179" s="395"/>
      <c r="SPC179" s="395"/>
      <c r="SPD179" s="395"/>
      <c r="SPE179" s="395"/>
      <c r="SPF179" s="395"/>
      <c r="SPG179" s="395"/>
      <c r="SPH179" s="395"/>
      <c r="SPI179" s="395"/>
      <c r="SPJ179" s="395"/>
      <c r="SPK179" s="395"/>
      <c r="SPL179" s="395"/>
      <c r="SPM179" s="395"/>
      <c r="SPN179" s="395"/>
      <c r="SPO179" s="395"/>
      <c r="SPP179" s="395"/>
      <c r="SPQ179" s="395"/>
      <c r="SPR179" s="395"/>
      <c r="SPS179" s="395"/>
      <c r="SPT179" s="395"/>
      <c r="SPU179" s="395"/>
      <c r="SPV179" s="395"/>
      <c r="SPW179" s="395"/>
      <c r="SPX179" s="395"/>
      <c r="SPY179" s="395"/>
      <c r="SPZ179" s="395"/>
      <c r="SQA179" s="395"/>
      <c r="SQB179" s="395"/>
      <c r="SQC179" s="395"/>
      <c r="SQD179" s="395"/>
      <c r="SQE179" s="395"/>
      <c r="SQF179" s="395"/>
      <c r="SQG179" s="395"/>
      <c r="SQH179" s="395"/>
      <c r="SQI179" s="395"/>
      <c r="SQJ179" s="395"/>
      <c r="SQK179" s="395"/>
      <c r="SQL179" s="395"/>
      <c r="SQM179" s="395"/>
      <c r="SQN179" s="395"/>
      <c r="SQO179" s="395"/>
      <c r="SQP179" s="395"/>
      <c r="SQQ179" s="395"/>
      <c r="SQR179" s="395"/>
      <c r="SQS179" s="395"/>
      <c r="SQT179" s="395"/>
      <c r="SQU179" s="395"/>
      <c r="SQV179" s="395"/>
      <c r="SQW179" s="395"/>
      <c r="SQX179" s="395"/>
      <c r="SQY179" s="395"/>
      <c r="SQZ179" s="395"/>
      <c r="SRA179" s="395"/>
      <c r="SRB179" s="395"/>
      <c r="SRC179" s="395"/>
      <c r="SRD179" s="395"/>
      <c r="SRE179" s="395"/>
      <c r="SRF179" s="395"/>
      <c r="SRG179" s="395"/>
      <c r="SRH179" s="395"/>
      <c r="SRI179" s="395"/>
      <c r="SRJ179" s="395"/>
      <c r="SRK179" s="395"/>
      <c r="SRL179" s="395"/>
      <c r="SRM179" s="395"/>
      <c r="SRN179" s="395"/>
      <c r="SRO179" s="395"/>
      <c r="SRP179" s="395"/>
      <c r="SRQ179" s="395"/>
      <c r="SRR179" s="395"/>
      <c r="SRS179" s="395"/>
      <c r="SRT179" s="395"/>
      <c r="SRU179" s="395"/>
      <c r="SRV179" s="395"/>
      <c r="SRW179" s="395"/>
      <c r="SRX179" s="395"/>
      <c r="SRY179" s="395"/>
      <c r="SRZ179" s="395"/>
      <c r="SSA179" s="395"/>
      <c r="SSB179" s="395"/>
      <c r="SSC179" s="395"/>
      <c r="SSD179" s="395"/>
      <c r="SSE179" s="395"/>
      <c r="SSF179" s="395"/>
      <c r="SSG179" s="395"/>
      <c r="SSH179" s="395"/>
      <c r="SSI179" s="395"/>
      <c r="SSJ179" s="395"/>
      <c r="SSK179" s="395"/>
      <c r="SSL179" s="395"/>
      <c r="SSM179" s="395"/>
      <c r="SSN179" s="395"/>
      <c r="SSO179" s="395"/>
      <c r="SSP179" s="395"/>
      <c r="SSQ179" s="395"/>
      <c r="SSR179" s="395"/>
      <c r="SSS179" s="395"/>
      <c r="SST179" s="395"/>
      <c r="SSU179" s="395"/>
      <c r="SSV179" s="395"/>
      <c r="SSW179" s="395"/>
      <c r="SSX179" s="395"/>
      <c r="SSY179" s="395"/>
      <c r="SSZ179" s="395"/>
      <c r="STA179" s="395"/>
      <c r="STB179" s="395"/>
      <c r="STC179" s="395"/>
      <c r="STD179" s="395"/>
      <c r="STE179" s="395"/>
      <c r="STF179" s="395"/>
      <c r="STG179" s="395"/>
      <c r="STH179" s="395"/>
      <c r="STI179" s="395"/>
      <c r="STJ179" s="395"/>
      <c r="STK179" s="395"/>
      <c r="STL179" s="395"/>
      <c r="STM179" s="395"/>
      <c r="STN179" s="395"/>
      <c r="STO179" s="395"/>
      <c r="STP179" s="395"/>
      <c r="STQ179" s="395"/>
      <c r="STR179" s="395"/>
      <c r="STS179" s="395"/>
      <c r="STT179" s="395"/>
      <c r="STU179" s="395"/>
      <c r="STV179" s="395"/>
      <c r="STW179" s="395"/>
      <c r="STX179" s="395"/>
      <c r="STY179" s="395"/>
      <c r="STZ179" s="395"/>
      <c r="SUA179" s="395"/>
      <c r="SUB179" s="395"/>
      <c r="SUC179" s="395"/>
      <c r="SUD179" s="395"/>
      <c r="SUE179" s="395"/>
      <c r="SUF179" s="395"/>
      <c r="SUG179" s="395"/>
      <c r="SUH179" s="395"/>
      <c r="SUI179" s="395"/>
      <c r="SUJ179" s="395"/>
      <c r="SUK179" s="395"/>
      <c r="SUL179" s="395"/>
      <c r="SUM179" s="395"/>
      <c r="SUN179" s="395"/>
      <c r="SUO179" s="395"/>
      <c r="SUP179" s="395"/>
      <c r="SUQ179" s="395"/>
      <c r="SUR179" s="395"/>
      <c r="SUS179" s="395"/>
      <c r="SUT179" s="395"/>
      <c r="SUU179" s="395"/>
      <c r="SUV179" s="395"/>
      <c r="SUW179" s="395"/>
      <c r="SUX179" s="395"/>
      <c r="SUY179" s="395"/>
      <c r="SUZ179" s="395"/>
      <c r="SVA179" s="395"/>
      <c r="SVB179" s="395"/>
      <c r="SVC179" s="395"/>
      <c r="SVD179" s="395"/>
      <c r="SVE179" s="395"/>
      <c r="SVF179" s="395"/>
      <c r="SVG179" s="395"/>
      <c r="SVH179" s="395"/>
      <c r="SVI179" s="395"/>
      <c r="SVJ179" s="395"/>
      <c r="SVK179" s="395"/>
      <c r="SVL179" s="395"/>
      <c r="SVM179" s="395"/>
      <c r="SVN179" s="395"/>
      <c r="SVO179" s="395"/>
      <c r="SVP179" s="395"/>
      <c r="SVQ179" s="395"/>
      <c r="SVR179" s="395"/>
      <c r="SVS179" s="395"/>
      <c r="SVT179" s="395"/>
      <c r="SVU179" s="395"/>
      <c r="SVV179" s="395"/>
      <c r="SVW179" s="395"/>
      <c r="SVX179" s="395"/>
      <c r="SVY179" s="395"/>
      <c r="SVZ179" s="395"/>
      <c r="SWA179" s="395"/>
      <c r="SWB179" s="395"/>
      <c r="SWC179" s="395"/>
      <c r="SWD179" s="395"/>
      <c r="SWE179" s="395"/>
      <c r="SWF179" s="395"/>
      <c r="SWG179" s="395"/>
      <c r="SWH179" s="395"/>
      <c r="SWI179" s="395"/>
      <c r="SWJ179" s="395"/>
      <c r="SWK179" s="395"/>
      <c r="SWL179" s="395"/>
      <c r="SWM179" s="395"/>
      <c r="SWN179" s="395"/>
      <c r="SWO179" s="395"/>
      <c r="SWP179" s="395"/>
      <c r="SWQ179" s="395"/>
      <c r="SWR179" s="395"/>
      <c r="SWS179" s="395"/>
      <c r="SWT179" s="395"/>
      <c r="SWU179" s="395"/>
      <c r="SWV179" s="395"/>
      <c r="SWW179" s="395"/>
      <c r="SWX179" s="395"/>
      <c r="SWY179" s="395"/>
      <c r="SWZ179" s="395"/>
      <c r="SXA179" s="395"/>
      <c r="SXB179" s="395"/>
      <c r="SXC179" s="395"/>
      <c r="SXD179" s="395"/>
      <c r="SXE179" s="395"/>
      <c r="SXF179" s="395"/>
      <c r="SXG179" s="395"/>
      <c r="SXH179" s="395"/>
      <c r="SXI179" s="395"/>
      <c r="SXJ179" s="395"/>
      <c r="SXK179" s="395"/>
      <c r="SXL179" s="395"/>
      <c r="SXM179" s="395"/>
      <c r="SXN179" s="395"/>
      <c r="SXO179" s="395"/>
      <c r="SXP179" s="395"/>
      <c r="SXQ179" s="395"/>
      <c r="SXR179" s="395"/>
      <c r="SXS179" s="395"/>
      <c r="SXT179" s="395"/>
      <c r="SXU179" s="395"/>
      <c r="SXV179" s="395"/>
      <c r="SXW179" s="395"/>
      <c r="SXX179" s="395"/>
      <c r="SXY179" s="395"/>
      <c r="SXZ179" s="395"/>
      <c r="SYA179" s="395"/>
      <c r="SYB179" s="395"/>
      <c r="SYC179" s="395"/>
      <c r="SYD179" s="395"/>
      <c r="SYE179" s="395"/>
      <c r="SYF179" s="395"/>
      <c r="SYG179" s="395"/>
      <c r="SYH179" s="395"/>
      <c r="SYI179" s="395"/>
      <c r="SYJ179" s="395"/>
      <c r="SYK179" s="395"/>
      <c r="SYL179" s="395"/>
      <c r="SYM179" s="395"/>
      <c r="SYN179" s="395"/>
      <c r="SYO179" s="395"/>
      <c r="SYP179" s="395"/>
      <c r="SYQ179" s="395"/>
      <c r="SYR179" s="395"/>
      <c r="SYS179" s="395"/>
      <c r="SYT179" s="395"/>
      <c r="SYU179" s="395"/>
      <c r="SYV179" s="395"/>
      <c r="SYW179" s="395"/>
      <c r="SYX179" s="395"/>
      <c r="SYY179" s="395"/>
      <c r="SYZ179" s="395"/>
      <c r="SZA179" s="395"/>
      <c r="SZB179" s="395"/>
      <c r="SZC179" s="395"/>
      <c r="SZD179" s="395"/>
      <c r="SZE179" s="395"/>
      <c r="SZF179" s="395"/>
      <c r="SZG179" s="395"/>
      <c r="SZH179" s="395"/>
      <c r="SZI179" s="395"/>
      <c r="SZJ179" s="395"/>
      <c r="SZK179" s="395"/>
      <c r="SZL179" s="395"/>
      <c r="SZM179" s="395"/>
      <c r="SZN179" s="395"/>
      <c r="SZO179" s="395"/>
      <c r="SZP179" s="395"/>
      <c r="SZQ179" s="395"/>
      <c r="SZR179" s="395"/>
      <c r="SZS179" s="395"/>
      <c r="SZT179" s="395"/>
      <c r="SZU179" s="395"/>
      <c r="SZV179" s="395"/>
      <c r="SZW179" s="395"/>
      <c r="SZX179" s="395"/>
      <c r="SZY179" s="395"/>
      <c r="SZZ179" s="395"/>
      <c r="TAA179" s="395"/>
      <c r="TAB179" s="395"/>
      <c r="TAC179" s="395"/>
      <c r="TAD179" s="395"/>
      <c r="TAE179" s="395"/>
      <c r="TAF179" s="395"/>
      <c r="TAG179" s="395"/>
      <c r="TAH179" s="395"/>
      <c r="TAI179" s="395"/>
      <c r="TAJ179" s="395"/>
      <c r="TAK179" s="395"/>
      <c r="TAL179" s="395"/>
      <c r="TAM179" s="395"/>
      <c r="TAN179" s="395"/>
      <c r="TAO179" s="395"/>
      <c r="TAP179" s="395"/>
      <c r="TAQ179" s="395"/>
      <c r="TAR179" s="395"/>
      <c r="TAS179" s="395"/>
      <c r="TAT179" s="395"/>
      <c r="TAU179" s="395"/>
      <c r="TAV179" s="395"/>
      <c r="TAW179" s="395"/>
      <c r="TAX179" s="395"/>
      <c r="TAY179" s="395"/>
      <c r="TAZ179" s="395"/>
      <c r="TBA179" s="395"/>
      <c r="TBB179" s="395"/>
      <c r="TBC179" s="395"/>
      <c r="TBD179" s="395"/>
      <c r="TBE179" s="395"/>
      <c r="TBF179" s="395"/>
      <c r="TBG179" s="395"/>
      <c r="TBH179" s="395"/>
      <c r="TBI179" s="395"/>
      <c r="TBJ179" s="395"/>
      <c r="TBK179" s="395"/>
      <c r="TBL179" s="395"/>
      <c r="TBM179" s="395"/>
      <c r="TBN179" s="395"/>
      <c r="TBO179" s="395"/>
      <c r="TBP179" s="395"/>
      <c r="TBQ179" s="395"/>
      <c r="TBR179" s="395"/>
      <c r="TBS179" s="395"/>
      <c r="TBT179" s="395"/>
      <c r="TBU179" s="395"/>
      <c r="TBV179" s="395"/>
      <c r="TBW179" s="395"/>
      <c r="TBX179" s="395"/>
      <c r="TBY179" s="395"/>
      <c r="TBZ179" s="395"/>
      <c r="TCA179" s="395"/>
      <c r="TCB179" s="395"/>
      <c r="TCC179" s="395"/>
      <c r="TCD179" s="395"/>
      <c r="TCE179" s="395"/>
      <c r="TCF179" s="395"/>
      <c r="TCG179" s="395"/>
      <c r="TCH179" s="395"/>
      <c r="TCI179" s="395"/>
      <c r="TCJ179" s="395"/>
      <c r="TCK179" s="395"/>
      <c r="TCL179" s="395"/>
      <c r="TCM179" s="395"/>
      <c r="TCN179" s="395"/>
      <c r="TCO179" s="395"/>
      <c r="TCP179" s="395"/>
      <c r="TCQ179" s="395"/>
      <c r="TCR179" s="395"/>
      <c r="TCS179" s="395"/>
      <c r="TCT179" s="395"/>
      <c r="TCU179" s="395"/>
      <c r="TCV179" s="395"/>
      <c r="TCW179" s="395"/>
      <c r="TCX179" s="395"/>
      <c r="TCY179" s="395"/>
      <c r="TCZ179" s="395"/>
      <c r="TDA179" s="395"/>
      <c r="TDB179" s="395"/>
      <c r="TDC179" s="395"/>
      <c r="TDD179" s="395"/>
      <c r="TDE179" s="395"/>
      <c r="TDF179" s="395"/>
      <c r="TDG179" s="395"/>
      <c r="TDH179" s="395"/>
      <c r="TDI179" s="395"/>
      <c r="TDJ179" s="395"/>
      <c r="TDK179" s="395"/>
      <c r="TDL179" s="395"/>
      <c r="TDM179" s="395"/>
      <c r="TDN179" s="395"/>
      <c r="TDO179" s="395"/>
      <c r="TDP179" s="395"/>
      <c r="TDQ179" s="395"/>
      <c r="TDR179" s="395"/>
      <c r="TDS179" s="395"/>
      <c r="TDT179" s="395"/>
      <c r="TDU179" s="395"/>
      <c r="TDV179" s="395"/>
      <c r="TDW179" s="395"/>
      <c r="TDX179" s="395"/>
      <c r="TDY179" s="395"/>
      <c r="TDZ179" s="395"/>
      <c r="TEA179" s="395"/>
      <c r="TEB179" s="395"/>
      <c r="TEC179" s="395"/>
      <c r="TED179" s="395"/>
      <c r="TEE179" s="395"/>
      <c r="TEF179" s="395"/>
      <c r="TEG179" s="395"/>
      <c r="TEH179" s="395"/>
      <c r="TEI179" s="395"/>
      <c r="TEJ179" s="395"/>
      <c r="TEK179" s="395"/>
      <c r="TEL179" s="395"/>
      <c r="TEM179" s="395"/>
      <c r="TEN179" s="395"/>
      <c r="TEO179" s="395"/>
      <c r="TEP179" s="395"/>
      <c r="TEQ179" s="395"/>
      <c r="TER179" s="395"/>
      <c r="TES179" s="395"/>
      <c r="TET179" s="395"/>
      <c r="TEU179" s="395"/>
      <c r="TEV179" s="395"/>
      <c r="TEW179" s="395"/>
      <c r="TEX179" s="395"/>
      <c r="TEY179" s="395"/>
      <c r="TEZ179" s="395"/>
      <c r="TFA179" s="395"/>
      <c r="TFB179" s="395"/>
      <c r="TFC179" s="395"/>
      <c r="TFD179" s="395"/>
      <c r="TFE179" s="395"/>
      <c r="TFF179" s="395"/>
      <c r="TFG179" s="395"/>
      <c r="TFH179" s="395"/>
      <c r="TFI179" s="395"/>
      <c r="TFJ179" s="395"/>
      <c r="TFK179" s="395"/>
      <c r="TFL179" s="395"/>
      <c r="TFM179" s="395"/>
      <c r="TFN179" s="395"/>
      <c r="TFO179" s="395"/>
      <c r="TFP179" s="395"/>
      <c r="TFQ179" s="395"/>
      <c r="TFR179" s="395"/>
      <c r="TFS179" s="395"/>
      <c r="TFT179" s="395"/>
      <c r="TFU179" s="395"/>
      <c r="TFV179" s="395"/>
      <c r="TFW179" s="395"/>
      <c r="TFX179" s="395"/>
      <c r="TFY179" s="395"/>
      <c r="TFZ179" s="395"/>
      <c r="TGA179" s="395"/>
      <c r="TGB179" s="395"/>
      <c r="TGC179" s="395"/>
      <c r="TGD179" s="395"/>
      <c r="TGE179" s="395"/>
      <c r="TGF179" s="395"/>
      <c r="TGG179" s="395"/>
      <c r="TGH179" s="395"/>
      <c r="TGI179" s="395"/>
      <c r="TGJ179" s="395"/>
      <c r="TGK179" s="395"/>
      <c r="TGL179" s="395"/>
      <c r="TGM179" s="395"/>
      <c r="TGN179" s="395"/>
      <c r="TGO179" s="395"/>
      <c r="TGP179" s="395"/>
      <c r="TGQ179" s="395"/>
      <c r="TGR179" s="395"/>
      <c r="TGS179" s="395"/>
      <c r="TGT179" s="395"/>
      <c r="TGU179" s="395"/>
      <c r="TGV179" s="395"/>
      <c r="TGW179" s="395"/>
      <c r="TGX179" s="395"/>
      <c r="TGY179" s="395"/>
      <c r="TGZ179" s="395"/>
      <c r="THA179" s="395"/>
      <c r="THB179" s="395"/>
      <c r="THC179" s="395"/>
      <c r="THD179" s="395"/>
      <c r="THE179" s="395"/>
      <c r="THF179" s="395"/>
      <c r="THG179" s="395"/>
      <c r="THH179" s="395"/>
      <c r="THI179" s="395"/>
      <c r="THJ179" s="395"/>
      <c r="THK179" s="395"/>
      <c r="THL179" s="395"/>
      <c r="THM179" s="395"/>
      <c r="THN179" s="395"/>
      <c r="THO179" s="395"/>
      <c r="THP179" s="395"/>
      <c r="THQ179" s="395"/>
      <c r="THR179" s="395"/>
      <c r="THS179" s="395"/>
      <c r="THT179" s="395"/>
      <c r="THU179" s="395"/>
      <c r="THV179" s="395"/>
      <c r="THW179" s="395"/>
      <c r="THX179" s="395"/>
      <c r="THY179" s="395"/>
      <c r="THZ179" s="395"/>
      <c r="TIA179" s="395"/>
      <c r="TIB179" s="395"/>
      <c r="TIC179" s="395"/>
      <c r="TID179" s="395"/>
      <c r="TIE179" s="395"/>
      <c r="TIF179" s="395"/>
      <c r="TIG179" s="395"/>
      <c r="TIH179" s="395"/>
      <c r="TII179" s="395"/>
      <c r="TIJ179" s="395"/>
      <c r="TIK179" s="395"/>
      <c r="TIL179" s="395"/>
      <c r="TIM179" s="395"/>
      <c r="TIN179" s="395"/>
      <c r="TIO179" s="395"/>
      <c r="TIP179" s="395"/>
      <c r="TIQ179" s="395"/>
      <c r="TIR179" s="395"/>
      <c r="TIS179" s="395"/>
      <c r="TIT179" s="395"/>
      <c r="TIU179" s="395"/>
      <c r="TIV179" s="395"/>
      <c r="TIW179" s="395"/>
      <c r="TIX179" s="395"/>
      <c r="TIY179" s="395"/>
      <c r="TIZ179" s="395"/>
      <c r="TJA179" s="395"/>
      <c r="TJB179" s="395"/>
      <c r="TJC179" s="395"/>
      <c r="TJD179" s="395"/>
      <c r="TJE179" s="395"/>
      <c r="TJF179" s="395"/>
      <c r="TJG179" s="395"/>
      <c r="TJH179" s="395"/>
      <c r="TJI179" s="395"/>
      <c r="TJJ179" s="395"/>
      <c r="TJK179" s="395"/>
      <c r="TJL179" s="395"/>
      <c r="TJM179" s="395"/>
      <c r="TJN179" s="395"/>
      <c r="TJO179" s="395"/>
      <c r="TJP179" s="395"/>
      <c r="TJQ179" s="395"/>
      <c r="TJR179" s="395"/>
      <c r="TJS179" s="395"/>
      <c r="TJT179" s="395"/>
      <c r="TJU179" s="395"/>
      <c r="TJV179" s="395"/>
      <c r="TJW179" s="395"/>
      <c r="TJX179" s="395"/>
      <c r="TJY179" s="395"/>
      <c r="TJZ179" s="395"/>
      <c r="TKA179" s="395"/>
      <c r="TKB179" s="395"/>
      <c r="TKC179" s="395"/>
      <c r="TKD179" s="395"/>
      <c r="TKE179" s="395"/>
      <c r="TKF179" s="395"/>
      <c r="TKG179" s="395"/>
      <c r="TKH179" s="395"/>
      <c r="TKI179" s="395"/>
      <c r="TKJ179" s="395"/>
      <c r="TKK179" s="395"/>
      <c r="TKL179" s="395"/>
      <c r="TKM179" s="395"/>
      <c r="TKN179" s="395"/>
      <c r="TKO179" s="395"/>
      <c r="TKP179" s="395"/>
      <c r="TKQ179" s="395"/>
      <c r="TKR179" s="395"/>
      <c r="TKS179" s="395"/>
      <c r="TKT179" s="395"/>
      <c r="TKU179" s="395"/>
      <c r="TKV179" s="395"/>
      <c r="TKW179" s="395"/>
      <c r="TKX179" s="395"/>
      <c r="TKY179" s="395"/>
      <c r="TKZ179" s="395"/>
      <c r="TLA179" s="395"/>
      <c r="TLB179" s="395"/>
      <c r="TLC179" s="395"/>
      <c r="TLD179" s="395"/>
      <c r="TLE179" s="395"/>
      <c r="TLF179" s="395"/>
      <c r="TLG179" s="395"/>
      <c r="TLH179" s="395"/>
      <c r="TLI179" s="395"/>
      <c r="TLJ179" s="395"/>
      <c r="TLK179" s="395"/>
      <c r="TLL179" s="395"/>
      <c r="TLM179" s="395"/>
      <c r="TLN179" s="395"/>
      <c r="TLO179" s="395"/>
      <c r="TLP179" s="395"/>
      <c r="TLQ179" s="395"/>
      <c r="TLR179" s="395"/>
      <c r="TLS179" s="395"/>
      <c r="TLT179" s="395"/>
      <c r="TLU179" s="395"/>
      <c r="TLV179" s="395"/>
      <c r="TLW179" s="395"/>
      <c r="TLX179" s="395"/>
      <c r="TLY179" s="395"/>
      <c r="TLZ179" s="395"/>
      <c r="TMA179" s="395"/>
      <c r="TMB179" s="395"/>
      <c r="TMC179" s="395"/>
      <c r="TMD179" s="395"/>
      <c r="TME179" s="395"/>
      <c r="TMF179" s="395"/>
      <c r="TMG179" s="395"/>
      <c r="TMH179" s="395"/>
      <c r="TMI179" s="395"/>
      <c r="TMJ179" s="395"/>
      <c r="TMK179" s="395"/>
      <c r="TML179" s="395"/>
      <c r="TMM179" s="395"/>
      <c r="TMN179" s="395"/>
      <c r="TMO179" s="395"/>
      <c r="TMP179" s="395"/>
      <c r="TMQ179" s="395"/>
      <c r="TMR179" s="395"/>
      <c r="TMS179" s="395"/>
      <c r="TMT179" s="395"/>
      <c r="TMU179" s="395"/>
      <c r="TMV179" s="395"/>
      <c r="TMW179" s="395"/>
      <c r="TMX179" s="395"/>
      <c r="TMY179" s="395"/>
      <c r="TMZ179" s="395"/>
      <c r="TNA179" s="395"/>
      <c r="TNB179" s="395"/>
      <c r="TNC179" s="395"/>
      <c r="TND179" s="395"/>
      <c r="TNE179" s="395"/>
      <c r="TNF179" s="395"/>
      <c r="TNG179" s="395"/>
      <c r="TNH179" s="395"/>
      <c r="TNI179" s="395"/>
      <c r="TNJ179" s="395"/>
      <c r="TNK179" s="395"/>
      <c r="TNL179" s="395"/>
      <c r="TNM179" s="395"/>
      <c r="TNN179" s="395"/>
      <c r="TNO179" s="395"/>
      <c r="TNP179" s="395"/>
      <c r="TNQ179" s="395"/>
      <c r="TNR179" s="395"/>
      <c r="TNS179" s="395"/>
      <c r="TNT179" s="395"/>
      <c r="TNU179" s="395"/>
      <c r="TNV179" s="395"/>
      <c r="TNW179" s="395"/>
      <c r="TNX179" s="395"/>
      <c r="TNY179" s="395"/>
      <c r="TNZ179" s="395"/>
      <c r="TOA179" s="395"/>
      <c r="TOB179" s="395"/>
      <c r="TOC179" s="395"/>
      <c r="TOD179" s="395"/>
      <c r="TOE179" s="395"/>
      <c r="TOF179" s="395"/>
      <c r="TOG179" s="395"/>
      <c r="TOH179" s="395"/>
      <c r="TOI179" s="395"/>
      <c r="TOJ179" s="395"/>
      <c r="TOK179" s="395"/>
      <c r="TOL179" s="395"/>
      <c r="TOM179" s="395"/>
      <c r="TON179" s="395"/>
      <c r="TOO179" s="395"/>
      <c r="TOP179" s="395"/>
      <c r="TOQ179" s="395"/>
      <c r="TOR179" s="395"/>
      <c r="TOS179" s="395"/>
      <c r="TOT179" s="395"/>
      <c r="TOU179" s="395"/>
      <c r="TOV179" s="395"/>
      <c r="TOW179" s="395"/>
      <c r="TOX179" s="395"/>
      <c r="TOY179" s="395"/>
      <c r="TOZ179" s="395"/>
      <c r="TPA179" s="395"/>
      <c r="TPB179" s="395"/>
      <c r="TPC179" s="395"/>
      <c r="TPD179" s="395"/>
      <c r="TPE179" s="395"/>
      <c r="TPF179" s="395"/>
      <c r="TPG179" s="395"/>
      <c r="TPH179" s="395"/>
      <c r="TPI179" s="395"/>
      <c r="TPJ179" s="395"/>
      <c r="TPK179" s="395"/>
      <c r="TPL179" s="395"/>
      <c r="TPM179" s="395"/>
      <c r="TPN179" s="395"/>
      <c r="TPO179" s="395"/>
      <c r="TPP179" s="395"/>
      <c r="TPQ179" s="395"/>
      <c r="TPR179" s="395"/>
      <c r="TPS179" s="395"/>
      <c r="TPT179" s="395"/>
      <c r="TPU179" s="395"/>
      <c r="TPV179" s="395"/>
      <c r="TPW179" s="395"/>
      <c r="TPX179" s="395"/>
      <c r="TPY179" s="395"/>
      <c r="TPZ179" s="395"/>
      <c r="TQA179" s="395"/>
      <c r="TQB179" s="395"/>
      <c r="TQC179" s="395"/>
      <c r="TQD179" s="395"/>
      <c r="TQE179" s="395"/>
      <c r="TQF179" s="395"/>
      <c r="TQG179" s="395"/>
      <c r="TQH179" s="395"/>
      <c r="TQI179" s="395"/>
      <c r="TQJ179" s="395"/>
      <c r="TQK179" s="395"/>
      <c r="TQL179" s="395"/>
      <c r="TQM179" s="395"/>
      <c r="TQN179" s="395"/>
      <c r="TQO179" s="395"/>
      <c r="TQP179" s="395"/>
      <c r="TQQ179" s="395"/>
      <c r="TQR179" s="395"/>
      <c r="TQS179" s="395"/>
      <c r="TQT179" s="395"/>
      <c r="TQU179" s="395"/>
      <c r="TQV179" s="395"/>
      <c r="TQW179" s="395"/>
      <c r="TQX179" s="395"/>
      <c r="TQY179" s="395"/>
      <c r="TQZ179" s="395"/>
      <c r="TRA179" s="395"/>
      <c r="TRB179" s="395"/>
      <c r="TRC179" s="395"/>
      <c r="TRD179" s="395"/>
      <c r="TRE179" s="395"/>
      <c r="TRF179" s="395"/>
      <c r="TRG179" s="395"/>
      <c r="TRH179" s="395"/>
      <c r="TRI179" s="395"/>
      <c r="TRJ179" s="395"/>
      <c r="TRK179" s="395"/>
      <c r="TRL179" s="395"/>
      <c r="TRM179" s="395"/>
      <c r="TRN179" s="395"/>
      <c r="TRO179" s="395"/>
      <c r="TRP179" s="395"/>
      <c r="TRQ179" s="395"/>
      <c r="TRR179" s="395"/>
      <c r="TRS179" s="395"/>
      <c r="TRT179" s="395"/>
      <c r="TRU179" s="395"/>
      <c r="TRV179" s="395"/>
      <c r="TRW179" s="395"/>
      <c r="TRX179" s="395"/>
      <c r="TRY179" s="395"/>
      <c r="TRZ179" s="395"/>
      <c r="TSA179" s="395"/>
      <c r="TSB179" s="395"/>
      <c r="TSC179" s="395"/>
      <c r="TSD179" s="395"/>
      <c r="TSE179" s="395"/>
      <c r="TSF179" s="395"/>
      <c r="TSG179" s="395"/>
      <c r="TSH179" s="395"/>
      <c r="TSI179" s="395"/>
      <c r="TSJ179" s="395"/>
      <c r="TSK179" s="395"/>
      <c r="TSL179" s="395"/>
      <c r="TSM179" s="395"/>
      <c r="TSN179" s="395"/>
      <c r="TSO179" s="395"/>
      <c r="TSP179" s="395"/>
      <c r="TSQ179" s="395"/>
      <c r="TSR179" s="395"/>
      <c r="TSS179" s="395"/>
      <c r="TST179" s="395"/>
      <c r="TSU179" s="395"/>
      <c r="TSV179" s="395"/>
      <c r="TSW179" s="395"/>
      <c r="TSX179" s="395"/>
      <c r="TSY179" s="395"/>
      <c r="TSZ179" s="395"/>
      <c r="TTA179" s="395"/>
      <c r="TTB179" s="395"/>
      <c r="TTC179" s="395"/>
      <c r="TTD179" s="395"/>
      <c r="TTE179" s="395"/>
      <c r="TTF179" s="395"/>
      <c r="TTG179" s="395"/>
      <c r="TTH179" s="395"/>
      <c r="TTI179" s="395"/>
      <c r="TTJ179" s="395"/>
      <c r="TTK179" s="395"/>
      <c r="TTL179" s="395"/>
      <c r="TTM179" s="395"/>
      <c r="TTN179" s="395"/>
      <c r="TTO179" s="395"/>
      <c r="TTP179" s="395"/>
      <c r="TTQ179" s="395"/>
      <c r="TTR179" s="395"/>
      <c r="TTS179" s="395"/>
      <c r="TTT179" s="395"/>
      <c r="TTU179" s="395"/>
      <c r="TTV179" s="395"/>
      <c r="TTW179" s="395"/>
      <c r="TTX179" s="395"/>
      <c r="TTY179" s="395"/>
      <c r="TTZ179" s="395"/>
      <c r="TUA179" s="395"/>
      <c r="TUB179" s="395"/>
      <c r="TUC179" s="395"/>
      <c r="TUD179" s="395"/>
      <c r="TUE179" s="395"/>
      <c r="TUF179" s="395"/>
      <c r="TUG179" s="395"/>
      <c r="TUH179" s="395"/>
      <c r="TUI179" s="395"/>
      <c r="TUJ179" s="395"/>
      <c r="TUK179" s="395"/>
      <c r="TUL179" s="395"/>
      <c r="TUM179" s="395"/>
      <c r="TUN179" s="395"/>
      <c r="TUO179" s="395"/>
      <c r="TUP179" s="395"/>
      <c r="TUQ179" s="395"/>
      <c r="TUR179" s="395"/>
      <c r="TUS179" s="395"/>
      <c r="TUT179" s="395"/>
      <c r="TUU179" s="395"/>
      <c r="TUV179" s="395"/>
      <c r="TUW179" s="395"/>
      <c r="TUX179" s="395"/>
      <c r="TUY179" s="395"/>
      <c r="TUZ179" s="395"/>
      <c r="TVA179" s="395"/>
      <c r="TVB179" s="395"/>
      <c r="TVC179" s="395"/>
      <c r="TVD179" s="395"/>
      <c r="TVE179" s="395"/>
      <c r="TVF179" s="395"/>
      <c r="TVG179" s="395"/>
      <c r="TVH179" s="395"/>
      <c r="TVI179" s="395"/>
      <c r="TVJ179" s="395"/>
      <c r="TVK179" s="395"/>
      <c r="TVL179" s="395"/>
      <c r="TVM179" s="395"/>
      <c r="TVN179" s="395"/>
      <c r="TVO179" s="395"/>
      <c r="TVP179" s="395"/>
      <c r="TVQ179" s="395"/>
      <c r="TVR179" s="395"/>
      <c r="TVS179" s="395"/>
      <c r="TVT179" s="395"/>
      <c r="TVU179" s="395"/>
      <c r="TVV179" s="395"/>
      <c r="TVW179" s="395"/>
      <c r="TVX179" s="395"/>
      <c r="TVY179" s="395"/>
      <c r="TVZ179" s="395"/>
      <c r="TWA179" s="395"/>
      <c r="TWB179" s="395"/>
      <c r="TWC179" s="395"/>
      <c r="TWD179" s="395"/>
      <c r="TWE179" s="395"/>
      <c r="TWF179" s="395"/>
      <c r="TWG179" s="395"/>
      <c r="TWH179" s="395"/>
      <c r="TWI179" s="395"/>
      <c r="TWJ179" s="395"/>
      <c r="TWK179" s="395"/>
      <c r="TWL179" s="395"/>
      <c r="TWM179" s="395"/>
      <c r="TWN179" s="395"/>
      <c r="TWO179" s="395"/>
      <c r="TWP179" s="395"/>
      <c r="TWQ179" s="395"/>
      <c r="TWR179" s="395"/>
      <c r="TWS179" s="395"/>
      <c r="TWT179" s="395"/>
      <c r="TWU179" s="395"/>
      <c r="TWV179" s="395"/>
      <c r="TWW179" s="395"/>
      <c r="TWX179" s="395"/>
      <c r="TWY179" s="395"/>
      <c r="TWZ179" s="395"/>
      <c r="TXA179" s="395"/>
      <c r="TXB179" s="395"/>
      <c r="TXC179" s="395"/>
      <c r="TXD179" s="395"/>
      <c r="TXE179" s="395"/>
      <c r="TXF179" s="395"/>
      <c r="TXG179" s="395"/>
      <c r="TXH179" s="395"/>
      <c r="TXI179" s="395"/>
      <c r="TXJ179" s="395"/>
      <c r="TXK179" s="395"/>
      <c r="TXL179" s="395"/>
      <c r="TXM179" s="395"/>
      <c r="TXN179" s="395"/>
      <c r="TXO179" s="395"/>
      <c r="TXP179" s="395"/>
      <c r="TXQ179" s="395"/>
      <c r="TXR179" s="395"/>
      <c r="TXS179" s="395"/>
      <c r="TXT179" s="395"/>
      <c r="TXU179" s="395"/>
      <c r="TXV179" s="395"/>
      <c r="TXW179" s="395"/>
      <c r="TXX179" s="395"/>
      <c r="TXY179" s="395"/>
      <c r="TXZ179" s="395"/>
      <c r="TYA179" s="395"/>
      <c r="TYB179" s="395"/>
      <c r="TYC179" s="395"/>
      <c r="TYD179" s="395"/>
      <c r="TYE179" s="395"/>
      <c r="TYF179" s="395"/>
      <c r="TYG179" s="395"/>
      <c r="TYH179" s="395"/>
      <c r="TYI179" s="395"/>
      <c r="TYJ179" s="395"/>
      <c r="TYK179" s="395"/>
      <c r="TYL179" s="395"/>
      <c r="TYM179" s="395"/>
      <c r="TYN179" s="395"/>
      <c r="TYO179" s="395"/>
      <c r="TYP179" s="395"/>
      <c r="TYQ179" s="395"/>
      <c r="TYR179" s="395"/>
      <c r="TYS179" s="395"/>
      <c r="TYT179" s="395"/>
      <c r="TYU179" s="395"/>
      <c r="TYV179" s="395"/>
      <c r="TYW179" s="395"/>
      <c r="TYX179" s="395"/>
      <c r="TYY179" s="395"/>
      <c r="TYZ179" s="395"/>
      <c r="TZA179" s="395"/>
      <c r="TZB179" s="395"/>
      <c r="TZC179" s="395"/>
      <c r="TZD179" s="395"/>
      <c r="TZE179" s="395"/>
      <c r="TZF179" s="395"/>
      <c r="TZG179" s="395"/>
      <c r="TZH179" s="395"/>
      <c r="TZI179" s="395"/>
      <c r="TZJ179" s="395"/>
      <c r="TZK179" s="395"/>
      <c r="TZL179" s="395"/>
      <c r="TZM179" s="395"/>
      <c r="TZN179" s="395"/>
      <c r="TZO179" s="395"/>
      <c r="TZP179" s="395"/>
      <c r="TZQ179" s="395"/>
      <c r="TZR179" s="395"/>
      <c r="TZS179" s="395"/>
      <c r="TZT179" s="395"/>
      <c r="TZU179" s="395"/>
      <c r="TZV179" s="395"/>
      <c r="TZW179" s="395"/>
      <c r="TZX179" s="395"/>
      <c r="TZY179" s="395"/>
      <c r="TZZ179" s="395"/>
      <c r="UAA179" s="395"/>
      <c r="UAB179" s="395"/>
      <c r="UAC179" s="395"/>
      <c r="UAD179" s="395"/>
      <c r="UAE179" s="395"/>
      <c r="UAF179" s="395"/>
      <c r="UAG179" s="395"/>
      <c r="UAH179" s="395"/>
      <c r="UAI179" s="395"/>
      <c r="UAJ179" s="395"/>
      <c r="UAK179" s="395"/>
      <c r="UAL179" s="395"/>
      <c r="UAM179" s="395"/>
      <c r="UAN179" s="395"/>
      <c r="UAO179" s="395"/>
      <c r="UAP179" s="395"/>
      <c r="UAQ179" s="395"/>
      <c r="UAR179" s="395"/>
      <c r="UAS179" s="395"/>
      <c r="UAT179" s="395"/>
      <c r="UAU179" s="395"/>
      <c r="UAV179" s="395"/>
      <c r="UAW179" s="395"/>
      <c r="UAX179" s="395"/>
      <c r="UAY179" s="395"/>
      <c r="UAZ179" s="395"/>
      <c r="UBA179" s="395"/>
      <c r="UBB179" s="395"/>
      <c r="UBC179" s="395"/>
      <c r="UBD179" s="395"/>
      <c r="UBE179" s="395"/>
      <c r="UBF179" s="395"/>
      <c r="UBG179" s="395"/>
      <c r="UBH179" s="395"/>
      <c r="UBI179" s="395"/>
      <c r="UBJ179" s="395"/>
      <c r="UBK179" s="395"/>
      <c r="UBL179" s="395"/>
      <c r="UBM179" s="395"/>
      <c r="UBN179" s="395"/>
      <c r="UBO179" s="395"/>
      <c r="UBP179" s="395"/>
      <c r="UBQ179" s="395"/>
      <c r="UBR179" s="395"/>
      <c r="UBS179" s="395"/>
      <c r="UBT179" s="395"/>
      <c r="UBU179" s="395"/>
      <c r="UBV179" s="395"/>
      <c r="UBW179" s="395"/>
      <c r="UBX179" s="395"/>
      <c r="UBY179" s="395"/>
      <c r="UBZ179" s="395"/>
      <c r="UCA179" s="395"/>
      <c r="UCB179" s="395"/>
      <c r="UCC179" s="395"/>
      <c r="UCD179" s="395"/>
      <c r="UCE179" s="395"/>
      <c r="UCF179" s="395"/>
      <c r="UCG179" s="395"/>
      <c r="UCH179" s="395"/>
      <c r="UCI179" s="395"/>
      <c r="UCJ179" s="395"/>
      <c r="UCK179" s="395"/>
      <c r="UCL179" s="395"/>
      <c r="UCM179" s="395"/>
      <c r="UCN179" s="395"/>
      <c r="UCO179" s="395"/>
      <c r="UCP179" s="395"/>
      <c r="UCQ179" s="395"/>
      <c r="UCR179" s="395"/>
      <c r="UCS179" s="395"/>
      <c r="UCT179" s="395"/>
      <c r="UCU179" s="395"/>
      <c r="UCV179" s="395"/>
      <c r="UCW179" s="395"/>
      <c r="UCX179" s="395"/>
      <c r="UCY179" s="395"/>
      <c r="UCZ179" s="395"/>
      <c r="UDA179" s="395"/>
      <c r="UDB179" s="395"/>
      <c r="UDC179" s="395"/>
      <c r="UDD179" s="395"/>
      <c r="UDE179" s="395"/>
      <c r="UDF179" s="395"/>
      <c r="UDG179" s="395"/>
      <c r="UDH179" s="395"/>
      <c r="UDI179" s="395"/>
      <c r="UDJ179" s="395"/>
      <c r="UDK179" s="395"/>
      <c r="UDL179" s="395"/>
      <c r="UDM179" s="395"/>
      <c r="UDN179" s="395"/>
      <c r="UDO179" s="395"/>
      <c r="UDP179" s="395"/>
      <c r="UDQ179" s="395"/>
      <c r="UDR179" s="395"/>
      <c r="UDS179" s="395"/>
      <c r="UDT179" s="395"/>
      <c r="UDU179" s="395"/>
      <c r="UDV179" s="395"/>
      <c r="UDW179" s="395"/>
      <c r="UDX179" s="395"/>
      <c r="UDY179" s="395"/>
      <c r="UDZ179" s="395"/>
      <c r="UEA179" s="395"/>
      <c r="UEB179" s="395"/>
      <c r="UEC179" s="395"/>
      <c r="UED179" s="395"/>
      <c r="UEE179" s="395"/>
      <c r="UEF179" s="395"/>
      <c r="UEG179" s="395"/>
      <c r="UEH179" s="395"/>
      <c r="UEI179" s="395"/>
      <c r="UEJ179" s="395"/>
      <c r="UEK179" s="395"/>
      <c r="UEL179" s="395"/>
      <c r="UEM179" s="395"/>
      <c r="UEN179" s="395"/>
      <c r="UEO179" s="395"/>
      <c r="UEP179" s="395"/>
      <c r="UEQ179" s="395"/>
      <c r="UER179" s="395"/>
      <c r="UES179" s="395"/>
      <c r="UET179" s="395"/>
      <c r="UEU179" s="395"/>
      <c r="UEV179" s="395"/>
      <c r="UEW179" s="395"/>
      <c r="UEX179" s="395"/>
      <c r="UEY179" s="395"/>
      <c r="UEZ179" s="395"/>
      <c r="UFA179" s="395"/>
      <c r="UFB179" s="395"/>
      <c r="UFC179" s="395"/>
      <c r="UFD179" s="395"/>
      <c r="UFE179" s="395"/>
      <c r="UFF179" s="395"/>
      <c r="UFG179" s="395"/>
      <c r="UFH179" s="395"/>
      <c r="UFI179" s="395"/>
      <c r="UFJ179" s="395"/>
      <c r="UFK179" s="395"/>
      <c r="UFL179" s="395"/>
      <c r="UFM179" s="395"/>
      <c r="UFN179" s="395"/>
      <c r="UFO179" s="395"/>
      <c r="UFP179" s="395"/>
      <c r="UFQ179" s="395"/>
      <c r="UFR179" s="395"/>
      <c r="UFS179" s="395"/>
      <c r="UFT179" s="395"/>
      <c r="UFU179" s="395"/>
      <c r="UFV179" s="395"/>
      <c r="UFW179" s="395"/>
      <c r="UFX179" s="395"/>
      <c r="UFY179" s="395"/>
      <c r="UFZ179" s="395"/>
      <c r="UGA179" s="395"/>
      <c r="UGB179" s="395"/>
      <c r="UGC179" s="395"/>
      <c r="UGD179" s="395"/>
      <c r="UGE179" s="395"/>
      <c r="UGF179" s="395"/>
      <c r="UGG179" s="395"/>
      <c r="UGH179" s="395"/>
      <c r="UGI179" s="395"/>
      <c r="UGJ179" s="395"/>
      <c r="UGK179" s="395"/>
      <c r="UGL179" s="395"/>
      <c r="UGM179" s="395"/>
      <c r="UGN179" s="395"/>
      <c r="UGO179" s="395"/>
      <c r="UGP179" s="395"/>
      <c r="UGQ179" s="395"/>
      <c r="UGR179" s="395"/>
      <c r="UGS179" s="395"/>
      <c r="UGT179" s="395"/>
      <c r="UGU179" s="395"/>
      <c r="UGV179" s="395"/>
      <c r="UGW179" s="395"/>
      <c r="UGX179" s="395"/>
      <c r="UGY179" s="395"/>
      <c r="UGZ179" s="395"/>
      <c r="UHA179" s="395"/>
      <c r="UHB179" s="395"/>
      <c r="UHC179" s="395"/>
      <c r="UHD179" s="395"/>
      <c r="UHE179" s="395"/>
      <c r="UHF179" s="395"/>
      <c r="UHG179" s="395"/>
      <c r="UHH179" s="395"/>
      <c r="UHI179" s="395"/>
      <c r="UHJ179" s="395"/>
      <c r="UHK179" s="395"/>
      <c r="UHL179" s="395"/>
      <c r="UHM179" s="395"/>
      <c r="UHN179" s="395"/>
      <c r="UHO179" s="395"/>
      <c r="UHP179" s="395"/>
      <c r="UHQ179" s="395"/>
      <c r="UHR179" s="395"/>
      <c r="UHS179" s="395"/>
      <c r="UHT179" s="395"/>
      <c r="UHU179" s="395"/>
      <c r="UHV179" s="395"/>
      <c r="UHW179" s="395"/>
      <c r="UHX179" s="395"/>
      <c r="UHY179" s="395"/>
      <c r="UHZ179" s="395"/>
      <c r="UIA179" s="395"/>
      <c r="UIB179" s="395"/>
      <c r="UIC179" s="395"/>
      <c r="UID179" s="395"/>
      <c r="UIE179" s="395"/>
      <c r="UIF179" s="395"/>
      <c r="UIG179" s="395"/>
      <c r="UIH179" s="395"/>
      <c r="UII179" s="395"/>
      <c r="UIJ179" s="395"/>
      <c r="UIK179" s="395"/>
      <c r="UIL179" s="395"/>
      <c r="UIM179" s="395"/>
      <c r="UIN179" s="395"/>
      <c r="UIO179" s="395"/>
      <c r="UIP179" s="395"/>
      <c r="UIQ179" s="395"/>
      <c r="UIR179" s="395"/>
      <c r="UIS179" s="395"/>
      <c r="UIT179" s="395"/>
      <c r="UIU179" s="395"/>
      <c r="UIV179" s="395"/>
      <c r="UIW179" s="395"/>
      <c r="UIX179" s="395"/>
      <c r="UIY179" s="395"/>
      <c r="UIZ179" s="395"/>
      <c r="UJA179" s="395"/>
      <c r="UJB179" s="395"/>
      <c r="UJC179" s="395"/>
      <c r="UJD179" s="395"/>
      <c r="UJE179" s="395"/>
      <c r="UJF179" s="395"/>
      <c r="UJG179" s="395"/>
      <c r="UJH179" s="395"/>
      <c r="UJI179" s="395"/>
      <c r="UJJ179" s="395"/>
      <c r="UJK179" s="395"/>
      <c r="UJL179" s="395"/>
      <c r="UJM179" s="395"/>
      <c r="UJN179" s="395"/>
      <c r="UJO179" s="395"/>
      <c r="UJP179" s="395"/>
      <c r="UJQ179" s="395"/>
      <c r="UJR179" s="395"/>
      <c r="UJS179" s="395"/>
      <c r="UJT179" s="395"/>
      <c r="UJU179" s="395"/>
      <c r="UJV179" s="395"/>
      <c r="UJW179" s="395"/>
      <c r="UJX179" s="395"/>
      <c r="UJY179" s="395"/>
      <c r="UJZ179" s="395"/>
      <c r="UKA179" s="395"/>
      <c r="UKB179" s="395"/>
      <c r="UKC179" s="395"/>
      <c r="UKD179" s="395"/>
      <c r="UKE179" s="395"/>
      <c r="UKF179" s="395"/>
      <c r="UKG179" s="395"/>
      <c r="UKH179" s="395"/>
      <c r="UKI179" s="395"/>
      <c r="UKJ179" s="395"/>
      <c r="UKK179" s="395"/>
      <c r="UKL179" s="395"/>
      <c r="UKM179" s="395"/>
      <c r="UKN179" s="395"/>
      <c r="UKO179" s="395"/>
      <c r="UKP179" s="395"/>
      <c r="UKQ179" s="395"/>
      <c r="UKR179" s="395"/>
      <c r="UKS179" s="395"/>
      <c r="UKT179" s="395"/>
      <c r="UKU179" s="395"/>
      <c r="UKV179" s="395"/>
      <c r="UKW179" s="395"/>
      <c r="UKX179" s="395"/>
      <c r="UKY179" s="395"/>
      <c r="UKZ179" s="395"/>
      <c r="ULA179" s="395"/>
      <c r="ULB179" s="395"/>
      <c r="ULC179" s="395"/>
      <c r="ULD179" s="395"/>
      <c r="ULE179" s="395"/>
      <c r="ULF179" s="395"/>
      <c r="ULG179" s="395"/>
      <c r="ULH179" s="395"/>
      <c r="ULI179" s="395"/>
      <c r="ULJ179" s="395"/>
      <c r="ULK179" s="395"/>
      <c r="ULL179" s="395"/>
      <c r="ULM179" s="395"/>
      <c r="ULN179" s="395"/>
      <c r="ULO179" s="395"/>
      <c r="ULP179" s="395"/>
      <c r="ULQ179" s="395"/>
      <c r="ULR179" s="395"/>
      <c r="ULS179" s="395"/>
      <c r="ULT179" s="395"/>
      <c r="ULU179" s="395"/>
      <c r="ULV179" s="395"/>
      <c r="ULW179" s="395"/>
      <c r="ULX179" s="395"/>
      <c r="ULY179" s="395"/>
      <c r="ULZ179" s="395"/>
      <c r="UMA179" s="395"/>
      <c r="UMB179" s="395"/>
      <c r="UMC179" s="395"/>
      <c r="UMD179" s="395"/>
      <c r="UME179" s="395"/>
      <c r="UMF179" s="395"/>
      <c r="UMG179" s="395"/>
      <c r="UMH179" s="395"/>
      <c r="UMI179" s="395"/>
      <c r="UMJ179" s="395"/>
      <c r="UMK179" s="395"/>
      <c r="UML179" s="395"/>
      <c r="UMM179" s="395"/>
      <c r="UMN179" s="395"/>
      <c r="UMO179" s="395"/>
      <c r="UMP179" s="395"/>
      <c r="UMQ179" s="395"/>
      <c r="UMR179" s="395"/>
      <c r="UMS179" s="395"/>
      <c r="UMT179" s="395"/>
      <c r="UMU179" s="395"/>
      <c r="UMV179" s="395"/>
      <c r="UMW179" s="395"/>
      <c r="UMX179" s="395"/>
      <c r="UMY179" s="395"/>
      <c r="UMZ179" s="395"/>
      <c r="UNA179" s="395"/>
      <c r="UNB179" s="395"/>
      <c r="UNC179" s="395"/>
      <c r="UND179" s="395"/>
      <c r="UNE179" s="395"/>
      <c r="UNF179" s="395"/>
      <c r="UNG179" s="395"/>
      <c r="UNH179" s="395"/>
      <c r="UNI179" s="395"/>
      <c r="UNJ179" s="395"/>
      <c r="UNK179" s="395"/>
      <c r="UNL179" s="395"/>
      <c r="UNM179" s="395"/>
      <c r="UNN179" s="395"/>
      <c r="UNO179" s="395"/>
      <c r="UNP179" s="395"/>
      <c r="UNQ179" s="395"/>
      <c r="UNR179" s="395"/>
      <c r="UNS179" s="395"/>
      <c r="UNT179" s="395"/>
      <c r="UNU179" s="395"/>
      <c r="UNV179" s="395"/>
      <c r="UNW179" s="395"/>
      <c r="UNX179" s="395"/>
      <c r="UNY179" s="395"/>
      <c r="UNZ179" s="395"/>
      <c r="UOA179" s="395"/>
      <c r="UOB179" s="395"/>
      <c r="UOC179" s="395"/>
      <c r="UOD179" s="395"/>
      <c r="UOE179" s="395"/>
      <c r="UOF179" s="395"/>
      <c r="UOG179" s="395"/>
      <c r="UOH179" s="395"/>
      <c r="UOI179" s="395"/>
      <c r="UOJ179" s="395"/>
      <c r="UOK179" s="395"/>
      <c r="UOL179" s="395"/>
      <c r="UOM179" s="395"/>
      <c r="UON179" s="395"/>
      <c r="UOO179" s="395"/>
      <c r="UOP179" s="395"/>
      <c r="UOQ179" s="395"/>
      <c r="UOR179" s="395"/>
      <c r="UOS179" s="395"/>
      <c r="UOT179" s="395"/>
      <c r="UOU179" s="395"/>
      <c r="UOV179" s="395"/>
      <c r="UOW179" s="395"/>
      <c r="UOX179" s="395"/>
      <c r="UOY179" s="395"/>
      <c r="UOZ179" s="395"/>
      <c r="UPA179" s="395"/>
      <c r="UPB179" s="395"/>
      <c r="UPC179" s="395"/>
      <c r="UPD179" s="395"/>
      <c r="UPE179" s="395"/>
      <c r="UPF179" s="395"/>
      <c r="UPG179" s="395"/>
      <c r="UPH179" s="395"/>
      <c r="UPI179" s="395"/>
      <c r="UPJ179" s="395"/>
      <c r="UPK179" s="395"/>
      <c r="UPL179" s="395"/>
      <c r="UPM179" s="395"/>
      <c r="UPN179" s="395"/>
      <c r="UPO179" s="395"/>
      <c r="UPP179" s="395"/>
      <c r="UPQ179" s="395"/>
      <c r="UPR179" s="395"/>
      <c r="UPS179" s="395"/>
      <c r="UPT179" s="395"/>
      <c r="UPU179" s="395"/>
      <c r="UPV179" s="395"/>
      <c r="UPW179" s="395"/>
      <c r="UPX179" s="395"/>
      <c r="UPY179" s="395"/>
      <c r="UPZ179" s="395"/>
      <c r="UQA179" s="395"/>
      <c r="UQB179" s="395"/>
      <c r="UQC179" s="395"/>
      <c r="UQD179" s="395"/>
      <c r="UQE179" s="395"/>
      <c r="UQF179" s="395"/>
      <c r="UQG179" s="395"/>
      <c r="UQH179" s="395"/>
      <c r="UQI179" s="395"/>
      <c r="UQJ179" s="395"/>
      <c r="UQK179" s="395"/>
      <c r="UQL179" s="395"/>
      <c r="UQM179" s="395"/>
      <c r="UQN179" s="395"/>
      <c r="UQO179" s="395"/>
      <c r="UQP179" s="395"/>
      <c r="UQQ179" s="395"/>
      <c r="UQR179" s="395"/>
      <c r="UQS179" s="395"/>
      <c r="UQT179" s="395"/>
      <c r="UQU179" s="395"/>
      <c r="UQV179" s="395"/>
      <c r="UQW179" s="395"/>
      <c r="UQX179" s="395"/>
      <c r="UQY179" s="395"/>
      <c r="UQZ179" s="395"/>
      <c r="URA179" s="395"/>
      <c r="URB179" s="395"/>
      <c r="URC179" s="395"/>
      <c r="URD179" s="395"/>
      <c r="URE179" s="395"/>
      <c r="URF179" s="395"/>
      <c r="URG179" s="395"/>
      <c r="URH179" s="395"/>
      <c r="URI179" s="395"/>
      <c r="URJ179" s="395"/>
      <c r="URK179" s="395"/>
      <c r="URL179" s="395"/>
      <c r="URM179" s="395"/>
      <c r="URN179" s="395"/>
      <c r="URO179" s="395"/>
      <c r="URP179" s="395"/>
      <c r="URQ179" s="395"/>
      <c r="URR179" s="395"/>
      <c r="URS179" s="395"/>
      <c r="URT179" s="395"/>
      <c r="URU179" s="395"/>
      <c r="URV179" s="395"/>
      <c r="URW179" s="395"/>
      <c r="URX179" s="395"/>
      <c r="URY179" s="395"/>
      <c r="URZ179" s="395"/>
      <c r="USA179" s="395"/>
      <c r="USB179" s="395"/>
      <c r="USC179" s="395"/>
      <c r="USD179" s="395"/>
      <c r="USE179" s="395"/>
      <c r="USF179" s="395"/>
      <c r="USG179" s="395"/>
      <c r="USH179" s="395"/>
      <c r="USI179" s="395"/>
      <c r="USJ179" s="395"/>
      <c r="USK179" s="395"/>
      <c r="USL179" s="395"/>
      <c r="USM179" s="395"/>
      <c r="USN179" s="395"/>
      <c r="USO179" s="395"/>
      <c r="USP179" s="395"/>
      <c r="USQ179" s="395"/>
      <c r="USR179" s="395"/>
      <c r="USS179" s="395"/>
      <c r="UST179" s="395"/>
      <c r="USU179" s="395"/>
      <c r="USV179" s="395"/>
      <c r="USW179" s="395"/>
      <c r="USX179" s="395"/>
      <c r="USY179" s="395"/>
      <c r="USZ179" s="395"/>
      <c r="UTA179" s="395"/>
      <c r="UTB179" s="395"/>
      <c r="UTC179" s="395"/>
      <c r="UTD179" s="395"/>
      <c r="UTE179" s="395"/>
      <c r="UTF179" s="395"/>
      <c r="UTG179" s="395"/>
      <c r="UTH179" s="395"/>
      <c r="UTI179" s="395"/>
      <c r="UTJ179" s="395"/>
      <c r="UTK179" s="395"/>
      <c r="UTL179" s="395"/>
      <c r="UTM179" s="395"/>
      <c r="UTN179" s="395"/>
      <c r="UTO179" s="395"/>
      <c r="UTP179" s="395"/>
      <c r="UTQ179" s="395"/>
      <c r="UTR179" s="395"/>
      <c r="UTS179" s="395"/>
      <c r="UTT179" s="395"/>
      <c r="UTU179" s="395"/>
      <c r="UTV179" s="395"/>
      <c r="UTW179" s="395"/>
      <c r="UTX179" s="395"/>
      <c r="UTY179" s="395"/>
      <c r="UTZ179" s="395"/>
      <c r="UUA179" s="395"/>
      <c r="UUB179" s="395"/>
      <c r="UUC179" s="395"/>
      <c r="UUD179" s="395"/>
      <c r="UUE179" s="395"/>
      <c r="UUF179" s="395"/>
      <c r="UUG179" s="395"/>
      <c r="UUH179" s="395"/>
      <c r="UUI179" s="395"/>
      <c r="UUJ179" s="395"/>
      <c r="UUK179" s="395"/>
      <c r="UUL179" s="395"/>
      <c r="UUM179" s="395"/>
      <c r="UUN179" s="395"/>
      <c r="UUO179" s="395"/>
      <c r="UUP179" s="395"/>
      <c r="UUQ179" s="395"/>
      <c r="UUR179" s="395"/>
      <c r="UUS179" s="395"/>
      <c r="UUT179" s="395"/>
      <c r="UUU179" s="395"/>
      <c r="UUV179" s="395"/>
      <c r="UUW179" s="395"/>
      <c r="UUX179" s="395"/>
      <c r="UUY179" s="395"/>
      <c r="UUZ179" s="395"/>
      <c r="UVA179" s="395"/>
      <c r="UVB179" s="395"/>
      <c r="UVC179" s="395"/>
      <c r="UVD179" s="395"/>
      <c r="UVE179" s="395"/>
      <c r="UVF179" s="395"/>
      <c r="UVG179" s="395"/>
      <c r="UVH179" s="395"/>
      <c r="UVI179" s="395"/>
      <c r="UVJ179" s="395"/>
      <c r="UVK179" s="395"/>
      <c r="UVL179" s="395"/>
      <c r="UVM179" s="395"/>
      <c r="UVN179" s="395"/>
      <c r="UVO179" s="395"/>
      <c r="UVP179" s="395"/>
      <c r="UVQ179" s="395"/>
      <c r="UVR179" s="395"/>
      <c r="UVS179" s="395"/>
      <c r="UVT179" s="395"/>
      <c r="UVU179" s="395"/>
      <c r="UVV179" s="395"/>
      <c r="UVW179" s="395"/>
      <c r="UVX179" s="395"/>
      <c r="UVY179" s="395"/>
      <c r="UVZ179" s="395"/>
      <c r="UWA179" s="395"/>
      <c r="UWB179" s="395"/>
      <c r="UWC179" s="395"/>
      <c r="UWD179" s="395"/>
      <c r="UWE179" s="395"/>
      <c r="UWF179" s="395"/>
      <c r="UWG179" s="395"/>
      <c r="UWH179" s="395"/>
      <c r="UWI179" s="395"/>
      <c r="UWJ179" s="395"/>
      <c r="UWK179" s="395"/>
      <c r="UWL179" s="395"/>
      <c r="UWM179" s="395"/>
      <c r="UWN179" s="395"/>
      <c r="UWO179" s="395"/>
      <c r="UWP179" s="395"/>
      <c r="UWQ179" s="395"/>
      <c r="UWR179" s="395"/>
      <c r="UWS179" s="395"/>
      <c r="UWT179" s="395"/>
      <c r="UWU179" s="395"/>
      <c r="UWV179" s="395"/>
      <c r="UWW179" s="395"/>
      <c r="UWX179" s="395"/>
      <c r="UWY179" s="395"/>
      <c r="UWZ179" s="395"/>
      <c r="UXA179" s="395"/>
      <c r="UXB179" s="395"/>
      <c r="UXC179" s="395"/>
      <c r="UXD179" s="395"/>
      <c r="UXE179" s="395"/>
      <c r="UXF179" s="395"/>
      <c r="UXG179" s="395"/>
      <c r="UXH179" s="395"/>
      <c r="UXI179" s="395"/>
      <c r="UXJ179" s="395"/>
      <c r="UXK179" s="395"/>
      <c r="UXL179" s="395"/>
      <c r="UXM179" s="395"/>
      <c r="UXN179" s="395"/>
      <c r="UXO179" s="395"/>
      <c r="UXP179" s="395"/>
      <c r="UXQ179" s="395"/>
      <c r="UXR179" s="395"/>
      <c r="UXS179" s="395"/>
      <c r="UXT179" s="395"/>
      <c r="UXU179" s="395"/>
      <c r="UXV179" s="395"/>
      <c r="UXW179" s="395"/>
      <c r="UXX179" s="395"/>
      <c r="UXY179" s="395"/>
      <c r="UXZ179" s="395"/>
      <c r="UYA179" s="395"/>
      <c r="UYB179" s="395"/>
      <c r="UYC179" s="395"/>
      <c r="UYD179" s="395"/>
      <c r="UYE179" s="395"/>
      <c r="UYF179" s="395"/>
      <c r="UYG179" s="395"/>
      <c r="UYH179" s="395"/>
      <c r="UYI179" s="395"/>
      <c r="UYJ179" s="395"/>
      <c r="UYK179" s="395"/>
      <c r="UYL179" s="395"/>
      <c r="UYM179" s="395"/>
      <c r="UYN179" s="395"/>
      <c r="UYO179" s="395"/>
      <c r="UYP179" s="395"/>
      <c r="UYQ179" s="395"/>
      <c r="UYR179" s="395"/>
      <c r="UYS179" s="395"/>
      <c r="UYT179" s="395"/>
      <c r="UYU179" s="395"/>
      <c r="UYV179" s="395"/>
      <c r="UYW179" s="395"/>
      <c r="UYX179" s="395"/>
      <c r="UYY179" s="395"/>
      <c r="UYZ179" s="395"/>
      <c r="UZA179" s="395"/>
      <c r="UZB179" s="395"/>
      <c r="UZC179" s="395"/>
      <c r="UZD179" s="395"/>
      <c r="UZE179" s="395"/>
      <c r="UZF179" s="395"/>
      <c r="UZG179" s="395"/>
      <c r="UZH179" s="395"/>
      <c r="UZI179" s="395"/>
      <c r="UZJ179" s="395"/>
      <c r="UZK179" s="395"/>
      <c r="UZL179" s="395"/>
      <c r="UZM179" s="395"/>
      <c r="UZN179" s="395"/>
      <c r="UZO179" s="395"/>
      <c r="UZP179" s="395"/>
      <c r="UZQ179" s="395"/>
      <c r="UZR179" s="395"/>
      <c r="UZS179" s="395"/>
      <c r="UZT179" s="395"/>
      <c r="UZU179" s="395"/>
      <c r="UZV179" s="395"/>
      <c r="UZW179" s="395"/>
      <c r="UZX179" s="395"/>
      <c r="UZY179" s="395"/>
      <c r="UZZ179" s="395"/>
      <c r="VAA179" s="395"/>
      <c r="VAB179" s="395"/>
      <c r="VAC179" s="395"/>
      <c r="VAD179" s="395"/>
      <c r="VAE179" s="395"/>
      <c r="VAF179" s="395"/>
      <c r="VAG179" s="395"/>
      <c r="VAH179" s="395"/>
      <c r="VAI179" s="395"/>
      <c r="VAJ179" s="395"/>
      <c r="VAK179" s="395"/>
      <c r="VAL179" s="395"/>
      <c r="VAM179" s="395"/>
      <c r="VAN179" s="395"/>
      <c r="VAO179" s="395"/>
      <c r="VAP179" s="395"/>
      <c r="VAQ179" s="395"/>
      <c r="VAR179" s="395"/>
      <c r="VAS179" s="395"/>
      <c r="VAT179" s="395"/>
      <c r="VAU179" s="395"/>
      <c r="VAV179" s="395"/>
      <c r="VAW179" s="395"/>
      <c r="VAX179" s="395"/>
      <c r="VAY179" s="395"/>
      <c r="VAZ179" s="395"/>
      <c r="VBA179" s="395"/>
      <c r="VBB179" s="395"/>
      <c r="VBC179" s="395"/>
      <c r="VBD179" s="395"/>
      <c r="VBE179" s="395"/>
      <c r="VBF179" s="395"/>
      <c r="VBG179" s="395"/>
      <c r="VBH179" s="395"/>
      <c r="VBI179" s="395"/>
      <c r="VBJ179" s="395"/>
      <c r="VBK179" s="395"/>
      <c r="VBL179" s="395"/>
      <c r="VBM179" s="395"/>
      <c r="VBN179" s="395"/>
      <c r="VBO179" s="395"/>
      <c r="VBP179" s="395"/>
      <c r="VBQ179" s="395"/>
      <c r="VBR179" s="395"/>
      <c r="VBS179" s="395"/>
      <c r="VBT179" s="395"/>
      <c r="VBU179" s="395"/>
      <c r="VBV179" s="395"/>
      <c r="VBW179" s="395"/>
      <c r="VBX179" s="395"/>
      <c r="VBY179" s="395"/>
      <c r="VBZ179" s="395"/>
      <c r="VCA179" s="395"/>
      <c r="VCB179" s="395"/>
      <c r="VCC179" s="395"/>
      <c r="VCD179" s="395"/>
      <c r="VCE179" s="395"/>
      <c r="VCF179" s="395"/>
      <c r="VCG179" s="395"/>
      <c r="VCH179" s="395"/>
      <c r="VCI179" s="395"/>
      <c r="VCJ179" s="395"/>
      <c r="VCK179" s="395"/>
      <c r="VCL179" s="395"/>
      <c r="VCM179" s="395"/>
      <c r="VCN179" s="395"/>
      <c r="VCO179" s="395"/>
      <c r="VCP179" s="395"/>
      <c r="VCQ179" s="395"/>
      <c r="VCR179" s="395"/>
      <c r="VCS179" s="395"/>
      <c r="VCT179" s="395"/>
      <c r="VCU179" s="395"/>
      <c r="VCV179" s="395"/>
      <c r="VCW179" s="395"/>
      <c r="VCX179" s="395"/>
      <c r="VCY179" s="395"/>
      <c r="VCZ179" s="395"/>
      <c r="VDA179" s="395"/>
      <c r="VDB179" s="395"/>
      <c r="VDC179" s="395"/>
      <c r="VDD179" s="395"/>
      <c r="VDE179" s="395"/>
      <c r="VDF179" s="395"/>
      <c r="VDG179" s="395"/>
      <c r="VDH179" s="395"/>
      <c r="VDI179" s="395"/>
      <c r="VDJ179" s="395"/>
      <c r="VDK179" s="395"/>
      <c r="VDL179" s="395"/>
      <c r="VDM179" s="395"/>
      <c r="VDN179" s="395"/>
      <c r="VDO179" s="395"/>
      <c r="VDP179" s="395"/>
      <c r="VDQ179" s="395"/>
      <c r="VDR179" s="395"/>
      <c r="VDS179" s="395"/>
      <c r="VDT179" s="395"/>
      <c r="VDU179" s="395"/>
      <c r="VDV179" s="395"/>
      <c r="VDW179" s="395"/>
      <c r="VDX179" s="395"/>
      <c r="VDY179" s="395"/>
      <c r="VDZ179" s="395"/>
      <c r="VEA179" s="395"/>
      <c r="VEB179" s="395"/>
      <c r="VEC179" s="395"/>
      <c r="VED179" s="395"/>
      <c r="VEE179" s="395"/>
      <c r="VEF179" s="395"/>
      <c r="VEG179" s="395"/>
      <c r="VEH179" s="395"/>
      <c r="VEI179" s="395"/>
      <c r="VEJ179" s="395"/>
      <c r="VEK179" s="395"/>
      <c r="VEL179" s="395"/>
      <c r="VEM179" s="395"/>
      <c r="VEN179" s="395"/>
      <c r="VEO179" s="395"/>
      <c r="VEP179" s="395"/>
      <c r="VEQ179" s="395"/>
      <c r="VER179" s="395"/>
      <c r="VES179" s="395"/>
      <c r="VET179" s="395"/>
      <c r="VEU179" s="395"/>
      <c r="VEV179" s="395"/>
      <c r="VEW179" s="395"/>
      <c r="VEX179" s="395"/>
      <c r="VEY179" s="395"/>
      <c r="VEZ179" s="395"/>
      <c r="VFA179" s="395"/>
      <c r="VFB179" s="395"/>
      <c r="VFC179" s="395"/>
      <c r="VFD179" s="395"/>
      <c r="VFE179" s="395"/>
      <c r="VFF179" s="395"/>
      <c r="VFG179" s="395"/>
      <c r="VFH179" s="395"/>
      <c r="VFI179" s="395"/>
      <c r="VFJ179" s="395"/>
      <c r="VFK179" s="395"/>
      <c r="VFL179" s="395"/>
      <c r="VFM179" s="395"/>
      <c r="VFN179" s="395"/>
      <c r="VFO179" s="395"/>
      <c r="VFP179" s="395"/>
      <c r="VFQ179" s="395"/>
      <c r="VFR179" s="395"/>
      <c r="VFS179" s="395"/>
      <c r="VFT179" s="395"/>
      <c r="VFU179" s="395"/>
      <c r="VFV179" s="395"/>
      <c r="VFW179" s="395"/>
      <c r="VFX179" s="395"/>
      <c r="VFY179" s="395"/>
      <c r="VFZ179" s="395"/>
      <c r="VGA179" s="395"/>
      <c r="VGB179" s="395"/>
      <c r="VGC179" s="395"/>
      <c r="VGD179" s="395"/>
      <c r="VGE179" s="395"/>
      <c r="VGF179" s="395"/>
      <c r="VGG179" s="395"/>
      <c r="VGH179" s="395"/>
      <c r="VGI179" s="395"/>
      <c r="VGJ179" s="395"/>
      <c r="VGK179" s="395"/>
      <c r="VGL179" s="395"/>
      <c r="VGM179" s="395"/>
      <c r="VGN179" s="395"/>
      <c r="VGO179" s="395"/>
      <c r="VGP179" s="395"/>
      <c r="VGQ179" s="395"/>
      <c r="VGR179" s="395"/>
      <c r="VGS179" s="395"/>
      <c r="VGT179" s="395"/>
      <c r="VGU179" s="395"/>
      <c r="VGV179" s="395"/>
      <c r="VGW179" s="395"/>
      <c r="VGX179" s="395"/>
      <c r="VGY179" s="395"/>
      <c r="VGZ179" s="395"/>
      <c r="VHA179" s="395"/>
      <c r="VHB179" s="395"/>
      <c r="VHC179" s="395"/>
      <c r="VHD179" s="395"/>
      <c r="VHE179" s="395"/>
      <c r="VHF179" s="395"/>
      <c r="VHG179" s="395"/>
      <c r="VHH179" s="395"/>
      <c r="VHI179" s="395"/>
      <c r="VHJ179" s="395"/>
      <c r="VHK179" s="395"/>
      <c r="VHL179" s="395"/>
      <c r="VHM179" s="395"/>
      <c r="VHN179" s="395"/>
      <c r="VHO179" s="395"/>
      <c r="VHP179" s="395"/>
      <c r="VHQ179" s="395"/>
      <c r="VHR179" s="395"/>
      <c r="VHS179" s="395"/>
      <c r="VHT179" s="395"/>
      <c r="VHU179" s="395"/>
      <c r="VHV179" s="395"/>
      <c r="VHW179" s="395"/>
      <c r="VHX179" s="395"/>
      <c r="VHY179" s="395"/>
      <c r="VHZ179" s="395"/>
      <c r="VIA179" s="395"/>
      <c r="VIB179" s="395"/>
      <c r="VIC179" s="395"/>
      <c r="VID179" s="395"/>
      <c r="VIE179" s="395"/>
      <c r="VIF179" s="395"/>
      <c r="VIG179" s="395"/>
      <c r="VIH179" s="395"/>
      <c r="VII179" s="395"/>
      <c r="VIJ179" s="395"/>
      <c r="VIK179" s="395"/>
      <c r="VIL179" s="395"/>
      <c r="VIM179" s="395"/>
      <c r="VIN179" s="395"/>
      <c r="VIO179" s="395"/>
      <c r="VIP179" s="395"/>
      <c r="VIQ179" s="395"/>
      <c r="VIR179" s="395"/>
      <c r="VIS179" s="395"/>
      <c r="VIT179" s="395"/>
      <c r="VIU179" s="395"/>
      <c r="VIV179" s="395"/>
      <c r="VIW179" s="395"/>
      <c r="VIX179" s="395"/>
      <c r="VIY179" s="395"/>
      <c r="VIZ179" s="395"/>
      <c r="VJA179" s="395"/>
      <c r="VJB179" s="395"/>
      <c r="VJC179" s="395"/>
      <c r="VJD179" s="395"/>
      <c r="VJE179" s="395"/>
      <c r="VJF179" s="395"/>
      <c r="VJG179" s="395"/>
      <c r="VJH179" s="395"/>
      <c r="VJI179" s="395"/>
      <c r="VJJ179" s="395"/>
      <c r="VJK179" s="395"/>
      <c r="VJL179" s="395"/>
      <c r="VJM179" s="395"/>
      <c r="VJN179" s="395"/>
      <c r="VJO179" s="395"/>
      <c r="VJP179" s="395"/>
      <c r="VJQ179" s="395"/>
      <c r="VJR179" s="395"/>
      <c r="VJS179" s="395"/>
      <c r="VJT179" s="395"/>
      <c r="VJU179" s="395"/>
      <c r="VJV179" s="395"/>
      <c r="VJW179" s="395"/>
      <c r="VJX179" s="395"/>
      <c r="VJY179" s="395"/>
      <c r="VJZ179" s="395"/>
      <c r="VKA179" s="395"/>
      <c r="VKB179" s="395"/>
      <c r="VKC179" s="395"/>
      <c r="VKD179" s="395"/>
      <c r="VKE179" s="395"/>
      <c r="VKF179" s="395"/>
      <c r="VKG179" s="395"/>
      <c r="VKH179" s="395"/>
      <c r="VKI179" s="395"/>
      <c r="VKJ179" s="395"/>
      <c r="VKK179" s="395"/>
      <c r="VKL179" s="395"/>
      <c r="VKM179" s="395"/>
      <c r="VKN179" s="395"/>
      <c r="VKO179" s="395"/>
      <c r="VKP179" s="395"/>
      <c r="VKQ179" s="395"/>
      <c r="VKR179" s="395"/>
      <c r="VKS179" s="395"/>
      <c r="VKT179" s="395"/>
      <c r="VKU179" s="395"/>
      <c r="VKV179" s="395"/>
      <c r="VKW179" s="395"/>
      <c r="VKX179" s="395"/>
      <c r="VKY179" s="395"/>
      <c r="VKZ179" s="395"/>
      <c r="VLA179" s="395"/>
      <c r="VLB179" s="395"/>
      <c r="VLC179" s="395"/>
      <c r="VLD179" s="395"/>
      <c r="VLE179" s="395"/>
      <c r="VLF179" s="395"/>
      <c r="VLG179" s="395"/>
      <c r="VLH179" s="395"/>
      <c r="VLI179" s="395"/>
      <c r="VLJ179" s="395"/>
      <c r="VLK179" s="395"/>
      <c r="VLL179" s="395"/>
      <c r="VLM179" s="395"/>
      <c r="VLN179" s="395"/>
      <c r="VLO179" s="395"/>
      <c r="VLP179" s="395"/>
      <c r="VLQ179" s="395"/>
      <c r="VLR179" s="395"/>
      <c r="VLS179" s="395"/>
      <c r="VLT179" s="395"/>
      <c r="VLU179" s="395"/>
      <c r="VLV179" s="395"/>
      <c r="VLW179" s="395"/>
      <c r="VLX179" s="395"/>
      <c r="VLY179" s="395"/>
      <c r="VLZ179" s="395"/>
      <c r="VMA179" s="395"/>
      <c r="VMB179" s="395"/>
      <c r="VMC179" s="395"/>
      <c r="VMD179" s="395"/>
      <c r="VME179" s="395"/>
      <c r="VMF179" s="395"/>
      <c r="VMG179" s="395"/>
      <c r="VMH179" s="395"/>
      <c r="VMI179" s="395"/>
      <c r="VMJ179" s="395"/>
      <c r="VMK179" s="395"/>
      <c r="VML179" s="395"/>
      <c r="VMM179" s="395"/>
      <c r="VMN179" s="395"/>
      <c r="VMO179" s="395"/>
      <c r="VMP179" s="395"/>
      <c r="VMQ179" s="395"/>
      <c r="VMR179" s="395"/>
      <c r="VMS179" s="395"/>
      <c r="VMT179" s="395"/>
      <c r="VMU179" s="395"/>
      <c r="VMV179" s="395"/>
      <c r="VMW179" s="395"/>
      <c r="VMX179" s="395"/>
      <c r="VMY179" s="395"/>
      <c r="VMZ179" s="395"/>
      <c r="VNA179" s="395"/>
      <c r="VNB179" s="395"/>
      <c r="VNC179" s="395"/>
      <c r="VND179" s="395"/>
      <c r="VNE179" s="395"/>
      <c r="VNF179" s="395"/>
      <c r="VNG179" s="395"/>
      <c r="VNH179" s="395"/>
      <c r="VNI179" s="395"/>
      <c r="VNJ179" s="395"/>
      <c r="VNK179" s="395"/>
      <c r="VNL179" s="395"/>
      <c r="VNM179" s="395"/>
      <c r="VNN179" s="395"/>
      <c r="VNO179" s="395"/>
      <c r="VNP179" s="395"/>
      <c r="VNQ179" s="395"/>
      <c r="VNR179" s="395"/>
      <c r="VNS179" s="395"/>
      <c r="VNT179" s="395"/>
      <c r="VNU179" s="395"/>
      <c r="VNV179" s="395"/>
      <c r="VNW179" s="395"/>
      <c r="VNX179" s="395"/>
      <c r="VNY179" s="395"/>
      <c r="VNZ179" s="395"/>
      <c r="VOA179" s="395"/>
      <c r="VOB179" s="395"/>
      <c r="VOC179" s="395"/>
      <c r="VOD179" s="395"/>
      <c r="VOE179" s="395"/>
      <c r="VOF179" s="395"/>
      <c r="VOG179" s="395"/>
      <c r="VOH179" s="395"/>
      <c r="VOI179" s="395"/>
      <c r="VOJ179" s="395"/>
      <c r="VOK179" s="395"/>
      <c r="VOL179" s="395"/>
      <c r="VOM179" s="395"/>
      <c r="VON179" s="395"/>
      <c r="VOO179" s="395"/>
      <c r="VOP179" s="395"/>
      <c r="VOQ179" s="395"/>
      <c r="VOR179" s="395"/>
      <c r="VOS179" s="395"/>
      <c r="VOT179" s="395"/>
      <c r="VOU179" s="395"/>
      <c r="VOV179" s="395"/>
      <c r="VOW179" s="395"/>
      <c r="VOX179" s="395"/>
      <c r="VOY179" s="395"/>
      <c r="VOZ179" s="395"/>
      <c r="VPA179" s="395"/>
      <c r="VPB179" s="395"/>
      <c r="VPC179" s="395"/>
      <c r="VPD179" s="395"/>
      <c r="VPE179" s="395"/>
      <c r="VPF179" s="395"/>
      <c r="VPG179" s="395"/>
      <c r="VPH179" s="395"/>
      <c r="VPI179" s="395"/>
      <c r="VPJ179" s="395"/>
      <c r="VPK179" s="395"/>
      <c r="VPL179" s="395"/>
      <c r="VPM179" s="395"/>
      <c r="VPN179" s="395"/>
      <c r="VPO179" s="395"/>
      <c r="VPP179" s="395"/>
      <c r="VPQ179" s="395"/>
      <c r="VPR179" s="395"/>
      <c r="VPS179" s="395"/>
      <c r="VPT179" s="395"/>
      <c r="VPU179" s="395"/>
      <c r="VPV179" s="395"/>
      <c r="VPW179" s="395"/>
      <c r="VPX179" s="395"/>
      <c r="VPY179" s="395"/>
      <c r="VPZ179" s="395"/>
      <c r="VQA179" s="395"/>
      <c r="VQB179" s="395"/>
      <c r="VQC179" s="395"/>
      <c r="VQD179" s="395"/>
      <c r="VQE179" s="395"/>
      <c r="VQF179" s="395"/>
      <c r="VQG179" s="395"/>
      <c r="VQH179" s="395"/>
      <c r="VQI179" s="395"/>
      <c r="VQJ179" s="395"/>
      <c r="VQK179" s="395"/>
      <c r="VQL179" s="395"/>
      <c r="VQM179" s="395"/>
      <c r="VQN179" s="395"/>
      <c r="VQO179" s="395"/>
      <c r="VQP179" s="395"/>
      <c r="VQQ179" s="395"/>
      <c r="VQR179" s="395"/>
      <c r="VQS179" s="395"/>
      <c r="VQT179" s="395"/>
      <c r="VQU179" s="395"/>
      <c r="VQV179" s="395"/>
      <c r="VQW179" s="395"/>
      <c r="VQX179" s="395"/>
      <c r="VQY179" s="395"/>
      <c r="VQZ179" s="395"/>
      <c r="VRA179" s="395"/>
      <c r="VRB179" s="395"/>
      <c r="VRC179" s="395"/>
      <c r="VRD179" s="395"/>
      <c r="VRE179" s="395"/>
      <c r="VRF179" s="395"/>
      <c r="VRG179" s="395"/>
      <c r="VRH179" s="395"/>
      <c r="VRI179" s="395"/>
      <c r="VRJ179" s="395"/>
      <c r="VRK179" s="395"/>
      <c r="VRL179" s="395"/>
      <c r="VRM179" s="395"/>
      <c r="VRN179" s="395"/>
      <c r="VRO179" s="395"/>
      <c r="VRP179" s="395"/>
      <c r="VRQ179" s="395"/>
      <c r="VRR179" s="395"/>
      <c r="VRS179" s="395"/>
      <c r="VRT179" s="395"/>
      <c r="VRU179" s="395"/>
      <c r="VRV179" s="395"/>
      <c r="VRW179" s="395"/>
      <c r="VRX179" s="395"/>
      <c r="VRY179" s="395"/>
      <c r="VRZ179" s="395"/>
      <c r="VSA179" s="395"/>
      <c r="VSB179" s="395"/>
      <c r="VSC179" s="395"/>
      <c r="VSD179" s="395"/>
      <c r="VSE179" s="395"/>
      <c r="VSF179" s="395"/>
      <c r="VSG179" s="395"/>
      <c r="VSH179" s="395"/>
      <c r="VSI179" s="395"/>
      <c r="VSJ179" s="395"/>
      <c r="VSK179" s="395"/>
      <c r="VSL179" s="395"/>
      <c r="VSM179" s="395"/>
      <c r="VSN179" s="395"/>
      <c r="VSO179" s="395"/>
      <c r="VSP179" s="395"/>
      <c r="VSQ179" s="395"/>
      <c r="VSR179" s="395"/>
      <c r="VSS179" s="395"/>
      <c r="VST179" s="395"/>
      <c r="VSU179" s="395"/>
      <c r="VSV179" s="395"/>
      <c r="VSW179" s="395"/>
      <c r="VSX179" s="395"/>
      <c r="VSY179" s="395"/>
      <c r="VSZ179" s="395"/>
      <c r="VTA179" s="395"/>
      <c r="VTB179" s="395"/>
      <c r="VTC179" s="395"/>
      <c r="VTD179" s="395"/>
      <c r="VTE179" s="395"/>
      <c r="VTF179" s="395"/>
      <c r="VTG179" s="395"/>
      <c r="VTH179" s="395"/>
      <c r="VTI179" s="395"/>
      <c r="VTJ179" s="395"/>
      <c r="VTK179" s="395"/>
      <c r="VTL179" s="395"/>
      <c r="VTM179" s="395"/>
      <c r="VTN179" s="395"/>
      <c r="VTO179" s="395"/>
      <c r="VTP179" s="395"/>
      <c r="VTQ179" s="395"/>
      <c r="VTR179" s="395"/>
      <c r="VTS179" s="395"/>
      <c r="VTT179" s="395"/>
      <c r="VTU179" s="395"/>
      <c r="VTV179" s="395"/>
      <c r="VTW179" s="395"/>
      <c r="VTX179" s="395"/>
      <c r="VTY179" s="395"/>
      <c r="VTZ179" s="395"/>
      <c r="VUA179" s="395"/>
      <c r="VUB179" s="395"/>
      <c r="VUC179" s="395"/>
      <c r="VUD179" s="395"/>
      <c r="VUE179" s="395"/>
      <c r="VUF179" s="395"/>
      <c r="VUG179" s="395"/>
      <c r="VUH179" s="395"/>
      <c r="VUI179" s="395"/>
      <c r="VUJ179" s="395"/>
      <c r="VUK179" s="395"/>
      <c r="VUL179" s="395"/>
      <c r="VUM179" s="395"/>
      <c r="VUN179" s="395"/>
      <c r="VUO179" s="395"/>
      <c r="VUP179" s="395"/>
      <c r="VUQ179" s="395"/>
      <c r="VUR179" s="395"/>
      <c r="VUS179" s="395"/>
      <c r="VUT179" s="395"/>
      <c r="VUU179" s="395"/>
      <c r="VUV179" s="395"/>
      <c r="VUW179" s="395"/>
      <c r="VUX179" s="395"/>
      <c r="VUY179" s="395"/>
      <c r="VUZ179" s="395"/>
      <c r="VVA179" s="395"/>
      <c r="VVB179" s="395"/>
      <c r="VVC179" s="395"/>
      <c r="VVD179" s="395"/>
      <c r="VVE179" s="395"/>
      <c r="VVF179" s="395"/>
      <c r="VVG179" s="395"/>
      <c r="VVH179" s="395"/>
      <c r="VVI179" s="395"/>
      <c r="VVJ179" s="395"/>
      <c r="VVK179" s="395"/>
      <c r="VVL179" s="395"/>
      <c r="VVM179" s="395"/>
      <c r="VVN179" s="395"/>
      <c r="VVO179" s="395"/>
      <c r="VVP179" s="395"/>
      <c r="VVQ179" s="395"/>
      <c r="VVR179" s="395"/>
      <c r="VVS179" s="395"/>
      <c r="VVT179" s="395"/>
      <c r="VVU179" s="395"/>
      <c r="VVV179" s="395"/>
      <c r="VVW179" s="395"/>
      <c r="VVX179" s="395"/>
      <c r="VVY179" s="395"/>
      <c r="VVZ179" s="395"/>
      <c r="VWA179" s="395"/>
      <c r="VWB179" s="395"/>
      <c r="VWC179" s="395"/>
      <c r="VWD179" s="395"/>
      <c r="VWE179" s="395"/>
      <c r="VWF179" s="395"/>
      <c r="VWG179" s="395"/>
      <c r="VWH179" s="395"/>
      <c r="VWI179" s="395"/>
      <c r="VWJ179" s="395"/>
      <c r="VWK179" s="395"/>
      <c r="VWL179" s="395"/>
      <c r="VWM179" s="395"/>
      <c r="VWN179" s="395"/>
      <c r="VWO179" s="395"/>
      <c r="VWP179" s="395"/>
      <c r="VWQ179" s="395"/>
      <c r="VWR179" s="395"/>
      <c r="VWS179" s="395"/>
      <c r="VWT179" s="395"/>
      <c r="VWU179" s="395"/>
      <c r="VWV179" s="395"/>
      <c r="VWW179" s="395"/>
      <c r="VWX179" s="395"/>
      <c r="VWY179" s="395"/>
      <c r="VWZ179" s="395"/>
      <c r="VXA179" s="395"/>
      <c r="VXB179" s="395"/>
      <c r="VXC179" s="395"/>
      <c r="VXD179" s="395"/>
      <c r="VXE179" s="395"/>
      <c r="VXF179" s="395"/>
      <c r="VXG179" s="395"/>
      <c r="VXH179" s="395"/>
      <c r="VXI179" s="395"/>
      <c r="VXJ179" s="395"/>
      <c r="VXK179" s="395"/>
      <c r="VXL179" s="395"/>
      <c r="VXM179" s="395"/>
      <c r="VXN179" s="395"/>
      <c r="VXO179" s="395"/>
      <c r="VXP179" s="395"/>
      <c r="VXQ179" s="395"/>
      <c r="VXR179" s="395"/>
      <c r="VXS179" s="395"/>
      <c r="VXT179" s="395"/>
      <c r="VXU179" s="395"/>
      <c r="VXV179" s="395"/>
      <c r="VXW179" s="395"/>
      <c r="VXX179" s="395"/>
      <c r="VXY179" s="395"/>
      <c r="VXZ179" s="395"/>
      <c r="VYA179" s="395"/>
      <c r="VYB179" s="395"/>
      <c r="VYC179" s="395"/>
      <c r="VYD179" s="395"/>
      <c r="VYE179" s="395"/>
      <c r="VYF179" s="395"/>
      <c r="VYG179" s="395"/>
      <c r="VYH179" s="395"/>
      <c r="VYI179" s="395"/>
      <c r="VYJ179" s="395"/>
      <c r="VYK179" s="395"/>
      <c r="VYL179" s="395"/>
      <c r="VYM179" s="395"/>
      <c r="VYN179" s="395"/>
      <c r="VYO179" s="395"/>
      <c r="VYP179" s="395"/>
      <c r="VYQ179" s="395"/>
      <c r="VYR179" s="395"/>
      <c r="VYS179" s="395"/>
      <c r="VYT179" s="395"/>
      <c r="VYU179" s="395"/>
      <c r="VYV179" s="395"/>
      <c r="VYW179" s="395"/>
      <c r="VYX179" s="395"/>
      <c r="VYY179" s="395"/>
      <c r="VYZ179" s="395"/>
      <c r="VZA179" s="395"/>
      <c r="VZB179" s="395"/>
      <c r="VZC179" s="395"/>
      <c r="VZD179" s="395"/>
      <c r="VZE179" s="395"/>
      <c r="VZF179" s="395"/>
      <c r="VZG179" s="395"/>
      <c r="VZH179" s="395"/>
      <c r="VZI179" s="395"/>
      <c r="VZJ179" s="395"/>
      <c r="VZK179" s="395"/>
      <c r="VZL179" s="395"/>
      <c r="VZM179" s="395"/>
      <c r="VZN179" s="395"/>
      <c r="VZO179" s="395"/>
      <c r="VZP179" s="395"/>
      <c r="VZQ179" s="395"/>
      <c r="VZR179" s="395"/>
      <c r="VZS179" s="395"/>
      <c r="VZT179" s="395"/>
      <c r="VZU179" s="395"/>
      <c r="VZV179" s="395"/>
      <c r="VZW179" s="395"/>
      <c r="VZX179" s="395"/>
      <c r="VZY179" s="395"/>
      <c r="VZZ179" s="395"/>
      <c r="WAA179" s="395"/>
      <c r="WAB179" s="395"/>
      <c r="WAC179" s="395"/>
      <c r="WAD179" s="395"/>
      <c r="WAE179" s="395"/>
      <c r="WAF179" s="395"/>
      <c r="WAG179" s="395"/>
      <c r="WAH179" s="395"/>
      <c r="WAI179" s="395"/>
      <c r="WAJ179" s="395"/>
      <c r="WAK179" s="395"/>
      <c r="WAL179" s="395"/>
      <c r="WAM179" s="395"/>
      <c r="WAN179" s="395"/>
      <c r="WAO179" s="395"/>
      <c r="WAP179" s="395"/>
      <c r="WAQ179" s="395"/>
      <c r="WAR179" s="395"/>
      <c r="WAS179" s="395"/>
      <c r="WAT179" s="395"/>
      <c r="WAU179" s="395"/>
      <c r="WAV179" s="395"/>
      <c r="WAW179" s="395"/>
      <c r="WAX179" s="395"/>
      <c r="WAY179" s="395"/>
      <c r="WAZ179" s="395"/>
      <c r="WBA179" s="395"/>
      <c r="WBB179" s="395"/>
      <c r="WBC179" s="395"/>
      <c r="WBD179" s="395"/>
      <c r="WBE179" s="395"/>
      <c r="WBF179" s="395"/>
      <c r="WBG179" s="395"/>
      <c r="WBH179" s="395"/>
      <c r="WBI179" s="395"/>
      <c r="WBJ179" s="395"/>
      <c r="WBK179" s="395"/>
      <c r="WBL179" s="395"/>
      <c r="WBM179" s="395"/>
      <c r="WBN179" s="395"/>
      <c r="WBO179" s="395"/>
      <c r="WBP179" s="395"/>
      <c r="WBQ179" s="395"/>
      <c r="WBR179" s="395"/>
      <c r="WBS179" s="395"/>
      <c r="WBT179" s="395"/>
      <c r="WBU179" s="395"/>
      <c r="WBV179" s="395"/>
      <c r="WBW179" s="395"/>
      <c r="WBX179" s="395"/>
      <c r="WBY179" s="395"/>
      <c r="WBZ179" s="395"/>
      <c r="WCA179" s="395"/>
      <c r="WCB179" s="395"/>
      <c r="WCC179" s="395"/>
      <c r="WCD179" s="395"/>
      <c r="WCE179" s="395"/>
      <c r="WCF179" s="395"/>
      <c r="WCG179" s="395"/>
      <c r="WCH179" s="395"/>
      <c r="WCI179" s="395"/>
      <c r="WCJ179" s="395"/>
      <c r="WCK179" s="395"/>
      <c r="WCL179" s="395"/>
      <c r="WCM179" s="395"/>
      <c r="WCN179" s="395"/>
      <c r="WCO179" s="395"/>
      <c r="WCP179" s="395"/>
      <c r="WCQ179" s="395"/>
      <c r="WCR179" s="395"/>
      <c r="WCS179" s="395"/>
      <c r="WCT179" s="395"/>
      <c r="WCU179" s="395"/>
      <c r="WCV179" s="395"/>
      <c r="WCW179" s="395"/>
      <c r="WCX179" s="395"/>
      <c r="WCY179" s="395"/>
      <c r="WCZ179" s="395"/>
      <c r="WDA179" s="395"/>
      <c r="WDB179" s="395"/>
      <c r="WDC179" s="395"/>
      <c r="WDD179" s="395"/>
      <c r="WDE179" s="395"/>
      <c r="WDF179" s="395"/>
      <c r="WDG179" s="395"/>
      <c r="WDH179" s="395"/>
      <c r="WDI179" s="395"/>
      <c r="WDJ179" s="395"/>
      <c r="WDK179" s="395"/>
      <c r="WDL179" s="395"/>
      <c r="WDM179" s="395"/>
      <c r="WDN179" s="395"/>
      <c r="WDO179" s="395"/>
      <c r="WDP179" s="395"/>
      <c r="WDQ179" s="395"/>
      <c r="WDR179" s="395"/>
      <c r="WDS179" s="395"/>
      <c r="WDT179" s="395"/>
      <c r="WDU179" s="395"/>
      <c r="WDV179" s="395"/>
      <c r="WDW179" s="395"/>
      <c r="WDX179" s="395"/>
      <c r="WDY179" s="395"/>
      <c r="WDZ179" s="395"/>
      <c r="WEA179" s="395"/>
      <c r="WEB179" s="395"/>
      <c r="WEC179" s="395"/>
      <c r="WED179" s="395"/>
      <c r="WEE179" s="395"/>
      <c r="WEF179" s="395"/>
      <c r="WEG179" s="395"/>
      <c r="WEH179" s="395"/>
      <c r="WEI179" s="395"/>
      <c r="WEJ179" s="395"/>
      <c r="WEK179" s="395"/>
      <c r="WEL179" s="395"/>
      <c r="WEM179" s="395"/>
      <c r="WEN179" s="395"/>
      <c r="WEO179" s="395"/>
      <c r="WEP179" s="395"/>
      <c r="WEQ179" s="395"/>
      <c r="WER179" s="395"/>
      <c r="WES179" s="395"/>
      <c r="WET179" s="395"/>
      <c r="WEU179" s="395"/>
      <c r="WEV179" s="395"/>
      <c r="WEW179" s="395"/>
      <c r="WEX179" s="395"/>
      <c r="WEY179" s="395"/>
      <c r="WEZ179" s="395"/>
      <c r="WFA179" s="395"/>
      <c r="WFB179" s="395"/>
      <c r="WFC179" s="395"/>
      <c r="WFD179" s="395"/>
      <c r="WFE179" s="395"/>
      <c r="WFF179" s="395"/>
      <c r="WFG179" s="395"/>
      <c r="WFH179" s="395"/>
      <c r="WFI179" s="395"/>
      <c r="WFJ179" s="395"/>
      <c r="WFK179" s="395"/>
      <c r="WFL179" s="395"/>
      <c r="WFM179" s="395"/>
      <c r="WFN179" s="395"/>
      <c r="WFO179" s="395"/>
      <c r="WFP179" s="395"/>
      <c r="WFQ179" s="395"/>
      <c r="WFR179" s="395"/>
      <c r="WFS179" s="395"/>
      <c r="WFT179" s="395"/>
      <c r="WFU179" s="395"/>
      <c r="WFV179" s="395"/>
      <c r="WFW179" s="395"/>
      <c r="WFX179" s="395"/>
      <c r="WFY179" s="395"/>
      <c r="WFZ179" s="395"/>
      <c r="WGA179" s="395"/>
      <c r="WGB179" s="395"/>
      <c r="WGC179" s="395"/>
      <c r="WGD179" s="395"/>
      <c r="WGE179" s="395"/>
      <c r="WGF179" s="395"/>
      <c r="WGG179" s="395"/>
      <c r="WGH179" s="395"/>
      <c r="WGI179" s="395"/>
      <c r="WGJ179" s="395"/>
      <c r="WGK179" s="395"/>
      <c r="WGL179" s="395"/>
      <c r="WGM179" s="395"/>
      <c r="WGN179" s="395"/>
      <c r="WGO179" s="395"/>
      <c r="WGP179" s="395"/>
      <c r="WGQ179" s="395"/>
      <c r="WGR179" s="395"/>
      <c r="WGS179" s="395"/>
      <c r="WGT179" s="395"/>
      <c r="WGU179" s="395"/>
      <c r="WGV179" s="395"/>
      <c r="WGW179" s="395"/>
      <c r="WGX179" s="395"/>
      <c r="WGY179" s="395"/>
      <c r="WGZ179" s="395"/>
      <c r="WHA179" s="395"/>
      <c r="WHB179" s="395"/>
      <c r="WHC179" s="395"/>
      <c r="WHD179" s="395"/>
      <c r="WHE179" s="395"/>
      <c r="WHF179" s="395"/>
      <c r="WHG179" s="395"/>
      <c r="WHH179" s="395"/>
      <c r="WHI179" s="395"/>
      <c r="WHJ179" s="395"/>
      <c r="WHK179" s="395"/>
      <c r="WHL179" s="395"/>
      <c r="WHM179" s="395"/>
      <c r="WHN179" s="395"/>
      <c r="WHO179" s="395"/>
      <c r="WHP179" s="395"/>
      <c r="WHQ179" s="395"/>
      <c r="WHR179" s="395"/>
      <c r="WHS179" s="395"/>
      <c r="WHT179" s="395"/>
      <c r="WHU179" s="395"/>
      <c r="WHV179" s="395"/>
      <c r="WHW179" s="395"/>
      <c r="WHX179" s="395"/>
      <c r="WHY179" s="395"/>
      <c r="WHZ179" s="395"/>
      <c r="WIA179" s="395"/>
      <c r="WIB179" s="395"/>
      <c r="WIC179" s="395"/>
      <c r="WID179" s="395"/>
      <c r="WIE179" s="395"/>
      <c r="WIF179" s="395"/>
      <c r="WIG179" s="395"/>
      <c r="WIH179" s="395"/>
      <c r="WII179" s="395"/>
      <c r="WIJ179" s="395"/>
      <c r="WIK179" s="395"/>
      <c r="WIL179" s="395"/>
      <c r="WIM179" s="395"/>
      <c r="WIN179" s="395"/>
      <c r="WIO179" s="395"/>
      <c r="WIP179" s="395"/>
      <c r="WIQ179" s="395"/>
      <c r="WIR179" s="395"/>
      <c r="WIS179" s="395"/>
      <c r="WIT179" s="395"/>
      <c r="WIU179" s="395"/>
      <c r="WIV179" s="395"/>
      <c r="WIW179" s="395"/>
      <c r="WIX179" s="395"/>
      <c r="WIY179" s="395"/>
      <c r="WIZ179" s="395"/>
      <c r="WJA179" s="395"/>
      <c r="WJB179" s="395"/>
      <c r="WJC179" s="395"/>
      <c r="WJD179" s="395"/>
      <c r="WJE179" s="395"/>
      <c r="WJF179" s="395"/>
      <c r="WJG179" s="395"/>
      <c r="WJH179" s="395"/>
      <c r="WJI179" s="395"/>
      <c r="WJJ179" s="395"/>
      <c r="WJK179" s="395"/>
      <c r="WJL179" s="395"/>
      <c r="WJM179" s="395"/>
      <c r="WJN179" s="395"/>
      <c r="WJO179" s="395"/>
      <c r="WJP179" s="395"/>
      <c r="WJQ179" s="395"/>
      <c r="WJR179" s="395"/>
      <c r="WJS179" s="395"/>
      <c r="WJT179" s="395"/>
      <c r="WJU179" s="395"/>
      <c r="WJV179" s="395"/>
      <c r="WJW179" s="395"/>
      <c r="WJX179" s="395"/>
      <c r="WJY179" s="395"/>
      <c r="WJZ179" s="395"/>
      <c r="WKA179" s="395"/>
      <c r="WKB179" s="395"/>
      <c r="WKC179" s="395"/>
      <c r="WKD179" s="395"/>
      <c r="WKE179" s="395"/>
      <c r="WKF179" s="395"/>
      <c r="WKG179" s="395"/>
      <c r="WKH179" s="395"/>
      <c r="WKI179" s="395"/>
      <c r="WKJ179" s="395"/>
      <c r="WKK179" s="395"/>
      <c r="WKL179" s="395"/>
      <c r="WKM179" s="395"/>
      <c r="WKN179" s="395"/>
      <c r="WKO179" s="395"/>
      <c r="WKP179" s="395"/>
      <c r="WKQ179" s="395"/>
      <c r="WKR179" s="395"/>
      <c r="WKS179" s="395"/>
      <c r="WKT179" s="395"/>
      <c r="WKU179" s="395"/>
      <c r="WKV179" s="395"/>
      <c r="WKW179" s="395"/>
      <c r="WKX179" s="395"/>
      <c r="WKY179" s="395"/>
      <c r="WKZ179" s="395"/>
      <c r="WLA179" s="395"/>
      <c r="WLB179" s="395"/>
      <c r="WLC179" s="395"/>
      <c r="WLD179" s="395"/>
      <c r="WLE179" s="395"/>
      <c r="WLF179" s="395"/>
      <c r="WLG179" s="395"/>
      <c r="WLH179" s="395"/>
      <c r="WLI179" s="395"/>
      <c r="WLJ179" s="395"/>
      <c r="WLK179" s="395"/>
      <c r="WLL179" s="395"/>
      <c r="WLM179" s="395"/>
      <c r="WLN179" s="395"/>
      <c r="WLO179" s="395"/>
      <c r="WLP179" s="395"/>
      <c r="WLQ179" s="395"/>
      <c r="WLR179" s="395"/>
      <c r="WLS179" s="395"/>
      <c r="WLT179" s="395"/>
      <c r="WLU179" s="395"/>
      <c r="WLV179" s="395"/>
      <c r="WLW179" s="395"/>
      <c r="WLX179" s="395"/>
      <c r="WLY179" s="395"/>
      <c r="WLZ179" s="395"/>
      <c r="WMA179" s="395"/>
      <c r="WMB179" s="395"/>
      <c r="WMC179" s="395"/>
      <c r="WMD179" s="395"/>
      <c r="WME179" s="395"/>
      <c r="WMF179" s="395"/>
      <c r="WMG179" s="395"/>
      <c r="WMH179" s="395"/>
      <c r="WMI179" s="395"/>
      <c r="WMJ179" s="395"/>
      <c r="WMK179" s="395"/>
      <c r="WML179" s="395"/>
      <c r="WMM179" s="395"/>
      <c r="WMN179" s="395"/>
      <c r="WMO179" s="395"/>
      <c r="WMP179" s="395"/>
      <c r="WMQ179" s="395"/>
      <c r="WMR179" s="395"/>
      <c r="WMS179" s="395"/>
      <c r="WMT179" s="395"/>
      <c r="WMU179" s="395"/>
      <c r="WMV179" s="395"/>
      <c r="WMW179" s="395"/>
      <c r="WMX179" s="395"/>
      <c r="WMY179" s="395"/>
      <c r="WMZ179" s="395"/>
      <c r="WNA179" s="395"/>
      <c r="WNB179" s="395"/>
      <c r="WNC179" s="395"/>
      <c r="WND179" s="395"/>
      <c r="WNE179" s="395"/>
      <c r="WNF179" s="395"/>
      <c r="WNG179" s="395"/>
      <c r="WNH179" s="395"/>
      <c r="WNI179" s="395"/>
      <c r="WNJ179" s="395"/>
      <c r="WNK179" s="395"/>
      <c r="WNL179" s="395"/>
      <c r="WNM179" s="395"/>
      <c r="WNN179" s="395"/>
      <c r="WNO179" s="395"/>
      <c r="WNP179" s="395"/>
      <c r="WNQ179" s="395"/>
      <c r="WNR179" s="395"/>
      <c r="WNS179" s="395"/>
      <c r="WNT179" s="395"/>
      <c r="WNU179" s="395"/>
      <c r="WNV179" s="395"/>
      <c r="WNW179" s="395"/>
      <c r="WNX179" s="395"/>
      <c r="WNY179" s="395"/>
      <c r="WNZ179" s="395"/>
      <c r="WOA179" s="395"/>
      <c r="WOB179" s="395"/>
      <c r="WOC179" s="395"/>
      <c r="WOD179" s="395"/>
      <c r="WOE179" s="395"/>
      <c r="WOF179" s="395"/>
      <c r="WOG179" s="395"/>
      <c r="WOH179" s="395"/>
      <c r="WOI179" s="395"/>
      <c r="WOJ179" s="395"/>
      <c r="WOK179" s="395"/>
      <c r="WOL179" s="395"/>
      <c r="WOM179" s="395"/>
      <c r="WON179" s="395"/>
      <c r="WOO179" s="395"/>
      <c r="WOP179" s="395"/>
      <c r="WOQ179" s="395"/>
      <c r="WOR179" s="395"/>
      <c r="WOS179" s="395"/>
      <c r="WOT179" s="395"/>
      <c r="WOU179" s="395"/>
      <c r="WOV179" s="395"/>
      <c r="WOW179" s="395"/>
      <c r="WOX179" s="395"/>
      <c r="WOY179" s="395"/>
      <c r="WOZ179" s="395"/>
      <c r="WPA179" s="395"/>
      <c r="WPB179" s="395"/>
      <c r="WPC179" s="395"/>
      <c r="WPD179" s="395"/>
      <c r="WPE179" s="395"/>
      <c r="WPF179" s="395"/>
      <c r="WPG179" s="395"/>
      <c r="WPH179" s="395"/>
      <c r="WPI179" s="395"/>
      <c r="WPJ179" s="395"/>
      <c r="WPK179" s="395"/>
      <c r="WPL179" s="395"/>
      <c r="WPM179" s="395"/>
      <c r="WPN179" s="395"/>
      <c r="WPO179" s="395"/>
      <c r="WPP179" s="395"/>
      <c r="WPQ179" s="395"/>
      <c r="WPR179" s="395"/>
      <c r="WPS179" s="395"/>
      <c r="WPT179" s="395"/>
      <c r="WPU179" s="395"/>
      <c r="WPV179" s="395"/>
      <c r="WPW179" s="395"/>
      <c r="WPX179" s="395"/>
      <c r="WPY179" s="395"/>
      <c r="WPZ179" s="395"/>
      <c r="WQA179" s="395"/>
      <c r="WQB179" s="395"/>
      <c r="WQC179" s="395"/>
      <c r="WQD179" s="395"/>
      <c r="WQE179" s="395"/>
      <c r="WQF179" s="395"/>
      <c r="WQG179" s="395"/>
      <c r="WQH179" s="395"/>
      <c r="WQI179" s="395"/>
      <c r="WQJ179" s="395"/>
      <c r="WQK179" s="395"/>
      <c r="WQL179" s="395"/>
      <c r="WQM179" s="395"/>
      <c r="WQN179" s="395"/>
      <c r="WQO179" s="395"/>
      <c r="WQP179" s="395"/>
      <c r="WQQ179" s="395"/>
      <c r="WQR179" s="395"/>
      <c r="WQS179" s="395"/>
      <c r="WQT179" s="395"/>
      <c r="WQU179" s="395"/>
      <c r="WQV179" s="395"/>
      <c r="WQW179" s="395"/>
      <c r="WQX179" s="395"/>
      <c r="WQY179" s="395"/>
      <c r="WQZ179" s="395"/>
      <c r="WRA179" s="395"/>
      <c r="WRB179" s="395"/>
      <c r="WRC179" s="395"/>
      <c r="WRD179" s="395"/>
      <c r="WRE179" s="395"/>
      <c r="WRF179" s="395"/>
      <c r="WRG179" s="395"/>
      <c r="WRH179" s="395"/>
      <c r="WRI179" s="395"/>
      <c r="WRJ179" s="395"/>
      <c r="WRK179" s="395"/>
      <c r="WRL179" s="395"/>
      <c r="WRM179" s="395"/>
      <c r="WRN179" s="395"/>
      <c r="WRO179" s="395"/>
      <c r="WRP179" s="395"/>
      <c r="WRQ179" s="395"/>
      <c r="WRR179" s="395"/>
      <c r="WRS179" s="395"/>
      <c r="WRT179" s="395"/>
      <c r="WRU179" s="395"/>
      <c r="WRV179" s="395"/>
      <c r="WRW179" s="395"/>
      <c r="WRX179" s="395"/>
      <c r="WRY179" s="395"/>
      <c r="WRZ179" s="395"/>
      <c r="WSA179" s="395"/>
      <c r="WSB179" s="395"/>
      <c r="WSC179" s="395"/>
      <c r="WSD179" s="395"/>
      <c r="WSE179" s="395"/>
      <c r="WSF179" s="395"/>
      <c r="WSG179" s="395"/>
      <c r="WSH179" s="395"/>
      <c r="WSI179" s="395"/>
      <c r="WSJ179" s="395"/>
      <c r="WSK179" s="395"/>
      <c r="WSL179" s="395"/>
      <c r="WSM179" s="395"/>
      <c r="WSN179" s="395"/>
      <c r="WSO179" s="395"/>
      <c r="WSP179" s="395"/>
      <c r="WSQ179" s="395"/>
      <c r="WSR179" s="395"/>
      <c r="WSS179" s="395"/>
      <c r="WST179" s="395"/>
      <c r="WSU179" s="395"/>
      <c r="WSV179" s="395"/>
      <c r="WSW179" s="395"/>
      <c r="WSX179" s="395"/>
      <c r="WSY179" s="395"/>
      <c r="WSZ179" s="395"/>
      <c r="WTA179" s="395"/>
      <c r="WTB179" s="395"/>
      <c r="WTC179" s="395"/>
      <c r="WTD179" s="395"/>
      <c r="WTE179" s="395"/>
      <c r="WTF179" s="395"/>
      <c r="WTG179" s="395"/>
      <c r="WTH179" s="395"/>
      <c r="WTI179" s="395"/>
      <c r="WTJ179" s="395"/>
      <c r="WTK179" s="395"/>
      <c r="WTL179" s="395"/>
      <c r="WTM179" s="395"/>
      <c r="WTN179" s="395"/>
      <c r="WTO179" s="395"/>
      <c r="WTP179" s="395"/>
      <c r="WTQ179" s="395"/>
      <c r="WTR179" s="395"/>
      <c r="WTS179" s="395"/>
      <c r="WTT179" s="395"/>
      <c r="WTU179" s="395"/>
      <c r="WTV179" s="395"/>
      <c r="WTW179" s="395"/>
      <c r="WTX179" s="395"/>
      <c r="WTY179" s="395"/>
      <c r="WTZ179" s="395"/>
      <c r="WUA179" s="395"/>
      <c r="WUB179" s="395"/>
      <c r="WUC179" s="395"/>
      <c r="WUD179" s="395"/>
      <c r="WUE179" s="395"/>
      <c r="WUF179" s="395"/>
      <c r="WUG179" s="395"/>
      <c r="WUH179" s="395"/>
      <c r="WUI179" s="395"/>
      <c r="WUJ179" s="395"/>
      <c r="WUK179" s="395"/>
      <c r="WUL179" s="395"/>
      <c r="WUM179" s="395"/>
      <c r="WUN179" s="395"/>
      <c r="WUO179" s="395"/>
      <c r="WUP179" s="395"/>
      <c r="WUQ179" s="395"/>
      <c r="WUR179" s="395"/>
      <c r="WUS179" s="395"/>
      <c r="WUT179" s="395"/>
      <c r="WUU179" s="395"/>
      <c r="WUV179" s="395"/>
      <c r="WUW179" s="395"/>
      <c r="WUX179" s="395"/>
      <c r="WUY179" s="395"/>
      <c r="WUZ179" s="395"/>
      <c r="WVA179" s="395"/>
      <c r="WVB179" s="395"/>
      <c r="WVC179" s="395"/>
      <c r="WVD179" s="395"/>
      <c r="WVE179" s="395"/>
      <c r="WVF179" s="395"/>
      <c r="WVG179" s="395"/>
      <c r="WVH179" s="395"/>
      <c r="WVI179" s="395"/>
      <c r="WVJ179" s="395"/>
      <c r="WVK179" s="395"/>
      <c r="WVL179" s="395"/>
      <c r="WVM179" s="395"/>
      <c r="WVN179" s="395"/>
      <c r="WVO179" s="395"/>
      <c r="WVP179" s="395"/>
      <c r="WVQ179" s="395"/>
      <c r="WVR179" s="395"/>
      <c r="WVS179" s="395"/>
      <c r="WVT179" s="395"/>
      <c r="WVU179" s="395"/>
      <c r="WVV179" s="395"/>
      <c r="WVW179" s="395"/>
      <c r="WVX179" s="395"/>
      <c r="WVY179" s="395"/>
      <c r="WVZ179" s="395"/>
      <c r="WWA179" s="395"/>
      <c r="WWB179" s="395"/>
    </row>
    <row r="180" spans="1:16148" s="367" customFormat="1" x14ac:dyDescent="0.2">
      <c r="A180" s="366" t="s">
        <v>1943</v>
      </c>
      <c r="B180" s="364">
        <f>'SH Pattern'!D54-B175-B179</f>
        <v>9.9999999999997868E-3</v>
      </c>
      <c r="C180" s="364">
        <f>'SH Pattern'!AB54-C175-C179</f>
        <v>-9.9999999999980105E-3</v>
      </c>
      <c r="D180" s="364">
        <f>'SH Pattern'!AZ54-D175-D179</f>
        <v>0</v>
      </c>
      <c r="E180" s="364">
        <f>'SH Pattern'!CJ54-E175-E179</f>
        <v>0</v>
      </c>
      <c r="F180" s="364">
        <f>'SH Pattern'!DH54-F175-F179</f>
        <v>-9.9999999999980105E-3</v>
      </c>
      <c r="G180" s="364">
        <f>'SH Pattern'!EF54-G175-G179</f>
        <v>1.0000000000001563E-2</v>
      </c>
      <c r="H180" s="364">
        <f>'SH Pattern'!FD54-H175-H179</f>
        <v>-9.9999999999980105E-3</v>
      </c>
      <c r="I180" s="364">
        <f>'SH Pattern'!GB54-I175-I179</f>
        <v>0</v>
      </c>
      <c r="J180" s="364">
        <f>'SH Pattern'!GZ54-J175-J179</f>
        <v>1.0000000000005116E-2</v>
      </c>
      <c r="K180" s="364">
        <f>'SH Pattern'!HX54-K175-K179</f>
        <v>1.0000000000001563E-2</v>
      </c>
      <c r="L180" s="364">
        <f>'SH Pattern'!IV54-L175-L179</f>
        <v>1.9999999999999574E-2</v>
      </c>
      <c r="M180" s="364">
        <f>'SH Pattern'!JT54-M175-M179</f>
        <v>1.9999999999999574E-2</v>
      </c>
      <c r="N180" s="364">
        <f>'SH Pattern'!KX54-N175-N179</f>
        <v>3.9999999999999147E-2</v>
      </c>
      <c r="O180" s="364">
        <f>'SH Pattern'!LV54-O175-O179</f>
        <v>7.77</v>
      </c>
      <c r="P180" s="364">
        <f>'SH Pattern'!MT54-P175-P179</f>
        <v>5.0000000000004263E-2</v>
      </c>
      <c r="Q180" s="364">
        <f>'SH Pattern'!NR54-Q175-Q179</f>
        <v>0.15999999999999659</v>
      </c>
      <c r="R180" s="365">
        <f>'SH Pattern'!OP54-R175-R179</f>
        <v>5.0000000000000711E-2</v>
      </c>
      <c r="S180" s="395"/>
      <c r="T180" s="395"/>
      <c r="U180" s="395"/>
      <c r="V180" s="395"/>
      <c r="W180" s="395"/>
      <c r="X180" s="395"/>
      <c r="Y180" s="395"/>
      <c r="Z180" s="395"/>
      <c r="AA180" s="395"/>
      <c r="AB180" s="395"/>
      <c r="AC180" s="395"/>
      <c r="AD180" s="395"/>
      <c r="AE180" s="395"/>
      <c r="AF180" s="395"/>
      <c r="AG180" s="395"/>
      <c r="AH180" s="395"/>
      <c r="AI180" s="395"/>
      <c r="AJ180" s="395"/>
      <c r="AK180" s="395"/>
      <c r="AL180" s="395"/>
      <c r="AM180" s="395"/>
      <c r="AN180" s="395"/>
      <c r="AO180" s="395"/>
      <c r="AP180" s="395"/>
      <c r="AQ180" s="395"/>
      <c r="AR180" s="395"/>
      <c r="AS180" s="395"/>
      <c r="AT180" s="395"/>
      <c r="AU180" s="395"/>
      <c r="AV180" s="395"/>
      <c r="AW180" s="395"/>
      <c r="AX180" s="395"/>
      <c r="AY180" s="395"/>
      <c r="AZ180" s="395"/>
      <c r="BA180" s="395"/>
      <c r="BB180" s="395"/>
      <c r="BC180" s="395"/>
      <c r="BD180" s="395"/>
      <c r="BE180" s="395"/>
      <c r="BF180" s="395"/>
      <c r="BG180" s="395"/>
      <c r="BH180" s="395"/>
      <c r="BI180" s="395"/>
      <c r="BJ180" s="395"/>
      <c r="BK180" s="395"/>
      <c r="BL180" s="395"/>
      <c r="BM180" s="395"/>
      <c r="BN180" s="395"/>
      <c r="BO180" s="395"/>
      <c r="BP180" s="395"/>
      <c r="BQ180" s="395"/>
      <c r="BR180" s="395"/>
      <c r="BS180" s="395"/>
      <c r="BT180" s="395"/>
      <c r="BU180" s="395"/>
      <c r="BV180" s="395"/>
      <c r="BW180" s="395"/>
      <c r="BX180" s="395"/>
      <c r="BY180" s="395"/>
      <c r="BZ180" s="395"/>
      <c r="CA180" s="395"/>
      <c r="CB180" s="395"/>
      <c r="CC180" s="395"/>
      <c r="CD180" s="395"/>
      <c r="CE180" s="395"/>
      <c r="CF180" s="395"/>
      <c r="CG180" s="395"/>
      <c r="CH180" s="395"/>
      <c r="CI180" s="395"/>
      <c r="CJ180" s="395"/>
      <c r="CK180" s="395"/>
      <c r="CL180" s="395"/>
      <c r="CM180" s="395"/>
      <c r="CN180" s="395"/>
      <c r="CO180" s="395"/>
      <c r="CP180" s="395"/>
      <c r="CQ180" s="395"/>
      <c r="CR180" s="395"/>
      <c r="CS180" s="395"/>
      <c r="CT180" s="395"/>
      <c r="CU180" s="395"/>
      <c r="CV180" s="395"/>
      <c r="CW180" s="395"/>
      <c r="CX180" s="395"/>
      <c r="CY180" s="395"/>
      <c r="CZ180" s="395"/>
      <c r="DA180" s="395"/>
      <c r="DB180" s="395"/>
      <c r="DC180" s="395"/>
      <c r="DD180" s="395"/>
      <c r="DE180" s="395"/>
      <c r="DF180" s="395"/>
      <c r="DG180" s="395"/>
      <c r="DH180" s="395"/>
      <c r="DI180" s="395"/>
      <c r="DJ180" s="395"/>
      <c r="DK180" s="395"/>
      <c r="DL180" s="395"/>
      <c r="DM180" s="395"/>
      <c r="DN180" s="395"/>
      <c r="DO180" s="395"/>
      <c r="DP180" s="395"/>
      <c r="DQ180" s="395"/>
      <c r="DR180" s="395"/>
      <c r="DS180" s="395"/>
      <c r="DT180" s="395"/>
      <c r="DU180" s="395"/>
      <c r="DV180" s="395"/>
      <c r="DW180" s="395"/>
      <c r="DX180" s="395"/>
      <c r="DY180" s="395"/>
      <c r="DZ180" s="395"/>
      <c r="EA180" s="395"/>
      <c r="EB180" s="395"/>
      <c r="EC180" s="395"/>
      <c r="ED180" s="395"/>
      <c r="EE180" s="395"/>
      <c r="EF180" s="395"/>
      <c r="EG180" s="395"/>
      <c r="EH180" s="395"/>
      <c r="EI180" s="395"/>
      <c r="EJ180" s="395"/>
      <c r="EK180" s="395"/>
      <c r="EL180" s="395"/>
      <c r="EM180" s="395"/>
      <c r="EN180" s="395"/>
      <c r="EO180" s="395"/>
      <c r="EP180" s="395"/>
      <c r="EQ180" s="395"/>
      <c r="ER180" s="395"/>
      <c r="ES180" s="395"/>
      <c r="ET180" s="395"/>
      <c r="EU180" s="395"/>
      <c r="EV180" s="395"/>
      <c r="EW180" s="395"/>
      <c r="EX180" s="395"/>
      <c r="EY180" s="395"/>
      <c r="EZ180" s="395"/>
      <c r="FA180" s="395"/>
      <c r="FB180" s="395"/>
      <c r="FC180" s="395"/>
      <c r="FD180" s="395"/>
      <c r="FE180" s="395"/>
      <c r="FF180" s="395"/>
      <c r="FG180" s="395"/>
      <c r="FH180" s="395"/>
      <c r="FI180" s="395"/>
      <c r="FJ180" s="395"/>
      <c r="FK180" s="395"/>
      <c r="FL180" s="395"/>
      <c r="FM180" s="395"/>
      <c r="FN180" s="395"/>
      <c r="FO180" s="395"/>
      <c r="FP180" s="395"/>
      <c r="FQ180" s="395"/>
      <c r="FR180" s="395"/>
      <c r="FS180" s="395"/>
      <c r="FT180" s="395"/>
      <c r="FU180" s="395"/>
      <c r="FV180" s="395"/>
      <c r="FW180" s="395"/>
      <c r="FX180" s="395"/>
      <c r="FY180" s="395"/>
      <c r="FZ180" s="395"/>
      <c r="GA180" s="395"/>
      <c r="GB180" s="395"/>
      <c r="GC180" s="395"/>
      <c r="GD180" s="395"/>
      <c r="GE180" s="395"/>
      <c r="GF180" s="395"/>
      <c r="GG180" s="395"/>
      <c r="GH180" s="395"/>
      <c r="GI180" s="395"/>
      <c r="GJ180" s="395"/>
      <c r="GK180" s="395"/>
      <c r="GL180" s="395"/>
      <c r="GM180" s="395"/>
      <c r="GN180" s="395"/>
      <c r="GO180" s="395"/>
      <c r="GP180" s="395"/>
      <c r="GQ180" s="395"/>
      <c r="GR180" s="395"/>
      <c r="GS180" s="395"/>
      <c r="GT180" s="395"/>
      <c r="GU180" s="395"/>
      <c r="GV180" s="395"/>
      <c r="GW180" s="395"/>
      <c r="GX180" s="395"/>
      <c r="GY180" s="395"/>
      <c r="GZ180" s="395"/>
      <c r="HA180" s="395"/>
      <c r="HB180" s="395"/>
      <c r="HC180" s="395"/>
      <c r="HD180" s="395"/>
      <c r="HE180" s="395"/>
      <c r="HF180" s="395"/>
      <c r="HG180" s="395"/>
      <c r="HH180" s="395"/>
      <c r="HI180" s="395"/>
      <c r="HJ180" s="395"/>
      <c r="HK180" s="395"/>
      <c r="HL180" s="395"/>
      <c r="HM180" s="395"/>
      <c r="HN180" s="395"/>
      <c r="HO180" s="395"/>
      <c r="HP180" s="395"/>
      <c r="HQ180" s="395"/>
      <c r="HR180" s="395"/>
      <c r="HS180" s="395"/>
      <c r="HT180" s="395"/>
      <c r="HU180" s="395"/>
      <c r="HV180" s="395"/>
      <c r="HW180" s="395"/>
      <c r="HX180" s="395"/>
      <c r="HY180" s="395"/>
      <c r="HZ180" s="395"/>
      <c r="IA180" s="395"/>
      <c r="IB180" s="395"/>
      <c r="IC180" s="395"/>
      <c r="ID180" s="395"/>
      <c r="IE180" s="395"/>
      <c r="IF180" s="395"/>
      <c r="IG180" s="395"/>
      <c r="IH180" s="395"/>
      <c r="II180" s="395"/>
      <c r="IJ180" s="395"/>
      <c r="IK180" s="395"/>
      <c r="IL180" s="395"/>
      <c r="IM180" s="395"/>
      <c r="IN180" s="395"/>
      <c r="IO180" s="395"/>
      <c r="IP180" s="395"/>
      <c r="IQ180" s="395"/>
      <c r="IR180" s="395"/>
      <c r="IS180" s="395"/>
      <c r="IT180" s="395"/>
      <c r="IU180" s="395"/>
      <c r="IV180" s="395"/>
      <c r="IW180" s="395"/>
      <c r="IX180" s="395"/>
      <c r="IY180" s="395"/>
      <c r="IZ180" s="395"/>
      <c r="JA180" s="395"/>
      <c r="JB180" s="395"/>
      <c r="JC180" s="395"/>
      <c r="JD180" s="395"/>
      <c r="JE180" s="395"/>
      <c r="JF180" s="395"/>
      <c r="JG180" s="395"/>
      <c r="JH180" s="395"/>
      <c r="JI180" s="395"/>
      <c r="JJ180" s="395"/>
      <c r="JK180" s="395"/>
      <c r="JL180" s="395"/>
      <c r="JM180" s="395"/>
      <c r="JN180" s="395"/>
      <c r="JO180" s="395"/>
      <c r="JP180" s="395"/>
      <c r="JQ180" s="395"/>
      <c r="JR180" s="395"/>
      <c r="JS180" s="395"/>
      <c r="JT180" s="395"/>
      <c r="JU180" s="395"/>
      <c r="JV180" s="395"/>
      <c r="JW180" s="395"/>
      <c r="JX180" s="395"/>
      <c r="JY180" s="395"/>
      <c r="JZ180" s="395"/>
      <c r="KA180" s="395"/>
      <c r="KB180" s="395"/>
      <c r="KC180" s="395"/>
      <c r="KD180" s="395"/>
      <c r="KE180" s="395"/>
      <c r="KF180" s="395"/>
      <c r="KG180" s="395"/>
      <c r="KH180" s="395"/>
      <c r="KI180" s="395"/>
      <c r="KJ180" s="395"/>
      <c r="KK180" s="395"/>
      <c r="KL180" s="395"/>
      <c r="KM180" s="395"/>
      <c r="KN180" s="395"/>
      <c r="KO180" s="395"/>
      <c r="KP180" s="395"/>
      <c r="KQ180" s="395"/>
      <c r="KR180" s="395"/>
      <c r="KS180" s="395"/>
      <c r="KT180" s="395"/>
      <c r="KU180" s="395"/>
      <c r="KV180" s="395"/>
      <c r="KW180" s="395"/>
      <c r="KX180" s="395"/>
      <c r="KY180" s="395"/>
      <c r="KZ180" s="395"/>
      <c r="LA180" s="395"/>
      <c r="LB180" s="395"/>
      <c r="LC180" s="395"/>
      <c r="LD180" s="395"/>
      <c r="LE180" s="395"/>
      <c r="LF180" s="395"/>
      <c r="LG180" s="395"/>
      <c r="LH180" s="395"/>
      <c r="LI180" s="395"/>
      <c r="LJ180" s="395"/>
      <c r="LK180" s="395"/>
      <c r="LL180" s="395"/>
      <c r="LM180" s="395"/>
      <c r="LN180" s="395"/>
      <c r="LO180" s="395"/>
      <c r="LP180" s="395"/>
      <c r="LQ180" s="395"/>
      <c r="LR180" s="395"/>
      <c r="LS180" s="395"/>
      <c r="LT180" s="395"/>
      <c r="LU180" s="395"/>
      <c r="LV180" s="395"/>
      <c r="LW180" s="395"/>
      <c r="LX180" s="395"/>
      <c r="LY180" s="395"/>
      <c r="LZ180" s="395"/>
      <c r="MA180" s="395"/>
      <c r="MB180" s="395"/>
      <c r="MC180" s="395"/>
      <c r="MD180" s="395"/>
      <c r="ME180" s="395"/>
      <c r="MF180" s="395"/>
      <c r="MG180" s="395"/>
      <c r="MH180" s="395"/>
      <c r="MI180" s="395"/>
      <c r="MJ180" s="395"/>
      <c r="MK180" s="395"/>
      <c r="ML180" s="395"/>
      <c r="MM180" s="395"/>
      <c r="MN180" s="395"/>
      <c r="MO180" s="395"/>
      <c r="MP180" s="395"/>
      <c r="MQ180" s="395"/>
      <c r="MR180" s="395"/>
      <c r="MS180" s="395"/>
      <c r="MT180" s="395"/>
      <c r="MU180" s="395"/>
      <c r="MV180" s="395"/>
      <c r="MW180" s="395"/>
      <c r="MX180" s="395"/>
      <c r="MY180" s="395"/>
      <c r="MZ180" s="395"/>
      <c r="NA180" s="395"/>
      <c r="NB180" s="395"/>
      <c r="NC180" s="395"/>
      <c r="ND180" s="395"/>
      <c r="NE180" s="395"/>
      <c r="NF180" s="395"/>
      <c r="NG180" s="395"/>
      <c r="NH180" s="395"/>
      <c r="NI180" s="395"/>
      <c r="NJ180" s="395"/>
      <c r="NK180" s="395"/>
      <c r="NL180" s="395"/>
      <c r="NM180" s="395"/>
      <c r="NN180" s="395"/>
      <c r="NO180" s="395"/>
      <c r="NP180" s="395"/>
      <c r="NQ180" s="395"/>
      <c r="NR180" s="395"/>
      <c r="NS180" s="395"/>
      <c r="NT180" s="395"/>
      <c r="NU180" s="395"/>
      <c r="NV180" s="395"/>
      <c r="NW180" s="395"/>
      <c r="NX180" s="395"/>
      <c r="NY180" s="395"/>
      <c r="NZ180" s="395"/>
      <c r="OA180" s="395"/>
      <c r="OB180" s="395"/>
      <c r="OC180" s="395"/>
      <c r="OD180" s="395"/>
      <c r="OE180" s="395"/>
      <c r="OF180" s="395"/>
      <c r="OG180" s="395"/>
      <c r="OH180" s="395"/>
      <c r="OI180" s="395"/>
      <c r="OJ180" s="395"/>
      <c r="OK180" s="395"/>
      <c r="OL180" s="395"/>
      <c r="OM180" s="395"/>
      <c r="ON180" s="395"/>
      <c r="OO180" s="395"/>
      <c r="OP180" s="395"/>
      <c r="OQ180" s="395"/>
      <c r="OR180" s="395"/>
      <c r="OS180" s="395"/>
      <c r="OT180" s="395"/>
      <c r="OU180" s="395"/>
      <c r="OV180" s="395"/>
      <c r="OW180" s="395"/>
      <c r="OX180" s="395"/>
      <c r="OY180" s="395"/>
      <c r="OZ180" s="395"/>
      <c r="PA180" s="395"/>
      <c r="PB180" s="395"/>
      <c r="PC180" s="395"/>
      <c r="PD180" s="395"/>
      <c r="PE180" s="395"/>
      <c r="PF180" s="395"/>
      <c r="PG180" s="395"/>
      <c r="PH180" s="395"/>
      <c r="PI180" s="395"/>
      <c r="PJ180" s="395"/>
      <c r="PK180" s="395"/>
      <c r="PL180" s="395"/>
      <c r="PM180" s="395"/>
      <c r="PN180" s="395"/>
      <c r="PO180" s="395"/>
      <c r="PP180" s="395"/>
      <c r="PQ180" s="395"/>
      <c r="PR180" s="395"/>
      <c r="PS180" s="395"/>
      <c r="PT180" s="395"/>
      <c r="PU180" s="395"/>
      <c r="PV180" s="395"/>
      <c r="PW180" s="395"/>
      <c r="PX180" s="395"/>
      <c r="PY180" s="395"/>
      <c r="PZ180" s="395"/>
      <c r="QA180" s="395"/>
      <c r="QB180" s="395"/>
      <c r="QC180" s="395"/>
      <c r="QD180" s="395"/>
      <c r="QE180" s="395"/>
      <c r="QF180" s="395"/>
      <c r="QG180" s="395"/>
      <c r="QH180" s="395"/>
      <c r="QI180" s="395"/>
      <c r="QJ180" s="395"/>
      <c r="QK180" s="395"/>
      <c r="QL180" s="395"/>
      <c r="QM180" s="395"/>
      <c r="QN180" s="395"/>
      <c r="QO180" s="395"/>
      <c r="QP180" s="395"/>
      <c r="QQ180" s="395"/>
      <c r="QR180" s="395"/>
      <c r="QS180" s="395"/>
      <c r="QT180" s="395"/>
      <c r="QU180" s="395"/>
      <c r="QV180" s="395"/>
      <c r="QW180" s="395"/>
      <c r="QX180" s="395"/>
      <c r="QY180" s="395"/>
      <c r="QZ180" s="395"/>
      <c r="RA180" s="395"/>
      <c r="RB180" s="395"/>
      <c r="RC180" s="395"/>
      <c r="RD180" s="395"/>
      <c r="RE180" s="395"/>
      <c r="RF180" s="395"/>
      <c r="RG180" s="395"/>
      <c r="RH180" s="395"/>
      <c r="RI180" s="395"/>
      <c r="RJ180" s="395"/>
      <c r="RK180" s="395"/>
      <c r="RL180" s="395"/>
      <c r="RM180" s="395"/>
      <c r="RN180" s="395"/>
      <c r="RO180" s="395"/>
      <c r="RP180" s="395"/>
      <c r="RQ180" s="395"/>
      <c r="RR180" s="395"/>
      <c r="RS180" s="395"/>
      <c r="RT180" s="395"/>
      <c r="RU180" s="395"/>
      <c r="RV180" s="395"/>
      <c r="RW180" s="395"/>
      <c r="RX180" s="395"/>
      <c r="RY180" s="395"/>
      <c r="RZ180" s="395"/>
      <c r="SA180" s="395"/>
      <c r="SB180" s="395"/>
      <c r="SC180" s="395"/>
      <c r="SD180" s="395"/>
      <c r="SE180" s="395"/>
      <c r="SF180" s="395"/>
      <c r="SG180" s="395"/>
      <c r="SH180" s="395"/>
      <c r="SI180" s="395"/>
      <c r="SJ180" s="395"/>
      <c r="SK180" s="395"/>
      <c r="SL180" s="395"/>
      <c r="SM180" s="395"/>
      <c r="SN180" s="395"/>
      <c r="SO180" s="395"/>
      <c r="SP180" s="395"/>
      <c r="SQ180" s="395"/>
      <c r="SR180" s="395"/>
      <c r="SS180" s="395"/>
      <c r="ST180" s="395"/>
      <c r="SU180" s="395"/>
      <c r="SV180" s="395"/>
      <c r="SW180" s="395"/>
      <c r="SX180" s="395"/>
      <c r="SY180" s="395"/>
      <c r="SZ180" s="395"/>
      <c r="TA180" s="395"/>
      <c r="TB180" s="395"/>
      <c r="TC180" s="395"/>
      <c r="TD180" s="395"/>
      <c r="TE180" s="395"/>
      <c r="TF180" s="395"/>
      <c r="TG180" s="395"/>
      <c r="TH180" s="395"/>
      <c r="TI180" s="395"/>
      <c r="TJ180" s="395"/>
      <c r="TK180" s="395"/>
      <c r="TL180" s="395"/>
      <c r="TM180" s="395"/>
      <c r="TN180" s="395"/>
      <c r="TO180" s="395"/>
      <c r="TP180" s="395"/>
      <c r="TQ180" s="395"/>
      <c r="TR180" s="395"/>
      <c r="TS180" s="395"/>
      <c r="TT180" s="395"/>
      <c r="TU180" s="395"/>
      <c r="TV180" s="395"/>
      <c r="TW180" s="395"/>
      <c r="TX180" s="395"/>
      <c r="TY180" s="395"/>
      <c r="TZ180" s="395"/>
      <c r="UA180" s="395"/>
      <c r="UB180" s="395"/>
      <c r="UC180" s="395"/>
      <c r="UD180" s="395"/>
      <c r="UE180" s="395"/>
      <c r="UF180" s="395"/>
      <c r="UG180" s="395"/>
      <c r="UH180" s="395"/>
      <c r="UI180" s="395"/>
      <c r="UJ180" s="395"/>
      <c r="UK180" s="395"/>
      <c r="UL180" s="395"/>
      <c r="UM180" s="395"/>
      <c r="UN180" s="395"/>
      <c r="UO180" s="395"/>
      <c r="UP180" s="395"/>
      <c r="UQ180" s="395"/>
      <c r="UR180" s="395"/>
      <c r="US180" s="395"/>
      <c r="UT180" s="395"/>
      <c r="UU180" s="395"/>
      <c r="UV180" s="395"/>
      <c r="UW180" s="395"/>
      <c r="UX180" s="395"/>
      <c r="UY180" s="395"/>
      <c r="UZ180" s="395"/>
      <c r="VA180" s="395"/>
      <c r="VB180" s="395"/>
      <c r="VC180" s="395"/>
      <c r="VD180" s="395"/>
      <c r="VE180" s="395"/>
      <c r="VF180" s="395"/>
      <c r="VG180" s="395"/>
      <c r="VH180" s="395"/>
      <c r="VI180" s="395"/>
      <c r="VJ180" s="395"/>
      <c r="VK180" s="395"/>
      <c r="VL180" s="395"/>
      <c r="VM180" s="395"/>
      <c r="VN180" s="395"/>
      <c r="VO180" s="395"/>
      <c r="VP180" s="395"/>
      <c r="VQ180" s="395"/>
      <c r="VR180" s="395"/>
      <c r="VS180" s="395"/>
      <c r="VT180" s="395"/>
      <c r="VU180" s="395"/>
      <c r="VV180" s="395"/>
      <c r="VW180" s="395"/>
      <c r="VX180" s="395"/>
      <c r="VY180" s="395"/>
      <c r="VZ180" s="395"/>
      <c r="WA180" s="395"/>
      <c r="WB180" s="395"/>
      <c r="WC180" s="395"/>
      <c r="WD180" s="395"/>
      <c r="WE180" s="395"/>
      <c r="WF180" s="395"/>
      <c r="WG180" s="395"/>
      <c r="WH180" s="395"/>
      <c r="WI180" s="395"/>
      <c r="WJ180" s="395"/>
      <c r="WK180" s="395"/>
      <c r="WL180" s="395"/>
      <c r="WM180" s="395"/>
      <c r="WN180" s="395"/>
      <c r="WO180" s="395"/>
      <c r="WP180" s="395"/>
      <c r="WQ180" s="395"/>
      <c r="WR180" s="395"/>
      <c r="WS180" s="395"/>
      <c r="WT180" s="395"/>
      <c r="WU180" s="395"/>
      <c r="WV180" s="395"/>
      <c r="WW180" s="395"/>
      <c r="WX180" s="395"/>
      <c r="WY180" s="395"/>
      <c r="WZ180" s="395"/>
      <c r="XA180" s="395"/>
      <c r="XB180" s="395"/>
      <c r="XC180" s="395"/>
      <c r="XD180" s="395"/>
      <c r="XE180" s="395"/>
      <c r="XF180" s="395"/>
      <c r="XG180" s="395"/>
      <c r="XH180" s="395"/>
      <c r="XI180" s="395"/>
      <c r="XJ180" s="395"/>
      <c r="XK180" s="395"/>
      <c r="XL180" s="395"/>
      <c r="XM180" s="395"/>
      <c r="XN180" s="395"/>
      <c r="XO180" s="395"/>
      <c r="XP180" s="395"/>
      <c r="XQ180" s="395"/>
      <c r="XR180" s="395"/>
      <c r="XS180" s="395"/>
      <c r="XT180" s="395"/>
      <c r="XU180" s="395"/>
      <c r="XV180" s="395"/>
      <c r="XW180" s="395"/>
      <c r="XX180" s="395"/>
      <c r="XY180" s="395"/>
      <c r="XZ180" s="395"/>
      <c r="YA180" s="395"/>
      <c r="YB180" s="395"/>
      <c r="YC180" s="395"/>
      <c r="YD180" s="395"/>
      <c r="YE180" s="395"/>
      <c r="YF180" s="395"/>
      <c r="YG180" s="395"/>
      <c r="YH180" s="395"/>
      <c r="YI180" s="395"/>
      <c r="YJ180" s="395"/>
      <c r="YK180" s="395"/>
      <c r="YL180" s="395"/>
      <c r="YM180" s="395"/>
      <c r="YN180" s="395"/>
      <c r="YO180" s="395"/>
      <c r="YP180" s="395"/>
      <c r="YQ180" s="395"/>
      <c r="YR180" s="395"/>
      <c r="YS180" s="395"/>
      <c r="YT180" s="395"/>
      <c r="YU180" s="395"/>
      <c r="YV180" s="395"/>
      <c r="YW180" s="395"/>
      <c r="YX180" s="395"/>
      <c r="YY180" s="395"/>
      <c r="YZ180" s="395"/>
      <c r="ZA180" s="395"/>
      <c r="ZB180" s="395"/>
      <c r="ZC180" s="395"/>
      <c r="ZD180" s="395"/>
      <c r="ZE180" s="395"/>
      <c r="ZF180" s="395"/>
      <c r="ZG180" s="395"/>
      <c r="ZH180" s="395"/>
      <c r="ZI180" s="395"/>
      <c r="ZJ180" s="395"/>
      <c r="ZK180" s="395"/>
      <c r="ZL180" s="395"/>
      <c r="ZM180" s="395"/>
      <c r="ZN180" s="395"/>
      <c r="ZO180" s="395"/>
      <c r="ZP180" s="395"/>
      <c r="ZQ180" s="395"/>
      <c r="ZR180" s="395"/>
      <c r="ZS180" s="395"/>
      <c r="ZT180" s="395"/>
      <c r="ZU180" s="395"/>
      <c r="ZV180" s="395"/>
      <c r="ZW180" s="395"/>
      <c r="ZX180" s="395"/>
      <c r="ZY180" s="395"/>
      <c r="ZZ180" s="395"/>
      <c r="AAA180" s="395"/>
      <c r="AAB180" s="395"/>
      <c r="AAC180" s="395"/>
      <c r="AAD180" s="395"/>
      <c r="AAE180" s="395"/>
      <c r="AAF180" s="395"/>
      <c r="AAG180" s="395"/>
      <c r="AAH180" s="395"/>
      <c r="AAI180" s="395"/>
      <c r="AAJ180" s="395"/>
      <c r="AAK180" s="395"/>
      <c r="AAL180" s="395"/>
      <c r="AAM180" s="395"/>
      <c r="AAN180" s="395"/>
      <c r="AAO180" s="395"/>
      <c r="AAP180" s="395"/>
      <c r="AAQ180" s="395"/>
      <c r="AAR180" s="395"/>
      <c r="AAS180" s="395"/>
      <c r="AAT180" s="395"/>
      <c r="AAU180" s="395"/>
      <c r="AAV180" s="395"/>
      <c r="AAW180" s="395"/>
      <c r="AAX180" s="395"/>
      <c r="AAY180" s="395"/>
      <c r="AAZ180" s="395"/>
      <c r="ABA180" s="395"/>
      <c r="ABB180" s="395"/>
      <c r="ABC180" s="395"/>
      <c r="ABD180" s="395"/>
      <c r="ABE180" s="395"/>
      <c r="ABF180" s="395"/>
      <c r="ABG180" s="395"/>
      <c r="ABH180" s="395"/>
      <c r="ABI180" s="395"/>
      <c r="ABJ180" s="395"/>
      <c r="ABK180" s="395"/>
      <c r="ABL180" s="395"/>
      <c r="ABM180" s="395"/>
      <c r="ABN180" s="395"/>
      <c r="ABO180" s="395"/>
      <c r="ABP180" s="395"/>
      <c r="ABQ180" s="395"/>
      <c r="ABR180" s="395"/>
      <c r="ABS180" s="395"/>
      <c r="ABT180" s="395"/>
      <c r="ABU180" s="395"/>
      <c r="ABV180" s="395"/>
      <c r="ABW180" s="395"/>
      <c r="ABX180" s="395"/>
      <c r="ABY180" s="395"/>
      <c r="ABZ180" s="395"/>
      <c r="ACA180" s="395"/>
      <c r="ACB180" s="395"/>
      <c r="ACC180" s="395"/>
      <c r="ACD180" s="395"/>
      <c r="ACE180" s="395"/>
      <c r="ACF180" s="395"/>
      <c r="ACG180" s="395"/>
      <c r="ACH180" s="395"/>
      <c r="ACI180" s="395"/>
      <c r="ACJ180" s="395"/>
      <c r="ACK180" s="395"/>
      <c r="ACL180" s="395"/>
      <c r="ACM180" s="395"/>
      <c r="ACN180" s="395"/>
      <c r="ACO180" s="395"/>
      <c r="ACP180" s="395"/>
      <c r="ACQ180" s="395"/>
      <c r="ACR180" s="395"/>
      <c r="ACS180" s="395"/>
      <c r="ACT180" s="395"/>
      <c r="ACU180" s="395"/>
      <c r="ACV180" s="395"/>
      <c r="ACW180" s="395"/>
      <c r="ACX180" s="395"/>
      <c r="ACY180" s="395"/>
      <c r="ACZ180" s="395"/>
      <c r="ADA180" s="395"/>
      <c r="ADB180" s="395"/>
      <c r="ADC180" s="395"/>
      <c r="ADD180" s="395"/>
      <c r="ADE180" s="395"/>
      <c r="ADF180" s="395"/>
      <c r="ADG180" s="395"/>
      <c r="ADH180" s="395"/>
      <c r="ADI180" s="395"/>
      <c r="ADJ180" s="395"/>
      <c r="ADK180" s="395"/>
      <c r="ADL180" s="395"/>
      <c r="ADM180" s="395"/>
      <c r="ADN180" s="395"/>
      <c r="ADO180" s="395"/>
      <c r="ADP180" s="395"/>
      <c r="ADQ180" s="395"/>
      <c r="ADR180" s="395"/>
      <c r="ADS180" s="395"/>
      <c r="ADT180" s="395"/>
      <c r="ADU180" s="395"/>
      <c r="ADV180" s="395"/>
      <c r="ADW180" s="395"/>
      <c r="ADX180" s="395"/>
      <c r="ADY180" s="395"/>
      <c r="ADZ180" s="395"/>
      <c r="AEA180" s="395"/>
      <c r="AEB180" s="395"/>
      <c r="AEC180" s="395"/>
      <c r="AED180" s="395"/>
      <c r="AEE180" s="395"/>
      <c r="AEF180" s="395"/>
      <c r="AEG180" s="395"/>
      <c r="AEH180" s="395"/>
      <c r="AEI180" s="395"/>
      <c r="AEJ180" s="395"/>
      <c r="AEK180" s="395"/>
      <c r="AEL180" s="395"/>
      <c r="AEM180" s="395"/>
      <c r="AEN180" s="395"/>
      <c r="AEO180" s="395"/>
      <c r="AEP180" s="395"/>
      <c r="AEQ180" s="395"/>
      <c r="AER180" s="395"/>
      <c r="AES180" s="395"/>
      <c r="AET180" s="395"/>
      <c r="AEU180" s="395"/>
      <c r="AEV180" s="395"/>
      <c r="AEW180" s="395"/>
      <c r="AEX180" s="395"/>
      <c r="AEY180" s="395"/>
      <c r="AEZ180" s="395"/>
      <c r="AFA180" s="395"/>
      <c r="AFB180" s="395"/>
      <c r="AFC180" s="395"/>
      <c r="AFD180" s="395"/>
      <c r="AFE180" s="395"/>
      <c r="AFF180" s="395"/>
      <c r="AFG180" s="395"/>
      <c r="AFH180" s="395"/>
      <c r="AFI180" s="395"/>
      <c r="AFJ180" s="395"/>
      <c r="AFK180" s="395"/>
      <c r="AFL180" s="395"/>
      <c r="AFM180" s="395"/>
      <c r="AFN180" s="395"/>
      <c r="AFO180" s="395"/>
      <c r="AFP180" s="395"/>
      <c r="AFQ180" s="395"/>
      <c r="AFR180" s="395"/>
      <c r="AFS180" s="395"/>
      <c r="AFT180" s="395"/>
      <c r="AFU180" s="395"/>
      <c r="AFV180" s="395"/>
      <c r="AFW180" s="395"/>
      <c r="AFX180" s="395"/>
      <c r="AFY180" s="395"/>
      <c r="AFZ180" s="395"/>
      <c r="AGA180" s="395"/>
      <c r="AGB180" s="395"/>
      <c r="AGC180" s="395"/>
      <c r="AGD180" s="395"/>
      <c r="AGE180" s="395"/>
      <c r="AGF180" s="395"/>
      <c r="AGG180" s="395"/>
      <c r="AGH180" s="395"/>
      <c r="AGI180" s="395"/>
      <c r="AGJ180" s="395"/>
      <c r="AGK180" s="395"/>
      <c r="AGL180" s="395"/>
      <c r="AGM180" s="395"/>
      <c r="AGN180" s="395"/>
      <c r="AGO180" s="395"/>
      <c r="AGP180" s="395"/>
      <c r="AGQ180" s="395"/>
      <c r="AGR180" s="395"/>
      <c r="AGS180" s="395"/>
      <c r="AGT180" s="395"/>
      <c r="AGU180" s="395"/>
      <c r="AGV180" s="395"/>
      <c r="AGW180" s="395"/>
      <c r="AGX180" s="395"/>
      <c r="AGY180" s="395"/>
      <c r="AGZ180" s="395"/>
      <c r="AHA180" s="395"/>
      <c r="AHB180" s="395"/>
      <c r="AHC180" s="395"/>
      <c r="AHD180" s="395"/>
      <c r="AHE180" s="395"/>
      <c r="AHF180" s="395"/>
      <c r="AHG180" s="395"/>
      <c r="AHH180" s="395"/>
      <c r="AHI180" s="395"/>
      <c r="AHJ180" s="395"/>
      <c r="AHK180" s="395"/>
      <c r="AHL180" s="395"/>
      <c r="AHM180" s="395"/>
      <c r="AHN180" s="395"/>
      <c r="AHO180" s="395"/>
      <c r="AHP180" s="395"/>
      <c r="AHQ180" s="395"/>
      <c r="AHR180" s="395"/>
      <c r="AHS180" s="395"/>
      <c r="AHT180" s="395"/>
      <c r="AHU180" s="395"/>
      <c r="AHV180" s="395"/>
      <c r="AHW180" s="395"/>
      <c r="AHX180" s="395"/>
      <c r="AHY180" s="395"/>
      <c r="AHZ180" s="395"/>
      <c r="AIA180" s="395"/>
      <c r="AIB180" s="395"/>
      <c r="AIC180" s="395"/>
      <c r="AID180" s="395"/>
      <c r="AIE180" s="395"/>
      <c r="AIF180" s="395"/>
      <c r="AIG180" s="395"/>
      <c r="AIH180" s="395"/>
      <c r="AII180" s="395"/>
      <c r="AIJ180" s="395"/>
      <c r="AIK180" s="395"/>
      <c r="AIL180" s="395"/>
      <c r="AIM180" s="395"/>
      <c r="AIN180" s="395"/>
      <c r="AIO180" s="395"/>
      <c r="AIP180" s="395"/>
      <c r="AIQ180" s="395"/>
      <c r="AIR180" s="395"/>
      <c r="AIS180" s="395"/>
      <c r="AIT180" s="395"/>
      <c r="AIU180" s="395"/>
      <c r="AIV180" s="395"/>
      <c r="AIW180" s="395"/>
      <c r="AIX180" s="395"/>
      <c r="AIY180" s="395"/>
      <c r="AIZ180" s="395"/>
      <c r="AJA180" s="395"/>
      <c r="AJB180" s="395"/>
      <c r="AJC180" s="395"/>
      <c r="AJD180" s="395"/>
      <c r="AJE180" s="395"/>
      <c r="AJF180" s="395"/>
      <c r="AJG180" s="395"/>
      <c r="AJH180" s="395"/>
      <c r="AJI180" s="395"/>
      <c r="AJJ180" s="395"/>
      <c r="AJK180" s="395"/>
      <c r="AJL180" s="395"/>
      <c r="AJM180" s="395"/>
      <c r="AJN180" s="395"/>
      <c r="AJO180" s="395"/>
      <c r="AJP180" s="395"/>
      <c r="AJQ180" s="395"/>
      <c r="AJR180" s="395"/>
      <c r="AJS180" s="395"/>
      <c r="AJT180" s="395"/>
      <c r="AJU180" s="395"/>
      <c r="AJV180" s="395"/>
      <c r="AJW180" s="395"/>
      <c r="AJX180" s="395"/>
      <c r="AJY180" s="395"/>
      <c r="AJZ180" s="395"/>
      <c r="AKA180" s="395"/>
      <c r="AKB180" s="395"/>
      <c r="AKC180" s="395"/>
      <c r="AKD180" s="395"/>
      <c r="AKE180" s="395"/>
      <c r="AKF180" s="395"/>
      <c r="AKG180" s="395"/>
      <c r="AKH180" s="395"/>
      <c r="AKI180" s="395"/>
      <c r="AKJ180" s="395"/>
      <c r="AKK180" s="395"/>
      <c r="AKL180" s="395"/>
      <c r="AKM180" s="395"/>
      <c r="AKN180" s="395"/>
      <c r="AKO180" s="395"/>
      <c r="AKP180" s="395"/>
      <c r="AKQ180" s="395"/>
      <c r="AKR180" s="395"/>
      <c r="AKS180" s="395"/>
      <c r="AKT180" s="395"/>
      <c r="AKU180" s="395"/>
      <c r="AKV180" s="395"/>
      <c r="AKW180" s="395"/>
      <c r="AKX180" s="395"/>
      <c r="AKY180" s="395"/>
      <c r="AKZ180" s="395"/>
      <c r="ALA180" s="395"/>
      <c r="ALB180" s="395"/>
      <c r="ALC180" s="395"/>
      <c r="ALD180" s="395"/>
      <c r="ALE180" s="395"/>
      <c r="ALF180" s="395"/>
      <c r="ALG180" s="395"/>
      <c r="ALH180" s="395"/>
      <c r="ALI180" s="395"/>
      <c r="ALJ180" s="395"/>
      <c r="ALK180" s="395"/>
      <c r="ALL180" s="395"/>
      <c r="ALM180" s="395"/>
      <c r="ALN180" s="395"/>
      <c r="ALO180" s="395"/>
      <c r="ALP180" s="395"/>
      <c r="ALQ180" s="395"/>
      <c r="ALR180" s="395"/>
      <c r="ALS180" s="395"/>
      <c r="ALT180" s="395"/>
      <c r="ALU180" s="395"/>
      <c r="ALV180" s="395"/>
      <c r="ALW180" s="395"/>
      <c r="ALX180" s="395"/>
      <c r="ALY180" s="395"/>
      <c r="ALZ180" s="395"/>
      <c r="AMA180" s="395"/>
      <c r="AMB180" s="395"/>
      <c r="AMC180" s="395"/>
      <c r="AMD180" s="395"/>
      <c r="AME180" s="395"/>
      <c r="AMF180" s="395"/>
      <c r="AMG180" s="395"/>
      <c r="AMH180" s="395"/>
      <c r="AMI180" s="395"/>
      <c r="AMJ180" s="395"/>
      <c r="AMK180" s="395"/>
      <c r="AML180" s="395"/>
      <c r="AMM180" s="395"/>
      <c r="AMN180" s="395"/>
      <c r="AMO180" s="395"/>
      <c r="AMP180" s="395"/>
      <c r="AMQ180" s="395"/>
      <c r="AMR180" s="395"/>
      <c r="AMS180" s="395"/>
      <c r="AMT180" s="395"/>
      <c r="AMU180" s="395"/>
      <c r="AMV180" s="395"/>
      <c r="AMW180" s="395"/>
      <c r="AMX180" s="395"/>
      <c r="AMY180" s="395"/>
      <c r="AMZ180" s="395"/>
      <c r="ANA180" s="395"/>
      <c r="ANB180" s="395"/>
      <c r="ANC180" s="395"/>
      <c r="AND180" s="395"/>
      <c r="ANE180" s="395"/>
      <c r="ANF180" s="395"/>
      <c r="ANG180" s="395"/>
      <c r="ANH180" s="395"/>
      <c r="ANI180" s="395"/>
      <c r="ANJ180" s="395"/>
      <c r="ANK180" s="395"/>
      <c r="ANL180" s="395"/>
      <c r="ANM180" s="395"/>
      <c r="ANN180" s="395"/>
      <c r="ANO180" s="395"/>
      <c r="ANP180" s="395"/>
      <c r="ANQ180" s="395"/>
      <c r="ANR180" s="395"/>
      <c r="ANS180" s="395"/>
      <c r="ANT180" s="395"/>
      <c r="ANU180" s="395"/>
      <c r="ANV180" s="395"/>
      <c r="ANW180" s="395"/>
      <c r="ANX180" s="395"/>
      <c r="ANY180" s="395"/>
      <c r="ANZ180" s="395"/>
      <c r="AOA180" s="395"/>
      <c r="AOB180" s="395"/>
      <c r="AOC180" s="395"/>
      <c r="AOD180" s="395"/>
      <c r="AOE180" s="395"/>
      <c r="AOF180" s="395"/>
      <c r="AOG180" s="395"/>
      <c r="AOH180" s="395"/>
      <c r="AOI180" s="395"/>
      <c r="AOJ180" s="395"/>
      <c r="AOK180" s="395"/>
      <c r="AOL180" s="395"/>
      <c r="AOM180" s="395"/>
      <c r="AON180" s="395"/>
      <c r="AOO180" s="395"/>
      <c r="AOP180" s="395"/>
      <c r="AOQ180" s="395"/>
      <c r="AOR180" s="395"/>
      <c r="AOS180" s="395"/>
      <c r="AOT180" s="395"/>
      <c r="AOU180" s="395"/>
      <c r="AOV180" s="395"/>
      <c r="AOW180" s="395"/>
      <c r="AOX180" s="395"/>
      <c r="AOY180" s="395"/>
      <c r="AOZ180" s="395"/>
      <c r="APA180" s="395"/>
      <c r="APB180" s="395"/>
      <c r="APC180" s="395"/>
      <c r="APD180" s="395"/>
      <c r="APE180" s="395"/>
      <c r="APF180" s="395"/>
      <c r="APG180" s="395"/>
      <c r="APH180" s="395"/>
      <c r="API180" s="395"/>
      <c r="APJ180" s="395"/>
      <c r="APK180" s="395"/>
      <c r="APL180" s="395"/>
      <c r="APM180" s="395"/>
      <c r="APN180" s="395"/>
      <c r="APO180" s="395"/>
      <c r="APP180" s="395"/>
      <c r="APQ180" s="395"/>
      <c r="APR180" s="395"/>
      <c r="APS180" s="395"/>
      <c r="APT180" s="395"/>
      <c r="APU180" s="395"/>
      <c r="APV180" s="395"/>
      <c r="APW180" s="395"/>
      <c r="APX180" s="395"/>
      <c r="APY180" s="395"/>
      <c r="APZ180" s="395"/>
      <c r="AQA180" s="395"/>
      <c r="AQB180" s="395"/>
      <c r="AQC180" s="395"/>
      <c r="AQD180" s="395"/>
      <c r="AQE180" s="395"/>
      <c r="AQF180" s="395"/>
      <c r="AQG180" s="395"/>
      <c r="AQH180" s="395"/>
      <c r="AQI180" s="395"/>
      <c r="AQJ180" s="395"/>
      <c r="AQK180" s="395"/>
      <c r="AQL180" s="395"/>
      <c r="AQM180" s="395"/>
      <c r="AQN180" s="395"/>
      <c r="AQO180" s="395"/>
      <c r="AQP180" s="395"/>
      <c r="AQQ180" s="395"/>
      <c r="AQR180" s="395"/>
      <c r="AQS180" s="395"/>
      <c r="AQT180" s="395"/>
      <c r="AQU180" s="395"/>
      <c r="AQV180" s="395"/>
      <c r="AQW180" s="395"/>
      <c r="AQX180" s="395"/>
      <c r="AQY180" s="395"/>
      <c r="AQZ180" s="395"/>
      <c r="ARA180" s="395"/>
      <c r="ARB180" s="395"/>
      <c r="ARC180" s="395"/>
      <c r="ARD180" s="395"/>
      <c r="ARE180" s="395"/>
      <c r="ARF180" s="395"/>
      <c r="ARG180" s="395"/>
      <c r="ARH180" s="395"/>
      <c r="ARI180" s="395"/>
      <c r="ARJ180" s="395"/>
      <c r="ARK180" s="395"/>
      <c r="ARL180" s="395"/>
      <c r="ARM180" s="395"/>
      <c r="ARN180" s="395"/>
      <c r="ARO180" s="395"/>
      <c r="ARP180" s="395"/>
      <c r="ARQ180" s="395"/>
      <c r="ARR180" s="395"/>
      <c r="ARS180" s="395"/>
      <c r="ART180" s="395"/>
      <c r="ARU180" s="395"/>
      <c r="ARV180" s="395"/>
      <c r="ARW180" s="395"/>
      <c r="ARX180" s="395"/>
      <c r="ARY180" s="395"/>
      <c r="ARZ180" s="395"/>
      <c r="ASA180" s="395"/>
      <c r="ASB180" s="395"/>
      <c r="ASC180" s="395"/>
      <c r="ASD180" s="395"/>
      <c r="ASE180" s="395"/>
      <c r="ASF180" s="395"/>
      <c r="ASG180" s="395"/>
      <c r="ASH180" s="395"/>
      <c r="ASI180" s="395"/>
      <c r="ASJ180" s="395"/>
      <c r="ASK180" s="395"/>
      <c r="ASL180" s="395"/>
      <c r="ASM180" s="395"/>
      <c r="ASN180" s="395"/>
      <c r="ASO180" s="395"/>
      <c r="ASP180" s="395"/>
      <c r="ASQ180" s="395"/>
      <c r="ASR180" s="395"/>
      <c r="ASS180" s="395"/>
      <c r="AST180" s="395"/>
      <c r="ASU180" s="395"/>
      <c r="ASV180" s="395"/>
      <c r="ASW180" s="395"/>
      <c r="ASX180" s="395"/>
      <c r="ASY180" s="395"/>
      <c r="ASZ180" s="395"/>
      <c r="ATA180" s="395"/>
      <c r="ATB180" s="395"/>
      <c r="ATC180" s="395"/>
      <c r="ATD180" s="395"/>
      <c r="ATE180" s="395"/>
      <c r="ATF180" s="395"/>
      <c r="ATG180" s="395"/>
      <c r="ATH180" s="395"/>
      <c r="ATI180" s="395"/>
      <c r="ATJ180" s="395"/>
      <c r="ATK180" s="395"/>
      <c r="ATL180" s="395"/>
      <c r="ATM180" s="395"/>
      <c r="ATN180" s="395"/>
      <c r="ATO180" s="395"/>
      <c r="ATP180" s="395"/>
      <c r="ATQ180" s="395"/>
      <c r="ATR180" s="395"/>
      <c r="ATS180" s="395"/>
      <c r="ATT180" s="395"/>
      <c r="ATU180" s="395"/>
      <c r="ATV180" s="395"/>
      <c r="ATW180" s="395"/>
      <c r="ATX180" s="395"/>
      <c r="ATY180" s="395"/>
      <c r="ATZ180" s="395"/>
      <c r="AUA180" s="395"/>
      <c r="AUB180" s="395"/>
      <c r="AUC180" s="395"/>
      <c r="AUD180" s="395"/>
      <c r="AUE180" s="395"/>
      <c r="AUF180" s="395"/>
      <c r="AUG180" s="395"/>
      <c r="AUH180" s="395"/>
      <c r="AUI180" s="395"/>
      <c r="AUJ180" s="395"/>
      <c r="AUK180" s="395"/>
      <c r="AUL180" s="395"/>
      <c r="AUM180" s="395"/>
      <c r="AUN180" s="395"/>
      <c r="AUO180" s="395"/>
      <c r="AUP180" s="395"/>
      <c r="AUQ180" s="395"/>
      <c r="AUR180" s="395"/>
      <c r="AUS180" s="395"/>
      <c r="AUT180" s="395"/>
      <c r="AUU180" s="395"/>
      <c r="AUV180" s="395"/>
      <c r="AUW180" s="395"/>
      <c r="AUX180" s="395"/>
      <c r="AUY180" s="395"/>
      <c r="AUZ180" s="395"/>
      <c r="AVA180" s="395"/>
      <c r="AVB180" s="395"/>
      <c r="AVC180" s="395"/>
      <c r="AVD180" s="395"/>
      <c r="AVE180" s="395"/>
      <c r="AVF180" s="395"/>
      <c r="AVG180" s="395"/>
      <c r="AVH180" s="395"/>
      <c r="AVI180" s="395"/>
      <c r="AVJ180" s="395"/>
      <c r="AVK180" s="395"/>
      <c r="AVL180" s="395"/>
      <c r="AVM180" s="395"/>
      <c r="AVN180" s="395"/>
      <c r="AVO180" s="395"/>
      <c r="AVP180" s="395"/>
      <c r="AVQ180" s="395"/>
      <c r="AVR180" s="395"/>
      <c r="AVS180" s="395"/>
      <c r="AVT180" s="395"/>
      <c r="AVU180" s="395"/>
      <c r="AVV180" s="395"/>
      <c r="AVW180" s="395"/>
      <c r="AVX180" s="395"/>
      <c r="AVY180" s="395"/>
      <c r="AVZ180" s="395"/>
      <c r="AWA180" s="395"/>
      <c r="AWB180" s="395"/>
      <c r="AWC180" s="395"/>
      <c r="AWD180" s="395"/>
      <c r="AWE180" s="395"/>
      <c r="AWF180" s="395"/>
      <c r="AWG180" s="395"/>
      <c r="AWH180" s="395"/>
      <c r="AWI180" s="395"/>
      <c r="AWJ180" s="395"/>
      <c r="AWK180" s="395"/>
      <c r="AWL180" s="395"/>
      <c r="AWM180" s="395"/>
      <c r="AWN180" s="395"/>
      <c r="AWO180" s="395"/>
      <c r="AWP180" s="395"/>
      <c r="AWQ180" s="395"/>
      <c r="AWR180" s="395"/>
      <c r="AWS180" s="395"/>
      <c r="AWT180" s="395"/>
      <c r="AWU180" s="395"/>
      <c r="AWV180" s="395"/>
      <c r="AWW180" s="395"/>
      <c r="AWX180" s="395"/>
      <c r="AWY180" s="395"/>
      <c r="AWZ180" s="395"/>
      <c r="AXA180" s="395"/>
      <c r="AXB180" s="395"/>
      <c r="AXC180" s="395"/>
      <c r="AXD180" s="395"/>
      <c r="AXE180" s="395"/>
      <c r="AXF180" s="395"/>
      <c r="AXG180" s="395"/>
      <c r="AXH180" s="395"/>
      <c r="AXI180" s="395"/>
      <c r="AXJ180" s="395"/>
      <c r="AXK180" s="395"/>
      <c r="AXL180" s="395"/>
      <c r="AXM180" s="395"/>
      <c r="AXN180" s="395"/>
      <c r="AXO180" s="395"/>
      <c r="AXP180" s="395"/>
      <c r="AXQ180" s="395"/>
      <c r="AXR180" s="395"/>
      <c r="AXS180" s="395"/>
      <c r="AXT180" s="395"/>
      <c r="AXU180" s="395"/>
      <c r="AXV180" s="395"/>
      <c r="AXW180" s="395"/>
      <c r="AXX180" s="395"/>
      <c r="AXY180" s="395"/>
      <c r="AXZ180" s="395"/>
      <c r="AYA180" s="395"/>
      <c r="AYB180" s="395"/>
      <c r="AYC180" s="395"/>
      <c r="AYD180" s="395"/>
      <c r="AYE180" s="395"/>
      <c r="AYF180" s="395"/>
      <c r="AYG180" s="395"/>
      <c r="AYH180" s="395"/>
      <c r="AYI180" s="395"/>
      <c r="AYJ180" s="395"/>
      <c r="AYK180" s="395"/>
      <c r="AYL180" s="395"/>
      <c r="AYM180" s="395"/>
      <c r="AYN180" s="395"/>
      <c r="AYO180" s="395"/>
      <c r="AYP180" s="395"/>
      <c r="AYQ180" s="395"/>
      <c r="AYR180" s="395"/>
      <c r="AYS180" s="395"/>
      <c r="AYT180" s="395"/>
      <c r="AYU180" s="395"/>
      <c r="AYV180" s="395"/>
      <c r="AYW180" s="395"/>
      <c r="AYX180" s="395"/>
      <c r="AYY180" s="395"/>
      <c r="AYZ180" s="395"/>
      <c r="AZA180" s="395"/>
      <c r="AZB180" s="395"/>
      <c r="AZC180" s="395"/>
      <c r="AZD180" s="395"/>
      <c r="AZE180" s="395"/>
      <c r="AZF180" s="395"/>
      <c r="AZG180" s="395"/>
      <c r="AZH180" s="395"/>
      <c r="AZI180" s="395"/>
      <c r="AZJ180" s="395"/>
      <c r="AZK180" s="395"/>
      <c r="AZL180" s="395"/>
      <c r="AZM180" s="395"/>
      <c r="AZN180" s="395"/>
      <c r="AZO180" s="395"/>
      <c r="AZP180" s="395"/>
      <c r="AZQ180" s="395"/>
      <c r="AZR180" s="395"/>
      <c r="AZS180" s="395"/>
      <c r="AZT180" s="395"/>
      <c r="AZU180" s="395"/>
      <c r="AZV180" s="395"/>
      <c r="AZW180" s="395"/>
      <c r="AZX180" s="395"/>
      <c r="AZY180" s="395"/>
      <c r="AZZ180" s="395"/>
      <c r="BAA180" s="395"/>
      <c r="BAB180" s="395"/>
      <c r="BAC180" s="395"/>
      <c r="BAD180" s="395"/>
      <c r="BAE180" s="395"/>
      <c r="BAF180" s="395"/>
      <c r="BAG180" s="395"/>
      <c r="BAH180" s="395"/>
      <c r="BAI180" s="395"/>
      <c r="BAJ180" s="395"/>
      <c r="BAK180" s="395"/>
      <c r="BAL180" s="395"/>
      <c r="BAM180" s="395"/>
      <c r="BAN180" s="395"/>
      <c r="BAO180" s="395"/>
      <c r="BAP180" s="395"/>
      <c r="BAQ180" s="395"/>
      <c r="BAR180" s="395"/>
      <c r="BAS180" s="395"/>
      <c r="BAT180" s="395"/>
      <c r="BAU180" s="395"/>
      <c r="BAV180" s="395"/>
      <c r="BAW180" s="395"/>
      <c r="BAX180" s="395"/>
      <c r="BAY180" s="395"/>
      <c r="BAZ180" s="395"/>
      <c r="BBA180" s="395"/>
      <c r="BBB180" s="395"/>
      <c r="BBC180" s="395"/>
      <c r="BBD180" s="395"/>
      <c r="BBE180" s="395"/>
      <c r="BBF180" s="395"/>
      <c r="BBG180" s="395"/>
      <c r="BBH180" s="395"/>
      <c r="BBI180" s="395"/>
      <c r="BBJ180" s="395"/>
      <c r="BBK180" s="395"/>
      <c r="BBL180" s="395"/>
      <c r="BBM180" s="395"/>
      <c r="BBN180" s="395"/>
      <c r="BBO180" s="395"/>
      <c r="BBP180" s="395"/>
      <c r="BBQ180" s="395"/>
      <c r="BBR180" s="395"/>
      <c r="BBS180" s="395"/>
      <c r="BBT180" s="395"/>
      <c r="BBU180" s="395"/>
      <c r="BBV180" s="395"/>
      <c r="BBW180" s="395"/>
      <c r="BBX180" s="395"/>
      <c r="BBY180" s="395"/>
      <c r="BBZ180" s="395"/>
      <c r="BCA180" s="395"/>
      <c r="BCB180" s="395"/>
      <c r="BCC180" s="395"/>
      <c r="BCD180" s="395"/>
      <c r="BCE180" s="395"/>
      <c r="BCF180" s="395"/>
      <c r="BCG180" s="395"/>
      <c r="BCH180" s="395"/>
      <c r="BCI180" s="395"/>
      <c r="BCJ180" s="395"/>
      <c r="BCK180" s="395"/>
      <c r="BCL180" s="395"/>
      <c r="BCM180" s="395"/>
      <c r="BCN180" s="395"/>
      <c r="BCO180" s="395"/>
      <c r="BCP180" s="395"/>
      <c r="BCQ180" s="395"/>
      <c r="BCR180" s="395"/>
      <c r="BCS180" s="395"/>
      <c r="BCT180" s="395"/>
      <c r="BCU180" s="395"/>
      <c r="BCV180" s="395"/>
      <c r="BCW180" s="395"/>
      <c r="BCX180" s="395"/>
      <c r="BCY180" s="395"/>
      <c r="BCZ180" s="395"/>
      <c r="BDA180" s="395"/>
      <c r="BDB180" s="395"/>
      <c r="BDC180" s="395"/>
      <c r="BDD180" s="395"/>
      <c r="BDE180" s="395"/>
      <c r="BDF180" s="395"/>
      <c r="BDG180" s="395"/>
      <c r="BDH180" s="395"/>
      <c r="BDI180" s="395"/>
      <c r="BDJ180" s="395"/>
      <c r="BDK180" s="395"/>
      <c r="BDL180" s="395"/>
      <c r="BDM180" s="395"/>
      <c r="BDN180" s="395"/>
      <c r="BDO180" s="395"/>
      <c r="BDP180" s="395"/>
      <c r="BDQ180" s="395"/>
      <c r="BDR180" s="395"/>
      <c r="BDS180" s="395"/>
      <c r="BDT180" s="395"/>
      <c r="BDU180" s="395"/>
      <c r="BDV180" s="395"/>
      <c r="BDW180" s="395"/>
      <c r="BDX180" s="395"/>
      <c r="BDY180" s="395"/>
      <c r="BDZ180" s="395"/>
      <c r="BEA180" s="395"/>
      <c r="BEB180" s="395"/>
      <c r="BEC180" s="395"/>
      <c r="BED180" s="395"/>
      <c r="BEE180" s="395"/>
      <c r="BEF180" s="395"/>
      <c r="BEG180" s="395"/>
      <c r="BEH180" s="395"/>
      <c r="BEI180" s="395"/>
      <c r="BEJ180" s="395"/>
      <c r="BEK180" s="395"/>
      <c r="BEL180" s="395"/>
      <c r="BEM180" s="395"/>
      <c r="BEN180" s="395"/>
      <c r="BEO180" s="395"/>
      <c r="BEP180" s="395"/>
      <c r="BEQ180" s="395"/>
      <c r="BER180" s="395"/>
      <c r="BES180" s="395"/>
      <c r="BET180" s="395"/>
      <c r="BEU180" s="395"/>
      <c r="BEV180" s="395"/>
      <c r="BEW180" s="395"/>
      <c r="BEX180" s="395"/>
      <c r="BEY180" s="395"/>
      <c r="BEZ180" s="395"/>
      <c r="BFA180" s="395"/>
      <c r="BFB180" s="395"/>
      <c r="BFC180" s="395"/>
      <c r="BFD180" s="395"/>
      <c r="BFE180" s="395"/>
      <c r="BFF180" s="395"/>
      <c r="BFG180" s="395"/>
      <c r="BFH180" s="395"/>
      <c r="BFI180" s="395"/>
      <c r="BFJ180" s="395"/>
      <c r="BFK180" s="395"/>
      <c r="BFL180" s="395"/>
      <c r="BFM180" s="395"/>
      <c r="BFN180" s="395"/>
      <c r="BFO180" s="395"/>
      <c r="BFP180" s="395"/>
      <c r="BFQ180" s="395"/>
      <c r="BFR180" s="395"/>
      <c r="BFS180" s="395"/>
      <c r="BFT180" s="395"/>
      <c r="BFU180" s="395"/>
      <c r="BFV180" s="395"/>
      <c r="BFW180" s="395"/>
      <c r="BFX180" s="395"/>
      <c r="BFY180" s="395"/>
      <c r="BFZ180" s="395"/>
      <c r="BGA180" s="395"/>
      <c r="BGB180" s="395"/>
      <c r="BGC180" s="395"/>
      <c r="BGD180" s="395"/>
      <c r="BGE180" s="395"/>
      <c r="BGF180" s="395"/>
      <c r="BGG180" s="395"/>
      <c r="BGH180" s="395"/>
      <c r="BGI180" s="395"/>
      <c r="BGJ180" s="395"/>
      <c r="BGK180" s="395"/>
      <c r="BGL180" s="395"/>
      <c r="BGM180" s="395"/>
      <c r="BGN180" s="395"/>
      <c r="BGO180" s="395"/>
      <c r="BGP180" s="395"/>
      <c r="BGQ180" s="395"/>
      <c r="BGR180" s="395"/>
      <c r="BGS180" s="395"/>
      <c r="BGT180" s="395"/>
      <c r="BGU180" s="395"/>
      <c r="BGV180" s="395"/>
      <c r="BGW180" s="395"/>
      <c r="BGX180" s="395"/>
      <c r="BGY180" s="395"/>
      <c r="BGZ180" s="395"/>
      <c r="BHA180" s="395"/>
      <c r="BHB180" s="395"/>
      <c r="BHC180" s="395"/>
      <c r="BHD180" s="395"/>
      <c r="BHE180" s="395"/>
      <c r="BHF180" s="395"/>
      <c r="BHG180" s="395"/>
      <c r="BHH180" s="395"/>
      <c r="BHI180" s="395"/>
      <c r="BHJ180" s="395"/>
      <c r="BHK180" s="395"/>
      <c r="BHL180" s="395"/>
      <c r="BHM180" s="395"/>
      <c r="BHN180" s="395"/>
      <c r="BHO180" s="395"/>
      <c r="BHP180" s="395"/>
      <c r="BHQ180" s="395"/>
      <c r="BHR180" s="395"/>
      <c r="BHS180" s="395"/>
      <c r="BHT180" s="395"/>
      <c r="BHU180" s="395"/>
      <c r="BHV180" s="395"/>
      <c r="BHW180" s="395"/>
      <c r="BHX180" s="395"/>
      <c r="BHY180" s="395"/>
      <c r="BHZ180" s="395"/>
      <c r="BIA180" s="395"/>
      <c r="BIB180" s="395"/>
      <c r="BIC180" s="395"/>
      <c r="BID180" s="395"/>
      <c r="BIE180" s="395"/>
      <c r="BIF180" s="395"/>
      <c r="BIG180" s="395"/>
      <c r="BIH180" s="395"/>
      <c r="BII180" s="395"/>
      <c r="BIJ180" s="395"/>
      <c r="BIK180" s="395"/>
      <c r="BIL180" s="395"/>
      <c r="BIM180" s="395"/>
      <c r="BIN180" s="395"/>
      <c r="BIO180" s="395"/>
      <c r="BIP180" s="395"/>
      <c r="BIQ180" s="395"/>
      <c r="BIR180" s="395"/>
      <c r="BIS180" s="395"/>
      <c r="BIT180" s="395"/>
      <c r="BIU180" s="395"/>
      <c r="BIV180" s="395"/>
      <c r="BIW180" s="395"/>
      <c r="BIX180" s="395"/>
      <c r="BIY180" s="395"/>
      <c r="BIZ180" s="395"/>
      <c r="BJA180" s="395"/>
      <c r="BJB180" s="395"/>
      <c r="BJC180" s="395"/>
      <c r="BJD180" s="395"/>
      <c r="BJE180" s="395"/>
      <c r="BJF180" s="395"/>
      <c r="BJG180" s="395"/>
      <c r="BJH180" s="395"/>
      <c r="BJI180" s="395"/>
      <c r="BJJ180" s="395"/>
      <c r="BJK180" s="395"/>
      <c r="BJL180" s="395"/>
      <c r="BJM180" s="395"/>
      <c r="BJN180" s="395"/>
      <c r="BJO180" s="395"/>
      <c r="BJP180" s="395"/>
      <c r="BJQ180" s="395"/>
      <c r="BJR180" s="395"/>
      <c r="BJS180" s="395"/>
      <c r="BJT180" s="395"/>
      <c r="BJU180" s="395"/>
      <c r="BJV180" s="395"/>
      <c r="BJW180" s="395"/>
      <c r="BJX180" s="395"/>
      <c r="BJY180" s="395"/>
      <c r="BJZ180" s="395"/>
      <c r="BKA180" s="395"/>
      <c r="BKB180" s="395"/>
      <c r="BKC180" s="395"/>
      <c r="BKD180" s="395"/>
      <c r="BKE180" s="395"/>
      <c r="BKF180" s="395"/>
      <c r="BKG180" s="395"/>
      <c r="BKH180" s="395"/>
      <c r="BKI180" s="395"/>
      <c r="BKJ180" s="395"/>
      <c r="BKK180" s="395"/>
      <c r="BKL180" s="395"/>
      <c r="BKM180" s="395"/>
      <c r="BKN180" s="395"/>
      <c r="BKO180" s="395"/>
      <c r="BKP180" s="395"/>
      <c r="BKQ180" s="395"/>
      <c r="BKR180" s="395"/>
      <c r="BKS180" s="395"/>
      <c r="BKT180" s="395"/>
      <c r="BKU180" s="395"/>
      <c r="BKV180" s="395"/>
      <c r="BKW180" s="395"/>
      <c r="BKX180" s="395"/>
      <c r="BKY180" s="395"/>
      <c r="BKZ180" s="395"/>
      <c r="BLA180" s="395"/>
      <c r="BLB180" s="395"/>
      <c r="BLC180" s="395"/>
      <c r="BLD180" s="395"/>
      <c r="BLE180" s="395"/>
      <c r="BLF180" s="395"/>
      <c r="BLG180" s="395"/>
      <c r="BLH180" s="395"/>
      <c r="BLI180" s="395"/>
      <c r="BLJ180" s="395"/>
      <c r="BLK180" s="395"/>
      <c r="BLL180" s="395"/>
      <c r="BLM180" s="395"/>
      <c r="BLN180" s="395"/>
      <c r="BLO180" s="395"/>
      <c r="BLP180" s="395"/>
      <c r="BLQ180" s="395"/>
      <c r="BLR180" s="395"/>
      <c r="BLS180" s="395"/>
      <c r="BLT180" s="395"/>
      <c r="BLU180" s="395"/>
      <c r="BLV180" s="395"/>
      <c r="BLW180" s="395"/>
      <c r="BLX180" s="395"/>
      <c r="BLY180" s="395"/>
      <c r="BLZ180" s="395"/>
      <c r="BMA180" s="395"/>
      <c r="BMB180" s="395"/>
      <c r="BMC180" s="395"/>
      <c r="BMD180" s="395"/>
      <c r="BME180" s="395"/>
      <c r="BMF180" s="395"/>
      <c r="BMG180" s="395"/>
      <c r="BMH180" s="395"/>
      <c r="BMI180" s="395"/>
      <c r="BMJ180" s="395"/>
      <c r="BMK180" s="395"/>
      <c r="BML180" s="395"/>
      <c r="BMM180" s="395"/>
      <c r="BMN180" s="395"/>
      <c r="BMO180" s="395"/>
      <c r="BMP180" s="395"/>
      <c r="BMQ180" s="395"/>
      <c r="BMR180" s="395"/>
      <c r="BMS180" s="395"/>
      <c r="BMT180" s="395"/>
      <c r="BMU180" s="395"/>
      <c r="BMV180" s="395"/>
      <c r="BMW180" s="395"/>
      <c r="BMX180" s="395"/>
      <c r="BMY180" s="395"/>
      <c r="BMZ180" s="395"/>
      <c r="BNA180" s="395"/>
      <c r="BNB180" s="395"/>
      <c r="BNC180" s="395"/>
      <c r="BND180" s="395"/>
      <c r="BNE180" s="395"/>
      <c r="BNF180" s="395"/>
      <c r="BNG180" s="395"/>
      <c r="BNH180" s="395"/>
      <c r="BNI180" s="395"/>
      <c r="BNJ180" s="395"/>
      <c r="BNK180" s="395"/>
      <c r="BNL180" s="395"/>
      <c r="BNM180" s="395"/>
      <c r="BNN180" s="395"/>
      <c r="BNO180" s="395"/>
      <c r="BNP180" s="395"/>
      <c r="BNQ180" s="395"/>
      <c r="BNR180" s="395"/>
      <c r="BNS180" s="395"/>
      <c r="BNT180" s="395"/>
      <c r="BNU180" s="395"/>
      <c r="BNV180" s="395"/>
      <c r="BNW180" s="395"/>
      <c r="BNX180" s="395"/>
      <c r="BNY180" s="395"/>
      <c r="BNZ180" s="395"/>
      <c r="BOA180" s="395"/>
      <c r="BOB180" s="395"/>
      <c r="BOC180" s="395"/>
      <c r="BOD180" s="395"/>
      <c r="BOE180" s="395"/>
      <c r="BOF180" s="395"/>
      <c r="BOG180" s="395"/>
      <c r="BOH180" s="395"/>
      <c r="BOI180" s="395"/>
      <c r="BOJ180" s="395"/>
      <c r="BOK180" s="395"/>
      <c r="BOL180" s="395"/>
      <c r="BOM180" s="395"/>
      <c r="BON180" s="395"/>
      <c r="BOO180" s="395"/>
      <c r="BOP180" s="395"/>
      <c r="BOQ180" s="395"/>
      <c r="BOR180" s="395"/>
      <c r="BOS180" s="395"/>
      <c r="BOT180" s="395"/>
      <c r="BOU180" s="395"/>
      <c r="BOV180" s="395"/>
      <c r="BOW180" s="395"/>
      <c r="BOX180" s="395"/>
      <c r="BOY180" s="395"/>
      <c r="BOZ180" s="395"/>
      <c r="BPA180" s="395"/>
      <c r="BPB180" s="395"/>
      <c r="BPC180" s="395"/>
      <c r="BPD180" s="395"/>
      <c r="BPE180" s="395"/>
      <c r="BPF180" s="395"/>
      <c r="BPG180" s="395"/>
      <c r="BPH180" s="395"/>
      <c r="BPI180" s="395"/>
      <c r="BPJ180" s="395"/>
      <c r="BPK180" s="395"/>
      <c r="BPL180" s="395"/>
      <c r="BPM180" s="395"/>
      <c r="BPN180" s="395"/>
      <c r="BPO180" s="395"/>
      <c r="BPP180" s="395"/>
      <c r="BPQ180" s="395"/>
      <c r="BPR180" s="395"/>
      <c r="BPS180" s="395"/>
      <c r="BPT180" s="395"/>
      <c r="BPU180" s="395"/>
      <c r="BPV180" s="395"/>
      <c r="BPW180" s="395"/>
      <c r="BPX180" s="395"/>
      <c r="BPY180" s="395"/>
      <c r="BPZ180" s="395"/>
      <c r="BQA180" s="395"/>
      <c r="BQB180" s="395"/>
      <c r="BQC180" s="395"/>
      <c r="BQD180" s="395"/>
      <c r="BQE180" s="395"/>
      <c r="BQF180" s="395"/>
      <c r="BQG180" s="395"/>
      <c r="BQH180" s="395"/>
      <c r="BQI180" s="395"/>
      <c r="BQJ180" s="395"/>
      <c r="BQK180" s="395"/>
      <c r="BQL180" s="395"/>
      <c r="BQM180" s="395"/>
      <c r="BQN180" s="395"/>
      <c r="BQO180" s="395"/>
      <c r="BQP180" s="395"/>
      <c r="BQQ180" s="395"/>
      <c r="BQR180" s="395"/>
      <c r="BQS180" s="395"/>
      <c r="BQT180" s="395"/>
      <c r="BQU180" s="395"/>
      <c r="BQV180" s="395"/>
      <c r="BQW180" s="395"/>
      <c r="BQX180" s="395"/>
      <c r="BQY180" s="395"/>
      <c r="BQZ180" s="395"/>
      <c r="BRA180" s="395"/>
      <c r="BRB180" s="395"/>
      <c r="BRC180" s="395"/>
      <c r="BRD180" s="395"/>
      <c r="BRE180" s="395"/>
      <c r="BRF180" s="395"/>
      <c r="BRG180" s="395"/>
      <c r="BRH180" s="395"/>
      <c r="BRI180" s="395"/>
      <c r="BRJ180" s="395"/>
      <c r="BRK180" s="395"/>
      <c r="BRL180" s="395"/>
      <c r="BRM180" s="395"/>
      <c r="BRN180" s="395"/>
      <c r="BRO180" s="395"/>
      <c r="BRP180" s="395"/>
      <c r="BRQ180" s="395"/>
      <c r="BRR180" s="395"/>
      <c r="BRS180" s="395"/>
      <c r="BRT180" s="395"/>
      <c r="BRU180" s="395"/>
      <c r="BRV180" s="395"/>
      <c r="BRW180" s="395"/>
      <c r="BRX180" s="395"/>
      <c r="BRY180" s="395"/>
      <c r="BRZ180" s="395"/>
      <c r="BSA180" s="395"/>
      <c r="BSB180" s="395"/>
      <c r="BSC180" s="395"/>
      <c r="BSD180" s="395"/>
      <c r="BSE180" s="395"/>
      <c r="BSF180" s="395"/>
      <c r="BSG180" s="395"/>
      <c r="BSH180" s="395"/>
      <c r="BSI180" s="395"/>
      <c r="BSJ180" s="395"/>
      <c r="BSK180" s="395"/>
      <c r="BSL180" s="395"/>
      <c r="BSM180" s="395"/>
      <c r="BSN180" s="395"/>
      <c r="BSO180" s="395"/>
      <c r="BSP180" s="395"/>
      <c r="BSQ180" s="395"/>
      <c r="BSR180" s="395"/>
      <c r="BSS180" s="395"/>
      <c r="BST180" s="395"/>
      <c r="BSU180" s="395"/>
      <c r="BSV180" s="395"/>
      <c r="BSW180" s="395"/>
      <c r="BSX180" s="395"/>
      <c r="BSY180" s="395"/>
      <c r="BSZ180" s="395"/>
      <c r="BTA180" s="395"/>
      <c r="BTB180" s="395"/>
      <c r="BTC180" s="395"/>
      <c r="BTD180" s="395"/>
      <c r="BTE180" s="395"/>
      <c r="BTF180" s="395"/>
      <c r="BTG180" s="395"/>
      <c r="BTH180" s="395"/>
      <c r="BTI180" s="395"/>
      <c r="BTJ180" s="395"/>
      <c r="BTK180" s="395"/>
      <c r="BTL180" s="395"/>
      <c r="BTM180" s="395"/>
      <c r="BTN180" s="395"/>
      <c r="BTO180" s="395"/>
      <c r="BTP180" s="395"/>
      <c r="BTQ180" s="395"/>
      <c r="BTR180" s="395"/>
      <c r="BTS180" s="395"/>
      <c r="BTT180" s="395"/>
      <c r="BTU180" s="395"/>
      <c r="BTV180" s="395"/>
      <c r="BTW180" s="395"/>
      <c r="BTX180" s="395"/>
      <c r="BTY180" s="395"/>
      <c r="BTZ180" s="395"/>
      <c r="BUA180" s="395"/>
      <c r="BUB180" s="395"/>
      <c r="BUC180" s="395"/>
      <c r="BUD180" s="395"/>
      <c r="BUE180" s="395"/>
      <c r="BUF180" s="395"/>
      <c r="BUG180" s="395"/>
      <c r="BUH180" s="395"/>
      <c r="BUI180" s="395"/>
      <c r="BUJ180" s="395"/>
      <c r="BUK180" s="395"/>
      <c r="BUL180" s="395"/>
      <c r="BUM180" s="395"/>
      <c r="BUN180" s="395"/>
      <c r="BUO180" s="395"/>
      <c r="BUP180" s="395"/>
      <c r="BUQ180" s="395"/>
      <c r="BUR180" s="395"/>
      <c r="BUS180" s="395"/>
      <c r="BUT180" s="395"/>
      <c r="BUU180" s="395"/>
      <c r="BUV180" s="395"/>
      <c r="BUW180" s="395"/>
      <c r="BUX180" s="395"/>
      <c r="BUY180" s="395"/>
      <c r="BUZ180" s="395"/>
      <c r="BVA180" s="395"/>
      <c r="BVB180" s="395"/>
      <c r="BVC180" s="395"/>
      <c r="BVD180" s="395"/>
      <c r="BVE180" s="395"/>
      <c r="BVF180" s="395"/>
      <c r="BVG180" s="395"/>
      <c r="BVH180" s="395"/>
      <c r="BVI180" s="395"/>
      <c r="BVJ180" s="395"/>
      <c r="BVK180" s="395"/>
      <c r="BVL180" s="395"/>
      <c r="BVM180" s="395"/>
      <c r="BVN180" s="395"/>
      <c r="BVO180" s="395"/>
      <c r="BVP180" s="395"/>
      <c r="BVQ180" s="395"/>
      <c r="BVR180" s="395"/>
      <c r="BVS180" s="395"/>
      <c r="BVT180" s="395"/>
      <c r="BVU180" s="395"/>
      <c r="BVV180" s="395"/>
      <c r="BVW180" s="395"/>
      <c r="BVX180" s="395"/>
      <c r="BVY180" s="395"/>
      <c r="BVZ180" s="395"/>
      <c r="BWA180" s="395"/>
      <c r="BWB180" s="395"/>
      <c r="BWC180" s="395"/>
      <c r="BWD180" s="395"/>
      <c r="BWE180" s="395"/>
      <c r="BWF180" s="395"/>
      <c r="BWG180" s="395"/>
      <c r="BWH180" s="395"/>
      <c r="BWI180" s="395"/>
      <c r="BWJ180" s="395"/>
      <c r="BWK180" s="395"/>
      <c r="BWL180" s="395"/>
      <c r="BWM180" s="395"/>
      <c r="BWN180" s="395"/>
      <c r="BWO180" s="395"/>
      <c r="BWP180" s="395"/>
      <c r="BWQ180" s="395"/>
      <c r="BWR180" s="395"/>
      <c r="BWS180" s="395"/>
      <c r="BWT180" s="395"/>
      <c r="BWU180" s="395"/>
      <c r="BWV180" s="395"/>
      <c r="BWW180" s="395"/>
      <c r="BWX180" s="395"/>
      <c r="BWY180" s="395"/>
      <c r="BWZ180" s="395"/>
      <c r="BXA180" s="395"/>
      <c r="BXB180" s="395"/>
      <c r="BXC180" s="395"/>
      <c r="BXD180" s="395"/>
      <c r="BXE180" s="395"/>
      <c r="BXF180" s="395"/>
      <c r="BXG180" s="395"/>
      <c r="BXH180" s="395"/>
      <c r="BXI180" s="395"/>
      <c r="BXJ180" s="395"/>
      <c r="BXK180" s="395"/>
      <c r="BXL180" s="395"/>
      <c r="BXM180" s="395"/>
      <c r="BXN180" s="395"/>
      <c r="BXO180" s="395"/>
      <c r="BXP180" s="395"/>
      <c r="BXQ180" s="395"/>
      <c r="BXR180" s="395"/>
      <c r="BXS180" s="395"/>
      <c r="BXT180" s="395"/>
      <c r="BXU180" s="395"/>
      <c r="BXV180" s="395"/>
      <c r="BXW180" s="395"/>
      <c r="BXX180" s="395"/>
      <c r="BXY180" s="395"/>
      <c r="BXZ180" s="395"/>
      <c r="BYA180" s="395"/>
      <c r="BYB180" s="395"/>
      <c r="BYC180" s="395"/>
      <c r="BYD180" s="395"/>
      <c r="BYE180" s="395"/>
      <c r="BYF180" s="395"/>
      <c r="BYG180" s="395"/>
      <c r="BYH180" s="395"/>
      <c r="BYI180" s="395"/>
      <c r="BYJ180" s="395"/>
      <c r="BYK180" s="395"/>
      <c r="BYL180" s="395"/>
      <c r="BYM180" s="395"/>
      <c r="BYN180" s="395"/>
      <c r="BYO180" s="395"/>
      <c r="BYP180" s="395"/>
      <c r="BYQ180" s="395"/>
      <c r="BYR180" s="395"/>
      <c r="BYS180" s="395"/>
      <c r="BYT180" s="395"/>
      <c r="BYU180" s="395"/>
      <c r="BYV180" s="395"/>
      <c r="BYW180" s="395"/>
      <c r="BYX180" s="395"/>
      <c r="BYY180" s="395"/>
      <c r="BYZ180" s="395"/>
      <c r="BZA180" s="395"/>
      <c r="BZB180" s="395"/>
      <c r="BZC180" s="395"/>
      <c r="BZD180" s="395"/>
      <c r="BZE180" s="395"/>
      <c r="BZF180" s="395"/>
      <c r="BZG180" s="395"/>
      <c r="BZH180" s="395"/>
      <c r="BZI180" s="395"/>
      <c r="BZJ180" s="395"/>
      <c r="BZK180" s="395"/>
      <c r="BZL180" s="395"/>
      <c r="BZM180" s="395"/>
      <c r="BZN180" s="395"/>
      <c r="BZO180" s="395"/>
      <c r="BZP180" s="395"/>
      <c r="BZQ180" s="395"/>
      <c r="BZR180" s="395"/>
      <c r="BZS180" s="395"/>
      <c r="BZT180" s="395"/>
      <c r="BZU180" s="395"/>
      <c r="BZV180" s="395"/>
      <c r="BZW180" s="395"/>
      <c r="BZX180" s="395"/>
      <c r="BZY180" s="395"/>
      <c r="BZZ180" s="395"/>
      <c r="CAA180" s="395"/>
      <c r="CAB180" s="395"/>
      <c r="CAC180" s="395"/>
      <c r="CAD180" s="395"/>
      <c r="CAE180" s="395"/>
      <c r="CAF180" s="395"/>
      <c r="CAG180" s="395"/>
      <c r="CAH180" s="395"/>
      <c r="CAI180" s="395"/>
      <c r="CAJ180" s="395"/>
      <c r="CAK180" s="395"/>
      <c r="CAL180" s="395"/>
      <c r="CAM180" s="395"/>
      <c r="CAN180" s="395"/>
      <c r="CAO180" s="395"/>
      <c r="CAP180" s="395"/>
      <c r="CAQ180" s="395"/>
      <c r="CAR180" s="395"/>
      <c r="CAS180" s="395"/>
      <c r="CAT180" s="395"/>
      <c r="CAU180" s="395"/>
      <c r="CAV180" s="395"/>
      <c r="CAW180" s="395"/>
      <c r="CAX180" s="395"/>
      <c r="CAY180" s="395"/>
      <c r="CAZ180" s="395"/>
      <c r="CBA180" s="395"/>
      <c r="CBB180" s="395"/>
      <c r="CBC180" s="395"/>
      <c r="CBD180" s="395"/>
      <c r="CBE180" s="395"/>
      <c r="CBF180" s="395"/>
      <c r="CBG180" s="395"/>
      <c r="CBH180" s="395"/>
      <c r="CBI180" s="395"/>
      <c r="CBJ180" s="395"/>
      <c r="CBK180" s="395"/>
      <c r="CBL180" s="395"/>
      <c r="CBM180" s="395"/>
      <c r="CBN180" s="395"/>
      <c r="CBO180" s="395"/>
      <c r="CBP180" s="395"/>
      <c r="CBQ180" s="395"/>
      <c r="CBR180" s="395"/>
      <c r="CBS180" s="395"/>
      <c r="CBT180" s="395"/>
      <c r="CBU180" s="395"/>
      <c r="CBV180" s="395"/>
      <c r="CBW180" s="395"/>
      <c r="CBX180" s="395"/>
      <c r="CBY180" s="395"/>
      <c r="CBZ180" s="395"/>
      <c r="CCA180" s="395"/>
      <c r="CCB180" s="395"/>
      <c r="CCC180" s="395"/>
      <c r="CCD180" s="395"/>
      <c r="CCE180" s="395"/>
      <c r="CCF180" s="395"/>
      <c r="CCG180" s="395"/>
      <c r="CCH180" s="395"/>
      <c r="CCI180" s="395"/>
      <c r="CCJ180" s="395"/>
      <c r="CCK180" s="395"/>
      <c r="CCL180" s="395"/>
      <c r="CCM180" s="395"/>
      <c r="CCN180" s="395"/>
      <c r="CCO180" s="395"/>
      <c r="CCP180" s="395"/>
      <c r="CCQ180" s="395"/>
      <c r="CCR180" s="395"/>
      <c r="CCS180" s="395"/>
      <c r="CCT180" s="395"/>
      <c r="CCU180" s="395"/>
      <c r="CCV180" s="395"/>
      <c r="CCW180" s="395"/>
      <c r="CCX180" s="395"/>
      <c r="CCY180" s="395"/>
      <c r="CCZ180" s="395"/>
      <c r="CDA180" s="395"/>
      <c r="CDB180" s="395"/>
      <c r="CDC180" s="395"/>
      <c r="CDD180" s="395"/>
      <c r="CDE180" s="395"/>
      <c r="CDF180" s="395"/>
      <c r="CDG180" s="395"/>
      <c r="CDH180" s="395"/>
      <c r="CDI180" s="395"/>
      <c r="CDJ180" s="395"/>
      <c r="CDK180" s="395"/>
      <c r="CDL180" s="395"/>
      <c r="CDM180" s="395"/>
      <c r="CDN180" s="395"/>
      <c r="CDO180" s="395"/>
      <c r="CDP180" s="395"/>
      <c r="CDQ180" s="395"/>
      <c r="CDR180" s="395"/>
      <c r="CDS180" s="395"/>
      <c r="CDT180" s="395"/>
      <c r="CDU180" s="395"/>
      <c r="CDV180" s="395"/>
      <c r="CDW180" s="395"/>
      <c r="CDX180" s="395"/>
      <c r="CDY180" s="395"/>
      <c r="CDZ180" s="395"/>
      <c r="CEA180" s="395"/>
      <c r="CEB180" s="395"/>
      <c r="CEC180" s="395"/>
      <c r="CED180" s="395"/>
      <c r="CEE180" s="395"/>
      <c r="CEF180" s="395"/>
      <c r="CEG180" s="395"/>
      <c r="CEH180" s="395"/>
      <c r="CEI180" s="395"/>
      <c r="CEJ180" s="395"/>
      <c r="CEK180" s="395"/>
      <c r="CEL180" s="395"/>
      <c r="CEM180" s="395"/>
      <c r="CEN180" s="395"/>
      <c r="CEO180" s="395"/>
      <c r="CEP180" s="395"/>
      <c r="CEQ180" s="395"/>
      <c r="CER180" s="395"/>
      <c r="CES180" s="395"/>
      <c r="CET180" s="395"/>
      <c r="CEU180" s="395"/>
      <c r="CEV180" s="395"/>
      <c r="CEW180" s="395"/>
      <c r="CEX180" s="395"/>
      <c r="CEY180" s="395"/>
      <c r="CEZ180" s="395"/>
      <c r="CFA180" s="395"/>
      <c r="CFB180" s="395"/>
      <c r="CFC180" s="395"/>
      <c r="CFD180" s="395"/>
      <c r="CFE180" s="395"/>
      <c r="CFF180" s="395"/>
      <c r="CFG180" s="395"/>
      <c r="CFH180" s="395"/>
      <c r="CFI180" s="395"/>
      <c r="CFJ180" s="395"/>
      <c r="CFK180" s="395"/>
      <c r="CFL180" s="395"/>
      <c r="CFM180" s="395"/>
      <c r="CFN180" s="395"/>
      <c r="CFO180" s="395"/>
      <c r="CFP180" s="395"/>
      <c r="CFQ180" s="395"/>
      <c r="CFR180" s="395"/>
      <c r="CFS180" s="395"/>
      <c r="CFT180" s="395"/>
      <c r="CFU180" s="395"/>
      <c r="CFV180" s="395"/>
      <c r="CFW180" s="395"/>
      <c r="CFX180" s="395"/>
      <c r="CFY180" s="395"/>
      <c r="CFZ180" s="395"/>
      <c r="CGA180" s="395"/>
      <c r="CGB180" s="395"/>
      <c r="CGC180" s="395"/>
      <c r="CGD180" s="395"/>
      <c r="CGE180" s="395"/>
      <c r="CGF180" s="395"/>
      <c r="CGG180" s="395"/>
      <c r="CGH180" s="395"/>
      <c r="CGI180" s="395"/>
      <c r="CGJ180" s="395"/>
      <c r="CGK180" s="395"/>
      <c r="CGL180" s="395"/>
      <c r="CGM180" s="395"/>
      <c r="CGN180" s="395"/>
      <c r="CGO180" s="395"/>
      <c r="CGP180" s="395"/>
      <c r="CGQ180" s="395"/>
      <c r="CGR180" s="395"/>
      <c r="CGS180" s="395"/>
      <c r="CGT180" s="395"/>
      <c r="CGU180" s="395"/>
      <c r="CGV180" s="395"/>
      <c r="CGW180" s="395"/>
      <c r="CGX180" s="395"/>
      <c r="CGY180" s="395"/>
      <c r="CGZ180" s="395"/>
      <c r="CHA180" s="395"/>
      <c r="CHB180" s="395"/>
      <c r="CHC180" s="395"/>
      <c r="CHD180" s="395"/>
      <c r="CHE180" s="395"/>
      <c r="CHF180" s="395"/>
      <c r="CHG180" s="395"/>
      <c r="CHH180" s="395"/>
      <c r="CHI180" s="395"/>
      <c r="CHJ180" s="395"/>
      <c r="CHK180" s="395"/>
      <c r="CHL180" s="395"/>
      <c r="CHM180" s="395"/>
      <c r="CHN180" s="395"/>
      <c r="CHO180" s="395"/>
      <c r="CHP180" s="395"/>
      <c r="CHQ180" s="395"/>
      <c r="CHR180" s="395"/>
      <c r="CHS180" s="395"/>
      <c r="CHT180" s="395"/>
      <c r="CHU180" s="395"/>
      <c r="CHV180" s="395"/>
      <c r="CHW180" s="395"/>
      <c r="CHX180" s="395"/>
      <c r="CHY180" s="395"/>
      <c r="CHZ180" s="395"/>
      <c r="CIA180" s="395"/>
      <c r="CIB180" s="395"/>
      <c r="CIC180" s="395"/>
      <c r="CID180" s="395"/>
      <c r="CIE180" s="395"/>
      <c r="CIF180" s="395"/>
      <c r="CIG180" s="395"/>
      <c r="CIH180" s="395"/>
      <c r="CII180" s="395"/>
      <c r="CIJ180" s="395"/>
      <c r="CIK180" s="395"/>
      <c r="CIL180" s="395"/>
      <c r="CIM180" s="395"/>
      <c r="CIN180" s="395"/>
      <c r="CIO180" s="395"/>
      <c r="CIP180" s="395"/>
      <c r="CIQ180" s="395"/>
      <c r="CIR180" s="395"/>
      <c r="CIS180" s="395"/>
      <c r="CIT180" s="395"/>
      <c r="CIU180" s="395"/>
      <c r="CIV180" s="395"/>
      <c r="CIW180" s="395"/>
      <c r="CIX180" s="395"/>
      <c r="CIY180" s="395"/>
      <c r="CIZ180" s="395"/>
      <c r="CJA180" s="395"/>
      <c r="CJB180" s="395"/>
      <c r="CJC180" s="395"/>
      <c r="CJD180" s="395"/>
      <c r="CJE180" s="395"/>
      <c r="CJF180" s="395"/>
      <c r="CJG180" s="395"/>
      <c r="CJH180" s="395"/>
      <c r="CJI180" s="395"/>
      <c r="CJJ180" s="395"/>
      <c r="CJK180" s="395"/>
      <c r="CJL180" s="395"/>
      <c r="CJM180" s="395"/>
      <c r="CJN180" s="395"/>
      <c r="CJO180" s="395"/>
      <c r="CJP180" s="395"/>
      <c r="CJQ180" s="395"/>
      <c r="CJR180" s="395"/>
      <c r="CJS180" s="395"/>
      <c r="CJT180" s="395"/>
      <c r="CJU180" s="395"/>
      <c r="CJV180" s="395"/>
      <c r="CJW180" s="395"/>
      <c r="CJX180" s="395"/>
      <c r="CJY180" s="395"/>
      <c r="CJZ180" s="395"/>
      <c r="CKA180" s="395"/>
      <c r="CKB180" s="395"/>
      <c r="CKC180" s="395"/>
      <c r="CKD180" s="395"/>
      <c r="CKE180" s="395"/>
      <c r="CKF180" s="395"/>
      <c r="CKG180" s="395"/>
      <c r="CKH180" s="395"/>
      <c r="CKI180" s="395"/>
      <c r="CKJ180" s="395"/>
      <c r="CKK180" s="395"/>
      <c r="CKL180" s="395"/>
      <c r="CKM180" s="395"/>
      <c r="CKN180" s="395"/>
      <c r="CKO180" s="395"/>
      <c r="CKP180" s="395"/>
      <c r="CKQ180" s="395"/>
      <c r="CKR180" s="395"/>
      <c r="CKS180" s="395"/>
      <c r="CKT180" s="395"/>
      <c r="CKU180" s="395"/>
      <c r="CKV180" s="395"/>
      <c r="CKW180" s="395"/>
      <c r="CKX180" s="395"/>
      <c r="CKY180" s="395"/>
      <c r="CKZ180" s="395"/>
      <c r="CLA180" s="395"/>
      <c r="CLB180" s="395"/>
      <c r="CLC180" s="395"/>
      <c r="CLD180" s="395"/>
      <c r="CLE180" s="395"/>
      <c r="CLF180" s="395"/>
      <c r="CLG180" s="395"/>
      <c r="CLH180" s="395"/>
      <c r="CLI180" s="395"/>
      <c r="CLJ180" s="395"/>
      <c r="CLK180" s="395"/>
      <c r="CLL180" s="395"/>
      <c r="CLM180" s="395"/>
      <c r="CLN180" s="395"/>
      <c r="CLO180" s="395"/>
      <c r="CLP180" s="395"/>
      <c r="CLQ180" s="395"/>
      <c r="CLR180" s="395"/>
      <c r="CLS180" s="395"/>
      <c r="CLT180" s="395"/>
      <c r="CLU180" s="395"/>
      <c r="CLV180" s="395"/>
      <c r="CLW180" s="395"/>
      <c r="CLX180" s="395"/>
      <c r="CLY180" s="395"/>
      <c r="CLZ180" s="395"/>
      <c r="CMA180" s="395"/>
      <c r="CMB180" s="395"/>
      <c r="CMC180" s="395"/>
      <c r="CMD180" s="395"/>
      <c r="CME180" s="395"/>
      <c r="CMF180" s="395"/>
      <c r="CMG180" s="395"/>
      <c r="CMH180" s="395"/>
      <c r="CMI180" s="395"/>
      <c r="CMJ180" s="395"/>
      <c r="CMK180" s="395"/>
      <c r="CML180" s="395"/>
      <c r="CMM180" s="395"/>
      <c r="CMN180" s="395"/>
      <c r="CMO180" s="395"/>
      <c r="CMP180" s="395"/>
      <c r="CMQ180" s="395"/>
      <c r="CMR180" s="395"/>
      <c r="CMS180" s="395"/>
      <c r="CMT180" s="395"/>
      <c r="CMU180" s="395"/>
      <c r="CMV180" s="395"/>
      <c r="CMW180" s="395"/>
      <c r="CMX180" s="395"/>
      <c r="CMY180" s="395"/>
      <c r="CMZ180" s="395"/>
      <c r="CNA180" s="395"/>
      <c r="CNB180" s="395"/>
      <c r="CNC180" s="395"/>
      <c r="CND180" s="395"/>
      <c r="CNE180" s="395"/>
      <c r="CNF180" s="395"/>
      <c r="CNG180" s="395"/>
      <c r="CNH180" s="395"/>
      <c r="CNI180" s="395"/>
      <c r="CNJ180" s="395"/>
      <c r="CNK180" s="395"/>
      <c r="CNL180" s="395"/>
      <c r="CNM180" s="395"/>
      <c r="CNN180" s="395"/>
      <c r="CNO180" s="395"/>
      <c r="CNP180" s="395"/>
      <c r="CNQ180" s="395"/>
      <c r="CNR180" s="395"/>
      <c r="CNS180" s="395"/>
      <c r="CNT180" s="395"/>
      <c r="CNU180" s="395"/>
      <c r="CNV180" s="395"/>
      <c r="CNW180" s="395"/>
      <c r="CNX180" s="395"/>
      <c r="CNY180" s="395"/>
      <c r="CNZ180" s="395"/>
      <c r="COA180" s="395"/>
      <c r="COB180" s="395"/>
      <c r="COC180" s="395"/>
      <c r="COD180" s="395"/>
      <c r="COE180" s="395"/>
      <c r="COF180" s="395"/>
      <c r="COG180" s="395"/>
      <c r="COH180" s="395"/>
      <c r="COI180" s="395"/>
      <c r="COJ180" s="395"/>
      <c r="COK180" s="395"/>
      <c r="COL180" s="395"/>
      <c r="COM180" s="395"/>
      <c r="CON180" s="395"/>
      <c r="COO180" s="395"/>
      <c r="COP180" s="395"/>
      <c r="COQ180" s="395"/>
      <c r="COR180" s="395"/>
      <c r="COS180" s="395"/>
      <c r="COT180" s="395"/>
      <c r="COU180" s="395"/>
      <c r="COV180" s="395"/>
      <c r="COW180" s="395"/>
      <c r="COX180" s="395"/>
      <c r="COY180" s="395"/>
      <c r="COZ180" s="395"/>
      <c r="CPA180" s="395"/>
      <c r="CPB180" s="395"/>
      <c r="CPC180" s="395"/>
      <c r="CPD180" s="395"/>
      <c r="CPE180" s="395"/>
      <c r="CPF180" s="395"/>
      <c r="CPG180" s="395"/>
      <c r="CPH180" s="395"/>
      <c r="CPI180" s="395"/>
      <c r="CPJ180" s="395"/>
      <c r="CPK180" s="395"/>
      <c r="CPL180" s="395"/>
      <c r="CPM180" s="395"/>
      <c r="CPN180" s="395"/>
      <c r="CPO180" s="395"/>
      <c r="CPP180" s="395"/>
      <c r="CPQ180" s="395"/>
      <c r="CPR180" s="395"/>
      <c r="CPS180" s="395"/>
      <c r="CPT180" s="395"/>
      <c r="CPU180" s="395"/>
      <c r="CPV180" s="395"/>
      <c r="CPW180" s="395"/>
      <c r="CPX180" s="395"/>
      <c r="CPY180" s="395"/>
      <c r="CPZ180" s="395"/>
      <c r="CQA180" s="395"/>
      <c r="CQB180" s="395"/>
      <c r="CQC180" s="395"/>
      <c r="CQD180" s="395"/>
      <c r="CQE180" s="395"/>
      <c r="CQF180" s="395"/>
      <c r="CQG180" s="395"/>
      <c r="CQH180" s="395"/>
      <c r="CQI180" s="395"/>
      <c r="CQJ180" s="395"/>
      <c r="CQK180" s="395"/>
      <c r="CQL180" s="395"/>
      <c r="CQM180" s="395"/>
      <c r="CQN180" s="395"/>
      <c r="CQO180" s="395"/>
      <c r="CQP180" s="395"/>
      <c r="CQQ180" s="395"/>
      <c r="CQR180" s="395"/>
      <c r="CQS180" s="395"/>
      <c r="CQT180" s="395"/>
      <c r="CQU180" s="395"/>
      <c r="CQV180" s="395"/>
      <c r="CQW180" s="395"/>
      <c r="CQX180" s="395"/>
      <c r="CQY180" s="395"/>
      <c r="CQZ180" s="395"/>
      <c r="CRA180" s="395"/>
      <c r="CRB180" s="395"/>
      <c r="CRC180" s="395"/>
      <c r="CRD180" s="395"/>
      <c r="CRE180" s="395"/>
      <c r="CRF180" s="395"/>
      <c r="CRG180" s="395"/>
      <c r="CRH180" s="395"/>
      <c r="CRI180" s="395"/>
      <c r="CRJ180" s="395"/>
      <c r="CRK180" s="395"/>
      <c r="CRL180" s="395"/>
      <c r="CRM180" s="395"/>
      <c r="CRN180" s="395"/>
      <c r="CRO180" s="395"/>
      <c r="CRP180" s="395"/>
      <c r="CRQ180" s="395"/>
      <c r="CRR180" s="395"/>
      <c r="CRS180" s="395"/>
      <c r="CRT180" s="395"/>
      <c r="CRU180" s="395"/>
      <c r="CRV180" s="395"/>
      <c r="CRW180" s="395"/>
      <c r="CRX180" s="395"/>
      <c r="CRY180" s="395"/>
      <c r="CRZ180" s="395"/>
      <c r="CSA180" s="395"/>
      <c r="CSB180" s="395"/>
      <c r="CSC180" s="395"/>
      <c r="CSD180" s="395"/>
      <c r="CSE180" s="395"/>
      <c r="CSF180" s="395"/>
      <c r="CSG180" s="395"/>
      <c r="CSH180" s="395"/>
      <c r="CSI180" s="395"/>
      <c r="CSJ180" s="395"/>
      <c r="CSK180" s="395"/>
      <c r="CSL180" s="395"/>
      <c r="CSM180" s="395"/>
      <c r="CSN180" s="395"/>
      <c r="CSO180" s="395"/>
      <c r="CSP180" s="395"/>
      <c r="CSQ180" s="395"/>
      <c r="CSR180" s="395"/>
      <c r="CSS180" s="395"/>
      <c r="CST180" s="395"/>
      <c r="CSU180" s="395"/>
      <c r="CSV180" s="395"/>
      <c r="CSW180" s="395"/>
      <c r="CSX180" s="395"/>
      <c r="CSY180" s="395"/>
      <c r="CSZ180" s="395"/>
      <c r="CTA180" s="395"/>
      <c r="CTB180" s="395"/>
      <c r="CTC180" s="395"/>
      <c r="CTD180" s="395"/>
      <c r="CTE180" s="395"/>
      <c r="CTF180" s="395"/>
      <c r="CTG180" s="395"/>
      <c r="CTH180" s="395"/>
      <c r="CTI180" s="395"/>
      <c r="CTJ180" s="395"/>
      <c r="CTK180" s="395"/>
      <c r="CTL180" s="395"/>
      <c r="CTM180" s="395"/>
      <c r="CTN180" s="395"/>
      <c r="CTO180" s="395"/>
      <c r="CTP180" s="395"/>
      <c r="CTQ180" s="395"/>
      <c r="CTR180" s="395"/>
      <c r="CTS180" s="395"/>
      <c r="CTT180" s="395"/>
      <c r="CTU180" s="395"/>
      <c r="CTV180" s="395"/>
      <c r="CTW180" s="395"/>
      <c r="CTX180" s="395"/>
      <c r="CTY180" s="395"/>
      <c r="CTZ180" s="395"/>
      <c r="CUA180" s="395"/>
      <c r="CUB180" s="395"/>
      <c r="CUC180" s="395"/>
      <c r="CUD180" s="395"/>
      <c r="CUE180" s="395"/>
      <c r="CUF180" s="395"/>
      <c r="CUG180" s="395"/>
      <c r="CUH180" s="395"/>
      <c r="CUI180" s="395"/>
      <c r="CUJ180" s="395"/>
      <c r="CUK180" s="395"/>
      <c r="CUL180" s="395"/>
      <c r="CUM180" s="395"/>
      <c r="CUN180" s="395"/>
      <c r="CUO180" s="395"/>
      <c r="CUP180" s="395"/>
      <c r="CUQ180" s="395"/>
      <c r="CUR180" s="395"/>
      <c r="CUS180" s="395"/>
      <c r="CUT180" s="395"/>
      <c r="CUU180" s="395"/>
      <c r="CUV180" s="395"/>
      <c r="CUW180" s="395"/>
      <c r="CUX180" s="395"/>
      <c r="CUY180" s="395"/>
      <c r="CUZ180" s="395"/>
      <c r="CVA180" s="395"/>
      <c r="CVB180" s="395"/>
      <c r="CVC180" s="395"/>
      <c r="CVD180" s="395"/>
      <c r="CVE180" s="395"/>
      <c r="CVF180" s="395"/>
      <c r="CVG180" s="395"/>
      <c r="CVH180" s="395"/>
      <c r="CVI180" s="395"/>
      <c r="CVJ180" s="395"/>
      <c r="CVK180" s="395"/>
      <c r="CVL180" s="395"/>
      <c r="CVM180" s="395"/>
      <c r="CVN180" s="395"/>
      <c r="CVO180" s="395"/>
      <c r="CVP180" s="395"/>
      <c r="CVQ180" s="395"/>
      <c r="CVR180" s="395"/>
      <c r="CVS180" s="395"/>
      <c r="CVT180" s="395"/>
      <c r="CVU180" s="395"/>
      <c r="CVV180" s="395"/>
      <c r="CVW180" s="395"/>
      <c r="CVX180" s="395"/>
      <c r="CVY180" s="395"/>
      <c r="CVZ180" s="395"/>
      <c r="CWA180" s="395"/>
      <c r="CWB180" s="395"/>
      <c r="CWC180" s="395"/>
      <c r="CWD180" s="395"/>
      <c r="CWE180" s="395"/>
      <c r="CWF180" s="395"/>
      <c r="CWG180" s="395"/>
      <c r="CWH180" s="395"/>
      <c r="CWI180" s="395"/>
      <c r="CWJ180" s="395"/>
      <c r="CWK180" s="395"/>
      <c r="CWL180" s="395"/>
      <c r="CWM180" s="395"/>
      <c r="CWN180" s="395"/>
      <c r="CWO180" s="395"/>
      <c r="CWP180" s="395"/>
      <c r="CWQ180" s="395"/>
      <c r="CWR180" s="395"/>
      <c r="CWS180" s="395"/>
      <c r="CWT180" s="395"/>
      <c r="CWU180" s="395"/>
      <c r="CWV180" s="395"/>
      <c r="CWW180" s="395"/>
      <c r="CWX180" s="395"/>
      <c r="CWY180" s="395"/>
      <c r="CWZ180" s="395"/>
      <c r="CXA180" s="395"/>
      <c r="CXB180" s="395"/>
      <c r="CXC180" s="395"/>
      <c r="CXD180" s="395"/>
      <c r="CXE180" s="395"/>
      <c r="CXF180" s="395"/>
      <c r="CXG180" s="395"/>
      <c r="CXH180" s="395"/>
      <c r="CXI180" s="395"/>
      <c r="CXJ180" s="395"/>
      <c r="CXK180" s="395"/>
      <c r="CXL180" s="395"/>
      <c r="CXM180" s="395"/>
      <c r="CXN180" s="395"/>
      <c r="CXO180" s="395"/>
      <c r="CXP180" s="395"/>
      <c r="CXQ180" s="395"/>
      <c r="CXR180" s="395"/>
      <c r="CXS180" s="395"/>
      <c r="CXT180" s="395"/>
      <c r="CXU180" s="395"/>
      <c r="CXV180" s="395"/>
      <c r="CXW180" s="395"/>
      <c r="CXX180" s="395"/>
      <c r="CXY180" s="395"/>
      <c r="CXZ180" s="395"/>
      <c r="CYA180" s="395"/>
      <c r="CYB180" s="395"/>
      <c r="CYC180" s="395"/>
      <c r="CYD180" s="395"/>
      <c r="CYE180" s="395"/>
      <c r="CYF180" s="395"/>
      <c r="CYG180" s="395"/>
      <c r="CYH180" s="395"/>
      <c r="CYI180" s="395"/>
      <c r="CYJ180" s="395"/>
      <c r="CYK180" s="395"/>
      <c r="CYL180" s="395"/>
      <c r="CYM180" s="395"/>
      <c r="CYN180" s="395"/>
      <c r="CYO180" s="395"/>
      <c r="CYP180" s="395"/>
      <c r="CYQ180" s="395"/>
      <c r="CYR180" s="395"/>
      <c r="CYS180" s="395"/>
      <c r="CYT180" s="395"/>
      <c r="CYU180" s="395"/>
      <c r="CYV180" s="395"/>
      <c r="CYW180" s="395"/>
      <c r="CYX180" s="395"/>
      <c r="CYY180" s="395"/>
      <c r="CYZ180" s="395"/>
      <c r="CZA180" s="395"/>
      <c r="CZB180" s="395"/>
      <c r="CZC180" s="395"/>
      <c r="CZD180" s="395"/>
      <c r="CZE180" s="395"/>
      <c r="CZF180" s="395"/>
      <c r="CZG180" s="395"/>
      <c r="CZH180" s="395"/>
      <c r="CZI180" s="395"/>
      <c r="CZJ180" s="395"/>
      <c r="CZK180" s="395"/>
      <c r="CZL180" s="395"/>
      <c r="CZM180" s="395"/>
      <c r="CZN180" s="395"/>
      <c r="CZO180" s="395"/>
      <c r="CZP180" s="395"/>
      <c r="CZQ180" s="395"/>
      <c r="CZR180" s="395"/>
      <c r="CZS180" s="395"/>
      <c r="CZT180" s="395"/>
      <c r="CZU180" s="395"/>
      <c r="CZV180" s="395"/>
      <c r="CZW180" s="395"/>
      <c r="CZX180" s="395"/>
      <c r="CZY180" s="395"/>
      <c r="CZZ180" s="395"/>
      <c r="DAA180" s="395"/>
      <c r="DAB180" s="395"/>
      <c r="DAC180" s="395"/>
      <c r="DAD180" s="395"/>
      <c r="DAE180" s="395"/>
      <c r="DAF180" s="395"/>
      <c r="DAG180" s="395"/>
      <c r="DAH180" s="395"/>
      <c r="DAI180" s="395"/>
      <c r="DAJ180" s="395"/>
      <c r="DAK180" s="395"/>
      <c r="DAL180" s="395"/>
      <c r="DAM180" s="395"/>
      <c r="DAN180" s="395"/>
      <c r="DAO180" s="395"/>
      <c r="DAP180" s="395"/>
      <c r="DAQ180" s="395"/>
      <c r="DAR180" s="395"/>
      <c r="DAS180" s="395"/>
      <c r="DAT180" s="395"/>
      <c r="DAU180" s="395"/>
      <c r="DAV180" s="395"/>
      <c r="DAW180" s="395"/>
      <c r="DAX180" s="395"/>
      <c r="DAY180" s="395"/>
      <c r="DAZ180" s="395"/>
      <c r="DBA180" s="395"/>
      <c r="DBB180" s="395"/>
      <c r="DBC180" s="395"/>
      <c r="DBD180" s="395"/>
      <c r="DBE180" s="395"/>
      <c r="DBF180" s="395"/>
      <c r="DBG180" s="395"/>
      <c r="DBH180" s="395"/>
      <c r="DBI180" s="395"/>
      <c r="DBJ180" s="395"/>
      <c r="DBK180" s="395"/>
      <c r="DBL180" s="395"/>
      <c r="DBM180" s="395"/>
      <c r="DBN180" s="395"/>
      <c r="DBO180" s="395"/>
      <c r="DBP180" s="395"/>
      <c r="DBQ180" s="395"/>
      <c r="DBR180" s="395"/>
      <c r="DBS180" s="395"/>
      <c r="DBT180" s="395"/>
      <c r="DBU180" s="395"/>
      <c r="DBV180" s="395"/>
      <c r="DBW180" s="395"/>
      <c r="DBX180" s="395"/>
      <c r="DBY180" s="395"/>
      <c r="DBZ180" s="395"/>
      <c r="DCA180" s="395"/>
      <c r="DCB180" s="395"/>
      <c r="DCC180" s="395"/>
      <c r="DCD180" s="395"/>
      <c r="DCE180" s="395"/>
      <c r="DCF180" s="395"/>
      <c r="DCG180" s="395"/>
      <c r="DCH180" s="395"/>
      <c r="DCI180" s="395"/>
      <c r="DCJ180" s="395"/>
      <c r="DCK180" s="395"/>
      <c r="DCL180" s="395"/>
      <c r="DCM180" s="395"/>
      <c r="DCN180" s="395"/>
      <c r="DCO180" s="395"/>
      <c r="DCP180" s="395"/>
      <c r="DCQ180" s="395"/>
      <c r="DCR180" s="395"/>
      <c r="DCS180" s="395"/>
      <c r="DCT180" s="395"/>
      <c r="DCU180" s="395"/>
      <c r="DCV180" s="395"/>
      <c r="DCW180" s="395"/>
      <c r="DCX180" s="395"/>
      <c r="DCY180" s="395"/>
      <c r="DCZ180" s="395"/>
      <c r="DDA180" s="395"/>
      <c r="DDB180" s="395"/>
      <c r="DDC180" s="395"/>
      <c r="DDD180" s="395"/>
      <c r="DDE180" s="395"/>
      <c r="DDF180" s="395"/>
      <c r="DDG180" s="395"/>
      <c r="DDH180" s="395"/>
      <c r="DDI180" s="395"/>
      <c r="DDJ180" s="395"/>
      <c r="DDK180" s="395"/>
      <c r="DDL180" s="395"/>
      <c r="DDM180" s="395"/>
      <c r="DDN180" s="395"/>
      <c r="DDO180" s="395"/>
      <c r="DDP180" s="395"/>
      <c r="DDQ180" s="395"/>
      <c r="DDR180" s="395"/>
      <c r="DDS180" s="395"/>
      <c r="DDT180" s="395"/>
      <c r="DDU180" s="395"/>
      <c r="DDV180" s="395"/>
      <c r="DDW180" s="395"/>
      <c r="DDX180" s="395"/>
      <c r="DDY180" s="395"/>
      <c r="DDZ180" s="395"/>
      <c r="DEA180" s="395"/>
      <c r="DEB180" s="395"/>
      <c r="DEC180" s="395"/>
      <c r="DED180" s="395"/>
      <c r="DEE180" s="395"/>
      <c r="DEF180" s="395"/>
      <c r="DEG180" s="395"/>
      <c r="DEH180" s="395"/>
      <c r="DEI180" s="395"/>
      <c r="DEJ180" s="395"/>
      <c r="DEK180" s="395"/>
      <c r="DEL180" s="395"/>
      <c r="DEM180" s="395"/>
      <c r="DEN180" s="395"/>
      <c r="DEO180" s="395"/>
      <c r="DEP180" s="395"/>
      <c r="DEQ180" s="395"/>
      <c r="DER180" s="395"/>
      <c r="DES180" s="395"/>
      <c r="DET180" s="395"/>
      <c r="DEU180" s="395"/>
      <c r="DEV180" s="395"/>
      <c r="DEW180" s="395"/>
      <c r="DEX180" s="395"/>
      <c r="DEY180" s="395"/>
      <c r="DEZ180" s="395"/>
      <c r="DFA180" s="395"/>
      <c r="DFB180" s="395"/>
      <c r="DFC180" s="395"/>
      <c r="DFD180" s="395"/>
      <c r="DFE180" s="395"/>
      <c r="DFF180" s="395"/>
      <c r="DFG180" s="395"/>
      <c r="DFH180" s="395"/>
      <c r="DFI180" s="395"/>
      <c r="DFJ180" s="395"/>
      <c r="DFK180" s="395"/>
      <c r="DFL180" s="395"/>
      <c r="DFM180" s="395"/>
      <c r="DFN180" s="395"/>
      <c r="DFO180" s="395"/>
      <c r="DFP180" s="395"/>
      <c r="DFQ180" s="395"/>
      <c r="DFR180" s="395"/>
      <c r="DFS180" s="395"/>
      <c r="DFT180" s="395"/>
      <c r="DFU180" s="395"/>
      <c r="DFV180" s="395"/>
      <c r="DFW180" s="395"/>
      <c r="DFX180" s="395"/>
      <c r="DFY180" s="395"/>
      <c r="DFZ180" s="395"/>
      <c r="DGA180" s="395"/>
      <c r="DGB180" s="395"/>
      <c r="DGC180" s="395"/>
      <c r="DGD180" s="395"/>
      <c r="DGE180" s="395"/>
      <c r="DGF180" s="395"/>
      <c r="DGG180" s="395"/>
      <c r="DGH180" s="395"/>
      <c r="DGI180" s="395"/>
      <c r="DGJ180" s="395"/>
      <c r="DGK180" s="395"/>
      <c r="DGL180" s="395"/>
      <c r="DGM180" s="395"/>
      <c r="DGN180" s="395"/>
      <c r="DGO180" s="395"/>
      <c r="DGP180" s="395"/>
      <c r="DGQ180" s="395"/>
      <c r="DGR180" s="395"/>
      <c r="DGS180" s="395"/>
      <c r="DGT180" s="395"/>
      <c r="DGU180" s="395"/>
      <c r="DGV180" s="395"/>
      <c r="DGW180" s="395"/>
      <c r="DGX180" s="395"/>
      <c r="DGY180" s="395"/>
      <c r="DGZ180" s="395"/>
      <c r="DHA180" s="395"/>
      <c r="DHB180" s="395"/>
      <c r="DHC180" s="395"/>
      <c r="DHD180" s="395"/>
      <c r="DHE180" s="395"/>
      <c r="DHF180" s="395"/>
      <c r="DHG180" s="395"/>
      <c r="DHH180" s="395"/>
      <c r="DHI180" s="395"/>
      <c r="DHJ180" s="395"/>
      <c r="DHK180" s="395"/>
      <c r="DHL180" s="395"/>
      <c r="DHM180" s="395"/>
      <c r="DHN180" s="395"/>
      <c r="DHO180" s="395"/>
      <c r="DHP180" s="395"/>
      <c r="DHQ180" s="395"/>
      <c r="DHR180" s="395"/>
      <c r="DHS180" s="395"/>
      <c r="DHT180" s="395"/>
      <c r="DHU180" s="395"/>
      <c r="DHV180" s="395"/>
      <c r="DHW180" s="395"/>
      <c r="DHX180" s="395"/>
      <c r="DHY180" s="395"/>
      <c r="DHZ180" s="395"/>
      <c r="DIA180" s="395"/>
      <c r="DIB180" s="395"/>
      <c r="DIC180" s="395"/>
      <c r="DID180" s="395"/>
      <c r="DIE180" s="395"/>
      <c r="DIF180" s="395"/>
      <c r="DIG180" s="395"/>
      <c r="DIH180" s="395"/>
      <c r="DII180" s="395"/>
      <c r="DIJ180" s="395"/>
      <c r="DIK180" s="395"/>
      <c r="DIL180" s="395"/>
      <c r="DIM180" s="395"/>
      <c r="DIN180" s="395"/>
      <c r="DIO180" s="395"/>
      <c r="DIP180" s="395"/>
      <c r="DIQ180" s="395"/>
      <c r="DIR180" s="395"/>
      <c r="DIS180" s="395"/>
      <c r="DIT180" s="395"/>
      <c r="DIU180" s="395"/>
      <c r="DIV180" s="395"/>
      <c r="DIW180" s="395"/>
      <c r="DIX180" s="395"/>
      <c r="DIY180" s="395"/>
      <c r="DIZ180" s="395"/>
      <c r="DJA180" s="395"/>
      <c r="DJB180" s="395"/>
      <c r="DJC180" s="395"/>
      <c r="DJD180" s="395"/>
      <c r="DJE180" s="395"/>
      <c r="DJF180" s="395"/>
      <c r="DJG180" s="395"/>
      <c r="DJH180" s="395"/>
      <c r="DJI180" s="395"/>
      <c r="DJJ180" s="395"/>
      <c r="DJK180" s="395"/>
      <c r="DJL180" s="395"/>
      <c r="DJM180" s="395"/>
      <c r="DJN180" s="395"/>
      <c r="DJO180" s="395"/>
      <c r="DJP180" s="395"/>
      <c r="DJQ180" s="395"/>
      <c r="DJR180" s="395"/>
      <c r="DJS180" s="395"/>
      <c r="DJT180" s="395"/>
      <c r="DJU180" s="395"/>
      <c r="DJV180" s="395"/>
      <c r="DJW180" s="395"/>
      <c r="DJX180" s="395"/>
      <c r="DJY180" s="395"/>
      <c r="DJZ180" s="395"/>
      <c r="DKA180" s="395"/>
      <c r="DKB180" s="395"/>
      <c r="DKC180" s="395"/>
      <c r="DKD180" s="395"/>
      <c r="DKE180" s="395"/>
      <c r="DKF180" s="395"/>
      <c r="DKG180" s="395"/>
      <c r="DKH180" s="395"/>
      <c r="DKI180" s="395"/>
      <c r="DKJ180" s="395"/>
      <c r="DKK180" s="395"/>
      <c r="DKL180" s="395"/>
      <c r="DKM180" s="395"/>
      <c r="DKN180" s="395"/>
      <c r="DKO180" s="395"/>
      <c r="DKP180" s="395"/>
      <c r="DKQ180" s="395"/>
      <c r="DKR180" s="395"/>
      <c r="DKS180" s="395"/>
      <c r="DKT180" s="395"/>
      <c r="DKU180" s="395"/>
      <c r="DKV180" s="395"/>
      <c r="DKW180" s="395"/>
      <c r="DKX180" s="395"/>
      <c r="DKY180" s="395"/>
      <c r="DKZ180" s="395"/>
      <c r="DLA180" s="395"/>
      <c r="DLB180" s="395"/>
      <c r="DLC180" s="395"/>
      <c r="DLD180" s="395"/>
      <c r="DLE180" s="395"/>
      <c r="DLF180" s="395"/>
      <c r="DLG180" s="395"/>
      <c r="DLH180" s="395"/>
      <c r="DLI180" s="395"/>
      <c r="DLJ180" s="395"/>
      <c r="DLK180" s="395"/>
      <c r="DLL180" s="395"/>
      <c r="DLM180" s="395"/>
      <c r="DLN180" s="395"/>
      <c r="DLO180" s="395"/>
      <c r="DLP180" s="395"/>
      <c r="DLQ180" s="395"/>
      <c r="DLR180" s="395"/>
      <c r="DLS180" s="395"/>
      <c r="DLT180" s="395"/>
      <c r="DLU180" s="395"/>
      <c r="DLV180" s="395"/>
      <c r="DLW180" s="395"/>
      <c r="DLX180" s="395"/>
      <c r="DLY180" s="395"/>
      <c r="DLZ180" s="395"/>
      <c r="DMA180" s="395"/>
      <c r="DMB180" s="395"/>
      <c r="DMC180" s="395"/>
      <c r="DMD180" s="395"/>
      <c r="DME180" s="395"/>
      <c r="DMF180" s="395"/>
      <c r="DMG180" s="395"/>
      <c r="DMH180" s="395"/>
      <c r="DMI180" s="395"/>
      <c r="DMJ180" s="395"/>
      <c r="DMK180" s="395"/>
      <c r="DML180" s="395"/>
      <c r="DMM180" s="395"/>
      <c r="DMN180" s="395"/>
      <c r="DMO180" s="395"/>
      <c r="DMP180" s="395"/>
      <c r="DMQ180" s="395"/>
      <c r="DMR180" s="395"/>
      <c r="DMS180" s="395"/>
      <c r="DMT180" s="395"/>
      <c r="DMU180" s="395"/>
      <c r="DMV180" s="395"/>
      <c r="DMW180" s="395"/>
      <c r="DMX180" s="395"/>
      <c r="DMY180" s="395"/>
      <c r="DMZ180" s="395"/>
      <c r="DNA180" s="395"/>
      <c r="DNB180" s="395"/>
      <c r="DNC180" s="395"/>
      <c r="DND180" s="395"/>
      <c r="DNE180" s="395"/>
      <c r="DNF180" s="395"/>
      <c r="DNG180" s="395"/>
      <c r="DNH180" s="395"/>
      <c r="DNI180" s="395"/>
      <c r="DNJ180" s="395"/>
      <c r="DNK180" s="395"/>
      <c r="DNL180" s="395"/>
      <c r="DNM180" s="395"/>
      <c r="DNN180" s="395"/>
      <c r="DNO180" s="395"/>
      <c r="DNP180" s="395"/>
      <c r="DNQ180" s="395"/>
      <c r="DNR180" s="395"/>
      <c r="DNS180" s="395"/>
      <c r="DNT180" s="395"/>
      <c r="DNU180" s="395"/>
      <c r="DNV180" s="395"/>
      <c r="DNW180" s="395"/>
      <c r="DNX180" s="395"/>
      <c r="DNY180" s="395"/>
      <c r="DNZ180" s="395"/>
      <c r="DOA180" s="395"/>
      <c r="DOB180" s="395"/>
      <c r="DOC180" s="395"/>
      <c r="DOD180" s="395"/>
      <c r="DOE180" s="395"/>
      <c r="DOF180" s="395"/>
      <c r="DOG180" s="395"/>
      <c r="DOH180" s="395"/>
      <c r="DOI180" s="395"/>
      <c r="DOJ180" s="395"/>
      <c r="DOK180" s="395"/>
      <c r="DOL180" s="395"/>
      <c r="DOM180" s="395"/>
      <c r="DON180" s="395"/>
      <c r="DOO180" s="395"/>
      <c r="DOP180" s="395"/>
      <c r="DOQ180" s="395"/>
      <c r="DOR180" s="395"/>
      <c r="DOS180" s="395"/>
      <c r="DOT180" s="395"/>
      <c r="DOU180" s="395"/>
      <c r="DOV180" s="395"/>
      <c r="DOW180" s="395"/>
      <c r="DOX180" s="395"/>
      <c r="DOY180" s="395"/>
      <c r="DOZ180" s="395"/>
      <c r="DPA180" s="395"/>
      <c r="DPB180" s="395"/>
      <c r="DPC180" s="395"/>
      <c r="DPD180" s="395"/>
      <c r="DPE180" s="395"/>
      <c r="DPF180" s="395"/>
      <c r="DPG180" s="395"/>
      <c r="DPH180" s="395"/>
      <c r="DPI180" s="395"/>
      <c r="DPJ180" s="395"/>
      <c r="DPK180" s="395"/>
      <c r="DPL180" s="395"/>
      <c r="DPM180" s="395"/>
      <c r="DPN180" s="395"/>
      <c r="DPO180" s="395"/>
      <c r="DPP180" s="395"/>
      <c r="DPQ180" s="395"/>
      <c r="DPR180" s="395"/>
      <c r="DPS180" s="395"/>
      <c r="DPT180" s="395"/>
      <c r="DPU180" s="395"/>
      <c r="DPV180" s="395"/>
      <c r="DPW180" s="395"/>
      <c r="DPX180" s="395"/>
      <c r="DPY180" s="395"/>
      <c r="DPZ180" s="395"/>
      <c r="DQA180" s="395"/>
      <c r="DQB180" s="395"/>
      <c r="DQC180" s="395"/>
      <c r="DQD180" s="395"/>
      <c r="DQE180" s="395"/>
      <c r="DQF180" s="395"/>
      <c r="DQG180" s="395"/>
      <c r="DQH180" s="395"/>
      <c r="DQI180" s="395"/>
      <c r="DQJ180" s="395"/>
      <c r="DQK180" s="395"/>
      <c r="DQL180" s="395"/>
      <c r="DQM180" s="395"/>
      <c r="DQN180" s="395"/>
      <c r="DQO180" s="395"/>
      <c r="DQP180" s="395"/>
      <c r="DQQ180" s="395"/>
      <c r="DQR180" s="395"/>
      <c r="DQS180" s="395"/>
      <c r="DQT180" s="395"/>
      <c r="DQU180" s="395"/>
      <c r="DQV180" s="395"/>
      <c r="DQW180" s="395"/>
      <c r="DQX180" s="395"/>
      <c r="DQY180" s="395"/>
      <c r="DQZ180" s="395"/>
      <c r="DRA180" s="395"/>
      <c r="DRB180" s="395"/>
      <c r="DRC180" s="395"/>
      <c r="DRD180" s="395"/>
      <c r="DRE180" s="395"/>
      <c r="DRF180" s="395"/>
      <c r="DRG180" s="395"/>
      <c r="DRH180" s="395"/>
      <c r="DRI180" s="395"/>
      <c r="DRJ180" s="395"/>
      <c r="DRK180" s="395"/>
      <c r="DRL180" s="395"/>
      <c r="DRM180" s="395"/>
      <c r="DRN180" s="395"/>
      <c r="DRO180" s="395"/>
      <c r="DRP180" s="395"/>
      <c r="DRQ180" s="395"/>
      <c r="DRR180" s="395"/>
      <c r="DRS180" s="395"/>
      <c r="DRT180" s="395"/>
      <c r="DRU180" s="395"/>
      <c r="DRV180" s="395"/>
      <c r="DRW180" s="395"/>
      <c r="DRX180" s="395"/>
      <c r="DRY180" s="395"/>
      <c r="DRZ180" s="395"/>
      <c r="DSA180" s="395"/>
      <c r="DSB180" s="395"/>
      <c r="DSC180" s="395"/>
      <c r="DSD180" s="395"/>
      <c r="DSE180" s="395"/>
      <c r="DSF180" s="395"/>
      <c r="DSG180" s="395"/>
      <c r="DSH180" s="395"/>
      <c r="DSI180" s="395"/>
      <c r="DSJ180" s="395"/>
      <c r="DSK180" s="395"/>
      <c r="DSL180" s="395"/>
      <c r="DSM180" s="395"/>
      <c r="DSN180" s="395"/>
      <c r="DSO180" s="395"/>
      <c r="DSP180" s="395"/>
      <c r="DSQ180" s="395"/>
      <c r="DSR180" s="395"/>
      <c r="DSS180" s="395"/>
      <c r="DST180" s="395"/>
      <c r="DSU180" s="395"/>
      <c r="DSV180" s="395"/>
      <c r="DSW180" s="395"/>
      <c r="DSX180" s="395"/>
      <c r="DSY180" s="395"/>
      <c r="DSZ180" s="395"/>
      <c r="DTA180" s="395"/>
      <c r="DTB180" s="395"/>
      <c r="DTC180" s="395"/>
      <c r="DTD180" s="395"/>
      <c r="DTE180" s="395"/>
      <c r="DTF180" s="395"/>
      <c r="DTG180" s="395"/>
      <c r="DTH180" s="395"/>
      <c r="DTI180" s="395"/>
      <c r="DTJ180" s="395"/>
      <c r="DTK180" s="395"/>
      <c r="DTL180" s="395"/>
      <c r="DTM180" s="395"/>
      <c r="DTN180" s="395"/>
      <c r="DTO180" s="395"/>
      <c r="DTP180" s="395"/>
      <c r="DTQ180" s="395"/>
      <c r="DTR180" s="395"/>
      <c r="DTS180" s="395"/>
      <c r="DTT180" s="395"/>
      <c r="DTU180" s="395"/>
      <c r="DTV180" s="395"/>
      <c r="DTW180" s="395"/>
      <c r="DTX180" s="395"/>
      <c r="DTY180" s="395"/>
      <c r="DTZ180" s="395"/>
      <c r="DUA180" s="395"/>
      <c r="DUB180" s="395"/>
      <c r="DUC180" s="395"/>
      <c r="DUD180" s="395"/>
      <c r="DUE180" s="395"/>
      <c r="DUF180" s="395"/>
      <c r="DUG180" s="395"/>
      <c r="DUH180" s="395"/>
      <c r="DUI180" s="395"/>
      <c r="DUJ180" s="395"/>
      <c r="DUK180" s="395"/>
      <c r="DUL180" s="395"/>
      <c r="DUM180" s="395"/>
      <c r="DUN180" s="395"/>
      <c r="DUO180" s="395"/>
      <c r="DUP180" s="395"/>
      <c r="DUQ180" s="395"/>
      <c r="DUR180" s="395"/>
      <c r="DUS180" s="395"/>
      <c r="DUT180" s="395"/>
      <c r="DUU180" s="395"/>
      <c r="DUV180" s="395"/>
      <c r="DUW180" s="395"/>
      <c r="DUX180" s="395"/>
      <c r="DUY180" s="395"/>
      <c r="DUZ180" s="395"/>
      <c r="DVA180" s="395"/>
      <c r="DVB180" s="395"/>
      <c r="DVC180" s="395"/>
      <c r="DVD180" s="395"/>
      <c r="DVE180" s="395"/>
      <c r="DVF180" s="395"/>
      <c r="DVG180" s="395"/>
      <c r="DVH180" s="395"/>
      <c r="DVI180" s="395"/>
      <c r="DVJ180" s="395"/>
      <c r="DVK180" s="395"/>
      <c r="DVL180" s="395"/>
      <c r="DVM180" s="395"/>
      <c r="DVN180" s="395"/>
      <c r="DVO180" s="395"/>
      <c r="DVP180" s="395"/>
      <c r="DVQ180" s="395"/>
      <c r="DVR180" s="395"/>
      <c r="DVS180" s="395"/>
      <c r="DVT180" s="395"/>
      <c r="DVU180" s="395"/>
      <c r="DVV180" s="395"/>
      <c r="DVW180" s="395"/>
      <c r="DVX180" s="395"/>
      <c r="DVY180" s="395"/>
      <c r="DVZ180" s="395"/>
      <c r="DWA180" s="395"/>
      <c r="DWB180" s="395"/>
      <c r="DWC180" s="395"/>
      <c r="DWD180" s="395"/>
      <c r="DWE180" s="395"/>
      <c r="DWF180" s="395"/>
      <c r="DWG180" s="395"/>
      <c r="DWH180" s="395"/>
      <c r="DWI180" s="395"/>
      <c r="DWJ180" s="395"/>
      <c r="DWK180" s="395"/>
      <c r="DWL180" s="395"/>
      <c r="DWM180" s="395"/>
      <c r="DWN180" s="395"/>
      <c r="DWO180" s="395"/>
      <c r="DWP180" s="395"/>
      <c r="DWQ180" s="395"/>
      <c r="DWR180" s="395"/>
      <c r="DWS180" s="395"/>
      <c r="DWT180" s="395"/>
      <c r="DWU180" s="395"/>
      <c r="DWV180" s="395"/>
      <c r="DWW180" s="395"/>
      <c r="DWX180" s="395"/>
      <c r="DWY180" s="395"/>
      <c r="DWZ180" s="395"/>
      <c r="DXA180" s="395"/>
      <c r="DXB180" s="395"/>
      <c r="DXC180" s="395"/>
      <c r="DXD180" s="395"/>
      <c r="DXE180" s="395"/>
      <c r="DXF180" s="395"/>
      <c r="DXG180" s="395"/>
      <c r="DXH180" s="395"/>
      <c r="DXI180" s="395"/>
      <c r="DXJ180" s="395"/>
      <c r="DXK180" s="395"/>
      <c r="DXL180" s="395"/>
      <c r="DXM180" s="395"/>
      <c r="DXN180" s="395"/>
      <c r="DXO180" s="395"/>
      <c r="DXP180" s="395"/>
      <c r="DXQ180" s="395"/>
      <c r="DXR180" s="395"/>
      <c r="DXS180" s="395"/>
      <c r="DXT180" s="395"/>
      <c r="DXU180" s="395"/>
      <c r="DXV180" s="395"/>
      <c r="DXW180" s="395"/>
      <c r="DXX180" s="395"/>
      <c r="DXY180" s="395"/>
      <c r="DXZ180" s="395"/>
      <c r="DYA180" s="395"/>
      <c r="DYB180" s="395"/>
      <c r="DYC180" s="395"/>
      <c r="DYD180" s="395"/>
      <c r="DYE180" s="395"/>
      <c r="DYF180" s="395"/>
      <c r="DYG180" s="395"/>
      <c r="DYH180" s="395"/>
      <c r="DYI180" s="395"/>
      <c r="DYJ180" s="395"/>
      <c r="DYK180" s="395"/>
      <c r="DYL180" s="395"/>
      <c r="DYM180" s="395"/>
      <c r="DYN180" s="395"/>
      <c r="DYO180" s="395"/>
      <c r="DYP180" s="395"/>
      <c r="DYQ180" s="395"/>
      <c r="DYR180" s="395"/>
      <c r="DYS180" s="395"/>
      <c r="DYT180" s="395"/>
      <c r="DYU180" s="395"/>
      <c r="DYV180" s="395"/>
      <c r="DYW180" s="395"/>
      <c r="DYX180" s="395"/>
      <c r="DYY180" s="395"/>
      <c r="DYZ180" s="395"/>
      <c r="DZA180" s="395"/>
      <c r="DZB180" s="395"/>
      <c r="DZC180" s="395"/>
      <c r="DZD180" s="395"/>
      <c r="DZE180" s="395"/>
      <c r="DZF180" s="395"/>
      <c r="DZG180" s="395"/>
      <c r="DZH180" s="395"/>
      <c r="DZI180" s="395"/>
      <c r="DZJ180" s="395"/>
      <c r="DZK180" s="395"/>
      <c r="DZL180" s="395"/>
      <c r="DZM180" s="395"/>
      <c r="DZN180" s="395"/>
      <c r="DZO180" s="395"/>
      <c r="DZP180" s="395"/>
      <c r="DZQ180" s="395"/>
      <c r="DZR180" s="395"/>
      <c r="DZS180" s="395"/>
      <c r="DZT180" s="395"/>
      <c r="DZU180" s="395"/>
      <c r="DZV180" s="395"/>
      <c r="DZW180" s="395"/>
      <c r="DZX180" s="395"/>
      <c r="DZY180" s="395"/>
      <c r="DZZ180" s="395"/>
      <c r="EAA180" s="395"/>
      <c r="EAB180" s="395"/>
      <c r="EAC180" s="395"/>
      <c r="EAD180" s="395"/>
      <c r="EAE180" s="395"/>
      <c r="EAF180" s="395"/>
      <c r="EAG180" s="395"/>
      <c r="EAH180" s="395"/>
      <c r="EAI180" s="395"/>
      <c r="EAJ180" s="395"/>
      <c r="EAK180" s="395"/>
      <c r="EAL180" s="395"/>
      <c r="EAM180" s="395"/>
      <c r="EAN180" s="395"/>
      <c r="EAO180" s="395"/>
      <c r="EAP180" s="395"/>
      <c r="EAQ180" s="395"/>
      <c r="EAR180" s="395"/>
      <c r="EAS180" s="395"/>
      <c r="EAT180" s="395"/>
      <c r="EAU180" s="395"/>
      <c r="EAV180" s="395"/>
      <c r="EAW180" s="395"/>
      <c r="EAX180" s="395"/>
      <c r="EAY180" s="395"/>
      <c r="EAZ180" s="395"/>
      <c r="EBA180" s="395"/>
      <c r="EBB180" s="395"/>
      <c r="EBC180" s="395"/>
      <c r="EBD180" s="395"/>
      <c r="EBE180" s="395"/>
      <c r="EBF180" s="395"/>
      <c r="EBG180" s="395"/>
      <c r="EBH180" s="395"/>
      <c r="EBI180" s="395"/>
      <c r="EBJ180" s="395"/>
      <c r="EBK180" s="395"/>
      <c r="EBL180" s="395"/>
      <c r="EBM180" s="395"/>
      <c r="EBN180" s="395"/>
      <c r="EBO180" s="395"/>
      <c r="EBP180" s="395"/>
      <c r="EBQ180" s="395"/>
      <c r="EBR180" s="395"/>
      <c r="EBS180" s="395"/>
      <c r="EBT180" s="395"/>
      <c r="EBU180" s="395"/>
      <c r="EBV180" s="395"/>
      <c r="EBW180" s="395"/>
      <c r="EBX180" s="395"/>
      <c r="EBY180" s="395"/>
      <c r="EBZ180" s="395"/>
      <c r="ECA180" s="395"/>
      <c r="ECB180" s="395"/>
      <c r="ECC180" s="395"/>
      <c r="ECD180" s="395"/>
      <c r="ECE180" s="395"/>
      <c r="ECF180" s="395"/>
      <c r="ECG180" s="395"/>
      <c r="ECH180" s="395"/>
      <c r="ECI180" s="395"/>
      <c r="ECJ180" s="395"/>
      <c r="ECK180" s="395"/>
      <c r="ECL180" s="395"/>
      <c r="ECM180" s="395"/>
      <c r="ECN180" s="395"/>
      <c r="ECO180" s="395"/>
      <c r="ECP180" s="395"/>
      <c r="ECQ180" s="395"/>
      <c r="ECR180" s="395"/>
      <c r="ECS180" s="395"/>
      <c r="ECT180" s="395"/>
      <c r="ECU180" s="395"/>
      <c r="ECV180" s="395"/>
      <c r="ECW180" s="395"/>
      <c r="ECX180" s="395"/>
      <c r="ECY180" s="395"/>
      <c r="ECZ180" s="395"/>
      <c r="EDA180" s="395"/>
      <c r="EDB180" s="395"/>
      <c r="EDC180" s="395"/>
      <c r="EDD180" s="395"/>
      <c r="EDE180" s="395"/>
      <c r="EDF180" s="395"/>
      <c r="EDG180" s="395"/>
      <c r="EDH180" s="395"/>
      <c r="EDI180" s="395"/>
      <c r="EDJ180" s="395"/>
      <c r="EDK180" s="395"/>
      <c r="EDL180" s="395"/>
      <c r="EDM180" s="395"/>
      <c r="EDN180" s="395"/>
      <c r="EDO180" s="395"/>
      <c r="EDP180" s="395"/>
      <c r="EDQ180" s="395"/>
      <c r="EDR180" s="395"/>
      <c r="EDS180" s="395"/>
      <c r="EDT180" s="395"/>
      <c r="EDU180" s="395"/>
      <c r="EDV180" s="395"/>
      <c r="EDW180" s="395"/>
      <c r="EDX180" s="395"/>
      <c r="EDY180" s="395"/>
      <c r="EDZ180" s="395"/>
      <c r="EEA180" s="395"/>
      <c r="EEB180" s="395"/>
      <c r="EEC180" s="395"/>
      <c r="EED180" s="395"/>
      <c r="EEE180" s="395"/>
      <c r="EEF180" s="395"/>
      <c r="EEG180" s="395"/>
      <c r="EEH180" s="395"/>
      <c r="EEI180" s="395"/>
      <c r="EEJ180" s="395"/>
      <c r="EEK180" s="395"/>
      <c r="EEL180" s="395"/>
      <c r="EEM180" s="395"/>
      <c r="EEN180" s="395"/>
      <c r="EEO180" s="395"/>
      <c r="EEP180" s="395"/>
      <c r="EEQ180" s="395"/>
      <c r="EER180" s="395"/>
      <c r="EES180" s="395"/>
      <c r="EET180" s="395"/>
      <c r="EEU180" s="395"/>
      <c r="EEV180" s="395"/>
      <c r="EEW180" s="395"/>
      <c r="EEX180" s="395"/>
      <c r="EEY180" s="395"/>
      <c r="EEZ180" s="395"/>
      <c r="EFA180" s="395"/>
      <c r="EFB180" s="395"/>
      <c r="EFC180" s="395"/>
      <c r="EFD180" s="395"/>
      <c r="EFE180" s="395"/>
      <c r="EFF180" s="395"/>
      <c r="EFG180" s="395"/>
      <c r="EFH180" s="395"/>
      <c r="EFI180" s="395"/>
      <c r="EFJ180" s="395"/>
      <c r="EFK180" s="395"/>
      <c r="EFL180" s="395"/>
      <c r="EFM180" s="395"/>
      <c r="EFN180" s="395"/>
      <c r="EFO180" s="395"/>
      <c r="EFP180" s="395"/>
      <c r="EFQ180" s="395"/>
      <c r="EFR180" s="395"/>
      <c r="EFS180" s="395"/>
      <c r="EFT180" s="395"/>
      <c r="EFU180" s="395"/>
      <c r="EFV180" s="395"/>
      <c r="EFW180" s="395"/>
      <c r="EFX180" s="395"/>
      <c r="EFY180" s="395"/>
      <c r="EFZ180" s="395"/>
      <c r="EGA180" s="395"/>
      <c r="EGB180" s="395"/>
      <c r="EGC180" s="395"/>
      <c r="EGD180" s="395"/>
      <c r="EGE180" s="395"/>
      <c r="EGF180" s="395"/>
      <c r="EGG180" s="395"/>
      <c r="EGH180" s="395"/>
      <c r="EGI180" s="395"/>
      <c r="EGJ180" s="395"/>
      <c r="EGK180" s="395"/>
      <c r="EGL180" s="395"/>
      <c r="EGM180" s="395"/>
      <c r="EGN180" s="395"/>
      <c r="EGO180" s="395"/>
      <c r="EGP180" s="395"/>
      <c r="EGQ180" s="395"/>
      <c r="EGR180" s="395"/>
      <c r="EGS180" s="395"/>
      <c r="EGT180" s="395"/>
      <c r="EGU180" s="395"/>
      <c r="EGV180" s="395"/>
      <c r="EGW180" s="395"/>
      <c r="EGX180" s="395"/>
      <c r="EGY180" s="395"/>
      <c r="EGZ180" s="395"/>
      <c r="EHA180" s="395"/>
      <c r="EHB180" s="395"/>
      <c r="EHC180" s="395"/>
      <c r="EHD180" s="395"/>
      <c r="EHE180" s="395"/>
      <c r="EHF180" s="395"/>
      <c r="EHG180" s="395"/>
      <c r="EHH180" s="395"/>
      <c r="EHI180" s="395"/>
      <c r="EHJ180" s="395"/>
      <c r="EHK180" s="395"/>
      <c r="EHL180" s="395"/>
      <c r="EHM180" s="395"/>
      <c r="EHN180" s="395"/>
      <c r="EHO180" s="395"/>
      <c r="EHP180" s="395"/>
      <c r="EHQ180" s="395"/>
      <c r="EHR180" s="395"/>
      <c r="EHS180" s="395"/>
      <c r="EHT180" s="395"/>
      <c r="EHU180" s="395"/>
      <c r="EHV180" s="395"/>
      <c r="EHW180" s="395"/>
      <c r="EHX180" s="395"/>
      <c r="EHY180" s="395"/>
      <c r="EHZ180" s="395"/>
      <c r="EIA180" s="395"/>
      <c r="EIB180" s="395"/>
      <c r="EIC180" s="395"/>
      <c r="EID180" s="395"/>
      <c r="EIE180" s="395"/>
      <c r="EIF180" s="395"/>
      <c r="EIG180" s="395"/>
      <c r="EIH180" s="395"/>
      <c r="EII180" s="395"/>
      <c r="EIJ180" s="395"/>
      <c r="EIK180" s="395"/>
      <c r="EIL180" s="395"/>
      <c r="EIM180" s="395"/>
      <c r="EIN180" s="395"/>
      <c r="EIO180" s="395"/>
      <c r="EIP180" s="395"/>
      <c r="EIQ180" s="395"/>
      <c r="EIR180" s="395"/>
      <c r="EIS180" s="395"/>
      <c r="EIT180" s="395"/>
      <c r="EIU180" s="395"/>
      <c r="EIV180" s="395"/>
      <c r="EIW180" s="395"/>
      <c r="EIX180" s="395"/>
      <c r="EIY180" s="395"/>
      <c r="EIZ180" s="395"/>
      <c r="EJA180" s="395"/>
      <c r="EJB180" s="395"/>
      <c r="EJC180" s="395"/>
      <c r="EJD180" s="395"/>
      <c r="EJE180" s="395"/>
      <c r="EJF180" s="395"/>
      <c r="EJG180" s="395"/>
      <c r="EJH180" s="395"/>
      <c r="EJI180" s="395"/>
      <c r="EJJ180" s="395"/>
      <c r="EJK180" s="395"/>
      <c r="EJL180" s="395"/>
      <c r="EJM180" s="395"/>
      <c r="EJN180" s="395"/>
      <c r="EJO180" s="395"/>
      <c r="EJP180" s="395"/>
      <c r="EJQ180" s="395"/>
      <c r="EJR180" s="395"/>
      <c r="EJS180" s="395"/>
      <c r="EJT180" s="395"/>
      <c r="EJU180" s="395"/>
      <c r="EJV180" s="395"/>
      <c r="EJW180" s="395"/>
      <c r="EJX180" s="395"/>
      <c r="EJY180" s="395"/>
      <c r="EJZ180" s="395"/>
      <c r="EKA180" s="395"/>
      <c r="EKB180" s="395"/>
      <c r="EKC180" s="395"/>
      <c r="EKD180" s="395"/>
      <c r="EKE180" s="395"/>
      <c r="EKF180" s="395"/>
      <c r="EKG180" s="395"/>
      <c r="EKH180" s="395"/>
      <c r="EKI180" s="395"/>
      <c r="EKJ180" s="395"/>
      <c r="EKK180" s="395"/>
      <c r="EKL180" s="395"/>
      <c r="EKM180" s="395"/>
      <c r="EKN180" s="395"/>
      <c r="EKO180" s="395"/>
      <c r="EKP180" s="395"/>
      <c r="EKQ180" s="395"/>
      <c r="EKR180" s="395"/>
      <c r="EKS180" s="395"/>
      <c r="EKT180" s="395"/>
      <c r="EKU180" s="395"/>
      <c r="EKV180" s="395"/>
      <c r="EKW180" s="395"/>
      <c r="EKX180" s="395"/>
      <c r="EKY180" s="395"/>
      <c r="EKZ180" s="395"/>
      <c r="ELA180" s="395"/>
      <c r="ELB180" s="395"/>
      <c r="ELC180" s="395"/>
      <c r="ELD180" s="395"/>
      <c r="ELE180" s="395"/>
      <c r="ELF180" s="395"/>
      <c r="ELG180" s="395"/>
      <c r="ELH180" s="395"/>
      <c r="ELI180" s="395"/>
      <c r="ELJ180" s="395"/>
      <c r="ELK180" s="395"/>
      <c r="ELL180" s="395"/>
      <c r="ELM180" s="395"/>
      <c r="ELN180" s="395"/>
      <c r="ELO180" s="395"/>
      <c r="ELP180" s="395"/>
      <c r="ELQ180" s="395"/>
      <c r="ELR180" s="395"/>
      <c r="ELS180" s="395"/>
      <c r="ELT180" s="395"/>
      <c r="ELU180" s="395"/>
      <c r="ELV180" s="395"/>
      <c r="ELW180" s="395"/>
      <c r="ELX180" s="395"/>
      <c r="ELY180" s="395"/>
      <c r="ELZ180" s="395"/>
      <c r="EMA180" s="395"/>
      <c r="EMB180" s="395"/>
      <c r="EMC180" s="395"/>
      <c r="EMD180" s="395"/>
      <c r="EME180" s="395"/>
      <c r="EMF180" s="395"/>
      <c r="EMG180" s="395"/>
      <c r="EMH180" s="395"/>
      <c r="EMI180" s="395"/>
      <c r="EMJ180" s="395"/>
      <c r="EMK180" s="395"/>
      <c r="EML180" s="395"/>
      <c r="EMM180" s="395"/>
      <c r="EMN180" s="395"/>
      <c r="EMO180" s="395"/>
      <c r="EMP180" s="395"/>
      <c r="EMQ180" s="395"/>
      <c r="EMR180" s="395"/>
      <c r="EMS180" s="395"/>
      <c r="EMT180" s="395"/>
      <c r="EMU180" s="395"/>
      <c r="EMV180" s="395"/>
      <c r="EMW180" s="395"/>
      <c r="EMX180" s="395"/>
      <c r="EMY180" s="395"/>
      <c r="EMZ180" s="395"/>
      <c r="ENA180" s="395"/>
      <c r="ENB180" s="395"/>
      <c r="ENC180" s="395"/>
      <c r="END180" s="395"/>
      <c r="ENE180" s="395"/>
      <c r="ENF180" s="395"/>
      <c r="ENG180" s="395"/>
      <c r="ENH180" s="395"/>
      <c r="ENI180" s="395"/>
      <c r="ENJ180" s="395"/>
      <c r="ENK180" s="395"/>
      <c r="ENL180" s="395"/>
      <c r="ENM180" s="395"/>
      <c r="ENN180" s="395"/>
      <c r="ENO180" s="395"/>
      <c r="ENP180" s="395"/>
      <c r="ENQ180" s="395"/>
      <c r="ENR180" s="395"/>
      <c r="ENS180" s="395"/>
      <c r="ENT180" s="395"/>
      <c r="ENU180" s="395"/>
      <c r="ENV180" s="395"/>
      <c r="ENW180" s="395"/>
      <c r="ENX180" s="395"/>
      <c r="ENY180" s="395"/>
      <c r="ENZ180" s="395"/>
      <c r="EOA180" s="395"/>
      <c r="EOB180" s="395"/>
      <c r="EOC180" s="395"/>
      <c r="EOD180" s="395"/>
      <c r="EOE180" s="395"/>
      <c r="EOF180" s="395"/>
      <c r="EOG180" s="395"/>
      <c r="EOH180" s="395"/>
      <c r="EOI180" s="395"/>
      <c r="EOJ180" s="395"/>
      <c r="EOK180" s="395"/>
      <c r="EOL180" s="395"/>
      <c r="EOM180" s="395"/>
      <c r="EON180" s="395"/>
      <c r="EOO180" s="395"/>
      <c r="EOP180" s="395"/>
      <c r="EOQ180" s="395"/>
      <c r="EOR180" s="395"/>
      <c r="EOS180" s="395"/>
      <c r="EOT180" s="395"/>
      <c r="EOU180" s="395"/>
      <c r="EOV180" s="395"/>
      <c r="EOW180" s="395"/>
      <c r="EOX180" s="395"/>
      <c r="EOY180" s="395"/>
      <c r="EOZ180" s="395"/>
      <c r="EPA180" s="395"/>
      <c r="EPB180" s="395"/>
      <c r="EPC180" s="395"/>
      <c r="EPD180" s="395"/>
      <c r="EPE180" s="395"/>
      <c r="EPF180" s="395"/>
      <c r="EPG180" s="395"/>
      <c r="EPH180" s="395"/>
      <c r="EPI180" s="395"/>
      <c r="EPJ180" s="395"/>
      <c r="EPK180" s="395"/>
      <c r="EPL180" s="395"/>
      <c r="EPM180" s="395"/>
      <c r="EPN180" s="395"/>
      <c r="EPO180" s="395"/>
      <c r="EPP180" s="395"/>
      <c r="EPQ180" s="395"/>
      <c r="EPR180" s="395"/>
      <c r="EPS180" s="395"/>
      <c r="EPT180" s="395"/>
      <c r="EPU180" s="395"/>
      <c r="EPV180" s="395"/>
      <c r="EPW180" s="395"/>
      <c r="EPX180" s="395"/>
      <c r="EPY180" s="395"/>
      <c r="EPZ180" s="395"/>
      <c r="EQA180" s="395"/>
      <c r="EQB180" s="395"/>
      <c r="EQC180" s="395"/>
      <c r="EQD180" s="395"/>
      <c r="EQE180" s="395"/>
      <c r="EQF180" s="395"/>
      <c r="EQG180" s="395"/>
      <c r="EQH180" s="395"/>
      <c r="EQI180" s="395"/>
      <c r="EQJ180" s="395"/>
      <c r="EQK180" s="395"/>
      <c r="EQL180" s="395"/>
      <c r="EQM180" s="395"/>
      <c r="EQN180" s="395"/>
      <c r="EQO180" s="395"/>
      <c r="EQP180" s="395"/>
      <c r="EQQ180" s="395"/>
      <c r="EQR180" s="395"/>
      <c r="EQS180" s="395"/>
      <c r="EQT180" s="395"/>
      <c r="EQU180" s="395"/>
      <c r="EQV180" s="395"/>
      <c r="EQW180" s="395"/>
      <c r="EQX180" s="395"/>
      <c r="EQY180" s="395"/>
      <c r="EQZ180" s="395"/>
      <c r="ERA180" s="395"/>
      <c r="ERB180" s="395"/>
      <c r="ERC180" s="395"/>
      <c r="ERD180" s="395"/>
      <c r="ERE180" s="395"/>
      <c r="ERF180" s="395"/>
      <c r="ERG180" s="395"/>
      <c r="ERH180" s="395"/>
      <c r="ERI180" s="395"/>
      <c r="ERJ180" s="395"/>
      <c r="ERK180" s="395"/>
      <c r="ERL180" s="395"/>
      <c r="ERM180" s="395"/>
      <c r="ERN180" s="395"/>
      <c r="ERO180" s="395"/>
      <c r="ERP180" s="395"/>
      <c r="ERQ180" s="395"/>
      <c r="ERR180" s="395"/>
      <c r="ERS180" s="395"/>
      <c r="ERT180" s="395"/>
      <c r="ERU180" s="395"/>
      <c r="ERV180" s="395"/>
      <c r="ERW180" s="395"/>
      <c r="ERX180" s="395"/>
      <c r="ERY180" s="395"/>
      <c r="ERZ180" s="395"/>
      <c r="ESA180" s="395"/>
      <c r="ESB180" s="395"/>
      <c r="ESC180" s="395"/>
      <c r="ESD180" s="395"/>
      <c r="ESE180" s="395"/>
      <c r="ESF180" s="395"/>
      <c r="ESG180" s="395"/>
      <c r="ESH180" s="395"/>
      <c r="ESI180" s="395"/>
      <c r="ESJ180" s="395"/>
      <c r="ESK180" s="395"/>
      <c r="ESL180" s="395"/>
      <c r="ESM180" s="395"/>
      <c r="ESN180" s="395"/>
      <c r="ESO180" s="395"/>
      <c r="ESP180" s="395"/>
      <c r="ESQ180" s="395"/>
      <c r="ESR180" s="395"/>
      <c r="ESS180" s="395"/>
      <c r="EST180" s="395"/>
      <c r="ESU180" s="395"/>
      <c r="ESV180" s="395"/>
      <c r="ESW180" s="395"/>
      <c r="ESX180" s="395"/>
      <c r="ESY180" s="395"/>
      <c r="ESZ180" s="395"/>
      <c r="ETA180" s="395"/>
      <c r="ETB180" s="395"/>
      <c r="ETC180" s="395"/>
      <c r="ETD180" s="395"/>
      <c r="ETE180" s="395"/>
      <c r="ETF180" s="395"/>
      <c r="ETG180" s="395"/>
      <c r="ETH180" s="395"/>
      <c r="ETI180" s="395"/>
      <c r="ETJ180" s="395"/>
      <c r="ETK180" s="395"/>
      <c r="ETL180" s="395"/>
      <c r="ETM180" s="395"/>
      <c r="ETN180" s="395"/>
      <c r="ETO180" s="395"/>
      <c r="ETP180" s="395"/>
      <c r="ETQ180" s="395"/>
      <c r="ETR180" s="395"/>
      <c r="ETS180" s="395"/>
      <c r="ETT180" s="395"/>
      <c r="ETU180" s="395"/>
      <c r="ETV180" s="395"/>
      <c r="ETW180" s="395"/>
      <c r="ETX180" s="395"/>
      <c r="ETY180" s="395"/>
      <c r="ETZ180" s="395"/>
      <c r="EUA180" s="395"/>
      <c r="EUB180" s="395"/>
      <c r="EUC180" s="395"/>
      <c r="EUD180" s="395"/>
      <c r="EUE180" s="395"/>
      <c r="EUF180" s="395"/>
      <c r="EUG180" s="395"/>
      <c r="EUH180" s="395"/>
      <c r="EUI180" s="395"/>
      <c r="EUJ180" s="395"/>
      <c r="EUK180" s="395"/>
      <c r="EUL180" s="395"/>
      <c r="EUM180" s="395"/>
      <c r="EUN180" s="395"/>
      <c r="EUO180" s="395"/>
      <c r="EUP180" s="395"/>
      <c r="EUQ180" s="395"/>
      <c r="EUR180" s="395"/>
      <c r="EUS180" s="395"/>
      <c r="EUT180" s="395"/>
      <c r="EUU180" s="395"/>
      <c r="EUV180" s="395"/>
      <c r="EUW180" s="395"/>
      <c r="EUX180" s="395"/>
      <c r="EUY180" s="395"/>
      <c r="EUZ180" s="395"/>
      <c r="EVA180" s="395"/>
      <c r="EVB180" s="395"/>
      <c r="EVC180" s="395"/>
      <c r="EVD180" s="395"/>
      <c r="EVE180" s="395"/>
      <c r="EVF180" s="395"/>
      <c r="EVG180" s="395"/>
      <c r="EVH180" s="395"/>
      <c r="EVI180" s="395"/>
      <c r="EVJ180" s="395"/>
      <c r="EVK180" s="395"/>
      <c r="EVL180" s="395"/>
      <c r="EVM180" s="395"/>
      <c r="EVN180" s="395"/>
      <c r="EVO180" s="395"/>
      <c r="EVP180" s="395"/>
      <c r="EVQ180" s="395"/>
      <c r="EVR180" s="395"/>
      <c r="EVS180" s="395"/>
      <c r="EVT180" s="395"/>
      <c r="EVU180" s="395"/>
      <c r="EVV180" s="395"/>
      <c r="EVW180" s="395"/>
      <c r="EVX180" s="395"/>
      <c r="EVY180" s="395"/>
      <c r="EVZ180" s="395"/>
      <c r="EWA180" s="395"/>
      <c r="EWB180" s="395"/>
      <c r="EWC180" s="395"/>
      <c r="EWD180" s="395"/>
      <c r="EWE180" s="395"/>
      <c r="EWF180" s="395"/>
      <c r="EWG180" s="395"/>
      <c r="EWH180" s="395"/>
      <c r="EWI180" s="395"/>
      <c r="EWJ180" s="395"/>
      <c r="EWK180" s="395"/>
      <c r="EWL180" s="395"/>
      <c r="EWM180" s="395"/>
      <c r="EWN180" s="395"/>
      <c r="EWO180" s="395"/>
      <c r="EWP180" s="395"/>
      <c r="EWQ180" s="395"/>
      <c r="EWR180" s="395"/>
      <c r="EWS180" s="395"/>
      <c r="EWT180" s="395"/>
      <c r="EWU180" s="395"/>
      <c r="EWV180" s="395"/>
      <c r="EWW180" s="395"/>
      <c r="EWX180" s="395"/>
      <c r="EWY180" s="395"/>
      <c r="EWZ180" s="395"/>
      <c r="EXA180" s="395"/>
      <c r="EXB180" s="395"/>
      <c r="EXC180" s="395"/>
      <c r="EXD180" s="395"/>
      <c r="EXE180" s="395"/>
      <c r="EXF180" s="395"/>
      <c r="EXG180" s="395"/>
      <c r="EXH180" s="395"/>
      <c r="EXI180" s="395"/>
      <c r="EXJ180" s="395"/>
      <c r="EXK180" s="395"/>
      <c r="EXL180" s="395"/>
      <c r="EXM180" s="395"/>
      <c r="EXN180" s="395"/>
      <c r="EXO180" s="395"/>
      <c r="EXP180" s="395"/>
      <c r="EXQ180" s="395"/>
      <c r="EXR180" s="395"/>
      <c r="EXS180" s="395"/>
      <c r="EXT180" s="395"/>
      <c r="EXU180" s="395"/>
      <c r="EXV180" s="395"/>
      <c r="EXW180" s="395"/>
      <c r="EXX180" s="395"/>
      <c r="EXY180" s="395"/>
      <c r="EXZ180" s="395"/>
      <c r="EYA180" s="395"/>
      <c r="EYB180" s="395"/>
      <c r="EYC180" s="395"/>
      <c r="EYD180" s="395"/>
      <c r="EYE180" s="395"/>
      <c r="EYF180" s="395"/>
      <c r="EYG180" s="395"/>
      <c r="EYH180" s="395"/>
      <c r="EYI180" s="395"/>
      <c r="EYJ180" s="395"/>
      <c r="EYK180" s="395"/>
      <c r="EYL180" s="395"/>
      <c r="EYM180" s="395"/>
      <c r="EYN180" s="395"/>
      <c r="EYO180" s="395"/>
      <c r="EYP180" s="395"/>
      <c r="EYQ180" s="395"/>
      <c r="EYR180" s="395"/>
      <c r="EYS180" s="395"/>
      <c r="EYT180" s="395"/>
      <c r="EYU180" s="395"/>
      <c r="EYV180" s="395"/>
      <c r="EYW180" s="395"/>
      <c r="EYX180" s="395"/>
      <c r="EYY180" s="395"/>
      <c r="EYZ180" s="395"/>
      <c r="EZA180" s="395"/>
      <c r="EZB180" s="395"/>
      <c r="EZC180" s="395"/>
      <c r="EZD180" s="395"/>
      <c r="EZE180" s="395"/>
      <c r="EZF180" s="395"/>
      <c r="EZG180" s="395"/>
      <c r="EZH180" s="395"/>
      <c r="EZI180" s="395"/>
      <c r="EZJ180" s="395"/>
      <c r="EZK180" s="395"/>
      <c r="EZL180" s="395"/>
      <c r="EZM180" s="395"/>
      <c r="EZN180" s="395"/>
      <c r="EZO180" s="395"/>
      <c r="EZP180" s="395"/>
      <c r="EZQ180" s="395"/>
      <c r="EZR180" s="395"/>
      <c r="EZS180" s="395"/>
      <c r="EZT180" s="395"/>
      <c r="EZU180" s="395"/>
      <c r="EZV180" s="395"/>
      <c r="EZW180" s="395"/>
      <c r="EZX180" s="395"/>
      <c r="EZY180" s="395"/>
      <c r="EZZ180" s="395"/>
      <c r="FAA180" s="395"/>
      <c r="FAB180" s="395"/>
      <c r="FAC180" s="395"/>
      <c r="FAD180" s="395"/>
      <c r="FAE180" s="395"/>
      <c r="FAF180" s="395"/>
      <c r="FAG180" s="395"/>
      <c r="FAH180" s="395"/>
      <c r="FAI180" s="395"/>
      <c r="FAJ180" s="395"/>
      <c r="FAK180" s="395"/>
      <c r="FAL180" s="395"/>
      <c r="FAM180" s="395"/>
      <c r="FAN180" s="395"/>
      <c r="FAO180" s="395"/>
      <c r="FAP180" s="395"/>
      <c r="FAQ180" s="395"/>
      <c r="FAR180" s="395"/>
      <c r="FAS180" s="395"/>
      <c r="FAT180" s="395"/>
      <c r="FAU180" s="395"/>
      <c r="FAV180" s="395"/>
      <c r="FAW180" s="395"/>
      <c r="FAX180" s="395"/>
      <c r="FAY180" s="395"/>
      <c r="FAZ180" s="395"/>
      <c r="FBA180" s="395"/>
      <c r="FBB180" s="395"/>
      <c r="FBC180" s="395"/>
      <c r="FBD180" s="395"/>
      <c r="FBE180" s="395"/>
      <c r="FBF180" s="395"/>
      <c r="FBG180" s="395"/>
      <c r="FBH180" s="395"/>
      <c r="FBI180" s="395"/>
      <c r="FBJ180" s="395"/>
      <c r="FBK180" s="395"/>
      <c r="FBL180" s="395"/>
      <c r="FBM180" s="395"/>
      <c r="FBN180" s="395"/>
      <c r="FBO180" s="395"/>
      <c r="FBP180" s="395"/>
      <c r="FBQ180" s="395"/>
      <c r="FBR180" s="395"/>
      <c r="FBS180" s="395"/>
      <c r="FBT180" s="395"/>
      <c r="FBU180" s="395"/>
      <c r="FBV180" s="395"/>
      <c r="FBW180" s="395"/>
      <c r="FBX180" s="395"/>
      <c r="FBY180" s="395"/>
      <c r="FBZ180" s="395"/>
      <c r="FCA180" s="395"/>
      <c r="FCB180" s="395"/>
      <c r="FCC180" s="395"/>
      <c r="FCD180" s="395"/>
      <c r="FCE180" s="395"/>
      <c r="FCF180" s="395"/>
      <c r="FCG180" s="395"/>
      <c r="FCH180" s="395"/>
      <c r="FCI180" s="395"/>
      <c r="FCJ180" s="395"/>
      <c r="FCK180" s="395"/>
      <c r="FCL180" s="395"/>
      <c r="FCM180" s="395"/>
      <c r="FCN180" s="395"/>
      <c r="FCO180" s="395"/>
      <c r="FCP180" s="395"/>
      <c r="FCQ180" s="395"/>
      <c r="FCR180" s="395"/>
      <c r="FCS180" s="395"/>
      <c r="FCT180" s="395"/>
      <c r="FCU180" s="395"/>
      <c r="FCV180" s="395"/>
      <c r="FCW180" s="395"/>
      <c r="FCX180" s="395"/>
      <c r="FCY180" s="395"/>
      <c r="FCZ180" s="395"/>
      <c r="FDA180" s="395"/>
      <c r="FDB180" s="395"/>
      <c r="FDC180" s="395"/>
      <c r="FDD180" s="395"/>
      <c r="FDE180" s="395"/>
      <c r="FDF180" s="395"/>
      <c r="FDG180" s="395"/>
      <c r="FDH180" s="395"/>
      <c r="FDI180" s="395"/>
      <c r="FDJ180" s="395"/>
      <c r="FDK180" s="395"/>
      <c r="FDL180" s="395"/>
      <c r="FDM180" s="395"/>
      <c r="FDN180" s="395"/>
      <c r="FDO180" s="395"/>
      <c r="FDP180" s="395"/>
      <c r="FDQ180" s="395"/>
      <c r="FDR180" s="395"/>
      <c r="FDS180" s="395"/>
      <c r="FDT180" s="395"/>
      <c r="FDU180" s="395"/>
      <c r="FDV180" s="395"/>
      <c r="FDW180" s="395"/>
      <c r="FDX180" s="395"/>
      <c r="FDY180" s="395"/>
      <c r="FDZ180" s="395"/>
      <c r="FEA180" s="395"/>
      <c r="FEB180" s="395"/>
      <c r="FEC180" s="395"/>
      <c r="FED180" s="395"/>
      <c r="FEE180" s="395"/>
      <c r="FEF180" s="395"/>
      <c r="FEG180" s="395"/>
      <c r="FEH180" s="395"/>
      <c r="FEI180" s="395"/>
      <c r="FEJ180" s="395"/>
      <c r="FEK180" s="395"/>
      <c r="FEL180" s="395"/>
      <c r="FEM180" s="395"/>
      <c r="FEN180" s="395"/>
      <c r="FEO180" s="395"/>
      <c r="FEP180" s="395"/>
      <c r="FEQ180" s="395"/>
      <c r="FER180" s="395"/>
      <c r="FES180" s="395"/>
      <c r="FET180" s="395"/>
      <c r="FEU180" s="395"/>
      <c r="FEV180" s="395"/>
      <c r="FEW180" s="395"/>
      <c r="FEX180" s="395"/>
      <c r="FEY180" s="395"/>
      <c r="FEZ180" s="395"/>
      <c r="FFA180" s="395"/>
      <c r="FFB180" s="395"/>
      <c r="FFC180" s="395"/>
      <c r="FFD180" s="395"/>
      <c r="FFE180" s="395"/>
      <c r="FFF180" s="395"/>
      <c r="FFG180" s="395"/>
      <c r="FFH180" s="395"/>
      <c r="FFI180" s="395"/>
      <c r="FFJ180" s="395"/>
      <c r="FFK180" s="395"/>
      <c r="FFL180" s="395"/>
      <c r="FFM180" s="395"/>
      <c r="FFN180" s="395"/>
      <c r="FFO180" s="395"/>
      <c r="FFP180" s="395"/>
      <c r="FFQ180" s="395"/>
      <c r="FFR180" s="395"/>
      <c r="FFS180" s="395"/>
      <c r="FFT180" s="395"/>
      <c r="FFU180" s="395"/>
      <c r="FFV180" s="395"/>
      <c r="FFW180" s="395"/>
      <c r="FFX180" s="395"/>
      <c r="FFY180" s="395"/>
      <c r="FFZ180" s="395"/>
      <c r="FGA180" s="395"/>
      <c r="FGB180" s="395"/>
      <c r="FGC180" s="395"/>
      <c r="FGD180" s="395"/>
      <c r="FGE180" s="395"/>
      <c r="FGF180" s="395"/>
      <c r="FGG180" s="395"/>
      <c r="FGH180" s="395"/>
      <c r="FGI180" s="395"/>
      <c r="FGJ180" s="395"/>
      <c r="FGK180" s="395"/>
      <c r="FGL180" s="395"/>
      <c r="FGM180" s="395"/>
      <c r="FGN180" s="395"/>
      <c r="FGO180" s="395"/>
      <c r="FGP180" s="395"/>
      <c r="FGQ180" s="395"/>
      <c r="FGR180" s="395"/>
      <c r="FGS180" s="395"/>
      <c r="FGT180" s="395"/>
      <c r="FGU180" s="395"/>
      <c r="FGV180" s="395"/>
      <c r="FGW180" s="395"/>
      <c r="FGX180" s="395"/>
      <c r="FGY180" s="395"/>
      <c r="FGZ180" s="395"/>
      <c r="FHA180" s="395"/>
      <c r="FHB180" s="395"/>
      <c r="FHC180" s="395"/>
      <c r="FHD180" s="395"/>
      <c r="FHE180" s="395"/>
      <c r="FHF180" s="395"/>
      <c r="FHG180" s="395"/>
      <c r="FHH180" s="395"/>
      <c r="FHI180" s="395"/>
      <c r="FHJ180" s="395"/>
      <c r="FHK180" s="395"/>
      <c r="FHL180" s="395"/>
      <c r="FHM180" s="395"/>
      <c r="FHN180" s="395"/>
      <c r="FHO180" s="395"/>
      <c r="FHP180" s="395"/>
      <c r="FHQ180" s="395"/>
      <c r="FHR180" s="395"/>
      <c r="FHS180" s="395"/>
      <c r="FHT180" s="395"/>
      <c r="FHU180" s="395"/>
      <c r="FHV180" s="395"/>
      <c r="FHW180" s="395"/>
      <c r="FHX180" s="395"/>
      <c r="FHY180" s="395"/>
      <c r="FHZ180" s="395"/>
      <c r="FIA180" s="395"/>
      <c r="FIB180" s="395"/>
      <c r="FIC180" s="395"/>
      <c r="FID180" s="395"/>
      <c r="FIE180" s="395"/>
      <c r="FIF180" s="395"/>
      <c r="FIG180" s="395"/>
      <c r="FIH180" s="395"/>
      <c r="FII180" s="395"/>
      <c r="FIJ180" s="395"/>
      <c r="FIK180" s="395"/>
      <c r="FIL180" s="395"/>
      <c r="FIM180" s="395"/>
      <c r="FIN180" s="395"/>
      <c r="FIO180" s="395"/>
      <c r="FIP180" s="395"/>
      <c r="FIQ180" s="395"/>
      <c r="FIR180" s="395"/>
      <c r="FIS180" s="395"/>
      <c r="FIT180" s="395"/>
      <c r="FIU180" s="395"/>
      <c r="FIV180" s="395"/>
      <c r="FIW180" s="395"/>
      <c r="FIX180" s="395"/>
      <c r="FIY180" s="395"/>
      <c r="FIZ180" s="395"/>
      <c r="FJA180" s="395"/>
      <c r="FJB180" s="395"/>
      <c r="FJC180" s="395"/>
      <c r="FJD180" s="395"/>
      <c r="FJE180" s="395"/>
      <c r="FJF180" s="395"/>
      <c r="FJG180" s="395"/>
      <c r="FJH180" s="395"/>
      <c r="FJI180" s="395"/>
      <c r="FJJ180" s="395"/>
      <c r="FJK180" s="395"/>
      <c r="FJL180" s="395"/>
      <c r="FJM180" s="395"/>
      <c r="FJN180" s="395"/>
      <c r="FJO180" s="395"/>
      <c r="FJP180" s="395"/>
      <c r="FJQ180" s="395"/>
      <c r="FJR180" s="395"/>
      <c r="FJS180" s="395"/>
      <c r="FJT180" s="395"/>
      <c r="FJU180" s="395"/>
      <c r="FJV180" s="395"/>
      <c r="FJW180" s="395"/>
      <c r="FJX180" s="395"/>
      <c r="FJY180" s="395"/>
      <c r="FJZ180" s="395"/>
      <c r="FKA180" s="395"/>
      <c r="FKB180" s="395"/>
      <c r="FKC180" s="395"/>
      <c r="FKD180" s="395"/>
      <c r="FKE180" s="395"/>
      <c r="FKF180" s="395"/>
      <c r="FKG180" s="395"/>
      <c r="FKH180" s="395"/>
      <c r="FKI180" s="395"/>
      <c r="FKJ180" s="395"/>
      <c r="FKK180" s="395"/>
      <c r="FKL180" s="395"/>
      <c r="FKM180" s="395"/>
      <c r="FKN180" s="395"/>
      <c r="FKO180" s="395"/>
      <c r="FKP180" s="395"/>
      <c r="FKQ180" s="395"/>
      <c r="FKR180" s="395"/>
      <c r="FKS180" s="395"/>
      <c r="FKT180" s="395"/>
      <c r="FKU180" s="395"/>
      <c r="FKV180" s="395"/>
      <c r="FKW180" s="395"/>
      <c r="FKX180" s="395"/>
      <c r="FKY180" s="395"/>
      <c r="FKZ180" s="395"/>
      <c r="FLA180" s="395"/>
      <c r="FLB180" s="395"/>
      <c r="FLC180" s="395"/>
      <c r="FLD180" s="395"/>
      <c r="FLE180" s="395"/>
      <c r="FLF180" s="395"/>
      <c r="FLG180" s="395"/>
      <c r="FLH180" s="395"/>
      <c r="FLI180" s="395"/>
      <c r="FLJ180" s="395"/>
      <c r="FLK180" s="395"/>
      <c r="FLL180" s="395"/>
      <c r="FLM180" s="395"/>
      <c r="FLN180" s="395"/>
      <c r="FLO180" s="395"/>
      <c r="FLP180" s="395"/>
      <c r="FLQ180" s="395"/>
      <c r="FLR180" s="395"/>
      <c r="FLS180" s="395"/>
      <c r="FLT180" s="395"/>
      <c r="FLU180" s="395"/>
      <c r="FLV180" s="395"/>
      <c r="FLW180" s="395"/>
      <c r="FLX180" s="395"/>
      <c r="FLY180" s="395"/>
      <c r="FLZ180" s="395"/>
      <c r="FMA180" s="395"/>
      <c r="FMB180" s="395"/>
      <c r="FMC180" s="395"/>
      <c r="FMD180" s="395"/>
      <c r="FME180" s="395"/>
      <c r="FMF180" s="395"/>
      <c r="FMG180" s="395"/>
      <c r="FMH180" s="395"/>
      <c r="FMI180" s="395"/>
      <c r="FMJ180" s="395"/>
      <c r="FMK180" s="395"/>
      <c r="FML180" s="395"/>
      <c r="FMM180" s="395"/>
      <c r="FMN180" s="395"/>
      <c r="FMO180" s="395"/>
      <c r="FMP180" s="395"/>
      <c r="FMQ180" s="395"/>
      <c r="FMR180" s="395"/>
      <c r="FMS180" s="395"/>
      <c r="FMT180" s="395"/>
      <c r="FMU180" s="395"/>
      <c r="FMV180" s="395"/>
      <c r="FMW180" s="395"/>
      <c r="FMX180" s="395"/>
      <c r="FMY180" s="395"/>
      <c r="FMZ180" s="395"/>
      <c r="FNA180" s="395"/>
      <c r="FNB180" s="395"/>
      <c r="FNC180" s="395"/>
      <c r="FND180" s="395"/>
      <c r="FNE180" s="395"/>
      <c r="FNF180" s="395"/>
      <c r="FNG180" s="395"/>
      <c r="FNH180" s="395"/>
      <c r="FNI180" s="395"/>
      <c r="FNJ180" s="395"/>
      <c r="FNK180" s="395"/>
      <c r="FNL180" s="395"/>
      <c r="FNM180" s="395"/>
      <c r="FNN180" s="395"/>
      <c r="FNO180" s="395"/>
      <c r="FNP180" s="395"/>
      <c r="FNQ180" s="395"/>
      <c r="FNR180" s="395"/>
      <c r="FNS180" s="395"/>
      <c r="FNT180" s="395"/>
      <c r="FNU180" s="395"/>
      <c r="FNV180" s="395"/>
      <c r="FNW180" s="395"/>
      <c r="FNX180" s="395"/>
      <c r="FNY180" s="395"/>
      <c r="FNZ180" s="395"/>
      <c r="FOA180" s="395"/>
      <c r="FOB180" s="395"/>
      <c r="FOC180" s="395"/>
      <c r="FOD180" s="395"/>
      <c r="FOE180" s="395"/>
      <c r="FOF180" s="395"/>
      <c r="FOG180" s="395"/>
      <c r="FOH180" s="395"/>
      <c r="FOI180" s="395"/>
      <c r="FOJ180" s="395"/>
      <c r="FOK180" s="395"/>
      <c r="FOL180" s="395"/>
      <c r="FOM180" s="395"/>
      <c r="FON180" s="395"/>
      <c r="FOO180" s="395"/>
      <c r="FOP180" s="395"/>
      <c r="FOQ180" s="395"/>
      <c r="FOR180" s="395"/>
      <c r="FOS180" s="395"/>
      <c r="FOT180" s="395"/>
      <c r="FOU180" s="395"/>
      <c r="FOV180" s="395"/>
      <c r="FOW180" s="395"/>
      <c r="FOX180" s="395"/>
      <c r="FOY180" s="395"/>
      <c r="FOZ180" s="395"/>
      <c r="FPA180" s="395"/>
      <c r="FPB180" s="395"/>
      <c r="FPC180" s="395"/>
      <c r="FPD180" s="395"/>
      <c r="FPE180" s="395"/>
      <c r="FPF180" s="395"/>
      <c r="FPG180" s="395"/>
      <c r="FPH180" s="395"/>
      <c r="FPI180" s="395"/>
      <c r="FPJ180" s="395"/>
      <c r="FPK180" s="395"/>
      <c r="FPL180" s="395"/>
      <c r="FPM180" s="395"/>
      <c r="FPN180" s="395"/>
      <c r="FPO180" s="395"/>
      <c r="FPP180" s="395"/>
      <c r="FPQ180" s="395"/>
      <c r="FPR180" s="395"/>
      <c r="FPS180" s="395"/>
      <c r="FPT180" s="395"/>
      <c r="FPU180" s="395"/>
      <c r="FPV180" s="395"/>
      <c r="FPW180" s="395"/>
      <c r="FPX180" s="395"/>
      <c r="FPY180" s="395"/>
      <c r="FPZ180" s="395"/>
      <c r="FQA180" s="395"/>
      <c r="FQB180" s="395"/>
      <c r="FQC180" s="395"/>
      <c r="FQD180" s="395"/>
      <c r="FQE180" s="395"/>
      <c r="FQF180" s="395"/>
      <c r="FQG180" s="395"/>
      <c r="FQH180" s="395"/>
      <c r="FQI180" s="395"/>
      <c r="FQJ180" s="395"/>
      <c r="FQK180" s="395"/>
      <c r="FQL180" s="395"/>
      <c r="FQM180" s="395"/>
      <c r="FQN180" s="395"/>
      <c r="FQO180" s="395"/>
      <c r="FQP180" s="395"/>
      <c r="FQQ180" s="395"/>
      <c r="FQR180" s="395"/>
      <c r="FQS180" s="395"/>
      <c r="FQT180" s="395"/>
      <c r="FQU180" s="395"/>
      <c r="FQV180" s="395"/>
      <c r="FQW180" s="395"/>
      <c r="FQX180" s="395"/>
      <c r="FQY180" s="395"/>
      <c r="FQZ180" s="395"/>
      <c r="FRA180" s="395"/>
      <c r="FRB180" s="395"/>
      <c r="FRC180" s="395"/>
      <c r="FRD180" s="395"/>
      <c r="FRE180" s="395"/>
      <c r="FRF180" s="395"/>
      <c r="FRG180" s="395"/>
      <c r="FRH180" s="395"/>
      <c r="FRI180" s="395"/>
      <c r="FRJ180" s="395"/>
      <c r="FRK180" s="395"/>
      <c r="FRL180" s="395"/>
      <c r="FRM180" s="395"/>
      <c r="FRN180" s="395"/>
      <c r="FRO180" s="395"/>
      <c r="FRP180" s="395"/>
      <c r="FRQ180" s="395"/>
      <c r="FRR180" s="395"/>
      <c r="FRS180" s="395"/>
      <c r="FRT180" s="395"/>
      <c r="FRU180" s="395"/>
      <c r="FRV180" s="395"/>
      <c r="FRW180" s="395"/>
      <c r="FRX180" s="395"/>
      <c r="FRY180" s="395"/>
      <c r="FRZ180" s="395"/>
      <c r="FSA180" s="395"/>
      <c r="FSB180" s="395"/>
      <c r="FSC180" s="395"/>
      <c r="FSD180" s="395"/>
      <c r="FSE180" s="395"/>
      <c r="FSF180" s="395"/>
      <c r="FSG180" s="395"/>
      <c r="FSH180" s="395"/>
      <c r="FSI180" s="395"/>
      <c r="FSJ180" s="395"/>
      <c r="FSK180" s="395"/>
      <c r="FSL180" s="395"/>
      <c r="FSM180" s="395"/>
      <c r="FSN180" s="395"/>
      <c r="FSO180" s="395"/>
      <c r="FSP180" s="395"/>
      <c r="FSQ180" s="395"/>
      <c r="FSR180" s="395"/>
      <c r="FSS180" s="395"/>
      <c r="FST180" s="395"/>
      <c r="FSU180" s="395"/>
      <c r="FSV180" s="395"/>
      <c r="FSW180" s="395"/>
      <c r="FSX180" s="395"/>
      <c r="FSY180" s="395"/>
      <c r="FSZ180" s="395"/>
      <c r="FTA180" s="395"/>
      <c r="FTB180" s="395"/>
      <c r="FTC180" s="395"/>
      <c r="FTD180" s="395"/>
      <c r="FTE180" s="395"/>
      <c r="FTF180" s="395"/>
      <c r="FTG180" s="395"/>
      <c r="FTH180" s="395"/>
      <c r="FTI180" s="395"/>
      <c r="FTJ180" s="395"/>
      <c r="FTK180" s="395"/>
      <c r="FTL180" s="395"/>
      <c r="FTM180" s="395"/>
      <c r="FTN180" s="395"/>
      <c r="FTO180" s="395"/>
      <c r="FTP180" s="395"/>
      <c r="FTQ180" s="395"/>
      <c r="FTR180" s="395"/>
      <c r="FTS180" s="395"/>
      <c r="FTT180" s="395"/>
      <c r="FTU180" s="395"/>
      <c r="FTV180" s="395"/>
      <c r="FTW180" s="395"/>
      <c r="FTX180" s="395"/>
      <c r="FTY180" s="395"/>
      <c r="FTZ180" s="395"/>
      <c r="FUA180" s="395"/>
      <c r="FUB180" s="395"/>
      <c r="FUC180" s="395"/>
      <c r="FUD180" s="395"/>
      <c r="FUE180" s="395"/>
      <c r="FUF180" s="395"/>
      <c r="FUG180" s="395"/>
      <c r="FUH180" s="395"/>
      <c r="FUI180" s="395"/>
      <c r="FUJ180" s="395"/>
      <c r="FUK180" s="395"/>
      <c r="FUL180" s="395"/>
      <c r="FUM180" s="395"/>
      <c r="FUN180" s="395"/>
      <c r="FUO180" s="395"/>
      <c r="FUP180" s="395"/>
      <c r="FUQ180" s="395"/>
      <c r="FUR180" s="395"/>
      <c r="FUS180" s="395"/>
      <c r="FUT180" s="395"/>
      <c r="FUU180" s="395"/>
      <c r="FUV180" s="395"/>
      <c r="FUW180" s="395"/>
      <c r="FUX180" s="395"/>
      <c r="FUY180" s="395"/>
      <c r="FUZ180" s="395"/>
      <c r="FVA180" s="395"/>
      <c r="FVB180" s="395"/>
      <c r="FVC180" s="395"/>
      <c r="FVD180" s="395"/>
      <c r="FVE180" s="395"/>
      <c r="FVF180" s="395"/>
      <c r="FVG180" s="395"/>
      <c r="FVH180" s="395"/>
      <c r="FVI180" s="395"/>
      <c r="FVJ180" s="395"/>
      <c r="FVK180" s="395"/>
      <c r="FVL180" s="395"/>
      <c r="FVM180" s="395"/>
      <c r="FVN180" s="395"/>
      <c r="FVO180" s="395"/>
      <c r="FVP180" s="395"/>
      <c r="FVQ180" s="395"/>
      <c r="FVR180" s="395"/>
      <c r="FVS180" s="395"/>
      <c r="FVT180" s="395"/>
      <c r="FVU180" s="395"/>
      <c r="FVV180" s="395"/>
      <c r="FVW180" s="395"/>
      <c r="FVX180" s="395"/>
      <c r="FVY180" s="395"/>
      <c r="FVZ180" s="395"/>
      <c r="FWA180" s="395"/>
      <c r="FWB180" s="395"/>
      <c r="FWC180" s="395"/>
      <c r="FWD180" s="395"/>
      <c r="FWE180" s="395"/>
      <c r="FWF180" s="395"/>
      <c r="FWG180" s="395"/>
      <c r="FWH180" s="395"/>
      <c r="FWI180" s="395"/>
      <c r="FWJ180" s="395"/>
      <c r="FWK180" s="395"/>
      <c r="FWL180" s="395"/>
      <c r="FWM180" s="395"/>
      <c r="FWN180" s="395"/>
      <c r="FWO180" s="395"/>
      <c r="FWP180" s="395"/>
      <c r="FWQ180" s="395"/>
      <c r="FWR180" s="395"/>
      <c r="FWS180" s="395"/>
      <c r="FWT180" s="395"/>
      <c r="FWU180" s="395"/>
      <c r="FWV180" s="395"/>
      <c r="FWW180" s="395"/>
      <c r="FWX180" s="395"/>
      <c r="FWY180" s="395"/>
      <c r="FWZ180" s="395"/>
      <c r="FXA180" s="395"/>
      <c r="FXB180" s="395"/>
      <c r="FXC180" s="395"/>
      <c r="FXD180" s="395"/>
      <c r="FXE180" s="395"/>
      <c r="FXF180" s="395"/>
      <c r="FXG180" s="395"/>
      <c r="FXH180" s="395"/>
      <c r="FXI180" s="395"/>
      <c r="FXJ180" s="395"/>
      <c r="FXK180" s="395"/>
      <c r="FXL180" s="395"/>
      <c r="FXM180" s="395"/>
      <c r="FXN180" s="395"/>
      <c r="FXO180" s="395"/>
      <c r="FXP180" s="395"/>
      <c r="FXQ180" s="395"/>
      <c r="FXR180" s="395"/>
      <c r="FXS180" s="395"/>
      <c r="FXT180" s="395"/>
      <c r="FXU180" s="395"/>
      <c r="FXV180" s="395"/>
      <c r="FXW180" s="395"/>
      <c r="FXX180" s="395"/>
      <c r="FXY180" s="395"/>
      <c r="FXZ180" s="395"/>
      <c r="FYA180" s="395"/>
      <c r="FYB180" s="395"/>
      <c r="FYC180" s="395"/>
      <c r="FYD180" s="395"/>
      <c r="FYE180" s="395"/>
      <c r="FYF180" s="395"/>
      <c r="FYG180" s="395"/>
      <c r="FYH180" s="395"/>
      <c r="FYI180" s="395"/>
      <c r="FYJ180" s="395"/>
      <c r="FYK180" s="395"/>
      <c r="FYL180" s="395"/>
      <c r="FYM180" s="395"/>
      <c r="FYN180" s="395"/>
      <c r="FYO180" s="395"/>
      <c r="FYP180" s="395"/>
      <c r="FYQ180" s="395"/>
      <c r="FYR180" s="395"/>
      <c r="FYS180" s="395"/>
      <c r="FYT180" s="395"/>
      <c r="FYU180" s="395"/>
      <c r="FYV180" s="395"/>
      <c r="FYW180" s="395"/>
      <c r="FYX180" s="395"/>
      <c r="FYY180" s="395"/>
      <c r="FYZ180" s="395"/>
      <c r="FZA180" s="395"/>
      <c r="FZB180" s="395"/>
      <c r="FZC180" s="395"/>
      <c r="FZD180" s="395"/>
      <c r="FZE180" s="395"/>
      <c r="FZF180" s="395"/>
      <c r="FZG180" s="395"/>
      <c r="FZH180" s="395"/>
      <c r="FZI180" s="395"/>
      <c r="FZJ180" s="395"/>
      <c r="FZK180" s="395"/>
      <c r="FZL180" s="395"/>
      <c r="FZM180" s="395"/>
      <c r="FZN180" s="395"/>
      <c r="FZO180" s="395"/>
      <c r="FZP180" s="395"/>
      <c r="FZQ180" s="395"/>
      <c r="FZR180" s="395"/>
      <c r="FZS180" s="395"/>
      <c r="FZT180" s="395"/>
      <c r="FZU180" s="395"/>
      <c r="FZV180" s="395"/>
      <c r="FZW180" s="395"/>
      <c r="FZX180" s="395"/>
      <c r="FZY180" s="395"/>
      <c r="FZZ180" s="395"/>
      <c r="GAA180" s="395"/>
      <c r="GAB180" s="395"/>
      <c r="GAC180" s="395"/>
      <c r="GAD180" s="395"/>
      <c r="GAE180" s="395"/>
      <c r="GAF180" s="395"/>
      <c r="GAG180" s="395"/>
      <c r="GAH180" s="395"/>
      <c r="GAI180" s="395"/>
      <c r="GAJ180" s="395"/>
      <c r="GAK180" s="395"/>
      <c r="GAL180" s="395"/>
      <c r="GAM180" s="395"/>
      <c r="GAN180" s="395"/>
      <c r="GAO180" s="395"/>
      <c r="GAP180" s="395"/>
      <c r="GAQ180" s="395"/>
      <c r="GAR180" s="395"/>
      <c r="GAS180" s="395"/>
      <c r="GAT180" s="395"/>
      <c r="GAU180" s="395"/>
      <c r="GAV180" s="395"/>
      <c r="GAW180" s="395"/>
      <c r="GAX180" s="395"/>
      <c r="GAY180" s="395"/>
      <c r="GAZ180" s="395"/>
      <c r="GBA180" s="395"/>
      <c r="GBB180" s="395"/>
      <c r="GBC180" s="395"/>
      <c r="GBD180" s="395"/>
      <c r="GBE180" s="395"/>
      <c r="GBF180" s="395"/>
      <c r="GBG180" s="395"/>
      <c r="GBH180" s="395"/>
      <c r="GBI180" s="395"/>
      <c r="GBJ180" s="395"/>
      <c r="GBK180" s="395"/>
      <c r="GBL180" s="395"/>
      <c r="GBM180" s="395"/>
      <c r="GBN180" s="395"/>
      <c r="GBO180" s="395"/>
      <c r="GBP180" s="395"/>
      <c r="GBQ180" s="395"/>
      <c r="GBR180" s="395"/>
      <c r="GBS180" s="395"/>
      <c r="GBT180" s="395"/>
      <c r="GBU180" s="395"/>
      <c r="GBV180" s="395"/>
      <c r="GBW180" s="395"/>
      <c r="GBX180" s="395"/>
      <c r="GBY180" s="395"/>
      <c r="GBZ180" s="395"/>
      <c r="GCA180" s="395"/>
      <c r="GCB180" s="395"/>
      <c r="GCC180" s="395"/>
      <c r="GCD180" s="395"/>
      <c r="GCE180" s="395"/>
      <c r="GCF180" s="395"/>
      <c r="GCG180" s="395"/>
      <c r="GCH180" s="395"/>
      <c r="GCI180" s="395"/>
      <c r="GCJ180" s="395"/>
      <c r="GCK180" s="395"/>
      <c r="GCL180" s="395"/>
      <c r="GCM180" s="395"/>
      <c r="GCN180" s="395"/>
      <c r="GCO180" s="395"/>
      <c r="GCP180" s="395"/>
      <c r="GCQ180" s="395"/>
      <c r="GCR180" s="395"/>
      <c r="GCS180" s="395"/>
      <c r="GCT180" s="395"/>
      <c r="GCU180" s="395"/>
      <c r="GCV180" s="395"/>
      <c r="GCW180" s="395"/>
      <c r="GCX180" s="395"/>
      <c r="GCY180" s="395"/>
      <c r="GCZ180" s="395"/>
      <c r="GDA180" s="395"/>
      <c r="GDB180" s="395"/>
      <c r="GDC180" s="395"/>
      <c r="GDD180" s="395"/>
      <c r="GDE180" s="395"/>
      <c r="GDF180" s="395"/>
      <c r="GDG180" s="395"/>
      <c r="GDH180" s="395"/>
      <c r="GDI180" s="395"/>
      <c r="GDJ180" s="395"/>
      <c r="GDK180" s="395"/>
      <c r="GDL180" s="395"/>
      <c r="GDM180" s="395"/>
      <c r="GDN180" s="395"/>
      <c r="GDO180" s="395"/>
      <c r="GDP180" s="395"/>
      <c r="GDQ180" s="395"/>
      <c r="GDR180" s="395"/>
      <c r="GDS180" s="395"/>
      <c r="GDT180" s="395"/>
      <c r="GDU180" s="395"/>
      <c r="GDV180" s="395"/>
      <c r="GDW180" s="395"/>
      <c r="GDX180" s="395"/>
      <c r="GDY180" s="395"/>
      <c r="GDZ180" s="395"/>
      <c r="GEA180" s="395"/>
      <c r="GEB180" s="395"/>
      <c r="GEC180" s="395"/>
      <c r="GED180" s="395"/>
      <c r="GEE180" s="395"/>
      <c r="GEF180" s="395"/>
      <c r="GEG180" s="395"/>
      <c r="GEH180" s="395"/>
      <c r="GEI180" s="395"/>
      <c r="GEJ180" s="395"/>
      <c r="GEK180" s="395"/>
      <c r="GEL180" s="395"/>
      <c r="GEM180" s="395"/>
      <c r="GEN180" s="395"/>
      <c r="GEO180" s="395"/>
      <c r="GEP180" s="395"/>
      <c r="GEQ180" s="395"/>
      <c r="GER180" s="395"/>
      <c r="GES180" s="395"/>
      <c r="GET180" s="395"/>
      <c r="GEU180" s="395"/>
      <c r="GEV180" s="395"/>
      <c r="GEW180" s="395"/>
      <c r="GEX180" s="395"/>
      <c r="GEY180" s="395"/>
      <c r="GEZ180" s="395"/>
      <c r="GFA180" s="395"/>
      <c r="GFB180" s="395"/>
      <c r="GFC180" s="395"/>
      <c r="GFD180" s="395"/>
      <c r="GFE180" s="395"/>
      <c r="GFF180" s="395"/>
      <c r="GFG180" s="395"/>
      <c r="GFH180" s="395"/>
      <c r="GFI180" s="395"/>
      <c r="GFJ180" s="395"/>
      <c r="GFK180" s="395"/>
      <c r="GFL180" s="395"/>
      <c r="GFM180" s="395"/>
      <c r="GFN180" s="395"/>
      <c r="GFO180" s="395"/>
      <c r="GFP180" s="395"/>
      <c r="GFQ180" s="395"/>
      <c r="GFR180" s="395"/>
      <c r="GFS180" s="395"/>
      <c r="GFT180" s="395"/>
      <c r="GFU180" s="395"/>
      <c r="GFV180" s="395"/>
      <c r="GFW180" s="395"/>
      <c r="GFX180" s="395"/>
      <c r="GFY180" s="395"/>
      <c r="GFZ180" s="395"/>
      <c r="GGA180" s="395"/>
      <c r="GGB180" s="395"/>
      <c r="GGC180" s="395"/>
      <c r="GGD180" s="395"/>
      <c r="GGE180" s="395"/>
      <c r="GGF180" s="395"/>
      <c r="GGG180" s="395"/>
      <c r="GGH180" s="395"/>
      <c r="GGI180" s="395"/>
      <c r="GGJ180" s="395"/>
      <c r="GGK180" s="395"/>
      <c r="GGL180" s="395"/>
      <c r="GGM180" s="395"/>
      <c r="GGN180" s="395"/>
      <c r="GGO180" s="395"/>
      <c r="GGP180" s="395"/>
      <c r="GGQ180" s="395"/>
      <c r="GGR180" s="395"/>
      <c r="GGS180" s="395"/>
      <c r="GGT180" s="395"/>
      <c r="GGU180" s="395"/>
      <c r="GGV180" s="395"/>
      <c r="GGW180" s="395"/>
      <c r="GGX180" s="395"/>
      <c r="GGY180" s="395"/>
      <c r="GGZ180" s="395"/>
      <c r="GHA180" s="395"/>
      <c r="GHB180" s="395"/>
      <c r="GHC180" s="395"/>
      <c r="GHD180" s="395"/>
      <c r="GHE180" s="395"/>
      <c r="GHF180" s="395"/>
      <c r="GHG180" s="395"/>
      <c r="GHH180" s="395"/>
      <c r="GHI180" s="395"/>
      <c r="GHJ180" s="395"/>
      <c r="GHK180" s="395"/>
      <c r="GHL180" s="395"/>
      <c r="GHM180" s="395"/>
      <c r="GHN180" s="395"/>
      <c r="GHO180" s="395"/>
      <c r="GHP180" s="395"/>
      <c r="GHQ180" s="395"/>
      <c r="GHR180" s="395"/>
      <c r="GHS180" s="395"/>
      <c r="GHT180" s="395"/>
      <c r="GHU180" s="395"/>
      <c r="GHV180" s="395"/>
      <c r="GHW180" s="395"/>
      <c r="GHX180" s="395"/>
      <c r="GHY180" s="395"/>
      <c r="GHZ180" s="395"/>
      <c r="GIA180" s="395"/>
      <c r="GIB180" s="395"/>
      <c r="GIC180" s="395"/>
      <c r="GID180" s="395"/>
      <c r="GIE180" s="395"/>
      <c r="GIF180" s="395"/>
      <c r="GIG180" s="395"/>
      <c r="GIH180" s="395"/>
      <c r="GII180" s="395"/>
      <c r="GIJ180" s="395"/>
      <c r="GIK180" s="395"/>
      <c r="GIL180" s="395"/>
      <c r="GIM180" s="395"/>
      <c r="GIN180" s="395"/>
      <c r="GIO180" s="395"/>
      <c r="GIP180" s="395"/>
      <c r="GIQ180" s="395"/>
      <c r="GIR180" s="395"/>
      <c r="GIS180" s="395"/>
      <c r="GIT180" s="395"/>
      <c r="GIU180" s="395"/>
      <c r="GIV180" s="395"/>
      <c r="GIW180" s="395"/>
      <c r="GIX180" s="395"/>
      <c r="GIY180" s="395"/>
      <c r="GIZ180" s="395"/>
      <c r="GJA180" s="395"/>
      <c r="GJB180" s="395"/>
      <c r="GJC180" s="395"/>
      <c r="GJD180" s="395"/>
      <c r="GJE180" s="395"/>
      <c r="GJF180" s="395"/>
      <c r="GJG180" s="395"/>
      <c r="GJH180" s="395"/>
      <c r="GJI180" s="395"/>
      <c r="GJJ180" s="395"/>
      <c r="GJK180" s="395"/>
      <c r="GJL180" s="395"/>
      <c r="GJM180" s="395"/>
      <c r="GJN180" s="395"/>
      <c r="GJO180" s="395"/>
      <c r="GJP180" s="395"/>
      <c r="GJQ180" s="395"/>
      <c r="GJR180" s="395"/>
      <c r="GJS180" s="395"/>
      <c r="GJT180" s="395"/>
      <c r="GJU180" s="395"/>
      <c r="GJV180" s="395"/>
      <c r="GJW180" s="395"/>
      <c r="GJX180" s="395"/>
      <c r="GJY180" s="395"/>
      <c r="GJZ180" s="395"/>
      <c r="GKA180" s="395"/>
      <c r="GKB180" s="395"/>
      <c r="GKC180" s="395"/>
      <c r="GKD180" s="395"/>
      <c r="GKE180" s="395"/>
      <c r="GKF180" s="395"/>
      <c r="GKG180" s="395"/>
      <c r="GKH180" s="395"/>
      <c r="GKI180" s="395"/>
      <c r="GKJ180" s="395"/>
      <c r="GKK180" s="395"/>
      <c r="GKL180" s="395"/>
      <c r="GKM180" s="395"/>
      <c r="GKN180" s="395"/>
      <c r="GKO180" s="395"/>
      <c r="GKP180" s="395"/>
      <c r="GKQ180" s="395"/>
      <c r="GKR180" s="395"/>
      <c r="GKS180" s="395"/>
      <c r="GKT180" s="395"/>
      <c r="GKU180" s="395"/>
      <c r="GKV180" s="395"/>
      <c r="GKW180" s="395"/>
      <c r="GKX180" s="395"/>
      <c r="GKY180" s="395"/>
      <c r="GKZ180" s="395"/>
      <c r="GLA180" s="395"/>
      <c r="GLB180" s="395"/>
      <c r="GLC180" s="395"/>
      <c r="GLD180" s="395"/>
      <c r="GLE180" s="395"/>
      <c r="GLF180" s="395"/>
      <c r="GLG180" s="395"/>
      <c r="GLH180" s="395"/>
      <c r="GLI180" s="395"/>
      <c r="GLJ180" s="395"/>
      <c r="GLK180" s="395"/>
      <c r="GLL180" s="395"/>
      <c r="GLM180" s="395"/>
      <c r="GLN180" s="395"/>
      <c r="GLO180" s="395"/>
      <c r="GLP180" s="395"/>
      <c r="GLQ180" s="395"/>
      <c r="GLR180" s="395"/>
      <c r="GLS180" s="395"/>
      <c r="GLT180" s="395"/>
      <c r="GLU180" s="395"/>
      <c r="GLV180" s="395"/>
      <c r="GLW180" s="395"/>
      <c r="GLX180" s="395"/>
      <c r="GLY180" s="395"/>
      <c r="GLZ180" s="395"/>
      <c r="GMA180" s="395"/>
      <c r="GMB180" s="395"/>
      <c r="GMC180" s="395"/>
      <c r="GMD180" s="395"/>
      <c r="GME180" s="395"/>
      <c r="GMF180" s="395"/>
      <c r="GMG180" s="395"/>
      <c r="GMH180" s="395"/>
      <c r="GMI180" s="395"/>
      <c r="GMJ180" s="395"/>
      <c r="GMK180" s="395"/>
      <c r="GML180" s="395"/>
      <c r="GMM180" s="395"/>
      <c r="GMN180" s="395"/>
      <c r="GMO180" s="395"/>
      <c r="GMP180" s="395"/>
      <c r="GMQ180" s="395"/>
      <c r="GMR180" s="395"/>
      <c r="GMS180" s="395"/>
      <c r="GMT180" s="395"/>
      <c r="GMU180" s="395"/>
      <c r="GMV180" s="395"/>
      <c r="GMW180" s="395"/>
      <c r="GMX180" s="395"/>
      <c r="GMY180" s="395"/>
      <c r="GMZ180" s="395"/>
      <c r="GNA180" s="395"/>
      <c r="GNB180" s="395"/>
      <c r="GNC180" s="395"/>
      <c r="GND180" s="395"/>
      <c r="GNE180" s="395"/>
      <c r="GNF180" s="395"/>
      <c r="GNG180" s="395"/>
      <c r="GNH180" s="395"/>
      <c r="GNI180" s="395"/>
      <c r="GNJ180" s="395"/>
      <c r="GNK180" s="395"/>
      <c r="GNL180" s="395"/>
      <c r="GNM180" s="395"/>
      <c r="GNN180" s="395"/>
      <c r="GNO180" s="395"/>
      <c r="GNP180" s="395"/>
      <c r="GNQ180" s="395"/>
      <c r="GNR180" s="395"/>
      <c r="GNS180" s="395"/>
      <c r="GNT180" s="395"/>
      <c r="GNU180" s="395"/>
      <c r="GNV180" s="395"/>
      <c r="GNW180" s="395"/>
      <c r="GNX180" s="395"/>
      <c r="GNY180" s="395"/>
      <c r="GNZ180" s="395"/>
      <c r="GOA180" s="395"/>
      <c r="GOB180" s="395"/>
      <c r="GOC180" s="395"/>
      <c r="GOD180" s="395"/>
      <c r="GOE180" s="395"/>
      <c r="GOF180" s="395"/>
      <c r="GOG180" s="395"/>
      <c r="GOH180" s="395"/>
      <c r="GOI180" s="395"/>
      <c r="GOJ180" s="395"/>
      <c r="GOK180" s="395"/>
      <c r="GOL180" s="395"/>
      <c r="GOM180" s="395"/>
      <c r="GON180" s="395"/>
      <c r="GOO180" s="395"/>
      <c r="GOP180" s="395"/>
      <c r="GOQ180" s="395"/>
      <c r="GOR180" s="395"/>
      <c r="GOS180" s="395"/>
      <c r="GOT180" s="395"/>
      <c r="GOU180" s="395"/>
      <c r="GOV180" s="395"/>
      <c r="GOW180" s="395"/>
      <c r="GOX180" s="395"/>
      <c r="GOY180" s="395"/>
      <c r="GOZ180" s="395"/>
      <c r="GPA180" s="395"/>
      <c r="GPB180" s="395"/>
      <c r="GPC180" s="395"/>
      <c r="GPD180" s="395"/>
      <c r="GPE180" s="395"/>
      <c r="GPF180" s="395"/>
      <c r="GPG180" s="395"/>
      <c r="GPH180" s="395"/>
      <c r="GPI180" s="395"/>
      <c r="GPJ180" s="395"/>
      <c r="GPK180" s="395"/>
      <c r="GPL180" s="395"/>
      <c r="GPM180" s="395"/>
      <c r="GPN180" s="395"/>
      <c r="GPO180" s="395"/>
      <c r="GPP180" s="395"/>
      <c r="GPQ180" s="395"/>
      <c r="GPR180" s="395"/>
      <c r="GPS180" s="395"/>
      <c r="GPT180" s="395"/>
      <c r="GPU180" s="395"/>
      <c r="GPV180" s="395"/>
      <c r="GPW180" s="395"/>
      <c r="GPX180" s="395"/>
      <c r="GPY180" s="395"/>
      <c r="GPZ180" s="395"/>
      <c r="GQA180" s="395"/>
      <c r="GQB180" s="395"/>
      <c r="GQC180" s="395"/>
      <c r="GQD180" s="395"/>
      <c r="GQE180" s="395"/>
      <c r="GQF180" s="395"/>
      <c r="GQG180" s="395"/>
      <c r="GQH180" s="395"/>
      <c r="GQI180" s="395"/>
      <c r="GQJ180" s="395"/>
      <c r="GQK180" s="395"/>
      <c r="GQL180" s="395"/>
      <c r="GQM180" s="395"/>
      <c r="GQN180" s="395"/>
      <c r="GQO180" s="395"/>
      <c r="GQP180" s="395"/>
      <c r="GQQ180" s="395"/>
      <c r="GQR180" s="395"/>
      <c r="GQS180" s="395"/>
      <c r="GQT180" s="395"/>
      <c r="GQU180" s="395"/>
      <c r="GQV180" s="395"/>
      <c r="GQW180" s="395"/>
      <c r="GQX180" s="395"/>
      <c r="GQY180" s="395"/>
      <c r="GQZ180" s="395"/>
      <c r="GRA180" s="395"/>
      <c r="GRB180" s="395"/>
      <c r="GRC180" s="395"/>
      <c r="GRD180" s="395"/>
      <c r="GRE180" s="395"/>
      <c r="GRF180" s="395"/>
      <c r="GRG180" s="395"/>
      <c r="GRH180" s="395"/>
      <c r="GRI180" s="395"/>
      <c r="GRJ180" s="395"/>
      <c r="GRK180" s="395"/>
      <c r="GRL180" s="395"/>
      <c r="GRM180" s="395"/>
      <c r="GRN180" s="395"/>
      <c r="GRO180" s="395"/>
      <c r="GRP180" s="395"/>
      <c r="GRQ180" s="395"/>
      <c r="GRR180" s="395"/>
      <c r="GRS180" s="395"/>
      <c r="GRT180" s="395"/>
      <c r="GRU180" s="395"/>
      <c r="GRV180" s="395"/>
      <c r="GRW180" s="395"/>
      <c r="GRX180" s="395"/>
      <c r="GRY180" s="395"/>
      <c r="GRZ180" s="395"/>
      <c r="GSA180" s="395"/>
      <c r="GSB180" s="395"/>
      <c r="GSC180" s="395"/>
      <c r="GSD180" s="395"/>
      <c r="GSE180" s="395"/>
      <c r="GSF180" s="395"/>
      <c r="GSG180" s="395"/>
      <c r="GSH180" s="395"/>
      <c r="GSI180" s="395"/>
      <c r="GSJ180" s="395"/>
      <c r="GSK180" s="395"/>
      <c r="GSL180" s="395"/>
      <c r="GSM180" s="395"/>
      <c r="GSN180" s="395"/>
      <c r="GSO180" s="395"/>
      <c r="GSP180" s="395"/>
      <c r="GSQ180" s="395"/>
      <c r="GSR180" s="395"/>
      <c r="GSS180" s="395"/>
      <c r="GST180" s="395"/>
      <c r="GSU180" s="395"/>
      <c r="GSV180" s="395"/>
      <c r="GSW180" s="395"/>
      <c r="GSX180" s="395"/>
      <c r="GSY180" s="395"/>
      <c r="GSZ180" s="395"/>
      <c r="GTA180" s="395"/>
      <c r="GTB180" s="395"/>
      <c r="GTC180" s="395"/>
      <c r="GTD180" s="395"/>
      <c r="GTE180" s="395"/>
      <c r="GTF180" s="395"/>
      <c r="GTG180" s="395"/>
      <c r="GTH180" s="395"/>
      <c r="GTI180" s="395"/>
      <c r="GTJ180" s="395"/>
      <c r="GTK180" s="395"/>
      <c r="GTL180" s="395"/>
      <c r="GTM180" s="395"/>
      <c r="GTN180" s="395"/>
      <c r="GTO180" s="395"/>
      <c r="GTP180" s="395"/>
      <c r="GTQ180" s="395"/>
      <c r="GTR180" s="395"/>
      <c r="GTS180" s="395"/>
      <c r="GTT180" s="395"/>
      <c r="GTU180" s="395"/>
      <c r="GTV180" s="395"/>
      <c r="GTW180" s="395"/>
      <c r="GTX180" s="395"/>
      <c r="GTY180" s="395"/>
      <c r="GTZ180" s="395"/>
      <c r="GUA180" s="395"/>
      <c r="GUB180" s="395"/>
      <c r="GUC180" s="395"/>
      <c r="GUD180" s="395"/>
      <c r="GUE180" s="395"/>
      <c r="GUF180" s="395"/>
      <c r="GUG180" s="395"/>
      <c r="GUH180" s="395"/>
      <c r="GUI180" s="395"/>
      <c r="GUJ180" s="395"/>
      <c r="GUK180" s="395"/>
      <c r="GUL180" s="395"/>
      <c r="GUM180" s="395"/>
      <c r="GUN180" s="395"/>
      <c r="GUO180" s="395"/>
      <c r="GUP180" s="395"/>
      <c r="GUQ180" s="395"/>
      <c r="GUR180" s="395"/>
      <c r="GUS180" s="395"/>
      <c r="GUT180" s="395"/>
      <c r="GUU180" s="395"/>
      <c r="GUV180" s="395"/>
      <c r="GUW180" s="395"/>
      <c r="GUX180" s="395"/>
      <c r="GUY180" s="395"/>
      <c r="GUZ180" s="395"/>
      <c r="GVA180" s="395"/>
      <c r="GVB180" s="395"/>
      <c r="GVC180" s="395"/>
      <c r="GVD180" s="395"/>
      <c r="GVE180" s="395"/>
      <c r="GVF180" s="395"/>
      <c r="GVG180" s="395"/>
      <c r="GVH180" s="395"/>
      <c r="GVI180" s="395"/>
      <c r="GVJ180" s="395"/>
      <c r="GVK180" s="395"/>
      <c r="GVL180" s="395"/>
      <c r="GVM180" s="395"/>
      <c r="GVN180" s="395"/>
      <c r="GVO180" s="395"/>
      <c r="GVP180" s="395"/>
      <c r="GVQ180" s="395"/>
      <c r="GVR180" s="395"/>
      <c r="GVS180" s="395"/>
      <c r="GVT180" s="395"/>
      <c r="GVU180" s="395"/>
      <c r="GVV180" s="395"/>
      <c r="GVW180" s="395"/>
      <c r="GVX180" s="395"/>
      <c r="GVY180" s="395"/>
      <c r="GVZ180" s="395"/>
      <c r="GWA180" s="395"/>
      <c r="GWB180" s="395"/>
      <c r="GWC180" s="395"/>
      <c r="GWD180" s="395"/>
      <c r="GWE180" s="395"/>
      <c r="GWF180" s="395"/>
      <c r="GWG180" s="395"/>
      <c r="GWH180" s="395"/>
      <c r="GWI180" s="395"/>
      <c r="GWJ180" s="395"/>
      <c r="GWK180" s="395"/>
      <c r="GWL180" s="395"/>
      <c r="GWM180" s="395"/>
      <c r="GWN180" s="395"/>
      <c r="GWO180" s="395"/>
      <c r="GWP180" s="395"/>
      <c r="GWQ180" s="395"/>
      <c r="GWR180" s="395"/>
      <c r="GWS180" s="395"/>
      <c r="GWT180" s="395"/>
      <c r="GWU180" s="395"/>
      <c r="GWV180" s="395"/>
      <c r="GWW180" s="395"/>
      <c r="GWX180" s="395"/>
      <c r="GWY180" s="395"/>
      <c r="GWZ180" s="395"/>
      <c r="GXA180" s="395"/>
      <c r="GXB180" s="395"/>
      <c r="GXC180" s="395"/>
      <c r="GXD180" s="395"/>
      <c r="GXE180" s="395"/>
      <c r="GXF180" s="395"/>
      <c r="GXG180" s="395"/>
      <c r="GXH180" s="395"/>
      <c r="GXI180" s="395"/>
      <c r="GXJ180" s="395"/>
      <c r="GXK180" s="395"/>
      <c r="GXL180" s="395"/>
      <c r="GXM180" s="395"/>
      <c r="GXN180" s="395"/>
      <c r="GXO180" s="395"/>
      <c r="GXP180" s="395"/>
      <c r="GXQ180" s="395"/>
      <c r="GXR180" s="395"/>
      <c r="GXS180" s="395"/>
      <c r="GXT180" s="395"/>
      <c r="GXU180" s="395"/>
      <c r="GXV180" s="395"/>
      <c r="GXW180" s="395"/>
      <c r="GXX180" s="395"/>
      <c r="GXY180" s="395"/>
      <c r="GXZ180" s="395"/>
      <c r="GYA180" s="395"/>
      <c r="GYB180" s="395"/>
      <c r="GYC180" s="395"/>
      <c r="GYD180" s="395"/>
      <c r="GYE180" s="395"/>
      <c r="GYF180" s="395"/>
      <c r="GYG180" s="395"/>
      <c r="GYH180" s="395"/>
      <c r="GYI180" s="395"/>
      <c r="GYJ180" s="395"/>
      <c r="GYK180" s="395"/>
      <c r="GYL180" s="395"/>
      <c r="GYM180" s="395"/>
      <c r="GYN180" s="395"/>
      <c r="GYO180" s="395"/>
      <c r="GYP180" s="395"/>
      <c r="GYQ180" s="395"/>
      <c r="GYR180" s="395"/>
      <c r="GYS180" s="395"/>
      <c r="GYT180" s="395"/>
      <c r="GYU180" s="395"/>
      <c r="GYV180" s="395"/>
      <c r="GYW180" s="395"/>
      <c r="GYX180" s="395"/>
      <c r="GYY180" s="395"/>
      <c r="GYZ180" s="395"/>
      <c r="GZA180" s="395"/>
      <c r="GZB180" s="395"/>
      <c r="GZC180" s="395"/>
      <c r="GZD180" s="395"/>
      <c r="GZE180" s="395"/>
      <c r="GZF180" s="395"/>
      <c r="GZG180" s="395"/>
      <c r="GZH180" s="395"/>
      <c r="GZI180" s="395"/>
      <c r="GZJ180" s="395"/>
      <c r="GZK180" s="395"/>
      <c r="GZL180" s="395"/>
      <c r="GZM180" s="395"/>
      <c r="GZN180" s="395"/>
      <c r="GZO180" s="395"/>
      <c r="GZP180" s="395"/>
      <c r="GZQ180" s="395"/>
      <c r="GZR180" s="395"/>
      <c r="GZS180" s="395"/>
      <c r="GZT180" s="395"/>
      <c r="GZU180" s="395"/>
      <c r="GZV180" s="395"/>
      <c r="GZW180" s="395"/>
      <c r="GZX180" s="395"/>
      <c r="GZY180" s="395"/>
      <c r="GZZ180" s="395"/>
      <c r="HAA180" s="395"/>
      <c r="HAB180" s="395"/>
      <c r="HAC180" s="395"/>
      <c r="HAD180" s="395"/>
      <c r="HAE180" s="395"/>
      <c r="HAF180" s="395"/>
      <c r="HAG180" s="395"/>
      <c r="HAH180" s="395"/>
      <c r="HAI180" s="395"/>
      <c r="HAJ180" s="395"/>
      <c r="HAK180" s="395"/>
      <c r="HAL180" s="395"/>
      <c r="HAM180" s="395"/>
      <c r="HAN180" s="395"/>
      <c r="HAO180" s="395"/>
      <c r="HAP180" s="395"/>
      <c r="HAQ180" s="395"/>
      <c r="HAR180" s="395"/>
      <c r="HAS180" s="395"/>
      <c r="HAT180" s="395"/>
      <c r="HAU180" s="395"/>
      <c r="HAV180" s="395"/>
      <c r="HAW180" s="395"/>
      <c r="HAX180" s="395"/>
      <c r="HAY180" s="395"/>
      <c r="HAZ180" s="395"/>
      <c r="HBA180" s="395"/>
      <c r="HBB180" s="395"/>
      <c r="HBC180" s="395"/>
      <c r="HBD180" s="395"/>
      <c r="HBE180" s="395"/>
      <c r="HBF180" s="395"/>
      <c r="HBG180" s="395"/>
      <c r="HBH180" s="395"/>
      <c r="HBI180" s="395"/>
      <c r="HBJ180" s="395"/>
      <c r="HBK180" s="395"/>
      <c r="HBL180" s="395"/>
      <c r="HBM180" s="395"/>
      <c r="HBN180" s="395"/>
      <c r="HBO180" s="395"/>
      <c r="HBP180" s="395"/>
      <c r="HBQ180" s="395"/>
      <c r="HBR180" s="395"/>
      <c r="HBS180" s="395"/>
      <c r="HBT180" s="395"/>
      <c r="HBU180" s="395"/>
      <c r="HBV180" s="395"/>
      <c r="HBW180" s="395"/>
      <c r="HBX180" s="395"/>
      <c r="HBY180" s="395"/>
      <c r="HBZ180" s="395"/>
      <c r="HCA180" s="395"/>
      <c r="HCB180" s="395"/>
      <c r="HCC180" s="395"/>
      <c r="HCD180" s="395"/>
      <c r="HCE180" s="395"/>
      <c r="HCF180" s="395"/>
      <c r="HCG180" s="395"/>
      <c r="HCH180" s="395"/>
      <c r="HCI180" s="395"/>
      <c r="HCJ180" s="395"/>
      <c r="HCK180" s="395"/>
      <c r="HCL180" s="395"/>
      <c r="HCM180" s="395"/>
      <c r="HCN180" s="395"/>
      <c r="HCO180" s="395"/>
      <c r="HCP180" s="395"/>
      <c r="HCQ180" s="395"/>
      <c r="HCR180" s="395"/>
      <c r="HCS180" s="395"/>
      <c r="HCT180" s="395"/>
      <c r="HCU180" s="395"/>
      <c r="HCV180" s="395"/>
      <c r="HCW180" s="395"/>
      <c r="HCX180" s="395"/>
      <c r="HCY180" s="395"/>
      <c r="HCZ180" s="395"/>
      <c r="HDA180" s="395"/>
      <c r="HDB180" s="395"/>
      <c r="HDC180" s="395"/>
      <c r="HDD180" s="395"/>
      <c r="HDE180" s="395"/>
      <c r="HDF180" s="395"/>
      <c r="HDG180" s="395"/>
      <c r="HDH180" s="395"/>
      <c r="HDI180" s="395"/>
      <c r="HDJ180" s="395"/>
      <c r="HDK180" s="395"/>
      <c r="HDL180" s="395"/>
      <c r="HDM180" s="395"/>
      <c r="HDN180" s="395"/>
      <c r="HDO180" s="395"/>
      <c r="HDP180" s="395"/>
      <c r="HDQ180" s="395"/>
      <c r="HDR180" s="395"/>
      <c r="HDS180" s="395"/>
      <c r="HDT180" s="395"/>
      <c r="HDU180" s="395"/>
      <c r="HDV180" s="395"/>
      <c r="HDW180" s="395"/>
      <c r="HDX180" s="395"/>
      <c r="HDY180" s="395"/>
      <c r="HDZ180" s="395"/>
      <c r="HEA180" s="395"/>
      <c r="HEB180" s="395"/>
      <c r="HEC180" s="395"/>
      <c r="HED180" s="395"/>
      <c r="HEE180" s="395"/>
      <c r="HEF180" s="395"/>
      <c r="HEG180" s="395"/>
      <c r="HEH180" s="395"/>
      <c r="HEI180" s="395"/>
      <c r="HEJ180" s="395"/>
      <c r="HEK180" s="395"/>
      <c r="HEL180" s="395"/>
      <c r="HEM180" s="395"/>
      <c r="HEN180" s="395"/>
      <c r="HEO180" s="395"/>
      <c r="HEP180" s="395"/>
      <c r="HEQ180" s="395"/>
      <c r="HER180" s="395"/>
      <c r="HES180" s="395"/>
      <c r="HET180" s="395"/>
      <c r="HEU180" s="395"/>
      <c r="HEV180" s="395"/>
      <c r="HEW180" s="395"/>
      <c r="HEX180" s="395"/>
      <c r="HEY180" s="395"/>
      <c r="HEZ180" s="395"/>
      <c r="HFA180" s="395"/>
      <c r="HFB180" s="395"/>
      <c r="HFC180" s="395"/>
      <c r="HFD180" s="395"/>
      <c r="HFE180" s="395"/>
      <c r="HFF180" s="395"/>
      <c r="HFG180" s="395"/>
      <c r="HFH180" s="395"/>
      <c r="HFI180" s="395"/>
      <c r="HFJ180" s="395"/>
      <c r="HFK180" s="395"/>
      <c r="HFL180" s="395"/>
      <c r="HFM180" s="395"/>
      <c r="HFN180" s="395"/>
      <c r="HFO180" s="395"/>
      <c r="HFP180" s="395"/>
      <c r="HFQ180" s="395"/>
      <c r="HFR180" s="395"/>
      <c r="HFS180" s="395"/>
      <c r="HFT180" s="395"/>
      <c r="HFU180" s="395"/>
      <c r="HFV180" s="395"/>
      <c r="HFW180" s="395"/>
      <c r="HFX180" s="395"/>
      <c r="HFY180" s="395"/>
      <c r="HFZ180" s="395"/>
      <c r="HGA180" s="395"/>
      <c r="HGB180" s="395"/>
      <c r="HGC180" s="395"/>
      <c r="HGD180" s="395"/>
      <c r="HGE180" s="395"/>
      <c r="HGF180" s="395"/>
      <c r="HGG180" s="395"/>
      <c r="HGH180" s="395"/>
      <c r="HGI180" s="395"/>
      <c r="HGJ180" s="395"/>
      <c r="HGK180" s="395"/>
      <c r="HGL180" s="395"/>
      <c r="HGM180" s="395"/>
      <c r="HGN180" s="395"/>
      <c r="HGO180" s="395"/>
      <c r="HGP180" s="395"/>
      <c r="HGQ180" s="395"/>
      <c r="HGR180" s="395"/>
      <c r="HGS180" s="395"/>
      <c r="HGT180" s="395"/>
      <c r="HGU180" s="395"/>
      <c r="HGV180" s="395"/>
      <c r="HGW180" s="395"/>
      <c r="HGX180" s="395"/>
      <c r="HGY180" s="395"/>
      <c r="HGZ180" s="395"/>
      <c r="HHA180" s="395"/>
      <c r="HHB180" s="395"/>
      <c r="HHC180" s="395"/>
      <c r="HHD180" s="395"/>
      <c r="HHE180" s="395"/>
      <c r="HHF180" s="395"/>
      <c r="HHG180" s="395"/>
      <c r="HHH180" s="395"/>
      <c r="HHI180" s="395"/>
      <c r="HHJ180" s="395"/>
      <c r="HHK180" s="395"/>
      <c r="HHL180" s="395"/>
      <c r="HHM180" s="395"/>
      <c r="HHN180" s="395"/>
      <c r="HHO180" s="395"/>
      <c r="HHP180" s="395"/>
      <c r="HHQ180" s="395"/>
      <c r="HHR180" s="395"/>
      <c r="HHS180" s="395"/>
      <c r="HHT180" s="395"/>
      <c r="HHU180" s="395"/>
      <c r="HHV180" s="395"/>
      <c r="HHW180" s="395"/>
      <c r="HHX180" s="395"/>
      <c r="HHY180" s="395"/>
      <c r="HHZ180" s="395"/>
      <c r="HIA180" s="395"/>
      <c r="HIB180" s="395"/>
      <c r="HIC180" s="395"/>
      <c r="HID180" s="395"/>
      <c r="HIE180" s="395"/>
      <c r="HIF180" s="395"/>
      <c r="HIG180" s="395"/>
      <c r="HIH180" s="395"/>
      <c r="HII180" s="395"/>
      <c r="HIJ180" s="395"/>
      <c r="HIK180" s="395"/>
      <c r="HIL180" s="395"/>
      <c r="HIM180" s="395"/>
      <c r="HIN180" s="395"/>
      <c r="HIO180" s="395"/>
      <c r="HIP180" s="395"/>
      <c r="HIQ180" s="395"/>
      <c r="HIR180" s="395"/>
      <c r="HIS180" s="395"/>
      <c r="HIT180" s="395"/>
      <c r="HIU180" s="395"/>
      <c r="HIV180" s="395"/>
      <c r="HIW180" s="395"/>
      <c r="HIX180" s="395"/>
      <c r="HIY180" s="395"/>
      <c r="HIZ180" s="395"/>
      <c r="HJA180" s="395"/>
      <c r="HJB180" s="395"/>
      <c r="HJC180" s="395"/>
      <c r="HJD180" s="395"/>
      <c r="HJE180" s="395"/>
      <c r="HJF180" s="395"/>
      <c r="HJG180" s="395"/>
      <c r="HJH180" s="395"/>
      <c r="HJI180" s="395"/>
      <c r="HJJ180" s="395"/>
      <c r="HJK180" s="395"/>
      <c r="HJL180" s="395"/>
      <c r="HJM180" s="395"/>
      <c r="HJN180" s="395"/>
      <c r="HJO180" s="395"/>
      <c r="HJP180" s="395"/>
      <c r="HJQ180" s="395"/>
      <c r="HJR180" s="395"/>
      <c r="HJS180" s="395"/>
      <c r="HJT180" s="395"/>
      <c r="HJU180" s="395"/>
      <c r="HJV180" s="395"/>
      <c r="HJW180" s="395"/>
      <c r="HJX180" s="395"/>
      <c r="HJY180" s="395"/>
      <c r="HJZ180" s="395"/>
      <c r="HKA180" s="395"/>
      <c r="HKB180" s="395"/>
      <c r="HKC180" s="395"/>
      <c r="HKD180" s="395"/>
      <c r="HKE180" s="395"/>
      <c r="HKF180" s="395"/>
      <c r="HKG180" s="395"/>
      <c r="HKH180" s="395"/>
      <c r="HKI180" s="395"/>
      <c r="HKJ180" s="395"/>
      <c r="HKK180" s="395"/>
      <c r="HKL180" s="395"/>
      <c r="HKM180" s="395"/>
      <c r="HKN180" s="395"/>
      <c r="HKO180" s="395"/>
      <c r="HKP180" s="395"/>
      <c r="HKQ180" s="395"/>
      <c r="HKR180" s="395"/>
      <c r="HKS180" s="395"/>
      <c r="HKT180" s="395"/>
      <c r="HKU180" s="395"/>
      <c r="HKV180" s="395"/>
      <c r="HKW180" s="395"/>
      <c r="HKX180" s="395"/>
      <c r="HKY180" s="395"/>
      <c r="HKZ180" s="395"/>
      <c r="HLA180" s="395"/>
      <c r="HLB180" s="395"/>
      <c r="HLC180" s="395"/>
      <c r="HLD180" s="395"/>
      <c r="HLE180" s="395"/>
      <c r="HLF180" s="395"/>
      <c r="HLG180" s="395"/>
      <c r="HLH180" s="395"/>
      <c r="HLI180" s="395"/>
      <c r="HLJ180" s="395"/>
      <c r="HLK180" s="395"/>
      <c r="HLL180" s="395"/>
      <c r="HLM180" s="395"/>
      <c r="HLN180" s="395"/>
      <c r="HLO180" s="395"/>
      <c r="HLP180" s="395"/>
      <c r="HLQ180" s="395"/>
      <c r="HLR180" s="395"/>
      <c r="HLS180" s="395"/>
      <c r="HLT180" s="395"/>
      <c r="HLU180" s="395"/>
      <c r="HLV180" s="395"/>
      <c r="HLW180" s="395"/>
      <c r="HLX180" s="395"/>
      <c r="HLY180" s="395"/>
      <c r="HLZ180" s="395"/>
      <c r="HMA180" s="395"/>
      <c r="HMB180" s="395"/>
      <c r="HMC180" s="395"/>
      <c r="HMD180" s="395"/>
      <c r="HME180" s="395"/>
      <c r="HMF180" s="395"/>
      <c r="HMG180" s="395"/>
      <c r="HMH180" s="395"/>
      <c r="HMI180" s="395"/>
      <c r="HMJ180" s="395"/>
      <c r="HMK180" s="395"/>
      <c r="HML180" s="395"/>
      <c r="HMM180" s="395"/>
      <c r="HMN180" s="395"/>
      <c r="HMO180" s="395"/>
      <c r="HMP180" s="395"/>
      <c r="HMQ180" s="395"/>
      <c r="HMR180" s="395"/>
      <c r="HMS180" s="395"/>
      <c r="HMT180" s="395"/>
      <c r="HMU180" s="395"/>
      <c r="HMV180" s="395"/>
      <c r="HMW180" s="395"/>
      <c r="HMX180" s="395"/>
      <c r="HMY180" s="395"/>
      <c r="HMZ180" s="395"/>
      <c r="HNA180" s="395"/>
      <c r="HNB180" s="395"/>
      <c r="HNC180" s="395"/>
      <c r="HND180" s="395"/>
      <c r="HNE180" s="395"/>
      <c r="HNF180" s="395"/>
      <c r="HNG180" s="395"/>
      <c r="HNH180" s="395"/>
      <c r="HNI180" s="395"/>
      <c r="HNJ180" s="395"/>
      <c r="HNK180" s="395"/>
      <c r="HNL180" s="395"/>
      <c r="HNM180" s="395"/>
      <c r="HNN180" s="395"/>
      <c r="HNO180" s="395"/>
      <c r="HNP180" s="395"/>
      <c r="HNQ180" s="395"/>
      <c r="HNR180" s="395"/>
      <c r="HNS180" s="395"/>
      <c r="HNT180" s="395"/>
      <c r="HNU180" s="395"/>
      <c r="HNV180" s="395"/>
      <c r="HNW180" s="395"/>
      <c r="HNX180" s="395"/>
      <c r="HNY180" s="395"/>
      <c r="HNZ180" s="395"/>
      <c r="HOA180" s="395"/>
      <c r="HOB180" s="395"/>
      <c r="HOC180" s="395"/>
      <c r="HOD180" s="395"/>
      <c r="HOE180" s="395"/>
      <c r="HOF180" s="395"/>
      <c r="HOG180" s="395"/>
      <c r="HOH180" s="395"/>
      <c r="HOI180" s="395"/>
      <c r="HOJ180" s="395"/>
      <c r="HOK180" s="395"/>
      <c r="HOL180" s="395"/>
      <c r="HOM180" s="395"/>
      <c r="HON180" s="395"/>
      <c r="HOO180" s="395"/>
      <c r="HOP180" s="395"/>
      <c r="HOQ180" s="395"/>
      <c r="HOR180" s="395"/>
      <c r="HOS180" s="395"/>
      <c r="HOT180" s="395"/>
      <c r="HOU180" s="395"/>
      <c r="HOV180" s="395"/>
      <c r="HOW180" s="395"/>
      <c r="HOX180" s="395"/>
      <c r="HOY180" s="395"/>
      <c r="HOZ180" s="395"/>
      <c r="HPA180" s="395"/>
      <c r="HPB180" s="395"/>
      <c r="HPC180" s="395"/>
      <c r="HPD180" s="395"/>
      <c r="HPE180" s="395"/>
      <c r="HPF180" s="395"/>
      <c r="HPG180" s="395"/>
      <c r="HPH180" s="395"/>
      <c r="HPI180" s="395"/>
      <c r="HPJ180" s="395"/>
      <c r="HPK180" s="395"/>
      <c r="HPL180" s="395"/>
      <c r="HPM180" s="395"/>
      <c r="HPN180" s="395"/>
      <c r="HPO180" s="395"/>
      <c r="HPP180" s="395"/>
      <c r="HPQ180" s="395"/>
      <c r="HPR180" s="395"/>
      <c r="HPS180" s="395"/>
      <c r="HPT180" s="395"/>
      <c r="HPU180" s="395"/>
      <c r="HPV180" s="395"/>
      <c r="HPW180" s="395"/>
      <c r="HPX180" s="395"/>
      <c r="HPY180" s="395"/>
      <c r="HPZ180" s="395"/>
      <c r="HQA180" s="395"/>
      <c r="HQB180" s="395"/>
      <c r="HQC180" s="395"/>
      <c r="HQD180" s="395"/>
      <c r="HQE180" s="395"/>
      <c r="HQF180" s="395"/>
      <c r="HQG180" s="395"/>
      <c r="HQH180" s="395"/>
      <c r="HQI180" s="395"/>
      <c r="HQJ180" s="395"/>
      <c r="HQK180" s="395"/>
      <c r="HQL180" s="395"/>
      <c r="HQM180" s="395"/>
      <c r="HQN180" s="395"/>
      <c r="HQO180" s="395"/>
      <c r="HQP180" s="395"/>
      <c r="HQQ180" s="395"/>
      <c r="HQR180" s="395"/>
      <c r="HQS180" s="395"/>
      <c r="HQT180" s="395"/>
      <c r="HQU180" s="395"/>
      <c r="HQV180" s="395"/>
      <c r="HQW180" s="395"/>
      <c r="HQX180" s="395"/>
      <c r="HQY180" s="395"/>
      <c r="HQZ180" s="395"/>
      <c r="HRA180" s="395"/>
      <c r="HRB180" s="395"/>
      <c r="HRC180" s="395"/>
      <c r="HRD180" s="395"/>
      <c r="HRE180" s="395"/>
      <c r="HRF180" s="395"/>
      <c r="HRG180" s="395"/>
      <c r="HRH180" s="395"/>
      <c r="HRI180" s="395"/>
      <c r="HRJ180" s="395"/>
      <c r="HRK180" s="395"/>
      <c r="HRL180" s="395"/>
      <c r="HRM180" s="395"/>
      <c r="HRN180" s="395"/>
      <c r="HRO180" s="395"/>
      <c r="HRP180" s="395"/>
      <c r="HRQ180" s="395"/>
      <c r="HRR180" s="395"/>
      <c r="HRS180" s="395"/>
      <c r="HRT180" s="395"/>
      <c r="HRU180" s="395"/>
      <c r="HRV180" s="395"/>
      <c r="HRW180" s="395"/>
      <c r="HRX180" s="395"/>
      <c r="HRY180" s="395"/>
      <c r="HRZ180" s="395"/>
      <c r="HSA180" s="395"/>
      <c r="HSB180" s="395"/>
      <c r="HSC180" s="395"/>
      <c r="HSD180" s="395"/>
      <c r="HSE180" s="395"/>
      <c r="HSF180" s="395"/>
      <c r="HSG180" s="395"/>
      <c r="HSH180" s="395"/>
      <c r="HSI180" s="395"/>
      <c r="HSJ180" s="395"/>
      <c r="HSK180" s="395"/>
      <c r="HSL180" s="395"/>
      <c r="HSM180" s="395"/>
      <c r="HSN180" s="395"/>
      <c r="HSO180" s="395"/>
      <c r="HSP180" s="395"/>
      <c r="HSQ180" s="395"/>
      <c r="HSR180" s="395"/>
      <c r="HSS180" s="395"/>
      <c r="HST180" s="395"/>
      <c r="HSU180" s="395"/>
      <c r="HSV180" s="395"/>
      <c r="HSW180" s="395"/>
      <c r="HSX180" s="395"/>
      <c r="HSY180" s="395"/>
      <c r="HSZ180" s="395"/>
      <c r="HTA180" s="395"/>
      <c r="HTB180" s="395"/>
      <c r="HTC180" s="395"/>
      <c r="HTD180" s="395"/>
      <c r="HTE180" s="395"/>
      <c r="HTF180" s="395"/>
      <c r="HTG180" s="395"/>
      <c r="HTH180" s="395"/>
      <c r="HTI180" s="395"/>
      <c r="HTJ180" s="395"/>
      <c r="HTK180" s="395"/>
      <c r="HTL180" s="395"/>
      <c r="HTM180" s="395"/>
      <c r="HTN180" s="395"/>
      <c r="HTO180" s="395"/>
      <c r="HTP180" s="395"/>
      <c r="HTQ180" s="395"/>
      <c r="HTR180" s="395"/>
      <c r="HTS180" s="395"/>
      <c r="HTT180" s="395"/>
      <c r="HTU180" s="395"/>
      <c r="HTV180" s="395"/>
      <c r="HTW180" s="395"/>
      <c r="HTX180" s="395"/>
      <c r="HTY180" s="395"/>
      <c r="HTZ180" s="395"/>
      <c r="HUA180" s="395"/>
      <c r="HUB180" s="395"/>
      <c r="HUC180" s="395"/>
      <c r="HUD180" s="395"/>
      <c r="HUE180" s="395"/>
      <c r="HUF180" s="395"/>
      <c r="HUG180" s="395"/>
      <c r="HUH180" s="395"/>
      <c r="HUI180" s="395"/>
      <c r="HUJ180" s="395"/>
      <c r="HUK180" s="395"/>
      <c r="HUL180" s="395"/>
      <c r="HUM180" s="395"/>
      <c r="HUN180" s="395"/>
      <c r="HUO180" s="395"/>
      <c r="HUP180" s="395"/>
      <c r="HUQ180" s="395"/>
      <c r="HUR180" s="395"/>
      <c r="HUS180" s="395"/>
      <c r="HUT180" s="395"/>
      <c r="HUU180" s="395"/>
      <c r="HUV180" s="395"/>
      <c r="HUW180" s="395"/>
      <c r="HUX180" s="395"/>
      <c r="HUY180" s="395"/>
      <c r="HUZ180" s="395"/>
      <c r="HVA180" s="395"/>
      <c r="HVB180" s="395"/>
      <c r="HVC180" s="395"/>
      <c r="HVD180" s="395"/>
      <c r="HVE180" s="395"/>
      <c r="HVF180" s="395"/>
      <c r="HVG180" s="395"/>
      <c r="HVH180" s="395"/>
      <c r="HVI180" s="395"/>
      <c r="HVJ180" s="395"/>
      <c r="HVK180" s="395"/>
      <c r="HVL180" s="395"/>
      <c r="HVM180" s="395"/>
      <c r="HVN180" s="395"/>
      <c r="HVO180" s="395"/>
      <c r="HVP180" s="395"/>
      <c r="HVQ180" s="395"/>
      <c r="HVR180" s="395"/>
      <c r="HVS180" s="395"/>
      <c r="HVT180" s="395"/>
      <c r="HVU180" s="395"/>
      <c r="HVV180" s="395"/>
      <c r="HVW180" s="395"/>
      <c r="HVX180" s="395"/>
      <c r="HVY180" s="395"/>
      <c r="HVZ180" s="395"/>
      <c r="HWA180" s="395"/>
      <c r="HWB180" s="395"/>
      <c r="HWC180" s="395"/>
      <c r="HWD180" s="395"/>
      <c r="HWE180" s="395"/>
      <c r="HWF180" s="395"/>
      <c r="HWG180" s="395"/>
      <c r="HWH180" s="395"/>
      <c r="HWI180" s="395"/>
      <c r="HWJ180" s="395"/>
      <c r="HWK180" s="395"/>
      <c r="HWL180" s="395"/>
      <c r="HWM180" s="395"/>
      <c r="HWN180" s="395"/>
      <c r="HWO180" s="395"/>
      <c r="HWP180" s="395"/>
      <c r="HWQ180" s="395"/>
      <c r="HWR180" s="395"/>
      <c r="HWS180" s="395"/>
      <c r="HWT180" s="395"/>
      <c r="HWU180" s="395"/>
      <c r="HWV180" s="395"/>
      <c r="HWW180" s="395"/>
      <c r="HWX180" s="395"/>
      <c r="HWY180" s="395"/>
      <c r="HWZ180" s="395"/>
      <c r="HXA180" s="395"/>
      <c r="HXB180" s="395"/>
      <c r="HXC180" s="395"/>
      <c r="HXD180" s="395"/>
      <c r="HXE180" s="395"/>
      <c r="HXF180" s="395"/>
      <c r="HXG180" s="395"/>
      <c r="HXH180" s="395"/>
      <c r="HXI180" s="395"/>
      <c r="HXJ180" s="395"/>
      <c r="HXK180" s="395"/>
      <c r="HXL180" s="395"/>
      <c r="HXM180" s="395"/>
      <c r="HXN180" s="395"/>
      <c r="HXO180" s="395"/>
      <c r="HXP180" s="395"/>
      <c r="HXQ180" s="395"/>
      <c r="HXR180" s="395"/>
      <c r="HXS180" s="395"/>
      <c r="HXT180" s="395"/>
      <c r="HXU180" s="395"/>
      <c r="HXV180" s="395"/>
      <c r="HXW180" s="395"/>
      <c r="HXX180" s="395"/>
      <c r="HXY180" s="395"/>
      <c r="HXZ180" s="395"/>
      <c r="HYA180" s="395"/>
      <c r="HYB180" s="395"/>
      <c r="HYC180" s="395"/>
      <c r="HYD180" s="395"/>
      <c r="HYE180" s="395"/>
      <c r="HYF180" s="395"/>
      <c r="HYG180" s="395"/>
      <c r="HYH180" s="395"/>
      <c r="HYI180" s="395"/>
      <c r="HYJ180" s="395"/>
      <c r="HYK180" s="395"/>
      <c r="HYL180" s="395"/>
      <c r="HYM180" s="395"/>
      <c r="HYN180" s="395"/>
      <c r="HYO180" s="395"/>
      <c r="HYP180" s="395"/>
      <c r="HYQ180" s="395"/>
      <c r="HYR180" s="395"/>
      <c r="HYS180" s="395"/>
      <c r="HYT180" s="395"/>
      <c r="HYU180" s="395"/>
      <c r="HYV180" s="395"/>
      <c r="HYW180" s="395"/>
      <c r="HYX180" s="395"/>
      <c r="HYY180" s="395"/>
      <c r="HYZ180" s="395"/>
      <c r="HZA180" s="395"/>
      <c r="HZB180" s="395"/>
      <c r="HZC180" s="395"/>
      <c r="HZD180" s="395"/>
      <c r="HZE180" s="395"/>
      <c r="HZF180" s="395"/>
      <c r="HZG180" s="395"/>
      <c r="HZH180" s="395"/>
      <c r="HZI180" s="395"/>
      <c r="HZJ180" s="395"/>
      <c r="HZK180" s="395"/>
      <c r="HZL180" s="395"/>
      <c r="HZM180" s="395"/>
      <c r="HZN180" s="395"/>
      <c r="HZO180" s="395"/>
      <c r="HZP180" s="395"/>
      <c r="HZQ180" s="395"/>
      <c r="HZR180" s="395"/>
      <c r="HZS180" s="395"/>
      <c r="HZT180" s="395"/>
      <c r="HZU180" s="395"/>
      <c r="HZV180" s="395"/>
      <c r="HZW180" s="395"/>
      <c r="HZX180" s="395"/>
      <c r="HZY180" s="395"/>
      <c r="HZZ180" s="395"/>
      <c r="IAA180" s="395"/>
      <c r="IAB180" s="395"/>
      <c r="IAC180" s="395"/>
      <c r="IAD180" s="395"/>
      <c r="IAE180" s="395"/>
      <c r="IAF180" s="395"/>
      <c r="IAG180" s="395"/>
      <c r="IAH180" s="395"/>
      <c r="IAI180" s="395"/>
      <c r="IAJ180" s="395"/>
      <c r="IAK180" s="395"/>
      <c r="IAL180" s="395"/>
      <c r="IAM180" s="395"/>
      <c r="IAN180" s="395"/>
      <c r="IAO180" s="395"/>
      <c r="IAP180" s="395"/>
      <c r="IAQ180" s="395"/>
      <c r="IAR180" s="395"/>
      <c r="IAS180" s="395"/>
      <c r="IAT180" s="395"/>
      <c r="IAU180" s="395"/>
      <c r="IAV180" s="395"/>
      <c r="IAW180" s="395"/>
      <c r="IAX180" s="395"/>
      <c r="IAY180" s="395"/>
      <c r="IAZ180" s="395"/>
      <c r="IBA180" s="395"/>
      <c r="IBB180" s="395"/>
      <c r="IBC180" s="395"/>
      <c r="IBD180" s="395"/>
      <c r="IBE180" s="395"/>
      <c r="IBF180" s="395"/>
      <c r="IBG180" s="395"/>
      <c r="IBH180" s="395"/>
      <c r="IBI180" s="395"/>
      <c r="IBJ180" s="395"/>
      <c r="IBK180" s="395"/>
      <c r="IBL180" s="395"/>
      <c r="IBM180" s="395"/>
      <c r="IBN180" s="395"/>
      <c r="IBO180" s="395"/>
      <c r="IBP180" s="395"/>
      <c r="IBQ180" s="395"/>
      <c r="IBR180" s="395"/>
      <c r="IBS180" s="395"/>
      <c r="IBT180" s="395"/>
      <c r="IBU180" s="395"/>
      <c r="IBV180" s="395"/>
      <c r="IBW180" s="395"/>
      <c r="IBX180" s="395"/>
      <c r="IBY180" s="395"/>
      <c r="IBZ180" s="395"/>
      <c r="ICA180" s="395"/>
      <c r="ICB180" s="395"/>
      <c r="ICC180" s="395"/>
      <c r="ICD180" s="395"/>
      <c r="ICE180" s="395"/>
      <c r="ICF180" s="395"/>
      <c r="ICG180" s="395"/>
      <c r="ICH180" s="395"/>
      <c r="ICI180" s="395"/>
      <c r="ICJ180" s="395"/>
      <c r="ICK180" s="395"/>
      <c r="ICL180" s="395"/>
      <c r="ICM180" s="395"/>
      <c r="ICN180" s="395"/>
      <c r="ICO180" s="395"/>
      <c r="ICP180" s="395"/>
      <c r="ICQ180" s="395"/>
      <c r="ICR180" s="395"/>
      <c r="ICS180" s="395"/>
      <c r="ICT180" s="395"/>
      <c r="ICU180" s="395"/>
      <c r="ICV180" s="395"/>
      <c r="ICW180" s="395"/>
      <c r="ICX180" s="395"/>
      <c r="ICY180" s="395"/>
      <c r="ICZ180" s="395"/>
      <c r="IDA180" s="395"/>
      <c r="IDB180" s="395"/>
      <c r="IDC180" s="395"/>
      <c r="IDD180" s="395"/>
      <c r="IDE180" s="395"/>
      <c r="IDF180" s="395"/>
      <c r="IDG180" s="395"/>
      <c r="IDH180" s="395"/>
      <c r="IDI180" s="395"/>
      <c r="IDJ180" s="395"/>
      <c r="IDK180" s="395"/>
      <c r="IDL180" s="395"/>
      <c r="IDM180" s="395"/>
      <c r="IDN180" s="395"/>
      <c r="IDO180" s="395"/>
      <c r="IDP180" s="395"/>
      <c r="IDQ180" s="395"/>
      <c r="IDR180" s="395"/>
      <c r="IDS180" s="395"/>
      <c r="IDT180" s="395"/>
      <c r="IDU180" s="395"/>
      <c r="IDV180" s="395"/>
      <c r="IDW180" s="395"/>
      <c r="IDX180" s="395"/>
      <c r="IDY180" s="395"/>
      <c r="IDZ180" s="395"/>
      <c r="IEA180" s="395"/>
      <c r="IEB180" s="395"/>
      <c r="IEC180" s="395"/>
      <c r="IED180" s="395"/>
      <c r="IEE180" s="395"/>
      <c r="IEF180" s="395"/>
      <c r="IEG180" s="395"/>
      <c r="IEH180" s="395"/>
      <c r="IEI180" s="395"/>
      <c r="IEJ180" s="395"/>
      <c r="IEK180" s="395"/>
      <c r="IEL180" s="395"/>
      <c r="IEM180" s="395"/>
      <c r="IEN180" s="395"/>
      <c r="IEO180" s="395"/>
      <c r="IEP180" s="395"/>
      <c r="IEQ180" s="395"/>
      <c r="IER180" s="395"/>
      <c r="IES180" s="395"/>
      <c r="IET180" s="395"/>
      <c r="IEU180" s="395"/>
      <c r="IEV180" s="395"/>
      <c r="IEW180" s="395"/>
      <c r="IEX180" s="395"/>
      <c r="IEY180" s="395"/>
      <c r="IEZ180" s="395"/>
      <c r="IFA180" s="395"/>
      <c r="IFB180" s="395"/>
      <c r="IFC180" s="395"/>
      <c r="IFD180" s="395"/>
      <c r="IFE180" s="395"/>
      <c r="IFF180" s="395"/>
      <c r="IFG180" s="395"/>
      <c r="IFH180" s="395"/>
      <c r="IFI180" s="395"/>
      <c r="IFJ180" s="395"/>
      <c r="IFK180" s="395"/>
      <c r="IFL180" s="395"/>
      <c r="IFM180" s="395"/>
      <c r="IFN180" s="395"/>
      <c r="IFO180" s="395"/>
      <c r="IFP180" s="395"/>
      <c r="IFQ180" s="395"/>
      <c r="IFR180" s="395"/>
      <c r="IFS180" s="395"/>
      <c r="IFT180" s="395"/>
      <c r="IFU180" s="395"/>
      <c r="IFV180" s="395"/>
      <c r="IFW180" s="395"/>
      <c r="IFX180" s="395"/>
      <c r="IFY180" s="395"/>
      <c r="IFZ180" s="395"/>
      <c r="IGA180" s="395"/>
      <c r="IGB180" s="395"/>
      <c r="IGC180" s="395"/>
      <c r="IGD180" s="395"/>
      <c r="IGE180" s="395"/>
      <c r="IGF180" s="395"/>
      <c r="IGG180" s="395"/>
      <c r="IGH180" s="395"/>
      <c r="IGI180" s="395"/>
      <c r="IGJ180" s="395"/>
      <c r="IGK180" s="395"/>
      <c r="IGL180" s="395"/>
      <c r="IGM180" s="395"/>
      <c r="IGN180" s="395"/>
      <c r="IGO180" s="395"/>
      <c r="IGP180" s="395"/>
      <c r="IGQ180" s="395"/>
      <c r="IGR180" s="395"/>
      <c r="IGS180" s="395"/>
      <c r="IGT180" s="395"/>
      <c r="IGU180" s="395"/>
      <c r="IGV180" s="395"/>
      <c r="IGW180" s="395"/>
      <c r="IGX180" s="395"/>
      <c r="IGY180" s="395"/>
      <c r="IGZ180" s="395"/>
      <c r="IHA180" s="395"/>
      <c r="IHB180" s="395"/>
      <c r="IHC180" s="395"/>
      <c r="IHD180" s="395"/>
      <c r="IHE180" s="395"/>
      <c r="IHF180" s="395"/>
      <c r="IHG180" s="395"/>
      <c r="IHH180" s="395"/>
      <c r="IHI180" s="395"/>
      <c r="IHJ180" s="395"/>
      <c r="IHK180" s="395"/>
      <c r="IHL180" s="395"/>
      <c r="IHM180" s="395"/>
      <c r="IHN180" s="395"/>
      <c r="IHO180" s="395"/>
      <c r="IHP180" s="395"/>
      <c r="IHQ180" s="395"/>
      <c r="IHR180" s="395"/>
      <c r="IHS180" s="395"/>
      <c r="IHT180" s="395"/>
      <c r="IHU180" s="395"/>
      <c r="IHV180" s="395"/>
      <c r="IHW180" s="395"/>
      <c r="IHX180" s="395"/>
      <c r="IHY180" s="395"/>
      <c r="IHZ180" s="395"/>
      <c r="IIA180" s="395"/>
      <c r="IIB180" s="395"/>
      <c r="IIC180" s="395"/>
      <c r="IID180" s="395"/>
      <c r="IIE180" s="395"/>
      <c r="IIF180" s="395"/>
      <c r="IIG180" s="395"/>
      <c r="IIH180" s="395"/>
      <c r="III180" s="395"/>
      <c r="IIJ180" s="395"/>
      <c r="IIK180" s="395"/>
      <c r="IIL180" s="395"/>
      <c r="IIM180" s="395"/>
      <c r="IIN180" s="395"/>
      <c r="IIO180" s="395"/>
      <c r="IIP180" s="395"/>
      <c r="IIQ180" s="395"/>
      <c r="IIR180" s="395"/>
      <c r="IIS180" s="395"/>
      <c r="IIT180" s="395"/>
      <c r="IIU180" s="395"/>
      <c r="IIV180" s="395"/>
      <c r="IIW180" s="395"/>
      <c r="IIX180" s="395"/>
      <c r="IIY180" s="395"/>
      <c r="IIZ180" s="395"/>
      <c r="IJA180" s="395"/>
      <c r="IJB180" s="395"/>
      <c r="IJC180" s="395"/>
      <c r="IJD180" s="395"/>
      <c r="IJE180" s="395"/>
      <c r="IJF180" s="395"/>
      <c r="IJG180" s="395"/>
      <c r="IJH180" s="395"/>
      <c r="IJI180" s="395"/>
      <c r="IJJ180" s="395"/>
      <c r="IJK180" s="395"/>
      <c r="IJL180" s="395"/>
      <c r="IJM180" s="395"/>
      <c r="IJN180" s="395"/>
      <c r="IJO180" s="395"/>
      <c r="IJP180" s="395"/>
      <c r="IJQ180" s="395"/>
      <c r="IJR180" s="395"/>
      <c r="IJS180" s="395"/>
      <c r="IJT180" s="395"/>
      <c r="IJU180" s="395"/>
      <c r="IJV180" s="395"/>
      <c r="IJW180" s="395"/>
      <c r="IJX180" s="395"/>
      <c r="IJY180" s="395"/>
      <c r="IJZ180" s="395"/>
      <c r="IKA180" s="395"/>
      <c r="IKB180" s="395"/>
      <c r="IKC180" s="395"/>
      <c r="IKD180" s="395"/>
      <c r="IKE180" s="395"/>
      <c r="IKF180" s="395"/>
      <c r="IKG180" s="395"/>
      <c r="IKH180" s="395"/>
      <c r="IKI180" s="395"/>
      <c r="IKJ180" s="395"/>
      <c r="IKK180" s="395"/>
      <c r="IKL180" s="395"/>
      <c r="IKM180" s="395"/>
      <c r="IKN180" s="395"/>
      <c r="IKO180" s="395"/>
      <c r="IKP180" s="395"/>
      <c r="IKQ180" s="395"/>
      <c r="IKR180" s="395"/>
      <c r="IKS180" s="395"/>
      <c r="IKT180" s="395"/>
      <c r="IKU180" s="395"/>
      <c r="IKV180" s="395"/>
      <c r="IKW180" s="395"/>
      <c r="IKX180" s="395"/>
      <c r="IKY180" s="395"/>
      <c r="IKZ180" s="395"/>
      <c r="ILA180" s="395"/>
      <c r="ILB180" s="395"/>
      <c r="ILC180" s="395"/>
      <c r="ILD180" s="395"/>
      <c r="ILE180" s="395"/>
      <c r="ILF180" s="395"/>
      <c r="ILG180" s="395"/>
      <c r="ILH180" s="395"/>
      <c r="ILI180" s="395"/>
      <c r="ILJ180" s="395"/>
      <c r="ILK180" s="395"/>
      <c r="ILL180" s="395"/>
      <c r="ILM180" s="395"/>
      <c r="ILN180" s="395"/>
      <c r="ILO180" s="395"/>
      <c r="ILP180" s="395"/>
      <c r="ILQ180" s="395"/>
      <c r="ILR180" s="395"/>
      <c r="ILS180" s="395"/>
      <c r="ILT180" s="395"/>
      <c r="ILU180" s="395"/>
      <c r="ILV180" s="395"/>
      <c r="ILW180" s="395"/>
      <c r="ILX180" s="395"/>
      <c r="ILY180" s="395"/>
      <c r="ILZ180" s="395"/>
      <c r="IMA180" s="395"/>
      <c r="IMB180" s="395"/>
      <c r="IMC180" s="395"/>
      <c r="IMD180" s="395"/>
      <c r="IME180" s="395"/>
      <c r="IMF180" s="395"/>
      <c r="IMG180" s="395"/>
      <c r="IMH180" s="395"/>
      <c r="IMI180" s="395"/>
      <c r="IMJ180" s="395"/>
      <c r="IMK180" s="395"/>
      <c r="IML180" s="395"/>
      <c r="IMM180" s="395"/>
      <c r="IMN180" s="395"/>
      <c r="IMO180" s="395"/>
      <c r="IMP180" s="395"/>
      <c r="IMQ180" s="395"/>
      <c r="IMR180" s="395"/>
      <c r="IMS180" s="395"/>
      <c r="IMT180" s="395"/>
      <c r="IMU180" s="395"/>
      <c r="IMV180" s="395"/>
      <c r="IMW180" s="395"/>
      <c r="IMX180" s="395"/>
      <c r="IMY180" s="395"/>
      <c r="IMZ180" s="395"/>
      <c r="INA180" s="395"/>
      <c r="INB180" s="395"/>
      <c r="INC180" s="395"/>
      <c r="IND180" s="395"/>
      <c r="INE180" s="395"/>
      <c r="INF180" s="395"/>
      <c r="ING180" s="395"/>
      <c r="INH180" s="395"/>
      <c r="INI180" s="395"/>
      <c r="INJ180" s="395"/>
      <c r="INK180" s="395"/>
      <c r="INL180" s="395"/>
      <c r="INM180" s="395"/>
      <c r="INN180" s="395"/>
      <c r="INO180" s="395"/>
      <c r="INP180" s="395"/>
      <c r="INQ180" s="395"/>
      <c r="INR180" s="395"/>
      <c r="INS180" s="395"/>
      <c r="INT180" s="395"/>
      <c r="INU180" s="395"/>
      <c r="INV180" s="395"/>
      <c r="INW180" s="395"/>
      <c r="INX180" s="395"/>
      <c r="INY180" s="395"/>
      <c r="INZ180" s="395"/>
      <c r="IOA180" s="395"/>
      <c r="IOB180" s="395"/>
      <c r="IOC180" s="395"/>
      <c r="IOD180" s="395"/>
      <c r="IOE180" s="395"/>
      <c r="IOF180" s="395"/>
      <c r="IOG180" s="395"/>
      <c r="IOH180" s="395"/>
      <c r="IOI180" s="395"/>
      <c r="IOJ180" s="395"/>
      <c r="IOK180" s="395"/>
      <c r="IOL180" s="395"/>
      <c r="IOM180" s="395"/>
      <c r="ION180" s="395"/>
      <c r="IOO180" s="395"/>
      <c r="IOP180" s="395"/>
      <c r="IOQ180" s="395"/>
      <c r="IOR180" s="395"/>
      <c r="IOS180" s="395"/>
      <c r="IOT180" s="395"/>
      <c r="IOU180" s="395"/>
      <c r="IOV180" s="395"/>
      <c r="IOW180" s="395"/>
      <c r="IOX180" s="395"/>
      <c r="IOY180" s="395"/>
      <c r="IOZ180" s="395"/>
      <c r="IPA180" s="395"/>
      <c r="IPB180" s="395"/>
      <c r="IPC180" s="395"/>
      <c r="IPD180" s="395"/>
      <c r="IPE180" s="395"/>
      <c r="IPF180" s="395"/>
      <c r="IPG180" s="395"/>
      <c r="IPH180" s="395"/>
      <c r="IPI180" s="395"/>
      <c r="IPJ180" s="395"/>
      <c r="IPK180" s="395"/>
      <c r="IPL180" s="395"/>
      <c r="IPM180" s="395"/>
      <c r="IPN180" s="395"/>
      <c r="IPO180" s="395"/>
      <c r="IPP180" s="395"/>
      <c r="IPQ180" s="395"/>
      <c r="IPR180" s="395"/>
      <c r="IPS180" s="395"/>
      <c r="IPT180" s="395"/>
      <c r="IPU180" s="395"/>
      <c r="IPV180" s="395"/>
      <c r="IPW180" s="395"/>
      <c r="IPX180" s="395"/>
      <c r="IPY180" s="395"/>
      <c r="IPZ180" s="395"/>
      <c r="IQA180" s="395"/>
      <c r="IQB180" s="395"/>
      <c r="IQC180" s="395"/>
      <c r="IQD180" s="395"/>
      <c r="IQE180" s="395"/>
      <c r="IQF180" s="395"/>
      <c r="IQG180" s="395"/>
      <c r="IQH180" s="395"/>
      <c r="IQI180" s="395"/>
      <c r="IQJ180" s="395"/>
      <c r="IQK180" s="395"/>
      <c r="IQL180" s="395"/>
      <c r="IQM180" s="395"/>
      <c r="IQN180" s="395"/>
      <c r="IQO180" s="395"/>
      <c r="IQP180" s="395"/>
      <c r="IQQ180" s="395"/>
      <c r="IQR180" s="395"/>
      <c r="IQS180" s="395"/>
      <c r="IQT180" s="395"/>
      <c r="IQU180" s="395"/>
      <c r="IQV180" s="395"/>
      <c r="IQW180" s="395"/>
      <c r="IQX180" s="395"/>
      <c r="IQY180" s="395"/>
      <c r="IQZ180" s="395"/>
      <c r="IRA180" s="395"/>
      <c r="IRB180" s="395"/>
      <c r="IRC180" s="395"/>
      <c r="IRD180" s="395"/>
      <c r="IRE180" s="395"/>
      <c r="IRF180" s="395"/>
      <c r="IRG180" s="395"/>
      <c r="IRH180" s="395"/>
      <c r="IRI180" s="395"/>
      <c r="IRJ180" s="395"/>
      <c r="IRK180" s="395"/>
      <c r="IRL180" s="395"/>
      <c r="IRM180" s="395"/>
      <c r="IRN180" s="395"/>
      <c r="IRO180" s="395"/>
      <c r="IRP180" s="395"/>
      <c r="IRQ180" s="395"/>
      <c r="IRR180" s="395"/>
      <c r="IRS180" s="395"/>
      <c r="IRT180" s="395"/>
      <c r="IRU180" s="395"/>
      <c r="IRV180" s="395"/>
      <c r="IRW180" s="395"/>
      <c r="IRX180" s="395"/>
      <c r="IRY180" s="395"/>
      <c r="IRZ180" s="395"/>
      <c r="ISA180" s="395"/>
      <c r="ISB180" s="395"/>
      <c r="ISC180" s="395"/>
      <c r="ISD180" s="395"/>
      <c r="ISE180" s="395"/>
      <c r="ISF180" s="395"/>
      <c r="ISG180" s="395"/>
      <c r="ISH180" s="395"/>
      <c r="ISI180" s="395"/>
      <c r="ISJ180" s="395"/>
      <c r="ISK180" s="395"/>
      <c r="ISL180" s="395"/>
      <c r="ISM180" s="395"/>
      <c r="ISN180" s="395"/>
      <c r="ISO180" s="395"/>
      <c r="ISP180" s="395"/>
      <c r="ISQ180" s="395"/>
      <c r="ISR180" s="395"/>
      <c r="ISS180" s="395"/>
      <c r="IST180" s="395"/>
      <c r="ISU180" s="395"/>
      <c r="ISV180" s="395"/>
      <c r="ISW180" s="395"/>
      <c r="ISX180" s="395"/>
      <c r="ISY180" s="395"/>
      <c r="ISZ180" s="395"/>
      <c r="ITA180" s="395"/>
      <c r="ITB180" s="395"/>
      <c r="ITC180" s="395"/>
      <c r="ITD180" s="395"/>
      <c r="ITE180" s="395"/>
      <c r="ITF180" s="395"/>
      <c r="ITG180" s="395"/>
      <c r="ITH180" s="395"/>
      <c r="ITI180" s="395"/>
      <c r="ITJ180" s="395"/>
      <c r="ITK180" s="395"/>
      <c r="ITL180" s="395"/>
      <c r="ITM180" s="395"/>
      <c r="ITN180" s="395"/>
      <c r="ITO180" s="395"/>
      <c r="ITP180" s="395"/>
      <c r="ITQ180" s="395"/>
      <c r="ITR180" s="395"/>
      <c r="ITS180" s="395"/>
      <c r="ITT180" s="395"/>
      <c r="ITU180" s="395"/>
      <c r="ITV180" s="395"/>
      <c r="ITW180" s="395"/>
      <c r="ITX180" s="395"/>
      <c r="ITY180" s="395"/>
      <c r="ITZ180" s="395"/>
      <c r="IUA180" s="395"/>
      <c r="IUB180" s="395"/>
      <c r="IUC180" s="395"/>
      <c r="IUD180" s="395"/>
      <c r="IUE180" s="395"/>
      <c r="IUF180" s="395"/>
      <c r="IUG180" s="395"/>
      <c r="IUH180" s="395"/>
      <c r="IUI180" s="395"/>
      <c r="IUJ180" s="395"/>
      <c r="IUK180" s="395"/>
      <c r="IUL180" s="395"/>
      <c r="IUM180" s="395"/>
      <c r="IUN180" s="395"/>
      <c r="IUO180" s="395"/>
      <c r="IUP180" s="395"/>
      <c r="IUQ180" s="395"/>
      <c r="IUR180" s="395"/>
      <c r="IUS180" s="395"/>
      <c r="IUT180" s="395"/>
      <c r="IUU180" s="395"/>
      <c r="IUV180" s="395"/>
      <c r="IUW180" s="395"/>
      <c r="IUX180" s="395"/>
      <c r="IUY180" s="395"/>
      <c r="IUZ180" s="395"/>
      <c r="IVA180" s="395"/>
      <c r="IVB180" s="395"/>
      <c r="IVC180" s="395"/>
      <c r="IVD180" s="395"/>
      <c r="IVE180" s="395"/>
      <c r="IVF180" s="395"/>
      <c r="IVG180" s="395"/>
      <c r="IVH180" s="395"/>
      <c r="IVI180" s="395"/>
      <c r="IVJ180" s="395"/>
      <c r="IVK180" s="395"/>
      <c r="IVL180" s="395"/>
      <c r="IVM180" s="395"/>
      <c r="IVN180" s="395"/>
      <c r="IVO180" s="395"/>
      <c r="IVP180" s="395"/>
      <c r="IVQ180" s="395"/>
      <c r="IVR180" s="395"/>
      <c r="IVS180" s="395"/>
      <c r="IVT180" s="395"/>
      <c r="IVU180" s="395"/>
      <c r="IVV180" s="395"/>
      <c r="IVW180" s="395"/>
      <c r="IVX180" s="395"/>
      <c r="IVY180" s="395"/>
      <c r="IVZ180" s="395"/>
      <c r="IWA180" s="395"/>
      <c r="IWB180" s="395"/>
      <c r="IWC180" s="395"/>
      <c r="IWD180" s="395"/>
      <c r="IWE180" s="395"/>
      <c r="IWF180" s="395"/>
      <c r="IWG180" s="395"/>
      <c r="IWH180" s="395"/>
      <c r="IWI180" s="395"/>
      <c r="IWJ180" s="395"/>
      <c r="IWK180" s="395"/>
      <c r="IWL180" s="395"/>
      <c r="IWM180" s="395"/>
      <c r="IWN180" s="395"/>
      <c r="IWO180" s="395"/>
      <c r="IWP180" s="395"/>
      <c r="IWQ180" s="395"/>
      <c r="IWR180" s="395"/>
      <c r="IWS180" s="395"/>
      <c r="IWT180" s="395"/>
      <c r="IWU180" s="395"/>
      <c r="IWV180" s="395"/>
      <c r="IWW180" s="395"/>
      <c r="IWX180" s="395"/>
      <c r="IWY180" s="395"/>
      <c r="IWZ180" s="395"/>
      <c r="IXA180" s="395"/>
      <c r="IXB180" s="395"/>
      <c r="IXC180" s="395"/>
      <c r="IXD180" s="395"/>
      <c r="IXE180" s="395"/>
      <c r="IXF180" s="395"/>
      <c r="IXG180" s="395"/>
      <c r="IXH180" s="395"/>
      <c r="IXI180" s="395"/>
      <c r="IXJ180" s="395"/>
      <c r="IXK180" s="395"/>
      <c r="IXL180" s="395"/>
      <c r="IXM180" s="395"/>
      <c r="IXN180" s="395"/>
      <c r="IXO180" s="395"/>
      <c r="IXP180" s="395"/>
      <c r="IXQ180" s="395"/>
      <c r="IXR180" s="395"/>
      <c r="IXS180" s="395"/>
      <c r="IXT180" s="395"/>
      <c r="IXU180" s="395"/>
      <c r="IXV180" s="395"/>
      <c r="IXW180" s="395"/>
      <c r="IXX180" s="395"/>
      <c r="IXY180" s="395"/>
      <c r="IXZ180" s="395"/>
      <c r="IYA180" s="395"/>
      <c r="IYB180" s="395"/>
      <c r="IYC180" s="395"/>
      <c r="IYD180" s="395"/>
      <c r="IYE180" s="395"/>
      <c r="IYF180" s="395"/>
      <c r="IYG180" s="395"/>
      <c r="IYH180" s="395"/>
      <c r="IYI180" s="395"/>
      <c r="IYJ180" s="395"/>
      <c r="IYK180" s="395"/>
      <c r="IYL180" s="395"/>
      <c r="IYM180" s="395"/>
      <c r="IYN180" s="395"/>
      <c r="IYO180" s="395"/>
      <c r="IYP180" s="395"/>
      <c r="IYQ180" s="395"/>
      <c r="IYR180" s="395"/>
      <c r="IYS180" s="395"/>
      <c r="IYT180" s="395"/>
      <c r="IYU180" s="395"/>
      <c r="IYV180" s="395"/>
      <c r="IYW180" s="395"/>
      <c r="IYX180" s="395"/>
      <c r="IYY180" s="395"/>
      <c r="IYZ180" s="395"/>
      <c r="IZA180" s="395"/>
      <c r="IZB180" s="395"/>
      <c r="IZC180" s="395"/>
      <c r="IZD180" s="395"/>
      <c r="IZE180" s="395"/>
      <c r="IZF180" s="395"/>
      <c r="IZG180" s="395"/>
      <c r="IZH180" s="395"/>
      <c r="IZI180" s="395"/>
      <c r="IZJ180" s="395"/>
      <c r="IZK180" s="395"/>
      <c r="IZL180" s="395"/>
      <c r="IZM180" s="395"/>
      <c r="IZN180" s="395"/>
      <c r="IZO180" s="395"/>
      <c r="IZP180" s="395"/>
      <c r="IZQ180" s="395"/>
      <c r="IZR180" s="395"/>
      <c r="IZS180" s="395"/>
      <c r="IZT180" s="395"/>
      <c r="IZU180" s="395"/>
      <c r="IZV180" s="395"/>
      <c r="IZW180" s="395"/>
      <c r="IZX180" s="395"/>
      <c r="IZY180" s="395"/>
      <c r="IZZ180" s="395"/>
      <c r="JAA180" s="395"/>
      <c r="JAB180" s="395"/>
      <c r="JAC180" s="395"/>
      <c r="JAD180" s="395"/>
      <c r="JAE180" s="395"/>
      <c r="JAF180" s="395"/>
      <c r="JAG180" s="395"/>
      <c r="JAH180" s="395"/>
      <c r="JAI180" s="395"/>
      <c r="JAJ180" s="395"/>
      <c r="JAK180" s="395"/>
      <c r="JAL180" s="395"/>
      <c r="JAM180" s="395"/>
      <c r="JAN180" s="395"/>
      <c r="JAO180" s="395"/>
      <c r="JAP180" s="395"/>
      <c r="JAQ180" s="395"/>
      <c r="JAR180" s="395"/>
      <c r="JAS180" s="395"/>
      <c r="JAT180" s="395"/>
      <c r="JAU180" s="395"/>
      <c r="JAV180" s="395"/>
      <c r="JAW180" s="395"/>
      <c r="JAX180" s="395"/>
      <c r="JAY180" s="395"/>
      <c r="JAZ180" s="395"/>
      <c r="JBA180" s="395"/>
      <c r="JBB180" s="395"/>
      <c r="JBC180" s="395"/>
      <c r="JBD180" s="395"/>
      <c r="JBE180" s="395"/>
      <c r="JBF180" s="395"/>
      <c r="JBG180" s="395"/>
      <c r="JBH180" s="395"/>
      <c r="JBI180" s="395"/>
      <c r="JBJ180" s="395"/>
      <c r="JBK180" s="395"/>
      <c r="JBL180" s="395"/>
      <c r="JBM180" s="395"/>
      <c r="JBN180" s="395"/>
      <c r="JBO180" s="395"/>
      <c r="JBP180" s="395"/>
      <c r="JBQ180" s="395"/>
      <c r="JBR180" s="395"/>
      <c r="JBS180" s="395"/>
      <c r="JBT180" s="395"/>
      <c r="JBU180" s="395"/>
      <c r="JBV180" s="395"/>
      <c r="JBW180" s="395"/>
      <c r="JBX180" s="395"/>
      <c r="JBY180" s="395"/>
      <c r="JBZ180" s="395"/>
      <c r="JCA180" s="395"/>
      <c r="JCB180" s="395"/>
      <c r="JCC180" s="395"/>
      <c r="JCD180" s="395"/>
      <c r="JCE180" s="395"/>
      <c r="JCF180" s="395"/>
      <c r="JCG180" s="395"/>
      <c r="JCH180" s="395"/>
      <c r="JCI180" s="395"/>
      <c r="JCJ180" s="395"/>
      <c r="JCK180" s="395"/>
      <c r="JCL180" s="395"/>
      <c r="JCM180" s="395"/>
      <c r="JCN180" s="395"/>
      <c r="JCO180" s="395"/>
      <c r="JCP180" s="395"/>
      <c r="JCQ180" s="395"/>
      <c r="JCR180" s="395"/>
      <c r="JCS180" s="395"/>
      <c r="JCT180" s="395"/>
      <c r="JCU180" s="395"/>
      <c r="JCV180" s="395"/>
      <c r="JCW180" s="395"/>
      <c r="JCX180" s="395"/>
      <c r="JCY180" s="395"/>
      <c r="JCZ180" s="395"/>
      <c r="JDA180" s="395"/>
      <c r="JDB180" s="395"/>
      <c r="JDC180" s="395"/>
      <c r="JDD180" s="395"/>
      <c r="JDE180" s="395"/>
      <c r="JDF180" s="395"/>
      <c r="JDG180" s="395"/>
      <c r="JDH180" s="395"/>
      <c r="JDI180" s="395"/>
      <c r="JDJ180" s="395"/>
      <c r="JDK180" s="395"/>
      <c r="JDL180" s="395"/>
      <c r="JDM180" s="395"/>
      <c r="JDN180" s="395"/>
      <c r="JDO180" s="395"/>
      <c r="JDP180" s="395"/>
      <c r="JDQ180" s="395"/>
      <c r="JDR180" s="395"/>
      <c r="JDS180" s="395"/>
      <c r="JDT180" s="395"/>
      <c r="JDU180" s="395"/>
      <c r="JDV180" s="395"/>
      <c r="JDW180" s="395"/>
      <c r="JDX180" s="395"/>
      <c r="JDY180" s="395"/>
      <c r="JDZ180" s="395"/>
      <c r="JEA180" s="395"/>
      <c r="JEB180" s="395"/>
      <c r="JEC180" s="395"/>
      <c r="JED180" s="395"/>
      <c r="JEE180" s="395"/>
      <c r="JEF180" s="395"/>
      <c r="JEG180" s="395"/>
      <c r="JEH180" s="395"/>
      <c r="JEI180" s="395"/>
      <c r="JEJ180" s="395"/>
      <c r="JEK180" s="395"/>
      <c r="JEL180" s="395"/>
      <c r="JEM180" s="395"/>
      <c r="JEN180" s="395"/>
      <c r="JEO180" s="395"/>
      <c r="JEP180" s="395"/>
      <c r="JEQ180" s="395"/>
      <c r="JER180" s="395"/>
      <c r="JES180" s="395"/>
      <c r="JET180" s="395"/>
      <c r="JEU180" s="395"/>
      <c r="JEV180" s="395"/>
      <c r="JEW180" s="395"/>
      <c r="JEX180" s="395"/>
      <c r="JEY180" s="395"/>
      <c r="JEZ180" s="395"/>
      <c r="JFA180" s="395"/>
      <c r="JFB180" s="395"/>
      <c r="JFC180" s="395"/>
      <c r="JFD180" s="395"/>
      <c r="JFE180" s="395"/>
      <c r="JFF180" s="395"/>
      <c r="JFG180" s="395"/>
      <c r="JFH180" s="395"/>
      <c r="JFI180" s="395"/>
      <c r="JFJ180" s="395"/>
      <c r="JFK180" s="395"/>
      <c r="JFL180" s="395"/>
      <c r="JFM180" s="395"/>
      <c r="JFN180" s="395"/>
      <c r="JFO180" s="395"/>
      <c r="JFP180" s="395"/>
      <c r="JFQ180" s="395"/>
      <c r="JFR180" s="395"/>
      <c r="JFS180" s="395"/>
      <c r="JFT180" s="395"/>
      <c r="JFU180" s="395"/>
      <c r="JFV180" s="395"/>
      <c r="JFW180" s="395"/>
      <c r="JFX180" s="395"/>
      <c r="JFY180" s="395"/>
      <c r="JFZ180" s="395"/>
      <c r="JGA180" s="395"/>
      <c r="JGB180" s="395"/>
      <c r="JGC180" s="395"/>
      <c r="JGD180" s="395"/>
      <c r="JGE180" s="395"/>
      <c r="JGF180" s="395"/>
      <c r="JGG180" s="395"/>
      <c r="JGH180" s="395"/>
      <c r="JGI180" s="395"/>
      <c r="JGJ180" s="395"/>
      <c r="JGK180" s="395"/>
      <c r="JGL180" s="395"/>
      <c r="JGM180" s="395"/>
      <c r="JGN180" s="395"/>
      <c r="JGO180" s="395"/>
      <c r="JGP180" s="395"/>
      <c r="JGQ180" s="395"/>
      <c r="JGR180" s="395"/>
      <c r="JGS180" s="395"/>
      <c r="JGT180" s="395"/>
      <c r="JGU180" s="395"/>
      <c r="JGV180" s="395"/>
      <c r="JGW180" s="395"/>
      <c r="JGX180" s="395"/>
      <c r="JGY180" s="395"/>
      <c r="JGZ180" s="395"/>
      <c r="JHA180" s="395"/>
      <c r="JHB180" s="395"/>
      <c r="JHC180" s="395"/>
      <c r="JHD180" s="395"/>
      <c r="JHE180" s="395"/>
      <c r="JHF180" s="395"/>
      <c r="JHG180" s="395"/>
      <c r="JHH180" s="395"/>
      <c r="JHI180" s="395"/>
      <c r="JHJ180" s="395"/>
      <c r="JHK180" s="395"/>
      <c r="JHL180" s="395"/>
      <c r="JHM180" s="395"/>
      <c r="JHN180" s="395"/>
      <c r="JHO180" s="395"/>
      <c r="JHP180" s="395"/>
      <c r="JHQ180" s="395"/>
      <c r="JHR180" s="395"/>
      <c r="JHS180" s="395"/>
      <c r="JHT180" s="395"/>
      <c r="JHU180" s="395"/>
      <c r="JHV180" s="395"/>
      <c r="JHW180" s="395"/>
      <c r="JHX180" s="395"/>
      <c r="JHY180" s="395"/>
      <c r="JHZ180" s="395"/>
      <c r="JIA180" s="395"/>
      <c r="JIB180" s="395"/>
      <c r="JIC180" s="395"/>
      <c r="JID180" s="395"/>
      <c r="JIE180" s="395"/>
      <c r="JIF180" s="395"/>
      <c r="JIG180" s="395"/>
      <c r="JIH180" s="395"/>
      <c r="JII180" s="395"/>
      <c r="JIJ180" s="395"/>
      <c r="JIK180" s="395"/>
      <c r="JIL180" s="395"/>
      <c r="JIM180" s="395"/>
      <c r="JIN180" s="395"/>
      <c r="JIO180" s="395"/>
      <c r="JIP180" s="395"/>
      <c r="JIQ180" s="395"/>
      <c r="JIR180" s="395"/>
      <c r="JIS180" s="395"/>
      <c r="JIT180" s="395"/>
      <c r="JIU180" s="395"/>
      <c r="JIV180" s="395"/>
      <c r="JIW180" s="395"/>
      <c r="JIX180" s="395"/>
      <c r="JIY180" s="395"/>
      <c r="JIZ180" s="395"/>
      <c r="JJA180" s="395"/>
      <c r="JJB180" s="395"/>
      <c r="JJC180" s="395"/>
      <c r="JJD180" s="395"/>
      <c r="JJE180" s="395"/>
      <c r="JJF180" s="395"/>
      <c r="JJG180" s="395"/>
      <c r="JJH180" s="395"/>
      <c r="JJI180" s="395"/>
      <c r="JJJ180" s="395"/>
      <c r="JJK180" s="395"/>
      <c r="JJL180" s="395"/>
      <c r="JJM180" s="395"/>
      <c r="JJN180" s="395"/>
      <c r="JJO180" s="395"/>
      <c r="JJP180" s="395"/>
      <c r="JJQ180" s="395"/>
      <c r="JJR180" s="395"/>
      <c r="JJS180" s="395"/>
      <c r="JJT180" s="395"/>
      <c r="JJU180" s="395"/>
      <c r="JJV180" s="395"/>
      <c r="JJW180" s="395"/>
      <c r="JJX180" s="395"/>
      <c r="JJY180" s="395"/>
      <c r="JJZ180" s="395"/>
      <c r="JKA180" s="395"/>
      <c r="JKB180" s="395"/>
      <c r="JKC180" s="395"/>
      <c r="JKD180" s="395"/>
      <c r="JKE180" s="395"/>
      <c r="JKF180" s="395"/>
      <c r="JKG180" s="395"/>
      <c r="JKH180" s="395"/>
      <c r="JKI180" s="395"/>
      <c r="JKJ180" s="395"/>
      <c r="JKK180" s="395"/>
      <c r="JKL180" s="395"/>
      <c r="JKM180" s="395"/>
      <c r="JKN180" s="395"/>
      <c r="JKO180" s="395"/>
      <c r="JKP180" s="395"/>
      <c r="JKQ180" s="395"/>
      <c r="JKR180" s="395"/>
      <c r="JKS180" s="395"/>
      <c r="JKT180" s="395"/>
      <c r="JKU180" s="395"/>
      <c r="JKV180" s="395"/>
      <c r="JKW180" s="395"/>
      <c r="JKX180" s="395"/>
      <c r="JKY180" s="395"/>
      <c r="JKZ180" s="395"/>
      <c r="JLA180" s="395"/>
      <c r="JLB180" s="395"/>
      <c r="JLC180" s="395"/>
      <c r="JLD180" s="395"/>
      <c r="JLE180" s="395"/>
      <c r="JLF180" s="395"/>
      <c r="JLG180" s="395"/>
      <c r="JLH180" s="395"/>
      <c r="JLI180" s="395"/>
      <c r="JLJ180" s="395"/>
      <c r="JLK180" s="395"/>
      <c r="JLL180" s="395"/>
      <c r="JLM180" s="395"/>
      <c r="JLN180" s="395"/>
      <c r="JLO180" s="395"/>
      <c r="JLP180" s="395"/>
      <c r="JLQ180" s="395"/>
      <c r="JLR180" s="395"/>
      <c r="JLS180" s="395"/>
      <c r="JLT180" s="395"/>
      <c r="JLU180" s="395"/>
      <c r="JLV180" s="395"/>
      <c r="JLW180" s="395"/>
      <c r="JLX180" s="395"/>
      <c r="JLY180" s="395"/>
      <c r="JLZ180" s="395"/>
      <c r="JMA180" s="395"/>
      <c r="JMB180" s="395"/>
      <c r="JMC180" s="395"/>
      <c r="JMD180" s="395"/>
      <c r="JME180" s="395"/>
      <c r="JMF180" s="395"/>
      <c r="JMG180" s="395"/>
      <c r="JMH180" s="395"/>
      <c r="JMI180" s="395"/>
      <c r="JMJ180" s="395"/>
      <c r="JMK180" s="395"/>
      <c r="JML180" s="395"/>
      <c r="JMM180" s="395"/>
      <c r="JMN180" s="395"/>
      <c r="JMO180" s="395"/>
      <c r="JMP180" s="395"/>
      <c r="JMQ180" s="395"/>
      <c r="JMR180" s="395"/>
      <c r="JMS180" s="395"/>
      <c r="JMT180" s="395"/>
      <c r="JMU180" s="395"/>
      <c r="JMV180" s="395"/>
      <c r="JMW180" s="395"/>
      <c r="JMX180" s="395"/>
      <c r="JMY180" s="395"/>
      <c r="JMZ180" s="395"/>
      <c r="JNA180" s="395"/>
      <c r="JNB180" s="395"/>
      <c r="JNC180" s="395"/>
      <c r="JND180" s="395"/>
      <c r="JNE180" s="395"/>
      <c r="JNF180" s="395"/>
      <c r="JNG180" s="395"/>
      <c r="JNH180" s="395"/>
      <c r="JNI180" s="395"/>
      <c r="JNJ180" s="395"/>
      <c r="JNK180" s="395"/>
      <c r="JNL180" s="395"/>
      <c r="JNM180" s="395"/>
      <c r="JNN180" s="395"/>
      <c r="JNO180" s="395"/>
      <c r="JNP180" s="395"/>
      <c r="JNQ180" s="395"/>
      <c r="JNR180" s="395"/>
      <c r="JNS180" s="395"/>
      <c r="JNT180" s="395"/>
      <c r="JNU180" s="395"/>
      <c r="JNV180" s="395"/>
      <c r="JNW180" s="395"/>
      <c r="JNX180" s="395"/>
      <c r="JNY180" s="395"/>
      <c r="JNZ180" s="395"/>
      <c r="JOA180" s="395"/>
      <c r="JOB180" s="395"/>
      <c r="JOC180" s="395"/>
      <c r="JOD180" s="395"/>
      <c r="JOE180" s="395"/>
      <c r="JOF180" s="395"/>
      <c r="JOG180" s="395"/>
      <c r="JOH180" s="395"/>
      <c r="JOI180" s="395"/>
      <c r="JOJ180" s="395"/>
      <c r="JOK180" s="395"/>
      <c r="JOL180" s="395"/>
      <c r="JOM180" s="395"/>
      <c r="JON180" s="395"/>
      <c r="JOO180" s="395"/>
      <c r="JOP180" s="395"/>
      <c r="JOQ180" s="395"/>
      <c r="JOR180" s="395"/>
      <c r="JOS180" s="395"/>
      <c r="JOT180" s="395"/>
      <c r="JOU180" s="395"/>
      <c r="JOV180" s="395"/>
      <c r="JOW180" s="395"/>
      <c r="JOX180" s="395"/>
      <c r="JOY180" s="395"/>
      <c r="JOZ180" s="395"/>
      <c r="JPA180" s="395"/>
      <c r="JPB180" s="395"/>
      <c r="JPC180" s="395"/>
      <c r="JPD180" s="395"/>
      <c r="JPE180" s="395"/>
      <c r="JPF180" s="395"/>
      <c r="JPG180" s="395"/>
      <c r="JPH180" s="395"/>
      <c r="JPI180" s="395"/>
      <c r="JPJ180" s="395"/>
      <c r="JPK180" s="395"/>
      <c r="JPL180" s="395"/>
      <c r="JPM180" s="395"/>
      <c r="JPN180" s="395"/>
      <c r="JPO180" s="395"/>
      <c r="JPP180" s="395"/>
      <c r="JPQ180" s="395"/>
      <c r="JPR180" s="395"/>
      <c r="JPS180" s="395"/>
      <c r="JPT180" s="395"/>
      <c r="JPU180" s="395"/>
      <c r="JPV180" s="395"/>
      <c r="JPW180" s="395"/>
      <c r="JPX180" s="395"/>
      <c r="JPY180" s="395"/>
      <c r="JPZ180" s="395"/>
      <c r="JQA180" s="395"/>
      <c r="JQB180" s="395"/>
      <c r="JQC180" s="395"/>
      <c r="JQD180" s="395"/>
      <c r="JQE180" s="395"/>
      <c r="JQF180" s="395"/>
      <c r="JQG180" s="395"/>
      <c r="JQH180" s="395"/>
      <c r="JQI180" s="395"/>
      <c r="JQJ180" s="395"/>
      <c r="JQK180" s="395"/>
      <c r="JQL180" s="395"/>
      <c r="JQM180" s="395"/>
      <c r="JQN180" s="395"/>
      <c r="JQO180" s="395"/>
      <c r="JQP180" s="395"/>
      <c r="JQQ180" s="395"/>
      <c r="JQR180" s="395"/>
      <c r="JQS180" s="395"/>
      <c r="JQT180" s="395"/>
      <c r="JQU180" s="395"/>
      <c r="JQV180" s="395"/>
      <c r="JQW180" s="395"/>
      <c r="JQX180" s="395"/>
      <c r="JQY180" s="395"/>
      <c r="JQZ180" s="395"/>
      <c r="JRA180" s="395"/>
      <c r="JRB180" s="395"/>
      <c r="JRC180" s="395"/>
      <c r="JRD180" s="395"/>
      <c r="JRE180" s="395"/>
      <c r="JRF180" s="395"/>
      <c r="JRG180" s="395"/>
      <c r="JRH180" s="395"/>
      <c r="JRI180" s="395"/>
      <c r="JRJ180" s="395"/>
      <c r="JRK180" s="395"/>
      <c r="JRL180" s="395"/>
      <c r="JRM180" s="395"/>
      <c r="JRN180" s="395"/>
      <c r="JRO180" s="395"/>
      <c r="JRP180" s="395"/>
      <c r="JRQ180" s="395"/>
      <c r="JRR180" s="395"/>
      <c r="JRS180" s="395"/>
      <c r="JRT180" s="395"/>
      <c r="JRU180" s="395"/>
      <c r="JRV180" s="395"/>
      <c r="JRW180" s="395"/>
      <c r="JRX180" s="395"/>
      <c r="JRY180" s="395"/>
      <c r="JRZ180" s="395"/>
      <c r="JSA180" s="395"/>
      <c r="JSB180" s="395"/>
      <c r="JSC180" s="395"/>
      <c r="JSD180" s="395"/>
      <c r="JSE180" s="395"/>
      <c r="JSF180" s="395"/>
      <c r="JSG180" s="395"/>
      <c r="JSH180" s="395"/>
      <c r="JSI180" s="395"/>
      <c r="JSJ180" s="395"/>
      <c r="JSK180" s="395"/>
      <c r="JSL180" s="395"/>
      <c r="JSM180" s="395"/>
      <c r="JSN180" s="395"/>
      <c r="JSO180" s="395"/>
      <c r="JSP180" s="395"/>
      <c r="JSQ180" s="395"/>
      <c r="JSR180" s="395"/>
      <c r="JSS180" s="395"/>
      <c r="JST180" s="395"/>
      <c r="JSU180" s="395"/>
      <c r="JSV180" s="395"/>
      <c r="JSW180" s="395"/>
      <c r="JSX180" s="395"/>
      <c r="JSY180" s="395"/>
      <c r="JSZ180" s="395"/>
      <c r="JTA180" s="395"/>
      <c r="JTB180" s="395"/>
      <c r="JTC180" s="395"/>
      <c r="JTD180" s="395"/>
      <c r="JTE180" s="395"/>
      <c r="JTF180" s="395"/>
      <c r="JTG180" s="395"/>
      <c r="JTH180" s="395"/>
      <c r="JTI180" s="395"/>
      <c r="JTJ180" s="395"/>
      <c r="JTK180" s="395"/>
      <c r="JTL180" s="395"/>
      <c r="JTM180" s="395"/>
      <c r="JTN180" s="395"/>
      <c r="JTO180" s="395"/>
      <c r="JTP180" s="395"/>
      <c r="JTQ180" s="395"/>
      <c r="JTR180" s="395"/>
      <c r="JTS180" s="395"/>
      <c r="JTT180" s="395"/>
      <c r="JTU180" s="395"/>
      <c r="JTV180" s="395"/>
      <c r="JTW180" s="395"/>
      <c r="JTX180" s="395"/>
      <c r="JTY180" s="395"/>
      <c r="JTZ180" s="395"/>
      <c r="JUA180" s="395"/>
      <c r="JUB180" s="395"/>
      <c r="JUC180" s="395"/>
      <c r="JUD180" s="395"/>
      <c r="JUE180" s="395"/>
      <c r="JUF180" s="395"/>
      <c r="JUG180" s="395"/>
      <c r="JUH180" s="395"/>
      <c r="JUI180" s="395"/>
      <c r="JUJ180" s="395"/>
      <c r="JUK180" s="395"/>
      <c r="JUL180" s="395"/>
      <c r="JUM180" s="395"/>
      <c r="JUN180" s="395"/>
      <c r="JUO180" s="395"/>
      <c r="JUP180" s="395"/>
      <c r="JUQ180" s="395"/>
      <c r="JUR180" s="395"/>
      <c r="JUS180" s="395"/>
      <c r="JUT180" s="395"/>
      <c r="JUU180" s="395"/>
      <c r="JUV180" s="395"/>
      <c r="JUW180" s="395"/>
      <c r="JUX180" s="395"/>
      <c r="JUY180" s="395"/>
      <c r="JUZ180" s="395"/>
      <c r="JVA180" s="395"/>
      <c r="JVB180" s="395"/>
      <c r="JVC180" s="395"/>
      <c r="JVD180" s="395"/>
      <c r="JVE180" s="395"/>
      <c r="JVF180" s="395"/>
      <c r="JVG180" s="395"/>
      <c r="JVH180" s="395"/>
      <c r="JVI180" s="395"/>
      <c r="JVJ180" s="395"/>
      <c r="JVK180" s="395"/>
      <c r="JVL180" s="395"/>
      <c r="JVM180" s="395"/>
      <c r="JVN180" s="395"/>
      <c r="JVO180" s="395"/>
      <c r="JVP180" s="395"/>
      <c r="JVQ180" s="395"/>
      <c r="JVR180" s="395"/>
      <c r="JVS180" s="395"/>
      <c r="JVT180" s="395"/>
      <c r="JVU180" s="395"/>
      <c r="JVV180" s="395"/>
      <c r="JVW180" s="395"/>
      <c r="JVX180" s="395"/>
      <c r="JVY180" s="395"/>
      <c r="JVZ180" s="395"/>
      <c r="JWA180" s="395"/>
      <c r="JWB180" s="395"/>
      <c r="JWC180" s="395"/>
      <c r="JWD180" s="395"/>
      <c r="JWE180" s="395"/>
      <c r="JWF180" s="395"/>
      <c r="JWG180" s="395"/>
      <c r="JWH180" s="395"/>
      <c r="JWI180" s="395"/>
      <c r="JWJ180" s="395"/>
      <c r="JWK180" s="395"/>
      <c r="JWL180" s="395"/>
      <c r="JWM180" s="395"/>
      <c r="JWN180" s="395"/>
      <c r="JWO180" s="395"/>
      <c r="JWP180" s="395"/>
      <c r="JWQ180" s="395"/>
      <c r="JWR180" s="395"/>
      <c r="JWS180" s="395"/>
      <c r="JWT180" s="395"/>
      <c r="JWU180" s="395"/>
      <c r="JWV180" s="395"/>
      <c r="JWW180" s="395"/>
      <c r="JWX180" s="395"/>
      <c r="JWY180" s="395"/>
      <c r="JWZ180" s="395"/>
      <c r="JXA180" s="395"/>
      <c r="JXB180" s="395"/>
      <c r="JXC180" s="395"/>
      <c r="JXD180" s="395"/>
      <c r="JXE180" s="395"/>
      <c r="JXF180" s="395"/>
      <c r="JXG180" s="395"/>
      <c r="JXH180" s="395"/>
      <c r="JXI180" s="395"/>
      <c r="JXJ180" s="395"/>
      <c r="JXK180" s="395"/>
      <c r="JXL180" s="395"/>
      <c r="JXM180" s="395"/>
      <c r="JXN180" s="395"/>
      <c r="JXO180" s="395"/>
      <c r="JXP180" s="395"/>
      <c r="JXQ180" s="395"/>
      <c r="JXR180" s="395"/>
      <c r="JXS180" s="395"/>
      <c r="JXT180" s="395"/>
      <c r="JXU180" s="395"/>
      <c r="JXV180" s="395"/>
      <c r="JXW180" s="395"/>
      <c r="JXX180" s="395"/>
      <c r="JXY180" s="395"/>
      <c r="JXZ180" s="395"/>
      <c r="JYA180" s="395"/>
      <c r="JYB180" s="395"/>
      <c r="JYC180" s="395"/>
      <c r="JYD180" s="395"/>
      <c r="JYE180" s="395"/>
      <c r="JYF180" s="395"/>
      <c r="JYG180" s="395"/>
      <c r="JYH180" s="395"/>
      <c r="JYI180" s="395"/>
      <c r="JYJ180" s="395"/>
      <c r="JYK180" s="395"/>
      <c r="JYL180" s="395"/>
      <c r="JYM180" s="395"/>
      <c r="JYN180" s="395"/>
      <c r="JYO180" s="395"/>
      <c r="JYP180" s="395"/>
      <c r="JYQ180" s="395"/>
      <c r="JYR180" s="395"/>
      <c r="JYS180" s="395"/>
      <c r="JYT180" s="395"/>
      <c r="JYU180" s="395"/>
      <c r="JYV180" s="395"/>
      <c r="JYW180" s="395"/>
      <c r="JYX180" s="395"/>
      <c r="JYY180" s="395"/>
      <c r="JYZ180" s="395"/>
      <c r="JZA180" s="395"/>
      <c r="JZB180" s="395"/>
      <c r="JZC180" s="395"/>
      <c r="JZD180" s="395"/>
      <c r="JZE180" s="395"/>
      <c r="JZF180" s="395"/>
      <c r="JZG180" s="395"/>
      <c r="JZH180" s="395"/>
      <c r="JZI180" s="395"/>
      <c r="JZJ180" s="395"/>
      <c r="JZK180" s="395"/>
      <c r="JZL180" s="395"/>
      <c r="JZM180" s="395"/>
      <c r="JZN180" s="395"/>
      <c r="JZO180" s="395"/>
      <c r="JZP180" s="395"/>
      <c r="JZQ180" s="395"/>
      <c r="JZR180" s="395"/>
      <c r="JZS180" s="395"/>
      <c r="JZT180" s="395"/>
      <c r="JZU180" s="395"/>
      <c r="JZV180" s="395"/>
      <c r="JZW180" s="395"/>
      <c r="JZX180" s="395"/>
      <c r="JZY180" s="395"/>
      <c r="JZZ180" s="395"/>
      <c r="KAA180" s="395"/>
      <c r="KAB180" s="395"/>
      <c r="KAC180" s="395"/>
      <c r="KAD180" s="395"/>
      <c r="KAE180" s="395"/>
      <c r="KAF180" s="395"/>
      <c r="KAG180" s="395"/>
      <c r="KAH180" s="395"/>
      <c r="KAI180" s="395"/>
      <c r="KAJ180" s="395"/>
      <c r="KAK180" s="395"/>
      <c r="KAL180" s="395"/>
      <c r="KAM180" s="395"/>
      <c r="KAN180" s="395"/>
      <c r="KAO180" s="395"/>
      <c r="KAP180" s="395"/>
      <c r="KAQ180" s="395"/>
      <c r="KAR180" s="395"/>
      <c r="KAS180" s="395"/>
      <c r="KAT180" s="395"/>
      <c r="KAU180" s="395"/>
      <c r="KAV180" s="395"/>
      <c r="KAW180" s="395"/>
      <c r="KAX180" s="395"/>
      <c r="KAY180" s="395"/>
      <c r="KAZ180" s="395"/>
      <c r="KBA180" s="395"/>
      <c r="KBB180" s="395"/>
      <c r="KBC180" s="395"/>
      <c r="KBD180" s="395"/>
      <c r="KBE180" s="395"/>
      <c r="KBF180" s="395"/>
      <c r="KBG180" s="395"/>
      <c r="KBH180" s="395"/>
      <c r="KBI180" s="395"/>
      <c r="KBJ180" s="395"/>
      <c r="KBK180" s="395"/>
      <c r="KBL180" s="395"/>
      <c r="KBM180" s="395"/>
      <c r="KBN180" s="395"/>
      <c r="KBO180" s="395"/>
      <c r="KBP180" s="395"/>
      <c r="KBQ180" s="395"/>
      <c r="KBR180" s="395"/>
      <c r="KBS180" s="395"/>
      <c r="KBT180" s="395"/>
      <c r="KBU180" s="395"/>
      <c r="KBV180" s="395"/>
      <c r="KBW180" s="395"/>
      <c r="KBX180" s="395"/>
      <c r="KBY180" s="395"/>
      <c r="KBZ180" s="395"/>
      <c r="KCA180" s="395"/>
      <c r="KCB180" s="395"/>
      <c r="KCC180" s="395"/>
      <c r="KCD180" s="395"/>
      <c r="KCE180" s="395"/>
      <c r="KCF180" s="395"/>
      <c r="KCG180" s="395"/>
      <c r="KCH180" s="395"/>
      <c r="KCI180" s="395"/>
      <c r="KCJ180" s="395"/>
      <c r="KCK180" s="395"/>
      <c r="KCL180" s="395"/>
      <c r="KCM180" s="395"/>
      <c r="KCN180" s="395"/>
      <c r="KCO180" s="395"/>
      <c r="KCP180" s="395"/>
      <c r="KCQ180" s="395"/>
      <c r="KCR180" s="395"/>
      <c r="KCS180" s="395"/>
      <c r="KCT180" s="395"/>
      <c r="KCU180" s="395"/>
      <c r="KCV180" s="395"/>
      <c r="KCW180" s="395"/>
      <c r="KCX180" s="395"/>
      <c r="KCY180" s="395"/>
      <c r="KCZ180" s="395"/>
      <c r="KDA180" s="395"/>
      <c r="KDB180" s="395"/>
      <c r="KDC180" s="395"/>
      <c r="KDD180" s="395"/>
      <c r="KDE180" s="395"/>
      <c r="KDF180" s="395"/>
      <c r="KDG180" s="395"/>
      <c r="KDH180" s="395"/>
      <c r="KDI180" s="395"/>
      <c r="KDJ180" s="395"/>
      <c r="KDK180" s="395"/>
      <c r="KDL180" s="395"/>
      <c r="KDM180" s="395"/>
      <c r="KDN180" s="395"/>
      <c r="KDO180" s="395"/>
      <c r="KDP180" s="395"/>
      <c r="KDQ180" s="395"/>
      <c r="KDR180" s="395"/>
      <c r="KDS180" s="395"/>
      <c r="KDT180" s="395"/>
      <c r="KDU180" s="395"/>
      <c r="KDV180" s="395"/>
      <c r="KDW180" s="395"/>
      <c r="KDX180" s="395"/>
      <c r="KDY180" s="395"/>
      <c r="KDZ180" s="395"/>
      <c r="KEA180" s="395"/>
      <c r="KEB180" s="395"/>
      <c r="KEC180" s="395"/>
      <c r="KED180" s="395"/>
      <c r="KEE180" s="395"/>
      <c r="KEF180" s="395"/>
      <c r="KEG180" s="395"/>
      <c r="KEH180" s="395"/>
      <c r="KEI180" s="395"/>
      <c r="KEJ180" s="395"/>
      <c r="KEK180" s="395"/>
      <c r="KEL180" s="395"/>
      <c r="KEM180" s="395"/>
      <c r="KEN180" s="395"/>
      <c r="KEO180" s="395"/>
      <c r="KEP180" s="395"/>
      <c r="KEQ180" s="395"/>
      <c r="KER180" s="395"/>
      <c r="KES180" s="395"/>
      <c r="KET180" s="395"/>
      <c r="KEU180" s="395"/>
      <c r="KEV180" s="395"/>
      <c r="KEW180" s="395"/>
      <c r="KEX180" s="395"/>
      <c r="KEY180" s="395"/>
      <c r="KEZ180" s="395"/>
      <c r="KFA180" s="395"/>
      <c r="KFB180" s="395"/>
      <c r="KFC180" s="395"/>
      <c r="KFD180" s="395"/>
      <c r="KFE180" s="395"/>
      <c r="KFF180" s="395"/>
      <c r="KFG180" s="395"/>
      <c r="KFH180" s="395"/>
      <c r="KFI180" s="395"/>
      <c r="KFJ180" s="395"/>
      <c r="KFK180" s="395"/>
      <c r="KFL180" s="395"/>
      <c r="KFM180" s="395"/>
      <c r="KFN180" s="395"/>
      <c r="KFO180" s="395"/>
      <c r="KFP180" s="395"/>
      <c r="KFQ180" s="395"/>
      <c r="KFR180" s="395"/>
      <c r="KFS180" s="395"/>
      <c r="KFT180" s="395"/>
      <c r="KFU180" s="395"/>
      <c r="KFV180" s="395"/>
      <c r="KFW180" s="395"/>
      <c r="KFX180" s="395"/>
      <c r="KFY180" s="395"/>
      <c r="KFZ180" s="395"/>
      <c r="KGA180" s="395"/>
      <c r="KGB180" s="395"/>
      <c r="KGC180" s="395"/>
      <c r="KGD180" s="395"/>
      <c r="KGE180" s="395"/>
      <c r="KGF180" s="395"/>
      <c r="KGG180" s="395"/>
      <c r="KGH180" s="395"/>
      <c r="KGI180" s="395"/>
      <c r="KGJ180" s="395"/>
      <c r="KGK180" s="395"/>
      <c r="KGL180" s="395"/>
      <c r="KGM180" s="395"/>
      <c r="KGN180" s="395"/>
      <c r="KGO180" s="395"/>
      <c r="KGP180" s="395"/>
      <c r="KGQ180" s="395"/>
      <c r="KGR180" s="395"/>
      <c r="KGS180" s="395"/>
      <c r="KGT180" s="395"/>
      <c r="KGU180" s="395"/>
      <c r="KGV180" s="395"/>
      <c r="KGW180" s="395"/>
      <c r="KGX180" s="395"/>
      <c r="KGY180" s="395"/>
      <c r="KGZ180" s="395"/>
      <c r="KHA180" s="395"/>
      <c r="KHB180" s="395"/>
      <c r="KHC180" s="395"/>
      <c r="KHD180" s="395"/>
      <c r="KHE180" s="395"/>
      <c r="KHF180" s="395"/>
      <c r="KHG180" s="395"/>
      <c r="KHH180" s="395"/>
      <c r="KHI180" s="395"/>
      <c r="KHJ180" s="395"/>
      <c r="KHK180" s="395"/>
      <c r="KHL180" s="395"/>
      <c r="KHM180" s="395"/>
      <c r="KHN180" s="395"/>
      <c r="KHO180" s="395"/>
      <c r="KHP180" s="395"/>
      <c r="KHQ180" s="395"/>
      <c r="KHR180" s="395"/>
      <c r="KHS180" s="395"/>
      <c r="KHT180" s="395"/>
      <c r="KHU180" s="395"/>
      <c r="KHV180" s="395"/>
      <c r="KHW180" s="395"/>
      <c r="KHX180" s="395"/>
      <c r="KHY180" s="395"/>
      <c r="KHZ180" s="395"/>
      <c r="KIA180" s="395"/>
      <c r="KIB180" s="395"/>
      <c r="KIC180" s="395"/>
      <c r="KID180" s="395"/>
      <c r="KIE180" s="395"/>
      <c r="KIF180" s="395"/>
      <c r="KIG180" s="395"/>
      <c r="KIH180" s="395"/>
      <c r="KII180" s="395"/>
      <c r="KIJ180" s="395"/>
      <c r="KIK180" s="395"/>
      <c r="KIL180" s="395"/>
      <c r="KIM180" s="395"/>
      <c r="KIN180" s="395"/>
      <c r="KIO180" s="395"/>
      <c r="KIP180" s="395"/>
      <c r="KIQ180" s="395"/>
      <c r="KIR180" s="395"/>
      <c r="KIS180" s="395"/>
      <c r="KIT180" s="395"/>
      <c r="KIU180" s="395"/>
      <c r="KIV180" s="395"/>
      <c r="KIW180" s="395"/>
      <c r="KIX180" s="395"/>
      <c r="KIY180" s="395"/>
      <c r="KIZ180" s="395"/>
      <c r="KJA180" s="395"/>
      <c r="KJB180" s="395"/>
      <c r="KJC180" s="395"/>
      <c r="KJD180" s="395"/>
      <c r="KJE180" s="395"/>
      <c r="KJF180" s="395"/>
      <c r="KJG180" s="395"/>
      <c r="KJH180" s="395"/>
      <c r="KJI180" s="395"/>
      <c r="KJJ180" s="395"/>
      <c r="KJK180" s="395"/>
      <c r="KJL180" s="395"/>
      <c r="KJM180" s="395"/>
      <c r="KJN180" s="395"/>
      <c r="KJO180" s="395"/>
      <c r="KJP180" s="395"/>
      <c r="KJQ180" s="395"/>
      <c r="KJR180" s="395"/>
      <c r="KJS180" s="395"/>
      <c r="KJT180" s="395"/>
      <c r="KJU180" s="395"/>
      <c r="KJV180" s="395"/>
      <c r="KJW180" s="395"/>
      <c r="KJX180" s="395"/>
      <c r="KJY180" s="395"/>
      <c r="KJZ180" s="395"/>
      <c r="KKA180" s="395"/>
      <c r="KKB180" s="395"/>
      <c r="KKC180" s="395"/>
      <c r="KKD180" s="395"/>
      <c r="KKE180" s="395"/>
      <c r="KKF180" s="395"/>
      <c r="KKG180" s="395"/>
      <c r="KKH180" s="395"/>
      <c r="KKI180" s="395"/>
      <c r="KKJ180" s="395"/>
      <c r="KKK180" s="395"/>
      <c r="KKL180" s="395"/>
      <c r="KKM180" s="395"/>
      <c r="KKN180" s="395"/>
      <c r="KKO180" s="395"/>
      <c r="KKP180" s="395"/>
      <c r="KKQ180" s="395"/>
      <c r="KKR180" s="395"/>
      <c r="KKS180" s="395"/>
      <c r="KKT180" s="395"/>
      <c r="KKU180" s="395"/>
      <c r="KKV180" s="395"/>
      <c r="KKW180" s="395"/>
      <c r="KKX180" s="395"/>
      <c r="KKY180" s="395"/>
      <c r="KKZ180" s="395"/>
      <c r="KLA180" s="395"/>
      <c r="KLB180" s="395"/>
      <c r="KLC180" s="395"/>
      <c r="KLD180" s="395"/>
      <c r="KLE180" s="395"/>
      <c r="KLF180" s="395"/>
      <c r="KLG180" s="395"/>
      <c r="KLH180" s="395"/>
      <c r="KLI180" s="395"/>
      <c r="KLJ180" s="395"/>
      <c r="KLK180" s="395"/>
      <c r="KLL180" s="395"/>
      <c r="KLM180" s="395"/>
      <c r="KLN180" s="395"/>
      <c r="KLO180" s="395"/>
      <c r="KLP180" s="395"/>
      <c r="KLQ180" s="395"/>
      <c r="KLR180" s="395"/>
      <c r="KLS180" s="395"/>
      <c r="KLT180" s="395"/>
      <c r="KLU180" s="395"/>
      <c r="KLV180" s="395"/>
      <c r="KLW180" s="395"/>
      <c r="KLX180" s="395"/>
      <c r="KLY180" s="395"/>
      <c r="KLZ180" s="395"/>
      <c r="KMA180" s="395"/>
      <c r="KMB180" s="395"/>
      <c r="KMC180" s="395"/>
      <c r="KMD180" s="395"/>
      <c r="KME180" s="395"/>
      <c r="KMF180" s="395"/>
      <c r="KMG180" s="395"/>
      <c r="KMH180" s="395"/>
      <c r="KMI180" s="395"/>
      <c r="KMJ180" s="395"/>
      <c r="KMK180" s="395"/>
      <c r="KML180" s="395"/>
      <c r="KMM180" s="395"/>
      <c r="KMN180" s="395"/>
      <c r="KMO180" s="395"/>
      <c r="KMP180" s="395"/>
      <c r="KMQ180" s="395"/>
      <c r="KMR180" s="395"/>
      <c r="KMS180" s="395"/>
      <c r="KMT180" s="395"/>
      <c r="KMU180" s="395"/>
      <c r="KMV180" s="395"/>
      <c r="KMW180" s="395"/>
      <c r="KMX180" s="395"/>
      <c r="KMY180" s="395"/>
      <c r="KMZ180" s="395"/>
      <c r="KNA180" s="395"/>
      <c r="KNB180" s="395"/>
      <c r="KNC180" s="395"/>
      <c r="KND180" s="395"/>
      <c r="KNE180" s="395"/>
      <c r="KNF180" s="395"/>
      <c r="KNG180" s="395"/>
      <c r="KNH180" s="395"/>
      <c r="KNI180" s="395"/>
      <c r="KNJ180" s="395"/>
      <c r="KNK180" s="395"/>
      <c r="KNL180" s="395"/>
      <c r="KNM180" s="395"/>
      <c r="KNN180" s="395"/>
      <c r="KNO180" s="395"/>
      <c r="KNP180" s="395"/>
      <c r="KNQ180" s="395"/>
      <c r="KNR180" s="395"/>
      <c r="KNS180" s="395"/>
      <c r="KNT180" s="395"/>
      <c r="KNU180" s="395"/>
      <c r="KNV180" s="395"/>
      <c r="KNW180" s="395"/>
      <c r="KNX180" s="395"/>
      <c r="KNY180" s="395"/>
      <c r="KNZ180" s="395"/>
      <c r="KOA180" s="395"/>
      <c r="KOB180" s="395"/>
      <c r="KOC180" s="395"/>
      <c r="KOD180" s="395"/>
      <c r="KOE180" s="395"/>
      <c r="KOF180" s="395"/>
      <c r="KOG180" s="395"/>
      <c r="KOH180" s="395"/>
      <c r="KOI180" s="395"/>
      <c r="KOJ180" s="395"/>
      <c r="KOK180" s="395"/>
      <c r="KOL180" s="395"/>
      <c r="KOM180" s="395"/>
      <c r="KON180" s="395"/>
      <c r="KOO180" s="395"/>
      <c r="KOP180" s="395"/>
      <c r="KOQ180" s="395"/>
      <c r="KOR180" s="395"/>
      <c r="KOS180" s="395"/>
      <c r="KOT180" s="395"/>
      <c r="KOU180" s="395"/>
      <c r="KOV180" s="395"/>
      <c r="KOW180" s="395"/>
      <c r="KOX180" s="395"/>
      <c r="KOY180" s="395"/>
      <c r="KOZ180" s="395"/>
      <c r="KPA180" s="395"/>
      <c r="KPB180" s="395"/>
      <c r="KPC180" s="395"/>
      <c r="KPD180" s="395"/>
      <c r="KPE180" s="395"/>
      <c r="KPF180" s="395"/>
      <c r="KPG180" s="395"/>
      <c r="KPH180" s="395"/>
      <c r="KPI180" s="395"/>
      <c r="KPJ180" s="395"/>
      <c r="KPK180" s="395"/>
      <c r="KPL180" s="395"/>
      <c r="KPM180" s="395"/>
      <c r="KPN180" s="395"/>
      <c r="KPO180" s="395"/>
      <c r="KPP180" s="395"/>
      <c r="KPQ180" s="395"/>
      <c r="KPR180" s="395"/>
      <c r="KPS180" s="395"/>
      <c r="KPT180" s="395"/>
      <c r="KPU180" s="395"/>
      <c r="KPV180" s="395"/>
      <c r="KPW180" s="395"/>
      <c r="KPX180" s="395"/>
      <c r="KPY180" s="395"/>
      <c r="KPZ180" s="395"/>
      <c r="KQA180" s="395"/>
      <c r="KQB180" s="395"/>
      <c r="KQC180" s="395"/>
      <c r="KQD180" s="395"/>
      <c r="KQE180" s="395"/>
      <c r="KQF180" s="395"/>
      <c r="KQG180" s="395"/>
      <c r="KQH180" s="395"/>
      <c r="KQI180" s="395"/>
      <c r="KQJ180" s="395"/>
      <c r="KQK180" s="395"/>
      <c r="KQL180" s="395"/>
      <c r="KQM180" s="395"/>
      <c r="KQN180" s="395"/>
      <c r="KQO180" s="395"/>
      <c r="KQP180" s="395"/>
      <c r="KQQ180" s="395"/>
      <c r="KQR180" s="395"/>
      <c r="KQS180" s="395"/>
      <c r="KQT180" s="395"/>
      <c r="KQU180" s="395"/>
      <c r="KQV180" s="395"/>
      <c r="KQW180" s="395"/>
      <c r="KQX180" s="395"/>
      <c r="KQY180" s="395"/>
      <c r="KQZ180" s="395"/>
      <c r="KRA180" s="395"/>
      <c r="KRB180" s="395"/>
      <c r="KRC180" s="395"/>
      <c r="KRD180" s="395"/>
      <c r="KRE180" s="395"/>
      <c r="KRF180" s="395"/>
      <c r="KRG180" s="395"/>
      <c r="KRH180" s="395"/>
      <c r="KRI180" s="395"/>
      <c r="KRJ180" s="395"/>
      <c r="KRK180" s="395"/>
      <c r="KRL180" s="395"/>
      <c r="KRM180" s="395"/>
      <c r="KRN180" s="395"/>
      <c r="KRO180" s="395"/>
      <c r="KRP180" s="395"/>
      <c r="KRQ180" s="395"/>
      <c r="KRR180" s="395"/>
      <c r="KRS180" s="395"/>
      <c r="KRT180" s="395"/>
      <c r="KRU180" s="395"/>
      <c r="KRV180" s="395"/>
      <c r="KRW180" s="395"/>
      <c r="KRX180" s="395"/>
      <c r="KRY180" s="395"/>
      <c r="KRZ180" s="395"/>
      <c r="KSA180" s="395"/>
      <c r="KSB180" s="395"/>
      <c r="KSC180" s="395"/>
      <c r="KSD180" s="395"/>
      <c r="KSE180" s="395"/>
      <c r="KSF180" s="395"/>
      <c r="KSG180" s="395"/>
      <c r="KSH180" s="395"/>
      <c r="KSI180" s="395"/>
      <c r="KSJ180" s="395"/>
      <c r="KSK180" s="395"/>
      <c r="KSL180" s="395"/>
      <c r="KSM180" s="395"/>
      <c r="KSN180" s="395"/>
      <c r="KSO180" s="395"/>
      <c r="KSP180" s="395"/>
      <c r="KSQ180" s="395"/>
      <c r="KSR180" s="395"/>
      <c r="KSS180" s="395"/>
      <c r="KST180" s="395"/>
      <c r="KSU180" s="395"/>
      <c r="KSV180" s="395"/>
      <c r="KSW180" s="395"/>
      <c r="KSX180" s="395"/>
      <c r="KSY180" s="395"/>
      <c r="KSZ180" s="395"/>
      <c r="KTA180" s="395"/>
      <c r="KTB180" s="395"/>
      <c r="KTC180" s="395"/>
      <c r="KTD180" s="395"/>
      <c r="KTE180" s="395"/>
      <c r="KTF180" s="395"/>
      <c r="KTG180" s="395"/>
      <c r="KTH180" s="395"/>
      <c r="KTI180" s="395"/>
      <c r="KTJ180" s="395"/>
      <c r="KTK180" s="395"/>
      <c r="KTL180" s="395"/>
      <c r="KTM180" s="395"/>
      <c r="KTN180" s="395"/>
      <c r="KTO180" s="395"/>
      <c r="KTP180" s="395"/>
      <c r="KTQ180" s="395"/>
      <c r="KTR180" s="395"/>
      <c r="KTS180" s="395"/>
      <c r="KTT180" s="395"/>
      <c r="KTU180" s="395"/>
      <c r="KTV180" s="395"/>
      <c r="KTW180" s="395"/>
      <c r="KTX180" s="395"/>
      <c r="KTY180" s="395"/>
      <c r="KTZ180" s="395"/>
      <c r="KUA180" s="395"/>
      <c r="KUB180" s="395"/>
      <c r="KUC180" s="395"/>
      <c r="KUD180" s="395"/>
      <c r="KUE180" s="395"/>
      <c r="KUF180" s="395"/>
      <c r="KUG180" s="395"/>
      <c r="KUH180" s="395"/>
      <c r="KUI180" s="395"/>
      <c r="KUJ180" s="395"/>
      <c r="KUK180" s="395"/>
      <c r="KUL180" s="395"/>
      <c r="KUM180" s="395"/>
      <c r="KUN180" s="395"/>
      <c r="KUO180" s="395"/>
      <c r="KUP180" s="395"/>
      <c r="KUQ180" s="395"/>
      <c r="KUR180" s="395"/>
      <c r="KUS180" s="395"/>
      <c r="KUT180" s="395"/>
      <c r="KUU180" s="395"/>
      <c r="KUV180" s="395"/>
      <c r="KUW180" s="395"/>
      <c r="KUX180" s="395"/>
      <c r="KUY180" s="395"/>
      <c r="KUZ180" s="395"/>
      <c r="KVA180" s="395"/>
      <c r="KVB180" s="395"/>
      <c r="KVC180" s="395"/>
      <c r="KVD180" s="395"/>
      <c r="KVE180" s="395"/>
      <c r="KVF180" s="395"/>
      <c r="KVG180" s="395"/>
      <c r="KVH180" s="395"/>
      <c r="KVI180" s="395"/>
      <c r="KVJ180" s="395"/>
      <c r="KVK180" s="395"/>
      <c r="KVL180" s="395"/>
      <c r="KVM180" s="395"/>
      <c r="KVN180" s="395"/>
      <c r="KVO180" s="395"/>
      <c r="KVP180" s="395"/>
      <c r="KVQ180" s="395"/>
      <c r="KVR180" s="395"/>
      <c r="KVS180" s="395"/>
      <c r="KVT180" s="395"/>
      <c r="KVU180" s="395"/>
      <c r="KVV180" s="395"/>
      <c r="KVW180" s="395"/>
      <c r="KVX180" s="395"/>
      <c r="KVY180" s="395"/>
      <c r="KVZ180" s="395"/>
      <c r="KWA180" s="395"/>
      <c r="KWB180" s="395"/>
      <c r="KWC180" s="395"/>
      <c r="KWD180" s="395"/>
      <c r="KWE180" s="395"/>
      <c r="KWF180" s="395"/>
      <c r="KWG180" s="395"/>
      <c r="KWH180" s="395"/>
      <c r="KWI180" s="395"/>
      <c r="KWJ180" s="395"/>
      <c r="KWK180" s="395"/>
      <c r="KWL180" s="395"/>
      <c r="KWM180" s="395"/>
      <c r="KWN180" s="395"/>
      <c r="KWO180" s="395"/>
      <c r="KWP180" s="395"/>
      <c r="KWQ180" s="395"/>
      <c r="KWR180" s="395"/>
      <c r="KWS180" s="395"/>
      <c r="KWT180" s="395"/>
      <c r="KWU180" s="395"/>
      <c r="KWV180" s="395"/>
      <c r="KWW180" s="395"/>
      <c r="KWX180" s="395"/>
      <c r="KWY180" s="395"/>
      <c r="KWZ180" s="395"/>
      <c r="KXA180" s="395"/>
      <c r="KXB180" s="395"/>
      <c r="KXC180" s="395"/>
      <c r="KXD180" s="395"/>
      <c r="KXE180" s="395"/>
      <c r="KXF180" s="395"/>
      <c r="KXG180" s="395"/>
      <c r="KXH180" s="395"/>
      <c r="KXI180" s="395"/>
      <c r="KXJ180" s="395"/>
      <c r="KXK180" s="395"/>
      <c r="KXL180" s="395"/>
      <c r="KXM180" s="395"/>
      <c r="KXN180" s="395"/>
      <c r="KXO180" s="395"/>
      <c r="KXP180" s="395"/>
      <c r="KXQ180" s="395"/>
      <c r="KXR180" s="395"/>
      <c r="KXS180" s="395"/>
      <c r="KXT180" s="395"/>
      <c r="KXU180" s="395"/>
      <c r="KXV180" s="395"/>
      <c r="KXW180" s="395"/>
      <c r="KXX180" s="395"/>
      <c r="KXY180" s="395"/>
      <c r="KXZ180" s="395"/>
      <c r="KYA180" s="395"/>
      <c r="KYB180" s="395"/>
      <c r="KYC180" s="395"/>
      <c r="KYD180" s="395"/>
      <c r="KYE180" s="395"/>
      <c r="KYF180" s="395"/>
      <c r="KYG180" s="395"/>
      <c r="KYH180" s="395"/>
      <c r="KYI180" s="395"/>
      <c r="KYJ180" s="395"/>
      <c r="KYK180" s="395"/>
      <c r="KYL180" s="395"/>
      <c r="KYM180" s="395"/>
      <c r="KYN180" s="395"/>
      <c r="KYO180" s="395"/>
      <c r="KYP180" s="395"/>
      <c r="KYQ180" s="395"/>
      <c r="KYR180" s="395"/>
      <c r="KYS180" s="395"/>
      <c r="KYT180" s="395"/>
      <c r="KYU180" s="395"/>
      <c r="KYV180" s="395"/>
      <c r="KYW180" s="395"/>
      <c r="KYX180" s="395"/>
      <c r="KYY180" s="395"/>
      <c r="KYZ180" s="395"/>
      <c r="KZA180" s="395"/>
      <c r="KZB180" s="395"/>
      <c r="KZC180" s="395"/>
      <c r="KZD180" s="395"/>
      <c r="KZE180" s="395"/>
      <c r="KZF180" s="395"/>
      <c r="KZG180" s="395"/>
      <c r="KZH180" s="395"/>
      <c r="KZI180" s="395"/>
      <c r="KZJ180" s="395"/>
      <c r="KZK180" s="395"/>
      <c r="KZL180" s="395"/>
      <c r="KZM180" s="395"/>
      <c r="KZN180" s="395"/>
      <c r="KZO180" s="395"/>
      <c r="KZP180" s="395"/>
      <c r="KZQ180" s="395"/>
      <c r="KZR180" s="395"/>
      <c r="KZS180" s="395"/>
      <c r="KZT180" s="395"/>
      <c r="KZU180" s="395"/>
      <c r="KZV180" s="395"/>
      <c r="KZW180" s="395"/>
      <c r="KZX180" s="395"/>
      <c r="KZY180" s="395"/>
      <c r="KZZ180" s="395"/>
      <c r="LAA180" s="395"/>
      <c r="LAB180" s="395"/>
      <c r="LAC180" s="395"/>
      <c r="LAD180" s="395"/>
      <c r="LAE180" s="395"/>
      <c r="LAF180" s="395"/>
      <c r="LAG180" s="395"/>
      <c r="LAH180" s="395"/>
      <c r="LAI180" s="395"/>
      <c r="LAJ180" s="395"/>
      <c r="LAK180" s="395"/>
      <c r="LAL180" s="395"/>
      <c r="LAM180" s="395"/>
      <c r="LAN180" s="395"/>
      <c r="LAO180" s="395"/>
      <c r="LAP180" s="395"/>
      <c r="LAQ180" s="395"/>
      <c r="LAR180" s="395"/>
      <c r="LAS180" s="395"/>
      <c r="LAT180" s="395"/>
      <c r="LAU180" s="395"/>
      <c r="LAV180" s="395"/>
      <c r="LAW180" s="395"/>
      <c r="LAX180" s="395"/>
      <c r="LAY180" s="395"/>
      <c r="LAZ180" s="395"/>
      <c r="LBA180" s="395"/>
      <c r="LBB180" s="395"/>
      <c r="LBC180" s="395"/>
      <c r="LBD180" s="395"/>
      <c r="LBE180" s="395"/>
      <c r="LBF180" s="395"/>
      <c r="LBG180" s="395"/>
      <c r="LBH180" s="395"/>
      <c r="LBI180" s="395"/>
      <c r="LBJ180" s="395"/>
      <c r="LBK180" s="395"/>
      <c r="LBL180" s="395"/>
      <c r="LBM180" s="395"/>
      <c r="LBN180" s="395"/>
      <c r="LBO180" s="395"/>
      <c r="LBP180" s="395"/>
      <c r="LBQ180" s="395"/>
      <c r="LBR180" s="395"/>
      <c r="LBS180" s="395"/>
      <c r="LBT180" s="395"/>
      <c r="LBU180" s="395"/>
      <c r="LBV180" s="395"/>
      <c r="LBW180" s="395"/>
      <c r="LBX180" s="395"/>
      <c r="LBY180" s="395"/>
      <c r="LBZ180" s="395"/>
      <c r="LCA180" s="395"/>
      <c r="LCB180" s="395"/>
      <c r="LCC180" s="395"/>
      <c r="LCD180" s="395"/>
      <c r="LCE180" s="395"/>
      <c r="LCF180" s="395"/>
      <c r="LCG180" s="395"/>
      <c r="LCH180" s="395"/>
      <c r="LCI180" s="395"/>
      <c r="LCJ180" s="395"/>
      <c r="LCK180" s="395"/>
      <c r="LCL180" s="395"/>
      <c r="LCM180" s="395"/>
      <c r="LCN180" s="395"/>
      <c r="LCO180" s="395"/>
      <c r="LCP180" s="395"/>
      <c r="LCQ180" s="395"/>
      <c r="LCR180" s="395"/>
      <c r="LCS180" s="395"/>
      <c r="LCT180" s="395"/>
      <c r="LCU180" s="395"/>
      <c r="LCV180" s="395"/>
      <c r="LCW180" s="395"/>
      <c r="LCX180" s="395"/>
      <c r="LCY180" s="395"/>
      <c r="LCZ180" s="395"/>
      <c r="LDA180" s="395"/>
      <c r="LDB180" s="395"/>
      <c r="LDC180" s="395"/>
      <c r="LDD180" s="395"/>
      <c r="LDE180" s="395"/>
      <c r="LDF180" s="395"/>
      <c r="LDG180" s="395"/>
      <c r="LDH180" s="395"/>
      <c r="LDI180" s="395"/>
      <c r="LDJ180" s="395"/>
      <c r="LDK180" s="395"/>
      <c r="LDL180" s="395"/>
      <c r="LDM180" s="395"/>
      <c r="LDN180" s="395"/>
      <c r="LDO180" s="395"/>
      <c r="LDP180" s="395"/>
      <c r="LDQ180" s="395"/>
      <c r="LDR180" s="395"/>
      <c r="LDS180" s="395"/>
      <c r="LDT180" s="395"/>
      <c r="LDU180" s="395"/>
      <c r="LDV180" s="395"/>
      <c r="LDW180" s="395"/>
      <c r="LDX180" s="395"/>
      <c r="LDY180" s="395"/>
      <c r="LDZ180" s="395"/>
      <c r="LEA180" s="395"/>
      <c r="LEB180" s="395"/>
      <c r="LEC180" s="395"/>
      <c r="LED180" s="395"/>
      <c r="LEE180" s="395"/>
      <c r="LEF180" s="395"/>
      <c r="LEG180" s="395"/>
      <c r="LEH180" s="395"/>
      <c r="LEI180" s="395"/>
      <c r="LEJ180" s="395"/>
      <c r="LEK180" s="395"/>
      <c r="LEL180" s="395"/>
      <c r="LEM180" s="395"/>
      <c r="LEN180" s="395"/>
      <c r="LEO180" s="395"/>
      <c r="LEP180" s="395"/>
      <c r="LEQ180" s="395"/>
      <c r="LER180" s="395"/>
      <c r="LES180" s="395"/>
      <c r="LET180" s="395"/>
      <c r="LEU180" s="395"/>
      <c r="LEV180" s="395"/>
      <c r="LEW180" s="395"/>
      <c r="LEX180" s="395"/>
      <c r="LEY180" s="395"/>
      <c r="LEZ180" s="395"/>
      <c r="LFA180" s="395"/>
      <c r="LFB180" s="395"/>
      <c r="LFC180" s="395"/>
      <c r="LFD180" s="395"/>
      <c r="LFE180" s="395"/>
      <c r="LFF180" s="395"/>
      <c r="LFG180" s="395"/>
      <c r="LFH180" s="395"/>
      <c r="LFI180" s="395"/>
      <c r="LFJ180" s="395"/>
      <c r="LFK180" s="395"/>
      <c r="LFL180" s="395"/>
      <c r="LFM180" s="395"/>
      <c r="LFN180" s="395"/>
      <c r="LFO180" s="395"/>
      <c r="LFP180" s="395"/>
      <c r="LFQ180" s="395"/>
      <c r="LFR180" s="395"/>
      <c r="LFS180" s="395"/>
      <c r="LFT180" s="395"/>
      <c r="LFU180" s="395"/>
      <c r="LFV180" s="395"/>
      <c r="LFW180" s="395"/>
      <c r="LFX180" s="395"/>
      <c r="LFY180" s="395"/>
      <c r="LFZ180" s="395"/>
      <c r="LGA180" s="395"/>
      <c r="LGB180" s="395"/>
      <c r="LGC180" s="395"/>
      <c r="LGD180" s="395"/>
      <c r="LGE180" s="395"/>
      <c r="LGF180" s="395"/>
      <c r="LGG180" s="395"/>
      <c r="LGH180" s="395"/>
      <c r="LGI180" s="395"/>
      <c r="LGJ180" s="395"/>
      <c r="LGK180" s="395"/>
      <c r="LGL180" s="395"/>
      <c r="LGM180" s="395"/>
      <c r="LGN180" s="395"/>
      <c r="LGO180" s="395"/>
      <c r="LGP180" s="395"/>
      <c r="LGQ180" s="395"/>
      <c r="LGR180" s="395"/>
      <c r="LGS180" s="395"/>
      <c r="LGT180" s="395"/>
      <c r="LGU180" s="395"/>
      <c r="LGV180" s="395"/>
      <c r="LGW180" s="395"/>
      <c r="LGX180" s="395"/>
      <c r="LGY180" s="395"/>
      <c r="LGZ180" s="395"/>
      <c r="LHA180" s="395"/>
      <c r="LHB180" s="395"/>
      <c r="LHC180" s="395"/>
      <c r="LHD180" s="395"/>
      <c r="LHE180" s="395"/>
      <c r="LHF180" s="395"/>
      <c r="LHG180" s="395"/>
      <c r="LHH180" s="395"/>
      <c r="LHI180" s="395"/>
      <c r="LHJ180" s="395"/>
      <c r="LHK180" s="395"/>
      <c r="LHL180" s="395"/>
      <c r="LHM180" s="395"/>
      <c r="LHN180" s="395"/>
      <c r="LHO180" s="395"/>
      <c r="LHP180" s="395"/>
      <c r="LHQ180" s="395"/>
      <c r="LHR180" s="395"/>
      <c r="LHS180" s="395"/>
      <c r="LHT180" s="395"/>
      <c r="LHU180" s="395"/>
      <c r="LHV180" s="395"/>
      <c r="LHW180" s="395"/>
      <c r="LHX180" s="395"/>
      <c r="LHY180" s="395"/>
      <c r="LHZ180" s="395"/>
      <c r="LIA180" s="395"/>
      <c r="LIB180" s="395"/>
      <c r="LIC180" s="395"/>
      <c r="LID180" s="395"/>
      <c r="LIE180" s="395"/>
      <c r="LIF180" s="395"/>
      <c r="LIG180" s="395"/>
      <c r="LIH180" s="395"/>
      <c r="LII180" s="395"/>
      <c r="LIJ180" s="395"/>
      <c r="LIK180" s="395"/>
      <c r="LIL180" s="395"/>
      <c r="LIM180" s="395"/>
      <c r="LIN180" s="395"/>
      <c r="LIO180" s="395"/>
      <c r="LIP180" s="395"/>
      <c r="LIQ180" s="395"/>
      <c r="LIR180" s="395"/>
      <c r="LIS180" s="395"/>
      <c r="LIT180" s="395"/>
      <c r="LIU180" s="395"/>
      <c r="LIV180" s="395"/>
      <c r="LIW180" s="395"/>
      <c r="LIX180" s="395"/>
      <c r="LIY180" s="395"/>
      <c r="LIZ180" s="395"/>
      <c r="LJA180" s="395"/>
      <c r="LJB180" s="395"/>
      <c r="LJC180" s="395"/>
      <c r="LJD180" s="395"/>
      <c r="LJE180" s="395"/>
      <c r="LJF180" s="395"/>
      <c r="LJG180" s="395"/>
      <c r="LJH180" s="395"/>
      <c r="LJI180" s="395"/>
      <c r="LJJ180" s="395"/>
      <c r="LJK180" s="395"/>
      <c r="LJL180" s="395"/>
      <c r="LJM180" s="395"/>
      <c r="LJN180" s="395"/>
      <c r="LJO180" s="395"/>
      <c r="LJP180" s="395"/>
      <c r="LJQ180" s="395"/>
      <c r="LJR180" s="395"/>
      <c r="LJS180" s="395"/>
      <c r="LJT180" s="395"/>
      <c r="LJU180" s="395"/>
      <c r="LJV180" s="395"/>
      <c r="LJW180" s="395"/>
      <c r="LJX180" s="395"/>
      <c r="LJY180" s="395"/>
      <c r="LJZ180" s="395"/>
      <c r="LKA180" s="395"/>
      <c r="LKB180" s="395"/>
      <c r="LKC180" s="395"/>
      <c r="LKD180" s="395"/>
      <c r="LKE180" s="395"/>
      <c r="LKF180" s="395"/>
      <c r="LKG180" s="395"/>
      <c r="LKH180" s="395"/>
      <c r="LKI180" s="395"/>
      <c r="LKJ180" s="395"/>
      <c r="LKK180" s="395"/>
      <c r="LKL180" s="395"/>
      <c r="LKM180" s="395"/>
      <c r="LKN180" s="395"/>
      <c r="LKO180" s="395"/>
      <c r="LKP180" s="395"/>
      <c r="LKQ180" s="395"/>
      <c r="LKR180" s="395"/>
      <c r="LKS180" s="395"/>
      <c r="LKT180" s="395"/>
      <c r="LKU180" s="395"/>
      <c r="LKV180" s="395"/>
      <c r="LKW180" s="395"/>
      <c r="LKX180" s="395"/>
      <c r="LKY180" s="395"/>
      <c r="LKZ180" s="395"/>
      <c r="LLA180" s="395"/>
      <c r="LLB180" s="395"/>
      <c r="LLC180" s="395"/>
      <c r="LLD180" s="395"/>
      <c r="LLE180" s="395"/>
      <c r="LLF180" s="395"/>
      <c r="LLG180" s="395"/>
      <c r="LLH180" s="395"/>
      <c r="LLI180" s="395"/>
      <c r="LLJ180" s="395"/>
      <c r="LLK180" s="395"/>
      <c r="LLL180" s="395"/>
      <c r="LLM180" s="395"/>
      <c r="LLN180" s="395"/>
      <c r="LLO180" s="395"/>
      <c r="LLP180" s="395"/>
      <c r="LLQ180" s="395"/>
      <c r="LLR180" s="395"/>
      <c r="LLS180" s="395"/>
      <c r="LLT180" s="395"/>
      <c r="LLU180" s="395"/>
      <c r="LLV180" s="395"/>
      <c r="LLW180" s="395"/>
      <c r="LLX180" s="395"/>
      <c r="LLY180" s="395"/>
      <c r="LLZ180" s="395"/>
      <c r="LMA180" s="395"/>
      <c r="LMB180" s="395"/>
      <c r="LMC180" s="395"/>
      <c r="LMD180" s="395"/>
      <c r="LME180" s="395"/>
      <c r="LMF180" s="395"/>
      <c r="LMG180" s="395"/>
      <c r="LMH180" s="395"/>
      <c r="LMI180" s="395"/>
      <c r="LMJ180" s="395"/>
      <c r="LMK180" s="395"/>
      <c r="LML180" s="395"/>
      <c r="LMM180" s="395"/>
      <c r="LMN180" s="395"/>
      <c r="LMO180" s="395"/>
      <c r="LMP180" s="395"/>
      <c r="LMQ180" s="395"/>
      <c r="LMR180" s="395"/>
      <c r="LMS180" s="395"/>
      <c r="LMT180" s="395"/>
      <c r="LMU180" s="395"/>
      <c r="LMV180" s="395"/>
      <c r="LMW180" s="395"/>
      <c r="LMX180" s="395"/>
      <c r="LMY180" s="395"/>
      <c r="LMZ180" s="395"/>
      <c r="LNA180" s="395"/>
      <c r="LNB180" s="395"/>
      <c r="LNC180" s="395"/>
      <c r="LND180" s="395"/>
      <c r="LNE180" s="395"/>
      <c r="LNF180" s="395"/>
      <c r="LNG180" s="395"/>
      <c r="LNH180" s="395"/>
      <c r="LNI180" s="395"/>
      <c r="LNJ180" s="395"/>
      <c r="LNK180" s="395"/>
      <c r="LNL180" s="395"/>
      <c r="LNM180" s="395"/>
      <c r="LNN180" s="395"/>
      <c r="LNO180" s="395"/>
      <c r="LNP180" s="395"/>
      <c r="LNQ180" s="395"/>
      <c r="LNR180" s="395"/>
      <c r="LNS180" s="395"/>
      <c r="LNT180" s="395"/>
      <c r="LNU180" s="395"/>
      <c r="LNV180" s="395"/>
      <c r="LNW180" s="395"/>
      <c r="LNX180" s="395"/>
      <c r="LNY180" s="395"/>
      <c r="LNZ180" s="395"/>
      <c r="LOA180" s="395"/>
      <c r="LOB180" s="395"/>
      <c r="LOC180" s="395"/>
      <c r="LOD180" s="395"/>
      <c r="LOE180" s="395"/>
      <c r="LOF180" s="395"/>
      <c r="LOG180" s="395"/>
      <c r="LOH180" s="395"/>
      <c r="LOI180" s="395"/>
      <c r="LOJ180" s="395"/>
      <c r="LOK180" s="395"/>
      <c r="LOL180" s="395"/>
      <c r="LOM180" s="395"/>
      <c r="LON180" s="395"/>
      <c r="LOO180" s="395"/>
      <c r="LOP180" s="395"/>
      <c r="LOQ180" s="395"/>
      <c r="LOR180" s="395"/>
      <c r="LOS180" s="395"/>
      <c r="LOT180" s="395"/>
      <c r="LOU180" s="395"/>
      <c r="LOV180" s="395"/>
      <c r="LOW180" s="395"/>
      <c r="LOX180" s="395"/>
      <c r="LOY180" s="395"/>
      <c r="LOZ180" s="395"/>
      <c r="LPA180" s="395"/>
      <c r="LPB180" s="395"/>
      <c r="LPC180" s="395"/>
      <c r="LPD180" s="395"/>
      <c r="LPE180" s="395"/>
      <c r="LPF180" s="395"/>
      <c r="LPG180" s="395"/>
      <c r="LPH180" s="395"/>
      <c r="LPI180" s="395"/>
      <c r="LPJ180" s="395"/>
      <c r="LPK180" s="395"/>
      <c r="LPL180" s="395"/>
      <c r="LPM180" s="395"/>
      <c r="LPN180" s="395"/>
      <c r="LPO180" s="395"/>
      <c r="LPP180" s="395"/>
      <c r="LPQ180" s="395"/>
      <c r="LPR180" s="395"/>
      <c r="LPS180" s="395"/>
      <c r="LPT180" s="395"/>
      <c r="LPU180" s="395"/>
      <c r="LPV180" s="395"/>
      <c r="LPW180" s="395"/>
      <c r="LPX180" s="395"/>
      <c r="LPY180" s="395"/>
      <c r="LPZ180" s="395"/>
      <c r="LQA180" s="395"/>
      <c r="LQB180" s="395"/>
      <c r="LQC180" s="395"/>
      <c r="LQD180" s="395"/>
      <c r="LQE180" s="395"/>
      <c r="LQF180" s="395"/>
      <c r="LQG180" s="395"/>
      <c r="LQH180" s="395"/>
      <c r="LQI180" s="395"/>
      <c r="LQJ180" s="395"/>
      <c r="LQK180" s="395"/>
      <c r="LQL180" s="395"/>
      <c r="LQM180" s="395"/>
      <c r="LQN180" s="395"/>
      <c r="LQO180" s="395"/>
      <c r="LQP180" s="395"/>
      <c r="LQQ180" s="395"/>
      <c r="LQR180" s="395"/>
      <c r="LQS180" s="395"/>
      <c r="LQT180" s="395"/>
      <c r="LQU180" s="395"/>
      <c r="LQV180" s="395"/>
      <c r="LQW180" s="395"/>
      <c r="LQX180" s="395"/>
      <c r="LQY180" s="395"/>
      <c r="LQZ180" s="395"/>
      <c r="LRA180" s="395"/>
      <c r="LRB180" s="395"/>
      <c r="LRC180" s="395"/>
      <c r="LRD180" s="395"/>
      <c r="LRE180" s="395"/>
      <c r="LRF180" s="395"/>
      <c r="LRG180" s="395"/>
      <c r="LRH180" s="395"/>
      <c r="LRI180" s="395"/>
      <c r="LRJ180" s="395"/>
      <c r="LRK180" s="395"/>
      <c r="LRL180" s="395"/>
      <c r="LRM180" s="395"/>
      <c r="LRN180" s="395"/>
      <c r="LRO180" s="395"/>
      <c r="LRP180" s="395"/>
      <c r="LRQ180" s="395"/>
      <c r="LRR180" s="395"/>
      <c r="LRS180" s="395"/>
      <c r="LRT180" s="395"/>
      <c r="LRU180" s="395"/>
      <c r="LRV180" s="395"/>
      <c r="LRW180" s="395"/>
      <c r="LRX180" s="395"/>
      <c r="LRY180" s="395"/>
      <c r="LRZ180" s="395"/>
      <c r="LSA180" s="395"/>
      <c r="LSB180" s="395"/>
      <c r="LSC180" s="395"/>
      <c r="LSD180" s="395"/>
      <c r="LSE180" s="395"/>
      <c r="LSF180" s="395"/>
      <c r="LSG180" s="395"/>
      <c r="LSH180" s="395"/>
      <c r="LSI180" s="395"/>
      <c r="LSJ180" s="395"/>
      <c r="LSK180" s="395"/>
      <c r="LSL180" s="395"/>
      <c r="LSM180" s="395"/>
      <c r="LSN180" s="395"/>
      <c r="LSO180" s="395"/>
      <c r="LSP180" s="395"/>
      <c r="LSQ180" s="395"/>
      <c r="LSR180" s="395"/>
      <c r="LSS180" s="395"/>
      <c r="LST180" s="395"/>
      <c r="LSU180" s="395"/>
      <c r="LSV180" s="395"/>
      <c r="LSW180" s="395"/>
      <c r="LSX180" s="395"/>
      <c r="LSY180" s="395"/>
      <c r="LSZ180" s="395"/>
      <c r="LTA180" s="395"/>
      <c r="LTB180" s="395"/>
      <c r="LTC180" s="395"/>
      <c r="LTD180" s="395"/>
      <c r="LTE180" s="395"/>
      <c r="LTF180" s="395"/>
      <c r="LTG180" s="395"/>
      <c r="LTH180" s="395"/>
      <c r="LTI180" s="395"/>
      <c r="LTJ180" s="395"/>
      <c r="LTK180" s="395"/>
      <c r="LTL180" s="395"/>
      <c r="LTM180" s="395"/>
      <c r="LTN180" s="395"/>
      <c r="LTO180" s="395"/>
      <c r="LTP180" s="395"/>
      <c r="LTQ180" s="395"/>
      <c r="LTR180" s="395"/>
      <c r="LTS180" s="395"/>
      <c r="LTT180" s="395"/>
      <c r="LTU180" s="395"/>
      <c r="LTV180" s="395"/>
      <c r="LTW180" s="395"/>
      <c r="LTX180" s="395"/>
      <c r="LTY180" s="395"/>
      <c r="LTZ180" s="395"/>
      <c r="LUA180" s="395"/>
      <c r="LUB180" s="395"/>
      <c r="LUC180" s="395"/>
      <c r="LUD180" s="395"/>
      <c r="LUE180" s="395"/>
      <c r="LUF180" s="395"/>
      <c r="LUG180" s="395"/>
      <c r="LUH180" s="395"/>
      <c r="LUI180" s="395"/>
      <c r="LUJ180" s="395"/>
      <c r="LUK180" s="395"/>
      <c r="LUL180" s="395"/>
      <c r="LUM180" s="395"/>
      <c r="LUN180" s="395"/>
      <c r="LUO180" s="395"/>
      <c r="LUP180" s="395"/>
      <c r="LUQ180" s="395"/>
      <c r="LUR180" s="395"/>
      <c r="LUS180" s="395"/>
      <c r="LUT180" s="395"/>
      <c r="LUU180" s="395"/>
      <c r="LUV180" s="395"/>
      <c r="LUW180" s="395"/>
      <c r="LUX180" s="395"/>
      <c r="LUY180" s="395"/>
      <c r="LUZ180" s="395"/>
      <c r="LVA180" s="395"/>
      <c r="LVB180" s="395"/>
      <c r="LVC180" s="395"/>
      <c r="LVD180" s="395"/>
      <c r="LVE180" s="395"/>
      <c r="LVF180" s="395"/>
      <c r="LVG180" s="395"/>
      <c r="LVH180" s="395"/>
      <c r="LVI180" s="395"/>
      <c r="LVJ180" s="395"/>
      <c r="LVK180" s="395"/>
      <c r="LVL180" s="395"/>
      <c r="LVM180" s="395"/>
      <c r="LVN180" s="395"/>
      <c r="LVO180" s="395"/>
      <c r="LVP180" s="395"/>
      <c r="LVQ180" s="395"/>
      <c r="LVR180" s="395"/>
      <c r="LVS180" s="395"/>
      <c r="LVT180" s="395"/>
      <c r="LVU180" s="395"/>
      <c r="LVV180" s="395"/>
      <c r="LVW180" s="395"/>
      <c r="LVX180" s="395"/>
      <c r="LVY180" s="395"/>
      <c r="LVZ180" s="395"/>
      <c r="LWA180" s="395"/>
      <c r="LWB180" s="395"/>
      <c r="LWC180" s="395"/>
      <c r="LWD180" s="395"/>
      <c r="LWE180" s="395"/>
      <c r="LWF180" s="395"/>
      <c r="LWG180" s="395"/>
      <c r="LWH180" s="395"/>
      <c r="LWI180" s="395"/>
      <c r="LWJ180" s="395"/>
      <c r="LWK180" s="395"/>
      <c r="LWL180" s="395"/>
      <c r="LWM180" s="395"/>
      <c r="LWN180" s="395"/>
      <c r="LWO180" s="395"/>
      <c r="LWP180" s="395"/>
      <c r="LWQ180" s="395"/>
      <c r="LWR180" s="395"/>
      <c r="LWS180" s="395"/>
      <c r="LWT180" s="395"/>
      <c r="LWU180" s="395"/>
      <c r="LWV180" s="395"/>
      <c r="LWW180" s="395"/>
      <c r="LWX180" s="395"/>
      <c r="LWY180" s="395"/>
      <c r="LWZ180" s="395"/>
      <c r="LXA180" s="395"/>
      <c r="LXB180" s="395"/>
      <c r="LXC180" s="395"/>
      <c r="LXD180" s="395"/>
      <c r="LXE180" s="395"/>
      <c r="LXF180" s="395"/>
      <c r="LXG180" s="395"/>
      <c r="LXH180" s="395"/>
      <c r="LXI180" s="395"/>
      <c r="LXJ180" s="395"/>
      <c r="LXK180" s="395"/>
      <c r="LXL180" s="395"/>
      <c r="LXM180" s="395"/>
      <c r="LXN180" s="395"/>
      <c r="LXO180" s="395"/>
      <c r="LXP180" s="395"/>
      <c r="LXQ180" s="395"/>
      <c r="LXR180" s="395"/>
      <c r="LXS180" s="395"/>
      <c r="LXT180" s="395"/>
      <c r="LXU180" s="395"/>
      <c r="LXV180" s="395"/>
      <c r="LXW180" s="395"/>
      <c r="LXX180" s="395"/>
      <c r="LXY180" s="395"/>
      <c r="LXZ180" s="395"/>
      <c r="LYA180" s="395"/>
      <c r="LYB180" s="395"/>
      <c r="LYC180" s="395"/>
      <c r="LYD180" s="395"/>
      <c r="LYE180" s="395"/>
      <c r="LYF180" s="395"/>
      <c r="LYG180" s="395"/>
      <c r="LYH180" s="395"/>
      <c r="LYI180" s="395"/>
      <c r="LYJ180" s="395"/>
      <c r="LYK180" s="395"/>
      <c r="LYL180" s="395"/>
      <c r="LYM180" s="395"/>
      <c r="LYN180" s="395"/>
      <c r="LYO180" s="395"/>
      <c r="LYP180" s="395"/>
      <c r="LYQ180" s="395"/>
      <c r="LYR180" s="395"/>
      <c r="LYS180" s="395"/>
      <c r="LYT180" s="395"/>
      <c r="LYU180" s="395"/>
      <c r="LYV180" s="395"/>
      <c r="LYW180" s="395"/>
      <c r="LYX180" s="395"/>
      <c r="LYY180" s="395"/>
      <c r="LYZ180" s="395"/>
      <c r="LZA180" s="395"/>
      <c r="LZB180" s="395"/>
      <c r="LZC180" s="395"/>
      <c r="LZD180" s="395"/>
      <c r="LZE180" s="395"/>
      <c r="LZF180" s="395"/>
      <c r="LZG180" s="395"/>
      <c r="LZH180" s="395"/>
      <c r="LZI180" s="395"/>
      <c r="LZJ180" s="395"/>
      <c r="LZK180" s="395"/>
      <c r="LZL180" s="395"/>
      <c r="LZM180" s="395"/>
      <c r="LZN180" s="395"/>
      <c r="LZO180" s="395"/>
      <c r="LZP180" s="395"/>
      <c r="LZQ180" s="395"/>
      <c r="LZR180" s="395"/>
      <c r="LZS180" s="395"/>
      <c r="LZT180" s="395"/>
      <c r="LZU180" s="395"/>
      <c r="LZV180" s="395"/>
      <c r="LZW180" s="395"/>
      <c r="LZX180" s="395"/>
      <c r="LZY180" s="395"/>
      <c r="LZZ180" s="395"/>
      <c r="MAA180" s="395"/>
      <c r="MAB180" s="395"/>
      <c r="MAC180" s="395"/>
      <c r="MAD180" s="395"/>
      <c r="MAE180" s="395"/>
      <c r="MAF180" s="395"/>
      <c r="MAG180" s="395"/>
      <c r="MAH180" s="395"/>
      <c r="MAI180" s="395"/>
      <c r="MAJ180" s="395"/>
      <c r="MAK180" s="395"/>
      <c r="MAL180" s="395"/>
      <c r="MAM180" s="395"/>
      <c r="MAN180" s="395"/>
      <c r="MAO180" s="395"/>
      <c r="MAP180" s="395"/>
      <c r="MAQ180" s="395"/>
      <c r="MAR180" s="395"/>
      <c r="MAS180" s="395"/>
      <c r="MAT180" s="395"/>
      <c r="MAU180" s="395"/>
      <c r="MAV180" s="395"/>
      <c r="MAW180" s="395"/>
      <c r="MAX180" s="395"/>
      <c r="MAY180" s="395"/>
      <c r="MAZ180" s="395"/>
      <c r="MBA180" s="395"/>
      <c r="MBB180" s="395"/>
      <c r="MBC180" s="395"/>
      <c r="MBD180" s="395"/>
      <c r="MBE180" s="395"/>
      <c r="MBF180" s="395"/>
      <c r="MBG180" s="395"/>
      <c r="MBH180" s="395"/>
      <c r="MBI180" s="395"/>
      <c r="MBJ180" s="395"/>
      <c r="MBK180" s="395"/>
      <c r="MBL180" s="395"/>
      <c r="MBM180" s="395"/>
      <c r="MBN180" s="395"/>
      <c r="MBO180" s="395"/>
      <c r="MBP180" s="395"/>
      <c r="MBQ180" s="395"/>
      <c r="MBR180" s="395"/>
      <c r="MBS180" s="395"/>
      <c r="MBT180" s="395"/>
      <c r="MBU180" s="395"/>
      <c r="MBV180" s="395"/>
      <c r="MBW180" s="395"/>
      <c r="MBX180" s="395"/>
      <c r="MBY180" s="395"/>
      <c r="MBZ180" s="395"/>
      <c r="MCA180" s="395"/>
      <c r="MCB180" s="395"/>
      <c r="MCC180" s="395"/>
      <c r="MCD180" s="395"/>
      <c r="MCE180" s="395"/>
      <c r="MCF180" s="395"/>
      <c r="MCG180" s="395"/>
      <c r="MCH180" s="395"/>
      <c r="MCI180" s="395"/>
      <c r="MCJ180" s="395"/>
      <c r="MCK180" s="395"/>
      <c r="MCL180" s="395"/>
      <c r="MCM180" s="395"/>
      <c r="MCN180" s="395"/>
      <c r="MCO180" s="395"/>
      <c r="MCP180" s="395"/>
      <c r="MCQ180" s="395"/>
      <c r="MCR180" s="395"/>
      <c r="MCS180" s="395"/>
      <c r="MCT180" s="395"/>
      <c r="MCU180" s="395"/>
      <c r="MCV180" s="395"/>
      <c r="MCW180" s="395"/>
      <c r="MCX180" s="395"/>
      <c r="MCY180" s="395"/>
      <c r="MCZ180" s="395"/>
      <c r="MDA180" s="395"/>
      <c r="MDB180" s="395"/>
      <c r="MDC180" s="395"/>
      <c r="MDD180" s="395"/>
      <c r="MDE180" s="395"/>
      <c r="MDF180" s="395"/>
      <c r="MDG180" s="395"/>
      <c r="MDH180" s="395"/>
      <c r="MDI180" s="395"/>
      <c r="MDJ180" s="395"/>
      <c r="MDK180" s="395"/>
      <c r="MDL180" s="395"/>
      <c r="MDM180" s="395"/>
      <c r="MDN180" s="395"/>
      <c r="MDO180" s="395"/>
      <c r="MDP180" s="395"/>
      <c r="MDQ180" s="395"/>
      <c r="MDR180" s="395"/>
      <c r="MDS180" s="395"/>
      <c r="MDT180" s="395"/>
      <c r="MDU180" s="395"/>
      <c r="MDV180" s="395"/>
      <c r="MDW180" s="395"/>
      <c r="MDX180" s="395"/>
      <c r="MDY180" s="395"/>
      <c r="MDZ180" s="395"/>
      <c r="MEA180" s="395"/>
      <c r="MEB180" s="395"/>
      <c r="MEC180" s="395"/>
      <c r="MED180" s="395"/>
      <c r="MEE180" s="395"/>
      <c r="MEF180" s="395"/>
      <c r="MEG180" s="395"/>
      <c r="MEH180" s="395"/>
      <c r="MEI180" s="395"/>
      <c r="MEJ180" s="395"/>
      <c r="MEK180" s="395"/>
      <c r="MEL180" s="395"/>
      <c r="MEM180" s="395"/>
      <c r="MEN180" s="395"/>
      <c r="MEO180" s="395"/>
      <c r="MEP180" s="395"/>
      <c r="MEQ180" s="395"/>
      <c r="MER180" s="395"/>
      <c r="MES180" s="395"/>
      <c r="MET180" s="395"/>
      <c r="MEU180" s="395"/>
      <c r="MEV180" s="395"/>
      <c r="MEW180" s="395"/>
      <c r="MEX180" s="395"/>
      <c r="MEY180" s="395"/>
      <c r="MEZ180" s="395"/>
      <c r="MFA180" s="395"/>
      <c r="MFB180" s="395"/>
      <c r="MFC180" s="395"/>
      <c r="MFD180" s="395"/>
      <c r="MFE180" s="395"/>
      <c r="MFF180" s="395"/>
      <c r="MFG180" s="395"/>
      <c r="MFH180" s="395"/>
      <c r="MFI180" s="395"/>
      <c r="MFJ180" s="395"/>
      <c r="MFK180" s="395"/>
      <c r="MFL180" s="395"/>
      <c r="MFM180" s="395"/>
      <c r="MFN180" s="395"/>
      <c r="MFO180" s="395"/>
      <c r="MFP180" s="395"/>
      <c r="MFQ180" s="395"/>
      <c r="MFR180" s="395"/>
      <c r="MFS180" s="395"/>
      <c r="MFT180" s="395"/>
      <c r="MFU180" s="395"/>
      <c r="MFV180" s="395"/>
      <c r="MFW180" s="395"/>
      <c r="MFX180" s="395"/>
      <c r="MFY180" s="395"/>
      <c r="MFZ180" s="395"/>
      <c r="MGA180" s="395"/>
      <c r="MGB180" s="395"/>
      <c r="MGC180" s="395"/>
      <c r="MGD180" s="395"/>
      <c r="MGE180" s="395"/>
      <c r="MGF180" s="395"/>
      <c r="MGG180" s="395"/>
      <c r="MGH180" s="395"/>
      <c r="MGI180" s="395"/>
      <c r="MGJ180" s="395"/>
      <c r="MGK180" s="395"/>
      <c r="MGL180" s="395"/>
      <c r="MGM180" s="395"/>
      <c r="MGN180" s="395"/>
      <c r="MGO180" s="395"/>
      <c r="MGP180" s="395"/>
      <c r="MGQ180" s="395"/>
      <c r="MGR180" s="395"/>
      <c r="MGS180" s="395"/>
      <c r="MGT180" s="395"/>
      <c r="MGU180" s="395"/>
      <c r="MGV180" s="395"/>
      <c r="MGW180" s="395"/>
      <c r="MGX180" s="395"/>
      <c r="MGY180" s="395"/>
      <c r="MGZ180" s="395"/>
      <c r="MHA180" s="395"/>
      <c r="MHB180" s="395"/>
      <c r="MHC180" s="395"/>
      <c r="MHD180" s="395"/>
      <c r="MHE180" s="395"/>
      <c r="MHF180" s="395"/>
      <c r="MHG180" s="395"/>
      <c r="MHH180" s="395"/>
      <c r="MHI180" s="395"/>
      <c r="MHJ180" s="395"/>
      <c r="MHK180" s="395"/>
      <c r="MHL180" s="395"/>
      <c r="MHM180" s="395"/>
      <c r="MHN180" s="395"/>
      <c r="MHO180" s="395"/>
      <c r="MHP180" s="395"/>
      <c r="MHQ180" s="395"/>
      <c r="MHR180" s="395"/>
      <c r="MHS180" s="395"/>
      <c r="MHT180" s="395"/>
      <c r="MHU180" s="395"/>
      <c r="MHV180" s="395"/>
      <c r="MHW180" s="395"/>
      <c r="MHX180" s="395"/>
      <c r="MHY180" s="395"/>
      <c r="MHZ180" s="395"/>
      <c r="MIA180" s="395"/>
      <c r="MIB180" s="395"/>
      <c r="MIC180" s="395"/>
      <c r="MID180" s="395"/>
      <c r="MIE180" s="395"/>
      <c r="MIF180" s="395"/>
      <c r="MIG180" s="395"/>
      <c r="MIH180" s="395"/>
      <c r="MII180" s="395"/>
      <c r="MIJ180" s="395"/>
      <c r="MIK180" s="395"/>
      <c r="MIL180" s="395"/>
      <c r="MIM180" s="395"/>
      <c r="MIN180" s="395"/>
      <c r="MIO180" s="395"/>
      <c r="MIP180" s="395"/>
      <c r="MIQ180" s="395"/>
      <c r="MIR180" s="395"/>
      <c r="MIS180" s="395"/>
      <c r="MIT180" s="395"/>
      <c r="MIU180" s="395"/>
      <c r="MIV180" s="395"/>
      <c r="MIW180" s="395"/>
      <c r="MIX180" s="395"/>
      <c r="MIY180" s="395"/>
      <c r="MIZ180" s="395"/>
      <c r="MJA180" s="395"/>
      <c r="MJB180" s="395"/>
      <c r="MJC180" s="395"/>
      <c r="MJD180" s="395"/>
      <c r="MJE180" s="395"/>
      <c r="MJF180" s="395"/>
      <c r="MJG180" s="395"/>
      <c r="MJH180" s="395"/>
      <c r="MJI180" s="395"/>
      <c r="MJJ180" s="395"/>
      <c r="MJK180" s="395"/>
      <c r="MJL180" s="395"/>
      <c r="MJM180" s="395"/>
      <c r="MJN180" s="395"/>
      <c r="MJO180" s="395"/>
      <c r="MJP180" s="395"/>
      <c r="MJQ180" s="395"/>
      <c r="MJR180" s="395"/>
      <c r="MJS180" s="395"/>
      <c r="MJT180" s="395"/>
      <c r="MJU180" s="395"/>
      <c r="MJV180" s="395"/>
      <c r="MJW180" s="395"/>
      <c r="MJX180" s="395"/>
      <c r="MJY180" s="395"/>
      <c r="MJZ180" s="395"/>
      <c r="MKA180" s="395"/>
      <c r="MKB180" s="395"/>
      <c r="MKC180" s="395"/>
      <c r="MKD180" s="395"/>
      <c r="MKE180" s="395"/>
      <c r="MKF180" s="395"/>
      <c r="MKG180" s="395"/>
      <c r="MKH180" s="395"/>
      <c r="MKI180" s="395"/>
      <c r="MKJ180" s="395"/>
      <c r="MKK180" s="395"/>
      <c r="MKL180" s="395"/>
      <c r="MKM180" s="395"/>
      <c r="MKN180" s="395"/>
      <c r="MKO180" s="395"/>
      <c r="MKP180" s="395"/>
      <c r="MKQ180" s="395"/>
      <c r="MKR180" s="395"/>
      <c r="MKS180" s="395"/>
      <c r="MKT180" s="395"/>
      <c r="MKU180" s="395"/>
      <c r="MKV180" s="395"/>
      <c r="MKW180" s="395"/>
      <c r="MKX180" s="395"/>
      <c r="MKY180" s="395"/>
      <c r="MKZ180" s="395"/>
      <c r="MLA180" s="395"/>
      <c r="MLB180" s="395"/>
      <c r="MLC180" s="395"/>
      <c r="MLD180" s="395"/>
      <c r="MLE180" s="395"/>
      <c r="MLF180" s="395"/>
      <c r="MLG180" s="395"/>
      <c r="MLH180" s="395"/>
      <c r="MLI180" s="395"/>
      <c r="MLJ180" s="395"/>
      <c r="MLK180" s="395"/>
      <c r="MLL180" s="395"/>
      <c r="MLM180" s="395"/>
      <c r="MLN180" s="395"/>
      <c r="MLO180" s="395"/>
      <c r="MLP180" s="395"/>
      <c r="MLQ180" s="395"/>
      <c r="MLR180" s="395"/>
      <c r="MLS180" s="395"/>
      <c r="MLT180" s="395"/>
      <c r="MLU180" s="395"/>
      <c r="MLV180" s="395"/>
      <c r="MLW180" s="395"/>
      <c r="MLX180" s="395"/>
      <c r="MLY180" s="395"/>
      <c r="MLZ180" s="395"/>
      <c r="MMA180" s="395"/>
      <c r="MMB180" s="395"/>
      <c r="MMC180" s="395"/>
      <c r="MMD180" s="395"/>
      <c r="MME180" s="395"/>
      <c r="MMF180" s="395"/>
      <c r="MMG180" s="395"/>
      <c r="MMH180" s="395"/>
      <c r="MMI180" s="395"/>
      <c r="MMJ180" s="395"/>
      <c r="MMK180" s="395"/>
      <c r="MML180" s="395"/>
      <c r="MMM180" s="395"/>
      <c r="MMN180" s="395"/>
      <c r="MMO180" s="395"/>
      <c r="MMP180" s="395"/>
      <c r="MMQ180" s="395"/>
      <c r="MMR180" s="395"/>
      <c r="MMS180" s="395"/>
      <c r="MMT180" s="395"/>
      <c r="MMU180" s="395"/>
      <c r="MMV180" s="395"/>
      <c r="MMW180" s="395"/>
      <c r="MMX180" s="395"/>
      <c r="MMY180" s="395"/>
      <c r="MMZ180" s="395"/>
      <c r="MNA180" s="395"/>
      <c r="MNB180" s="395"/>
      <c r="MNC180" s="395"/>
      <c r="MND180" s="395"/>
      <c r="MNE180" s="395"/>
      <c r="MNF180" s="395"/>
      <c r="MNG180" s="395"/>
      <c r="MNH180" s="395"/>
      <c r="MNI180" s="395"/>
      <c r="MNJ180" s="395"/>
      <c r="MNK180" s="395"/>
      <c r="MNL180" s="395"/>
      <c r="MNM180" s="395"/>
      <c r="MNN180" s="395"/>
      <c r="MNO180" s="395"/>
      <c r="MNP180" s="395"/>
      <c r="MNQ180" s="395"/>
      <c r="MNR180" s="395"/>
      <c r="MNS180" s="395"/>
      <c r="MNT180" s="395"/>
      <c r="MNU180" s="395"/>
      <c r="MNV180" s="395"/>
      <c r="MNW180" s="395"/>
      <c r="MNX180" s="395"/>
      <c r="MNY180" s="395"/>
      <c r="MNZ180" s="395"/>
      <c r="MOA180" s="395"/>
      <c r="MOB180" s="395"/>
      <c r="MOC180" s="395"/>
      <c r="MOD180" s="395"/>
      <c r="MOE180" s="395"/>
      <c r="MOF180" s="395"/>
      <c r="MOG180" s="395"/>
      <c r="MOH180" s="395"/>
      <c r="MOI180" s="395"/>
      <c r="MOJ180" s="395"/>
      <c r="MOK180" s="395"/>
      <c r="MOL180" s="395"/>
      <c r="MOM180" s="395"/>
      <c r="MON180" s="395"/>
      <c r="MOO180" s="395"/>
      <c r="MOP180" s="395"/>
      <c r="MOQ180" s="395"/>
      <c r="MOR180" s="395"/>
      <c r="MOS180" s="395"/>
      <c r="MOT180" s="395"/>
      <c r="MOU180" s="395"/>
      <c r="MOV180" s="395"/>
      <c r="MOW180" s="395"/>
      <c r="MOX180" s="395"/>
      <c r="MOY180" s="395"/>
      <c r="MOZ180" s="395"/>
      <c r="MPA180" s="395"/>
      <c r="MPB180" s="395"/>
      <c r="MPC180" s="395"/>
      <c r="MPD180" s="395"/>
      <c r="MPE180" s="395"/>
      <c r="MPF180" s="395"/>
      <c r="MPG180" s="395"/>
      <c r="MPH180" s="395"/>
      <c r="MPI180" s="395"/>
      <c r="MPJ180" s="395"/>
      <c r="MPK180" s="395"/>
      <c r="MPL180" s="395"/>
      <c r="MPM180" s="395"/>
      <c r="MPN180" s="395"/>
      <c r="MPO180" s="395"/>
      <c r="MPP180" s="395"/>
      <c r="MPQ180" s="395"/>
      <c r="MPR180" s="395"/>
      <c r="MPS180" s="395"/>
      <c r="MPT180" s="395"/>
      <c r="MPU180" s="395"/>
      <c r="MPV180" s="395"/>
      <c r="MPW180" s="395"/>
      <c r="MPX180" s="395"/>
      <c r="MPY180" s="395"/>
      <c r="MPZ180" s="395"/>
      <c r="MQA180" s="395"/>
      <c r="MQB180" s="395"/>
      <c r="MQC180" s="395"/>
      <c r="MQD180" s="395"/>
      <c r="MQE180" s="395"/>
      <c r="MQF180" s="395"/>
      <c r="MQG180" s="395"/>
      <c r="MQH180" s="395"/>
      <c r="MQI180" s="395"/>
      <c r="MQJ180" s="395"/>
      <c r="MQK180" s="395"/>
      <c r="MQL180" s="395"/>
      <c r="MQM180" s="395"/>
      <c r="MQN180" s="395"/>
      <c r="MQO180" s="395"/>
      <c r="MQP180" s="395"/>
      <c r="MQQ180" s="395"/>
      <c r="MQR180" s="395"/>
      <c r="MQS180" s="395"/>
      <c r="MQT180" s="395"/>
      <c r="MQU180" s="395"/>
      <c r="MQV180" s="395"/>
      <c r="MQW180" s="395"/>
      <c r="MQX180" s="395"/>
      <c r="MQY180" s="395"/>
      <c r="MQZ180" s="395"/>
      <c r="MRA180" s="395"/>
      <c r="MRB180" s="395"/>
      <c r="MRC180" s="395"/>
      <c r="MRD180" s="395"/>
      <c r="MRE180" s="395"/>
      <c r="MRF180" s="395"/>
      <c r="MRG180" s="395"/>
      <c r="MRH180" s="395"/>
      <c r="MRI180" s="395"/>
      <c r="MRJ180" s="395"/>
      <c r="MRK180" s="395"/>
      <c r="MRL180" s="395"/>
      <c r="MRM180" s="395"/>
      <c r="MRN180" s="395"/>
      <c r="MRO180" s="395"/>
      <c r="MRP180" s="395"/>
      <c r="MRQ180" s="395"/>
      <c r="MRR180" s="395"/>
      <c r="MRS180" s="395"/>
      <c r="MRT180" s="395"/>
      <c r="MRU180" s="395"/>
      <c r="MRV180" s="395"/>
      <c r="MRW180" s="395"/>
      <c r="MRX180" s="395"/>
      <c r="MRY180" s="395"/>
      <c r="MRZ180" s="395"/>
      <c r="MSA180" s="395"/>
      <c r="MSB180" s="395"/>
      <c r="MSC180" s="395"/>
      <c r="MSD180" s="395"/>
      <c r="MSE180" s="395"/>
      <c r="MSF180" s="395"/>
      <c r="MSG180" s="395"/>
      <c r="MSH180" s="395"/>
      <c r="MSI180" s="395"/>
      <c r="MSJ180" s="395"/>
      <c r="MSK180" s="395"/>
      <c r="MSL180" s="395"/>
      <c r="MSM180" s="395"/>
      <c r="MSN180" s="395"/>
      <c r="MSO180" s="395"/>
      <c r="MSP180" s="395"/>
      <c r="MSQ180" s="395"/>
      <c r="MSR180" s="395"/>
      <c r="MSS180" s="395"/>
      <c r="MST180" s="395"/>
      <c r="MSU180" s="395"/>
      <c r="MSV180" s="395"/>
      <c r="MSW180" s="395"/>
      <c r="MSX180" s="395"/>
      <c r="MSY180" s="395"/>
      <c r="MSZ180" s="395"/>
      <c r="MTA180" s="395"/>
      <c r="MTB180" s="395"/>
      <c r="MTC180" s="395"/>
      <c r="MTD180" s="395"/>
      <c r="MTE180" s="395"/>
      <c r="MTF180" s="395"/>
      <c r="MTG180" s="395"/>
      <c r="MTH180" s="395"/>
      <c r="MTI180" s="395"/>
      <c r="MTJ180" s="395"/>
      <c r="MTK180" s="395"/>
      <c r="MTL180" s="395"/>
      <c r="MTM180" s="395"/>
      <c r="MTN180" s="395"/>
      <c r="MTO180" s="395"/>
      <c r="MTP180" s="395"/>
      <c r="MTQ180" s="395"/>
      <c r="MTR180" s="395"/>
      <c r="MTS180" s="395"/>
      <c r="MTT180" s="395"/>
      <c r="MTU180" s="395"/>
      <c r="MTV180" s="395"/>
      <c r="MTW180" s="395"/>
      <c r="MTX180" s="395"/>
      <c r="MTY180" s="395"/>
      <c r="MTZ180" s="395"/>
      <c r="MUA180" s="395"/>
      <c r="MUB180" s="395"/>
      <c r="MUC180" s="395"/>
      <c r="MUD180" s="395"/>
      <c r="MUE180" s="395"/>
      <c r="MUF180" s="395"/>
      <c r="MUG180" s="395"/>
      <c r="MUH180" s="395"/>
      <c r="MUI180" s="395"/>
      <c r="MUJ180" s="395"/>
      <c r="MUK180" s="395"/>
      <c r="MUL180" s="395"/>
      <c r="MUM180" s="395"/>
      <c r="MUN180" s="395"/>
      <c r="MUO180" s="395"/>
      <c r="MUP180" s="395"/>
      <c r="MUQ180" s="395"/>
      <c r="MUR180" s="395"/>
      <c r="MUS180" s="395"/>
      <c r="MUT180" s="395"/>
      <c r="MUU180" s="395"/>
      <c r="MUV180" s="395"/>
      <c r="MUW180" s="395"/>
      <c r="MUX180" s="395"/>
      <c r="MUY180" s="395"/>
      <c r="MUZ180" s="395"/>
      <c r="MVA180" s="395"/>
      <c r="MVB180" s="395"/>
      <c r="MVC180" s="395"/>
      <c r="MVD180" s="395"/>
      <c r="MVE180" s="395"/>
      <c r="MVF180" s="395"/>
      <c r="MVG180" s="395"/>
      <c r="MVH180" s="395"/>
      <c r="MVI180" s="395"/>
      <c r="MVJ180" s="395"/>
      <c r="MVK180" s="395"/>
      <c r="MVL180" s="395"/>
      <c r="MVM180" s="395"/>
      <c r="MVN180" s="395"/>
      <c r="MVO180" s="395"/>
      <c r="MVP180" s="395"/>
      <c r="MVQ180" s="395"/>
      <c r="MVR180" s="395"/>
      <c r="MVS180" s="395"/>
      <c r="MVT180" s="395"/>
      <c r="MVU180" s="395"/>
      <c r="MVV180" s="395"/>
      <c r="MVW180" s="395"/>
      <c r="MVX180" s="395"/>
      <c r="MVY180" s="395"/>
      <c r="MVZ180" s="395"/>
      <c r="MWA180" s="395"/>
      <c r="MWB180" s="395"/>
      <c r="MWC180" s="395"/>
      <c r="MWD180" s="395"/>
      <c r="MWE180" s="395"/>
      <c r="MWF180" s="395"/>
      <c r="MWG180" s="395"/>
      <c r="MWH180" s="395"/>
      <c r="MWI180" s="395"/>
      <c r="MWJ180" s="395"/>
      <c r="MWK180" s="395"/>
      <c r="MWL180" s="395"/>
      <c r="MWM180" s="395"/>
      <c r="MWN180" s="395"/>
      <c r="MWO180" s="395"/>
      <c r="MWP180" s="395"/>
      <c r="MWQ180" s="395"/>
      <c r="MWR180" s="395"/>
      <c r="MWS180" s="395"/>
      <c r="MWT180" s="395"/>
      <c r="MWU180" s="395"/>
      <c r="MWV180" s="395"/>
      <c r="MWW180" s="395"/>
      <c r="MWX180" s="395"/>
      <c r="MWY180" s="395"/>
      <c r="MWZ180" s="395"/>
      <c r="MXA180" s="395"/>
      <c r="MXB180" s="395"/>
      <c r="MXC180" s="395"/>
      <c r="MXD180" s="395"/>
      <c r="MXE180" s="395"/>
      <c r="MXF180" s="395"/>
      <c r="MXG180" s="395"/>
      <c r="MXH180" s="395"/>
      <c r="MXI180" s="395"/>
      <c r="MXJ180" s="395"/>
      <c r="MXK180" s="395"/>
      <c r="MXL180" s="395"/>
      <c r="MXM180" s="395"/>
      <c r="MXN180" s="395"/>
      <c r="MXO180" s="395"/>
      <c r="MXP180" s="395"/>
      <c r="MXQ180" s="395"/>
      <c r="MXR180" s="395"/>
      <c r="MXS180" s="395"/>
      <c r="MXT180" s="395"/>
      <c r="MXU180" s="395"/>
      <c r="MXV180" s="395"/>
      <c r="MXW180" s="395"/>
      <c r="MXX180" s="395"/>
      <c r="MXY180" s="395"/>
      <c r="MXZ180" s="395"/>
      <c r="MYA180" s="395"/>
      <c r="MYB180" s="395"/>
      <c r="MYC180" s="395"/>
      <c r="MYD180" s="395"/>
      <c r="MYE180" s="395"/>
      <c r="MYF180" s="395"/>
      <c r="MYG180" s="395"/>
      <c r="MYH180" s="395"/>
      <c r="MYI180" s="395"/>
      <c r="MYJ180" s="395"/>
      <c r="MYK180" s="395"/>
      <c r="MYL180" s="395"/>
      <c r="MYM180" s="395"/>
      <c r="MYN180" s="395"/>
      <c r="MYO180" s="395"/>
      <c r="MYP180" s="395"/>
      <c r="MYQ180" s="395"/>
      <c r="MYR180" s="395"/>
      <c r="MYS180" s="395"/>
      <c r="MYT180" s="395"/>
      <c r="MYU180" s="395"/>
      <c r="MYV180" s="395"/>
      <c r="MYW180" s="395"/>
      <c r="MYX180" s="395"/>
      <c r="MYY180" s="395"/>
      <c r="MYZ180" s="395"/>
      <c r="MZA180" s="395"/>
      <c r="MZB180" s="395"/>
      <c r="MZC180" s="395"/>
      <c r="MZD180" s="395"/>
      <c r="MZE180" s="395"/>
      <c r="MZF180" s="395"/>
      <c r="MZG180" s="395"/>
      <c r="MZH180" s="395"/>
      <c r="MZI180" s="395"/>
      <c r="MZJ180" s="395"/>
      <c r="MZK180" s="395"/>
      <c r="MZL180" s="395"/>
      <c r="MZM180" s="395"/>
      <c r="MZN180" s="395"/>
      <c r="MZO180" s="395"/>
      <c r="MZP180" s="395"/>
      <c r="MZQ180" s="395"/>
      <c r="MZR180" s="395"/>
      <c r="MZS180" s="395"/>
      <c r="MZT180" s="395"/>
      <c r="MZU180" s="395"/>
      <c r="MZV180" s="395"/>
      <c r="MZW180" s="395"/>
      <c r="MZX180" s="395"/>
      <c r="MZY180" s="395"/>
      <c r="MZZ180" s="395"/>
      <c r="NAA180" s="395"/>
      <c r="NAB180" s="395"/>
      <c r="NAC180" s="395"/>
      <c r="NAD180" s="395"/>
      <c r="NAE180" s="395"/>
      <c r="NAF180" s="395"/>
      <c r="NAG180" s="395"/>
      <c r="NAH180" s="395"/>
      <c r="NAI180" s="395"/>
      <c r="NAJ180" s="395"/>
      <c r="NAK180" s="395"/>
      <c r="NAL180" s="395"/>
      <c r="NAM180" s="395"/>
      <c r="NAN180" s="395"/>
      <c r="NAO180" s="395"/>
      <c r="NAP180" s="395"/>
      <c r="NAQ180" s="395"/>
      <c r="NAR180" s="395"/>
      <c r="NAS180" s="395"/>
      <c r="NAT180" s="395"/>
      <c r="NAU180" s="395"/>
      <c r="NAV180" s="395"/>
      <c r="NAW180" s="395"/>
      <c r="NAX180" s="395"/>
      <c r="NAY180" s="395"/>
      <c r="NAZ180" s="395"/>
      <c r="NBA180" s="395"/>
      <c r="NBB180" s="395"/>
      <c r="NBC180" s="395"/>
      <c r="NBD180" s="395"/>
      <c r="NBE180" s="395"/>
      <c r="NBF180" s="395"/>
      <c r="NBG180" s="395"/>
      <c r="NBH180" s="395"/>
      <c r="NBI180" s="395"/>
      <c r="NBJ180" s="395"/>
      <c r="NBK180" s="395"/>
      <c r="NBL180" s="395"/>
      <c r="NBM180" s="395"/>
      <c r="NBN180" s="395"/>
      <c r="NBO180" s="395"/>
      <c r="NBP180" s="395"/>
      <c r="NBQ180" s="395"/>
      <c r="NBR180" s="395"/>
      <c r="NBS180" s="395"/>
      <c r="NBT180" s="395"/>
      <c r="NBU180" s="395"/>
      <c r="NBV180" s="395"/>
      <c r="NBW180" s="395"/>
      <c r="NBX180" s="395"/>
      <c r="NBY180" s="395"/>
      <c r="NBZ180" s="395"/>
      <c r="NCA180" s="395"/>
      <c r="NCB180" s="395"/>
      <c r="NCC180" s="395"/>
      <c r="NCD180" s="395"/>
      <c r="NCE180" s="395"/>
      <c r="NCF180" s="395"/>
      <c r="NCG180" s="395"/>
      <c r="NCH180" s="395"/>
      <c r="NCI180" s="395"/>
      <c r="NCJ180" s="395"/>
      <c r="NCK180" s="395"/>
      <c r="NCL180" s="395"/>
      <c r="NCM180" s="395"/>
      <c r="NCN180" s="395"/>
      <c r="NCO180" s="395"/>
      <c r="NCP180" s="395"/>
      <c r="NCQ180" s="395"/>
      <c r="NCR180" s="395"/>
      <c r="NCS180" s="395"/>
      <c r="NCT180" s="395"/>
      <c r="NCU180" s="395"/>
      <c r="NCV180" s="395"/>
      <c r="NCW180" s="395"/>
      <c r="NCX180" s="395"/>
      <c r="NCY180" s="395"/>
      <c r="NCZ180" s="395"/>
      <c r="NDA180" s="395"/>
      <c r="NDB180" s="395"/>
      <c r="NDC180" s="395"/>
      <c r="NDD180" s="395"/>
      <c r="NDE180" s="395"/>
      <c r="NDF180" s="395"/>
      <c r="NDG180" s="395"/>
      <c r="NDH180" s="395"/>
      <c r="NDI180" s="395"/>
      <c r="NDJ180" s="395"/>
      <c r="NDK180" s="395"/>
      <c r="NDL180" s="395"/>
      <c r="NDM180" s="395"/>
      <c r="NDN180" s="395"/>
      <c r="NDO180" s="395"/>
      <c r="NDP180" s="395"/>
      <c r="NDQ180" s="395"/>
      <c r="NDR180" s="395"/>
      <c r="NDS180" s="395"/>
      <c r="NDT180" s="395"/>
      <c r="NDU180" s="395"/>
      <c r="NDV180" s="395"/>
      <c r="NDW180" s="395"/>
      <c r="NDX180" s="395"/>
      <c r="NDY180" s="395"/>
      <c r="NDZ180" s="395"/>
      <c r="NEA180" s="395"/>
      <c r="NEB180" s="395"/>
      <c r="NEC180" s="395"/>
      <c r="NED180" s="395"/>
      <c r="NEE180" s="395"/>
      <c r="NEF180" s="395"/>
      <c r="NEG180" s="395"/>
      <c r="NEH180" s="395"/>
      <c r="NEI180" s="395"/>
      <c r="NEJ180" s="395"/>
      <c r="NEK180" s="395"/>
      <c r="NEL180" s="395"/>
      <c r="NEM180" s="395"/>
      <c r="NEN180" s="395"/>
      <c r="NEO180" s="395"/>
      <c r="NEP180" s="395"/>
      <c r="NEQ180" s="395"/>
      <c r="NER180" s="395"/>
      <c r="NES180" s="395"/>
      <c r="NET180" s="395"/>
      <c r="NEU180" s="395"/>
      <c r="NEV180" s="395"/>
      <c r="NEW180" s="395"/>
      <c r="NEX180" s="395"/>
      <c r="NEY180" s="395"/>
      <c r="NEZ180" s="395"/>
      <c r="NFA180" s="395"/>
      <c r="NFB180" s="395"/>
      <c r="NFC180" s="395"/>
      <c r="NFD180" s="395"/>
      <c r="NFE180" s="395"/>
      <c r="NFF180" s="395"/>
      <c r="NFG180" s="395"/>
      <c r="NFH180" s="395"/>
      <c r="NFI180" s="395"/>
      <c r="NFJ180" s="395"/>
      <c r="NFK180" s="395"/>
      <c r="NFL180" s="395"/>
      <c r="NFM180" s="395"/>
      <c r="NFN180" s="395"/>
      <c r="NFO180" s="395"/>
      <c r="NFP180" s="395"/>
      <c r="NFQ180" s="395"/>
      <c r="NFR180" s="395"/>
      <c r="NFS180" s="395"/>
      <c r="NFT180" s="395"/>
      <c r="NFU180" s="395"/>
      <c r="NFV180" s="395"/>
      <c r="NFW180" s="395"/>
      <c r="NFX180" s="395"/>
      <c r="NFY180" s="395"/>
      <c r="NFZ180" s="395"/>
      <c r="NGA180" s="395"/>
      <c r="NGB180" s="395"/>
      <c r="NGC180" s="395"/>
      <c r="NGD180" s="395"/>
      <c r="NGE180" s="395"/>
      <c r="NGF180" s="395"/>
      <c r="NGG180" s="395"/>
      <c r="NGH180" s="395"/>
      <c r="NGI180" s="395"/>
      <c r="NGJ180" s="395"/>
      <c r="NGK180" s="395"/>
      <c r="NGL180" s="395"/>
      <c r="NGM180" s="395"/>
      <c r="NGN180" s="395"/>
      <c r="NGO180" s="395"/>
      <c r="NGP180" s="395"/>
      <c r="NGQ180" s="395"/>
      <c r="NGR180" s="395"/>
      <c r="NGS180" s="395"/>
      <c r="NGT180" s="395"/>
      <c r="NGU180" s="395"/>
      <c r="NGV180" s="395"/>
      <c r="NGW180" s="395"/>
      <c r="NGX180" s="395"/>
      <c r="NGY180" s="395"/>
      <c r="NGZ180" s="395"/>
      <c r="NHA180" s="395"/>
      <c r="NHB180" s="395"/>
      <c r="NHC180" s="395"/>
      <c r="NHD180" s="395"/>
      <c r="NHE180" s="395"/>
      <c r="NHF180" s="395"/>
      <c r="NHG180" s="395"/>
      <c r="NHH180" s="395"/>
      <c r="NHI180" s="395"/>
      <c r="NHJ180" s="395"/>
      <c r="NHK180" s="395"/>
      <c r="NHL180" s="395"/>
      <c r="NHM180" s="395"/>
      <c r="NHN180" s="395"/>
      <c r="NHO180" s="395"/>
      <c r="NHP180" s="395"/>
      <c r="NHQ180" s="395"/>
      <c r="NHR180" s="395"/>
      <c r="NHS180" s="395"/>
      <c r="NHT180" s="395"/>
      <c r="NHU180" s="395"/>
      <c r="NHV180" s="395"/>
      <c r="NHW180" s="395"/>
      <c r="NHX180" s="395"/>
      <c r="NHY180" s="395"/>
      <c r="NHZ180" s="395"/>
      <c r="NIA180" s="395"/>
      <c r="NIB180" s="395"/>
      <c r="NIC180" s="395"/>
      <c r="NID180" s="395"/>
      <c r="NIE180" s="395"/>
      <c r="NIF180" s="395"/>
      <c r="NIG180" s="395"/>
      <c r="NIH180" s="395"/>
      <c r="NII180" s="395"/>
      <c r="NIJ180" s="395"/>
      <c r="NIK180" s="395"/>
      <c r="NIL180" s="395"/>
      <c r="NIM180" s="395"/>
      <c r="NIN180" s="395"/>
      <c r="NIO180" s="395"/>
      <c r="NIP180" s="395"/>
      <c r="NIQ180" s="395"/>
      <c r="NIR180" s="395"/>
      <c r="NIS180" s="395"/>
      <c r="NIT180" s="395"/>
      <c r="NIU180" s="395"/>
      <c r="NIV180" s="395"/>
      <c r="NIW180" s="395"/>
      <c r="NIX180" s="395"/>
      <c r="NIY180" s="395"/>
      <c r="NIZ180" s="395"/>
      <c r="NJA180" s="395"/>
      <c r="NJB180" s="395"/>
      <c r="NJC180" s="395"/>
      <c r="NJD180" s="395"/>
      <c r="NJE180" s="395"/>
      <c r="NJF180" s="395"/>
      <c r="NJG180" s="395"/>
      <c r="NJH180" s="395"/>
      <c r="NJI180" s="395"/>
      <c r="NJJ180" s="395"/>
      <c r="NJK180" s="395"/>
      <c r="NJL180" s="395"/>
      <c r="NJM180" s="395"/>
      <c r="NJN180" s="395"/>
      <c r="NJO180" s="395"/>
      <c r="NJP180" s="395"/>
      <c r="NJQ180" s="395"/>
      <c r="NJR180" s="395"/>
      <c r="NJS180" s="395"/>
      <c r="NJT180" s="395"/>
      <c r="NJU180" s="395"/>
      <c r="NJV180" s="395"/>
      <c r="NJW180" s="395"/>
      <c r="NJX180" s="395"/>
      <c r="NJY180" s="395"/>
      <c r="NJZ180" s="395"/>
      <c r="NKA180" s="395"/>
      <c r="NKB180" s="395"/>
      <c r="NKC180" s="395"/>
      <c r="NKD180" s="395"/>
      <c r="NKE180" s="395"/>
      <c r="NKF180" s="395"/>
      <c r="NKG180" s="395"/>
      <c r="NKH180" s="395"/>
      <c r="NKI180" s="395"/>
      <c r="NKJ180" s="395"/>
      <c r="NKK180" s="395"/>
      <c r="NKL180" s="395"/>
      <c r="NKM180" s="395"/>
      <c r="NKN180" s="395"/>
      <c r="NKO180" s="395"/>
      <c r="NKP180" s="395"/>
      <c r="NKQ180" s="395"/>
      <c r="NKR180" s="395"/>
      <c r="NKS180" s="395"/>
      <c r="NKT180" s="395"/>
      <c r="NKU180" s="395"/>
      <c r="NKV180" s="395"/>
      <c r="NKW180" s="395"/>
      <c r="NKX180" s="395"/>
      <c r="NKY180" s="395"/>
      <c r="NKZ180" s="395"/>
      <c r="NLA180" s="395"/>
      <c r="NLB180" s="395"/>
      <c r="NLC180" s="395"/>
      <c r="NLD180" s="395"/>
      <c r="NLE180" s="395"/>
      <c r="NLF180" s="395"/>
      <c r="NLG180" s="395"/>
      <c r="NLH180" s="395"/>
      <c r="NLI180" s="395"/>
      <c r="NLJ180" s="395"/>
      <c r="NLK180" s="395"/>
      <c r="NLL180" s="395"/>
      <c r="NLM180" s="395"/>
      <c r="NLN180" s="395"/>
      <c r="NLO180" s="395"/>
      <c r="NLP180" s="395"/>
      <c r="NLQ180" s="395"/>
      <c r="NLR180" s="395"/>
      <c r="NLS180" s="395"/>
      <c r="NLT180" s="395"/>
      <c r="NLU180" s="395"/>
      <c r="NLV180" s="395"/>
      <c r="NLW180" s="395"/>
      <c r="NLX180" s="395"/>
      <c r="NLY180" s="395"/>
      <c r="NLZ180" s="395"/>
      <c r="NMA180" s="395"/>
      <c r="NMB180" s="395"/>
      <c r="NMC180" s="395"/>
      <c r="NMD180" s="395"/>
      <c r="NME180" s="395"/>
      <c r="NMF180" s="395"/>
      <c r="NMG180" s="395"/>
      <c r="NMH180" s="395"/>
      <c r="NMI180" s="395"/>
      <c r="NMJ180" s="395"/>
      <c r="NMK180" s="395"/>
      <c r="NML180" s="395"/>
      <c r="NMM180" s="395"/>
      <c r="NMN180" s="395"/>
      <c r="NMO180" s="395"/>
      <c r="NMP180" s="395"/>
      <c r="NMQ180" s="395"/>
      <c r="NMR180" s="395"/>
      <c r="NMS180" s="395"/>
      <c r="NMT180" s="395"/>
      <c r="NMU180" s="395"/>
      <c r="NMV180" s="395"/>
      <c r="NMW180" s="395"/>
      <c r="NMX180" s="395"/>
      <c r="NMY180" s="395"/>
      <c r="NMZ180" s="395"/>
      <c r="NNA180" s="395"/>
      <c r="NNB180" s="395"/>
      <c r="NNC180" s="395"/>
      <c r="NND180" s="395"/>
      <c r="NNE180" s="395"/>
      <c r="NNF180" s="395"/>
      <c r="NNG180" s="395"/>
      <c r="NNH180" s="395"/>
      <c r="NNI180" s="395"/>
      <c r="NNJ180" s="395"/>
      <c r="NNK180" s="395"/>
      <c r="NNL180" s="395"/>
      <c r="NNM180" s="395"/>
      <c r="NNN180" s="395"/>
      <c r="NNO180" s="395"/>
      <c r="NNP180" s="395"/>
      <c r="NNQ180" s="395"/>
      <c r="NNR180" s="395"/>
      <c r="NNS180" s="395"/>
      <c r="NNT180" s="395"/>
      <c r="NNU180" s="395"/>
      <c r="NNV180" s="395"/>
      <c r="NNW180" s="395"/>
      <c r="NNX180" s="395"/>
      <c r="NNY180" s="395"/>
      <c r="NNZ180" s="395"/>
      <c r="NOA180" s="395"/>
      <c r="NOB180" s="395"/>
      <c r="NOC180" s="395"/>
      <c r="NOD180" s="395"/>
      <c r="NOE180" s="395"/>
      <c r="NOF180" s="395"/>
      <c r="NOG180" s="395"/>
      <c r="NOH180" s="395"/>
      <c r="NOI180" s="395"/>
      <c r="NOJ180" s="395"/>
      <c r="NOK180" s="395"/>
      <c r="NOL180" s="395"/>
      <c r="NOM180" s="395"/>
      <c r="NON180" s="395"/>
      <c r="NOO180" s="395"/>
      <c r="NOP180" s="395"/>
      <c r="NOQ180" s="395"/>
      <c r="NOR180" s="395"/>
      <c r="NOS180" s="395"/>
      <c r="NOT180" s="395"/>
      <c r="NOU180" s="395"/>
      <c r="NOV180" s="395"/>
      <c r="NOW180" s="395"/>
      <c r="NOX180" s="395"/>
      <c r="NOY180" s="395"/>
      <c r="NOZ180" s="395"/>
      <c r="NPA180" s="395"/>
      <c r="NPB180" s="395"/>
      <c r="NPC180" s="395"/>
      <c r="NPD180" s="395"/>
      <c r="NPE180" s="395"/>
      <c r="NPF180" s="395"/>
      <c r="NPG180" s="395"/>
      <c r="NPH180" s="395"/>
      <c r="NPI180" s="395"/>
      <c r="NPJ180" s="395"/>
      <c r="NPK180" s="395"/>
      <c r="NPL180" s="395"/>
      <c r="NPM180" s="395"/>
      <c r="NPN180" s="395"/>
      <c r="NPO180" s="395"/>
      <c r="NPP180" s="395"/>
      <c r="NPQ180" s="395"/>
      <c r="NPR180" s="395"/>
      <c r="NPS180" s="395"/>
      <c r="NPT180" s="395"/>
      <c r="NPU180" s="395"/>
      <c r="NPV180" s="395"/>
      <c r="NPW180" s="395"/>
      <c r="NPX180" s="395"/>
      <c r="NPY180" s="395"/>
      <c r="NPZ180" s="395"/>
      <c r="NQA180" s="395"/>
      <c r="NQB180" s="395"/>
      <c r="NQC180" s="395"/>
      <c r="NQD180" s="395"/>
      <c r="NQE180" s="395"/>
      <c r="NQF180" s="395"/>
      <c r="NQG180" s="395"/>
      <c r="NQH180" s="395"/>
      <c r="NQI180" s="395"/>
      <c r="NQJ180" s="395"/>
      <c r="NQK180" s="395"/>
      <c r="NQL180" s="395"/>
      <c r="NQM180" s="395"/>
      <c r="NQN180" s="395"/>
      <c r="NQO180" s="395"/>
      <c r="NQP180" s="395"/>
      <c r="NQQ180" s="395"/>
      <c r="NQR180" s="395"/>
      <c r="NQS180" s="395"/>
      <c r="NQT180" s="395"/>
      <c r="NQU180" s="395"/>
      <c r="NQV180" s="395"/>
      <c r="NQW180" s="395"/>
      <c r="NQX180" s="395"/>
      <c r="NQY180" s="395"/>
      <c r="NQZ180" s="395"/>
      <c r="NRA180" s="395"/>
      <c r="NRB180" s="395"/>
      <c r="NRC180" s="395"/>
      <c r="NRD180" s="395"/>
      <c r="NRE180" s="395"/>
      <c r="NRF180" s="395"/>
      <c r="NRG180" s="395"/>
      <c r="NRH180" s="395"/>
      <c r="NRI180" s="395"/>
      <c r="NRJ180" s="395"/>
      <c r="NRK180" s="395"/>
      <c r="NRL180" s="395"/>
      <c r="NRM180" s="395"/>
      <c r="NRN180" s="395"/>
      <c r="NRO180" s="395"/>
      <c r="NRP180" s="395"/>
      <c r="NRQ180" s="395"/>
      <c r="NRR180" s="395"/>
      <c r="NRS180" s="395"/>
      <c r="NRT180" s="395"/>
      <c r="NRU180" s="395"/>
      <c r="NRV180" s="395"/>
      <c r="NRW180" s="395"/>
      <c r="NRX180" s="395"/>
      <c r="NRY180" s="395"/>
      <c r="NRZ180" s="395"/>
      <c r="NSA180" s="395"/>
      <c r="NSB180" s="395"/>
      <c r="NSC180" s="395"/>
      <c r="NSD180" s="395"/>
      <c r="NSE180" s="395"/>
      <c r="NSF180" s="395"/>
      <c r="NSG180" s="395"/>
      <c r="NSH180" s="395"/>
      <c r="NSI180" s="395"/>
      <c r="NSJ180" s="395"/>
      <c r="NSK180" s="395"/>
      <c r="NSL180" s="395"/>
      <c r="NSM180" s="395"/>
      <c r="NSN180" s="395"/>
      <c r="NSO180" s="395"/>
      <c r="NSP180" s="395"/>
      <c r="NSQ180" s="395"/>
      <c r="NSR180" s="395"/>
      <c r="NSS180" s="395"/>
      <c r="NST180" s="395"/>
      <c r="NSU180" s="395"/>
      <c r="NSV180" s="395"/>
      <c r="NSW180" s="395"/>
      <c r="NSX180" s="395"/>
      <c r="NSY180" s="395"/>
      <c r="NSZ180" s="395"/>
      <c r="NTA180" s="395"/>
      <c r="NTB180" s="395"/>
      <c r="NTC180" s="395"/>
      <c r="NTD180" s="395"/>
      <c r="NTE180" s="395"/>
      <c r="NTF180" s="395"/>
      <c r="NTG180" s="395"/>
      <c r="NTH180" s="395"/>
      <c r="NTI180" s="395"/>
      <c r="NTJ180" s="395"/>
      <c r="NTK180" s="395"/>
      <c r="NTL180" s="395"/>
      <c r="NTM180" s="395"/>
      <c r="NTN180" s="395"/>
      <c r="NTO180" s="395"/>
      <c r="NTP180" s="395"/>
      <c r="NTQ180" s="395"/>
      <c r="NTR180" s="395"/>
      <c r="NTS180" s="395"/>
      <c r="NTT180" s="395"/>
      <c r="NTU180" s="395"/>
      <c r="NTV180" s="395"/>
      <c r="NTW180" s="395"/>
      <c r="NTX180" s="395"/>
      <c r="NTY180" s="395"/>
      <c r="NTZ180" s="395"/>
      <c r="NUA180" s="395"/>
      <c r="NUB180" s="395"/>
      <c r="NUC180" s="395"/>
      <c r="NUD180" s="395"/>
      <c r="NUE180" s="395"/>
      <c r="NUF180" s="395"/>
      <c r="NUG180" s="395"/>
      <c r="NUH180" s="395"/>
      <c r="NUI180" s="395"/>
      <c r="NUJ180" s="395"/>
      <c r="NUK180" s="395"/>
      <c r="NUL180" s="395"/>
      <c r="NUM180" s="395"/>
      <c r="NUN180" s="395"/>
      <c r="NUO180" s="395"/>
      <c r="NUP180" s="395"/>
      <c r="NUQ180" s="395"/>
      <c r="NUR180" s="395"/>
      <c r="NUS180" s="395"/>
      <c r="NUT180" s="395"/>
      <c r="NUU180" s="395"/>
      <c r="NUV180" s="395"/>
      <c r="NUW180" s="395"/>
      <c r="NUX180" s="395"/>
      <c r="NUY180" s="395"/>
      <c r="NUZ180" s="395"/>
      <c r="NVA180" s="395"/>
      <c r="NVB180" s="395"/>
      <c r="NVC180" s="395"/>
      <c r="NVD180" s="395"/>
      <c r="NVE180" s="395"/>
      <c r="NVF180" s="395"/>
      <c r="NVG180" s="395"/>
      <c r="NVH180" s="395"/>
      <c r="NVI180" s="395"/>
      <c r="NVJ180" s="395"/>
      <c r="NVK180" s="395"/>
      <c r="NVL180" s="395"/>
      <c r="NVM180" s="395"/>
      <c r="NVN180" s="395"/>
      <c r="NVO180" s="395"/>
      <c r="NVP180" s="395"/>
      <c r="NVQ180" s="395"/>
      <c r="NVR180" s="395"/>
      <c r="NVS180" s="395"/>
      <c r="NVT180" s="395"/>
      <c r="NVU180" s="395"/>
      <c r="NVV180" s="395"/>
      <c r="NVW180" s="395"/>
      <c r="NVX180" s="395"/>
      <c r="NVY180" s="395"/>
      <c r="NVZ180" s="395"/>
      <c r="NWA180" s="395"/>
      <c r="NWB180" s="395"/>
      <c r="NWC180" s="395"/>
      <c r="NWD180" s="395"/>
      <c r="NWE180" s="395"/>
      <c r="NWF180" s="395"/>
      <c r="NWG180" s="395"/>
      <c r="NWH180" s="395"/>
      <c r="NWI180" s="395"/>
      <c r="NWJ180" s="395"/>
      <c r="NWK180" s="395"/>
      <c r="NWL180" s="395"/>
      <c r="NWM180" s="395"/>
      <c r="NWN180" s="395"/>
      <c r="NWO180" s="395"/>
      <c r="NWP180" s="395"/>
      <c r="NWQ180" s="395"/>
      <c r="NWR180" s="395"/>
      <c r="NWS180" s="395"/>
      <c r="NWT180" s="395"/>
      <c r="NWU180" s="395"/>
      <c r="NWV180" s="395"/>
      <c r="NWW180" s="395"/>
      <c r="NWX180" s="395"/>
      <c r="NWY180" s="395"/>
      <c r="NWZ180" s="395"/>
      <c r="NXA180" s="395"/>
      <c r="NXB180" s="395"/>
      <c r="NXC180" s="395"/>
      <c r="NXD180" s="395"/>
      <c r="NXE180" s="395"/>
      <c r="NXF180" s="395"/>
      <c r="NXG180" s="395"/>
      <c r="NXH180" s="395"/>
      <c r="NXI180" s="395"/>
      <c r="NXJ180" s="395"/>
      <c r="NXK180" s="395"/>
      <c r="NXL180" s="395"/>
      <c r="NXM180" s="395"/>
      <c r="NXN180" s="395"/>
      <c r="NXO180" s="395"/>
      <c r="NXP180" s="395"/>
      <c r="NXQ180" s="395"/>
      <c r="NXR180" s="395"/>
      <c r="NXS180" s="395"/>
      <c r="NXT180" s="395"/>
      <c r="NXU180" s="395"/>
      <c r="NXV180" s="395"/>
      <c r="NXW180" s="395"/>
      <c r="NXX180" s="395"/>
      <c r="NXY180" s="395"/>
      <c r="NXZ180" s="395"/>
      <c r="NYA180" s="395"/>
      <c r="NYB180" s="395"/>
      <c r="NYC180" s="395"/>
      <c r="NYD180" s="395"/>
      <c r="NYE180" s="395"/>
      <c r="NYF180" s="395"/>
      <c r="NYG180" s="395"/>
      <c r="NYH180" s="395"/>
      <c r="NYI180" s="395"/>
      <c r="NYJ180" s="395"/>
      <c r="NYK180" s="395"/>
      <c r="NYL180" s="395"/>
      <c r="NYM180" s="395"/>
      <c r="NYN180" s="395"/>
      <c r="NYO180" s="395"/>
      <c r="NYP180" s="395"/>
      <c r="NYQ180" s="395"/>
      <c r="NYR180" s="395"/>
      <c r="NYS180" s="395"/>
      <c r="NYT180" s="395"/>
      <c r="NYU180" s="395"/>
      <c r="NYV180" s="395"/>
      <c r="NYW180" s="395"/>
      <c r="NYX180" s="395"/>
      <c r="NYY180" s="395"/>
      <c r="NYZ180" s="395"/>
      <c r="NZA180" s="395"/>
      <c r="NZB180" s="395"/>
      <c r="NZC180" s="395"/>
      <c r="NZD180" s="395"/>
      <c r="NZE180" s="395"/>
      <c r="NZF180" s="395"/>
      <c r="NZG180" s="395"/>
      <c r="NZH180" s="395"/>
      <c r="NZI180" s="395"/>
      <c r="NZJ180" s="395"/>
      <c r="NZK180" s="395"/>
      <c r="NZL180" s="395"/>
      <c r="NZM180" s="395"/>
      <c r="NZN180" s="395"/>
      <c r="NZO180" s="395"/>
      <c r="NZP180" s="395"/>
      <c r="NZQ180" s="395"/>
      <c r="NZR180" s="395"/>
      <c r="NZS180" s="395"/>
      <c r="NZT180" s="395"/>
      <c r="NZU180" s="395"/>
      <c r="NZV180" s="395"/>
      <c r="NZW180" s="395"/>
      <c r="NZX180" s="395"/>
      <c r="NZY180" s="395"/>
      <c r="NZZ180" s="395"/>
      <c r="OAA180" s="395"/>
      <c r="OAB180" s="395"/>
      <c r="OAC180" s="395"/>
      <c r="OAD180" s="395"/>
      <c r="OAE180" s="395"/>
      <c r="OAF180" s="395"/>
      <c r="OAG180" s="395"/>
      <c r="OAH180" s="395"/>
      <c r="OAI180" s="395"/>
      <c r="OAJ180" s="395"/>
      <c r="OAK180" s="395"/>
      <c r="OAL180" s="395"/>
      <c r="OAM180" s="395"/>
      <c r="OAN180" s="395"/>
      <c r="OAO180" s="395"/>
      <c r="OAP180" s="395"/>
      <c r="OAQ180" s="395"/>
      <c r="OAR180" s="395"/>
      <c r="OAS180" s="395"/>
      <c r="OAT180" s="395"/>
      <c r="OAU180" s="395"/>
      <c r="OAV180" s="395"/>
      <c r="OAW180" s="395"/>
      <c r="OAX180" s="395"/>
      <c r="OAY180" s="395"/>
      <c r="OAZ180" s="395"/>
      <c r="OBA180" s="395"/>
      <c r="OBB180" s="395"/>
      <c r="OBC180" s="395"/>
      <c r="OBD180" s="395"/>
      <c r="OBE180" s="395"/>
      <c r="OBF180" s="395"/>
      <c r="OBG180" s="395"/>
      <c r="OBH180" s="395"/>
      <c r="OBI180" s="395"/>
      <c r="OBJ180" s="395"/>
      <c r="OBK180" s="395"/>
      <c r="OBL180" s="395"/>
      <c r="OBM180" s="395"/>
      <c r="OBN180" s="395"/>
      <c r="OBO180" s="395"/>
      <c r="OBP180" s="395"/>
      <c r="OBQ180" s="395"/>
      <c r="OBR180" s="395"/>
      <c r="OBS180" s="395"/>
      <c r="OBT180" s="395"/>
      <c r="OBU180" s="395"/>
      <c r="OBV180" s="395"/>
      <c r="OBW180" s="395"/>
      <c r="OBX180" s="395"/>
      <c r="OBY180" s="395"/>
      <c r="OBZ180" s="395"/>
      <c r="OCA180" s="395"/>
      <c r="OCB180" s="395"/>
      <c r="OCC180" s="395"/>
      <c r="OCD180" s="395"/>
      <c r="OCE180" s="395"/>
      <c r="OCF180" s="395"/>
      <c r="OCG180" s="395"/>
      <c r="OCH180" s="395"/>
      <c r="OCI180" s="395"/>
      <c r="OCJ180" s="395"/>
      <c r="OCK180" s="395"/>
      <c r="OCL180" s="395"/>
      <c r="OCM180" s="395"/>
      <c r="OCN180" s="395"/>
      <c r="OCO180" s="395"/>
      <c r="OCP180" s="395"/>
      <c r="OCQ180" s="395"/>
      <c r="OCR180" s="395"/>
      <c r="OCS180" s="395"/>
      <c r="OCT180" s="395"/>
      <c r="OCU180" s="395"/>
      <c r="OCV180" s="395"/>
      <c r="OCW180" s="395"/>
      <c r="OCX180" s="395"/>
      <c r="OCY180" s="395"/>
      <c r="OCZ180" s="395"/>
      <c r="ODA180" s="395"/>
      <c r="ODB180" s="395"/>
      <c r="ODC180" s="395"/>
      <c r="ODD180" s="395"/>
      <c r="ODE180" s="395"/>
      <c r="ODF180" s="395"/>
      <c r="ODG180" s="395"/>
      <c r="ODH180" s="395"/>
      <c r="ODI180" s="395"/>
      <c r="ODJ180" s="395"/>
      <c r="ODK180" s="395"/>
      <c r="ODL180" s="395"/>
      <c r="ODM180" s="395"/>
      <c r="ODN180" s="395"/>
      <c r="ODO180" s="395"/>
      <c r="ODP180" s="395"/>
      <c r="ODQ180" s="395"/>
      <c r="ODR180" s="395"/>
      <c r="ODS180" s="395"/>
      <c r="ODT180" s="395"/>
      <c r="ODU180" s="395"/>
      <c r="ODV180" s="395"/>
      <c r="ODW180" s="395"/>
      <c r="ODX180" s="395"/>
      <c r="ODY180" s="395"/>
      <c r="ODZ180" s="395"/>
      <c r="OEA180" s="395"/>
      <c r="OEB180" s="395"/>
      <c r="OEC180" s="395"/>
      <c r="OED180" s="395"/>
      <c r="OEE180" s="395"/>
      <c r="OEF180" s="395"/>
      <c r="OEG180" s="395"/>
      <c r="OEH180" s="395"/>
      <c r="OEI180" s="395"/>
      <c r="OEJ180" s="395"/>
      <c r="OEK180" s="395"/>
      <c r="OEL180" s="395"/>
      <c r="OEM180" s="395"/>
      <c r="OEN180" s="395"/>
      <c r="OEO180" s="395"/>
      <c r="OEP180" s="395"/>
      <c r="OEQ180" s="395"/>
      <c r="OER180" s="395"/>
      <c r="OES180" s="395"/>
      <c r="OET180" s="395"/>
      <c r="OEU180" s="395"/>
      <c r="OEV180" s="395"/>
      <c r="OEW180" s="395"/>
      <c r="OEX180" s="395"/>
      <c r="OEY180" s="395"/>
      <c r="OEZ180" s="395"/>
      <c r="OFA180" s="395"/>
      <c r="OFB180" s="395"/>
      <c r="OFC180" s="395"/>
      <c r="OFD180" s="395"/>
      <c r="OFE180" s="395"/>
      <c r="OFF180" s="395"/>
      <c r="OFG180" s="395"/>
      <c r="OFH180" s="395"/>
      <c r="OFI180" s="395"/>
      <c r="OFJ180" s="395"/>
      <c r="OFK180" s="395"/>
      <c r="OFL180" s="395"/>
      <c r="OFM180" s="395"/>
      <c r="OFN180" s="395"/>
      <c r="OFO180" s="395"/>
      <c r="OFP180" s="395"/>
      <c r="OFQ180" s="395"/>
      <c r="OFR180" s="395"/>
      <c r="OFS180" s="395"/>
      <c r="OFT180" s="395"/>
      <c r="OFU180" s="395"/>
      <c r="OFV180" s="395"/>
      <c r="OFW180" s="395"/>
      <c r="OFX180" s="395"/>
      <c r="OFY180" s="395"/>
      <c r="OFZ180" s="395"/>
      <c r="OGA180" s="395"/>
      <c r="OGB180" s="395"/>
      <c r="OGC180" s="395"/>
      <c r="OGD180" s="395"/>
      <c r="OGE180" s="395"/>
      <c r="OGF180" s="395"/>
      <c r="OGG180" s="395"/>
      <c r="OGH180" s="395"/>
      <c r="OGI180" s="395"/>
      <c r="OGJ180" s="395"/>
      <c r="OGK180" s="395"/>
      <c r="OGL180" s="395"/>
      <c r="OGM180" s="395"/>
      <c r="OGN180" s="395"/>
      <c r="OGO180" s="395"/>
      <c r="OGP180" s="395"/>
      <c r="OGQ180" s="395"/>
      <c r="OGR180" s="395"/>
      <c r="OGS180" s="395"/>
      <c r="OGT180" s="395"/>
      <c r="OGU180" s="395"/>
      <c r="OGV180" s="395"/>
      <c r="OGW180" s="395"/>
      <c r="OGX180" s="395"/>
      <c r="OGY180" s="395"/>
      <c r="OGZ180" s="395"/>
      <c r="OHA180" s="395"/>
      <c r="OHB180" s="395"/>
      <c r="OHC180" s="395"/>
      <c r="OHD180" s="395"/>
      <c r="OHE180" s="395"/>
      <c r="OHF180" s="395"/>
      <c r="OHG180" s="395"/>
      <c r="OHH180" s="395"/>
      <c r="OHI180" s="395"/>
      <c r="OHJ180" s="395"/>
      <c r="OHK180" s="395"/>
      <c r="OHL180" s="395"/>
      <c r="OHM180" s="395"/>
      <c r="OHN180" s="395"/>
      <c r="OHO180" s="395"/>
      <c r="OHP180" s="395"/>
      <c r="OHQ180" s="395"/>
      <c r="OHR180" s="395"/>
      <c r="OHS180" s="395"/>
      <c r="OHT180" s="395"/>
      <c r="OHU180" s="395"/>
      <c r="OHV180" s="395"/>
      <c r="OHW180" s="395"/>
      <c r="OHX180" s="395"/>
      <c r="OHY180" s="395"/>
      <c r="OHZ180" s="395"/>
      <c r="OIA180" s="395"/>
      <c r="OIB180" s="395"/>
      <c r="OIC180" s="395"/>
      <c r="OID180" s="395"/>
      <c r="OIE180" s="395"/>
      <c r="OIF180" s="395"/>
      <c r="OIG180" s="395"/>
      <c r="OIH180" s="395"/>
      <c r="OII180" s="395"/>
      <c r="OIJ180" s="395"/>
      <c r="OIK180" s="395"/>
      <c r="OIL180" s="395"/>
      <c r="OIM180" s="395"/>
      <c r="OIN180" s="395"/>
      <c r="OIO180" s="395"/>
      <c r="OIP180" s="395"/>
      <c r="OIQ180" s="395"/>
      <c r="OIR180" s="395"/>
      <c r="OIS180" s="395"/>
      <c r="OIT180" s="395"/>
      <c r="OIU180" s="395"/>
      <c r="OIV180" s="395"/>
      <c r="OIW180" s="395"/>
      <c r="OIX180" s="395"/>
      <c r="OIY180" s="395"/>
      <c r="OIZ180" s="395"/>
      <c r="OJA180" s="395"/>
      <c r="OJB180" s="395"/>
      <c r="OJC180" s="395"/>
      <c r="OJD180" s="395"/>
      <c r="OJE180" s="395"/>
      <c r="OJF180" s="395"/>
      <c r="OJG180" s="395"/>
      <c r="OJH180" s="395"/>
      <c r="OJI180" s="395"/>
      <c r="OJJ180" s="395"/>
      <c r="OJK180" s="395"/>
      <c r="OJL180" s="395"/>
      <c r="OJM180" s="395"/>
      <c r="OJN180" s="395"/>
      <c r="OJO180" s="395"/>
      <c r="OJP180" s="395"/>
      <c r="OJQ180" s="395"/>
      <c r="OJR180" s="395"/>
      <c r="OJS180" s="395"/>
      <c r="OJT180" s="395"/>
      <c r="OJU180" s="395"/>
      <c r="OJV180" s="395"/>
      <c r="OJW180" s="395"/>
      <c r="OJX180" s="395"/>
      <c r="OJY180" s="395"/>
      <c r="OJZ180" s="395"/>
      <c r="OKA180" s="395"/>
      <c r="OKB180" s="395"/>
      <c r="OKC180" s="395"/>
      <c r="OKD180" s="395"/>
      <c r="OKE180" s="395"/>
      <c r="OKF180" s="395"/>
      <c r="OKG180" s="395"/>
      <c r="OKH180" s="395"/>
      <c r="OKI180" s="395"/>
      <c r="OKJ180" s="395"/>
      <c r="OKK180" s="395"/>
      <c r="OKL180" s="395"/>
      <c r="OKM180" s="395"/>
      <c r="OKN180" s="395"/>
      <c r="OKO180" s="395"/>
      <c r="OKP180" s="395"/>
      <c r="OKQ180" s="395"/>
      <c r="OKR180" s="395"/>
      <c r="OKS180" s="395"/>
      <c r="OKT180" s="395"/>
      <c r="OKU180" s="395"/>
      <c r="OKV180" s="395"/>
      <c r="OKW180" s="395"/>
      <c r="OKX180" s="395"/>
      <c r="OKY180" s="395"/>
      <c r="OKZ180" s="395"/>
      <c r="OLA180" s="395"/>
      <c r="OLB180" s="395"/>
      <c r="OLC180" s="395"/>
      <c r="OLD180" s="395"/>
      <c r="OLE180" s="395"/>
      <c r="OLF180" s="395"/>
      <c r="OLG180" s="395"/>
      <c r="OLH180" s="395"/>
      <c r="OLI180" s="395"/>
      <c r="OLJ180" s="395"/>
      <c r="OLK180" s="395"/>
      <c r="OLL180" s="395"/>
      <c r="OLM180" s="395"/>
      <c r="OLN180" s="395"/>
      <c r="OLO180" s="395"/>
      <c r="OLP180" s="395"/>
      <c r="OLQ180" s="395"/>
      <c r="OLR180" s="395"/>
      <c r="OLS180" s="395"/>
      <c r="OLT180" s="395"/>
      <c r="OLU180" s="395"/>
      <c r="OLV180" s="395"/>
      <c r="OLW180" s="395"/>
      <c r="OLX180" s="395"/>
      <c r="OLY180" s="395"/>
      <c r="OLZ180" s="395"/>
      <c r="OMA180" s="395"/>
      <c r="OMB180" s="395"/>
      <c r="OMC180" s="395"/>
      <c r="OMD180" s="395"/>
      <c r="OME180" s="395"/>
      <c r="OMF180" s="395"/>
      <c r="OMG180" s="395"/>
      <c r="OMH180" s="395"/>
      <c r="OMI180" s="395"/>
      <c r="OMJ180" s="395"/>
      <c r="OMK180" s="395"/>
      <c r="OML180" s="395"/>
      <c r="OMM180" s="395"/>
      <c r="OMN180" s="395"/>
      <c r="OMO180" s="395"/>
      <c r="OMP180" s="395"/>
      <c r="OMQ180" s="395"/>
      <c r="OMR180" s="395"/>
      <c r="OMS180" s="395"/>
      <c r="OMT180" s="395"/>
      <c r="OMU180" s="395"/>
      <c r="OMV180" s="395"/>
      <c r="OMW180" s="395"/>
      <c r="OMX180" s="395"/>
      <c r="OMY180" s="395"/>
      <c r="OMZ180" s="395"/>
      <c r="ONA180" s="395"/>
      <c r="ONB180" s="395"/>
      <c r="ONC180" s="395"/>
      <c r="OND180" s="395"/>
      <c r="ONE180" s="395"/>
      <c r="ONF180" s="395"/>
      <c r="ONG180" s="395"/>
      <c r="ONH180" s="395"/>
      <c r="ONI180" s="395"/>
      <c r="ONJ180" s="395"/>
      <c r="ONK180" s="395"/>
      <c r="ONL180" s="395"/>
      <c r="ONM180" s="395"/>
      <c r="ONN180" s="395"/>
      <c r="ONO180" s="395"/>
      <c r="ONP180" s="395"/>
      <c r="ONQ180" s="395"/>
      <c r="ONR180" s="395"/>
      <c r="ONS180" s="395"/>
      <c r="ONT180" s="395"/>
      <c r="ONU180" s="395"/>
      <c r="ONV180" s="395"/>
      <c r="ONW180" s="395"/>
      <c r="ONX180" s="395"/>
      <c r="ONY180" s="395"/>
      <c r="ONZ180" s="395"/>
      <c r="OOA180" s="395"/>
      <c r="OOB180" s="395"/>
      <c r="OOC180" s="395"/>
      <c r="OOD180" s="395"/>
      <c r="OOE180" s="395"/>
      <c r="OOF180" s="395"/>
      <c r="OOG180" s="395"/>
      <c r="OOH180" s="395"/>
      <c r="OOI180" s="395"/>
      <c r="OOJ180" s="395"/>
      <c r="OOK180" s="395"/>
      <c r="OOL180" s="395"/>
      <c r="OOM180" s="395"/>
      <c r="OON180" s="395"/>
      <c r="OOO180" s="395"/>
      <c r="OOP180" s="395"/>
      <c r="OOQ180" s="395"/>
      <c r="OOR180" s="395"/>
      <c r="OOS180" s="395"/>
      <c r="OOT180" s="395"/>
      <c r="OOU180" s="395"/>
      <c r="OOV180" s="395"/>
      <c r="OOW180" s="395"/>
      <c r="OOX180" s="395"/>
      <c r="OOY180" s="395"/>
      <c r="OOZ180" s="395"/>
      <c r="OPA180" s="395"/>
      <c r="OPB180" s="395"/>
      <c r="OPC180" s="395"/>
      <c r="OPD180" s="395"/>
      <c r="OPE180" s="395"/>
      <c r="OPF180" s="395"/>
      <c r="OPG180" s="395"/>
      <c r="OPH180" s="395"/>
      <c r="OPI180" s="395"/>
      <c r="OPJ180" s="395"/>
      <c r="OPK180" s="395"/>
      <c r="OPL180" s="395"/>
      <c r="OPM180" s="395"/>
      <c r="OPN180" s="395"/>
      <c r="OPO180" s="395"/>
      <c r="OPP180" s="395"/>
      <c r="OPQ180" s="395"/>
      <c r="OPR180" s="395"/>
      <c r="OPS180" s="395"/>
      <c r="OPT180" s="395"/>
      <c r="OPU180" s="395"/>
      <c r="OPV180" s="395"/>
      <c r="OPW180" s="395"/>
      <c r="OPX180" s="395"/>
      <c r="OPY180" s="395"/>
      <c r="OPZ180" s="395"/>
      <c r="OQA180" s="395"/>
      <c r="OQB180" s="395"/>
      <c r="OQC180" s="395"/>
      <c r="OQD180" s="395"/>
      <c r="OQE180" s="395"/>
      <c r="OQF180" s="395"/>
      <c r="OQG180" s="395"/>
      <c r="OQH180" s="395"/>
      <c r="OQI180" s="395"/>
      <c r="OQJ180" s="395"/>
      <c r="OQK180" s="395"/>
      <c r="OQL180" s="395"/>
      <c r="OQM180" s="395"/>
      <c r="OQN180" s="395"/>
      <c r="OQO180" s="395"/>
      <c r="OQP180" s="395"/>
      <c r="OQQ180" s="395"/>
      <c r="OQR180" s="395"/>
      <c r="OQS180" s="395"/>
      <c r="OQT180" s="395"/>
      <c r="OQU180" s="395"/>
      <c r="OQV180" s="395"/>
      <c r="OQW180" s="395"/>
      <c r="OQX180" s="395"/>
      <c r="OQY180" s="395"/>
      <c r="OQZ180" s="395"/>
      <c r="ORA180" s="395"/>
      <c r="ORB180" s="395"/>
      <c r="ORC180" s="395"/>
      <c r="ORD180" s="395"/>
      <c r="ORE180" s="395"/>
      <c r="ORF180" s="395"/>
      <c r="ORG180" s="395"/>
      <c r="ORH180" s="395"/>
      <c r="ORI180" s="395"/>
      <c r="ORJ180" s="395"/>
      <c r="ORK180" s="395"/>
      <c r="ORL180" s="395"/>
      <c r="ORM180" s="395"/>
      <c r="ORN180" s="395"/>
      <c r="ORO180" s="395"/>
      <c r="ORP180" s="395"/>
      <c r="ORQ180" s="395"/>
      <c r="ORR180" s="395"/>
      <c r="ORS180" s="395"/>
      <c r="ORT180" s="395"/>
      <c r="ORU180" s="395"/>
      <c r="ORV180" s="395"/>
      <c r="ORW180" s="395"/>
      <c r="ORX180" s="395"/>
      <c r="ORY180" s="395"/>
      <c r="ORZ180" s="395"/>
      <c r="OSA180" s="395"/>
      <c r="OSB180" s="395"/>
      <c r="OSC180" s="395"/>
      <c r="OSD180" s="395"/>
      <c r="OSE180" s="395"/>
      <c r="OSF180" s="395"/>
      <c r="OSG180" s="395"/>
      <c r="OSH180" s="395"/>
      <c r="OSI180" s="395"/>
      <c r="OSJ180" s="395"/>
      <c r="OSK180" s="395"/>
      <c r="OSL180" s="395"/>
      <c r="OSM180" s="395"/>
      <c r="OSN180" s="395"/>
      <c r="OSO180" s="395"/>
      <c r="OSP180" s="395"/>
      <c r="OSQ180" s="395"/>
      <c r="OSR180" s="395"/>
      <c r="OSS180" s="395"/>
      <c r="OST180" s="395"/>
      <c r="OSU180" s="395"/>
      <c r="OSV180" s="395"/>
      <c r="OSW180" s="395"/>
      <c r="OSX180" s="395"/>
      <c r="OSY180" s="395"/>
      <c r="OSZ180" s="395"/>
      <c r="OTA180" s="395"/>
      <c r="OTB180" s="395"/>
      <c r="OTC180" s="395"/>
      <c r="OTD180" s="395"/>
      <c r="OTE180" s="395"/>
      <c r="OTF180" s="395"/>
      <c r="OTG180" s="395"/>
      <c r="OTH180" s="395"/>
      <c r="OTI180" s="395"/>
      <c r="OTJ180" s="395"/>
      <c r="OTK180" s="395"/>
      <c r="OTL180" s="395"/>
      <c r="OTM180" s="395"/>
      <c r="OTN180" s="395"/>
      <c r="OTO180" s="395"/>
      <c r="OTP180" s="395"/>
      <c r="OTQ180" s="395"/>
      <c r="OTR180" s="395"/>
      <c r="OTS180" s="395"/>
      <c r="OTT180" s="395"/>
      <c r="OTU180" s="395"/>
      <c r="OTV180" s="395"/>
      <c r="OTW180" s="395"/>
      <c r="OTX180" s="395"/>
      <c r="OTY180" s="395"/>
      <c r="OTZ180" s="395"/>
      <c r="OUA180" s="395"/>
      <c r="OUB180" s="395"/>
      <c r="OUC180" s="395"/>
      <c r="OUD180" s="395"/>
      <c r="OUE180" s="395"/>
      <c r="OUF180" s="395"/>
      <c r="OUG180" s="395"/>
      <c r="OUH180" s="395"/>
      <c r="OUI180" s="395"/>
      <c r="OUJ180" s="395"/>
      <c r="OUK180" s="395"/>
      <c r="OUL180" s="395"/>
      <c r="OUM180" s="395"/>
      <c r="OUN180" s="395"/>
      <c r="OUO180" s="395"/>
      <c r="OUP180" s="395"/>
      <c r="OUQ180" s="395"/>
      <c r="OUR180" s="395"/>
      <c r="OUS180" s="395"/>
      <c r="OUT180" s="395"/>
      <c r="OUU180" s="395"/>
      <c r="OUV180" s="395"/>
      <c r="OUW180" s="395"/>
      <c r="OUX180" s="395"/>
      <c r="OUY180" s="395"/>
      <c r="OUZ180" s="395"/>
      <c r="OVA180" s="395"/>
      <c r="OVB180" s="395"/>
      <c r="OVC180" s="395"/>
      <c r="OVD180" s="395"/>
      <c r="OVE180" s="395"/>
      <c r="OVF180" s="395"/>
      <c r="OVG180" s="395"/>
      <c r="OVH180" s="395"/>
      <c r="OVI180" s="395"/>
      <c r="OVJ180" s="395"/>
      <c r="OVK180" s="395"/>
      <c r="OVL180" s="395"/>
      <c r="OVM180" s="395"/>
      <c r="OVN180" s="395"/>
      <c r="OVO180" s="395"/>
      <c r="OVP180" s="395"/>
      <c r="OVQ180" s="395"/>
      <c r="OVR180" s="395"/>
      <c r="OVS180" s="395"/>
      <c r="OVT180" s="395"/>
      <c r="OVU180" s="395"/>
      <c r="OVV180" s="395"/>
      <c r="OVW180" s="395"/>
      <c r="OVX180" s="395"/>
      <c r="OVY180" s="395"/>
      <c r="OVZ180" s="395"/>
      <c r="OWA180" s="395"/>
      <c r="OWB180" s="395"/>
      <c r="OWC180" s="395"/>
      <c r="OWD180" s="395"/>
      <c r="OWE180" s="395"/>
      <c r="OWF180" s="395"/>
      <c r="OWG180" s="395"/>
      <c r="OWH180" s="395"/>
      <c r="OWI180" s="395"/>
      <c r="OWJ180" s="395"/>
      <c r="OWK180" s="395"/>
      <c r="OWL180" s="395"/>
      <c r="OWM180" s="395"/>
      <c r="OWN180" s="395"/>
      <c r="OWO180" s="395"/>
      <c r="OWP180" s="395"/>
      <c r="OWQ180" s="395"/>
      <c r="OWR180" s="395"/>
      <c r="OWS180" s="395"/>
      <c r="OWT180" s="395"/>
      <c r="OWU180" s="395"/>
      <c r="OWV180" s="395"/>
      <c r="OWW180" s="395"/>
      <c r="OWX180" s="395"/>
      <c r="OWY180" s="395"/>
      <c r="OWZ180" s="395"/>
      <c r="OXA180" s="395"/>
      <c r="OXB180" s="395"/>
      <c r="OXC180" s="395"/>
      <c r="OXD180" s="395"/>
      <c r="OXE180" s="395"/>
      <c r="OXF180" s="395"/>
      <c r="OXG180" s="395"/>
      <c r="OXH180" s="395"/>
      <c r="OXI180" s="395"/>
      <c r="OXJ180" s="395"/>
      <c r="OXK180" s="395"/>
      <c r="OXL180" s="395"/>
      <c r="OXM180" s="395"/>
      <c r="OXN180" s="395"/>
      <c r="OXO180" s="395"/>
      <c r="OXP180" s="395"/>
      <c r="OXQ180" s="395"/>
      <c r="OXR180" s="395"/>
      <c r="OXS180" s="395"/>
      <c r="OXT180" s="395"/>
      <c r="OXU180" s="395"/>
      <c r="OXV180" s="395"/>
      <c r="OXW180" s="395"/>
      <c r="OXX180" s="395"/>
      <c r="OXY180" s="395"/>
      <c r="OXZ180" s="395"/>
      <c r="OYA180" s="395"/>
      <c r="OYB180" s="395"/>
      <c r="OYC180" s="395"/>
      <c r="OYD180" s="395"/>
      <c r="OYE180" s="395"/>
      <c r="OYF180" s="395"/>
      <c r="OYG180" s="395"/>
      <c r="OYH180" s="395"/>
      <c r="OYI180" s="395"/>
      <c r="OYJ180" s="395"/>
      <c r="OYK180" s="395"/>
      <c r="OYL180" s="395"/>
      <c r="OYM180" s="395"/>
      <c r="OYN180" s="395"/>
      <c r="OYO180" s="395"/>
      <c r="OYP180" s="395"/>
      <c r="OYQ180" s="395"/>
      <c r="OYR180" s="395"/>
      <c r="OYS180" s="395"/>
      <c r="OYT180" s="395"/>
      <c r="OYU180" s="395"/>
      <c r="OYV180" s="395"/>
      <c r="OYW180" s="395"/>
      <c r="OYX180" s="395"/>
      <c r="OYY180" s="395"/>
      <c r="OYZ180" s="395"/>
      <c r="OZA180" s="395"/>
      <c r="OZB180" s="395"/>
      <c r="OZC180" s="395"/>
      <c r="OZD180" s="395"/>
      <c r="OZE180" s="395"/>
      <c r="OZF180" s="395"/>
      <c r="OZG180" s="395"/>
      <c r="OZH180" s="395"/>
      <c r="OZI180" s="395"/>
      <c r="OZJ180" s="395"/>
      <c r="OZK180" s="395"/>
      <c r="OZL180" s="395"/>
      <c r="OZM180" s="395"/>
      <c r="OZN180" s="395"/>
      <c r="OZO180" s="395"/>
      <c r="OZP180" s="395"/>
      <c r="OZQ180" s="395"/>
      <c r="OZR180" s="395"/>
      <c r="OZS180" s="395"/>
      <c r="OZT180" s="395"/>
      <c r="OZU180" s="395"/>
      <c r="OZV180" s="395"/>
      <c r="OZW180" s="395"/>
      <c r="OZX180" s="395"/>
      <c r="OZY180" s="395"/>
      <c r="OZZ180" s="395"/>
      <c r="PAA180" s="395"/>
      <c r="PAB180" s="395"/>
      <c r="PAC180" s="395"/>
      <c r="PAD180" s="395"/>
      <c r="PAE180" s="395"/>
      <c r="PAF180" s="395"/>
      <c r="PAG180" s="395"/>
      <c r="PAH180" s="395"/>
      <c r="PAI180" s="395"/>
      <c r="PAJ180" s="395"/>
      <c r="PAK180" s="395"/>
      <c r="PAL180" s="395"/>
      <c r="PAM180" s="395"/>
      <c r="PAN180" s="395"/>
      <c r="PAO180" s="395"/>
      <c r="PAP180" s="395"/>
      <c r="PAQ180" s="395"/>
      <c r="PAR180" s="395"/>
      <c r="PAS180" s="395"/>
      <c r="PAT180" s="395"/>
      <c r="PAU180" s="395"/>
      <c r="PAV180" s="395"/>
      <c r="PAW180" s="395"/>
      <c r="PAX180" s="395"/>
      <c r="PAY180" s="395"/>
      <c r="PAZ180" s="395"/>
      <c r="PBA180" s="395"/>
      <c r="PBB180" s="395"/>
      <c r="PBC180" s="395"/>
      <c r="PBD180" s="395"/>
      <c r="PBE180" s="395"/>
      <c r="PBF180" s="395"/>
      <c r="PBG180" s="395"/>
      <c r="PBH180" s="395"/>
      <c r="PBI180" s="395"/>
      <c r="PBJ180" s="395"/>
      <c r="PBK180" s="395"/>
      <c r="PBL180" s="395"/>
      <c r="PBM180" s="395"/>
      <c r="PBN180" s="395"/>
      <c r="PBO180" s="395"/>
      <c r="PBP180" s="395"/>
      <c r="PBQ180" s="395"/>
      <c r="PBR180" s="395"/>
      <c r="PBS180" s="395"/>
      <c r="PBT180" s="395"/>
      <c r="PBU180" s="395"/>
      <c r="PBV180" s="395"/>
      <c r="PBW180" s="395"/>
      <c r="PBX180" s="395"/>
      <c r="PBY180" s="395"/>
      <c r="PBZ180" s="395"/>
      <c r="PCA180" s="395"/>
      <c r="PCB180" s="395"/>
      <c r="PCC180" s="395"/>
      <c r="PCD180" s="395"/>
      <c r="PCE180" s="395"/>
      <c r="PCF180" s="395"/>
      <c r="PCG180" s="395"/>
      <c r="PCH180" s="395"/>
      <c r="PCI180" s="395"/>
      <c r="PCJ180" s="395"/>
      <c r="PCK180" s="395"/>
      <c r="PCL180" s="395"/>
      <c r="PCM180" s="395"/>
      <c r="PCN180" s="395"/>
      <c r="PCO180" s="395"/>
      <c r="PCP180" s="395"/>
      <c r="PCQ180" s="395"/>
      <c r="PCR180" s="395"/>
      <c r="PCS180" s="395"/>
      <c r="PCT180" s="395"/>
      <c r="PCU180" s="395"/>
      <c r="PCV180" s="395"/>
      <c r="PCW180" s="395"/>
      <c r="PCX180" s="395"/>
      <c r="PCY180" s="395"/>
      <c r="PCZ180" s="395"/>
      <c r="PDA180" s="395"/>
      <c r="PDB180" s="395"/>
      <c r="PDC180" s="395"/>
      <c r="PDD180" s="395"/>
      <c r="PDE180" s="395"/>
      <c r="PDF180" s="395"/>
      <c r="PDG180" s="395"/>
      <c r="PDH180" s="395"/>
      <c r="PDI180" s="395"/>
      <c r="PDJ180" s="395"/>
      <c r="PDK180" s="395"/>
      <c r="PDL180" s="395"/>
      <c r="PDM180" s="395"/>
      <c r="PDN180" s="395"/>
      <c r="PDO180" s="395"/>
      <c r="PDP180" s="395"/>
      <c r="PDQ180" s="395"/>
      <c r="PDR180" s="395"/>
      <c r="PDS180" s="395"/>
      <c r="PDT180" s="395"/>
      <c r="PDU180" s="395"/>
      <c r="PDV180" s="395"/>
      <c r="PDW180" s="395"/>
      <c r="PDX180" s="395"/>
      <c r="PDY180" s="395"/>
      <c r="PDZ180" s="395"/>
      <c r="PEA180" s="395"/>
      <c r="PEB180" s="395"/>
      <c r="PEC180" s="395"/>
      <c r="PED180" s="395"/>
      <c r="PEE180" s="395"/>
      <c r="PEF180" s="395"/>
      <c r="PEG180" s="395"/>
      <c r="PEH180" s="395"/>
      <c r="PEI180" s="395"/>
      <c r="PEJ180" s="395"/>
      <c r="PEK180" s="395"/>
      <c r="PEL180" s="395"/>
      <c r="PEM180" s="395"/>
      <c r="PEN180" s="395"/>
      <c r="PEO180" s="395"/>
      <c r="PEP180" s="395"/>
      <c r="PEQ180" s="395"/>
      <c r="PER180" s="395"/>
      <c r="PES180" s="395"/>
      <c r="PET180" s="395"/>
      <c r="PEU180" s="395"/>
      <c r="PEV180" s="395"/>
      <c r="PEW180" s="395"/>
      <c r="PEX180" s="395"/>
      <c r="PEY180" s="395"/>
      <c r="PEZ180" s="395"/>
      <c r="PFA180" s="395"/>
      <c r="PFB180" s="395"/>
      <c r="PFC180" s="395"/>
      <c r="PFD180" s="395"/>
      <c r="PFE180" s="395"/>
      <c r="PFF180" s="395"/>
      <c r="PFG180" s="395"/>
      <c r="PFH180" s="395"/>
      <c r="PFI180" s="395"/>
      <c r="PFJ180" s="395"/>
      <c r="PFK180" s="395"/>
      <c r="PFL180" s="395"/>
      <c r="PFM180" s="395"/>
      <c r="PFN180" s="395"/>
      <c r="PFO180" s="395"/>
      <c r="PFP180" s="395"/>
      <c r="PFQ180" s="395"/>
      <c r="PFR180" s="395"/>
      <c r="PFS180" s="395"/>
      <c r="PFT180" s="395"/>
      <c r="PFU180" s="395"/>
      <c r="PFV180" s="395"/>
      <c r="PFW180" s="395"/>
      <c r="PFX180" s="395"/>
      <c r="PFY180" s="395"/>
      <c r="PFZ180" s="395"/>
      <c r="PGA180" s="395"/>
      <c r="PGB180" s="395"/>
      <c r="PGC180" s="395"/>
      <c r="PGD180" s="395"/>
      <c r="PGE180" s="395"/>
      <c r="PGF180" s="395"/>
      <c r="PGG180" s="395"/>
      <c r="PGH180" s="395"/>
      <c r="PGI180" s="395"/>
      <c r="PGJ180" s="395"/>
      <c r="PGK180" s="395"/>
      <c r="PGL180" s="395"/>
      <c r="PGM180" s="395"/>
      <c r="PGN180" s="395"/>
      <c r="PGO180" s="395"/>
      <c r="PGP180" s="395"/>
      <c r="PGQ180" s="395"/>
      <c r="PGR180" s="395"/>
      <c r="PGS180" s="395"/>
      <c r="PGT180" s="395"/>
      <c r="PGU180" s="395"/>
      <c r="PGV180" s="395"/>
      <c r="PGW180" s="395"/>
      <c r="PGX180" s="395"/>
      <c r="PGY180" s="395"/>
      <c r="PGZ180" s="395"/>
      <c r="PHA180" s="395"/>
      <c r="PHB180" s="395"/>
      <c r="PHC180" s="395"/>
      <c r="PHD180" s="395"/>
      <c r="PHE180" s="395"/>
      <c r="PHF180" s="395"/>
      <c r="PHG180" s="395"/>
      <c r="PHH180" s="395"/>
      <c r="PHI180" s="395"/>
      <c r="PHJ180" s="395"/>
      <c r="PHK180" s="395"/>
      <c r="PHL180" s="395"/>
      <c r="PHM180" s="395"/>
      <c r="PHN180" s="395"/>
      <c r="PHO180" s="395"/>
      <c r="PHP180" s="395"/>
      <c r="PHQ180" s="395"/>
      <c r="PHR180" s="395"/>
      <c r="PHS180" s="395"/>
      <c r="PHT180" s="395"/>
      <c r="PHU180" s="395"/>
      <c r="PHV180" s="395"/>
      <c r="PHW180" s="395"/>
      <c r="PHX180" s="395"/>
      <c r="PHY180" s="395"/>
      <c r="PHZ180" s="395"/>
      <c r="PIA180" s="395"/>
      <c r="PIB180" s="395"/>
      <c r="PIC180" s="395"/>
      <c r="PID180" s="395"/>
      <c r="PIE180" s="395"/>
      <c r="PIF180" s="395"/>
      <c r="PIG180" s="395"/>
      <c r="PIH180" s="395"/>
      <c r="PII180" s="395"/>
      <c r="PIJ180" s="395"/>
      <c r="PIK180" s="395"/>
      <c r="PIL180" s="395"/>
      <c r="PIM180" s="395"/>
      <c r="PIN180" s="395"/>
      <c r="PIO180" s="395"/>
      <c r="PIP180" s="395"/>
      <c r="PIQ180" s="395"/>
      <c r="PIR180" s="395"/>
      <c r="PIS180" s="395"/>
      <c r="PIT180" s="395"/>
      <c r="PIU180" s="395"/>
      <c r="PIV180" s="395"/>
      <c r="PIW180" s="395"/>
      <c r="PIX180" s="395"/>
      <c r="PIY180" s="395"/>
      <c r="PIZ180" s="395"/>
      <c r="PJA180" s="395"/>
      <c r="PJB180" s="395"/>
      <c r="PJC180" s="395"/>
      <c r="PJD180" s="395"/>
      <c r="PJE180" s="395"/>
      <c r="PJF180" s="395"/>
      <c r="PJG180" s="395"/>
      <c r="PJH180" s="395"/>
      <c r="PJI180" s="395"/>
      <c r="PJJ180" s="395"/>
      <c r="PJK180" s="395"/>
      <c r="PJL180" s="395"/>
      <c r="PJM180" s="395"/>
      <c r="PJN180" s="395"/>
      <c r="PJO180" s="395"/>
      <c r="PJP180" s="395"/>
      <c r="PJQ180" s="395"/>
      <c r="PJR180" s="395"/>
      <c r="PJS180" s="395"/>
      <c r="PJT180" s="395"/>
      <c r="PJU180" s="395"/>
      <c r="PJV180" s="395"/>
      <c r="PJW180" s="395"/>
      <c r="PJX180" s="395"/>
      <c r="PJY180" s="395"/>
      <c r="PJZ180" s="395"/>
      <c r="PKA180" s="395"/>
      <c r="PKB180" s="395"/>
      <c r="PKC180" s="395"/>
      <c r="PKD180" s="395"/>
      <c r="PKE180" s="395"/>
      <c r="PKF180" s="395"/>
      <c r="PKG180" s="395"/>
      <c r="PKH180" s="395"/>
      <c r="PKI180" s="395"/>
      <c r="PKJ180" s="395"/>
      <c r="PKK180" s="395"/>
      <c r="PKL180" s="395"/>
      <c r="PKM180" s="395"/>
      <c r="PKN180" s="395"/>
      <c r="PKO180" s="395"/>
      <c r="PKP180" s="395"/>
      <c r="PKQ180" s="395"/>
      <c r="PKR180" s="395"/>
      <c r="PKS180" s="395"/>
      <c r="PKT180" s="395"/>
      <c r="PKU180" s="395"/>
      <c r="PKV180" s="395"/>
      <c r="PKW180" s="395"/>
      <c r="PKX180" s="395"/>
      <c r="PKY180" s="395"/>
      <c r="PKZ180" s="395"/>
      <c r="PLA180" s="395"/>
      <c r="PLB180" s="395"/>
      <c r="PLC180" s="395"/>
      <c r="PLD180" s="395"/>
      <c r="PLE180" s="395"/>
      <c r="PLF180" s="395"/>
      <c r="PLG180" s="395"/>
      <c r="PLH180" s="395"/>
      <c r="PLI180" s="395"/>
      <c r="PLJ180" s="395"/>
      <c r="PLK180" s="395"/>
      <c r="PLL180" s="395"/>
      <c r="PLM180" s="395"/>
      <c r="PLN180" s="395"/>
      <c r="PLO180" s="395"/>
      <c r="PLP180" s="395"/>
      <c r="PLQ180" s="395"/>
      <c r="PLR180" s="395"/>
      <c r="PLS180" s="395"/>
      <c r="PLT180" s="395"/>
      <c r="PLU180" s="395"/>
      <c r="PLV180" s="395"/>
      <c r="PLW180" s="395"/>
      <c r="PLX180" s="395"/>
      <c r="PLY180" s="395"/>
      <c r="PLZ180" s="395"/>
      <c r="PMA180" s="395"/>
      <c r="PMB180" s="395"/>
      <c r="PMC180" s="395"/>
      <c r="PMD180" s="395"/>
      <c r="PME180" s="395"/>
      <c r="PMF180" s="395"/>
      <c r="PMG180" s="395"/>
      <c r="PMH180" s="395"/>
      <c r="PMI180" s="395"/>
      <c r="PMJ180" s="395"/>
      <c r="PMK180" s="395"/>
      <c r="PML180" s="395"/>
      <c r="PMM180" s="395"/>
      <c r="PMN180" s="395"/>
      <c r="PMO180" s="395"/>
      <c r="PMP180" s="395"/>
      <c r="PMQ180" s="395"/>
      <c r="PMR180" s="395"/>
      <c r="PMS180" s="395"/>
      <c r="PMT180" s="395"/>
      <c r="PMU180" s="395"/>
      <c r="PMV180" s="395"/>
      <c r="PMW180" s="395"/>
      <c r="PMX180" s="395"/>
      <c r="PMY180" s="395"/>
      <c r="PMZ180" s="395"/>
      <c r="PNA180" s="395"/>
      <c r="PNB180" s="395"/>
      <c r="PNC180" s="395"/>
      <c r="PND180" s="395"/>
      <c r="PNE180" s="395"/>
      <c r="PNF180" s="395"/>
      <c r="PNG180" s="395"/>
      <c r="PNH180" s="395"/>
      <c r="PNI180" s="395"/>
      <c r="PNJ180" s="395"/>
      <c r="PNK180" s="395"/>
      <c r="PNL180" s="395"/>
      <c r="PNM180" s="395"/>
      <c r="PNN180" s="395"/>
      <c r="PNO180" s="395"/>
      <c r="PNP180" s="395"/>
      <c r="PNQ180" s="395"/>
      <c r="PNR180" s="395"/>
      <c r="PNS180" s="395"/>
      <c r="PNT180" s="395"/>
      <c r="PNU180" s="395"/>
      <c r="PNV180" s="395"/>
      <c r="PNW180" s="395"/>
      <c r="PNX180" s="395"/>
      <c r="PNY180" s="395"/>
      <c r="PNZ180" s="395"/>
      <c r="POA180" s="395"/>
      <c r="POB180" s="395"/>
      <c r="POC180" s="395"/>
      <c r="POD180" s="395"/>
      <c r="POE180" s="395"/>
      <c r="POF180" s="395"/>
      <c r="POG180" s="395"/>
      <c r="POH180" s="395"/>
      <c r="POI180" s="395"/>
      <c r="POJ180" s="395"/>
      <c r="POK180" s="395"/>
      <c r="POL180" s="395"/>
      <c r="POM180" s="395"/>
      <c r="PON180" s="395"/>
      <c r="POO180" s="395"/>
      <c r="POP180" s="395"/>
      <c r="POQ180" s="395"/>
      <c r="POR180" s="395"/>
      <c r="POS180" s="395"/>
      <c r="POT180" s="395"/>
      <c r="POU180" s="395"/>
      <c r="POV180" s="395"/>
      <c r="POW180" s="395"/>
      <c r="POX180" s="395"/>
      <c r="POY180" s="395"/>
      <c r="POZ180" s="395"/>
      <c r="PPA180" s="395"/>
      <c r="PPB180" s="395"/>
      <c r="PPC180" s="395"/>
      <c r="PPD180" s="395"/>
      <c r="PPE180" s="395"/>
      <c r="PPF180" s="395"/>
      <c r="PPG180" s="395"/>
      <c r="PPH180" s="395"/>
      <c r="PPI180" s="395"/>
      <c r="PPJ180" s="395"/>
      <c r="PPK180" s="395"/>
      <c r="PPL180" s="395"/>
      <c r="PPM180" s="395"/>
      <c r="PPN180" s="395"/>
      <c r="PPO180" s="395"/>
      <c r="PPP180" s="395"/>
      <c r="PPQ180" s="395"/>
      <c r="PPR180" s="395"/>
      <c r="PPS180" s="395"/>
      <c r="PPT180" s="395"/>
      <c r="PPU180" s="395"/>
      <c r="PPV180" s="395"/>
      <c r="PPW180" s="395"/>
      <c r="PPX180" s="395"/>
      <c r="PPY180" s="395"/>
      <c r="PPZ180" s="395"/>
      <c r="PQA180" s="395"/>
      <c r="PQB180" s="395"/>
      <c r="PQC180" s="395"/>
      <c r="PQD180" s="395"/>
      <c r="PQE180" s="395"/>
      <c r="PQF180" s="395"/>
      <c r="PQG180" s="395"/>
      <c r="PQH180" s="395"/>
      <c r="PQI180" s="395"/>
      <c r="PQJ180" s="395"/>
      <c r="PQK180" s="395"/>
      <c r="PQL180" s="395"/>
      <c r="PQM180" s="395"/>
      <c r="PQN180" s="395"/>
      <c r="PQO180" s="395"/>
      <c r="PQP180" s="395"/>
      <c r="PQQ180" s="395"/>
      <c r="PQR180" s="395"/>
      <c r="PQS180" s="395"/>
      <c r="PQT180" s="395"/>
      <c r="PQU180" s="395"/>
      <c r="PQV180" s="395"/>
      <c r="PQW180" s="395"/>
      <c r="PQX180" s="395"/>
      <c r="PQY180" s="395"/>
      <c r="PQZ180" s="395"/>
      <c r="PRA180" s="395"/>
      <c r="PRB180" s="395"/>
      <c r="PRC180" s="395"/>
      <c r="PRD180" s="395"/>
      <c r="PRE180" s="395"/>
      <c r="PRF180" s="395"/>
      <c r="PRG180" s="395"/>
      <c r="PRH180" s="395"/>
      <c r="PRI180" s="395"/>
      <c r="PRJ180" s="395"/>
      <c r="PRK180" s="395"/>
      <c r="PRL180" s="395"/>
      <c r="PRM180" s="395"/>
      <c r="PRN180" s="395"/>
      <c r="PRO180" s="395"/>
      <c r="PRP180" s="395"/>
      <c r="PRQ180" s="395"/>
      <c r="PRR180" s="395"/>
      <c r="PRS180" s="395"/>
      <c r="PRT180" s="395"/>
      <c r="PRU180" s="395"/>
      <c r="PRV180" s="395"/>
      <c r="PRW180" s="395"/>
      <c r="PRX180" s="395"/>
      <c r="PRY180" s="395"/>
      <c r="PRZ180" s="395"/>
      <c r="PSA180" s="395"/>
      <c r="PSB180" s="395"/>
      <c r="PSC180" s="395"/>
      <c r="PSD180" s="395"/>
      <c r="PSE180" s="395"/>
      <c r="PSF180" s="395"/>
      <c r="PSG180" s="395"/>
      <c r="PSH180" s="395"/>
      <c r="PSI180" s="395"/>
      <c r="PSJ180" s="395"/>
      <c r="PSK180" s="395"/>
      <c r="PSL180" s="395"/>
      <c r="PSM180" s="395"/>
      <c r="PSN180" s="395"/>
      <c r="PSO180" s="395"/>
      <c r="PSP180" s="395"/>
      <c r="PSQ180" s="395"/>
      <c r="PSR180" s="395"/>
      <c r="PSS180" s="395"/>
      <c r="PST180" s="395"/>
      <c r="PSU180" s="395"/>
      <c r="PSV180" s="395"/>
      <c r="PSW180" s="395"/>
      <c r="PSX180" s="395"/>
      <c r="PSY180" s="395"/>
      <c r="PSZ180" s="395"/>
      <c r="PTA180" s="395"/>
      <c r="PTB180" s="395"/>
      <c r="PTC180" s="395"/>
      <c r="PTD180" s="395"/>
      <c r="PTE180" s="395"/>
      <c r="PTF180" s="395"/>
      <c r="PTG180" s="395"/>
      <c r="PTH180" s="395"/>
      <c r="PTI180" s="395"/>
      <c r="PTJ180" s="395"/>
      <c r="PTK180" s="395"/>
      <c r="PTL180" s="395"/>
      <c r="PTM180" s="395"/>
      <c r="PTN180" s="395"/>
      <c r="PTO180" s="395"/>
      <c r="PTP180" s="395"/>
      <c r="PTQ180" s="395"/>
      <c r="PTR180" s="395"/>
      <c r="PTS180" s="395"/>
      <c r="PTT180" s="395"/>
      <c r="PTU180" s="395"/>
      <c r="PTV180" s="395"/>
      <c r="PTW180" s="395"/>
      <c r="PTX180" s="395"/>
      <c r="PTY180" s="395"/>
      <c r="PTZ180" s="395"/>
      <c r="PUA180" s="395"/>
      <c r="PUB180" s="395"/>
      <c r="PUC180" s="395"/>
      <c r="PUD180" s="395"/>
      <c r="PUE180" s="395"/>
      <c r="PUF180" s="395"/>
      <c r="PUG180" s="395"/>
      <c r="PUH180" s="395"/>
      <c r="PUI180" s="395"/>
      <c r="PUJ180" s="395"/>
      <c r="PUK180" s="395"/>
      <c r="PUL180" s="395"/>
      <c r="PUM180" s="395"/>
      <c r="PUN180" s="395"/>
      <c r="PUO180" s="395"/>
      <c r="PUP180" s="395"/>
      <c r="PUQ180" s="395"/>
      <c r="PUR180" s="395"/>
      <c r="PUS180" s="395"/>
      <c r="PUT180" s="395"/>
      <c r="PUU180" s="395"/>
      <c r="PUV180" s="395"/>
      <c r="PUW180" s="395"/>
      <c r="PUX180" s="395"/>
      <c r="PUY180" s="395"/>
      <c r="PUZ180" s="395"/>
      <c r="PVA180" s="395"/>
      <c r="PVB180" s="395"/>
      <c r="PVC180" s="395"/>
      <c r="PVD180" s="395"/>
      <c r="PVE180" s="395"/>
      <c r="PVF180" s="395"/>
      <c r="PVG180" s="395"/>
      <c r="PVH180" s="395"/>
      <c r="PVI180" s="395"/>
      <c r="PVJ180" s="395"/>
      <c r="PVK180" s="395"/>
      <c r="PVL180" s="395"/>
      <c r="PVM180" s="395"/>
      <c r="PVN180" s="395"/>
      <c r="PVO180" s="395"/>
      <c r="PVP180" s="395"/>
      <c r="PVQ180" s="395"/>
      <c r="PVR180" s="395"/>
      <c r="PVS180" s="395"/>
      <c r="PVT180" s="395"/>
      <c r="PVU180" s="395"/>
      <c r="PVV180" s="395"/>
      <c r="PVW180" s="395"/>
      <c r="PVX180" s="395"/>
      <c r="PVY180" s="395"/>
      <c r="PVZ180" s="395"/>
      <c r="PWA180" s="395"/>
      <c r="PWB180" s="395"/>
      <c r="PWC180" s="395"/>
      <c r="PWD180" s="395"/>
      <c r="PWE180" s="395"/>
      <c r="PWF180" s="395"/>
      <c r="PWG180" s="395"/>
      <c r="PWH180" s="395"/>
      <c r="PWI180" s="395"/>
      <c r="PWJ180" s="395"/>
      <c r="PWK180" s="395"/>
      <c r="PWL180" s="395"/>
      <c r="PWM180" s="395"/>
      <c r="PWN180" s="395"/>
      <c r="PWO180" s="395"/>
      <c r="PWP180" s="395"/>
      <c r="PWQ180" s="395"/>
      <c r="PWR180" s="395"/>
      <c r="PWS180" s="395"/>
      <c r="PWT180" s="395"/>
      <c r="PWU180" s="395"/>
      <c r="PWV180" s="395"/>
      <c r="PWW180" s="395"/>
      <c r="PWX180" s="395"/>
      <c r="PWY180" s="395"/>
      <c r="PWZ180" s="395"/>
      <c r="PXA180" s="395"/>
      <c r="PXB180" s="395"/>
      <c r="PXC180" s="395"/>
      <c r="PXD180" s="395"/>
      <c r="PXE180" s="395"/>
      <c r="PXF180" s="395"/>
      <c r="PXG180" s="395"/>
      <c r="PXH180" s="395"/>
      <c r="PXI180" s="395"/>
      <c r="PXJ180" s="395"/>
      <c r="PXK180" s="395"/>
      <c r="PXL180" s="395"/>
      <c r="PXM180" s="395"/>
      <c r="PXN180" s="395"/>
      <c r="PXO180" s="395"/>
      <c r="PXP180" s="395"/>
      <c r="PXQ180" s="395"/>
      <c r="PXR180" s="395"/>
      <c r="PXS180" s="395"/>
      <c r="PXT180" s="395"/>
      <c r="PXU180" s="395"/>
      <c r="PXV180" s="395"/>
      <c r="PXW180" s="395"/>
      <c r="PXX180" s="395"/>
      <c r="PXY180" s="395"/>
      <c r="PXZ180" s="395"/>
      <c r="PYA180" s="395"/>
      <c r="PYB180" s="395"/>
      <c r="PYC180" s="395"/>
      <c r="PYD180" s="395"/>
      <c r="PYE180" s="395"/>
      <c r="PYF180" s="395"/>
      <c r="PYG180" s="395"/>
      <c r="PYH180" s="395"/>
      <c r="PYI180" s="395"/>
      <c r="PYJ180" s="395"/>
      <c r="PYK180" s="395"/>
      <c r="PYL180" s="395"/>
      <c r="PYM180" s="395"/>
      <c r="PYN180" s="395"/>
      <c r="PYO180" s="395"/>
      <c r="PYP180" s="395"/>
      <c r="PYQ180" s="395"/>
      <c r="PYR180" s="395"/>
      <c r="PYS180" s="395"/>
      <c r="PYT180" s="395"/>
      <c r="PYU180" s="395"/>
      <c r="PYV180" s="395"/>
      <c r="PYW180" s="395"/>
      <c r="PYX180" s="395"/>
      <c r="PYY180" s="395"/>
      <c r="PYZ180" s="395"/>
      <c r="PZA180" s="395"/>
      <c r="PZB180" s="395"/>
      <c r="PZC180" s="395"/>
      <c r="PZD180" s="395"/>
      <c r="PZE180" s="395"/>
      <c r="PZF180" s="395"/>
      <c r="PZG180" s="395"/>
      <c r="PZH180" s="395"/>
      <c r="PZI180" s="395"/>
      <c r="PZJ180" s="395"/>
      <c r="PZK180" s="395"/>
      <c r="PZL180" s="395"/>
      <c r="PZM180" s="395"/>
      <c r="PZN180" s="395"/>
      <c r="PZO180" s="395"/>
      <c r="PZP180" s="395"/>
      <c r="PZQ180" s="395"/>
      <c r="PZR180" s="395"/>
      <c r="PZS180" s="395"/>
      <c r="PZT180" s="395"/>
      <c r="PZU180" s="395"/>
      <c r="PZV180" s="395"/>
      <c r="PZW180" s="395"/>
      <c r="PZX180" s="395"/>
      <c r="PZY180" s="395"/>
      <c r="PZZ180" s="395"/>
      <c r="QAA180" s="395"/>
      <c r="QAB180" s="395"/>
      <c r="QAC180" s="395"/>
      <c r="QAD180" s="395"/>
      <c r="QAE180" s="395"/>
      <c r="QAF180" s="395"/>
      <c r="QAG180" s="395"/>
      <c r="QAH180" s="395"/>
      <c r="QAI180" s="395"/>
      <c r="QAJ180" s="395"/>
      <c r="QAK180" s="395"/>
      <c r="QAL180" s="395"/>
      <c r="QAM180" s="395"/>
      <c r="QAN180" s="395"/>
      <c r="QAO180" s="395"/>
      <c r="QAP180" s="395"/>
      <c r="QAQ180" s="395"/>
      <c r="QAR180" s="395"/>
      <c r="QAS180" s="395"/>
      <c r="QAT180" s="395"/>
      <c r="QAU180" s="395"/>
      <c r="QAV180" s="395"/>
      <c r="QAW180" s="395"/>
      <c r="QAX180" s="395"/>
      <c r="QAY180" s="395"/>
      <c r="QAZ180" s="395"/>
      <c r="QBA180" s="395"/>
      <c r="QBB180" s="395"/>
      <c r="QBC180" s="395"/>
      <c r="QBD180" s="395"/>
      <c r="QBE180" s="395"/>
      <c r="QBF180" s="395"/>
      <c r="QBG180" s="395"/>
      <c r="QBH180" s="395"/>
      <c r="QBI180" s="395"/>
      <c r="QBJ180" s="395"/>
      <c r="QBK180" s="395"/>
      <c r="QBL180" s="395"/>
      <c r="QBM180" s="395"/>
      <c r="QBN180" s="395"/>
      <c r="QBO180" s="395"/>
      <c r="QBP180" s="395"/>
      <c r="QBQ180" s="395"/>
      <c r="QBR180" s="395"/>
      <c r="QBS180" s="395"/>
      <c r="QBT180" s="395"/>
      <c r="QBU180" s="395"/>
      <c r="QBV180" s="395"/>
      <c r="QBW180" s="395"/>
      <c r="QBX180" s="395"/>
      <c r="QBY180" s="395"/>
      <c r="QBZ180" s="395"/>
      <c r="QCA180" s="395"/>
      <c r="QCB180" s="395"/>
      <c r="QCC180" s="395"/>
      <c r="QCD180" s="395"/>
      <c r="QCE180" s="395"/>
      <c r="QCF180" s="395"/>
      <c r="QCG180" s="395"/>
      <c r="QCH180" s="395"/>
      <c r="QCI180" s="395"/>
      <c r="QCJ180" s="395"/>
      <c r="QCK180" s="395"/>
      <c r="QCL180" s="395"/>
      <c r="QCM180" s="395"/>
      <c r="QCN180" s="395"/>
      <c r="QCO180" s="395"/>
      <c r="QCP180" s="395"/>
      <c r="QCQ180" s="395"/>
      <c r="QCR180" s="395"/>
      <c r="QCS180" s="395"/>
      <c r="QCT180" s="395"/>
      <c r="QCU180" s="395"/>
      <c r="QCV180" s="395"/>
      <c r="QCW180" s="395"/>
      <c r="QCX180" s="395"/>
      <c r="QCY180" s="395"/>
      <c r="QCZ180" s="395"/>
      <c r="QDA180" s="395"/>
      <c r="QDB180" s="395"/>
      <c r="QDC180" s="395"/>
      <c r="QDD180" s="395"/>
      <c r="QDE180" s="395"/>
      <c r="QDF180" s="395"/>
      <c r="QDG180" s="395"/>
      <c r="QDH180" s="395"/>
      <c r="QDI180" s="395"/>
      <c r="QDJ180" s="395"/>
      <c r="QDK180" s="395"/>
      <c r="QDL180" s="395"/>
      <c r="QDM180" s="395"/>
      <c r="QDN180" s="395"/>
      <c r="QDO180" s="395"/>
      <c r="QDP180" s="395"/>
      <c r="QDQ180" s="395"/>
      <c r="QDR180" s="395"/>
      <c r="QDS180" s="395"/>
      <c r="QDT180" s="395"/>
      <c r="QDU180" s="395"/>
      <c r="QDV180" s="395"/>
      <c r="QDW180" s="395"/>
      <c r="QDX180" s="395"/>
      <c r="QDY180" s="395"/>
      <c r="QDZ180" s="395"/>
      <c r="QEA180" s="395"/>
      <c r="QEB180" s="395"/>
      <c r="QEC180" s="395"/>
      <c r="QED180" s="395"/>
      <c r="QEE180" s="395"/>
      <c r="QEF180" s="395"/>
      <c r="QEG180" s="395"/>
      <c r="QEH180" s="395"/>
      <c r="QEI180" s="395"/>
      <c r="QEJ180" s="395"/>
      <c r="QEK180" s="395"/>
      <c r="QEL180" s="395"/>
      <c r="QEM180" s="395"/>
      <c r="QEN180" s="395"/>
      <c r="QEO180" s="395"/>
      <c r="QEP180" s="395"/>
      <c r="QEQ180" s="395"/>
      <c r="QER180" s="395"/>
      <c r="QES180" s="395"/>
      <c r="QET180" s="395"/>
      <c r="QEU180" s="395"/>
      <c r="QEV180" s="395"/>
      <c r="QEW180" s="395"/>
      <c r="QEX180" s="395"/>
      <c r="QEY180" s="395"/>
      <c r="QEZ180" s="395"/>
      <c r="QFA180" s="395"/>
      <c r="QFB180" s="395"/>
      <c r="QFC180" s="395"/>
      <c r="QFD180" s="395"/>
      <c r="QFE180" s="395"/>
      <c r="QFF180" s="395"/>
      <c r="QFG180" s="395"/>
      <c r="QFH180" s="395"/>
      <c r="QFI180" s="395"/>
      <c r="QFJ180" s="395"/>
      <c r="QFK180" s="395"/>
      <c r="QFL180" s="395"/>
      <c r="QFM180" s="395"/>
      <c r="QFN180" s="395"/>
      <c r="QFO180" s="395"/>
      <c r="QFP180" s="395"/>
      <c r="QFQ180" s="395"/>
      <c r="QFR180" s="395"/>
      <c r="QFS180" s="395"/>
      <c r="QFT180" s="395"/>
      <c r="QFU180" s="395"/>
      <c r="QFV180" s="395"/>
      <c r="QFW180" s="395"/>
      <c r="QFX180" s="395"/>
      <c r="QFY180" s="395"/>
      <c r="QFZ180" s="395"/>
      <c r="QGA180" s="395"/>
      <c r="QGB180" s="395"/>
      <c r="QGC180" s="395"/>
      <c r="QGD180" s="395"/>
      <c r="QGE180" s="395"/>
      <c r="QGF180" s="395"/>
      <c r="QGG180" s="395"/>
      <c r="QGH180" s="395"/>
      <c r="QGI180" s="395"/>
      <c r="QGJ180" s="395"/>
      <c r="QGK180" s="395"/>
      <c r="QGL180" s="395"/>
      <c r="QGM180" s="395"/>
      <c r="QGN180" s="395"/>
      <c r="QGO180" s="395"/>
      <c r="QGP180" s="395"/>
      <c r="QGQ180" s="395"/>
      <c r="QGR180" s="395"/>
      <c r="QGS180" s="395"/>
      <c r="QGT180" s="395"/>
      <c r="QGU180" s="395"/>
      <c r="QGV180" s="395"/>
      <c r="QGW180" s="395"/>
      <c r="QGX180" s="395"/>
      <c r="QGY180" s="395"/>
      <c r="QGZ180" s="395"/>
      <c r="QHA180" s="395"/>
      <c r="QHB180" s="395"/>
      <c r="QHC180" s="395"/>
      <c r="QHD180" s="395"/>
      <c r="QHE180" s="395"/>
      <c r="QHF180" s="395"/>
      <c r="QHG180" s="395"/>
      <c r="QHH180" s="395"/>
      <c r="QHI180" s="395"/>
      <c r="QHJ180" s="395"/>
      <c r="QHK180" s="395"/>
      <c r="QHL180" s="395"/>
      <c r="QHM180" s="395"/>
      <c r="QHN180" s="395"/>
      <c r="QHO180" s="395"/>
      <c r="QHP180" s="395"/>
      <c r="QHQ180" s="395"/>
      <c r="QHR180" s="395"/>
      <c r="QHS180" s="395"/>
      <c r="QHT180" s="395"/>
      <c r="QHU180" s="395"/>
      <c r="QHV180" s="395"/>
      <c r="QHW180" s="395"/>
      <c r="QHX180" s="395"/>
      <c r="QHY180" s="395"/>
      <c r="QHZ180" s="395"/>
      <c r="QIA180" s="395"/>
      <c r="QIB180" s="395"/>
      <c r="QIC180" s="395"/>
      <c r="QID180" s="395"/>
      <c r="QIE180" s="395"/>
      <c r="QIF180" s="395"/>
      <c r="QIG180" s="395"/>
      <c r="QIH180" s="395"/>
      <c r="QII180" s="395"/>
      <c r="QIJ180" s="395"/>
      <c r="QIK180" s="395"/>
      <c r="QIL180" s="395"/>
      <c r="QIM180" s="395"/>
      <c r="QIN180" s="395"/>
      <c r="QIO180" s="395"/>
      <c r="QIP180" s="395"/>
      <c r="QIQ180" s="395"/>
      <c r="QIR180" s="395"/>
      <c r="QIS180" s="395"/>
      <c r="QIT180" s="395"/>
      <c r="QIU180" s="395"/>
      <c r="QIV180" s="395"/>
      <c r="QIW180" s="395"/>
      <c r="QIX180" s="395"/>
      <c r="QIY180" s="395"/>
      <c r="QIZ180" s="395"/>
      <c r="QJA180" s="395"/>
      <c r="QJB180" s="395"/>
      <c r="QJC180" s="395"/>
      <c r="QJD180" s="395"/>
      <c r="QJE180" s="395"/>
      <c r="QJF180" s="395"/>
      <c r="QJG180" s="395"/>
      <c r="QJH180" s="395"/>
      <c r="QJI180" s="395"/>
      <c r="QJJ180" s="395"/>
      <c r="QJK180" s="395"/>
      <c r="QJL180" s="395"/>
      <c r="QJM180" s="395"/>
      <c r="QJN180" s="395"/>
      <c r="QJO180" s="395"/>
      <c r="QJP180" s="395"/>
      <c r="QJQ180" s="395"/>
      <c r="QJR180" s="395"/>
      <c r="QJS180" s="395"/>
      <c r="QJT180" s="395"/>
      <c r="QJU180" s="395"/>
      <c r="QJV180" s="395"/>
      <c r="QJW180" s="395"/>
      <c r="QJX180" s="395"/>
      <c r="QJY180" s="395"/>
      <c r="QJZ180" s="395"/>
      <c r="QKA180" s="395"/>
      <c r="QKB180" s="395"/>
      <c r="QKC180" s="395"/>
      <c r="QKD180" s="395"/>
      <c r="QKE180" s="395"/>
      <c r="QKF180" s="395"/>
      <c r="QKG180" s="395"/>
      <c r="QKH180" s="395"/>
      <c r="QKI180" s="395"/>
      <c r="QKJ180" s="395"/>
      <c r="QKK180" s="395"/>
      <c r="QKL180" s="395"/>
      <c r="QKM180" s="395"/>
      <c r="QKN180" s="395"/>
      <c r="QKO180" s="395"/>
      <c r="QKP180" s="395"/>
      <c r="QKQ180" s="395"/>
      <c r="QKR180" s="395"/>
      <c r="QKS180" s="395"/>
      <c r="QKT180" s="395"/>
      <c r="QKU180" s="395"/>
      <c r="QKV180" s="395"/>
      <c r="QKW180" s="395"/>
      <c r="QKX180" s="395"/>
      <c r="QKY180" s="395"/>
      <c r="QKZ180" s="395"/>
      <c r="QLA180" s="395"/>
      <c r="QLB180" s="395"/>
      <c r="QLC180" s="395"/>
      <c r="QLD180" s="395"/>
      <c r="QLE180" s="395"/>
      <c r="QLF180" s="395"/>
      <c r="QLG180" s="395"/>
      <c r="QLH180" s="395"/>
      <c r="QLI180" s="395"/>
      <c r="QLJ180" s="395"/>
      <c r="QLK180" s="395"/>
      <c r="QLL180" s="395"/>
      <c r="QLM180" s="395"/>
      <c r="QLN180" s="395"/>
      <c r="QLO180" s="395"/>
      <c r="QLP180" s="395"/>
      <c r="QLQ180" s="395"/>
      <c r="QLR180" s="395"/>
      <c r="QLS180" s="395"/>
      <c r="QLT180" s="395"/>
      <c r="QLU180" s="395"/>
      <c r="QLV180" s="395"/>
      <c r="QLW180" s="395"/>
      <c r="QLX180" s="395"/>
      <c r="QLY180" s="395"/>
      <c r="QLZ180" s="395"/>
      <c r="QMA180" s="395"/>
      <c r="QMB180" s="395"/>
      <c r="QMC180" s="395"/>
      <c r="QMD180" s="395"/>
      <c r="QME180" s="395"/>
      <c r="QMF180" s="395"/>
      <c r="QMG180" s="395"/>
      <c r="QMH180" s="395"/>
      <c r="QMI180" s="395"/>
      <c r="QMJ180" s="395"/>
      <c r="QMK180" s="395"/>
      <c r="QML180" s="395"/>
      <c r="QMM180" s="395"/>
      <c r="QMN180" s="395"/>
      <c r="QMO180" s="395"/>
      <c r="QMP180" s="395"/>
      <c r="QMQ180" s="395"/>
      <c r="QMR180" s="395"/>
      <c r="QMS180" s="395"/>
      <c r="QMT180" s="395"/>
      <c r="QMU180" s="395"/>
      <c r="QMV180" s="395"/>
      <c r="QMW180" s="395"/>
      <c r="QMX180" s="395"/>
      <c r="QMY180" s="395"/>
      <c r="QMZ180" s="395"/>
      <c r="QNA180" s="395"/>
      <c r="QNB180" s="395"/>
      <c r="QNC180" s="395"/>
      <c r="QND180" s="395"/>
      <c r="QNE180" s="395"/>
      <c r="QNF180" s="395"/>
      <c r="QNG180" s="395"/>
      <c r="QNH180" s="395"/>
      <c r="QNI180" s="395"/>
      <c r="QNJ180" s="395"/>
      <c r="QNK180" s="395"/>
      <c r="QNL180" s="395"/>
      <c r="QNM180" s="395"/>
      <c r="QNN180" s="395"/>
      <c r="QNO180" s="395"/>
      <c r="QNP180" s="395"/>
      <c r="QNQ180" s="395"/>
      <c r="QNR180" s="395"/>
      <c r="QNS180" s="395"/>
      <c r="QNT180" s="395"/>
      <c r="QNU180" s="395"/>
      <c r="QNV180" s="395"/>
      <c r="QNW180" s="395"/>
      <c r="QNX180" s="395"/>
      <c r="QNY180" s="395"/>
      <c r="QNZ180" s="395"/>
      <c r="QOA180" s="395"/>
      <c r="QOB180" s="395"/>
      <c r="QOC180" s="395"/>
      <c r="QOD180" s="395"/>
      <c r="QOE180" s="395"/>
      <c r="QOF180" s="395"/>
      <c r="QOG180" s="395"/>
      <c r="QOH180" s="395"/>
      <c r="QOI180" s="395"/>
      <c r="QOJ180" s="395"/>
      <c r="QOK180" s="395"/>
      <c r="QOL180" s="395"/>
      <c r="QOM180" s="395"/>
      <c r="QON180" s="395"/>
      <c r="QOO180" s="395"/>
      <c r="QOP180" s="395"/>
      <c r="QOQ180" s="395"/>
      <c r="QOR180" s="395"/>
      <c r="QOS180" s="395"/>
      <c r="QOT180" s="395"/>
      <c r="QOU180" s="395"/>
      <c r="QOV180" s="395"/>
      <c r="QOW180" s="395"/>
      <c r="QOX180" s="395"/>
      <c r="QOY180" s="395"/>
      <c r="QOZ180" s="395"/>
      <c r="QPA180" s="395"/>
      <c r="QPB180" s="395"/>
      <c r="QPC180" s="395"/>
      <c r="QPD180" s="395"/>
      <c r="QPE180" s="395"/>
      <c r="QPF180" s="395"/>
      <c r="QPG180" s="395"/>
      <c r="QPH180" s="395"/>
      <c r="QPI180" s="395"/>
      <c r="QPJ180" s="395"/>
      <c r="QPK180" s="395"/>
      <c r="QPL180" s="395"/>
      <c r="QPM180" s="395"/>
      <c r="QPN180" s="395"/>
      <c r="QPO180" s="395"/>
      <c r="QPP180" s="395"/>
      <c r="QPQ180" s="395"/>
      <c r="QPR180" s="395"/>
      <c r="QPS180" s="395"/>
      <c r="QPT180" s="395"/>
      <c r="QPU180" s="395"/>
      <c r="QPV180" s="395"/>
      <c r="QPW180" s="395"/>
      <c r="QPX180" s="395"/>
      <c r="QPY180" s="395"/>
      <c r="QPZ180" s="395"/>
      <c r="QQA180" s="395"/>
      <c r="QQB180" s="395"/>
      <c r="QQC180" s="395"/>
      <c r="QQD180" s="395"/>
      <c r="QQE180" s="395"/>
      <c r="QQF180" s="395"/>
      <c r="QQG180" s="395"/>
      <c r="QQH180" s="395"/>
      <c r="QQI180" s="395"/>
      <c r="QQJ180" s="395"/>
      <c r="QQK180" s="395"/>
      <c r="QQL180" s="395"/>
      <c r="QQM180" s="395"/>
      <c r="QQN180" s="395"/>
      <c r="QQO180" s="395"/>
      <c r="QQP180" s="395"/>
      <c r="QQQ180" s="395"/>
      <c r="QQR180" s="395"/>
      <c r="QQS180" s="395"/>
      <c r="QQT180" s="395"/>
      <c r="QQU180" s="395"/>
      <c r="QQV180" s="395"/>
      <c r="QQW180" s="395"/>
      <c r="QQX180" s="395"/>
      <c r="QQY180" s="395"/>
      <c r="QQZ180" s="395"/>
      <c r="QRA180" s="395"/>
      <c r="QRB180" s="395"/>
      <c r="QRC180" s="395"/>
      <c r="QRD180" s="395"/>
      <c r="QRE180" s="395"/>
      <c r="QRF180" s="395"/>
      <c r="QRG180" s="395"/>
      <c r="QRH180" s="395"/>
      <c r="QRI180" s="395"/>
      <c r="QRJ180" s="395"/>
      <c r="QRK180" s="395"/>
      <c r="QRL180" s="395"/>
      <c r="QRM180" s="395"/>
      <c r="QRN180" s="395"/>
      <c r="QRO180" s="395"/>
      <c r="QRP180" s="395"/>
      <c r="QRQ180" s="395"/>
      <c r="QRR180" s="395"/>
      <c r="QRS180" s="395"/>
      <c r="QRT180" s="395"/>
      <c r="QRU180" s="395"/>
      <c r="QRV180" s="395"/>
      <c r="QRW180" s="395"/>
      <c r="QRX180" s="395"/>
      <c r="QRY180" s="395"/>
      <c r="QRZ180" s="395"/>
      <c r="QSA180" s="395"/>
      <c r="QSB180" s="395"/>
      <c r="QSC180" s="395"/>
      <c r="QSD180" s="395"/>
      <c r="QSE180" s="395"/>
      <c r="QSF180" s="395"/>
      <c r="QSG180" s="395"/>
      <c r="QSH180" s="395"/>
      <c r="QSI180" s="395"/>
      <c r="QSJ180" s="395"/>
      <c r="QSK180" s="395"/>
      <c r="QSL180" s="395"/>
      <c r="QSM180" s="395"/>
      <c r="QSN180" s="395"/>
      <c r="QSO180" s="395"/>
      <c r="QSP180" s="395"/>
      <c r="QSQ180" s="395"/>
      <c r="QSR180" s="395"/>
      <c r="QSS180" s="395"/>
      <c r="QST180" s="395"/>
      <c r="QSU180" s="395"/>
      <c r="QSV180" s="395"/>
      <c r="QSW180" s="395"/>
      <c r="QSX180" s="395"/>
      <c r="QSY180" s="395"/>
      <c r="QSZ180" s="395"/>
      <c r="QTA180" s="395"/>
      <c r="QTB180" s="395"/>
      <c r="QTC180" s="395"/>
      <c r="QTD180" s="395"/>
      <c r="QTE180" s="395"/>
      <c r="QTF180" s="395"/>
      <c r="QTG180" s="395"/>
      <c r="QTH180" s="395"/>
      <c r="QTI180" s="395"/>
      <c r="QTJ180" s="395"/>
      <c r="QTK180" s="395"/>
      <c r="QTL180" s="395"/>
      <c r="QTM180" s="395"/>
      <c r="QTN180" s="395"/>
      <c r="QTO180" s="395"/>
      <c r="QTP180" s="395"/>
      <c r="QTQ180" s="395"/>
      <c r="QTR180" s="395"/>
      <c r="QTS180" s="395"/>
      <c r="QTT180" s="395"/>
      <c r="QTU180" s="395"/>
      <c r="QTV180" s="395"/>
      <c r="QTW180" s="395"/>
      <c r="QTX180" s="395"/>
      <c r="QTY180" s="395"/>
      <c r="QTZ180" s="395"/>
      <c r="QUA180" s="395"/>
      <c r="QUB180" s="395"/>
      <c r="QUC180" s="395"/>
      <c r="QUD180" s="395"/>
      <c r="QUE180" s="395"/>
      <c r="QUF180" s="395"/>
      <c r="QUG180" s="395"/>
      <c r="QUH180" s="395"/>
      <c r="QUI180" s="395"/>
      <c r="QUJ180" s="395"/>
      <c r="QUK180" s="395"/>
      <c r="QUL180" s="395"/>
      <c r="QUM180" s="395"/>
      <c r="QUN180" s="395"/>
      <c r="QUO180" s="395"/>
      <c r="QUP180" s="395"/>
      <c r="QUQ180" s="395"/>
      <c r="QUR180" s="395"/>
      <c r="QUS180" s="395"/>
      <c r="QUT180" s="395"/>
      <c r="QUU180" s="395"/>
      <c r="QUV180" s="395"/>
      <c r="QUW180" s="395"/>
      <c r="QUX180" s="395"/>
      <c r="QUY180" s="395"/>
      <c r="QUZ180" s="395"/>
      <c r="QVA180" s="395"/>
      <c r="QVB180" s="395"/>
      <c r="QVC180" s="395"/>
      <c r="QVD180" s="395"/>
      <c r="QVE180" s="395"/>
      <c r="QVF180" s="395"/>
      <c r="QVG180" s="395"/>
      <c r="QVH180" s="395"/>
      <c r="QVI180" s="395"/>
      <c r="QVJ180" s="395"/>
      <c r="QVK180" s="395"/>
      <c r="QVL180" s="395"/>
      <c r="QVM180" s="395"/>
      <c r="QVN180" s="395"/>
      <c r="QVO180" s="395"/>
      <c r="QVP180" s="395"/>
      <c r="QVQ180" s="395"/>
      <c r="QVR180" s="395"/>
      <c r="QVS180" s="395"/>
      <c r="QVT180" s="395"/>
      <c r="QVU180" s="395"/>
      <c r="QVV180" s="395"/>
      <c r="QVW180" s="395"/>
      <c r="QVX180" s="395"/>
      <c r="QVY180" s="395"/>
      <c r="QVZ180" s="395"/>
      <c r="QWA180" s="395"/>
      <c r="QWB180" s="395"/>
      <c r="QWC180" s="395"/>
      <c r="QWD180" s="395"/>
      <c r="QWE180" s="395"/>
      <c r="QWF180" s="395"/>
      <c r="QWG180" s="395"/>
      <c r="QWH180" s="395"/>
      <c r="QWI180" s="395"/>
      <c r="QWJ180" s="395"/>
      <c r="QWK180" s="395"/>
      <c r="QWL180" s="395"/>
      <c r="QWM180" s="395"/>
      <c r="QWN180" s="395"/>
      <c r="QWO180" s="395"/>
      <c r="QWP180" s="395"/>
      <c r="QWQ180" s="395"/>
      <c r="QWR180" s="395"/>
      <c r="QWS180" s="395"/>
      <c r="QWT180" s="395"/>
      <c r="QWU180" s="395"/>
      <c r="QWV180" s="395"/>
      <c r="QWW180" s="395"/>
      <c r="QWX180" s="395"/>
      <c r="QWY180" s="395"/>
      <c r="QWZ180" s="395"/>
      <c r="QXA180" s="395"/>
      <c r="QXB180" s="395"/>
      <c r="QXC180" s="395"/>
      <c r="QXD180" s="395"/>
      <c r="QXE180" s="395"/>
      <c r="QXF180" s="395"/>
      <c r="QXG180" s="395"/>
      <c r="QXH180" s="395"/>
      <c r="QXI180" s="395"/>
      <c r="QXJ180" s="395"/>
      <c r="QXK180" s="395"/>
      <c r="QXL180" s="395"/>
      <c r="QXM180" s="395"/>
      <c r="QXN180" s="395"/>
      <c r="QXO180" s="395"/>
      <c r="QXP180" s="395"/>
      <c r="QXQ180" s="395"/>
      <c r="QXR180" s="395"/>
      <c r="QXS180" s="395"/>
      <c r="QXT180" s="395"/>
      <c r="QXU180" s="395"/>
      <c r="QXV180" s="395"/>
      <c r="QXW180" s="395"/>
      <c r="QXX180" s="395"/>
      <c r="QXY180" s="395"/>
      <c r="QXZ180" s="395"/>
      <c r="QYA180" s="395"/>
      <c r="QYB180" s="395"/>
      <c r="QYC180" s="395"/>
      <c r="QYD180" s="395"/>
      <c r="QYE180" s="395"/>
      <c r="QYF180" s="395"/>
      <c r="QYG180" s="395"/>
      <c r="QYH180" s="395"/>
      <c r="QYI180" s="395"/>
      <c r="QYJ180" s="395"/>
      <c r="QYK180" s="395"/>
      <c r="QYL180" s="395"/>
      <c r="QYM180" s="395"/>
      <c r="QYN180" s="395"/>
      <c r="QYO180" s="395"/>
      <c r="QYP180" s="395"/>
      <c r="QYQ180" s="395"/>
      <c r="QYR180" s="395"/>
      <c r="QYS180" s="395"/>
      <c r="QYT180" s="395"/>
      <c r="QYU180" s="395"/>
      <c r="QYV180" s="395"/>
      <c r="QYW180" s="395"/>
      <c r="QYX180" s="395"/>
      <c r="QYY180" s="395"/>
      <c r="QYZ180" s="395"/>
      <c r="QZA180" s="395"/>
      <c r="QZB180" s="395"/>
      <c r="QZC180" s="395"/>
      <c r="QZD180" s="395"/>
      <c r="QZE180" s="395"/>
      <c r="QZF180" s="395"/>
      <c r="QZG180" s="395"/>
      <c r="QZH180" s="395"/>
      <c r="QZI180" s="395"/>
      <c r="QZJ180" s="395"/>
      <c r="QZK180" s="395"/>
      <c r="QZL180" s="395"/>
      <c r="QZM180" s="395"/>
      <c r="QZN180" s="395"/>
      <c r="QZO180" s="395"/>
      <c r="QZP180" s="395"/>
      <c r="QZQ180" s="395"/>
      <c r="QZR180" s="395"/>
      <c r="QZS180" s="395"/>
      <c r="QZT180" s="395"/>
      <c r="QZU180" s="395"/>
      <c r="QZV180" s="395"/>
      <c r="QZW180" s="395"/>
      <c r="QZX180" s="395"/>
      <c r="QZY180" s="395"/>
      <c r="QZZ180" s="395"/>
      <c r="RAA180" s="395"/>
      <c r="RAB180" s="395"/>
      <c r="RAC180" s="395"/>
      <c r="RAD180" s="395"/>
      <c r="RAE180" s="395"/>
      <c r="RAF180" s="395"/>
      <c r="RAG180" s="395"/>
      <c r="RAH180" s="395"/>
      <c r="RAI180" s="395"/>
      <c r="RAJ180" s="395"/>
      <c r="RAK180" s="395"/>
      <c r="RAL180" s="395"/>
      <c r="RAM180" s="395"/>
      <c r="RAN180" s="395"/>
      <c r="RAO180" s="395"/>
      <c r="RAP180" s="395"/>
      <c r="RAQ180" s="395"/>
      <c r="RAR180" s="395"/>
      <c r="RAS180" s="395"/>
      <c r="RAT180" s="395"/>
      <c r="RAU180" s="395"/>
      <c r="RAV180" s="395"/>
      <c r="RAW180" s="395"/>
      <c r="RAX180" s="395"/>
      <c r="RAY180" s="395"/>
      <c r="RAZ180" s="395"/>
      <c r="RBA180" s="395"/>
      <c r="RBB180" s="395"/>
      <c r="RBC180" s="395"/>
      <c r="RBD180" s="395"/>
      <c r="RBE180" s="395"/>
      <c r="RBF180" s="395"/>
      <c r="RBG180" s="395"/>
      <c r="RBH180" s="395"/>
      <c r="RBI180" s="395"/>
      <c r="RBJ180" s="395"/>
      <c r="RBK180" s="395"/>
      <c r="RBL180" s="395"/>
      <c r="RBM180" s="395"/>
      <c r="RBN180" s="395"/>
      <c r="RBO180" s="395"/>
      <c r="RBP180" s="395"/>
      <c r="RBQ180" s="395"/>
      <c r="RBR180" s="395"/>
      <c r="RBS180" s="395"/>
      <c r="RBT180" s="395"/>
      <c r="RBU180" s="395"/>
      <c r="RBV180" s="395"/>
      <c r="RBW180" s="395"/>
      <c r="RBX180" s="395"/>
      <c r="RBY180" s="395"/>
      <c r="RBZ180" s="395"/>
      <c r="RCA180" s="395"/>
      <c r="RCB180" s="395"/>
      <c r="RCC180" s="395"/>
      <c r="RCD180" s="395"/>
      <c r="RCE180" s="395"/>
      <c r="RCF180" s="395"/>
      <c r="RCG180" s="395"/>
      <c r="RCH180" s="395"/>
      <c r="RCI180" s="395"/>
      <c r="RCJ180" s="395"/>
      <c r="RCK180" s="395"/>
      <c r="RCL180" s="395"/>
      <c r="RCM180" s="395"/>
      <c r="RCN180" s="395"/>
      <c r="RCO180" s="395"/>
      <c r="RCP180" s="395"/>
      <c r="RCQ180" s="395"/>
      <c r="RCR180" s="395"/>
      <c r="RCS180" s="395"/>
      <c r="RCT180" s="395"/>
      <c r="RCU180" s="395"/>
      <c r="RCV180" s="395"/>
      <c r="RCW180" s="395"/>
      <c r="RCX180" s="395"/>
      <c r="RCY180" s="395"/>
      <c r="RCZ180" s="395"/>
      <c r="RDA180" s="395"/>
      <c r="RDB180" s="395"/>
      <c r="RDC180" s="395"/>
      <c r="RDD180" s="395"/>
      <c r="RDE180" s="395"/>
      <c r="RDF180" s="395"/>
      <c r="RDG180" s="395"/>
      <c r="RDH180" s="395"/>
      <c r="RDI180" s="395"/>
      <c r="RDJ180" s="395"/>
      <c r="RDK180" s="395"/>
      <c r="RDL180" s="395"/>
      <c r="RDM180" s="395"/>
      <c r="RDN180" s="395"/>
      <c r="RDO180" s="395"/>
      <c r="RDP180" s="395"/>
      <c r="RDQ180" s="395"/>
      <c r="RDR180" s="395"/>
      <c r="RDS180" s="395"/>
      <c r="RDT180" s="395"/>
      <c r="RDU180" s="395"/>
      <c r="RDV180" s="395"/>
      <c r="RDW180" s="395"/>
      <c r="RDX180" s="395"/>
      <c r="RDY180" s="395"/>
      <c r="RDZ180" s="395"/>
      <c r="REA180" s="395"/>
      <c r="REB180" s="395"/>
      <c r="REC180" s="395"/>
      <c r="RED180" s="395"/>
      <c r="REE180" s="395"/>
      <c r="REF180" s="395"/>
      <c r="REG180" s="395"/>
      <c r="REH180" s="395"/>
      <c r="REI180" s="395"/>
      <c r="REJ180" s="395"/>
      <c r="REK180" s="395"/>
      <c r="REL180" s="395"/>
      <c r="REM180" s="395"/>
      <c r="REN180" s="395"/>
      <c r="REO180" s="395"/>
      <c r="REP180" s="395"/>
      <c r="REQ180" s="395"/>
      <c r="RER180" s="395"/>
      <c r="RES180" s="395"/>
      <c r="RET180" s="395"/>
      <c r="REU180" s="395"/>
      <c r="REV180" s="395"/>
      <c r="REW180" s="395"/>
      <c r="REX180" s="395"/>
      <c r="REY180" s="395"/>
      <c r="REZ180" s="395"/>
      <c r="RFA180" s="395"/>
      <c r="RFB180" s="395"/>
      <c r="RFC180" s="395"/>
      <c r="RFD180" s="395"/>
      <c r="RFE180" s="395"/>
      <c r="RFF180" s="395"/>
      <c r="RFG180" s="395"/>
      <c r="RFH180" s="395"/>
      <c r="RFI180" s="395"/>
      <c r="RFJ180" s="395"/>
      <c r="RFK180" s="395"/>
      <c r="RFL180" s="395"/>
      <c r="RFM180" s="395"/>
      <c r="RFN180" s="395"/>
      <c r="RFO180" s="395"/>
      <c r="RFP180" s="395"/>
      <c r="RFQ180" s="395"/>
      <c r="RFR180" s="395"/>
      <c r="RFS180" s="395"/>
      <c r="RFT180" s="395"/>
      <c r="RFU180" s="395"/>
      <c r="RFV180" s="395"/>
      <c r="RFW180" s="395"/>
      <c r="RFX180" s="395"/>
      <c r="RFY180" s="395"/>
      <c r="RFZ180" s="395"/>
      <c r="RGA180" s="395"/>
      <c r="RGB180" s="395"/>
      <c r="RGC180" s="395"/>
      <c r="RGD180" s="395"/>
      <c r="RGE180" s="395"/>
      <c r="RGF180" s="395"/>
      <c r="RGG180" s="395"/>
      <c r="RGH180" s="395"/>
      <c r="RGI180" s="395"/>
      <c r="RGJ180" s="395"/>
      <c r="RGK180" s="395"/>
      <c r="RGL180" s="395"/>
      <c r="RGM180" s="395"/>
      <c r="RGN180" s="395"/>
      <c r="RGO180" s="395"/>
      <c r="RGP180" s="395"/>
      <c r="RGQ180" s="395"/>
      <c r="RGR180" s="395"/>
      <c r="RGS180" s="395"/>
      <c r="RGT180" s="395"/>
      <c r="RGU180" s="395"/>
      <c r="RGV180" s="395"/>
      <c r="RGW180" s="395"/>
      <c r="RGX180" s="395"/>
      <c r="RGY180" s="395"/>
      <c r="RGZ180" s="395"/>
      <c r="RHA180" s="395"/>
      <c r="RHB180" s="395"/>
      <c r="RHC180" s="395"/>
      <c r="RHD180" s="395"/>
      <c r="RHE180" s="395"/>
      <c r="RHF180" s="395"/>
      <c r="RHG180" s="395"/>
      <c r="RHH180" s="395"/>
      <c r="RHI180" s="395"/>
      <c r="RHJ180" s="395"/>
      <c r="RHK180" s="395"/>
      <c r="RHL180" s="395"/>
      <c r="RHM180" s="395"/>
      <c r="RHN180" s="395"/>
      <c r="RHO180" s="395"/>
      <c r="RHP180" s="395"/>
      <c r="RHQ180" s="395"/>
      <c r="RHR180" s="395"/>
      <c r="RHS180" s="395"/>
      <c r="RHT180" s="395"/>
      <c r="RHU180" s="395"/>
      <c r="RHV180" s="395"/>
      <c r="RHW180" s="395"/>
      <c r="RHX180" s="395"/>
      <c r="RHY180" s="395"/>
      <c r="RHZ180" s="395"/>
      <c r="RIA180" s="395"/>
      <c r="RIB180" s="395"/>
      <c r="RIC180" s="395"/>
      <c r="RID180" s="395"/>
      <c r="RIE180" s="395"/>
      <c r="RIF180" s="395"/>
      <c r="RIG180" s="395"/>
      <c r="RIH180" s="395"/>
      <c r="RII180" s="395"/>
      <c r="RIJ180" s="395"/>
      <c r="RIK180" s="395"/>
      <c r="RIL180" s="395"/>
      <c r="RIM180" s="395"/>
      <c r="RIN180" s="395"/>
      <c r="RIO180" s="395"/>
      <c r="RIP180" s="395"/>
      <c r="RIQ180" s="395"/>
      <c r="RIR180" s="395"/>
      <c r="RIS180" s="395"/>
      <c r="RIT180" s="395"/>
      <c r="RIU180" s="395"/>
      <c r="RIV180" s="395"/>
      <c r="RIW180" s="395"/>
      <c r="RIX180" s="395"/>
      <c r="RIY180" s="395"/>
      <c r="RIZ180" s="395"/>
      <c r="RJA180" s="395"/>
      <c r="RJB180" s="395"/>
      <c r="RJC180" s="395"/>
      <c r="RJD180" s="395"/>
      <c r="RJE180" s="395"/>
      <c r="RJF180" s="395"/>
      <c r="RJG180" s="395"/>
      <c r="RJH180" s="395"/>
      <c r="RJI180" s="395"/>
      <c r="RJJ180" s="395"/>
      <c r="RJK180" s="395"/>
      <c r="RJL180" s="395"/>
      <c r="RJM180" s="395"/>
      <c r="RJN180" s="395"/>
      <c r="RJO180" s="395"/>
      <c r="RJP180" s="395"/>
      <c r="RJQ180" s="395"/>
      <c r="RJR180" s="395"/>
      <c r="RJS180" s="395"/>
      <c r="RJT180" s="395"/>
      <c r="RJU180" s="395"/>
      <c r="RJV180" s="395"/>
      <c r="RJW180" s="395"/>
      <c r="RJX180" s="395"/>
      <c r="RJY180" s="395"/>
      <c r="RJZ180" s="395"/>
      <c r="RKA180" s="395"/>
      <c r="RKB180" s="395"/>
      <c r="RKC180" s="395"/>
      <c r="RKD180" s="395"/>
      <c r="RKE180" s="395"/>
      <c r="RKF180" s="395"/>
      <c r="RKG180" s="395"/>
      <c r="RKH180" s="395"/>
      <c r="RKI180" s="395"/>
      <c r="RKJ180" s="395"/>
      <c r="RKK180" s="395"/>
      <c r="RKL180" s="395"/>
      <c r="RKM180" s="395"/>
      <c r="RKN180" s="395"/>
      <c r="RKO180" s="395"/>
      <c r="RKP180" s="395"/>
      <c r="RKQ180" s="395"/>
      <c r="RKR180" s="395"/>
      <c r="RKS180" s="395"/>
      <c r="RKT180" s="395"/>
      <c r="RKU180" s="395"/>
      <c r="RKV180" s="395"/>
      <c r="RKW180" s="395"/>
      <c r="RKX180" s="395"/>
      <c r="RKY180" s="395"/>
      <c r="RKZ180" s="395"/>
      <c r="RLA180" s="395"/>
      <c r="RLB180" s="395"/>
      <c r="RLC180" s="395"/>
      <c r="RLD180" s="395"/>
      <c r="RLE180" s="395"/>
      <c r="RLF180" s="395"/>
      <c r="RLG180" s="395"/>
      <c r="RLH180" s="395"/>
      <c r="RLI180" s="395"/>
      <c r="RLJ180" s="395"/>
      <c r="RLK180" s="395"/>
      <c r="RLL180" s="395"/>
      <c r="RLM180" s="395"/>
      <c r="RLN180" s="395"/>
      <c r="RLO180" s="395"/>
      <c r="RLP180" s="395"/>
      <c r="RLQ180" s="395"/>
      <c r="RLR180" s="395"/>
      <c r="RLS180" s="395"/>
      <c r="RLT180" s="395"/>
      <c r="RLU180" s="395"/>
      <c r="RLV180" s="395"/>
      <c r="RLW180" s="395"/>
      <c r="RLX180" s="395"/>
      <c r="RLY180" s="395"/>
      <c r="RLZ180" s="395"/>
      <c r="RMA180" s="395"/>
      <c r="RMB180" s="395"/>
      <c r="RMC180" s="395"/>
      <c r="RMD180" s="395"/>
      <c r="RME180" s="395"/>
      <c r="RMF180" s="395"/>
      <c r="RMG180" s="395"/>
      <c r="RMH180" s="395"/>
      <c r="RMI180" s="395"/>
      <c r="RMJ180" s="395"/>
      <c r="RMK180" s="395"/>
      <c r="RML180" s="395"/>
      <c r="RMM180" s="395"/>
      <c r="RMN180" s="395"/>
      <c r="RMO180" s="395"/>
      <c r="RMP180" s="395"/>
      <c r="RMQ180" s="395"/>
      <c r="RMR180" s="395"/>
      <c r="RMS180" s="395"/>
      <c r="RMT180" s="395"/>
      <c r="RMU180" s="395"/>
      <c r="RMV180" s="395"/>
      <c r="RMW180" s="395"/>
      <c r="RMX180" s="395"/>
      <c r="RMY180" s="395"/>
      <c r="RMZ180" s="395"/>
      <c r="RNA180" s="395"/>
      <c r="RNB180" s="395"/>
      <c r="RNC180" s="395"/>
      <c r="RND180" s="395"/>
      <c r="RNE180" s="395"/>
      <c r="RNF180" s="395"/>
      <c r="RNG180" s="395"/>
      <c r="RNH180" s="395"/>
      <c r="RNI180" s="395"/>
      <c r="RNJ180" s="395"/>
      <c r="RNK180" s="395"/>
      <c r="RNL180" s="395"/>
      <c r="RNM180" s="395"/>
      <c r="RNN180" s="395"/>
      <c r="RNO180" s="395"/>
      <c r="RNP180" s="395"/>
      <c r="RNQ180" s="395"/>
      <c r="RNR180" s="395"/>
      <c r="RNS180" s="395"/>
      <c r="RNT180" s="395"/>
      <c r="RNU180" s="395"/>
      <c r="RNV180" s="395"/>
      <c r="RNW180" s="395"/>
      <c r="RNX180" s="395"/>
      <c r="RNY180" s="395"/>
      <c r="RNZ180" s="395"/>
      <c r="ROA180" s="395"/>
      <c r="ROB180" s="395"/>
      <c r="ROC180" s="395"/>
      <c r="ROD180" s="395"/>
      <c r="ROE180" s="395"/>
      <c r="ROF180" s="395"/>
      <c r="ROG180" s="395"/>
      <c r="ROH180" s="395"/>
      <c r="ROI180" s="395"/>
      <c r="ROJ180" s="395"/>
      <c r="ROK180" s="395"/>
      <c r="ROL180" s="395"/>
      <c r="ROM180" s="395"/>
      <c r="RON180" s="395"/>
      <c r="ROO180" s="395"/>
      <c r="ROP180" s="395"/>
      <c r="ROQ180" s="395"/>
      <c r="ROR180" s="395"/>
      <c r="ROS180" s="395"/>
      <c r="ROT180" s="395"/>
      <c r="ROU180" s="395"/>
      <c r="ROV180" s="395"/>
      <c r="ROW180" s="395"/>
      <c r="ROX180" s="395"/>
      <c r="ROY180" s="395"/>
      <c r="ROZ180" s="395"/>
      <c r="RPA180" s="395"/>
      <c r="RPB180" s="395"/>
      <c r="RPC180" s="395"/>
      <c r="RPD180" s="395"/>
      <c r="RPE180" s="395"/>
      <c r="RPF180" s="395"/>
      <c r="RPG180" s="395"/>
      <c r="RPH180" s="395"/>
      <c r="RPI180" s="395"/>
      <c r="RPJ180" s="395"/>
      <c r="RPK180" s="395"/>
      <c r="RPL180" s="395"/>
      <c r="RPM180" s="395"/>
      <c r="RPN180" s="395"/>
      <c r="RPO180" s="395"/>
      <c r="RPP180" s="395"/>
      <c r="RPQ180" s="395"/>
      <c r="RPR180" s="395"/>
      <c r="RPS180" s="395"/>
      <c r="RPT180" s="395"/>
      <c r="RPU180" s="395"/>
      <c r="RPV180" s="395"/>
      <c r="RPW180" s="395"/>
      <c r="RPX180" s="395"/>
      <c r="RPY180" s="395"/>
      <c r="RPZ180" s="395"/>
      <c r="RQA180" s="395"/>
      <c r="RQB180" s="395"/>
      <c r="RQC180" s="395"/>
      <c r="RQD180" s="395"/>
      <c r="RQE180" s="395"/>
      <c r="RQF180" s="395"/>
      <c r="RQG180" s="395"/>
      <c r="RQH180" s="395"/>
      <c r="RQI180" s="395"/>
      <c r="RQJ180" s="395"/>
      <c r="RQK180" s="395"/>
      <c r="RQL180" s="395"/>
      <c r="RQM180" s="395"/>
      <c r="RQN180" s="395"/>
      <c r="RQO180" s="395"/>
      <c r="RQP180" s="395"/>
      <c r="RQQ180" s="395"/>
      <c r="RQR180" s="395"/>
      <c r="RQS180" s="395"/>
      <c r="RQT180" s="395"/>
      <c r="RQU180" s="395"/>
      <c r="RQV180" s="395"/>
      <c r="RQW180" s="395"/>
      <c r="RQX180" s="395"/>
      <c r="RQY180" s="395"/>
      <c r="RQZ180" s="395"/>
      <c r="RRA180" s="395"/>
      <c r="RRB180" s="395"/>
      <c r="RRC180" s="395"/>
      <c r="RRD180" s="395"/>
      <c r="RRE180" s="395"/>
      <c r="RRF180" s="395"/>
      <c r="RRG180" s="395"/>
      <c r="RRH180" s="395"/>
      <c r="RRI180" s="395"/>
      <c r="RRJ180" s="395"/>
      <c r="RRK180" s="395"/>
      <c r="RRL180" s="395"/>
      <c r="RRM180" s="395"/>
      <c r="RRN180" s="395"/>
      <c r="RRO180" s="395"/>
      <c r="RRP180" s="395"/>
      <c r="RRQ180" s="395"/>
      <c r="RRR180" s="395"/>
      <c r="RRS180" s="395"/>
      <c r="RRT180" s="395"/>
      <c r="RRU180" s="395"/>
      <c r="RRV180" s="395"/>
      <c r="RRW180" s="395"/>
      <c r="RRX180" s="395"/>
      <c r="RRY180" s="395"/>
      <c r="RRZ180" s="395"/>
      <c r="RSA180" s="395"/>
      <c r="RSB180" s="395"/>
      <c r="RSC180" s="395"/>
      <c r="RSD180" s="395"/>
      <c r="RSE180" s="395"/>
      <c r="RSF180" s="395"/>
      <c r="RSG180" s="395"/>
      <c r="RSH180" s="395"/>
      <c r="RSI180" s="395"/>
      <c r="RSJ180" s="395"/>
      <c r="RSK180" s="395"/>
      <c r="RSL180" s="395"/>
      <c r="RSM180" s="395"/>
      <c r="RSN180" s="395"/>
      <c r="RSO180" s="395"/>
      <c r="RSP180" s="395"/>
      <c r="RSQ180" s="395"/>
      <c r="RSR180" s="395"/>
      <c r="RSS180" s="395"/>
      <c r="RST180" s="395"/>
      <c r="RSU180" s="395"/>
      <c r="RSV180" s="395"/>
      <c r="RSW180" s="395"/>
      <c r="RSX180" s="395"/>
      <c r="RSY180" s="395"/>
      <c r="RSZ180" s="395"/>
      <c r="RTA180" s="395"/>
      <c r="RTB180" s="395"/>
      <c r="RTC180" s="395"/>
      <c r="RTD180" s="395"/>
      <c r="RTE180" s="395"/>
      <c r="RTF180" s="395"/>
      <c r="RTG180" s="395"/>
      <c r="RTH180" s="395"/>
      <c r="RTI180" s="395"/>
      <c r="RTJ180" s="395"/>
      <c r="RTK180" s="395"/>
      <c r="RTL180" s="395"/>
      <c r="RTM180" s="395"/>
      <c r="RTN180" s="395"/>
      <c r="RTO180" s="395"/>
      <c r="RTP180" s="395"/>
      <c r="RTQ180" s="395"/>
      <c r="RTR180" s="395"/>
      <c r="RTS180" s="395"/>
      <c r="RTT180" s="395"/>
      <c r="RTU180" s="395"/>
      <c r="RTV180" s="395"/>
      <c r="RTW180" s="395"/>
      <c r="RTX180" s="395"/>
      <c r="RTY180" s="395"/>
      <c r="RTZ180" s="395"/>
      <c r="RUA180" s="395"/>
      <c r="RUB180" s="395"/>
      <c r="RUC180" s="395"/>
      <c r="RUD180" s="395"/>
      <c r="RUE180" s="395"/>
      <c r="RUF180" s="395"/>
      <c r="RUG180" s="395"/>
      <c r="RUH180" s="395"/>
      <c r="RUI180" s="395"/>
      <c r="RUJ180" s="395"/>
      <c r="RUK180" s="395"/>
      <c r="RUL180" s="395"/>
      <c r="RUM180" s="395"/>
      <c r="RUN180" s="395"/>
      <c r="RUO180" s="395"/>
      <c r="RUP180" s="395"/>
      <c r="RUQ180" s="395"/>
      <c r="RUR180" s="395"/>
      <c r="RUS180" s="395"/>
      <c r="RUT180" s="395"/>
      <c r="RUU180" s="395"/>
      <c r="RUV180" s="395"/>
      <c r="RUW180" s="395"/>
      <c r="RUX180" s="395"/>
      <c r="RUY180" s="395"/>
      <c r="RUZ180" s="395"/>
      <c r="RVA180" s="395"/>
      <c r="RVB180" s="395"/>
      <c r="RVC180" s="395"/>
      <c r="RVD180" s="395"/>
      <c r="RVE180" s="395"/>
      <c r="RVF180" s="395"/>
      <c r="RVG180" s="395"/>
      <c r="RVH180" s="395"/>
      <c r="RVI180" s="395"/>
      <c r="RVJ180" s="395"/>
      <c r="RVK180" s="395"/>
      <c r="RVL180" s="395"/>
      <c r="RVM180" s="395"/>
      <c r="RVN180" s="395"/>
      <c r="RVO180" s="395"/>
      <c r="RVP180" s="395"/>
      <c r="RVQ180" s="395"/>
      <c r="RVR180" s="395"/>
      <c r="RVS180" s="395"/>
      <c r="RVT180" s="395"/>
      <c r="RVU180" s="395"/>
      <c r="RVV180" s="395"/>
      <c r="RVW180" s="395"/>
      <c r="RVX180" s="395"/>
      <c r="RVY180" s="395"/>
      <c r="RVZ180" s="395"/>
      <c r="RWA180" s="395"/>
      <c r="RWB180" s="395"/>
      <c r="RWC180" s="395"/>
      <c r="RWD180" s="395"/>
      <c r="RWE180" s="395"/>
      <c r="RWF180" s="395"/>
      <c r="RWG180" s="395"/>
      <c r="RWH180" s="395"/>
      <c r="RWI180" s="395"/>
      <c r="RWJ180" s="395"/>
      <c r="RWK180" s="395"/>
      <c r="RWL180" s="395"/>
      <c r="RWM180" s="395"/>
      <c r="RWN180" s="395"/>
      <c r="RWO180" s="395"/>
      <c r="RWP180" s="395"/>
      <c r="RWQ180" s="395"/>
      <c r="RWR180" s="395"/>
      <c r="RWS180" s="395"/>
      <c r="RWT180" s="395"/>
      <c r="RWU180" s="395"/>
      <c r="RWV180" s="395"/>
      <c r="RWW180" s="395"/>
      <c r="RWX180" s="395"/>
      <c r="RWY180" s="395"/>
      <c r="RWZ180" s="395"/>
      <c r="RXA180" s="395"/>
      <c r="RXB180" s="395"/>
      <c r="RXC180" s="395"/>
      <c r="RXD180" s="395"/>
      <c r="RXE180" s="395"/>
      <c r="RXF180" s="395"/>
      <c r="RXG180" s="395"/>
      <c r="RXH180" s="395"/>
      <c r="RXI180" s="395"/>
      <c r="RXJ180" s="395"/>
      <c r="RXK180" s="395"/>
      <c r="RXL180" s="395"/>
      <c r="RXM180" s="395"/>
      <c r="RXN180" s="395"/>
      <c r="RXO180" s="395"/>
      <c r="RXP180" s="395"/>
      <c r="RXQ180" s="395"/>
      <c r="RXR180" s="395"/>
      <c r="RXS180" s="395"/>
      <c r="RXT180" s="395"/>
      <c r="RXU180" s="395"/>
      <c r="RXV180" s="395"/>
      <c r="RXW180" s="395"/>
      <c r="RXX180" s="395"/>
      <c r="RXY180" s="395"/>
      <c r="RXZ180" s="395"/>
      <c r="RYA180" s="395"/>
      <c r="RYB180" s="395"/>
      <c r="RYC180" s="395"/>
      <c r="RYD180" s="395"/>
      <c r="RYE180" s="395"/>
      <c r="RYF180" s="395"/>
      <c r="RYG180" s="395"/>
      <c r="RYH180" s="395"/>
      <c r="RYI180" s="395"/>
      <c r="RYJ180" s="395"/>
      <c r="RYK180" s="395"/>
      <c r="RYL180" s="395"/>
      <c r="RYM180" s="395"/>
      <c r="RYN180" s="395"/>
      <c r="RYO180" s="395"/>
      <c r="RYP180" s="395"/>
      <c r="RYQ180" s="395"/>
      <c r="RYR180" s="395"/>
      <c r="RYS180" s="395"/>
      <c r="RYT180" s="395"/>
      <c r="RYU180" s="395"/>
      <c r="RYV180" s="395"/>
      <c r="RYW180" s="395"/>
      <c r="RYX180" s="395"/>
      <c r="RYY180" s="395"/>
      <c r="RYZ180" s="395"/>
      <c r="RZA180" s="395"/>
      <c r="RZB180" s="395"/>
      <c r="RZC180" s="395"/>
      <c r="RZD180" s="395"/>
      <c r="RZE180" s="395"/>
      <c r="RZF180" s="395"/>
      <c r="RZG180" s="395"/>
      <c r="RZH180" s="395"/>
      <c r="RZI180" s="395"/>
      <c r="RZJ180" s="395"/>
      <c r="RZK180" s="395"/>
      <c r="RZL180" s="395"/>
      <c r="RZM180" s="395"/>
      <c r="RZN180" s="395"/>
      <c r="RZO180" s="395"/>
      <c r="RZP180" s="395"/>
      <c r="RZQ180" s="395"/>
      <c r="RZR180" s="395"/>
      <c r="RZS180" s="395"/>
      <c r="RZT180" s="395"/>
      <c r="RZU180" s="395"/>
      <c r="RZV180" s="395"/>
      <c r="RZW180" s="395"/>
      <c r="RZX180" s="395"/>
      <c r="RZY180" s="395"/>
      <c r="RZZ180" s="395"/>
      <c r="SAA180" s="395"/>
      <c r="SAB180" s="395"/>
      <c r="SAC180" s="395"/>
      <c r="SAD180" s="395"/>
      <c r="SAE180" s="395"/>
      <c r="SAF180" s="395"/>
      <c r="SAG180" s="395"/>
      <c r="SAH180" s="395"/>
      <c r="SAI180" s="395"/>
      <c r="SAJ180" s="395"/>
      <c r="SAK180" s="395"/>
      <c r="SAL180" s="395"/>
      <c r="SAM180" s="395"/>
      <c r="SAN180" s="395"/>
      <c r="SAO180" s="395"/>
      <c r="SAP180" s="395"/>
      <c r="SAQ180" s="395"/>
      <c r="SAR180" s="395"/>
      <c r="SAS180" s="395"/>
      <c r="SAT180" s="395"/>
      <c r="SAU180" s="395"/>
      <c r="SAV180" s="395"/>
      <c r="SAW180" s="395"/>
      <c r="SAX180" s="395"/>
      <c r="SAY180" s="395"/>
      <c r="SAZ180" s="395"/>
      <c r="SBA180" s="395"/>
      <c r="SBB180" s="395"/>
      <c r="SBC180" s="395"/>
      <c r="SBD180" s="395"/>
      <c r="SBE180" s="395"/>
      <c r="SBF180" s="395"/>
      <c r="SBG180" s="395"/>
      <c r="SBH180" s="395"/>
      <c r="SBI180" s="395"/>
      <c r="SBJ180" s="395"/>
      <c r="SBK180" s="395"/>
      <c r="SBL180" s="395"/>
      <c r="SBM180" s="395"/>
      <c r="SBN180" s="395"/>
      <c r="SBO180" s="395"/>
      <c r="SBP180" s="395"/>
      <c r="SBQ180" s="395"/>
      <c r="SBR180" s="395"/>
      <c r="SBS180" s="395"/>
      <c r="SBT180" s="395"/>
      <c r="SBU180" s="395"/>
      <c r="SBV180" s="395"/>
      <c r="SBW180" s="395"/>
      <c r="SBX180" s="395"/>
      <c r="SBY180" s="395"/>
      <c r="SBZ180" s="395"/>
      <c r="SCA180" s="395"/>
      <c r="SCB180" s="395"/>
      <c r="SCC180" s="395"/>
      <c r="SCD180" s="395"/>
      <c r="SCE180" s="395"/>
      <c r="SCF180" s="395"/>
      <c r="SCG180" s="395"/>
      <c r="SCH180" s="395"/>
      <c r="SCI180" s="395"/>
      <c r="SCJ180" s="395"/>
      <c r="SCK180" s="395"/>
      <c r="SCL180" s="395"/>
      <c r="SCM180" s="395"/>
      <c r="SCN180" s="395"/>
      <c r="SCO180" s="395"/>
      <c r="SCP180" s="395"/>
      <c r="SCQ180" s="395"/>
      <c r="SCR180" s="395"/>
      <c r="SCS180" s="395"/>
      <c r="SCT180" s="395"/>
      <c r="SCU180" s="395"/>
      <c r="SCV180" s="395"/>
      <c r="SCW180" s="395"/>
      <c r="SCX180" s="395"/>
      <c r="SCY180" s="395"/>
      <c r="SCZ180" s="395"/>
      <c r="SDA180" s="395"/>
      <c r="SDB180" s="395"/>
      <c r="SDC180" s="395"/>
      <c r="SDD180" s="395"/>
      <c r="SDE180" s="395"/>
      <c r="SDF180" s="395"/>
      <c r="SDG180" s="395"/>
      <c r="SDH180" s="395"/>
      <c r="SDI180" s="395"/>
      <c r="SDJ180" s="395"/>
      <c r="SDK180" s="395"/>
      <c r="SDL180" s="395"/>
      <c r="SDM180" s="395"/>
      <c r="SDN180" s="395"/>
      <c r="SDO180" s="395"/>
      <c r="SDP180" s="395"/>
      <c r="SDQ180" s="395"/>
      <c r="SDR180" s="395"/>
      <c r="SDS180" s="395"/>
      <c r="SDT180" s="395"/>
      <c r="SDU180" s="395"/>
      <c r="SDV180" s="395"/>
      <c r="SDW180" s="395"/>
      <c r="SDX180" s="395"/>
      <c r="SDY180" s="395"/>
      <c r="SDZ180" s="395"/>
      <c r="SEA180" s="395"/>
      <c r="SEB180" s="395"/>
      <c r="SEC180" s="395"/>
      <c r="SED180" s="395"/>
      <c r="SEE180" s="395"/>
      <c r="SEF180" s="395"/>
      <c r="SEG180" s="395"/>
      <c r="SEH180" s="395"/>
      <c r="SEI180" s="395"/>
      <c r="SEJ180" s="395"/>
      <c r="SEK180" s="395"/>
      <c r="SEL180" s="395"/>
      <c r="SEM180" s="395"/>
      <c r="SEN180" s="395"/>
      <c r="SEO180" s="395"/>
      <c r="SEP180" s="395"/>
      <c r="SEQ180" s="395"/>
      <c r="SER180" s="395"/>
      <c r="SES180" s="395"/>
      <c r="SET180" s="395"/>
      <c r="SEU180" s="395"/>
      <c r="SEV180" s="395"/>
      <c r="SEW180" s="395"/>
      <c r="SEX180" s="395"/>
      <c r="SEY180" s="395"/>
      <c r="SEZ180" s="395"/>
      <c r="SFA180" s="395"/>
      <c r="SFB180" s="395"/>
      <c r="SFC180" s="395"/>
      <c r="SFD180" s="395"/>
      <c r="SFE180" s="395"/>
      <c r="SFF180" s="395"/>
      <c r="SFG180" s="395"/>
      <c r="SFH180" s="395"/>
      <c r="SFI180" s="395"/>
      <c r="SFJ180" s="395"/>
      <c r="SFK180" s="395"/>
      <c r="SFL180" s="395"/>
      <c r="SFM180" s="395"/>
      <c r="SFN180" s="395"/>
      <c r="SFO180" s="395"/>
      <c r="SFP180" s="395"/>
      <c r="SFQ180" s="395"/>
      <c r="SFR180" s="395"/>
      <c r="SFS180" s="395"/>
      <c r="SFT180" s="395"/>
      <c r="SFU180" s="395"/>
      <c r="SFV180" s="395"/>
      <c r="SFW180" s="395"/>
      <c r="SFX180" s="395"/>
      <c r="SFY180" s="395"/>
      <c r="SFZ180" s="395"/>
      <c r="SGA180" s="395"/>
      <c r="SGB180" s="395"/>
      <c r="SGC180" s="395"/>
      <c r="SGD180" s="395"/>
      <c r="SGE180" s="395"/>
      <c r="SGF180" s="395"/>
      <c r="SGG180" s="395"/>
      <c r="SGH180" s="395"/>
      <c r="SGI180" s="395"/>
      <c r="SGJ180" s="395"/>
      <c r="SGK180" s="395"/>
      <c r="SGL180" s="395"/>
      <c r="SGM180" s="395"/>
      <c r="SGN180" s="395"/>
      <c r="SGO180" s="395"/>
      <c r="SGP180" s="395"/>
      <c r="SGQ180" s="395"/>
      <c r="SGR180" s="395"/>
      <c r="SGS180" s="395"/>
      <c r="SGT180" s="395"/>
      <c r="SGU180" s="395"/>
      <c r="SGV180" s="395"/>
      <c r="SGW180" s="395"/>
      <c r="SGX180" s="395"/>
      <c r="SGY180" s="395"/>
      <c r="SGZ180" s="395"/>
      <c r="SHA180" s="395"/>
      <c r="SHB180" s="395"/>
      <c r="SHC180" s="395"/>
      <c r="SHD180" s="395"/>
      <c r="SHE180" s="395"/>
      <c r="SHF180" s="395"/>
      <c r="SHG180" s="395"/>
      <c r="SHH180" s="395"/>
      <c r="SHI180" s="395"/>
      <c r="SHJ180" s="395"/>
      <c r="SHK180" s="395"/>
      <c r="SHL180" s="395"/>
      <c r="SHM180" s="395"/>
      <c r="SHN180" s="395"/>
      <c r="SHO180" s="395"/>
      <c r="SHP180" s="395"/>
      <c r="SHQ180" s="395"/>
      <c r="SHR180" s="395"/>
      <c r="SHS180" s="395"/>
      <c r="SHT180" s="395"/>
      <c r="SHU180" s="395"/>
      <c r="SHV180" s="395"/>
      <c r="SHW180" s="395"/>
      <c r="SHX180" s="395"/>
      <c r="SHY180" s="395"/>
      <c r="SHZ180" s="395"/>
      <c r="SIA180" s="395"/>
      <c r="SIB180" s="395"/>
      <c r="SIC180" s="395"/>
      <c r="SID180" s="395"/>
      <c r="SIE180" s="395"/>
      <c r="SIF180" s="395"/>
      <c r="SIG180" s="395"/>
      <c r="SIH180" s="395"/>
      <c r="SII180" s="395"/>
      <c r="SIJ180" s="395"/>
      <c r="SIK180" s="395"/>
      <c r="SIL180" s="395"/>
      <c r="SIM180" s="395"/>
      <c r="SIN180" s="395"/>
      <c r="SIO180" s="395"/>
      <c r="SIP180" s="395"/>
      <c r="SIQ180" s="395"/>
      <c r="SIR180" s="395"/>
      <c r="SIS180" s="395"/>
      <c r="SIT180" s="395"/>
      <c r="SIU180" s="395"/>
      <c r="SIV180" s="395"/>
      <c r="SIW180" s="395"/>
      <c r="SIX180" s="395"/>
      <c r="SIY180" s="395"/>
      <c r="SIZ180" s="395"/>
      <c r="SJA180" s="395"/>
      <c r="SJB180" s="395"/>
      <c r="SJC180" s="395"/>
      <c r="SJD180" s="395"/>
      <c r="SJE180" s="395"/>
      <c r="SJF180" s="395"/>
      <c r="SJG180" s="395"/>
      <c r="SJH180" s="395"/>
      <c r="SJI180" s="395"/>
      <c r="SJJ180" s="395"/>
      <c r="SJK180" s="395"/>
      <c r="SJL180" s="395"/>
      <c r="SJM180" s="395"/>
      <c r="SJN180" s="395"/>
      <c r="SJO180" s="395"/>
      <c r="SJP180" s="395"/>
      <c r="SJQ180" s="395"/>
      <c r="SJR180" s="395"/>
      <c r="SJS180" s="395"/>
      <c r="SJT180" s="395"/>
      <c r="SJU180" s="395"/>
      <c r="SJV180" s="395"/>
      <c r="SJW180" s="395"/>
      <c r="SJX180" s="395"/>
      <c r="SJY180" s="395"/>
      <c r="SJZ180" s="395"/>
      <c r="SKA180" s="395"/>
      <c r="SKB180" s="395"/>
      <c r="SKC180" s="395"/>
      <c r="SKD180" s="395"/>
      <c r="SKE180" s="395"/>
      <c r="SKF180" s="395"/>
      <c r="SKG180" s="395"/>
      <c r="SKH180" s="395"/>
      <c r="SKI180" s="395"/>
      <c r="SKJ180" s="395"/>
      <c r="SKK180" s="395"/>
      <c r="SKL180" s="395"/>
      <c r="SKM180" s="395"/>
      <c r="SKN180" s="395"/>
      <c r="SKO180" s="395"/>
      <c r="SKP180" s="395"/>
      <c r="SKQ180" s="395"/>
      <c r="SKR180" s="395"/>
      <c r="SKS180" s="395"/>
      <c r="SKT180" s="395"/>
      <c r="SKU180" s="395"/>
      <c r="SKV180" s="395"/>
      <c r="SKW180" s="395"/>
      <c r="SKX180" s="395"/>
      <c r="SKY180" s="395"/>
      <c r="SKZ180" s="395"/>
      <c r="SLA180" s="395"/>
      <c r="SLB180" s="395"/>
      <c r="SLC180" s="395"/>
      <c r="SLD180" s="395"/>
      <c r="SLE180" s="395"/>
      <c r="SLF180" s="395"/>
      <c r="SLG180" s="395"/>
      <c r="SLH180" s="395"/>
      <c r="SLI180" s="395"/>
      <c r="SLJ180" s="395"/>
      <c r="SLK180" s="395"/>
      <c r="SLL180" s="395"/>
      <c r="SLM180" s="395"/>
      <c r="SLN180" s="395"/>
      <c r="SLO180" s="395"/>
      <c r="SLP180" s="395"/>
      <c r="SLQ180" s="395"/>
      <c r="SLR180" s="395"/>
      <c r="SLS180" s="395"/>
      <c r="SLT180" s="395"/>
      <c r="SLU180" s="395"/>
      <c r="SLV180" s="395"/>
      <c r="SLW180" s="395"/>
      <c r="SLX180" s="395"/>
      <c r="SLY180" s="395"/>
      <c r="SLZ180" s="395"/>
      <c r="SMA180" s="395"/>
      <c r="SMB180" s="395"/>
      <c r="SMC180" s="395"/>
      <c r="SMD180" s="395"/>
      <c r="SME180" s="395"/>
      <c r="SMF180" s="395"/>
      <c r="SMG180" s="395"/>
      <c r="SMH180" s="395"/>
      <c r="SMI180" s="395"/>
      <c r="SMJ180" s="395"/>
      <c r="SMK180" s="395"/>
      <c r="SML180" s="395"/>
      <c r="SMM180" s="395"/>
      <c r="SMN180" s="395"/>
      <c r="SMO180" s="395"/>
      <c r="SMP180" s="395"/>
      <c r="SMQ180" s="395"/>
      <c r="SMR180" s="395"/>
      <c r="SMS180" s="395"/>
      <c r="SMT180" s="395"/>
      <c r="SMU180" s="395"/>
      <c r="SMV180" s="395"/>
      <c r="SMW180" s="395"/>
      <c r="SMX180" s="395"/>
      <c r="SMY180" s="395"/>
      <c r="SMZ180" s="395"/>
      <c r="SNA180" s="395"/>
      <c r="SNB180" s="395"/>
      <c r="SNC180" s="395"/>
      <c r="SND180" s="395"/>
      <c r="SNE180" s="395"/>
      <c r="SNF180" s="395"/>
      <c r="SNG180" s="395"/>
      <c r="SNH180" s="395"/>
      <c r="SNI180" s="395"/>
      <c r="SNJ180" s="395"/>
      <c r="SNK180" s="395"/>
      <c r="SNL180" s="395"/>
      <c r="SNM180" s="395"/>
      <c r="SNN180" s="395"/>
      <c r="SNO180" s="395"/>
      <c r="SNP180" s="395"/>
      <c r="SNQ180" s="395"/>
      <c r="SNR180" s="395"/>
      <c r="SNS180" s="395"/>
      <c r="SNT180" s="395"/>
      <c r="SNU180" s="395"/>
      <c r="SNV180" s="395"/>
      <c r="SNW180" s="395"/>
      <c r="SNX180" s="395"/>
      <c r="SNY180" s="395"/>
      <c r="SNZ180" s="395"/>
      <c r="SOA180" s="395"/>
      <c r="SOB180" s="395"/>
      <c r="SOC180" s="395"/>
      <c r="SOD180" s="395"/>
      <c r="SOE180" s="395"/>
      <c r="SOF180" s="395"/>
      <c r="SOG180" s="395"/>
      <c r="SOH180" s="395"/>
      <c r="SOI180" s="395"/>
      <c r="SOJ180" s="395"/>
      <c r="SOK180" s="395"/>
      <c r="SOL180" s="395"/>
      <c r="SOM180" s="395"/>
      <c r="SON180" s="395"/>
      <c r="SOO180" s="395"/>
      <c r="SOP180" s="395"/>
      <c r="SOQ180" s="395"/>
      <c r="SOR180" s="395"/>
      <c r="SOS180" s="395"/>
      <c r="SOT180" s="395"/>
      <c r="SOU180" s="395"/>
      <c r="SOV180" s="395"/>
      <c r="SOW180" s="395"/>
      <c r="SOX180" s="395"/>
      <c r="SOY180" s="395"/>
      <c r="SOZ180" s="395"/>
      <c r="SPA180" s="395"/>
      <c r="SPB180" s="395"/>
      <c r="SPC180" s="395"/>
      <c r="SPD180" s="395"/>
      <c r="SPE180" s="395"/>
      <c r="SPF180" s="395"/>
      <c r="SPG180" s="395"/>
      <c r="SPH180" s="395"/>
      <c r="SPI180" s="395"/>
      <c r="SPJ180" s="395"/>
      <c r="SPK180" s="395"/>
      <c r="SPL180" s="395"/>
      <c r="SPM180" s="395"/>
      <c r="SPN180" s="395"/>
      <c r="SPO180" s="395"/>
      <c r="SPP180" s="395"/>
      <c r="SPQ180" s="395"/>
      <c r="SPR180" s="395"/>
      <c r="SPS180" s="395"/>
      <c r="SPT180" s="395"/>
      <c r="SPU180" s="395"/>
      <c r="SPV180" s="395"/>
      <c r="SPW180" s="395"/>
      <c r="SPX180" s="395"/>
      <c r="SPY180" s="395"/>
      <c r="SPZ180" s="395"/>
      <c r="SQA180" s="395"/>
      <c r="SQB180" s="395"/>
      <c r="SQC180" s="395"/>
      <c r="SQD180" s="395"/>
      <c r="SQE180" s="395"/>
      <c r="SQF180" s="395"/>
      <c r="SQG180" s="395"/>
      <c r="SQH180" s="395"/>
      <c r="SQI180" s="395"/>
      <c r="SQJ180" s="395"/>
      <c r="SQK180" s="395"/>
      <c r="SQL180" s="395"/>
      <c r="SQM180" s="395"/>
      <c r="SQN180" s="395"/>
      <c r="SQO180" s="395"/>
      <c r="SQP180" s="395"/>
      <c r="SQQ180" s="395"/>
      <c r="SQR180" s="395"/>
      <c r="SQS180" s="395"/>
      <c r="SQT180" s="395"/>
      <c r="SQU180" s="395"/>
      <c r="SQV180" s="395"/>
      <c r="SQW180" s="395"/>
      <c r="SQX180" s="395"/>
      <c r="SQY180" s="395"/>
      <c r="SQZ180" s="395"/>
      <c r="SRA180" s="395"/>
      <c r="SRB180" s="395"/>
      <c r="SRC180" s="395"/>
      <c r="SRD180" s="395"/>
      <c r="SRE180" s="395"/>
      <c r="SRF180" s="395"/>
      <c r="SRG180" s="395"/>
      <c r="SRH180" s="395"/>
      <c r="SRI180" s="395"/>
      <c r="SRJ180" s="395"/>
      <c r="SRK180" s="395"/>
      <c r="SRL180" s="395"/>
      <c r="SRM180" s="395"/>
      <c r="SRN180" s="395"/>
      <c r="SRO180" s="395"/>
      <c r="SRP180" s="395"/>
      <c r="SRQ180" s="395"/>
      <c r="SRR180" s="395"/>
      <c r="SRS180" s="395"/>
      <c r="SRT180" s="395"/>
      <c r="SRU180" s="395"/>
      <c r="SRV180" s="395"/>
      <c r="SRW180" s="395"/>
      <c r="SRX180" s="395"/>
      <c r="SRY180" s="395"/>
      <c r="SRZ180" s="395"/>
      <c r="SSA180" s="395"/>
      <c r="SSB180" s="395"/>
      <c r="SSC180" s="395"/>
      <c r="SSD180" s="395"/>
      <c r="SSE180" s="395"/>
      <c r="SSF180" s="395"/>
      <c r="SSG180" s="395"/>
      <c r="SSH180" s="395"/>
      <c r="SSI180" s="395"/>
      <c r="SSJ180" s="395"/>
      <c r="SSK180" s="395"/>
      <c r="SSL180" s="395"/>
      <c r="SSM180" s="395"/>
      <c r="SSN180" s="395"/>
      <c r="SSO180" s="395"/>
      <c r="SSP180" s="395"/>
      <c r="SSQ180" s="395"/>
      <c r="SSR180" s="395"/>
      <c r="SSS180" s="395"/>
      <c r="SST180" s="395"/>
      <c r="SSU180" s="395"/>
      <c r="SSV180" s="395"/>
      <c r="SSW180" s="395"/>
      <c r="SSX180" s="395"/>
      <c r="SSY180" s="395"/>
      <c r="SSZ180" s="395"/>
      <c r="STA180" s="395"/>
      <c r="STB180" s="395"/>
      <c r="STC180" s="395"/>
      <c r="STD180" s="395"/>
      <c r="STE180" s="395"/>
      <c r="STF180" s="395"/>
      <c r="STG180" s="395"/>
      <c r="STH180" s="395"/>
      <c r="STI180" s="395"/>
      <c r="STJ180" s="395"/>
      <c r="STK180" s="395"/>
      <c r="STL180" s="395"/>
      <c r="STM180" s="395"/>
      <c r="STN180" s="395"/>
      <c r="STO180" s="395"/>
      <c r="STP180" s="395"/>
      <c r="STQ180" s="395"/>
      <c r="STR180" s="395"/>
      <c r="STS180" s="395"/>
      <c r="STT180" s="395"/>
      <c r="STU180" s="395"/>
      <c r="STV180" s="395"/>
      <c r="STW180" s="395"/>
      <c r="STX180" s="395"/>
      <c r="STY180" s="395"/>
      <c r="STZ180" s="395"/>
      <c r="SUA180" s="395"/>
      <c r="SUB180" s="395"/>
      <c r="SUC180" s="395"/>
      <c r="SUD180" s="395"/>
      <c r="SUE180" s="395"/>
      <c r="SUF180" s="395"/>
      <c r="SUG180" s="395"/>
      <c r="SUH180" s="395"/>
      <c r="SUI180" s="395"/>
      <c r="SUJ180" s="395"/>
      <c r="SUK180" s="395"/>
      <c r="SUL180" s="395"/>
      <c r="SUM180" s="395"/>
      <c r="SUN180" s="395"/>
      <c r="SUO180" s="395"/>
      <c r="SUP180" s="395"/>
      <c r="SUQ180" s="395"/>
      <c r="SUR180" s="395"/>
      <c r="SUS180" s="395"/>
      <c r="SUT180" s="395"/>
      <c r="SUU180" s="395"/>
      <c r="SUV180" s="395"/>
      <c r="SUW180" s="395"/>
      <c r="SUX180" s="395"/>
      <c r="SUY180" s="395"/>
      <c r="SUZ180" s="395"/>
      <c r="SVA180" s="395"/>
      <c r="SVB180" s="395"/>
      <c r="SVC180" s="395"/>
      <c r="SVD180" s="395"/>
      <c r="SVE180" s="395"/>
      <c r="SVF180" s="395"/>
      <c r="SVG180" s="395"/>
      <c r="SVH180" s="395"/>
      <c r="SVI180" s="395"/>
      <c r="SVJ180" s="395"/>
      <c r="SVK180" s="395"/>
      <c r="SVL180" s="395"/>
      <c r="SVM180" s="395"/>
      <c r="SVN180" s="395"/>
      <c r="SVO180" s="395"/>
      <c r="SVP180" s="395"/>
      <c r="SVQ180" s="395"/>
      <c r="SVR180" s="395"/>
      <c r="SVS180" s="395"/>
      <c r="SVT180" s="395"/>
      <c r="SVU180" s="395"/>
      <c r="SVV180" s="395"/>
      <c r="SVW180" s="395"/>
      <c r="SVX180" s="395"/>
      <c r="SVY180" s="395"/>
      <c r="SVZ180" s="395"/>
      <c r="SWA180" s="395"/>
      <c r="SWB180" s="395"/>
      <c r="SWC180" s="395"/>
      <c r="SWD180" s="395"/>
      <c r="SWE180" s="395"/>
      <c r="SWF180" s="395"/>
      <c r="SWG180" s="395"/>
      <c r="SWH180" s="395"/>
      <c r="SWI180" s="395"/>
      <c r="SWJ180" s="395"/>
      <c r="SWK180" s="395"/>
      <c r="SWL180" s="395"/>
      <c r="SWM180" s="395"/>
      <c r="SWN180" s="395"/>
      <c r="SWO180" s="395"/>
      <c r="SWP180" s="395"/>
      <c r="SWQ180" s="395"/>
      <c r="SWR180" s="395"/>
      <c r="SWS180" s="395"/>
      <c r="SWT180" s="395"/>
      <c r="SWU180" s="395"/>
      <c r="SWV180" s="395"/>
      <c r="SWW180" s="395"/>
      <c r="SWX180" s="395"/>
      <c r="SWY180" s="395"/>
      <c r="SWZ180" s="395"/>
      <c r="SXA180" s="395"/>
      <c r="SXB180" s="395"/>
      <c r="SXC180" s="395"/>
      <c r="SXD180" s="395"/>
      <c r="SXE180" s="395"/>
      <c r="SXF180" s="395"/>
      <c r="SXG180" s="395"/>
      <c r="SXH180" s="395"/>
      <c r="SXI180" s="395"/>
      <c r="SXJ180" s="395"/>
      <c r="SXK180" s="395"/>
      <c r="SXL180" s="395"/>
      <c r="SXM180" s="395"/>
      <c r="SXN180" s="395"/>
      <c r="SXO180" s="395"/>
      <c r="SXP180" s="395"/>
      <c r="SXQ180" s="395"/>
      <c r="SXR180" s="395"/>
      <c r="SXS180" s="395"/>
      <c r="SXT180" s="395"/>
      <c r="SXU180" s="395"/>
      <c r="SXV180" s="395"/>
      <c r="SXW180" s="395"/>
      <c r="SXX180" s="395"/>
      <c r="SXY180" s="395"/>
      <c r="SXZ180" s="395"/>
      <c r="SYA180" s="395"/>
      <c r="SYB180" s="395"/>
      <c r="SYC180" s="395"/>
      <c r="SYD180" s="395"/>
      <c r="SYE180" s="395"/>
      <c r="SYF180" s="395"/>
      <c r="SYG180" s="395"/>
      <c r="SYH180" s="395"/>
      <c r="SYI180" s="395"/>
      <c r="SYJ180" s="395"/>
      <c r="SYK180" s="395"/>
      <c r="SYL180" s="395"/>
      <c r="SYM180" s="395"/>
      <c r="SYN180" s="395"/>
      <c r="SYO180" s="395"/>
      <c r="SYP180" s="395"/>
      <c r="SYQ180" s="395"/>
      <c r="SYR180" s="395"/>
      <c r="SYS180" s="395"/>
      <c r="SYT180" s="395"/>
      <c r="SYU180" s="395"/>
      <c r="SYV180" s="395"/>
      <c r="SYW180" s="395"/>
      <c r="SYX180" s="395"/>
      <c r="SYY180" s="395"/>
      <c r="SYZ180" s="395"/>
      <c r="SZA180" s="395"/>
      <c r="SZB180" s="395"/>
      <c r="SZC180" s="395"/>
      <c r="SZD180" s="395"/>
      <c r="SZE180" s="395"/>
      <c r="SZF180" s="395"/>
      <c r="SZG180" s="395"/>
      <c r="SZH180" s="395"/>
      <c r="SZI180" s="395"/>
      <c r="SZJ180" s="395"/>
      <c r="SZK180" s="395"/>
      <c r="SZL180" s="395"/>
      <c r="SZM180" s="395"/>
      <c r="SZN180" s="395"/>
      <c r="SZO180" s="395"/>
      <c r="SZP180" s="395"/>
      <c r="SZQ180" s="395"/>
      <c r="SZR180" s="395"/>
      <c r="SZS180" s="395"/>
      <c r="SZT180" s="395"/>
      <c r="SZU180" s="395"/>
      <c r="SZV180" s="395"/>
      <c r="SZW180" s="395"/>
      <c r="SZX180" s="395"/>
      <c r="SZY180" s="395"/>
      <c r="SZZ180" s="395"/>
      <c r="TAA180" s="395"/>
      <c r="TAB180" s="395"/>
      <c r="TAC180" s="395"/>
      <c r="TAD180" s="395"/>
      <c r="TAE180" s="395"/>
      <c r="TAF180" s="395"/>
      <c r="TAG180" s="395"/>
      <c r="TAH180" s="395"/>
      <c r="TAI180" s="395"/>
      <c r="TAJ180" s="395"/>
      <c r="TAK180" s="395"/>
      <c r="TAL180" s="395"/>
      <c r="TAM180" s="395"/>
      <c r="TAN180" s="395"/>
      <c r="TAO180" s="395"/>
      <c r="TAP180" s="395"/>
      <c r="TAQ180" s="395"/>
      <c r="TAR180" s="395"/>
      <c r="TAS180" s="395"/>
      <c r="TAT180" s="395"/>
      <c r="TAU180" s="395"/>
      <c r="TAV180" s="395"/>
      <c r="TAW180" s="395"/>
      <c r="TAX180" s="395"/>
      <c r="TAY180" s="395"/>
      <c r="TAZ180" s="395"/>
      <c r="TBA180" s="395"/>
      <c r="TBB180" s="395"/>
      <c r="TBC180" s="395"/>
      <c r="TBD180" s="395"/>
      <c r="TBE180" s="395"/>
      <c r="TBF180" s="395"/>
      <c r="TBG180" s="395"/>
      <c r="TBH180" s="395"/>
      <c r="TBI180" s="395"/>
      <c r="TBJ180" s="395"/>
      <c r="TBK180" s="395"/>
      <c r="TBL180" s="395"/>
      <c r="TBM180" s="395"/>
      <c r="TBN180" s="395"/>
      <c r="TBO180" s="395"/>
      <c r="TBP180" s="395"/>
      <c r="TBQ180" s="395"/>
      <c r="TBR180" s="395"/>
      <c r="TBS180" s="395"/>
      <c r="TBT180" s="395"/>
      <c r="TBU180" s="395"/>
      <c r="TBV180" s="395"/>
      <c r="TBW180" s="395"/>
      <c r="TBX180" s="395"/>
      <c r="TBY180" s="395"/>
      <c r="TBZ180" s="395"/>
      <c r="TCA180" s="395"/>
      <c r="TCB180" s="395"/>
      <c r="TCC180" s="395"/>
      <c r="TCD180" s="395"/>
      <c r="TCE180" s="395"/>
      <c r="TCF180" s="395"/>
      <c r="TCG180" s="395"/>
      <c r="TCH180" s="395"/>
      <c r="TCI180" s="395"/>
      <c r="TCJ180" s="395"/>
      <c r="TCK180" s="395"/>
      <c r="TCL180" s="395"/>
      <c r="TCM180" s="395"/>
      <c r="TCN180" s="395"/>
      <c r="TCO180" s="395"/>
      <c r="TCP180" s="395"/>
      <c r="TCQ180" s="395"/>
      <c r="TCR180" s="395"/>
      <c r="TCS180" s="395"/>
      <c r="TCT180" s="395"/>
      <c r="TCU180" s="395"/>
      <c r="TCV180" s="395"/>
      <c r="TCW180" s="395"/>
      <c r="TCX180" s="395"/>
      <c r="TCY180" s="395"/>
      <c r="TCZ180" s="395"/>
      <c r="TDA180" s="395"/>
      <c r="TDB180" s="395"/>
      <c r="TDC180" s="395"/>
      <c r="TDD180" s="395"/>
      <c r="TDE180" s="395"/>
      <c r="TDF180" s="395"/>
      <c r="TDG180" s="395"/>
      <c r="TDH180" s="395"/>
      <c r="TDI180" s="395"/>
      <c r="TDJ180" s="395"/>
      <c r="TDK180" s="395"/>
      <c r="TDL180" s="395"/>
      <c r="TDM180" s="395"/>
      <c r="TDN180" s="395"/>
      <c r="TDO180" s="395"/>
      <c r="TDP180" s="395"/>
      <c r="TDQ180" s="395"/>
      <c r="TDR180" s="395"/>
      <c r="TDS180" s="395"/>
      <c r="TDT180" s="395"/>
      <c r="TDU180" s="395"/>
      <c r="TDV180" s="395"/>
      <c r="TDW180" s="395"/>
      <c r="TDX180" s="395"/>
      <c r="TDY180" s="395"/>
      <c r="TDZ180" s="395"/>
      <c r="TEA180" s="395"/>
      <c r="TEB180" s="395"/>
      <c r="TEC180" s="395"/>
      <c r="TED180" s="395"/>
      <c r="TEE180" s="395"/>
      <c r="TEF180" s="395"/>
      <c r="TEG180" s="395"/>
      <c r="TEH180" s="395"/>
      <c r="TEI180" s="395"/>
      <c r="TEJ180" s="395"/>
      <c r="TEK180" s="395"/>
      <c r="TEL180" s="395"/>
      <c r="TEM180" s="395"/>
      <c r="TEN180" s="395"/>
      <c r="TEO180" s="395"/>
      <c r="TEP180" s="395"/>
      <c r="TEQ180" s="395"/>
      <c r="TER180" s="395"/>
      <c r="TES180" s="395"/>
      <c r="TET180" s="395"/>
      <c r="TEU180" s="395"/>
      <c r="TEV180" s="395"/>
      <c r="TEW180" s="395"/>
      <c r="TEX180" s="395"/>
      <c r="TEY180" s="395"/>
      <c r="TEZ180" s="395"/>
      <c r="TFA180" s="395"/>
      <c r="TFB180" s="395"/>
      <c r="TFC180" s="395"/>
      <c r="TFD180" s="395"/>
      <c r="TFE180" s="395"/>
      <c r="TFF180" s="395"/>
      <c r="TFG180" s="395"/>
      <c r="TFH180" s="395"/>
      <c r="TFI180" s="395"/>
      <c r="TFJ180" s="395"/>
      <c r="TFK180" s="395"/>
      <c r="TFL180" s="395"/>
      <c r="TFM180" s="395"/>
      <c r="TFN180" s="395"/>
      <c r="TFO180" s="395"/>
      <c r="TFP180" s="395"/>
      <c r="TFQ180" s="395"/>
      <c r="TFR180" s="395"/>
      <c r="TFS180" s="395"/>
      <c r="TFT180" s="395"/>
      <c r="TFU180" s="395"/>
      <c r="TFV180" s="395"/>
      <c r="TFW180" s="395"/>
      <c r="TFX180" s="395"/>
      <c r="TFY180" s="395"/>
      <c r="TFZ180" s="395"/>
      <c r="TGA180" s="395"/>
      <c r="TGB180" s="395"/>
      <c r="TGC180" s="395"/>
      <c r="TGD180" s="395"/>
      <c r="TGE180" s="395"/>
      <c r="TGF180" s="395"/>
      <c r="TGG180" s="395"/>
      <c r="TGH180" s="395"/>
      <c r="TGI180" s="395"/>
      <c r="TGJ180" s="395"/>
      <c r="TGK180" s="395"/>
      <c r="TGL180" s="395"/>
      <c r="TGM180" s="395"/>
      <c r="TGN180" s="395"/>
      <c r="TGO180" s="395"/>
      <c r="TGP180" s="395"/>
      <c r="TGQ180" s="395"/>
      <c r="TGR180" s="395"/>
      <c r="TGS180" s="395"/>
      <c r="TGT180" s="395"/>
      <c r="TGU180" s="395"/>
      <c r="TGV180" s="395"/>
      <c r="TGW180" s="395"/>
      <c r="TGX180" s="395"/>
      <c r="TGY180" s="395"/>
      <c r="TGZ180" s="395"/>
      <c r="THA180" s="395"/>
      <c r="THB180" s="395"/>
      <c r="THC180" s="395"/>
      <c r="THD180" s="395"/>
      <c r="THE180" s="395"/>
      <c r="THF180" s="395"/>
      <c r="THG180" s="395"/>
      <c r="THH180" s="395"/>
      <c r="THI180" s="395"/>
      <c r="THJ180" s="395"/>
      <c r="THK180" s="395"/>
      <c r="THL180" s="395"/>
      <c r="THM180" s="395"/>
      <c r="THN180" s="395"/>
      <c r="THO180" s="395"/>
      <c r="THP180" s="395"/>
      <c r="THQ180" s="395"/>
      <c r="THR180" s="395"/>
      <c r="THS180" s="395"/>
      <c r="THT180" s="395"/>
      <c r="THU180" s="395"/>
      <c r="THV180" s="395"/>
      <c r="THW180" s="395"/>
      <c r="THX180" s="395"/>
      <c r="THY180" s="395"/>
      <c r="THZ180" s="395"/>
      <c r="TIA180" s="395"/>
      <c r="TIB180" s="395"/>
      <c r="TIC180" s="395"/>
      <c r="TID180" s="395"/>
      <c r="TIE180" s="395"/>
      <c r="TIF180" s="395"/>
      <c r="TIG180" s="395"/>
      <c r="TIH180" s="395"/>
      <c r="TII180" s="395"/>
      <c r="TIJ180" s="395"/>
      <c r="TIK180" s="395"/>
      <c r="TIL180" s="395"/>
      <c r="TIM180" s="395"/>
      <c r="TIN180" s="395"/>
      <c r="TIO180" s="395"/>
      <c r="TIP180" s="395"/>
      <c r="TIQ180" s="395"/>
      <c r="TIR180" s="395"/>
      <c r="TIS180" s="395"/>
      <c r="TIT180" s="395"/>
      <c r="TIU180" s="395"/>
      <c r="TIV180" s="395"/>
      <c r="TIW180" s="395"/>
      <c r="TIX180" s="395"/>
      <c r="TIY180" s="395"/>
      <c r="TIZ180" s="395"/>
      <c r="TJA180" s="395"/>
      <c r="TJB180" s="395"/>
      <c r="TJC180" s="395"/>
      <c r="TJD180" s="395"/>
      <c r="TJE180" s="395"/>
      <c r="TJF180" s="395"/>
      <c r="TJG180" s="395"/>
      <c r="TJH180" s="395"/>
      <c r="TJI180" s="395"/>
      <c r="TJJ180" s="395"/>
      <c r="TJK180" s="395"/>
      <c r="TJL180" s="395"/>
      <c r="TJM180" s="395"/>
      <c r="TJN180" s="395"/>
      <c r="TJO180" s="395"/>
      <c r="TJP180" s="395"/>
      <c r="TJQ180" s="395"/>
      <c r="TJR180" s="395"/>
      <c r="TJS180" s="395"/>
      <c r="TJT180" s="395"/>
      <c r="TJU180" s="395"/>
      <c r="TJV180" s="395"/>
      <c r="TJW180" s="395"/>
      <c r="TJX180" s="395"/>
      <c r="TJY180" s="395"/>
      <c r="TJZ180" s="395"/>
      <c r="TKA180" s="395"/>
      <c r="TKB180" s="395"/>
      <c r="TKC180" s="395"/>
      <c r="TKD180" s="395"/>
      <c r="TKE180" s="395"/>
      <c r="TKF180" s="395"/>
      <c r="TKG180" s="395"/>
      <c r="TKH180" s="395"/>
      <c r="TKI180" s="395"/>
      <c r="TKJ180" s="395"/>
      <c r="TKK180" s="395"/>
      <c r="TKL180" s="395"/>
      <c r="TKM180" s="395"/>
      <c r="TKN180" s="395"/>
      <c r="TKO180" s="395"/>
      <c r="TKP180" s="395"/>
      <c r="TKQ180" s="395"/>
      <c r="TKR180" s="395"/>
      <c r="TKS180" s="395"/>
      <c r="TKT180" s="395"/>
      <c r="TKU180" s="395"/>
      <c r="TKV180" s="395"/>
      <c r="TKW180" s="395"/>
      <c r="TKX180" s="395"/>
      <c r="TKY180" s="395"/>
      <c r="TKZ180" s="395"/>
      <c r="TLA180" s="395"/>
      <c r="TLB180" s="395"/>
      <c r="TLC180" s="395"/>
      <c r="TLD180" s="395"/>
      <c r="TLE180" s="395"/>
      <c r="TLF180" s="395"/>
      <c r="TLG180" s="395"/>
      <c r="TLH180" s="395"/>
      <c r="TLI180" s="395"/>
      <c r="TLJ180" s="395"/>
      <c r="TLK180" s="395"/>
      <c r="TLL180" s="395"/>
      <c r="TLM180" s="395"/>
      <c r="TLN180" s="395"/>
      <c r="TLO180" s="395"/>
      <c r="TLP180" s="395"/>
      <c r="TLQ180" s="395"/>
      <c r="TLR180" s="395"/>
      <c r="TLS180" s="395"/>
      <c r="TLT180" s="395"/>
      <c r="TLU180" s="395"/>
      <c r="TLV180" s="395"/>
      <c r="TLW180" s="395"/>
      <c r="TLX180" s="395"/>
      <c r="TLY180" s="395"/>
      <c r="TLZ180" s="395"/>
      <c r="TMA180" s="395"/>
      <c r="TMB180" s="395"/>
      <c r="TMC180" s="395"/>
      <c r="TMD180" s="395"/>
      <c r="TME180" s="395"/>
      <c r="TMF180" s="395"/>
      <c r="TMG180" s="395"/>
      <c r="TMH180" s="395"/>
      <c r="TMI180" s="395"/>
      <c r="TMJ180" s="395"/>
      <c r="TMK180" s="395"/>
      <c r="TML180" s="395"/>
      <c r="TMM180" s="395"/>
      <c r="TMN180" s="395"/>
      <c r="TMO180" s="395"/>
      <c r="TMP180" s="395"/>
      <c r="TMQ180" s="395"/>
      <c r="TMR180" s="395"/>
      <c r="TMS180" s="395"/>
      <c r="TMT180" s="395"/>
      <c r="TMU180" s="395"/>
      <c r="TMV180" s="395"/>
      <c r="TMW180" s="395"/>
      <c r="TMX180" s="395"/>
      <c r="TMY180" s="395"/>
      <c r="TMZ180" s="395"/>
      <c r="TNA180" s="395"/>
      <c r="TNB180" s="395"/>
      <c r="TNC180" s="395"/>
      <c r="TND180" s="395"/>
      <c r="TNE180" s="395"/>
      <c r="TNF180" s="395"/>
      <c r="TNG180" s="395"/>
      <c r="TNH180" s="395"/>
      <c r="TNI180" s="395"/>
      <c r="TNJ180" s="395"/>
      <c r="TNK180" s="395"/>
      <c r="TNL180" s="395"/>
      <c r="TNM180" s="395"/>
      <c r="TNN180" s="395"/>
      <c r="TNO180" s="395"/>
      <c r="TNP180" s="395"/>
      <c r="TNQ180" s="395"/>
      <c r="TNR180" s="395"/>
      <c r="TNS180" s="395"/>
      <c r="TNT180" s="395"/>
      <c r="TNU180" s="395"/>
      <c r="TNV180" s="395"/>
      <c r="TNW180" s="395"/>
      <c r="TNX180" s="395"/>
      <c r="TNY180" s="395"/>
      <c r="TNZ180" s="395"/>
      <c r="TOA180" s="395"/>
      <c r="TOB180" s="395"/>
      <c r="TOC180" s="395"/>
      <c r="TOD180" s="395"/>
      <c r="TOE180" s="395"/>
      <c r="TOF180" s="395"/>
      <c r="TOG180" s="395"/>
      <c r="TOH180" s="395"/>
      <c r="TOI180" s="395"/>
      <c r="TOJ180" s="395"/>
      <c r="TOK180" s="395"/>
      <c r="TOL180" s="395"/>
      <c r="TOM180" s="395"/>
      <c r="TON180" s="395"/>
      <c r="TOO180" s="395"/>
      <c r="TOP180" s="395"/>
      <c r="TOQ180" s="395"/>
      <c r="TOR180" s="395"/>
      <c r="TOS180" s="395"/>
      <c r="TOT180" s="395"/>
      <c r="TOU180" s="395"/>
      <c r="TOV180" s="395"/>
      <c r="TOW180" s="395"/>
      <c r="TOX180" s="395"/>
      <c r="TOY180" s="395"/>
      <c r="TOZ180" s="395"/>
      <c r="TPA180" s="395"/>
      <c r="TPB180" s="395"/>
      <c r="TPC180" s="395"/>
      <c r="TPD180" s="395"/>
      <c r="TPE180" s="395"/>
      <c r="TPF180" s="395"/>
      <c r="TPG180" s="395"/>
      <c r="TPH180" s="395"/>
      <c r="TPI180" s="395"/>
      <c r="TPJ180" s="395"/>
      <c r="TPK180" s="395"/>
      <c r="TPL180" s="395"/>
      <c r="TPM180" s="395"/>
      <c r="TPN180" s="395"/>
      <c r="TPO180" s="395"/>
      <c r="TPP180" s="395"/>
      <c r="TPQ180" s="395"/>
      <c r="TPR180" s="395"/>
      <c r="TPS180" s="395"/>
      <c r="TPT180" s="395"/>
      <c r="TPU180" s="395"/>
      <c r="TPV180" s="395"/>
      <c r="TPW180" s="395"/>
      <c r="TPX180" s="395"/>
      <c r="TPY180" s="395"/>
      <c r="TPZ180" s="395"/>
      <c r="TQA180" s="395"/>
      <c r="TQB180" s="395"/>
      <c r="TQC180" s="395"/>
      <c r="TQD180" s="395"/>
      <c r="TQE180" s="395"/>
      <c r="TQF180" s="395"/>
      <c r="TQG180" s="395"/>
      <c r="TQH180" s="395"/>
      <c r="TQI180" s="395"/>
      <c r="TQJ180" s="395"/>
      <c r="TQK180" s="395"/>
      <c r="TQL180" s="395"/>
      <c r="TQM180" s="395"/>
      <c r="TQN180" s="395"/>
      <c r="TQO180" s="395"/>
      <c r="TQP180" s="395"/>
      <c r="TQQ180" s="395"/>
      <c r="TQR180" s="395"/>
      <c r="TQS180" s="395"/>
      <c r="TQT180" s="395"/>
      <c r="TQU180" s="395"/>
      <c r="TQV180" s="395"/>
      <c r="TQW180" s="395"/>
      <c r="TQX180" s="395"/>
      <c r="TQY180" s="395"/>
      <c r="TQZ180" s="395"/>
      <c r="TRA180" s="395"/>
      <c r="TRB180" s="395"/>
      <c r="TRC180" s="395"/>
      <c r="TRD180" s="395"/>
      <c r="TRE180" s="395"/>
      <c r="TRF180" s="395"/>
      <c r="TRG180" s="395"/>
      <c r="TRH180" s="395"/>
      <c r="TRI180" s="395"/>
      <c r="TRJ180" s="395"/>
      <c r="TRK180" s="395"/>
      <c r="TRL180" s="395"/>
      <c r="TRM180" s="395"/>
      <c r="TRN180" s="395"/>
      <c r="TRO180" s="395"/>
      <c r="TRP180" s="395"/>
      <c r="TRQ180" s="395"/>
      <c r="TRR180" s="395"/>
      <c r="TRS180" s="395"/>
      <c r="TRT180" s="395"/>
      <c r="TRU180" s="395"/>
      <c r="TRV180" s="395"/>
      <c r="TRW180" s="395"/>
      <c r="TRX180" s="395"/>
      <c r="TRY180" s="395"/>
      <c r="TRZ180" s="395"/>
      <c r="TSA180" s="395"/>
      <c r="TSB180" s="395"/>
      <c r="TSC180" s="395"/>
      <c r="TSD180" s="395"/>
      <c r="TSE180" s="395"/>
      <c r="TSF180" s="395"/>
      <c r="TSG180" s="395"/>
      <c r="TSH180" s="395"/>
      <c r="TSI180" s="395"/>
      <c r="TSJ180" s="395"/>
      <c r="TSK180" s="395"/>
      <c r="TSL180" s="395"/>
      <c r="TSM180" s="395"/>
      <c r="TSN180" s="395"/>
      <c r="TSO180" s="395"/>
      <c r="TSP180" s="395"/>
      <c r="TSQ180" s="395"/>
      <c r="TSR180" s="395"/>
      <c r="TSS180" s="395"/>
      <c r="TST180" s="395"/>
      <c r="TSU180" s="395"/>
      <c r="TSV180" s="395"/>
      <c r="TSW180" s="395"/>
      <c r="TSX180" s="395"/>
      <c r="TSY180" s="395"/>
      <c r="TSZ180" s="395"/>
      <c r="TTA180" s="395"/>
      <c r="TTB180" s="395"/>
      <c r="TTC180" s="395"/>
      <c r="TTD180" s="395"/>
      <c r="TTE180" s="395"/>
      <c r="TTF180" s="395"/>
      <c r="TTG180" s="395"/>
      <c r="TTH180" s="395"/>
      <c r="TTI180" s="395"/>
      <c r="TTJ180" s="395"/>
      <c r="TTK180" s="395"/>
      <c r="TTL180" s="395"/>
      <c r="TTM180" s="395"/>
      <c r="TTN180" s="395"/>
      <c r="TTO180" s="395"/>
      <c r="TTP180" s="395"/>
      <c r="TTQ180" s="395"/>
      <c r="TTR180" s="395"/>
      <c r="TTS180" s="395"/>
      <c r="TTT180" s="395"/>
      <c r="TTU180" s="395"/>
      <c r="TTV180" s="395"/>
      <c r="TTW180" s="395"/>
      <c r="TTX180" s="395"/>
      <c r="TTY180" s="395"/>
      <c r="TTZ180" s="395"/>
      <c r="TUA180" s="395"/>
      <c r="TUB180" s="395"/>
      <c r="TUC180" s="395"/>
      <c r="TUD180" s="395"/>
      <c r="TUE180" s="395"/>
      <c r="TUF180" s="395"/>
      <c r="TUG180" s="395"/>
      <c r="TUH180" s="395"/>
      <c r="TUI180" s="395"/>
      <c r="TUJ180" s="395"/>
      <c r="TUK180" s="395"/>
      <c r="TUL180" s="395"/>
      <c r="TUM180" s="395"/>
      <c r="TUN180" s="395"/>
      <c r="TUO180" s="395"/>
      <c r="TUP180" s="395"/>
      <c r="TUQ180" s="395"/>
      <c r="TUR180" s="395"/>
      <c r="TUS180" s="395"/>
      <c r="TUT180" s="395"/>
      <c r="TUU180" s="395"/>
      <c r="TUV180" s="395"/>
      <c r="TUW180" s="395"/>
      <c r="TUX180" s="395"/>
      <c r="TUY180" s="395"/>
      <c r="TUZ180" s="395"/>
      <c r="TVA180" s="395"/>
      <c r="TVB180" s="395"/>
      <c r="TVC180" s="395"/>
      <c r="TVD180" s="395"/>
      <c r="TVE180" s="395"/>
      <c r="TVF180" s="395"/>
      <c r="TVG180" s="395"/>
      <c r="TVH180" s="395"/>
      <c r="TVI180" s="395"/>
      <c r="TVJ180" s="395"/>
      <c r="TVK180" s="395"/>
      <c r="TVL180" s="395"/>
      <c r="TVM180" s="395"/>
      <c r="TVN180" s="395"/>
      <c r="TVO180" s="395"/>
      <c r="TVP180" s="395"/>
      <c r="TVQ180" s="395"/>
      <c r="TVR180" s="395"/>
      <c r="TVS180" s="395"/>
      <c r="TVT180" s="395"/>
      <c r="TVU180" s="395"/>
      <c r="TVV180" s="395"/>
      <c r="TVW180" s="395"/>
      <c r="TVX180" s="395"/>
      <c r="TVY180" s="395"/>
      <c r="TVZ180" s="395"/>
      <c r="TWA180" s="395"/>
      <c r="TWB180" s="395"/>
      <c r="TWC180" s="395"/>
      <c r="TWD180" s="395"/>
      <c r="TWE180" s="395"/>
      <c r="TWF180" s="395"/>
      <c r="TWG180" s="395"/>
      <c r="TWH180" s="395"/>
      <c r="TWI180" s="395"/>
      <c r="TWJ180" s="395"/>
      <c r="TWK180" s="395"/>
      <c r="TWL180" s="395"/>
      <c r="TWM180" s="395"/>
      <c r="TWN180" s="395"/>
      <c r="TWO180" s="395"/>
      <c r="TWP180" s="395"/>
      <c r="TWQ180" s="395"/>
      <c r="TWR180" s="395"/>
      <c r="TWS180" s="395"/>
      <c r="TWT180" s="395"/>
      <c r="TWU180" s="395"/>
      <c r="TWV180" s="395"/>
      <c r="TWW180" s="395"/>
      <c r="TWX180" s="395"/>
      <c r="TWY180" s="395"/>
      <c r="TWZ180" s="395"/>
      <c r="TXA180" s="395"/>
      <c r="TXB180" s="395"/>
      <c r="TXC180" s="395"/>
      <c r="TXD180" s="395"/>
      <c r="TXE180" s="395"/>
      <c r="TXF180" s="395"/>
      <c r="TXG180" s="395"/>
      <c r="TXH180" s="395"/>
      <c r="TXI180" s="395"/>
      <c r="TXJ180" s="395"/>
      <c r="TXK180" s="395"/>
      <c r="TXL180" s="395"/>
      <c r="TXM180" s="395"/>
      <c r="TXN180" s="395"/>
      <c r="TXO180" s="395"/>
      <c r="TXP180" s="395"/>
      <c r="TXQ180" s="395"/>
      <c r="TXR180" s="395"/>
      <c r="TXS180" s="395"/>
      <c r="TXT180" s="395"/>
      <c r="TXU180" s="395"/>
      <c r="TXV180" s="395"/>
      <c r="TXW180" s="395"/>
      <c r="TXX180" s="395"/>
      <c r="TXY180" s="395"/>
      <c r="TXZ180" s="395"/>
      <c r="TYA180" s="395"/>
      <c r="TYB180" s="395"/>
      <c r="TYC180" s="395"/>
      <c r="TYD180" s="395"/>
      <c r="TYE180" s="395"/>
      <c r="TYF180" s="395"/>
      <c r="TYG180" s="395"/>
      <c r="TYH180" s="395"/>
      <c r="TYI180" s="395"/>
      <c r="TYJ180" s="395"/>
      <c r="TYK180" s="395"/>
      <c r="TYL180" s="395"/>
      <c r="TYM180" s="395"/>
      <c r="TYN180" s="395"/>
      <c r="TYO180" s="395"/>
      <c r="TYP180" s="395"/>
      <c r="TYQ180" s="395"/>
      <c r="TYR180" s="395"/>
      <c r="TYS180" s="395"/>
      <c r="TYT180" s="395"/>
      <c r="TYU180" s="395"/>
      <c r="TYV180" s="395"/>
      <c r="TYW180" s="395"/>
      <c r="TYX180" s="395"/>
      <c r="TYY180" s="395"/>
      <c r="TYZ180" s="395"/>
      <c r="TZA180" s="395"/>
      <c r="TZB180" s="395"/>
      <c r="TZC180" s="395"/>
      <c r="TZD180" s="395"/>
      <c r="TZE180" s="395"/>
      <c r="TZF180" s="395"/>
      <c r="TZG180" s="395"/>
      <c r="TZH180" s="395"/>
      <c r="TZI180" s="395"/>
      <c r="TZJ180" s="395"/>
      <c r="TZK180" s="395"/>
      <c r="TZL180" s="395"/>
      <c r="TZM180" s="395"/>
      <c r="TZN180" s="395"/>
      <c r="TZO180" s="395"/>
      <c r="TZP180" s="395"/>
      <c r="TZQ180" s="395"/>
      <c r="TZR180" s="395"/>
      <c r="TZS180" s="395"/>
      <c r="TZT180" s="395"/>
      <c r="TZU180" s="395"/>
      <c r="TZV180" s="395"/>
      <c r="TZW180" s="395"/>
      <c r="TZX180" s="395"/>
      <c r="TZY180" s="395"/>
      <c r="TZZ180" s="395"/>
      <c r="UAA180" s="395"/>
      <c r="UAB180" s="395"/>
      <c r="UAC180" s="395"/>
      <c r="UAD180" s="395"/>
      <c r="UAE180" s="395"/>
      <c r="UAF180" s="395"/>
      <c r="UAG180" s="395"/>
      <c r="UAH180" s="395"/>
      <c r="UAI180" s="395"/>
      <c r="UAJ180" s="395"/>
      <c r="UAK180" s="395"/>
      <c r="UAL180" s="395"/>
      <c r="UAM180" s="395"/>
      <c r="UAN180" s="395"/>
      <c r="UAO180" s="395"/>
      <c r="UAP180" s="395"/>
      <c r="UAQ180" s="395"/>
      <c r="UAR180" s="395"/>
      <c r="UAS180" s="395"/>
      <c r="UAT180" s="395"/>
      <c r="UAU180" s="395"/>
      <c r="UAV180" s="395"/>
      <c r="UAW180" s="395"/>
      <c r="UAX180" s="395"/>
      <c r="UAY180" s="395"/>
      <c r="UAZ180" s="395"/>
      <c r="UBA180" s="395"/>
      <c r="UBB180" s="395"/>
      <c r="UBC180" s="395"/>
      <c r="UBD180" s="395"/>
      <c r="UBE180" s="395"/>
      <c r="UBF180" s="395"/>
      <c r="UBG180" s="395"/>
      <c r="UBH180" s="395"/>
      <c r="UBI180" s="395"/>
      <c r="UBJ180" s="395"/>
      <c r="UBK180" s="395"/>
      <c r="UBL180" s="395"/>
      <c r="UBM180" s="395"/>
      <c r="UBN180" s="395"/>
      <c r="UBO180" s="395"/>
      <c r="UBP180" s="395"/>
      <c r="UBQ180" s="395"/>
      <c r="UBR180" s="395"/>
      <c r="UBS180" s="395"/>
      <c r="UBT180" s="395"/>
      <c r="UBU180" s="395"/>
      <c r="UBV180" s="395"/>
      <c r="UBW180" s="395"/>
      <c r="UBX180" s="395"/>
      <c r="UBY180" s="395"/>
      <c r="UBZ180" s="395"/>
      <c r="UCA180" s="395"/>
      <c r="UCB180" s="395"/>
      <c r="UCC180" s="395"/>
      <c r="UCD180" s="395"/>
      <c r="UCE180" s="395"/>
      <c r="UCF180" s="395"/>
      <c r="UCG180" s="395"/>
      <c r="UCH180" s="395"/>
      <c r="UCI180" s="395"/>
      <c r="UCJ180" s="395"/>
      <c r="UCK180" s="395"/>
      <c r="UCL180" s="395"/>
      <c r="UCM180" s="395"/>
      <c r="UCN180" s="395"/>
      <c r="UCO180" s="395"/>
      <c r="UCP180" s="395"/>
      <c r="UCQ180" s="395"/>
      <c r="UCR180" s="395"/>
      <c r="UCS180" s="395"/>
      <c r="UCT180" s="395"/>
      <c r="UCU180" s="395"/>
      <c r="UCV180" s="395"/>
      <c r="UCW180" s="395"/>
      <c r="UCX180" s="395"/>
      <c r="UCY180" s="395"/>
      <c r="UCZ180" s="395"/>
      <c r="UDA180" s="395"/>
      <c r="UDB180" s="395"/>
      <c r="UDC180" s="395"/>
      <c r="UDD180" s="395"/>
      <c r="UDE180" s="395"/>
      <c r="UDF180" s="395"/>
      <c r="UDG180" s="395"/>
      <c r="UDH180" s="395"/>
      <c r="UDI180" s="395"/>
      <c r="UDJ180" s="395"/>
      <c r="UDK180" s="395"/>
      <c r="UDL180" s="395"/>
      <c r="UDM180" s="395"/>
      <c r="UDN180" s="395"/>
      <c r="UDO180" s="395"/>
      <c r="UDP180" s="395"/>
      <c r="UDQ180" s="395"/>
      <c r="UDR180" s="395"/>
      <c r="UDS180" s="395"/>
      <c r="UDT180" s="395"/>
      <c r="UDU180" s="395"/>
      <c r="UDV180" s="395"/>
      <c r="UDW180" s="395"/>
      <c r="UDX180" s="395"/>
      <c r="UDY180" s="395"/>
      <c r="UDZ180" s="395"/>
      <c r="UEA180" s="395"/>
      <c r="UEB180" s="395"/>
      <c r="UEC180" s="395"/>
      <c r="UED180" s="395"/>
      <c r="UEE180" s="395"/>
      <c r="UEF180" s="395"/>
      <c r="UEG180" s="395"/>
      <c r="UEH180" s="395"/>
      <c r="UEI180" s="395"/>
      <c r="UEJ180" s="395"/>
      <c r="UEK180" s="395"/>
      <c r="UEL180" s="395"/>
      <c r="UEM180" s="395"/>
      <c r="UEN180" s="395"/>
      <c r="UEO180" s="395"/>
      <c r="UEP180" s="395"/>
      <c r="UEQ180" s="395"/>
      <c r="UER180" s="395"/>
      <c r="UES180" s="395"/>
      <c r="UET180" s="395"/>
      <c r="UEU180" s="395"/>
      <c r="UEV180" s="395"/>
      <c r="UEW180" s="395"/>
      <c r="UEX180" s="395"/>
      <c r="UEY180" s="395"/>
      <c r="UEZ180" s="395"/>
      <c r="UFA180" s="395"/>
      <c r="UFB180" s="395"/>
      <c r="UFC180" s="395"/>
      <c r="UFD180" s="395"/>
      <c r="UFE180" s="395"/>
      <c r="UFF180" s="395"/>
      <c r="UFG180" s="395"/>
      <c r="UFH180" s="395"/>
      <c r="UFI180" s="395"/>
      <c r="UFJ180" s="395"/>
      <c r="UFK180" s="395"/>
      <c r="UFL180" s="395"/>
      <c r="UFM180" s="395"/>
      <c r="UFN180" s="395"/>
      <c r="UFO180" s="395"/>
      <c r="UFP180" s="395"/>
      <c r="UFQ180" s="395"/>
      <c r="UFR180" s="395"/>
      <c r="UFS180" s="395"/>
      <c r="UFT180" s="395"/>
      <c r="UFU180" s="395"/>
      <c r="UFV180" s="395"/>
      <c r="UFW180" s="395"/>
      <c r="UFX180" s="395"/>
      <c r="UFY180" s="395"/>
      <c r="UFZ180" s="395"/>
      <c r="UGA180" s="395"/>
      <c r="UGB180" s="395"/>
      <c r="UGC180" s="395"/>
      <c r="UGD180" s="395"/>
      <c r="UGE180" s="395"/>
      <c r="UGF180" s="395"/>
      <c r="UGG180" s="395"/>
      <c r="UGH180" s="395"/>
      <c r="UGI180" s="395"/>
      <c r="UGJ180" s="395"/>
      <c r="UGK180" s="395"/>
      <c r="UGL180" s="395"/>
      <c r="UGM180" s="395"/>
      <c r="UGN180" s="395"/>
      <c r="UGO180" s="395"/>
      <c r="UGP180" s="395"/>
      <c r="UGQ180" s="395"/>
      <c r="UGR180" s="395"/>
      <c r="UGS180" s="395"/>
      <c r="UGT180" s="395"/>
      <c r="UGU180" s="395"/>
      <c r="UGV180" s="395"/>
      <c r="UGW180" s="395"/>
      <c r="UGX180" s="395"/>
      <c r="UGY180" s="395"/>
      <c r="UGZ180" s="395"/>
      <c r="UHA180" s="395"/>
      <c r="UHB180" s="395"/>
      <c r="UHC180" s="395"/>
      <c r="UHD180" s="395"/>
      <c r="UHE180" s="395"/>
      <c r="UHF180" s="395"/>
      <c r="UHG180" s="395"/>
      <c r="UHH180" s="395"/>
      <c r="UHI180" s="395"/>
      <c r="UHJ180" s="395"/>
      <c r="UHK180" s="395"/>
      <c r="UHL180" s="395"/>
      <c r="UHM180" s="395"/>
      <c r="UHN180" s="395"/>
      <c r="UHO180" s="395"/>
      <c r="UHP180" s="395"/>
      <c r="UHQ180" s="395"/>
      <c r="UHR180" s="395"/>
      <c r="UHS180" s="395"/>
      <c r="UHT180" s="395"/>
      <c r="UHU180" s="395"/>
      <c r="UHV180" s="395"/>
      <c r="UHW180" s="395"/>
      <c r="UHX180" s="395"/>
      <c r="UHY180" s="395"/>
      <c r="UHZ180" s="395"/>
      <c r="UIA180" s="395"/>
      <c r="UIB180" s="395"/>
      <c r="UIC180" s="395"/>
      <c r="UID180" s="395"/>
      <c r="UIE180" s="395"/>
      <c r="UIF180" s="395"/>
      <c r="UIG180" s="395"/>
      <c r="UIH180" s="395"/>
      <c r="UII180" s="395"/>
      <c r="UIJ180" s="395"/>
      <c r="UIK180" s="395"/>
      <c r="UIL180" s="395"/>
      <c r="UIM180" s="395"/>
      <c r="UIN180" s="395"/>
      <c r="UIO180" s="395"/>
      <c r="UIP180" s="395"/>
      <c r="UIQ180" s="395"/>
      <c r="UIR180" s="395"/>
      <c r="UIS180" s="395"/>
      <c r="UIT180" s="395"/>
      <c r="UIU180" s="395"/>
      <c r="UIV180" s="395"/>
      <c r="UIW180" s="395"/>
      <c r="UIX180" s="395"/>
      <c r="UIY180" s="395"/>
      <c r="UIZ180" s="395"/>
      <c r="UJA180" s="395"/>
      <c r="UJB180" s="395"/>
      <c r="UJC180" s="395"/>
      <c r="UJD180" s="395"/>
      <c r="UJE180" s="395"/>
      <c r="UJF180" s="395"/>
      <c r="UJG180" s="395"/>
      <c r="UJH180" s="395"/>
      <c r="UJI180" s="395"/>
      <c r="UJJ180" s="395"/>
      <c r="UJK180" s="395"/>
      <c r="UJL180" s="395"/>
      <c r="UJM180" s="395"/>
      <c r="UJN180" s="395"/>
      <c r="UJO180" s="395"/>
      <c r="UJP180" s="395"/>
      <c r="UJQ180" s="395"/>
      <c r="UJR180" s="395"/>
      <c r="UJS180" s="395"/>
      <c r="UJT180" s="395"/>
      <c r="UJU180" s="395"/>
      <c r="UJV180" s="395"/>
      <c r="UJW180" s="395"/>
      <c r="UJX180" s="395"/>
      <c r="UJY180" s="395"/>
      <c r="UJZ180" s="395"/>
      <c r="UKA180" s="395"/>
      <c r="UKB180" s="395"/>
      <c r="UKC180" s="395"/>
      <c r="UKD180" s="395"/>
      <c r="UKE180" s="395"/>
      <c r="UKF180" s="395"/>
      <c r="UKG180" s="395"/>
      <c r="UKH180" s="395"/>
      <c r="UKI180" s="395"/>
      <c r="UKJ180" s="395"/>
      <c r="UKK180" s="395"/>
      <c r="UKL180" s="395"/>
      <c r="UKM180" s="395"/>
      <c r="UKN180" s="395"/>
      <c r="UKO180" s="395"/>
      <c r="UKP180" s="395"/>
      <c r="UKQ180" s="395"/>
      <c r="UKR180" s="395"/>
      <c r="UKS180" s="395"/>
      <c r="UKT180" s="395"/>
      <c r="UKU180" s="395"/>
      <c r="UKV180" s="395"/>
      <c r="UKW180" s="395"/>
      <c r="UKX180" s="395"/>
      <c r="UKY180" s="395"/>
      <c r="UKZ180" s="395"/>
      <c r="ULA180" s="395"/>
      <c r="ULB180" s="395"/>
      <c r="ULC180" s="395"/>
      <c r="ULD180" s="395"/>
      <c r="ULE180" s="395"/>
      <c r="ULF180" s="395"/>
      <c r="ULG180" s="395"/>
      <c r="ULH180" s="395"/>
      <c r="ULI180" s="395"/>
      <c r="ULJ180" s="395"/>
      <c r="ULK180" s="395"/>
      <c r="ULL180" s="395"/>
      <c r="ULM180" s="395"/>
      <c r="ULN180" s="395"/>
      <c r="ULO180" s="395"/>
      <c r="ULP180" s="395"/>
      <c r="ULQ180" s="395"/>
      <c r="ULR180" s="395"/>
      <c r="ULS180" s="395"/>
      <c r="ULT180" s="395"/>
      <c r="ULU180" s="395"/>
      <c r="ULV180" s="395"/>
      <c r="ULW180" s="395"/>
      <c r="ULX180" s="395"/>
      <c r="ULY180" s="395"/>
      <c r="ULZ180" s="395"/>
      <c r="UMA180" s="395"/>
      <c r="UMB180" s="395"/>
      <c r="UMC180" s="395"/>
      <c r="UMD180" s="395"/>
      <c r="UME180" s="395"/>
      <c r="UMF180" s="395"/>
      <c r="UMG180" s="395"/>
      <c r="UMH180" s="395"/>
      <c r="UMI180" s="395"/>
      <c r="UMJ180" s="395"/>
      <c r="UMK180" s="395"/>
      <c r="UML180" s="395"/>
      <c r="UMM180" s="395"/>
      <c r="UMN180" s="395"/>
      <c r="UMO180" s="395"/>
      <c r="UMP180" s="395"/>
      <c r="UMQ180" s="395"/>
      <c r="UMR180" s="395"/>
      <c r="UMS180" s="395"/>
      <c r="UMT180" s="395"/>
      <c r="UMU180" s="395"/>
      <c r="UMV180" s="395"/>
      <c r="UMW180" s="395"/>
      <c r="UMX180" s="395"/>
      <c r="UMY180" s="395"/>
      <c r="UMZ180" s="395"/>
      <c r="UNA180" s="395"/>
      <c r="UNB180" s="395"/>
      <c r="UNC180" s="395"/>
      <c r="UND180" s="395"/>
      <c r="UNE180" s="395"/>
      <c r="UNF180" s="395"/>
      <c r="UNG180" s="395"/>
      <c r="UNH180" s="395"/>
      <c r="UNI180" s="395"/>
      <c r="UNJ180" s="395"/>
      <c r="UNK180" s="395"/>
      <c r="UNL180" s="395"/>
      <c r="UNM180" s="395"/>
      <c r="UNN180" s="395"/>
      <c r="UNO180" s="395"/>
      <c r="UNP180" s="395"/>
      <c r="UNQ180" s="395"/>
      <c r="UNR180" s="395"/>
      <c r="UNS180" s="395"/>
      <c r="UNT180" s="395"/>
      <c r="UNU180" s="395"/>
      <c r="UNV180" s="395"/>
      <c r="UNW180" s="395"/>
      <c r="UNX180" s="395"/>
      <c r="UNY180" s="395"/>
      <c r="UNZ180" s="395"/>
      <c r="UOA180" s="395"/>
      <c r="UOB180" s="395"/>
      <c r="UOC180" s="395"/>
      <c r="UOD180" s="395"/>
      <c r="UOE180" s="395"/>
      <c r="UOF180" s="395"/>
      <c r="UOG180" s="395"/>
      <c r="UOH180" s="395"/>
      <c r="UOI180" s="395"/>
      <c r="UOJ180" s="395"/>
      <c r="UOK180" s="395"/>
      <c r="UOL180" s="395"/>
      <c r="UOM180" s="395"/>
      <c r="UON180" s="395"/>
      <c r="UOO180" s="395"/>
      <c r="UOP180" s="395"/>
      <c r="UOQ180" s="395"/>
      <c r="UOR180" s="395"/>
      <c r="UOS180" s="395"/>
      <c r="UOT180" s="395"/>
      <c r="UOU180" s="395"/>
      <c r="UOV180" s="395"/>
      <c r="UOW180" s="395"/>
      <c r="UOX180" s="395"/>
      <c r="UOY180" s="395"/>
      <c r="UOZ180" s="395"/>
      <c r="UPA180" s="395"/>
      <c r="UPB180" s="395"/>
      <c r="UPC180" s="395"/>
      <c r="UPD180" s="395"/>
      <c r="UPE180" s="395"/>
      <c r="UPF180" s="395"/>
      <c r="UPG180" s="395"/>
      <c r="UPH180" s="395"/>
      <c r="UPI180" s="395"/>
      <c r="UPJ180" s="395"/>
      <c r="UPK180" s="395"/>
      <c r="UPL180" s="395"/>
      <c r="UPM180" s="395"/>
      <c r="UPN180" s="395"/>
      <c r="UPO180" s="395"/>
      <c r="UPP180" s="395"/>
      <c r="UPQ180" s="395"/>
      <c r="UPR180" s="395"/>
      <c r="UPS180" s="395"/>
      <c r="UPT180" s="395"/>
      <c r="UPU180" s="395"/>
      <c r="UPV180" s="395"/>
      <c r="UPW180" s="395"/>
      <c r="UPX180" s="395"/>
      <c r="UPY180" s="395"/>
      <c r="UPZ180" s="395"/>
      <c r="UQA180" s="395"/>
      <c r="UQB180" s="395"/>
      <c r="UQC180" s="395"/>
      <c r="UQD180" s="395"/>
      <c r="UQE180" s="395"/>
      <c r="UQF180" s="395"/>
      <c r="UQG180" s="395"/>
      <c r="UQH180" s="395"/>
      <c r="UQI180" s="395"/>
      <c r="UQJ180" s="395"/>
      <c r="UQK180" s="395"/>
      <c r="UQL180" s="395"/>
      <c r="UQM180" s="395"/>
      <c r="UQN180" s="395"/>
      <c r="UQO180" s="395"/>
      <c r="UQP180" s="395"/>
      <c r="UQQ180" s="395"/>
      <c r="UQR180" s="395"/>
      <c r="UQS180" s="395"/>
      <c r="UQT180" s="395"/>
      <c r="UQU180" s="395"/>
      <c r="UQV180" s="395"/>
      <c r="UQW180" s="395"/>
      <c r="UQX180" s="395"/>
      <c r="UQY180" s="395"/>
      <c r="UQZ180" s="395"/>
      <c r="URA180" s="395"/>
      <c r="URB180" s="395"/>
      <c r="URC180" s="395"/>
      <c r="URD180" s="395"/>
      <c r="URE180" s="395"/>
      <c r="URF180" s="395"/>
      <c r="URG180" s="395"/>
      <c r="URH180" s="395"/>
      <c r="URI180" s="395"/>
      <c r="URJ180" s="395"/>
      <c r="URK180" s="395"/>
      <c r="URL180" s="395"/>
      <c r="URM180" s="395"/>
      <c r="URN180" s="395"/>
      <c r="URO180" s="395"/>
      <c r="URP180" s="395"/>
      <c r="URQ180" s="395"/>
      <c r="URR180" s="395"/>
      <c r="URS180" s="395"/>
      <c r="URT180" s="395"/>
      <c r="URU180" s="395"/>
      <c r="URV180" s="395"/>
      <c r="URW180" s="395"/>
      <c r="URX180" s="395"/>
      <c r="URY180" s="395"/>
      <c r="URZ180" s="395"/>
      <c r="USA180" s="395"/>
      <c r="USB180" s="395"/>
      <c r="USC180" s="395"/>
      <c r="USD180" s="395"/>
      <c r="USE180" s="395"/>
      <c r="USF180" s="395"/>
      <c r="USG180" s="395"/>
      <c r="USH180" s="395"/>
      <c r="USI180" s="395"/>
      <c r="USJ180" s="395"/>
      <c r="USK180" s="395"/>
      <c r="USL180" s="395"/>
      <c r="USM180" s="395"/>
      <c r="USN180" s="395"/>
      <c r="USO180" s="395"/>
      <c r="USP180" s="395"/>
      <c r="USQ180" s="395"/>
      <c r="USR180" s="395"/>
      <c r="USS180" s="395"/>
      <c r="UST180" s="395"/>
      <c r="USU180" s="395"/>
      <c r="USV180" s="395"/>
      <c r="USW180" s="395"/>
      <c r="USX180" s="395"/>
      <c r="USY180" s="395"/>
      <c r="USZ180" s="395"/>
      <c r="UTA180" s="395"/>
      <c r="UTB180" s="395"/>
      <c r="UTC180" s="395"/>
      <c r="UTD180" s="395"/>
      <c r="UTE180" s="395"/>
      <c r="UTF180" s="395"/>
      <c r="UTG180" s="395"/>
      <c r="UTH180" s="395"/>
      <c r="UTI180" s="395"/>
      <c r="UTJ180" s="395"/>
      <c r="UTK180" s="395"/>
      <c r="UTL180" s="395"/>
      <c r="UTM180" s="395"/>
      <c r="UTN180" s="395"/>
      <c r="UTO180" s="395"/>
      <c r="UTP180" s="395"/>
      <c r="UTQ180" s="395"/>
      <c r="UTR180" s="395"/>
      <c r="UTS180" s="395"/>
      <c r="UTT180" s="395"/>
      <c r="UTU180" s="395"/>
      <c r="UTV180" s="395"/>
      <c r="UTW180" s="395"/>
      <c r="UTX180" s="395"/>
      <c r="UTY180" s="395"/>
      <c r="UTZ180" s="395"/>
      <c r="UUA180" s="395"/>
      <c r="UUB180" s="395"/>
      <c r="UUC180" s="395"/>
      <c r="UUD180" s="395"/>
      <c r="UUE180" s="395"/>
      <c r="UUF180" s="395"/>
      <c r="UUG180" s="395"/>
      <c r="UUH180" s="395"/>
      <c r="UUI180" s="395"/>
      <c r="UUJ180" s="395"/>
      <c r="UUK180" s="395"/>
      <c r="UUL180" s="395"/>
      <c r="UUM180" s="395"/>
      <c r="UUN180" s="395"/>
      <c r="UUO180" s="395"/>
      <c r="UUP180" s="395"/>
      <c r="UUQ180" s="395"/>
      <c r="UUR180" s="395"/>
      <c r="UUS180" s="395"/>
      <c r="UUT180" s="395"/>
      <c r="UUU180" s="395"/>
      <c r="UUV180" s="395"/>
      <c r="UUW180" s="395"/>
      <c r="UUX180" s="395"/>
      <c r="UUY180" s="395"/>
      <c r="UUZ180" s="395"/>
      <c r="UVA180" s="395"/>
      <c r="UVB180" s="395"/>
      <c r="UVC180" s="395"/>
      <c r="UVD180" s="395"/>
      <c r="UVE180" s="395"/>
      <c r="UVF180" s="395"/>
      <c r="UVG180" s="395"/>
      <c r="UVH180" s="395"/>
      <c r="UVI180" s="395"/>
      <c r="UVJ180" s="395"/>
      <c r="UVK180" s="395"/>
      <c r="UVL180" s="395"/>
      <c r="UVM180" s="395"/>
      <c r="UVN180" s="395"/>
      <c r="UVO180" s="395"/>
      <c r="UVP180" s="395"/>
      <c r="UVQ180" s="395"/>
      <c r="UVR180" s="395"/>
      <c r="UVS180" s="395"/>
      <c r="UVT180" s="395"/>
      <c r="UVU180" s="395"/>
      <c r="UVV180" s="395"/>
      <c r="UVW180" s="395"/>
      <c r="UVX180" s="395"/>
      <c r="UVY180" s="395"/>
      <c r="UVZ180" s="395"/>
      <c r="UWA180" s="395"/>
      <c r="UWB180" s="395"/>
      <c r="UWC180" s="395"/>
      <c r="UWD180" s="395"/>
      <c r="UWE180" s="395"/>
      <c r="UWF180" s="395"/>
      <c r="UWG180" s="395"/>
      <c r="UWH180" s="395"/>
      <c r="UWI180" s="395"/>
      <c r="UWJ180" s="395"/>
      <c r="UWK180" s="395"/>
      <c r="UWL180" s="395"/>
      <c r="UWM180" s="395"/>
      <c r="UWN180" s="395"/>
      <c r="UWO180" s="395"/>
      <c r="UWP180" s="395"/>
      <c r="UWQ180" s="395"/>
      <c r="UWR180" s="395"/>
      <c r="UWS180" s="395"/>
      <c r="UWT180" s="395"/>
      <c r="UWU180" s="395"/>
      <c r="UWV180" s="395"/>
      <c r="UWW180" s="395"/>
      <c r="UWX180" s="395"/>
      <c r="UWY180" s="395"/>
      <c r="UWZ180" s="395"/>
      <c r="UXA180" s="395"/>
      <c r="UXB180" s="395"/>
      <c r="UXC180" s="395"/>
      <c r="UXD180" s="395"/>
      <c r="UXE180" s="395"/>
      <c r="UXF180" s="395"/>
      <c r="UXG180" s="395"/>
      <c r="UXH180" s="395"/>
      <c r="UXI180" s="395"/>
      <c r="UXJ180" s="395"/>
      <c r="UXK180" s="395"/>
      <c r="UXL180" s="395"/>
      <c r="UXM180" s="395"/>
      <c r="UXN180" s="395"/>
      <c r="UXO180" s="395"/>
      <c r="UXP180" s="395"/>
      <c r="UXQ180" s="395"/>
      <c r="UXR180" s="395"/>
      <c r="UXS180" s="395"/>
      <c r="UXT180" s="395"/>
      <c r="UXU180" s="395"/>
      <c r="UXV180" s="395"/>
      <c r="UXW180" s="395"/>
      <c r="UXX180" s="395"/>
      <c r="UXY180" s="395"/>
      <c r="UXZ180" s="395"/>
      <c r="UYA180" s="395"/>
      <c r="UYB180" s="395"/>
      <c r="UYC180" s="395"/>
      <c r="UYD180" s="395"/>
      <c r="UYE180" s="395"/>
      <c r="UYF180" s="395"/>
      <c r="UYG180" s="395"/>
      <c r="UYH180" s="395"/>
      <c r="UYI180" s="395"/>
      <c r="UYJ180" s="395"/>
      <c r="UYK180" s="395"/>
      <c r="UYL180" s="395"/>
      <c r="UYM180" s="395"/>
      <c r="UYN180" s="395"/>
      <c r="UYO180" s="395"/>
      <c r="UYP180" s="395"/>
      <c r="UYQ180" s="395"/>
      <c r="UYR180" s="395"/>
      <c r="UYS180" s="395"/>
      <c r="UYT180" s="395"/>
      <c r="UYU180" s="395"/>
      <c r="UYV180" s="395"/>
      <c r="UYW180" s="395"/>
      <c r="UYX180" s="395"/>
      <c r="UYY180" s="395"/>
      <c r="UYZ180" s="395"/>
      <c r="UZA180" s="395"/>
      <c r="UZB180" s="395"/>
      <c r="UZC180" s="395"/>
      <c r="UZD180" s="395"/>
      <c r="UZE180" s="395"/>
      <c r="UZF180" s="395"/>
      <c r="UZG180" s="395"/>
      <c r="UZH180" s="395"/>
      <c r="UZI180" s="395"/>
      <c r="UZJ180" s="395"/>
      <c r="UZK180" s="395"/>
      <c r="UZL180" s="395"/>
      <c r="UZM180" s="395"/>
      <c r="UZN180" s="395"/>
      <c r="UZO180" s="395"/>
      <c r="UZP180" s="395"/>
      <c r="UZQ180" s="395"/>
      <c r="UZR180" s="395"/>
      <c r="UZS180" s="395"/>
      <c r="UZT180" s="395"/>
      <c r="UZU180" s="395"/>
      <c r="UZV180" s="395"/>
      <c r="UZW180" s="395"/>
      <c r="UZX180" s="395"/>
      <c r="UZY180" s="395"/>
      <c r="UZZ180" s="395"/>
      <c r="VAA180" s="395"/>
      <c r="VAB180" s="395"/>
      <c r="VAC180" s="395"/>
      <c r="VAD180" s="395"/>
      <c r="VAE180" s="395"/>
      <c r="VAF180" s="395"/>
      <c r="VAG180" s="395"/>
      <c r="VAH180" s="395"/>
      <c r="VAI180" s="395"/>
      <c r="VAJ180" s="395"/>
      <c r="VAK180" s="395"/>
      <c r="VAL180" s="395"/>
      <c r="VAM180" s="395"/>
      <c r="VAN180" s="395"/>
      <c r="VAO180" s="395"/>
      <c r="VAP180" s="395"/>
      <c r="VAQ180" s="395"/>
      <c r="VAR180" s="395"/>
      <c r="VAS180" s="395"/>
      <c r="VAT180" s="395"/>
      <c r="VAU180" s="395"/>
      <c r="VAV180" s="395"/>
      <c r="VAW180" s="395"/>
      <c r="VAX180" s="395"/>
      <c r="VAY180" s="395"/>
      <c r="VAZ180" s="395"/>
      <c r="VBA180" s="395"/>
      <c r="VBB180" s="395"/>
      <c r="VBC180" s="395"/>
      <c r="VBD180" s="395"/>
      <c r="VBE180" s="395"/>
      <c r="VBF180" s="395"/>
      <c r="VBG180" s="395"/>
      <c r="VBH180" s="395"/>
      <c r="VBI180" s="395"/>
      <c r="VBJ180" s="395"/>
      <c r="VBK180" s="395"/>
      <c r="VBL180" s="395"/>
      <c r="VBM180" s="395"/>
      <c r="VBN180" s="395"/>
      <c r="VBO180" s="395"/>
      <c r="VBP180" s="395"/>
      <c r="VBQ180" s="395"/>
      <c r="VBR180" s="395"/>
      <c r="VBS180" s="395"/>
      <c r="VBT180" s="395"/>
      <c r="VBU180" s="395"/>
      <c r="VBV180" s="395"/>
      <c r="VBW180" s="395"/>
      <c r="VBX180" s="395"/>
      <c r="VBY180" s="395"/>
      <c r="VBZ180" s="395"/>
      <c r="VCA180" s="395"/>
      <c r="VCB180" s="395"/>
      <c r="VCC180" s="395"/>
      <c r="VCD180" s="395"/>
      <c r="VCE180" s="395"/>
      <c r="VCF180" s="395"/>
      <c r="VCG180" s="395"/>
      <c r="VCH180" s="395"/>
      <c r="VCI180" s="395"/>
      <c r="VCJ180" s="395"/>
      <c r="VCK180" s="395"/>
      <c r="VCL180" s="395"/>
      <c r="VCM180" s="395"/>
      <c r="VCN180" s="395"/>
      <c r="VCO180" s="395"/>
      <c r="VCP180" s="395"/>
      <c r="VCQ180" s="395"/>
      <c r="VCR180" s="395"/>
      <c r="VCS180" s="395"/>
      <c r="VCT180" s="395"/>
      <c r="VCU180" s="395"/>
      <c r="VCV180" s="395"/>
      <c r="VCW180" s="395"/>
      <c r="VCX180" s="395"/>
      <c r="VCY180" s="395"/>
      <c r="VCZ180" s="395"/>
      <c r="VDA180" s="395"/>
      <c r="VDB180" s="395"/>
      <c r="VDC180" s="395"/>
      <c r="VDD180" s="395"/>
      <c r="VDE180" s="395"/>
      <c r="VDF180" s="395"/>
      <c r="VDG180" s="395"/>
      <c r="VDH180" s="395"/>
      <c r="VDI180" s="395"/>
      <c r="VDJ180" s="395"/>
      <c r="VDK180" s="395"/>
      <c r="VDL180" s="395"/>
      <c r="VDM180" s="395"/>
      <c r="VDN180" s="395"/>
      <c r="VDO180" s="395"/>
      <c r="VDP180" s="395"/>
      <c r="VDQ180" s="395"/>
      <c r="VDR180" s="395"/>
      <c r="VDS180" s="395"/>
      <c r="VDT180" s="395"/>
      <c r="VDU180" s="395"/>
      <c r="VDV180" s="395"/>
      <c r="VDW180" s="395"/>
      <c r="VDX180" s="395"/>
      <c r="VDY180" s="395"/>
      <c r="VDZ180" s="395"/>
      <c r="VEA180" s="395"/>
      <c r="VEB180" s="395"/>
      <c r="VEC180" s="395"/>
      <c r="VED180" s="395"/>
      <c r="VEE180" s="395"/>
      <c r="VEF180" s="395"/>
      <c r="VEG180" s="395"/>
      <c r="VEH180" s="395"/>
      <c r="VEI180" s="395"/>
      <c r="VEJ180" s="395"/>
      <c r="VEK180" s="395"/>
      <c r="VEL180" s="395"/>
      <c r="VEM180" s="395"/>
      <c r="VEN180" s="395"/>
      <c r="VEO180" s="395"/>
      <c r="VEP180" s="395"/>
      <c r="VEQ180" s="395"/>
      <c r="VER180" s="395"/>
      <c r="VES180" s="395"/>
      <c r="VET180" s="395"/>
      <c r="VEU180" s="395"/>
      <c r="VEV180" s="395"/>
      <c r="VEW180" s="395"/>
      <c r="VEX180" s="395"/>
      <c r="VEY180" s="395"/>
      <c r="VEZ180" s="395"/>
      <c r="VFA180" s="395"/>
      <c r="VFB180" s="395"/>
      <c r="VFC180" s="395"/>
      <c r="VFD180" s="395"/>
      <c r="VFE180" s="395"/>
      <c r="VFF180" s="395"/>
      <c r="VFG180" s="395"/>
      <c r="VFH180" s="395"/>
      <c r="VFI180" s="395"/>
      <c r="VFJ180" s="395"/>
      <c r="VFK180" s="395"/>
      <c r="VFL180" s="395"/>
      <c r="VFM180" s="395"/>
      <c r="VFN180" s="395"/>
      <c r="VFO180" s="395"/>
      <c r="VFP180" s="395"/>
      <c r="VFQ180" s="395"/>
      <c r="VFR180" s="395"/>
      <c r="VFS180" s="395"/>
      <c r="VFT180" s="395"/>
      <c r="VFU180" s="395"/>
      <c r="VFV180" s="395"/>
      <c r="VFW180" s="395"/>
      <c r="VFX180" s="395"/>
      <c r="VFY180" s="395"/>
      <c r="VFZ180" s="395"/>
      <c r="VGA180" s="395"/>
      <c r="VGB180" s="395"/>
      <c r="VGC180" s="395"/>
      <c r="VGD180" s="395"/>
      <c r="VGE180" s="395"/>
      <c r="VGF180" s="395"/>
      <c r="VGG180" s="395"/>
      <c r="VGH180" s="395"/>
      <c r="VGI180" s="395"/>
      <c r="VGJ180" s="395"/>
      <c r="VGK180" s="395"/>
      <c r="VGL180" s="395"/>
      <c r="VGM180" s="395"/>
      <c r="VGN180" s="395"/>
      <c r="VGO180" s="395"/>
      <c r="VGP180" s="395"/>
      <c r="VGQ180" s="395"/>
      <c r="VGR180" s="395"/>
      <c r="VGS180" s="395"/>
      <c r="VGT180" s="395"/>
      <c r="VGU180" s="395"/>
      <c r="VGV180" s="395"/>
      <c r="VGW180" s="395"/>
      <c r="VGX180" s="395"/>
      <c r="VGY180" s="395"/>
      <c r="VGZ180" s="395"/>
      <c r="VHA180" s="395"/>
      <c r="VHB180" s="395"/>
      <c r="VHC180" s="395"/>
      <c r="VHD180" s="395"/>
      <c r="VHE180" s="395"/>
      <c r="VHF180" s="395"/>
      <c r="VHG180" s="395"/>
      <c r="VHH180" s="395"/>
      <c r="VHI180" s="395"/>
      <c r="VHJ180" s="395"/>
      <c r="VHK180" s="395"/>
      <c r="VHL180" s="395"/>
      <c r="VHM180" s="395"/>
      <c r="VHN180" s="395"/>
      <c r="VHO180" s="395"/>
      <c r="VHP180" s="395"/>
      <c r="VHQ180" s="395"/>
      <c r="VHR180" s="395"/>
      <c r="VHS180" s="395"/>
      <c r="VHT180" s="395"/>
      <c r="VHU180" s="395"/>
      <c r="VHV180" s="395"/>
      <c r="VHW180" s="395"/>
      <c r="VHX180" s="395"/>
      <c r="VHY180" s="395"/>
      <c r="VHZ180" s="395"/>
      <c r="VIA180" s="395"/>
      <c r="VIB180" s="395"/>
      <c r="VIC180" s="395"/>
      <c r="VID180" s="395"/>
      <c r="VIE180" s="395"/>
      <c r="VIF180" s="395"/>
      <c r="VIG180" s="395"/>
      <c r="VIH180" s="395"/>
      <c r="VII180" s="395"/>
      <c r="VIJ180" s="395"/>
      <c r="VIK180" s="395"/>
      <c r="VIL180" s="395"/>
      <c r="VIM180" s="395"/>
      <c r="VIN180" s="395"/>
      <c r="VIO180" s="395"/>
      <c r="VIP180" s="395"/>
      <c r="VIQ180" s="395"/>
      <c r="VIR180" s="395"/>
      <c r="VIS180" s="395"/>
      <c r="VIT180" s="395"/>
      <c r="VIU180" s="395"/>
      <c r="VIV180" s="395"/>
      <c r="VIW180" s="395"/>
      <c r="VIX180" s="395"/>
      <c r="VIY180" s="395"/>
      <c r="VIZ180" s="395"/>
      <c r="VJA180" s="395"/>
      <c r="VJB180" s="395"/>
      <c r="VJC180" s="395"/>
      <c r="VJD180" s="395"/>
      <c r="VJE180" s="395"/>
      <c r="VJF180" s="395"/>
      <c r="VJG180" s="395"/>
      <c r="VJH180" s="395"/>
      <c r="VJI180" s="395"/>
      <c r="VJJ180" s="395"/>
      <c r="VJK180" s="395"/>
      <c r="VJL180" s="395"/>
      <c r="VJM180" s="395"/>
      <c r="VJN180" s="395"/>
      <c r="VJO180" s="395"/>
      <c r="VJP180" s="395"/>
      <c r="VJQ180" s="395"/>
      <c r="VJR180" s="395"/>
      <c r="VJS180" s="395"/>
      <c r="VJT180" s="395"/>
      <c r="VJU180" s="395"/>
      <c r="VJV180" s="395"/>
      <c r="VJW180" s="395"/>
      <c r="VJX180" s="395"/>
      <c r="VJY180" s="395"/>
      <c r="VJZ180" s="395"/>
      <c r="VKA180" s="395"/>
      <c r="VKB180" s="395"/>
      <c r="VKC180" s="395"/>
      <c r="VKD180" s="395"/>
      <c r="VKE180" s="395"/>
      <c r="VKF180" s="395"/>
      <c r="VKG180" s="395"/>
      <c r="VKH180" s="395"/>
      <c r="VKI180" s="395"/>
      <c r="VKJ180" s="395"/>
      <c r="VKK180" s="395"/>
      <c r="VKL180" s="395"/>
      <c r="VKM180" s="395"/>
      <c r="VKN180" s="395"/>
      <c r="VKO180" s="395"/>
      <c r="VKP180" s="395"/>
      <c r="VKQ180" s="395"/>
      <c r="VKR180" s="395"/>
      <c r="VKS180" s="395"/>
      <c r="VKT180" s="395"/>
      <c r="VKU180" s="395"/>
      <c r="VKV180" s="395"/>
      <c r="VKW180" s="395"/>
      <c r="VKX180" s="395"/>
      <c r="VKY180" s="395"/>
      <c r="VKZ180" s="395"/>
      <c r="VLA180" s="395"/>
      <c r="VLB180" s="395"/>
      <c r="VLC180" s="395"/>
      <c r="VLD180" s="395"/>
      <c r="VLE180" s="395"/>
      <c r="VLF180" s="395"/>
      <c r="VLG180" s="395"/>
      <c r="VLH180" s="395"/>
      <c r="VLI180" s="395"/>
      <c r="VLJ180" s="395"/>
      <c r="VLK180" s="395"/>
      <c r="VLL180" s="395"/>
      <c r="VLM180" s="395"/>
      <c r="VLN180" s="395"/>
      <c r="VLO180" s="395"/>
      <c r="VLP180" s="395"/>
      <c r="VLQ180" s="395"/>
      <c r="VLR180" s="395"/>
      <c r="VLS180" s="395"/>
      <c r="VLT180" s="395"/>
      <c r="VLU180" s="395"/>
      <c r="VLV180" s="395"/>
      <c r="VLW180" s="395"/>
      <c r="VLX180" s="395"/>
      <c r="VLY180" s="395"/>
      <c r="VLZ180" s="395"/>
      <c r="VMA180" s="395"/>
      <c r="VMB180" s="395"/>
      <c r="VMC180" s="395"/>
      <c r="VMD180" s="395"/>
      <c r="VME180" s="395"/>
      <c r="VMF180" s="395"/>
      <c r="VMG180" s="395"/>
      <c r="VMH180" s="395"/>
      <c r="VMI180" s="395"/>
      <c r="VMJ180" s="395"/>
      <c r="VMK180" s="395"/>
      <c r="VML180" s="395"/>
      <c r="VMM180" s="395"/>
      <c r="VMN180" s="395"/>
      <c r="VMO180" s="395"/>
      <c r="VMP180" s="395"/>
      <c r="VMQ180" s="395"/>
      <c r="VMR180" s="395"/>
      <c r="VMS180" s="395"/>
      <c r="VMT180" s="395"/>
      <c r="VMU180" s="395"/>
      <c r="VMV180" s="395"/>
      <c r="VMW180" s="395"/>
      <c r="VMX180" s="395"/>
      <c r="VMY180" s="395"/>
      <c r="VMZ180" s="395"/>
      <c r="VNA180" s="395"/>
      <c r="VNB180" s="395"/>
      <c r="VNC180" s="395"/>
      <c r="VND180" s="395"/>
      <c r="VNE180" s="395"/>
      <c r="VNF180" s="395"/>
      <c r="VNG180" s="395"/>
      <c r="VNH180" s="395"/>
      <c r="VNI180" s="395"/>
      <c r="VNJ180" s="395"/>
      <c r="VNK180" s="395"/>
      <c r="VNL180" s="395"/>
      <c r="VNM180" s="395"/>
      <c r="VNN180" s="395"/>
      <c r="VNO180" s="395"/>
      <c r="VNP180" s="395"/>
      <c r="VNQ180" s="395"/>
      <c r="VNR180" s="395"/>
      <c r="VNS180" s="395"/>
      <c r="VNT180" s="395"/>
      <c r="VNU180" s="395"/>
      <c r="VNV180" s="395"/>
      <c r="VNW180" s="395"/>
      <c r="VNX180" s="395"/>
      <c r="VNY180" s="395"/>
      <c r="VNZ180" s="395"/>
      <c r="VOA180" s="395"/>
      <c r="VOB180" s="395"/>
      <c r="VOC180" s="395"/>
      <c r="VOD180" s="395"/>
      <c r="VOE180" s="395"/>
      <c r="VOF180" s="395"/>
      <c r="VOG180" s="395"/>
      <c r="VOH180" s="395"/>
      <c r="VOI180" s="395"/>
      <c r="VOJ180" s="395"/>
      <c r="VOK180" s="395"/>
      <c r="VOL180" s="395"/>
      <c r="VOM180" s="395"/>
      <c r="VON180" s="395"/>
      <c r="VOO180" s="395"/>
      <c r="VOP180" s="395"/>
      <c r="VOQ180" s="395"/>
      <c r="VOR180" s="395"/>
      <c r="VOS180" s="395"/>
      <c r="VOT180" s="395"/>
      <c r="VOU180" s="395"/>
      <c r="VOV180" s="395"/>
      <c r="VOW180" s="395"/>
      <c r="VOX180" s="395"/>
      <c r="VOY180" s="395"/>
      <c r="VOZ180" s="395"/>
      <c r="VPA180" s="395"/>
      <c r="VPB180" s="395"/>
      <c r="VPC180" s="395"/>
      <c r="VPD180" s="395"/>
      <c r="VPE180" s="395"/>
      <c r="VPF180" s="395"/>
      <c r="VPG180" s="395"/>
      <c r="VPH180" s="395"/>
      <c r="VPI180" s="395"/>
      <c r="VPJ180" s="395"/>
      <c r="VPK180" s="395"/>
      <c r="VPL180" s="395"/>
      <c r="VPM180" s="395"/>
      <c r="VPN180" s="395"/>
      <c r="VPO180" s="395"/>
      <c r="VPP180" s="395"/>
      <c r="VPQ180" s="395"/>
      <c r="VPR180" s="395"/>
      <c r="VPS180" s="395"/>
      <c r="VPT180" s="395"/>
      <c r="VPU180" s="395"/>
      <c r="VPV180" s="395"/>
      <c r="VPW180" s="395"/>
      <c r="VPX180" s="395"/>
      <c r="VPY180" s="395"/>
      <c r="VPZ180" s="395"/>
      <c r="VQA180" s="395"/>
      <c r="VQB180" s="395"/>
      <c r="VQC180" s="395"/>
      <c r="VQD180" s="395"/>
      <c r="VQE180" s="395"/>
      <c r="VQF180" s="395"/>
      <c r="VQG180" s="395"/>
      <c r="VQH180" s="395"/>
      <c r="VQI180" s="395"/>
      <c r="VQJ180" s="395"/>
      <c r="VQK180" s="395"/>
      <c r="VQL180" s="395"/>
      <c r="VQM180" s="395"/>
      <c r="VQN180" s="395"/>
      <c r="VQO180" s="395"/>
      <c r="VQP180" s="395"/>
      <c r="VQQ180" s="395"/>
      <c r="VQR180" s="395"/>
      <c r="VQS180" s="395"/>
      <c r="VQT180" s="395"/>
      <c r="VQU180" s="395"/>
      <c r="VQV180" s="395"/>
      <c r="VQW180" s="395"/>
      <c r="VQX180" s="395"/>
      <c r="VQY180" s="395"/>
      <c r="VQZ180" s="395"/>
      <c r="VRA180" s="395"/>
      <c r="VRB180" s="395"/>
      <c r="VRC180" s="395"/>
      <c r="VRD180" s="395"/>
      <c r="VRE180" s="395"/>
      <c r="VRF180" s="395"/>
      <c r="VRG180" s="395"/>
      <c r="VRH180" s="395"/>
      <c r="VRI180" s="395"/>
      <c r="VRJ180" s="395"/>
      <c r="VRK180" s="395"/>
      <c r="VRL180" s="395"/>
      <c r="VRM180" s="395"/>
      <c r="VRN180" s="395"/>
      <c r="VRO180" s="395"/>
      <c r="VRP180" s="395"/>
      <c r="VRQ180" s="395"/>
      <c r="VRR180" s="395"/>
      <c r="VRS180" s="395"/>
      <c r="VRT180" s="395"/>
      <c r="VRU180" s="395"/>
      <c r="VRV180" s="395"/>
      <c r="VRW180" s="395"/>
      <c r="VRX180" s="395"/>
      <c r="VRY180" s="395"/>
      <c r="VRZ180" s="395"/>
      <c r="VSA180" s="395"/>
      <c r="VSB180" s="395"/>
      <c r="VSC180" s="395"/>
      <c r="VSD180" s="395"/>
      <c r="VSE180" s="395"/>
      <c r="VSF180" s="395"/>
      <c r="VSG180" s="395"/>
      <c r="VSH180" s="395"/>
      <c r="VSI180" s="395"/>
      <c r="VSJ180" s="395"/>
      <c r="VSK180" s="395"/>
      <c r="VSL180" s="395"/>
      <c r="VSM180" s="395"/>
      <c r="VSN180" s="395"/>
      <c r="VSO180" s="395"/>
      <c r="VSP180" s="395"/>
      <c r="VSQ180" s="395"/>
      <c r="VSR180" s="395"/>
      <c r="VSS180" s="395"/>
      <c r="VST180" s="395"/>
      <c r="VSU180" s="395"/>
      <c r="VSV180" s="395"/>
      <c r="VSW180" s="395"/>
      <c r="VSX180" s="395"/>
      <c r="VSY180" s="395"/>
      <c r="VSZ180" s="395"/>
      <c r="VTA180" s="395"/>
      <c r="VTB180" s="395"/>
      <c r="VTC180" s="395"/>
      <c r="VTD180" s="395"/>
      <c r="VTE180" s="395"/>
      <c r="VTF180" s="395"/>
      <c r="VTG180" s="395"/>
      <c r="VTH180" s="395"/>
      <c r="VTI180" s="395"/>
      <c r="VTJ180" s="395"/>
      <c r="VTK180" s="395"/>
      <c r="VTL180" s="395"/>
      <c r="VTM180" s="395"/>
      <c r="VTN180" s="395"/>
      <c r="VTO180" s="395"/>
      <c r="VTP180" s="395"/>
      <c r="VTQ180" s="395"/>
      <c r="VTR180" s="395"/>
      <c r="VTS180" s="395"/>
      <c r="VTT180" s="395"/>
      <c r="VTU180" s="395"/>
      <c r="VTV180" s="395"/>
      <c r="VTW180" s="395"/>
      <c r="VTX180" s="395"/>
      <c r="VTY180" s="395"/>
      <c r="VTZ180" s="395"/>
      <c r="VUA180" s="395"/>
      <c r="VUB180" s="395"/>
      <c r="VUC180" s="395"/>
      <c r="VUD180" s="395"/>
      <c r="VUE180" s="395"/>
      <c r="VUF180" s="395"/>
      <c r="VUG180" s="395"/>
      <c r="VUH180" s="395"/>
      <c r="VUI180" s="395"/>
      <c r="VUJ180" s="395"/>
      <c r="VUK180" s="395"/>
      <c r="VUL180" s="395"/>
      <c r="VUM180" s="395"/>
      <c r="VUN180" s="395"/>
      <c r="VUO180" s="395"/>
      <c r="VUP180" s="395"/>
      <c r="VUQ180" s="395"/>
      <c r="VUR180" s="395"/>
      <c r="VUS180" s="395"/>
      <c r="VUT180" s="395"/>
      <c r="VUU180" s="395"/>
      <c r="VUV180" s="395"/>
      <c r="VUW180" s="395"/>
      <c r="VUX180" s="395"/>
      <c r="VUY180" s="395"/>
      <c r="VUZ180" s="395"/>
      <c r="VVA180" s="395"/>
      <c r="VVB180" s="395"/>
      <c r="VVC180" s="395"/>
      <c r="VVD180" s="395"/>
      <c r="VVE180" s="395"/>
      <c r="VVF180" s="395"/>
      <c r="VVG180" s="395"/>
      <c r="VVH180" s="395"/>
      <c r="VVI180" s="395"/>
      <c r="VVJ180" s="395"/>
      <c r="VVK180" s="395"/>
      <c r="VVL180" s="395"/>
      <c r="VVM180" s="395"/>
      <c r="VVN180" s="395"/>
      <c r="VVO180" s="395"/>
      <c r="VVP180" s="395"/>
      <c r="VVQ180" s="395"/>
      <c r="VVR180" s="395"/>
      <c r="VVS180" s="395"/>
      <c r="VVT180" s="395"/>
      <c r="VVU180" s="395"/>
      <c r="VVV180" s="395"/>
      <c r="VVW180" s="395"/>
      <c r="VVX180" s="395"/>
      <c r="VVY180" s="395"/>
      <c r="VVZ180" s="395"/>
      <c r="VWA180" s="395"/>
      <c r="VWB180" s="395"/>
      <c r="VWC180" s="395"/>
      <c r="VWD180" s="395"/>
      <c r="VWE180" s="395"/>
      <c r="VWF180" s="395"/>
      <c r="VWG180" s="395"/>
      <c r="VWH180" s="395"/>
      <c r="VWI180" s="395"/>
      <c r="VWJ180" s="395"/>
      <c r="VWK180" s="395"/>
      <c r="VWL180" s="395"/>
      <c r="VWM180" s="395"/>
      <c r="VWN180" s="395"/>
      <c r="VWO180" s="395"/>
      <c r="VWP180" s="395"/>
      <c r="VWQ180" s="395"/>
      <c r="VWR180" s="395"/>
      <c r="VWS180" s="395"/>
      <c r="VWT180" s="395"/>
      <c r="VWU180" s="395"/>
      <c r="VWV180" s="395"/>
      <c r="VWW180" s="395"/>
      <c r="VWX180" s="395"/>
      <c r="VWY180" s="395"/>
      <c r="VWZ180" s="395"/>
      <c r="VXA180" s="395"/>
      <c r="VXB180" s="395"/>
      <c r="VXC180" s="395"/>
      <c r="VXD180" s="395"/>
      <c r="VXE180" s="395"/>
      <c r="VXF180" s="395"/>
      <c r="VXG180" s="395"/>
      <c r="VXH180" s="395"/>
      <c r="VXI180" s="395"/>
      <c r="VXJ180" s="395"/>
      <c r="VXK180" s="395"/>
      <c r="VXL180" s="395"/>
      <c r="VXM180" s="395"/>
      <c r="VXN180" s="395"/>
      <c r="VXO180" s="395"/>
      <c r="VXP180" s="395"/>
      <c r="VXQ180" s="395"/>
      <c r="VXR180" s="395"/>
      <c r="VXS180" s="395"/>
      <c r="VXT180" s="395"/>
      <c r="VXU180" s="395"/>
      <c r="VXV180" s="395"/>
      <c r="VXW180" s="395"/>
      <c r="VXX180" s="395"/>
      <c r="VXY180" s="395"/>
      <c r="VXZ180" s="395"/>
      <c r="VYA180" s="395"/>
      <c r="VYB180" s="395"/>
      <c r="VYC180" s="395"/>
      <c r="VYD180" s="395"/>
      <c r="VYE180" s="395"/>
      <c r="VYF180" s="395"/>
      <c r="VYG180" s="395"/>
      <c r="VYH180" s="395"/>
      <c r="VYI180" s="395"/>
      <c r="VYJ180" s="395"/>
      <c r="VYK180" s="395"/>
      <c r="VYL180" s="395"/>
      <c r="VYM180" s="395"/>
      <c r="VYN180" s="395"/>
      <c r="VYO180" s="395"/>
      <c r="VYP180" s="395"/>
      <c r="VYQ180" s="395"/>
      <c r="VYR180" s="395"/>
      <c r="VYS180" s="395"/>
      <c r="VYT180" s="395"/>
      <c r="VYU180" s="395"/>
      <c r="VYV180" s="395"/>
      <c r="VYW180" s="395"/>
      <c r="VYX180" s="395"/>
      <c r="VYY180" s="395"/>
      <c r="VYZ180" s="395"/>
      <c r="VZA180" s="395"/>
      <c r="VZB180" s="395"/>
      <c r="VZC180" s="395"/>
      <c r="VZD180" s="395"/>
      <c r="VZE180" s="395"/>
      <c r="VZF180" s="395"/>
      <c r="VZG180" s="395"/>
      <c r="VZH180" s="395"/>
      <c r="VZI180" s="395"/>
      <c r="VZJ180" s="395"/>
      <c r="VZK180" s="395"/>
      <c r="VZL180" s="395"/>
      <c r="VZM180" s="395"/>
      <c r="VZN180" s="395"/>
      <c r="VZO180" s="395"/>
      <c r="VZP180" s="395"/>
      <c r="VZQ180" s="395"/>
      <c r="VZR180" s="395"/>
      <c r="VZS180" s="395"/>
      <c r="VZT180" s="395"/>
      <c r="VZU180" s="395"/>
      <c r="VZV180" s="395"/>
      <c r="VZW180" s="395"/>
      <c r="VZX180" s="395"/>
      <c r="VZY180" s="395"/>
      <c r="VZZ180" s="395"/>
      <c r="WAA180" s="395"/>
      <c r="WAB180" s="395"/>
      <c r="WAC180" s="395"/>
      <c r="WAD180" s="395"/>
      <c r="WAE180" s="395"/>
      <c r="WAF180" s="395"/>
      <c r="WAG180" s="395"/>
      <c r="WAH180" s="395"/>
      <c r="WAI180" s="395"/>
      <c r="WAJ180" s="395"/>
      <c r="WAK180" s="395"/>
      <c r="WAL180" s="395"/>
      <c r="WAM180" s="395"/>
      <c r="WAN180" s="395"/>
      <c r="WAO180" s="395"/>
      <c r="WAP180" s="395"/>
      <c r="WAQ180" s="395"/>
      <c r="WAR180" s="395"/>
      <c r="WAS180" s="395"/>
      <c r="WAT180" s="395"/>
      <c r="WAU180" s="395"/>
      <c r="WAV180" s="395"/>
      <c r="WAW180" s="395"/>
      <c r="WAX180" s="395"/>
      <c r="WAY180" s="395"/>
      <c r="WAZ180" s="395"/>
      <c r="WBA180" s="395"/>
      <c r="WBB180" s="395"/>
      <c r="WBC180" s="395"/>
      <c r="WBD180" s="395"/>
      <c r="WBE180" s="395"/>
      <c r="WBF180" s="395"/>
      <c r="WBG180" s="395"/>
      <c r="WBH180" s="395"/>
      <c r="WBI180" s="395"/>
      <c r="WBJ180" s="395"/>
      <c r="WBK180" s="395"/>
      <c r="WBL180" s="395"/>
      <c r="WBM180" s="395"/>
      <c r="WBN180" s="395"/>
      <c r="WBO180" s="395"/>
      <c r="WBP180" s="395"/>
      <c r="WBQ180" s="395"/>
      <c r="WBR180" s="395"/>
      <c r="WBS180" s="395"/>
      <c r="WBT180" s="395"/>
      <c r="WBU180" s="395"/>
      <c r="WBV180" s="395"/>
      <c r="WBW180" s="395"/>
      <c r="WBX180" s="395"/>
      <c r="WBY180" s="395"/>
      <c r="WBZ180" s="395"/>
      <c r="WCA180" s="395"/>
      <c r="WCB180" s="395"/>
      <c r="WCC180" s="395"/>
      <c r="WCD180" s="395"/>
      <c r="WCE180" s="395"/>
      <c r="WCF180" s="395"/>
      <c r="WCG180" s="395"/>
      <c r="WCH180" s="395"/>
      <c r="WCI180" s="395"/>
      <c r="WCJ180" s="395"/>
      <c r="WCK180" s="395"/>
      <c r="WCL180" s="395"/>
      <c r="WCM180" s="395"/>
      <c r="WCN180" s="395"/>
      <c r="WCO180" s="395"/>
      <c r="WCP180" s="395"/>
      <c r="WCQ180" s="395"/>
      <c r="WCR180" s="395"/>
      <c r="WCS180" s="395"/>
      <c r="WCT180" s="395"/>
      <c r="WCU180" s="395"/>
      <c r="WCV180" s="395"/>
      <c r="WCW180" s="395"/>
      <c r="WCX180" s="395"/>
      <c r="WCY180" s="395"/>
      <c r="WCZ180" s="395"/>
      <c r="WDA180" s="395"/>
      <c r="WDB180" s="395"/>
      <c r="WDC180" s="395"/>
      <c r="WDD180" s="395"/>
      <c r="WDE180" s="395"/>
      <c r="WDF180" s="395"/>
      <c r="WDG180" s="395"/>
      <c r="WDH180" s="395"/>
      <c r="WDI180" s="395"/>
      <c r="WDJ180" s="395"/>
      <c r="WDK180" s="395"/>
      <c r="WDL180" s="395"/>
      <c r="WDM180" s="395"/>
      <c r="WDN180" s="395"/>
      <c r="WDO180" s="395"/>
      <c r="WDP180" s="395"/>
      <c r="WDQ180" s="395"/>
      <c r="WDR180" s="395"/>
      <c r="WDS180" s="395"/>
      <c r="WDT180" s="395"/>
      <c r="WDU180" s="395"/>
      <c r="WDV180" s="395"/>
      <c r="WDW180" s="395"/>
      <c r="WDX180" s="395"/>
      <c r="WDY180" s="395"/>
      <c r="WDZ180" s="395"/>
      <c r="WEA180" s="395"/>
      <c r="WEB180" s="395"/>
      <c r="WEC180" s="395"/>
      <c r="WED180" s="395"/>
      <c r="WEE180" s="395"/>
      <c r="WEF180" s="395"/>
      <c r="WEG180" s="395"/>
      <c r="WEH180" s="395"/>
      <c r="WEI180" s="395"/>
      <c r="WEJ180" s="395"/>
      <c r="WEK180" s="395"/>
      <c r="WEL180" s="395"/>
      <c r="WEM180" s="395"/>
      <c r="WEN180" s="395"/>
      <c r="WEO180" s="395"/>
      <c r="WEP180" s="395"/>
      <c r="WEQ180" s="395"/>
      <c r="WER180" s="395"/>
      <c r="WES180" s="395"/>
      <c r="WET180" s="395"/>
      <c r="WEU180" s="395"/>
      <c r="WEV180" s="395"/>
      <c r="WEW180" s="395"/>
      <c r="WEX180" s="395"/>
      <c r="WEY180" s="395"/>
      <c r="WEZ180" s="395"/>
      <c r="WFA180" s="395"/>
      <c r="WFB180" s="395"/>
      <c r="WFC180" s="395"/>
      <c r="WFD180" s="395"/>
      <c r="WFE180" s="395"/>
      <c r="WFF180" s="395"/>
      <c r="WFG180" s="395"/>
      <c r="WFH180" s="395"/>
      <c r="WFI180" s="395"/>
      <c r="WFJ180" s="395"/>
      <c r="WFK180" s="395"/>
      <c r="WFL180" s="395"/>
      <c r="WFM180" s="395"/>
      <c r="WFN180" s="395"/>
      <c r="WFO180" s="395"/>
      <c r="WFP180" s="395"/>
      <c r="WFQ180" s="395"/>
      <c r="WFR180" s="395"/>
      <c r="WFS180" s="395"/>
      <c r="WFT180" s="395"/>
      <c r="WFU180" s="395"/>
      <c r="WFV180" s="395"/>
      <c r="WFW180" s="395"/>
      <c r="WFX180" s="395"/>
      <c r="WFY180" s="395"/>
      <c r="WFZ180" s="395"/>
      <c r="WGA180" s="395"/>
      <c r="WGB180" s="395"/>
      <c r="WGC180" s="395"/>
      <c r="WGD180" s="395"/>
      <c r="WGE180" s="395"/>
      <c r="WGF180" s="395"/>
      <c r="WGG180" s="395"/>
      <c r="WGH180" s="395"/>
      <c r="WGI180" s="395"/>
      <c r="WGJ180" s="395"/>
      <c r="WGK180" s="395"/>
      <c r="WGL180" s="395"/>
      <c r="WGM180" s="395"/>
      <c r="WGN180" s="395"/>
      <c r="WGO180" s="395"/>
      <c r="WGP180" s="395"/>
      <c r="WGQ180" s="395"/>
      <c r="WGR180" s="395"/>
      <c r="WGS180" s="395"/>
      <c r="WGT180" s="395"/>
      <c r="WGU180" s="395"/>
      <c r="WGV180" s="395"/>
      <c r="WGW180" s="395"/>
      <c r="WGX180" s="395"/>
      <c r="WGY180" s="395"/>
      <c r="WGZ180" s="395"/>
      <c r="WHA180" s="395"/>
      <c r="WHB180" s="395"/>
      <c r="WHC180" s="395"/>
      <c r="WHD180" s="395"/>
      <c r="WHE180" s="395"/>
      <c r="WHF180" s="395"/>
      <c r="WHG180" s="395"/>
      <c r="WHH180" s="395"/>
      <c r="WHI180" s="395"/>
      <c r="WHJ180" s="395"/>
      <c r="WHK180" s="395"/>
      <c r="WHL180" s="395"/>
      <c r="WHM180" s="395"/>
      <c r="WHN180" s="395"/>
      <c r="WHO180" s="395"/>
      <c r="WHP180" s="395"/>
      <c r="WHQ180" s="395"/>
      <c r="WHR180" s="395"/>
      <c r="WHS180" s="395"/>
      <c r="WHT180" s="395"/>
      <c r="WHU180" s="395"/>
      <c r="WHV180" s="395"/>
      <c r="WHW180" s="395"/>
      <c r="WHX180" s="395"/>
      <c r="WHY180" s="395"/>
      <c r="WHZ180" s="395"/>
      <c r="WIA180" s="395"/>
      <c r="WIB180" s="395"/>
      <c r="WIC180" s="395"/>
      <c r="WID180" s="395"/>
      <c r="WIE180" s="395"/>
      <c r="WIF180" s="395"/>
      <c r="WIG180" s="395"/>
      <c r="WIH180" s="395"/>
      <c r="WII180" s="395"/>
      <c r="WIJ180" s="395"/>
      <c r="WIK180" s="395"/>
      <c r="WIL180" s="395"/>
      <c r="WIM180" s="395"/>
      <c r="WIN180" s="395"/>
      <c r="WIO180" s="395"/>
      <c r="WIP180" s="395"/>
      <c r="WIQ180" s="395"/>
      <c r="WIR180" s="395"/>
      <c r="WIS180" s="395"/>
      <c r="WIT180" s="395"/>
      <c r="WIU180" s="395"/>
      <c r="WIV180" s="395"/>
      <c r="WIW180" s="395"/>
      <c r="WIX180" s="395"/>
      <c r="WIY180" s="395"/>
      <c r="WIZ180" s="395"/>
      <c r="WJA180" s="395"/>
      <c r="WJB180" s="395"/>
      <c r="WJC180" s="395"/>
      <c r="WJD180" s="395"/>
      <c r="WJE180" s="395"/>
      <c r="WJF180" s="395"/>
      <c r="WJG180" s="395"/>
      <c r="WJH180" s="395"/>
      <c r="WJI180" s="395"/>
      <c r="WJJ180" s="395"/>
      <c r="WJK180" s="395"/>
      <c r="WJL180" s="395"/>
      <c r="WJM180" s="395"/>
      <c r="WJN180" s="395"/>
      <c r="WJO180" s="395"/>
      <c r="WJP180" s="395"/>
      <c r="WJQ180" s="395"/>
      <c r="WJR180" s="395"/>
      <c r="WJS180" s="395"/>
      <c r="WJT180" s="395"/>
      <c r="WJU180" s="395"/>
      <c r="WJV180" s="395"/>
      <c r="WJW180" s="395"/>
      <c r="WJX180" s="395"/>
      <c r="WJY180" s="395"/>
      <c r="WJZ180" s="395"/>
      <c r="WKA180" s="395"/>
      <c r="WKB180" s="395"/>
      <c r="WKC180" s="395"/>
      <c r="WKD180" s="395"/>
      <c r="WKE180" s="395"/>
      <c r="WKF180" s="395"/>
      <c r="WKG180" s="395"/>
      <c r="WKH180" s="395"/>
      <c r="WKI180" s="395"/>
      <c r="WKJ180" s="395"/>
      <c r="WKK180" s="395"/>
      <c r="WKL180" s="395"/>
      <c r="WKM180" s="395"/>
      <c r="WKN180" s="395"/>
      <c r="WKO180" s="395"/>
      <c r="WKP180" s="395"/>
      <c r="WKQ180" s="395"/>
      <c r="WKR180" s="395"/>
      <c r="WKS180" s="395"/>
      <c r="WKT180" s="395"/>
      <c r="WKU180" s="395"/>
      <c r="WKV180" s="395"/>
      <c r="WKW180" s="395"/>
      <c r="WKX180" s="395"/>
      <c r="WKY180" s="395"/>
      <c r="WKZ180" s="395"/>
      <c r="WLA180" s="395"/>
      <c r="WLB180" s="395"/>
      <c r="WLC180" s="395"/>
      <c r="WLD180" s="395"/>
      <c r="WLE180" s="395"/>
      <c r="WLF180" s="395"/>
      <c r="WLG180" s="395"/>
      <c r="WLH180" s="395"/>
      <c r="WLI180" s="395"/>
      <c r="WLJ180" s="395"/>
      <c r="WLK180" s="395"/>
      <c r="WLL180" s="395"/>
      <c r="WLM180" s="395"/>
      <c r="WLN180" s="395"/>
      <c r="WLO180" s="395"/>
      <c r="WLP180" s="395"/>
      <c r="WLQ180" s="395"/>
      <c r="WLR180" s="395"/>
      <c r="WLS180" s="395"/>
      <c r="WLT180" s="395"/>
      <c r="WLU180" s="395"/>
      <c r="WLV180" s="395"/>
      <c r="WLW180" s="395"/>
      <c r="WLX180" s="395"/>
      <c r="WLY180" s="395"/>
      <c r="WLZ180" s="395"/>
      <c r="WMA180" s="395"/>
      <c r="WMB180" s="395"/>
      <c r="WMC180" s="395"/>
      <c r="WMD180" s="395"/>
      <c r="WME180" s="395"/>
      <c r="WMF180" s="395"/>
      <c r="WMG180" s="395"/>
      <c r="WMH180" s="395"/>
      <c r="WMI180" s="395"/>
      <c r="WMJ180" s="395"/>
      <c r="WMK180" s="395"/>
      <c r="WML180" s="395"/>
      <c r="WMM180" s="395"/>
      <c r="WMN180" s="395"/>
      <c r="WMO180" s="395"/>
      <c r="WMP180" s="395"/>
      <c r="WMQ180" s="395"/>
      <c r="WMR180" s="395"/>
      <c r="WMS180" s="395"/>
      <c r="WMT180" s="395"/>
      <c r="WMU180" s="395"/>
      <c r="WMV180" s="395"/>
      <c r="WMW180" s="395"/>
      <c r="WMX180" s="395"/>
      <c r="WMY180" s="395"/>
      <c r="WMZ180" s="395"/>
      <c r="WNA180" s="395"/>
      <c r="WNB180" s="395"/>
      <c r="WNC180" s="395"/>
      <c r="WND180" s="395"/>
      <c r="WNE180" s="395"/>
      <c r="WNF180" s="395"/>
      <c r="WNG180" s="395"/>
      <c r="WNH180" s="395"/>
      <c r="WNI180" s="395"/>
      <c r="WNJ180" s="395"/>
      <c r="WNK180" s="395"/>
      <c r="WNL180" s="395"/>
      <c r="WNM180" s="395"/>
      <c r="WNN180" s="395"/>
      <c r="WNO180" s="395"/>
      <c r="WNP180" s="395"/>
      <c r="WNQ180" s="395"/>
      <c r="WNR180" s="395"/>
      <c r="WNS180" s="395"/>
      <c r="WNT180" s="395"/>
      <c r="WNU180" s="395"/>
      <c r="WNV180" s="395"/>
      <c r="WNW180" s="395"/>
      <c r="WNX180" s="395"/>
      <c r="WNY180" s="395"/>
      <c r="WNZ180" s="395"/>
      <c r="WOA180" s="395"/>
      <c r="WOB180" s="395"/>
      <c r="WOC180" s="395"/>
      <c r="WOD180" s="395"/>
      <c r="WOE180" s="395"/>
      <c r="WOF180" s="395"/>
      <c r="WOG180" s="395"/>
      <c r="WOH180" s="395"/>
      <c r="WOI180" s="395"/>
      <c r="WOJ180" s="395"/>
      <c r="WOK180" s="395"/>
      <c r="WOL180" s="395"/>
      <c r="WOM180" s="395"/>
      <c r="WON180" s="395"/>
      <c r="WOO180" s="395"/>
      <c r="WOP180" s="395"/>
      <c r="WOQ180" s="395"/>
      <c r="WOR180" s="395"/>
      <c r="WOS180" s="395"/>
      <c r="WOT180" s="395"/>
      <c r="WOU180" s="395"/>
      <c r="WOV180" s="395"/>
      <c r="WOW180" s="395"/>
      <c r="WOX180" s="395"/>
      <c r="WOY180" s="395"/>
      <c r="WOZ180" s="395"/>
      <c r="WPA180" s="395"/>
      <c r="WPB180" s="395"/>
      <c r="WPC180" s="395"/>
      <c r="WPD180" s="395"/>
      <c r="WPE180" s="395"/>
      <c r="WPF180" s="395"/>
      <c r="WPG180" s="395"/>
      <c r="WPH180" s="395"/>
      <c r="WPI180" s="395"/>
      <c r="WPJ180" s="395"/>
      <c r="WPK180" s="395"/>
      <c r="WPL180" s="395"/>
      <c r="WPM180" s="395"/>
      <c r="WPN180" s="395"/>
      <c r="WPO180" s="395"/>
      <c r="WPP180" s="395"/>
      <c r="WPQ180" s="395"/>
      <c r="WPR180" s="395"/>
      <c r="WPS180" s="395"/>
      <c r="WPT180" s="395"/>
      <c r="WPU180" s="395"/>
      <c r="WPV180" s="395"/>
      <c r="WPW180" s="395"/>
      <c r="WPX180" s="395"/>
      <c r="WPY180" s="395"/>
      <c r="WPZ180" s="395"/>
      <c r="WQA180" s="395"/>
      <c r="WQB180" s="395"/>
      <c r="WQC180" s="395"/>
      <c r="WQD180" s="395"/>
      <c r="WQE180" s="395"/>
      <c r="WQF180" s="395"/>
      <c r="WQG180" s="395"/>
      <c r="WQH180" s="395"/>
      <c r="WQI180" s="395"/>
      <c r="WQJ180" s="395"/>
      <c r="WQK180" s="395"/>
      <c r="WQL180" s="395"/>
      <c r="WQM180" s="395"/>
      <c r="WQN180" s="395"/>
      <c r="WQO180" s="395"/>
      <c r="WQP180" s="395"/>
      <c r="WQQ180" s="395"/>
      <c r="WQR180" s="395"/>
      <c r="WQS180" s="395"/>
      <c r="WQT180" s="395"/>
      <c r="WQU180" s="395"/>
      <c r="WQV180" s="395"/>
      <c r="WQW180" s="395"/>
      <c r="WQX180" s="395"/>
      <c r="WQY180" s="395"/>
      <c r="WQZ180" s="395"/>
      <c r="WRA180" s="395"/>
      <c r="WRB180" s="395"/>
      <c r="WRC180" s="395"/>
      <c r="WRD180" s="395"/>
      <c r="WRE180" s="395"/>
      <c r="WRF180" s="395"/>
      <c r="WRG180" s="395"/>
      <c r="WRH180" s="395"/>
      <c r="WRI180" s="395"/>
      <c r="WRJ180" s="395"/>
      <c r="WRK180" s="395"/>
      <c r="WRL180" s="395"/>
      <c r="WRM180" s="395"/>
      <c r="WRN180" s="395"/>
      <c r="WRO180" s="395"/>
      <c r="WRP180" s="395"/>
      <c r="WRQ180" s="395"/>
      <c r="WRR180" s="395"/>
      <c r="WRS180" s="395"/>
      <c r="WRT180" s="395"/>
      <c r="WRU180" s="395"/>
      <c r="WRV180" s="395"/>
      <c r="WRW180" s="395"/>
      <c r="WRX180" s="395"/>
      <c r="WRY180" s="395"/>
      <c r="WRZ180" s="395"/>
      <c r="WSA180" s="395"/>
      <c r="WSB180" s="395"/>
      <c r="WSC180" s="395"/>
      <c r="WSD180" s="395"/>
      <c r="WSE180" s="395"/>
      <c r="WSF180" s="395"/>
      <c r="WSG180" s="395"/>
      <c r="WSH180" s="395"/>
      <c r="WSI180" s="395"/>
      <c r="WSJ180" s="395"/>
      <c r="WSK180" s="395"/>
      <c r="WSL180" s="395"/>
      <c r="WSM180" s="395"/>
      <c r="WSN180" s="395"/>
      <c r="WSO180" s="395"/>
      <c r="WSP180" s="395"/>
      <c r="WSQ180" s="395"/>
      <c r="WSR180" s="395"/>
      <c r="WSS180" s="395"/>
      <c r="WST180" s="395"/>
      <c r="WSU180" s="395"/>
      <c r="WSV180" s="395"/>
      <c r="WSW180" s="395"/>
      <c r="WSX180" s="395"/>
      <c r="WSY180" s="395"/>
      <c r="WSZ180" s="395"/>
      <c r="WTA180" s="395"/>
      <c r="WTB180" s="395"/>
      <c r="WTC180" s="395"/>
      <c r="WTD180" s="395"/>
      <c r="WTE180" s="395"/>
      <c r="WTF180" s="395"/>
      <c r="WTG180" s="395"/>
      <c r="WTH180" s="395"/>
      <c r="WTI180" s="395"/>
      <c r="WTJ180" s="395"/>
      <c r="WTK180" s="395"/>
      <c r="WTL180" s="395"/>
      <c r="WTM180" s="395"/>
      <c r="WTN180" s="395"/>
      <c r="WTO180" s="395"/>
      <c r="WTP180" s="395"/>
      <c r="WTQ180" s="395"/>
      <c r="WTR180" s="395"/>
      <c r="WTS180" s="395"/>
      <c r="WTT180" s="395"/>
      <c r="WTU180" s="395"/>
      <c r="WTV180" s="395"/>
      <c r="WTW180" s="395"/>
      <c r="WTX180" s="395"/>
      <c r="WTY180" s="395"/>
      <c r="WTZ180" s="395"/>
      <c r="WUA180" s="395"/>
      <c r="WUB180" s="395"/>
      <c r="WUC180" s="395"/>
      <c r="WUD180" s="395"/>
      <c r="WUE180" s="395"/>
      <c r="WUF180" s="395"/>
      <c r="WUG180" s="395"/>
      <c r="WUH180" s="395"/>
      <c r="WUI180" s="395"/>
      <c r="WUJ180" s="395"/>
      <c r="WUK180" s="395"/>
      <c r="WUL180" s="395"/>
      <c r="WUM180" s="395"/>
      <c r="WUN180" s="395"/>
      <c r="WUO180" s="395"/>
      <c r="WUP180" s="395"/>
      <c r="WUQ180" s="395"/>
      <c r="WUR180" s="395"/>
      <c r="WUS180" s="395"/>
      <c r="WUT180" s="395"/>
      <c r="WUU180" s="395"/>
      <c r="WUV180" s="395"/>
      <c r="WUW180" s="395"/>
      <c r="WUX180" s="395"/>
      <c r="WUY180" s="395"/>
      <c r="WUZ180" s="395"/>
      <c r="WVA180" s="395"/>
      <c r="WVB180" s="395"/>
      <c r="WVC180" s="395"/>
      <c r="WVD180" s="395"/>
      <c r="WVE180" s="395"/>
      <c r="WVF180" s="395"/>
      <c r="WVG180" s="395"/>
      <c r="WVH180" s="395"/>
      <c r="WVI180" s="395"/>
      <c r="WVJ180" s="395"/>
      <c r="WVK180" s="395"/>
      <c r="WVL180" s="395"/>
      <c r="WVM180" s="395"/>
      <c r="WVN180" s="395"/>
      <c r="WVO180" s="395"/>
      <c r="WVP180" s="395"/>
      <c r="WVQ180" s="395"/>
      <c r="WVR180" s="395"/>
      <c r="WVS180" s="395"/>
      <c r="WVT180" s="395"/>
      <c r="WVU180" s="395"/>
      <c r="WVV180" s="395"/>
      <c r="WVW180" s="395"/>
      <c r="WVX180" s="395"/>
      <c r="WVY180" s="395"/>
      <c r="WVZ180" s="395"/>
      <c r="WWA180" s="395"/>
      <c r="WWB180" s="395"/>
    </row>
    <row r="181" spans="1:16148" s="367" customFormat="1" x14ac:dyDescent="0.2">
      <c r="A181" s="366" t="s">
        <v>1944</v>
      </c>
      <c r="B181" s="364">
        <f>'SH Pattern'!D71</f>
        <v>11.31</v>
      </c>
      <c r="C181" s="364">
        <f>'SH Pattern'!AB71</f>
        <v>10.88</v>
      </c>
      <c r="D181" s="364">
        <f>'SH Pattern'!AZ71</f>
        <v>10.26</v>
      </c>
      <c r="E181" s="364">
        <f>'SH Pattern'!CJ71</f>
        <v>9.8800000000000008</v>
      </c>
      <c r="F181" s="364">
        <f>'SH Pattern'!DH71</f>
        <v>9.9</v>
      </c>
      <c r="G181" s="364">
        <f>'SH Pattern'!EF71</f>
        <v>11.83</v>
      </c>
      <c r="H181" s="364">
        <f>'SH Pattern'!FD71</f>
        <v>11.02</v>
      </c>
      <c r="I181" s="364">
        <f>'SH Pattern'!GB71</f>
        <v>11.34</v>
      </c>
      <c r="J181" s="364">
        <f>'SH Pattern'!GZ71</f>
        <v>10.77</v>
      </c>
      <c r="K181" s="364">
        <f>'SH Pattern'!HX71</f>
        <v>10.81</v>
      </c>
      <c r="L181" s="364">
        <f>'SH Pattern'!IV71</f>
        <v>10.69</v>
      </c>
      <c r="M181" s="364">
        <f>'SH Pattern'!JT71</f>
        <v>10.39</v>
      </c>
      <c r="N181" s="364">
        <f>'SH Pattern'!KX71</f>
        <v>8.99</v>
      </c>
      <c r="O181" s="364">
        <f>'SH Pattern'!LV71</f>
        <v>9.68</v>
      </c>
      <c r="P181" s="364">
        <f>'SH Pattern'!MT71</f>
        <v>11.68</v>
      </c>
      <c r="Q181" s="364">
        <f>'SH Pattern'!NR71</f>
        <v>13.57</v>
      </c>
      <c r="R181" s="365">
        <f>'SH Pattern'!OP71</f>
        <v>12.31</v>
      </c>
      <c r="S181" s="395"/>
      <c r="T181" s="395"/>
      <c r="U181" s="395"/>
      <c r="V181" s="395"/>
      <c r="W181" s="395"/>
      <c r="X181" s="395"/>
      <c r="Y181" s="395"/>
      <c r="Z181" s="395"/>
      <c r="AA181" s="395"/>
      <c r="AB181" s="395"/>
      <c r="AC181" s="395"/>
      <c r="AD181" s="395"/>
      <c r="AE181" s="395"/>
      <c r="AF181" s="395"/>
      <c r="AG181" s="395"/>
      <c r="AH181" s="395"/>
      <c r="AI181" s="395"/>
      <c r="AJ181" s="395"/>
      <c r="AK181" s="395"/>
      <c r="AL181" s="395"/>
      <c r="AM181" s="395"/>
      <c r="AN181" s="395"/>
      <c r="AO181" s="395"/>
      <c r="AP181" s="395"/>
      <c r="AQ181" s="395"/>
      <c r="AR181" s="395"/>
      <c r="AS181" s="395"/>
      <c r="AT181" s="395"/>
      <c r="AU181" s="395"/>
      <c r="AV181" s="395"/>
      <c r="AW181" s="395"/>
      <c r="AX181" s="395"/>
      <c r="AY181" s="395"/>
      <c r="AZ181" s="395"/>
      <c r="BA181" s="395"/>
      <c r="BB181" s="395"/>
      <c r="BC181" s="395"/>
      <c r="BD181" s="395"/>
      <c r="BE181" s="395"/>
      <c r="BF181" s="395"/>
      <c r="BG181" s="395"/>
      <c r="BH181" s="395"/>
      <c r="BI181" s="395"/>
      <c r="BJ181" s="395"/>
      <c r="BK181" s="395"/>
      <c r="BL181" s="395"/>
      <c r="BM181" s="395"/>
      <c r="BN181" s="395"/>
      <c r="BO181" s="395"/>
      <c r="BP181" s="395"/>
      <c r="BQ181" s="395"/>
      <c r="BR181" s="395"/>
      <c r="BS181" s="395"/>
      <c r="BT181" s="395"/>
      <c r="BU181" s="395"/>
      <c r="BV181" s="395"/>
      <c r="BW181" s="395"/>
      <c r="BX181" s="395"/>
      <c r="BY181" s="395"/>
      <c r="BZ181" s="395"/>
      <c r="CA181" s="395"/>
      <c r="CB181" s="395"/>
      <c r="CC181" s="395"/>
      <c r="CD181" s="395"/>
      <c r="CE181" s="395"/>
      <c r="CF181" s="395"/>
      <c r="CG181" s="395"/>
      <c r="CH181" s="395"/>
      <c r="CI181" s="395"/>
      <c r="CJ181" s="395"/>
      <c r="CK181" s="395"/>
      <c r="CL181" s="395"/>
      <c r="CM181" s="395"/>
      <c r="CN181" s="395"/>
      <c r="CO181" s="395"/>
      <c r="CP181" s="395"/>
      <c r="CQ181" s="395"/>
      <c r="CR181" s="395"/>
      <c r="CS181" s="395"/>
      <c r="CT181" s="395"/>
      <c r="CU181" s="395"/>
      <c r="CV181" s="395"/>
      <c r="CW181" s="395"/>
      <c r="CX181" s="395"/>
      <c r="CY181" s="395"/>
      <c r="CZ181" s="395"/>
      <c r="DA181" s="395"/>
      <c r="DB181" s="395"/>
      <c r="DC181" s="395"/>
      <c r="DD181" s="395"/>
      <c r="DE181" s="395"/>
      <c r="DF181" s="395"/>
      <c r="DG181" s="395"/>
      <c r="DH181" s="395"/>
      <c r="DI181" s="395"/>
      <c r="DJ181" s="395"/>
      <c r="DK181" s="395"/>
      <c r="DL181" s="395"/>
      <c r="DM181" s="395"/>
      <c r="DN181" s="395"/>
      <c r="DO181" s="395"/>
      <c r="DP181" s="395"/>
      <c r="DQ181" s="395"/>
      <c r="DR181" s="395"/>
      <c r="DS181" s="395"/>
      <c r="DT181" s="395"/>
      <c r="DU181" s="395"/>
      <c r="DV181" s="395"/>
      <c r="DW181" s="395"/>
      <c r="DX181" s="395"/>
      <c r="DY181" s="395"/>
      <c r="DZ181" s="395"/>
      <c r="EA181" s="395"/>
      <c r="EB181" s="395"/>
      <c r="EC181" s="395"/>
      <c r="ED181" s="395"/>
      <c r="EE181" s="395"/>
      <c r="EF181" s="395"/>
      <c r="EG181" s="395"/>
      <c r="EH181" s="395"/>
      <c r="EI181" s="395"/>
      <c r="EJ181" s="395"/>
      <c r="EK181" s="395"/>
      <c r="EL181" s="395"/>
      <c r="EM181" s="395"/>
      <c r="EN181" s="395"/>
      <c r="EO181" s="395"/>
      <c r="EP181" s="395"/>
      <c r="EQ181" s="395"/>
      <c r="ER181" s="395"/>
      <c r="ES181" s="395"/>
      <c r="ET181" s="395"/>
      <c r="EU181" s="395"/>
      <c r="EV181" s="395"/>
      <c r="EW181" s="395"/>
      <c r="EX181" s="395"/>
      <c r="EY181" s="395"/>
      <c r="EZ181" s="395"/>
      <c r="FA181" s="395"/>
      <c r="FB181" s="395"/>
      <c r="FC181" s="395"/>
      <c r="FD181" s="395"/>
      <c r="FE181" s="395"/>
      <c r="FF181" s="395"/>
      <c r="FG181" s="395"/>
      <c r="FH181" s="395"/>
      <c r="FI181" s="395"/>
      <c r="FJ181" s="395"/>
      <c r="FK181" s="395"/>
      <c r="FL181" s="395"/>
      <c r="FM181" s="395"/>
      <c r="FN181" s="395"/>
      <c r="FO181" s="395"/>
      <c r="FP181" s="395"/>
      <c r="FQ181" s="395"/>
      <c r="FR181" s="395"/>
      <c r="FS181" s="395"/>
      <c r="FT181" s="395"/>
      <c r="FU181" s="395"/>
      <c r="FV181" s="395"/>
      <c r="FW181" s="395"/>
      <c r="FX181" s="395"/>
      <c r="FY181" s="395"/>
      <c r="FZ181" s="395"/>
      <c r="GA181" s="395"/>
      <c r="GB181" s="395"/>
      <c r="GC181" s="395"/>
      <c r="GD181" s="395"/>
      <c r="GE181" s="395"/>
      <c r="GF181" s="395"/>
      <c r="GG181" s="395"/>
      <c r="GH181" s="395"/>
      <c r="GI181" s="395"/>
      <c r="GJ181" s="395"/>
      <c r="GK181" s="395"/>
      <c r="GL181" s="395"/>
      <c r="GM181" s="395"/>
      <c r="GN181" s="395"/>
      <c r="GO181" s="395"/>
      <c r="GP181" s="395"/>
      <c r="GQ181" s="395"/>
      <c r="GR181" s="395"/>
      <c r="GS181" s="395"/>
      <c r="GT181" s="395"/>
      <c r="GU181" s="395"/>
      <c r="GV181" s="395"/>
      <c r="GW181" s="395"/>
      <c r="GX181" s="395"/>
      <c r="GY181" s="395"/>
      <c r="GZ181" s="395"/>
      <c r="HA181" s="395"/>
      <c r="HB181" s="395"/>
      <c r="HC181" s="395"/>
      <c r="HD181" s="395"/>
      <c r="HE181" s="395"/>
      <c r="HF181" s="395"/>
      <c r="HG181" s="395"/>
      <c r="HH181" s="395"/>
      <c r="HI181" s="395"/>
      <c r="HJ181" s="395"/>
      <c r="HK181" s="395"/>
      <c r="HL181" s="395"/>
      <c r="HM181" s="395"/>
      <c r="HN181" s="395"/>
      <c r="HO181" s="395"/>
      <c r="HP181" s="395"/>
      <c r="HQ181" s="395"/>
      <c r="HR181" s="395"/>
      <c r="HS181" s="395"/>
      <c r="HT181" s="395"/>
      <c r="HU181" s="395"/>
      <c r="HV181" s="395"/>
      <c r="HW181" s="395"/>
      <c r="HX181" s="395"/>
      <c r="HY181" s="395"/>
      <c r="HZ181" s="395"/>
      <c r="IA181" s="395"/>
      <c r="IB181" s="395"/>
      <c r="IC181" s="395"/>
      <c r="ID181" s="395"/>
      <c r="IE181" s="395"/>
      <c r="IF181" s="395"/>
      <c r="IG181" s="395"/>
      <c r="IH181" s="395"/>
      <c r="II181" s="395"/>
      <c r="IJ181" s="395"/>
      <c r="IK181" s="395"/>
      <c r="IL181" s="395"/>
      <c r="IM181" s="395"/>
      <c r="IN181" s="395"/>
      <c r="IO181" s="395"/>
      <c r="IP181" s="395"/>
      <c r="IQ181" s="395"/>
      <c r="IR181" s="395"/>
      <c r="IS181" s="395"/>
      <c r="IT181" s="395"/>
      <c r="IU181" s="395"/>
      <c r="IV181" s="395"/>
      <c r="IW181" s="395"/>
      <c r="IX181" s="395"/>
      <c r="IY181" s="395"/>
      <c r="IZ181" s="395"/>
      <c r="JA181" s="395"/>
      <c r="JB181" s="395"/>
      <c r="JC181" s="395"/>
      <c r="JD181" s="395"/>
      <c r="JE181" s="395"/>
      <c r="JF181" s="395"/>
      <c r="JG181" s="395"/>
      <c r="JH181" s="395"/>
      <c r="JI181" s="395"/>
      <c r="JJ181" s="395"/>
      <c r="JK181" s="395"/>
      <c r="JL181" s="395"/>
      <c r="JM181" s="395"/>
      <c r="JN181" s="395"/>
      <c r="JO181" s="395"/>
      <c r="JP181" s="395"/>
      <c r="JQ181" s="395"/>
      <c r="JR181" s="395"/>
      <c r="JS181" s="395"/>
      <c r="JT181" s="395"/>
      <c r="JU181" s="395"/>
      <c r="JV181" s="395"/>
      <c r="JW181" s="395"/>
      <c r="JX181" s="395"/>
      <c r="JY181" s="395"/>
      <c r="JZ181" s="395"/>
      <c r="KA181" s="395"/>
      <c r="KB181" s="395"/>
      <c r="KC181" s="395"/>
      <c r="KD181" s="395"/>
      <c r="KE181" s="395"/>
      <c r="KF181" s="395"/>
      <c r="KG181" s="395"/>
      <c r="KH181" s="395"/>
      <c r="KI181" s="395"/>
      <c r="KJ181" s="395"/>
      <c r="KK181" s="395"/>
      <c r="KL181" s="395"/>
      <c r="KM181" s="395"/>
      <c r="KN181" s="395"/>
      <c r="KO181" s="395"/>
      <c r="KP181" s="395"/>
      <c r="KQ181" s="395"/>
      <c r="KR181" s="395"/>
      <c r="KS181" s="395"/>
      <c r="KT181" s="395"/>
      <c r="KU181" s="395"/>
      <c r="KV181" s="395"/>
      <c r="KW181" s="395"/>
      <c r="KX181" s="395"/>
      <c r="KY181" s="395"/>
      <c r="KZ181" s="395"/>
      <c r="LA181" s="395"/>
      <c r="LB181" s="395"/>
      <c r="LC181" s="395"/>
      <c r="LD181" s="395"/>
      <c r="LE181" s="395"/>
      <c r="LF181" s="395"/>
      <c r="LG181" s="395"/>
      <c r="LH181" s="395"/>
      <c r="LI181" s="395"/>
      <c r="LJ181" s="395"/>
      <c r="LK181" s="395"/>
      <c r="LL181" s="395"/>
      <c r="LM181" s="395"/>
      <c r="LN181" s="395"/>
      <c r="LO181" s="395"/>
      <c r="LP181" s="395"/>
      <c r="LQ181" s="395"/>
      <c r="LR181" s="395"/>
      <c r="LS181" s="395"/>
      <c r="LT181" s="395"/>
      <c r="LU181" s="395"/>
      <c r="LV181" s="395"/>
      <c r="LW181" s="395"/>
      <c r="LX181" s="395"/>
      <c r="LY181" s="395"/>
      <c r="LZ181" s="395"/>
      <c r="MA181" s="395"/>
      <c r="MB181" s="395"/>
      <c r="MC181" s="395"/>
      <c r="MD181" s="395"/>
      <c r="ME181" s="395"/>
      <c r="MF181" s="395"/>
      <c r="MG181" s="395"/>
      <c r="MH181" s="395"/>
      <c r="MI181" s="395"/>
      <c r="MJ181" s="395"/>
      <c r="MK181" s="395"/>
      <c r="ML181" s="395"/>
      <c r="MM181" s="395"/>
      <c r="MN181" s="395"/>
      <c r="MO181" s="395"/>
      <c r="MP181" s="395"/>
      <c r="MQ181" s="395"/>
      <c r="MR181" s="395"/>
      <c r="MS181" s="395"/>
      <c r="MT181" s="395"/>
      <c r="MU181" s="395"/>
      <c r="MV181" s="395"/>
      <c r="MW181" s="395"/>
      <c r="MX181" s="395"/>
      <c r="MY181" s="395"/>
      <c r="MZ181" s="395"/>
      <c r="NA181" s="395"/>
      <c r="NB181" s="395"/>
      <c r="NC181" s="395"/>
      <c r="ND181" s="395"/>
      <c r="NE181" s="395"/>
      <c r="NF181" s="395"/>
      <c r="NG181" s="395"/>
      <c r="NH181" s="395"/>
      <c r="NI181" s="395"/>
      <c r="NJ181" s="395"/>
      <c r="NK181" s="395"/>
      <c r="NL181" s="395"/>
      <c r="NM181" s="395"/>
      <c r="NN181" s="395"/>
      <c r="NO181" s="395"/>
      <c r="NP181" s="395"/>
      <c r="NQ181" s="395"/>
      <c r="NR181" s="395"/>
      <c r="NS181" s="395"/>
      <c r="NT181" s="395"/>
      <c r="NU181" s="395"/>
      <c r="NV181" s="395"/>
      <c r="NW181" s="395"/>
      <c r="NX181" s="395"/>
      <c r="NY181" s="395"/>
      <c r="NZ181" s="395"/>
      <c r="OA181" s="395"/>
      <c r="OB181" s="395"/>
      <c r="OC181" s="395"/>
      <c r="OD181" s="395"/>
      <c r="OE181" s="395"/>
      <c r="OF181" s="395"/>
      <c r="OG181" s="395"/>
      <c r="OH181" s="395"/>
      <c r="OI181" s="395"/>
      <c r="OJ181" s="395"/>
      <c r="OK181" s="395"/>
      <c r="OL181" s="395"/>
      <c r="OM181" s="395"/>
      <c r="ON181" s="395"/>
      <c r="OO181" s="395"/>
      <c r="OP181" s="395"/>
      <c r="OQ181" s="395"/>
      <c r="OR181" s="395"/>
      <c r="OS181" s="395"/>
      <c r="OT181" s="395"/>
      <c r="OU181" s="395"/>
      <c r="OV181" s="395"/>
      <c r="OW181" s="395"/>
      <c r="OX181" s="395"/>
      <c r="OY181" s="395"/>
      <c r="OZ181" s="395"/>
      <c r="PA181" s="395"/>
      <c r="PB181" s="395"/>
      <c r="PC181" s="395"/>
      <c r="PD181" s="395"/>
      <c r="PE181" s="395"/>
      <c r="PF181" s="395"/>
      <c r="PG181" s="395"/>
      <c r="PH181" s="395"/>
      <c r="PI181" s="395"/>
      <c r="PJ181" s="395"/>
      <c r="PK181" s="395"/>
      <c r="PL181" s="395"/>
      <c r="PM181" s="395"/>
      <c r="PN181" s="395"/>
      <c r="PO181" s="395"/>
      <c r="PP181" s="395"/>
      <c r="PQ181" s="395"/>
      <c r="PR181" s="395"/>
      <c r="PS181" s="395"/>
      <c r="PT181" s="395"/>
      <c r="PU181" s="395"/>
      <c r="PV181" s="395"/>
      <c r="PW181" s="395"/>
      <c r="PX181" s="395"/>
      <c r="PY181" s="395"/>
      <c r="PZ181" s="395"/>
      <c r="QA181" s="395"/>
      <c r="QB181" s="395"/>
      <c r="QC181" s="395"/>
      <c r="QD181" s="395"/>
      <c r="QE181" s="395"/>
      <c r="QF181" s="395"/>
      <c r="QG181" s="395"/>
      <c r="QH181" s="395"/>
      <c r="QI181" s="395"/>
      <c r="QJ181" s="395"/>
      <c r="QK181" s="395"/>
      <c r="QL181" s="395"/>
      <c r="QM181" s="395"/>
      <c r="QN181" s="395"/>
      <c r="QO181" s="395"/>
      <c r="QP181" s="395"/>
      <c r="QQ181" s="395"/>
      <c r="QR181" s="395"/>
      <c r="QS181" s="395"/>
      <c r="QT181" s="395"/>
      <c r="QU181" s="395"/>
      <c r="QV181" s="395"/>
      <c r="QW181" s="395"/>
      <c r="QX181" s="395"/>
      <c r="QY181" s="395"/>
      <c r="QZ181" s="395"/>
      <c r="RA181" s="395"/>
      <c r="RB181" s="395"/>
      <c r="RC181" s="395"/>
      <c r="RD181" s="395"/>
      <c r="RE181" s="395"/>
      <c r="RF181" s="395"/>
      <c r="RG181" s="395"/>
      <c r="RH181" s="395"/>
      <c r="RI181" s="395"/>
      <c r="RJ181" s="395"/>
      <c r="RK181" s="395"/>
      <c r="RL181" s="395"/>
      <c r="RM181" s="395"/>
      <c r="RN181" s="395"/>
      <c r="RO181" s="395"/>
      <c r="RP181" s="395"/>
      <c r="RQ181" s="395"/>
      <c r="RR181" s="395"/>
      <c r="RS181" s="395"/>
      <c r="RT181" s="395"/>
      <c r="RU181" s="395"/>
      <c r="RV181" s="395"/>
      <c r="RW181" s="395"/>
      <c r="RX181" s="395"/>
      <c r="RY181" s="395"/>
      <c r="RZ181" s="395"/>
      <c r="SA181" s="395"/>
      <c r="SB181" s="395"/>
      <c r="SC181" s="395"/>
      <c r="SD181" s="395"/>
      <c r="SE181" s="395"/>
      <c r="SF181" s="395"/>
      <c r="SG181" s="395"/>
      <c r="SH181" s="395"/>
      <c r="SI181" s="395"/>
      <c r="SJ181" s="395"/>
      <c r="SK181" s="395"/>
      <c r="SL181" s="395"/>
      <c r="SM181" s="395"/>
      <c r="SN181" s="395"/>
      <c r="SO181" s="395"/>
      <c r="SP181" s="395"/>
      <c r="SQ181" s="395"/>
      <c r="SR181" s="395"/>
      <c r="SS181" s="395"/>
      <c r="ST181" s="395"/>
      <c r="SU181" s="395"/>
      <c r="SV181" s="395"/>
      <c r="SW181" s="395"/>
      <c r="SX181" s="395"/>
      <c r="SY181" s="395"/>
      <c r="SZ181" s="395"/>
      <c r="TA181" s="395"/>
      <c r="TB181" s="395"/>
      <c r="TC181" s="395"/>
      <c r="TD181" s="395"/>
      <c r="TE181" s="395"/>
      <c r="TF181" s="395"/>
      <c r="TG181" s="395"/>
      <c r="TH181" s="395"/>
      <c r="TI181" s="395"/>
      <c r="TJ181" s="395"/>
      <c r="TK181" s="395"/>
      <c r="TL181" s="395"/>
      <c r="TM181" s="395"/>
      <c r="TN181" s="395"/>
      <c r="TO181" s="395"/>
      <c r="TP181" s="395"/>
      <c r="TQ181" s="395"/>
      <c r="TR181" s="395"/>
      <c r="TS181" s="395"/>
      <c r="TT181" s="395"/>
      <c r="TU181" s="395"/>
      <c r="TV181" s="395"/>
      <c r="TW181" s="395"/>
      <c r="TX181" s="395"/>
      <c r="TY181" s="395"/>
      <c r="TZ181" s="395"/>
      <c r="UA181" s="395"/>
      <c r="UB181" s="395"/>
      <c r="UC181" s="395"/>
      <c r="UD181" s="395"/>
      <c r="UE181" s="395"/>
      <c r="UF181" s="395"/>
      <c r="UG181" s="395"/>
      <c r="UH181" s="395"/>
      <c r="UI181" s="395"/>
      <c r="UJ181" s="395"/>
      <c r="UK181" s="395"/>
      <c r="UL181" s="395"/>
      <c r="UM181" s="395"/>
      <c r="UN181" s="395"/>
      <c r="UO181" s="395"/>
      <c r="UP181" s="395"/>
      <c r="UQ181" s="395"/>
      <c r="UR181" s="395"/>
      <c r="US181" s="395"/>
      <c r="UT181" s="395"/>
      <c r="UU181" s="395"/>
      <c r="UV181" s="395"/>
      <c r="UW181" s="395"/>
      <c r="UX181" s="395"/>
      <c r="UY181" s="395"/>
      <c r="UZ181" s="395"/>
      <c r="VA181" s="395"/>
      <c r="VB181" s="395"/>
      <c r="VC181" s="395"/>
      <c r="VD181" s="395"/>
      <c r="VE181" s="395"/>
      <c r="VF181" s="395"/>
      <c r="VG181" s="395"/>
      <c r="VH181" s="395"/>
      <c r="VI181" s="395"/>
      <c r="VJ181" s="395"/>
      <c r="VK181" s="395"/>
      <c r="VL181" s="395"/>
      <c r="VM181" s="395"/>
      <c r="VN181" s="395"/>
      <c r="VO181" s="395"/>
      <c r="VP181" s="395"/>
      <c r="VQ181" s="395"/>
      <c r="VR181" s="395"/>
      <c r="VS181" s="395"/>
      <c r="VT181" s="395"/>
      <c r="VU181" s="395"/>
      <c r="VV181" s="395"/>
      <c r="VW181" s="395"/>
      <c r="VX181" s="395"/>
      <c r="VY181" s="395"/>
      <c r="VZ181" s="395"/>
      <c r="WA181" s="395"/>
      <c r="WB181" s="395"/>
      <c r="WC181" s="395"/>
      <c r="WD181" s="395"/>
      <c r="WE181" s="395"/>
      <c r="WF181" s="395"/>
      <c r="WG181" s="395"/>
      <c r="WH181" s="395"/>
      <c r="WI181" s="395"/>
      <c r="WJ181" s="395"/>
      <c r="WK181" s="395"/>
      <c r="WL181" s="395"/>
      <c r="WM181" s="395"/>
      <c r="WN181" s="395"/>
      <c r="WO181" s="395"/>
      <c r="WP181" s="395"/>
      <c r="WQ181" s="395"/>
      <c r="WR181" s="395"/>
      <c r="WS181" s="395"/>
      <c r="WT181" s="395"/>
      <c r="WU181" s="395"/>
      <c r="WV181" s="395"/>
      <c r="WW181" s="395"/>
      <c r="WX181" s="395"/>
      <c r="WY181" s="395"/>
      <c r="WZ181" s="395"/>
      <c r="XA181" s="395"/>
      <c r="XB181" s="395"/>
      <c r="XC181" s="395"/>
      <c r="XD181" s="395"/>
      <c r="XE181" s="395"/>
      <c r="XF181" s="395"/>
      <c r="XG181" s="395"/>
      <c r="XH181" s="395"/>
      <c r="XI181" s="395"/>
      <c r="XJ181" s="395"/>
      <c r="XK181" s="395"/>
      <c r="XL181" s="395"/>
      <c r="XM181" s="395"/>
      <c r="XN181" s="395"/>
      <c r="XO181" s="395"/>
      <c r="XP181" s="395"/>
      <c r="XQ181" s="395"/>
      <c r="XR181" s="395"/>
      <c r="XS181" s="395"/>
      <c r="XT181" s="395"/>
      <c r="XU181" s="395"/>
      <c r="XV181" s="395"/>
      <c r="XW181" s="395"/>
      <c r="XX181" s="395"/>
      <c r="XY181" s="395"/>
      <c r="XZ181" s="395"/>
      <c r="YA181" s="395"/>
      <c r="YB181" s="395"/>
      <c r="YC181" s="395"/>
      <c r="YD181" s="395"/>
      <c r="YE181" s="395"/>
      <c r="YF181" s="395"/>
      <c r="YG181" s="395"/>
      <c r="YH181" s="395"/>
      <c r="YI181" s="395"/>
      <c r="YJ181" s="395"/>
      <c r="YK181" s="395"/>
      <c r="YL181" s="395"/>
      <c r="YM181" s="395"/>
      <c r="YN181" s="395"/>
      <c r="YO181" s="395"/>
      <c r="YP181" s="395"/>
      <c r="YQ181" s="395"/>
      <c r="YR181" s="395"/>
      <c r="YS181" s="395"/>
      <c r="YT181" s="395"/>
      <c r="YU181" s="395"/>
      <c r="YV181" s="395"/>
      <c r="YW181" s="395"/>
      <c r="YX181" s="395"/>
      <c r="YY181" s="395"/>
      <c r="YZ181" s="395"/>
      <c r="ZA181" s="395"/>
      <c r="ZB181" s="395"/>
      <c r="ZC181" s="395"/>
      <c r="ZD181" s="395"/>
      <c r="ZE181" s="395"/>
      <c r="ZF181" s="395"/>
      <c r="ZG181" s="395"/>
      <c r="ZH181" s="395"/>
      <c r="ZI181" s="395"/>
      <c r="ZJ181" s="395"/>
      <c r="ZK181" s="395"/>
      <c r="ZL181" s="395"/>
      <c r="ZM181" s="395"/>
      <c r="ZN181" s="395"/>
      <c r="ZO181" s="395"/>
      <c r="ZP181" s="395"/>
      <c r="ZQ181" s="395"/>
      <c r="ZR181" s="395"/>
      <c r="ZS181" s="395"/>
      <c r="ZT181" s="395"/>
      <c r="ZU181" s="395"/>
      <c r="ZV181" s="395"/>
      <c r="ZW181" s="395"/>
      <c r="ZX181" s="395"/>
      <c r="ZY181" s="395"/>
      <c r="ZZ181" s="395"/>
      <c r="AAA181" s="395"/>
      <c r="AAB181" s="395"/>
      <c r="AAC181" s="395"/>
      <c r="AAD181" s="395"/>
      <c r="AAE181" s="395"/>
      <c r="AAF181" s="395"/>
      <c r="AAG181" s="395"/>
      <c r="AAH181" s="395"/>
      <c r="AAI181" s="395"/>
      <c r="AAJ181" s="395"/>
      <c r="AAK181" s="395"/>
      <c r="AAL181" s="395"/>
      <c r="AAM181" s="395"/>
      <c r="AAN181" s="395"/>
      <c r="AAO181" s="395"/>
      <c r="AAP181" s="395"/>
      <c r="AAQ181" s="395"/>
      <c r="AAR181" s="395"/>
      <c r="AAS181" s="395"/>
      <c r="AAT181" s="395"/>
      <c r="AAU181" s="395"/>
      <c r="AAV181" s="395"/>
      <c r="AAW181" s="395"/>
      <c r="AAX181" s="395"/>
      <c r="AAY181" s="395"/>
      <c r="AAZ181" s="395"/>
      <c r="ABA181" s="395"/>
      <c r="ABB181" s="395"/>
      <c r="ABC181" s="395"/>
      <c r="ABD181" s="395"/>
      <c r="ABE181" s="395"/>
      <c r="ABF181" s="395"/>
      <c r="ABG181" s="395"/>
      <c r="ABH181" s="395"/>
      <c r="ABI181" s="395"/>
      <c r="ABJ181" s="395"/>
      <c r="ABK181" s="395"/>
      <c r="ABL181" s="395"/>
      <c r="ABM181" s="395"/>
      <c r="ABN181" s="395"/>
      <c r="ABO181" s="395"/>
      <c r="ABP181" s="395"/>
      <c r="ABQ181" s="395"/>
      <c r="ABR181" s="395"/>
      <c r="ABS181" s="395"/>
      <c r="ABT181" s="395"/>
      <c r="ABU181" s="395"/>
      <c r="ABV181" s="395"/>
      <c r="ABW181" s="395"/>
      <c r="ABX181" s="395"/>
      <c r="ABY181" s="395"/>
      <c r="ABZ181" s="395"/>
      <c r="ACA181" s="395"/>
      <c r="ACB181" s="395"/>
      <c r="ACC181" s="395"/>
      <c r="ACD181" s="395"/>
      <c r="ACE181" s="395"/>
      <c r="ACF181" s="395"/>
      <c r="ACG181" s="395"/>
      <c r="ACH181" s="395"/>
      <c r="ACI181" s="395"/>
      <c r="ACJ181" s="395"/>
      <c r="ACK181" s="395"/>
      <c r="ACL181" s="395"/>
      <c r="ACM181" s="395"/>
      <c r="ACN181" s="395"/>
      <c r="ACO181" s="395"/>
      <c r="ACP181" s="395"/>
      <c r="ACQ181" s="395"/>
      <c r="ACR181" s="395"/>
      <c r="ACS181" s="395"/>
      <c r="ACT181" s="395"/>
      <c r="ACU181" s="395"/>
      <c r="ACV181" s="395"/>
      <c r="ACW181" s="395"/>
      <c r="ACX181" s="395"/>
      <c r="ACY181" s="395"/>
      <c r="ACZ181" s="395"/>
      <c r="ADA181" s="395"/>
      <c r="ADB181" s="395"/>
      <c r="ADC181" s="395"/>
      <c r="ADD181" s="395"/>
      <c r="ADE181" s="395"/>
      <c r="ADF181" s="395"/>
      <c r="ADG181" s="395"/>
      <c r="ADH181" s="395"/>
      <c r="ADI181" s="395"/>
      <c r="ADJ181" s="395"/>
      <c r="ADK181" s="395"/>
      <c r="ADL181" s="395"/>
      <c r="ADM181" s="395"/>
      <c r="ADN181" s="395"/>
      <c r="ADO181" s="395"/>
      <c r="ADP181" s="395"/>
      <c r="ADQ181" s="395"/>
      <c r="ADR181" s="395"/>
      <c r="ADS181" s="395"/>
      <c r="ADT181" s="395"/>
      <c r="ADU181" s="395"/>
      <c r="ADV181" s="395"/>
      <c r="ADW181" s="395"/>
      <c r="ADX181" s="395"/>
      <c r="ADY181" s="395"/>
      <c r="ADZ181" s="395"/>
      <c r="AEA181" s="395"/>
      <c r="AEB181" s="395"/>
      <c r="AEC181" s="395"/>
      <c r="AED181" s="395"/>
      <c r="AEE181" s="395"/>
      <c r="AEF181" s="395"/>
      <c r="AEG181" s="395"/>
      <c r="AEH181" s="395"/>
      <c r="AEI181" s="395"/>
      <c r="AEJ181" s="395"/>
      <c r="AEK181" s="395"/>
      <c r="AEL181" s="395"/>
      <c r="AEM181" s="395"/>
      <c r="AEN181" s="395"/>
      <c r="AEO181" s="395"/>
      <c r="AEP181" s="395"/>
      <c r="AEQ181" s="395"/>
      <c r="AER181" s="395"/>
      <c r="AES181" s="395"/>
      <c r="AET181" s="395"/>
      <c r="AEU181" s="395"/>
      <c r="AEV181" s="395"/>
      <c r="AEW181" s="395"/>
      <c r="AEX181" s="395"/>
      <c r="AEY181" s="395"/>
      <c r="AEZ181" s="395"/>
      <c r="AFA181" s="395"/>
      <c r="AFB181" s="395"/>
      <c r="AFC181" s="395"/>
      <c r="AFD181" s="395"/>
      <c r="AFE181" s="395"/>
      <c r="AFF181" s="395"/>
      <c r="AFG181" s="395"/>
      <c r="AFH181" s="395"/>
      <c r="AFI181" s="395"/>
      <c r="AFJ181" s="395"/>
      <c r="AFK181" s="395"/>
      <c r="AFL181" s="395"/>
      <c r="AFM181" s="395"/>
      <c r="AFN181" s="395"/>
      <c r="AFO181" s="395"/>
      <c r="AFP181" s="395"/>
      <c r="AFQ181" s="395"/>
      <c r="AFR181" s="395"/>
      <c r="AFS181" s="395"/>
      <c r="AFT181" s="395"/>
      <c r="AFU181" s="395"/>
      <c r="AFV181" s="395"/>
      <c r="AFW181" s="395"/>
      <c r="AFX181" s="395"/>
      <c r="AFY181" s="395"/>
      <c r="AFZ181" s="395"/>
      <c r="AGA181" s="395"/>
      <c r="AGB181" s="395"/>
      <c r="AGC181" s="395"/>
      <c r="AGD181" s="395"/>
      <c r="AGE181" s="395"/>
      <c r="AGF181" s="395"/>
      <c r="AGG181" s="395"/>
      <c r="AGH181" s="395"/>
      <c r="AGI181" s="395"/>
      <c r="AGJ181" s="395"/>
      <c r="AGK181" s="395"/>
      <c r="AGL181" s="395"/>
      <c r="AGM181" s="395"/>
      <c r="AGN181" s="395"/>
      <c r="AGO181" s="395"/>
      <c r="AGP181" s="395"/>
      <c r="AGQ181" s="395"/>
      <c r="AGR181" s="395"/>
      <c r="AGS181" s="395"/>
      <c r="AGT181" s="395"/>
      <c r="AGU181" s="395"/>
      <c r="AGV181" s="395"/>
      <c r="AGW181" s="395"/>
      <c r="AGX181" s="395"/>
      <c r="AGY181" s="395"/>
      <c r="AGZ181" s="395"/>
      <c r="AHA181" s="395"/>
      <c r="AHB181" s="395"/>
      <c r="AHC181" s="395"/>
      <c r="AHD181" s="395"/>
      <c r="AHE181" s="395"/>
      <c r="AHF181" s="395"/>
      <c r="AHG181" s="395"/>
      <c r="AHH181" s="395"/>
      <c r="AHI181" s="395"/>
      <c r="AHJ181" s="395"/>
      <c r="AHK181" s="395"/>
      <c r="AHL181" s="395"/>
      <c r="AHM181" s="395"/>
      <c r="AHN181" s="395"/>
      <c r="AHO181" s="395"/>
      <c r="AHP181" s="395"/>
      <c r="AHQ181" s="395"/>
      <c r="AHR181" s="395"/>
      <c r="AHS181" s="395"/>
      <c r="AHT181" s="395"/>
      <c r="AHU181" s="395"/>
      <c r="AHV181" s="395"/>
      <c r="AHW181" s="395"/>
      <c r="AHX181" s="395"/>
      <c r="AHY181" s="395"/>
      <c r="AHZ181" s="395"/>
      <c r="AIA181" s="395"/>
      <c r="AIB181" s="395"/>
      <c r="AIC181" s="395"/>
      <c r="AID181" s="395"/>
      <c r="AIE181" s="395"/>
      <c r="AIF181" s="395"/>
      <c r="AIG181" s="395"/>
      <c r="AIH181" s="395"/>
      <c r="AII181" s="395"/>
      <c r="AIJ181" s="395"/>
      <c r="AIK181" s="395"/>
      <c r="AIL181" s="395"/>
      <c r="AIM181" s="395"/>
      <c r="AIN181" s="395"/>
      <c r="AIO181" s="395"/>
      <c r="AIP181" s="395"/>
      <c r="AIQ181" s="395"/>
      <c r="AIR181" s="395"/>
      <c r="AIS181" s="395"/>
      <c r="AIT181" s="395"/>
      <c r="AIU181" s="395"/>
      <c r="AIV181" s="395"/>
      <c r="AIW181" s="395"/>
      <c r="AIX181" s="395"/>
      <c r="AIY181" s="395"/>
      <c r="AIZ181" s="395"/>
      <c r="AJA181" s="395"/>
      <c r="AJB181" s="395"/>
      <c r="AJC181" s="395"/>
      <c r="AJD181" s="395"/>
      <c r="AJE181" s="395"/>
      <c r="AJF181" s="395"/>
      <c r="AJG181" s="395"/>
      <c r="AJH181" s="395"/>
      <c r="AJI181" s="395"/>
      <c r="AJJ181" s="395"/>
      <c r="AJK181" s="395"/>
      <c r="AJL181" s="395"/>
      <c r="AJM181" s="395"/>
      <c r="AJN181" s="395"/>
      <c r="AJO181" s="395"/>
      <c r="AJP181" s="395"/>
      <c r="AJQ181" s="395"/>
      <c r="AJR181" s="395"/>
      <c r="AJS181" s="395"/>
      <c r="AJT181" s="395"/>
      <c r="AJU181" s="395"/>
      <c r="AJV181" s="395"/>
      <c r="AJW181" s="395"/>
      <c r="AJX181" s="395"/>
      <c r="AJY181" s="395"/>
      <c r="AJZ181" s="395"/>
      <c r="AKA181" s="395"/>
      <c r="AKB181" s="395"/>
      <c r="AKC181" s="395"/>
      <c r="AKD181" s="395"/>
      <c r="AKE181" s="395"/>
      <c r="AKF181" s="395"/>
      <c r="AKG181" s="395"/>
      <c r="AKH181" s="395"/>
      <c r="AKI181" s="395"/>
      <c r="AKJ181" s="395"/>
      <c r="AKK181" s="395"/>
      <c r="AKL181" s="395"/>
      <c r="AKM181" s="395"/>
      <c r="AKN181" s="395"/>
      <c r="AKO181" s="395"/>
      <c r="AKP181" s="395"/>
      <c r="AKQ181" s="395"/>
      <c r="AKR181" s="395"/>
      <c r="AKS181" s="395"/>
      <c r="AKT181" s="395"/>
      <c r="AKU181" s="395"/>
      <c r="AKV181" s="395"/>
      <c r="AKW181" s="395"/>
      <c r="AKX181" s="395"/>
      <c r="AKY181" s="395"/>
      <c r="AKZ181" s="395"/>
      <c r="ALA181" s="395"/>
      <c r="ALB181" s="395"/>
      <c r="ALC181" s="395"/>
      <c r="ALD181" s="395"/>
      <c r="ALE181" s="395"/>
      <c r="ALF181" s="395"/>
      <c r="ALG181" s="395"/>
      <c r="ALH181" s="395"/>
      <c r="ALI181" s="395"/>
      <c r="ALJ181" s="395"/>
      <c r="ALK181" s="395"/>
      <c r="ALL181" s="395"/>
      <c r="ALM181" s="395"/>
      <c r="ALN181" s="395"/>
      <c r="ALO181" s="395"/>
      <c r="ALP181" s="395"/>
      <c r="ALQ181" s="395"/>
      <c r="ALR181" s="395"/>
      <c r="ALS181" s="395"/>
      <c r="ALT181" s="395"/>
      <c r="ALU181" s="395"/>
      <c r="ALV181" s="395"/>
      <c r="ALW181" s="395"/>
      <c r="ALX181" s="395"/>
      <c r="ALY181" s="395"/>
      <c r="ALZ181" s="395"/>
      <c r="AMA181" s="395"/>
      <c r="AMB181" s="395"/>
      <c r="AMC181" s="395"/>
      <c r="AMD181" s="395"/>
      <c r="AME181" s="395"/>
      <c r="AMF181" s="395"/>
      <c r="AMG181" s="395"/>
      <c r="AMH181" s="395"/>
      <c r="AMI181" s="395"/>
      <c r="AMJ181" s="395"/>
      <c r="AMK181" s="395"/>
      <c r="AML181" s="395"/>
      <c r="AMM181" s="395"/>
      <c r="AMN181" s="395"/>
      <c r="AMO181" s="395"/>
      <c r="AMP181" s="395"/>
      <c r="AMQ181" s="395"/>
      <c r="AMR181" s="395"/>
      <c r="AMS181" s="395"/>
      <c r="AMT181" s="395"/>
      <c r="AMU181" s="395"/>
      <c r="AMV181" s="395"/>
      <c r="AMW181" s="395"/>
      <c r="AMX181" s="395"/>
      <c r="AMY181" s="395"/>
      <c r="AMZ181" s="395"/>
      <c r="ANA181" s="395"/>
      <c r="ANB181" s="395"/>
      <c r="ANC181" s="395"/>
      <c r="AND181" s="395"/>
      <c r="ANE181" s="395"/>
      <c r="ANF181" s="395"/>
      <c r="ANG181" s="395"/>
      <c r="ANH181" s="395"/>
      <c r="ANI181" s="395"/>
      <c r="ANJ181" s="395"/>
      <c r="ANK181" s="395"/>
      <c r="ANL181" s="395"/>
      <c r="ANM181" s="395"/>
      <c r="ANN181" s="395"/>
      <c r="ANO181" s="395"/>
      <c r="ANP181" s="395"/>
      <c r="ANQ181" s="395"/>
      <c r="ANR181" s="395"/>
      <c r="ANS181" s="395"/>
      <c r="ANT181" s="395"/>
      <c r="ANU181" s="395"/>
      <c r="ANV181" s="395"/>
      <c r="ANW181" s="395"/>
      <c r="ANX181" s="395"/>
      <c r="ANY181" s="395"/>
      <c r="ANZ181" s="395"/>
      <c r="AOA181" s="395"/>
      <c r="AOB181" s="395"/>
      <c r="AOC181" s="395"/>
      <c r="AOD181" s="395"/>
      <c r="AOE181" s="395"/>
      <c r="AOF181" s="395"/>
      <c r="AOG181" s="395"/>
      <c r="AOH181" s="395"/>
      <c r="AOI181" s="395"/>
      <c r="AOJ181" s="395"/>
      <c r="AOK181" s="395"/>
      <c r="AOL181" s="395"/>
      <c r="AOM181" s="395"/>
      <c r="AON181" s="395"/>
      <c r="AOO181" s="395"/>
      <c r="AOP181" s="395"/>
      <c r="AOQ181" s="395"/>
      <c r="AOR181" s="395"/>
      <c r="AOS181" s="395"/>
      <c r="AOT181" s="395"/>
      <c r="AOU181" s="395"/>
      <c r="AOV181" s="395"/>
      <c r="AOW181" s="395"/>
      <c r="AOX181" s="395"/>
      <c r="AOY181" s="395"/>
      <c r="AOZ181" s="395"/>
      <c r="APA181" s="395"/>
      <c r="APB181" s="395"/>
      <c r="APC181" s="395"/>
      <c r="APD181" s="395"/>
      <c r="APE181" s="395"/>
      <c r="APF181" s="395"/>
      <c r="APG181" s="395"/>
      <c r="APH181" s="395"/>
      <c r="API181" s="395"/>
      <c r="APJ181" s="395"/>
      <c r="APK181" s="395"/>
      <c r="APL181" s="395"/>
      <c r="APM181" s="395"/>
      <c r="APN181" s="395"/>
      <c r="APO181" s="395"/>
      <c r="APP181" s="395"/>
      <c r="APQ181" s="395"/>
      <c r="APR181" s="395"/>
      <c r="APS181" s="395"/>
      <c r="APT181" s="395"/>
      <c r="APU181" s="395"/>
      <c r="APV181" s="395"/>
      <c r="APW181" s="395"/>
      <c r="APX181" s="395"/>
      <c r="APY181" s="395"/>
      <c r="APZ181" s="395"/>
      <c r="AQA181" s="395"/>
      <c r="AQB181" s="395"/>
      <c r="AQC181" s="395"/>
      <c r="AQD181" s="395"/>
      <c r="AQE181" s="395"/>
      <c r="AQF181" s="395"/>
      <c r="AQG181" s="395"/>
      <c r="AQH181" s="395"/>
      <c r="AQI181" s="395"/>
      <c r="AQJ181" s="395"/>
      <c r="AQK181" s="395"/>
      <c r="AQL181" s="395"/>
      <c r="AQM181" s="395"/>
      <c r="AQN181" s="395"/>
      <c r="AQO181" s="395"/>
      <c r="AQP181" s="395"/>
      <c r="AQQ181" s="395"/>
      <c r="AQR181" s="395"/>
      <c r="AQS181" s="395"/>
      <c r="AQT181" s="395"/>
      <c r="AQU181" s="395"/>
      <c r="AQV181" s="395"/>
      <c r="AQW181" s="395"/>
      <c r="AQX181" s="395"/>
      <c r="AQY181" s="395"/>
      <c r="AQZ181" s="395"/>
      <c r="ARA181" s="395"/>
      <c r="ARB181" s="395"/>
      <c r="ARC181" s="395"/>
      <c r="ARD181" s="395"/>
      <c r="ARE181" s="395"/>
      <c r="ARF181" s="395"/>
      <c r="ARG181" s="395"/>
      <c r="ARH181" s="395"/>
      <c r="ARI181" s="395"/>
      <c r="ARJ181" s="395"/>
      <c r="ARK181" s="395"/>
      <c r="ARL181" s="395"/>
      <c r="ARM181" s="395"/>
      <c r="ARN181" s="395"/>
      <c r="ARO181" s="395"/>
      <c r="ARP181" s="395"/>
      <c r="ARQ181" s="395"/>
      <c r="ARR181" s="395"/>
      <c r="ARS181" s="395"/>
      <c r="ART181" s="395"/>
      <c r="ARU181" s="395"/>
      <c r="ARV181" s="395"/>
      <c r="ARW181" s="395"/>
      <c r="ARX181" s="395"/>
      <c r="ARY181" s="395"/>
      <c r="ARZ181" s="395"/>
      <c r="ASA181" s="395"/>
      <c r="ASB181" s="395"/>
      <c r="ASC181" s="395"/>
      <c r="ASD181" s="395"/>
      <c r="ASE181" s="395"/>
      <c r="ASF181" s="395"/>
      <c r="ASG181" s="395"/>
      <c r="ASH181" s="395"/>
      <c r="ASI181" s="395"/>
      <c r="ASJ181" s="395"/>
      <c r="ASK181" s="395"/>
      <c r="ASL181" s="395"/>
      <c r="ASM181" s="395"/>
      <c r="ASN181" s="395"/>
      <c r="ASO181" s="395"/>
      <c r="ASP181" s="395"/>
      <c r="ASQ181" s="395"/>
      <c r="ASR181" s="395"/>
      <c r="ASS181" s="395"/>
      <c r="AST181" s="395"/>
      <c r="ASU181" s="395"/>
      <c r="ASV181" s="395"/>
      <c r="ASW181" s="395"/>
      <c r="ASX181" s="395"/>
      <c r="ASY181" s="395"/>
      <c r="ASZ181" s="395"/>
      <c r="ATA181" s="395"/>
      <c r="ATB181" s="395"/>
      <c r="ATC181" s="395"/>
      <c r="ATD181" s="395"/>
      <c r="ATE181" s="395"/>
      <c r="ATF181" s="395"/>
      <c r="ATG181" s="395"/>
      <c r="ATH181" s="395"/>
      <c r="ATI181" s="395"/>
      <c r="ATJ181" s="395"/>
      <c r="ATK181" s="395"/>
      <c r="ATL181" s="395"/>
      <c r="ATM181" s="395"/>
      <c r="ATN181" s="395"/>
      <c r="ATO181" s="395"/>
      <c r="ATP181" s="395"/>
      <c r="ATQ181" s="395"/>
      <c r="ATR181" s="395"/>
      <c r="ATS181" s="395"/>
      <c r="ATT181" s="395"/>
      <c r="ATU181" s="395"/>
      <c r="ATV181" s="395"/>
      <c r="ATW181" s="395"/>
      <c r="ATX181" s="395"/>
      <c r="ATY181" s="395"/>
      <c r="ATZ181" s="395"/>
      <c r="AUA181" s="395"/>
      <c r="AUB181" s="395"/>
      <c r="AUC181" s="395"/>
      <c r="AUD181" s="395"/>
      <c r="AUE181" s="395"/>
      <c r="AUF181" s="395"/>
      <c r="AUG181" s="395"/>
      <c r="AUH181" s="395"/>
      <c r="AUI181" s="395"/>
      <c r="AUJ181" s="395"/>
      <c r="AUK181" s="395"/>
      <c r="AUL181" s="395"/>
      <c r="AUM181" s="395"/>
      <c r="AUN181" s="395"/>
      <c r="AUO181" s="395"/>
      <c r="AUP181" s="395"/>
      <c r="AUQ181" s="395"/>
      <c r="AUR181" s="395"/>
      <c r="AUS181" s="395"/>
      <c r="AUT181" s="395"/>
      <c r="AUU181" s="395"/>
      <c r="AUV181" s="395"/>
      <c r="AUW181" s="395"/>
      <c r="AUX181" s="395"/>
      <c r="AUY181" s="395"/>
      <c r="AUZ181" s="395"/>
      <c r="AVA181" s="395"/>
      <c r="AVB181" s="395"/>
      <c r="AVC181" s="395"/>
      <c r="AVD181" s="395"/>
      <c r="AVE181" s="395"/>
      <c r="AVF181" s="395"/>
      <c r="AVG181" s="395"/>
      <c r="AVH181" s="395"/>
      <c r="AVI181" s="395"/>
      <c r="AVJ181" s="395"/>
      <c r="AVK181" s="395"/>
      <c r="AVL181" s="395"/>
      <c r="AVM181" s="395"/>
      <c r="AVN181" s="395"/>
      <c r="AVO181" s="395"/>
      <c r="AVP181" s="395"/>
      <c r="AVQ181" s="395"/>
      <c r="AVR181" s="395"/>
      <c r="AVS181" s="395"/>
      <c r="AVT181" s="395"/>
      <c r="AVU181" s="395"/>
      <c r="AVV181" s="395"/>
      <c r="AVW181" s="395"/>
      <c r="AVX181" s="395"/>
      <c r="AVY181" s="395"/>
      <c r="AVZ181" s="395"/>
      <c r="AWA181" s="395"/>
      <c r="AWB181" s="395"/>
      <c r="AWC181" s="395"/>
      <c r="AWD181" s="395"/>
      <c r="AWE181" s="395"/>
      <c r="AWF181" s="395"/>
      <c r="AWG181" s="395"/>
      <c r="AWH181" s="395"/>
      <c r="AWI181" s="395"/>
      <c r="AWJ181" s="395"/>
      <c r="AWK181" s="395"/>
      <c r="AWL181" s="395"/>
      <c r="AWM181" s="395"/>
      <c r="AWN181" s="395"/>
      <c r="AWO181" s="395"/>
      <c r="AWP181" s="395"/>
      <c r="AWQ181" s="395"/>
      <c r="AWR181" s="395"/>
      <c r="AWS181" s="395"/>
      <c r="AWT181" s="395"/>
      <c r="AWU181" s="395"/>
      <c r="AWV181" s="395"/>
      <c r="AWW181" s="395"/>
      <c r="AWX181" s="395"/>
      <c r="AWY181" s="395"/>
      <c r="AWZ181" s="395"/>
      <c r="AXA181" s="395"/>
      <c r="AXB181" s="395"/>
      <c r="AXC181" s="395"/>
      <c r="AXD181" s="395"/>
      <c r="AXE181" s="395"/>
      <c r="AXF181" s="395"/>
      <c r="AXG181" s="395"/>
      <c r="AXH181" s="395"/>
      <c r="AXI181" s="395"/>
      <c r="AXJ181" s="395"/>
      <c r="AXK181" s="395"/>
      <c r="AXL181" s="395"/>
      <c r="AXM181" s="395"/>
      <c r="AXN181" s="395"/>
      <c r="AXO181" s="395"/>
      <c r="AXP181" s="395"/>
      <c r="AXQ181" s="395"/>
      <c r="AXR181" s="395"/>
      <c r="AXS181" s="395"/>
      <c r="AXT181" s="395"/>
      <c r="AXU181" s="395"/>
      <c r="AXV181" s="395"/>
      <c r="AXW181" s="395"/>
      <c r="AXX181" s="395"/>
      <c r="AXY181" s="395"/>
      <c r="AXZ181" s="395"/>
      <c r="AYA181" s="395"/>
      <c r="AYB181" s="395"/>
      <c r="AYC181" s="395"/>
      <c r="AYD181" s="395"/>
      <c r="AYE181" s="395"/>
      <c r="AYF181" s="395"/>
      <c r="AYG181" s="395"/>
      <c r="AYH181" s="395"/>
      <c r="AYI181" s="395"/>
      <c r="AYJ181" s="395"/>
      <c r="AYK181" s="395"/>
      <c r="AYL181" s="395"/>
      <c r="AYM181" s="395"/>
      <c r="AYN181" s="395"/>
      <c r="AYO181" s="395"/>
      <c r="AYP181" s="395"/>
      <c r="AYQ181" s="395"/>
      <c r="AYR181" s="395"/>
      <c r="AYS181" s="395"/>
      <c r="AYT181" s="395"/>
      <c r="AYU181" s="395"/>
      <c r="AYV181" s="395"/>
      <c r="AYW181" s="395"/>
      <c r="AYX181" s="395"/>
      <c r="AYY181" s="395"/>
      <c r="AYZ181" s="395"/>
      <c r="AZA181" s="395"/>
      <c r="AZB181" s="395"/>
      <c r="AZC181" s="395"/>
      <c r="AZD181" s="395"/>
      <c r="AZE181" s="395"/>
      <c r="AZF181" s="395"/>
      <c r="AZG181" s="395"/>
      <c r="AZH181" s="395"/>
      <c r="AZI181" s="395"/>
      <c r="AZJ181" s="395"/>
      <c r="AZK181" s="395"/>
      <c r="AZL181" s="395"/>
      <c r="AZM181" s="395"/>
      <c r="AZN181" s="395"/>
      <c r="AZO181" s="395"/>
      <c r="AZP181" s="395"/>
      <c r="AZQ181" s="395"/>
      <c r="AZR181" s="395"/>
      <c r="AZS181" s="395"/>
      <c r="AZT181" s="395"/>
      <c r="AZU181" s="395"/>
      <c r="AZV181" s="395"/>
      <c r="AZW181" s="395"/>
      <c r="AZX181" s="395"/>
      <c r="AZY181" s="395"/>
      <c r="AZZ181" s="395"/>
      <c r="BAA181" s="395"/>
      <c r="BAB181" s="395"/>
      <c r="BAC181" s="395"/>
      <c r="BAD181" s="395"/>
      <c r="BAE181" s="395"/>
      <c r="BAF181" s="395"/>
      <c r="BAG181" s="395"/>
      <c r="BAH181" s="395"/>
      <c r="BAI181" s="395"/>
      <c r="BAJ181" s="395"/>
      <c r="BAK181" s="395"/>
      <c r="BAL181" s="395"/>
      <c r="BAM181" s="395"/>
      <c r="BAN181" s="395"/>
      <c r="BAO181" s="395"/>
      <c r="BAP181" s="395"/>
      <c r="BAQ181" s="395"/>
      <c r="BAR181" s="395"/>
      <c r="BAS181" s="395"/>
      <c r="BAT181" s="395"/>
      <c r="BAU181" s="395"/>
      <c r="BAV181" s="395"/>
      <c r="BAW181" s="395"/>
      <c r="BAX181" s="395"/>
      <c r="BAY181" s="395"/>
      <c r="BAZ181" s="395"/>
      <c r="BBA181" s="395"/>
      <c r="BBB181" s="395"/>
      <c r="BBC181" s="395"/>
      <c r="BBD181" s="395"/>
      <c r="BBE181" s="395"/>
      <c r="BBF181" s="395"/>
      <c r="BBG181" s="395"/>
      <c r="BBH181" s="395"/>
      <c r="BBI181" s="395"/>
      <c r="BBJ181" s="395"/>
      <c r="BBK181" s="395"/>
      <c r="BBL181" s="395"/>
      <c r="BBM181" s="395"/>
      <c r="BBN181" s="395"/>
      <c r="BBO181" s="395"/>
      <c r="BBP181" s="395"/>
      <c r="BBQ181" s="395"/>
      <c r="BBR181" s="395"/>
      <c r="BBS181" s="395"/>
      <c r="BBT181" s="395"/>
      <c r="BBU181" s="395"/>
      <c r="BBV181" s="395"/>
      <c r="BBW181" s="395"/>
      <c r="BBX181" s="395"/>
      <c r="BBY181" s="395"/>
      <c r="BBZ181" s="395"/>
      <c r="BCA181" s="395"/>
      <c r="BCB181" s="395"/>
      <c r="BCC181" s="395"/>
      <c r="BCD181" s="395"/>
      <c r="BCE181" s="395"/>
      <c r="BCF181" s="395"/>
      <c r="BCG181" s="395"/>
      <c r="BCH181" s="395"/>
      <c r="BCI181" s="395"/>
      <c r="BCJ181" s="395"/>
      <c r="BCK181" s="395"/>
      <c r="BCL181" s="395"/>
      <c r="BCM181" s="395"/>
      <c r="BCN181" s="395"/>
      <c r="BCO181" s="395"/>
      <c r="BCP181" s="395"/>
      <c r="BCQ181" s="395"/>
      <c r="BCR181" s="395"/>
      <c r="BCS181" s="395"/>
      <c r="BCT181" s="395"/>
      <c r="BCU181" s="395"/>
      <c r="BCV181" s="395"/>
      <c r="BCW181" s="395"/>
      <c r="BCX181" s="395"/>
      <c r="BCY181" s="395"/>
      <c r="BCZ181" s="395"/>
      <c r="BDA181" s="395"/>
      <c r="BDB181" s="395"/>
      <c r="BDC181" s="395"/>
      <c r="BDD181" s="395"/>
      <c r="BDE181" s="395"/>
      <c r="BDF181" s="395"/>
      <c r="BDG181" s="395"/>
      <c r="BDH181" s="395"/>
      <c r="BDI181" s="395"/>
      <c r="BDJ181" s="395"/>
      <c r="BDK181" s="395"/>
      <c r="BDL181" s="395"/>
      <c r="BDM181" s="395"/>
      <c r="BDN181" s="395"/>
      <c r="BDO181" s="395"/>
      <c r="BDP181" s="395"/>
      <c r="BDQ181" s="395"/>
      <c r="BDR181" s="395"/>
      <c r="BDS181" s="395"/>
      <c r="BDT181" s="395"/>
      <c r="BDU181" s="395"/>
      <c r="BDV181" s="395"/>
      <c r="BDW181" s="395"/>
      <c r="BDX181" s="395"/>
      <c r="BDY181" s="395"/>
      <c r="BDZ181" s="395"/>
      <c r="BEA181" s="395"/>
      <c r="BEB181" s="395"/>
      <c r="BEC181" s="395"/>
      <c r="BED181" s="395"/>
      <c r="BEE181" s="395"/>
      <c r="BEF181" s="395"/>
      <c r="BEG181" s="395"/>
      <c r="BEH181" s="395"/>
      <c r="BEI181" s="395"/>
      <c r="BEJ181" s="395"/>
      <c r="BEK181" s="395"/>
      <c r="BEL181" s="395"/>
      <c r="BEM181" s="395"/>
      <c r="BEN181" s="395"/>
      <c r="BEO181" s="395"/>
      <c r="BEP181" s="395"/>
      <c r="BEQ181" s="395"/>
      <c r="BER181" s="395"/>
      <c r="BES181" s="395"/>
      <c r="BET181" s="395"/>
      <c r="BEU181" s="395"/>
      <c r="BEV181" s="395"/>
      <c r="BEW181" s="395"/>
      <c r="BEX181" s="395"/>
      <c r="BEY181" s="395"/>
      <c r="BEZ181" s="395"/>
      <c r="BFA181" s="395"/>
      <c r="BFB181" s="395"/>
      <c r="BFC181" s="395"/>
      <c r="BFD181" s="395"/>
      <c r="BFE181" s="395"/>
      <c r="BFF181" s="395"/>
      <c r="BFG181" s="395"/>
      <c r="BFH181" s="395"/>
      <c r="BFI181" s="395"/>
      <c r="BFJ181" s="395"/>
      <c r="BFK181" s="395"/>
      <c r="BFL181" s="395"/>
      <c r="BFM181" s="395"/>
      <c r="BFN181" s="395"/>
      <c r="BFO181" s="395"/>
      <c r="BFP181" s="395"/>
      <c r="BFQ181" s="395"/>
      <c r="BFR181" s="395"/>
      <c r="BFS181" s="395"/>
      <c r="BFT181" s="395"/>
      <c r="BFU181" s="395"/>
      <c r="BFV181" s="395"/>
      <c r="BFW181" s="395"/>
      <c r="BFX181" s="395"/>
      <c r="BFY181" s="395"/>
      <c r="BFZ181" s="395"/>
      <c r="BGA181" s="395"/>
      <c r="BGB181" s="395"/>
      <c r="BGC181" s="395"/>
      <c r="BGD181" s="395"/>
      <c r="BGE181" s="395"/>
      <c r="BGF181" s="395"/>
      <c r="BGG181" s="395"/>
      <c r="BGH181" s="395"/>
      <c r="BGI181" s="395"/>
      <c r="BGJ181" s="395"/>
      <c r="BGK181" s="395"/>
      <c r="BGL181" s="395"/>
      <c r="BGM181" s="395"/>
      <c r="BGN181" s="395"/>
      <c r="BGO181" s="395"/>
      <c r="BGP181" s="395"/>
      <c r="BGQ181" s="395"/>
      <c r="BGR181" s="395"/>
      <c r="BGS181" s="395"/>
      <c r="BGT181" s="395"/>
      <c r="BGU181" s="395"/>
      <c r="BGV181" s="395"/>
      <c r="BGW181" s="395"/>
      <c r="BGX181" s="395"/>
      <c r="BGY181" s="395"/>
      <c r="BGZ181" s="395"/>
      <c r="BHA181" s="395"/>
      <c r="BHB181" s="395"/>
      <c r="BHC181" s="395"/>
      <c r="BHD181" s="395"/>
      <c r="BHE181" s="395"/>
      <c r="BHF181" s="395"/>
      <c r="BHG181" s="395"/>
      <c r="BHH181" s="395"/>
      <c r="BHI181" s="395"/>
      <c r="BHJ181" s="395"/>
      <c r="BHK181" s="395"/>
      <c r="BHL181" s="395"/>
      <c r="BHM181" s="395"/>
      <c r="BHN181" s="395"/>
      <c r="BHO181" s="395"/>
      <c r="BHP181" s="395"/>
      <c r="BHQ181" s="395"/>
      <c r="BHR181" s="395"/>
      <c r="BHS181" s="395"/>
      <c r="BHT181" s="395"/>
      <c r="BHU181" s="395"/>
      <c r="BHV181" s="395"/>
      <c r="BHW181" s="395"/>
      <c r="BHX181" s="395"/>
      <c r="BHY181" s="395"/>
      <c r="BHZ181" s="395"/>
      <c r="BIA181" s="395"/>
      <c r="BIB181" s="395"/>
      <c r="BIC181" s="395"/>
      <c r="BID181" s="395"/>
      <c r="BIE181" s="395"/>
      <c r="BIF181" s="395"/>
      <c r="BIG181" s="395"/>
      <c r="BIH181" s="395"/>
      <c r="BII181" s="395"/>
      <c r="BIJ181" s="395"/>
      <c r="BIK181" s="395"/>
      <c r="BIL181" s="395"/>
      <c r="BIM181" s="395"/>
      <c r="BIN181" s="395"/>
      <c r="BIO181" s="395"/>
      <c r="BIP181" s="395"/>
      <c r="BIQ181" s="395"/>
      <c r="BIR181" s="395"/>
      <c r="BIS181" s="395"/>
      <c r="BIT181" s="395"/>
      <c r="BIU181" s="395"/>
      <c r="BIV181" s="395"/>
      <c r="BIW181" s="395"/>
      <c r="BIX181" s="395"/>
      <c r="BIY181" s="395"/>
      <c r="BIZ181" s="395"/>
      <c r="BJA181" s="395"/>
      <c r="BJB181" s="395"/>
      <c r="BJC181" s="395"/>
      <c r="BJD181" s="395"/>
      <c r="BJE181" s="395"/>
      <c r="BJF181" s="395"/>
      <c r="BJG181" s="395"/>
      <c r="BJH181" s="395"/>
      <c r="BJI181" s="395"/>
      <c r="BJJ181" s="395"/>
      <c r="BJK181" s="395"/>
      <c r="BJL181" s="395"/>
      <c r="BJM181" s="395"/>
      <c r="BJN181" s="395"/>
      <c r="BJO181" s="395"/>
      <c r="BJP181" s="395"/>
      <c r="BJQ181" s="395"/>
      <c r="BJR181" s="395"/>
      <c r="BJS181" s="395"/>
      <c r="BJT181" s="395"/>
      <c r="BJU181" s="395"/>
      <c r="BJV181" s="395"/>
      <c r="BJW181" s="395"/>
      <c r="BJX181" s="395"/>
      <c r="BJY181" s="395"/>
      <c r="BJZ181" s="395"/>
      <c r="BKA181" s="395"/>
      <c r="BKB181" s="395"/>
      <c r="BKC181" s="395"/>
      <c r="BKD181" s="395"/>
      <c r="BKE181" s="395"/>
      <c r="BKF181" s="395"/>
      <c r="BKG181" s="395"/>
      <c r="BKH181" s="395"/>
      <c r="BKI181" s="395"/>
      <c r="BKJ181" s="395"/>
      <c r="BKK181" s="395"/>
      <c r="BKL181" s="395"/>
      <c r="BKM181" s="395"/>
      <c r="BKN181" s="395"/>
      <c r="BKO181" s="395"/>
      <c r="BKP181" s="395"/>
      <c r="BKQ181" s="395"/>
      <c r="BKR181" s="395"/>
      <c r="BKS181" s="395"/>
      <c r="BKT181" s="395"/>
      <c r="BKU181" s="395"/>
      <c r="BKV181" s="395"/>
      <c r="BKW181" s="395"/>
      <c r="BKX181" s="395"/>
      <c r="BKY181" s="395"/>
      <c r="BKZ181" s="395"/>
      <c r="BLA181" s="395"/>
      <c r="BLB181" s="395"/>
      <c r="BLC181" s="395"/>
      <c r="BLD181" s="395"/>
      <c r="BLE181" s="395"/>
      <c r="BLF181" s="395"/>
      <c r="BLG181" s="395"/>
      <c r="BLH181" s="395"/>
      <c r="BLI181" s="395"/>
      <c r="BLJ181" s="395"/>
      <c r="BLK181" s="395"/>
      <c r="BLL181" s="395"/>
      <c r="BLM181" s="395"/>
      <c r="BLN181" s="395"/>
      <c r="BLO181" s="395"/>
      <c r="BLP181" s="395"/>
      <c r="BLQ181" s="395"/>
      <c r="BLR181" s="395"/>
      <c r="BLS181" s="395"/>
      <c r="BLT181" s="395"/>
      <c r="BLU181" s="395"/>
      <c r="BLV181" s="395"/>
      <c r="BLW181" s="395"/>
      <c r="BLX181" s="395"/>
      <c r="BLY181" s="395"/>
      <c r="BLZ181" s="395"/>
      <c r="BMA181" s="395"/>
      <c r="BMB181" s="395"/>
      <c r="BMC181" s="395"/>
      <c r="BMD181" s="395"/>
      <c r="BME181" s="395"/>
      <c r="BMF181" s="395"/>
      <c r="BMG181" s="395"/>
      <c r="BMH181" s="395"/>
      <c r="BMI181" s="395"/>
      <c r="BMJ181" s="395"/>
      <c r="BMK181" s="395"/>
      <c r="BML181" s="395"/>
      <c r="BMM181" s="395"/>
      <c r="BMN181" s="395"/>
      <c r="BMO181" s="395"/>
      <c r="BMP181" s="395"/>
      <c r="BMQ181" s="395"/>
      <c r="BMR181" s="395"/>
      <c r="BMS181" s="395"/>
      <c r="BMT181" s="395"/>
      <c r="BMU181" s="395"/>
      <c r="BMV181" s="395"/>
      <c r="BMW181" s="395"/>
      <c r="BMX181" s="395"/>
      <c r="BMY181" s="395"/>
      <c r="BMZ181" s="395"/>
      <c r="BNA181" s="395"/>
      <c r="BNB181" s="395"/>
      <c r="BNC181" s="395"/>
      <c r="BND181" s="395"/>
      <c r="BNE181" s="395"/>
      <c r="BNF181" s="395"/>
      <c r="BNG181" s="395"/>
      <c r="BNH181" s="395"/>
      <c r="BNI181" s="395"/>
      <c r="BNJ181" s="395"/>
      <c r="BNK181" s="395"/>
      <c r="BNL181" s="395"/>
      <c r="BNM181" s="395"/>
      <c r="BNN181" s="395"/>
      <c r="BNO181" s="395"/>
      <c r="BNP181" s="395"/>
      <c r="BNQ181" s="395"/>
      <c r="BNR181" s="395"/>
      <c r="BNS181" s="395"/>
      <c r="BNT181" s="395"/>
      <c r="BNU181" s="395"/>
      <c r="BNV181" s="395"/>
      <c r="BNW181" s="395"/>
      <c r="BNX181" s="395"/>
      <c r="BNY181" s="395"/>
      <c r="BNZ181" s="395"/>
      <c r="BOA181" s="395"/>
      <c r="BOB181" s="395"/>
      <c r="BOC181" s="395"/>
      <c r="BOD181" s="395"/>
      <c r="BOE181" s="395"/>
      <c r="BOF181" s="395"/>
      <c r="BOG181" s="395"/>
      <c r="BOH181" s="395"/>
      <c r="BOI181" s="395"/>
      <c r="BOJ181" s="395"/>
      <c r="BOK181" s="395"/>
      <c r="BOL181" s="395"/>
      <c r="BOM181" s="395"/>
      <c r="BON181" s="395"/>
      <c r="BOO181" s="395"/>
      <c r="BOP181" s="395"/>
      <c r="BOQ181" s="395"/>
      <c r="BOR181" s="395"/>
      <c r="BOS181" s="395"/>
      <c r="BOT181" s="395"/>
      <c r="BOU181" s="395"/>
      <c r="BOV181" s="395"/>
      <c r="BOW181" s="395"/>
      <c r="BOX181" s="395"/>
      <c r="BOY181" s="395"/>
      <c r="BOZ181" s="395"/>
      <c r="BPA181" s="395"/>
      <c r="BPB181" s="395"/>
      <c r="BPC181" s="395"/>
      <c r="BPD181" s="395"/>
      <c r="BPE181" s="395"/>
      <c r="BPF181" s="395"/>
      <c r="BPG181" s="395"/>
      <c r="BPH181" s="395"/>
      <c r="BPI181" s="395"/>
      <c r="BPJ181" s="395"/>
      <c r="BPK181" s="395"/>
      <c r="BPL181" s="395"/>
      <c r="BPM181" s="395"/>
      <c r="BPN181" s="395"/>
      <c r="BPO181" s="395"/>
      <c r="BPP181" s="395"/>
      <c r="BPQ181" s="395"/>
      <c r="BPR181" s="395"/>
      <c r="BPS181" s="395"/>
      <c r="BPT181" s="395"/>
      <c r="BPU181" s="395"/>
      <c r="BPV181" s="395"/>
      <c r="BPW181" s="395"/>
      <c r="BPX181" s="395"/>
      <c r="BPY181" s="395"/>
      <c r="BPZ181" s="395"/>
      <c r="BQA181" s="395"/>
      <c r="BQB181" s="395"/>
      <c r="BQC181" s="395"/>
      <c r="BQD181" s="395"/>
      <c r="BQE181" s="395"/>
      <c r="BQF181" s="395"/>
      <c r="BQG181" s="395"/>
      <c r="BQH181" s="395"/>
      <c r="BQI181" s="395"/>
      <c r="BQJ181" s="395"/>
      <c r="BQK181" s="395"/>
      <c r="BQL181" s="395"/>
      <c r="BQM181" s="395"/>
      <c r="BQN181" s="395"/>
      <c r="BQO181" s="395"/>
      <c r="BQP181" s="395"/>
      <c r="BQQ181" s="395"/>
      <c r="BQR181" s="395"/>
      <c r="BQS181" s="395"/>
      <c r="BQT181" s="395"/>
      <c r="BQU181" s="395"/>
      <c r="BQV181" s="395"/>
      <c r="BQW181" s="395"/>
      <c r="BQX181" s="395"/>
      <c r="BQY181" s="395"/>
      <c r="BQZ181" s="395"/>
      <c r="BRA181" s="395"/>
      <c r="BRB181" s="395"/>
      <c r="BRC181" s="395"/>
      <c r="BRD181" s="395"/>
      <c r="BRE181" s="395"/>
      <c r="BRF181" s="395"/>
      <c r="BRG181" s="395"/>
      <c r="BRH181" s="395"/>
      <c r="BRI181" s="395"/>
      <c r="BRJ181" s="395"/>
      <c r="BRK181" s="395"/>
      <c r="BRL181" s="395"/>
      <c r="BRM181" s="395"/>
      <c r="BRN181" s="395"/>
      <c r="BRO181" s="395"/>
      <c r="BRP181" s="395"/>
      <c r="BRQ181" s="395"/>
      <c r="BRR181" s="395"/>
      <c r="BRS181" s="395"/>
      <c r="BRT181" s="395"/>
      <c r="BRU181" s="395"/>
      <c r="BRV181" s="395"/>
      <c r="BRW181" s="395"/>
      <c r="BRX181" s="395"/>
      <c r="BRY181" s="395"/>
      <c r="BRZ181" s="395"/>
      <c r="BSA181" s="395"/>
      <c r="BSB181" s="395"/>
      <c r="BSC181" s="395"/>
      <c r="BSD181" s="395"/>
      <c r="BSE181" s="395"/>
      <c r="BSF181" s="395"/>
      <c r="BSG181" s="395"/>
      <c r="BSH181" s="395"/>
      <c r="BSI181" s="395"/>
      <c r="BSJ181" s="395"/>
      <c r="BSK181" s="395"/>
      <c r="BSL181" s="395"/>
      <c r="BSM181" s="395"/>
      <c r="BSN181" s="395"/>
      <c r="BSO181" s="395"/>
      <c r="BSP181" s="395"/>
      <c r="BSQ181" s="395"/>
      <c r="BSR181" s="395"/>
      <c r="BSS181" s="395"/>
      <c r="BST181" s="395"/>
      <c r="BSU181" s="395"/>
      <c r="BSV181" s="395"/>
      <c r="BSW181" s="395"/>
      <c r="BSX181" s="395"/>
      <c r="BSY181" s="395"/>
      <c r="BSZ181" s="395"/>
      <c r="BTA181" s="395"/>
      <c r="BTB181" s="395"/>
      <c r="BTC181" s="395"/>
      <c r="BTD181" s="395"/>
      <c r="BTE181" s="395"/>
      <c r="BTF181" s="395"/>
      <c r="BTG181" s="395"/>
      <c r="BTH181" s="395"/>
      <c r="BTI181" s="395"/>
      <c r="BTJ181" s="395"/>
      <c r="BTK181" s="395"/>
      <c r="BTL181" s="395"/>
      <c r="BTM181" s="395"/>
      <c r="BTN181" s="395"/>
      <c r="BTO181" s="395"/>
      <c r="BTP181" s="395"/>
      <c r="BTQ181" s="395"/>
      <c r="BTR181" s="395"/>
      <c r="BTS181" s="395"/>
      <c r="BTT181" s="395"/>
      <c r="BTU181" s="395"/>
      <c r="BTV181" s="395"/>
      <c r="BTW181" s="395"/>
      <c r="BTX181" s="395"/>
      <c r="BTY181" s="395"/>
      <c r="BTZ181" s="395"/>
      <c r="BUA181" s="395"/>
      <c r="BUB181" s="395"/>
      <c r="BUC181" s="395"/>
      <c r="BUD181" s="395"/>
      <c r="BUE181" s="395"/>
      <c r="BUF181" s="395"/>
      <c r="BUG181" s="395"/>
      <c r="BUH181" s="395"/>
      <c r="BUI181" s="395"/>
      <c r="BUJ181" s="395"/>
      <c r="BUK181" s="395"/>
      <c r="BUL181" s="395"/>
      <c r="BUM181" s="395"/>
      <c r="BUN181" s="395"/>
      <c r="BUO181" s="395"/>
      <c r="BUP181" s="395"/>
      <c r="BUQ181" s="395"/>
      <c r="BUR181" s="395"/>
      <c r="BUS181" s="395"/>
      <c r="BUT181" s="395"/>
      <c r="BUU181" s="395"/>
      <c r="BUV181" s="395"/>
      <c r="BUW181" s="395"/>
      <c r="BUX181" s="395"/>
      <c r="BUY181" s="395"/>
      <c r="BUZ181" s="395"/>
      <c r="BVA181" s="395"/>
      <c r="BVB181" s="395"/>
      <c r="BVC181" s="395"/>
      <c r="BVD181" s="395"/>
      <c r="BVE181" s="395"/>
      <c r="BVF181" s="395"/>
      <c r="BVG181" s="395"/>
      <c r="BVH181" s="395"/>
      <c r="BVI181" s="395"/>
      <c r="BVJ181" s="395"/>
      <c r="BVK181" s="395"/>
      <c r="BVL181" s="395"/>
      <c r="BVM181" s="395"/>
      <c r="BVN181" s="395"/>
      <c r="BVO181" s="395"/>
      <c r="BVP181" s="395"/>
      <c r="BVQ181" s="395"/>
      <c r="BVR181" s="395"/>
      <c r="BVS181" s="395"/>
      <c r="BVT181" s="395"/>
      <c r="BVU181" s="395"/>
      <c r="BVV181" s="395"/>
      <c r="BVW181" s="395"/>
      <c r="BVX181" s="395"/>
      <c r="BVY181" s="395"/>
      <c r="BVZ181" s="395"/>
      <c r="BWA181" s="395"/>
      <c r="BWB181" s="395"/>
      <c r="BWC181" s="395"/>
      <c r="BWD181" s="395"/>
      <c r="BWE181" s="395"/>
      <c r="BWF181" s="395"/>
      <c r="BWG181" s="395"/>
      <c r="BWH181" s="395"/>
      <c r="BWI181" s="395"/>
      <c r="BWJ181" s="395"/>
      <c r="BWK181" s="395"/>
      <c r="BWL181" s="395"/>
      <c r="BWM181" s="395"/>
      <c r="BWN181" s="395"/>
      <c r="BWO181" s="395"/>
      <c r="BWP181" s="395"/>
      <c r="BWQ181" s="395"/>
      <c r="BWR181" s="395"/>
      <c r="BWS181" s="395"/>
      <c r="BWT181" s="395"/>
      <c r="BWU181" s="395"/>
      <c r="BWV181" s="395"/>
      <c r="BWW181" s="395"/>
      <c r="BWX181" s="395"/>
      <c r="BWY181" s="395"/>
      <c r="BWZ181" s="395"/>
      <c r="BXA181" s="395"/>
      <c r="BXB181" s="395"/>
      <c r="BXC181" s="395"/>
      <c r="BXD181" s="395"/>
      <c r="BXE181" s="395"/>
      <c r="BXF181" s="395"/>
      <c r="BXG181" s="395"/>
      <c r="BXH181" s="395"/>
      <c r="BXI181" s="395"/>
      <c r="BXJ181" s="395"/>
      <c r="BXK181" s="395"/>
      <c r="BXL181" s="395"/>
      <c r="BXM181" s="395"/>
      <c r="BXN181" s="395"/>
      <c r="BXO181" s="395"/>
      <c r="BXP181" s="395"/>
      <c r="BXQ181" s="395"/>
      <c r="BXR181" s="395"/>
      <c r="BXS181" s="395"/>
      <c r="BXT181" s="395"/>
      <c r="BXU181" s="395"/>
      <c r="BXV181" s="395"/>
      <c r="BXW181" s="395"/>
      <c r="BXX181" s="395"/>
      <c r="BXY181" s="395"/>
      <c r="BXZ181" s="395"/>
      <c r="BYA181" s="395"/>
      <c r="BYB181" s="395"/>
      <c r="BYC181" s="395"/>
      <c r="BYD181" s="395"/>
      <c r="BYE181" s="395"/>
      <c r="BYF181" s="395"/>
      <c r="BYG181" s="395"/>
      <c r="BYH181" s="395"/>
      <c r="BYI181" s="395"/>
      <c r="BYJ181" s="395"/>
      <c r="BYK181" s="395"/>
      <c r="BYL181" s="395"/>
      <c r="BYM181" s="395"/>
      <c r="BYN181" s="395"/>
      <c r="BYO181" s="395"/>
      <c r="BYP181" s="395"/>
      <c r="BYQ181" s="395"/>
      <c r="BYR181" s="395"/>
      <c r="BYS181" s="395"/>
      <c r="BYT181" s="395"/>
      <c r="BYU181" s="395"/>
      <c r="BYV181" s="395"/>
      <c r="BYW181" s="395"/>
      <c r="BYX181" s="395"/>
      <c r="BYY181" s="395"/>
      <c r="BYZ181" s="395"/>
      <c r="BZA181" s="395"/>
      <c r="BZB181" s="395"/>
      <c r="BZC181" s="395"/>
      <c r="BZD181" s="395"/>
      <c r="BZE181" s="395"/>
      <c r="BZF181" s="395"/>
      <c r="BZG181" s="395"/>
      <c r="BZH181" s="395"/>
      <c r="BZI181" s="395"/>
      <c r="BZJ181" s="395"/>
      <c r="BZK181" s="395"/>
      <c r="BZL181" s="395"/>
      <c r="BZM181" s="395"/>
      <c r="BZN181" s="395"/>
      <c r="BZO181" s="395"/>
      <c r="BZP181" s="395"/>
      <c r="BZQ181" s="395"/>
      <c r="BZR181" s="395"/>
      <c r="BZS181" s="395"/>
      <c r="BZT181" s="395"/>
      <c r="BZU181" s="395"/>
      <c r="BZV181" s="395"/>
      <c r="BZW181" s="395"/>
      <c r="BZX181" s="395"/>
      <c r="BZY181" s="395"/>
      <c r="BZZ181" s="395"/>
      <c r="CAA181" s="395"/>
      <c r="CAB181" s="395"/>
      <c r="CAC181" s="395"/>
      <c r="CAD181" s="395"/>
      <c r="CAE181" s="395"/>
      <c r="CAF181" s="395"/>
      <c r="CAG181" s="395"/>
      <c r="CAH181" s="395"/>
      <c r="CAI181" s="395"/>
      <c r="CAJ181" s="395"/>
      <c r="CAK181" s="395"/>
      <c r="CAL181" s="395"/>
      <c r="CAM181" s="395"/>
      <c r="CAN181" s="395"/>
      <c r="CAO181" s="395"/>
      <c r="CAP181" s="395"/>
      <c r="CAQ181" s="395"/>
      <c r="CAR181" s="395"/>
      <c r="CAS181" s="395"/>
      <c r="CAT181" s="395"/>
      <c r="CAU181" s="395"/>
      <c r="CAV181" s="395"/>
      <c r="CAW181" s="395"/>
      <c r="CAX181" s="395"/>
      <c r="CAY181" s="395"/>
      <c r="CAZ181" s="395"/>
      <c r="CBA181" s="395"/>
      <c r="CBB181" s="395"/>
      <c r="CBC181" s="395"/>
      <c r="CBD181" s="395"/>
      <c r="CBE181" s="395"/>
      <c r="CBF181" s="395"/>
      <c r="CBG181" s="395"/>
      <c r="CBH181" s="395"/>
      <c r="CBI181" s="395"/>
      <c r="CBJ181" s="395"/>
      <c r="CBK181" s="395"/>
      <c r="CBL181" s="395"/>
      <c r="CBM181" s="395"/>
      <c r="CBN181" s="395"/>
      <c r="CBO181" s="395"/>
      <c r="CBP181" s="395"/>
      <c r="CBQ181" s="395"/>
      <c r="CBR181" s="395"/>
      <c r="CBS181" s="395"/>
      <c r="CBT181" s="395"/>
      <c r="CBU181" s="395"/>
      <c r="CBV181" s="395"/>
      <c r="CBW181" s="395"/>
      <c r="CBX181" s="395"/>
      <c r="CBY181" s="395"/>
      <c r="CBZ181" s="395"/>
      <c r="CCA181" s="395"/>
      <c r="CCB181" s="395"/>
      <c r="CCC181" s="395"/>
      <c r="CCD181" s="395"/>
      <c r="CCE181" s="395"/>
      <c r="CCF181" s="395"/>
      <c r="CCG181" s="395"/>
      <c r="CCH181" s="395"/>
      <c r="CCI181" s="395"/>
      <c r="CCJ181" s="395"/>
      <c r="CCK181" s="395"/>
      <c r="CCL181" s="395"/>
      <c r="CCM181" s="395"/>
      <c r="CCN181" s="395"/>
      <c r="CCO181" s="395"/>
      <c r="CCP181" s="395"/>
      <c r="CCQ181" s="395"/>
      <c r="CCR181" s="395"/>
      <c r="CCS181" s="395"/>
      <c r="CCT181" s="395"/>
      <c r="CCU181" s="395"/>
      <c r="CCV181" s="395"/>
      <c r="CCW181" s="395"/>
      <c r="CCX181" s="395"/>
      <c r="CCY181" s="395"/>
      <c r="CCZ181" s="395"/>
      <c r="CDA181" s="395"/>
      <c r="CDB181" s="395"/>
      <c r="CDC181" s="395"/>
      <c r="CDD181" s="395"/>
      <c r="CDE181" s="395"/>
      <c r="CDF181" s="395"/>
      <c r="CDG181" s="395"/>
      <c r="CDH181" s="395"/>
      <c r="CDI181" s="395"/>
      <c r="CDJ181" s="395"/>
      <c r="CDK181" s="395"/>
      <c r="CDL181" s="395"/>
      <c r="CDM181" s="395"/>
      <c r="CDN181" s="395"/>
      <c r="CDO181" s="395"/>
      <c r="CDP181" s="395"/>
      <c r="CDQ181" s="395"/>
      <c r="CDR181" s="395"/>
      <c r="CDS181" s="395"/>
      <c r="CDT181" s="395"/>
      <c r="CDU181" s="395"/>
      <c r="CDV181" s="395"/>
      <c r="CDW181" s="395"/>
      <c r="CDX181" s="395"/>
      <c r="CDY181" s="395"/>
      <c r="CDZ181" s="395"/>
      <c r="CEA181" s="395"/>
      <c r="CEB181" s="395"/>
      <c r="CEC181" s="395"/>
      <c r="CED181" s="395"/>
      <c r="CEE181" s="395"/>
      <c r="CEF181" s="395"/>
      <c r="CEG181" s="395"/>
      <c r="CEH181" s="395"/>
      <c r="CEI181" s="395"/>
      <c r="CEJ181" s="395"/>
      <c r="CEK181" s="395"/>
      <c r="CEL181" s="395"/>
      <c r="CEM181" s="395"/>
      <c r="CEN181" s="395"/>
      <c r="CEO181" s="395"/>
      <c r="CEP181" s="395"/>
      <c r="CEQ181" s="395"/>
      <c r="CER181" s="395"/>
      <c r="CES181" s="395"/>
      <c r="CET181" s="395"/>
      <c r="CEU181" s="395"/>
      <c r="CEV181" s="395"/>
      <c r="CEW181" s="395"/>
      <c r="CEX181" s="395"/>
      <c r="CEY181" s="395"/>
      <c r="CEZ181" s="395"/>
      <c r="CFA181" s="395"/>
      <c r="CFB181" s="395"/>
      <c r="CFC181" s="395"/>
      <c r="CFD181" s="395"/>
      <c r="CFE181" s="395"/>
      <c r="CFF181" s="395"/>
      <c r="CFG181" s="395"/>
      <c r="CFH181" s="395"/>
      <c r="CFI181" s="395"/>
      <c r="CFJ181" s="395"/>
      <c r="CFK181" s="395"/>
      <c r="CFL181" s="395"/>
      <c r="CFM181" s="395"/>
      <c r="CFN181" s="395"/>
      <c r="CFO181" s="395"/>
      <c r="CFP181" s="395"/>
      <c r="CFQ181" s="395"/>
      <c r="CFR181" s="395"/>
      <c r="CFS181" s="395"/>
      <c r="CFT181" s="395"/>
      <c r="CFU181" s="395"/>
      <c r="CFV181" s="395"/>
      <c r="CFW181" s="395"/>
      <c r="CFX181" s="395"/>
      <c r="CFY181" s="395"/>
      <c r="CFZ181" s="395"/>
      <c r="CGA181" s="395"/>
      <c r="CGB181" s="395"/>
      <c r="CGC181" s="395"/>
      <c r="CGD181" s="395"/>
      <c r="CGE181" s="395"/>
      <c r="CGF181" s="395"/>
      <c r="CGG181" s="395"/>
      <c r="CGH181" s="395"/>
      <c r="CGI181" s="395"/>
      <c r="CGJ181" s="395"/>
      <c r="CGK181" s="395"/>
      <c r="CGL181" s="395"/>
      <c r="CGM181" s="395"/>
      <c r="CGN181" s="395"/>
      <c r="CGO181" s="395"/>
      <c r="CGP181" s="395"/>
      <c r="CGQ181" s="395"/>
      <c r="CGR181" s="395"/>
      <c r="CGS181" s="395"/>
      <c r="CGT181" s="395"/>
      <c r="CGU181" s="395"/>
      <c r="CGV181" s="395"/>
      <c r="CGW181" s="395"/>
      <c r="CGX181" s="395"/>
      <c r="CGY181" s="395"/>
      <c r="CGZ181" s="395"/>
      <c r="CHA181" s="395"/>
      <c r="CHB181" s="395"/>
      <c r="CHC181" s="395"/>
      <c r="CHD181" s="395"/>
      <c r="CHE181" s="395"/>
      <c r="CHF181" s="395"/>
      <c r="CHG181" s="395"/>
      <c r="CHH181" s="395"/>
      <c r="CHI181" s="395"/>
      <c r="CHJ181" s="395"/>
      <c r="CHK181" s="395"/>
      <c r="CHL181" s="395"/>
      <c r="CHM181" s="395"/>
      <c r="CHN181" s="395"/>
      <c r="CHO181" s="395"/>
      <c r="CHP181" s="395"/>
      <c r="CHQ181" s="395"/>
      <c r="CHR181" s="395"/>
      <c r="CHS181" s="395"/>
      <c r="CHT181" s="395"/>
      <c r="CHU181" s="395"/>
      <c r="CHV181" s="395"/>
      <c r="CHW181" s="395"/>
      <c r="CHX181" s="395"/>
      <c r="CHY181" s="395"/>
      <c r="CHZ181" s="395"/>
      <c r="CIA181" s="395"/>
      <c r="CIB181" s="395"/>
      <c r="CIC181" s="395"/>
      <c r="CID181" s="395"/>
      <c r="CIE181" s="395"/>
      <c r="CIF181" s="395"/>
      <c r="CIG181" s="395"/>
      <c r="CIH181" s="395"/>
      <c r="CII181" s="395"/>
      <c r="CIJ181" s="395"/>
      <c r="CIK181" s="395"/>
      <c r="CIL181" s="395"/>
      <c r="CIM181" s="395"/>
      <c r="CIN181" s="395"/>
      <c r="CIO181" s="395"/>
      <c r="CIP181" s="395"/>
      <c r="CIQ181" s="395"/>
      <c r="CIR181" s="395"/>
      <c r="CIS181" s="395"/>
      <c r="CIT181" s="395"/>
      <c r="CIU181" s="395"/>
      <c r="CIV181" s="395"/>
      <c r="CIW181" s="395"/>
      <c r="CIX181" s="395"/>
      <c r="CIY181" s="395"/>
      <c r="CIZ181" s="395"/>
      <c r="CJA181" s="395"/>
      <c r="CJB181" s="395"/>
      <c r="CJC181" s="395"/>
      <c r="CJD181" s="395"/>
      <c r="CJE181" s="395"/>
      <c r="CJF181" s="395"/>
      <c r="CJG181" s="395"/>
      <c r="CJH181" s="395"/>
      <c r="CJI181" s="395"/>
      <c r="CJJ181" s="395"/>
      <c r="CJK181" s="395"/>
      <c r="CJL181" s="395"/>
      <c r="CJM181" s="395"/>
      <c r="CJN181" s="395"/>
      <c r="CJO181" s="395"/>
      <c r="CJP181" s="395"/>
      <c r="CJQ181" s="395"/>
      <c r="CJR181" s="395"/>
      <c r="CJS181" s="395"/>
      <c r="CJT181" s="395"/>
      <c r="CJU181" s="395"/>
      <c r="CJV181" s="395"/>
      <c r="CJW181" s="395"/>
      <c r="CJX181" s="395"/>
      <c r="CJY181" s="395"/>
      <c r="CJZ181" s="395"/>
      <c r="CKA181" s="395"/>
      <c r="CKB181" s="395"/>
      <c r="CKC181" s="395"/>
      <c r="CKD181" s="395"/>
      <c r="CKE181" s="395"/>
      <c r="CKF181" s="395"/>
      <c r="CKG181" s="395"/>
      <c r="CKH181" s="395"/>
      <c r="CKI181" s="395"/>
      <c r="CKJ181" s="395"/>
      <c r="CKK181" s="395"/>
      <c r="CKL181" s="395"/>
      <c r="CKM181" s="395"/>
      <c r="CKN181" s="395"/>
      <c r="CKO181" s="395"/>
      <c r="CKP181" s="395"/>
      <c r="CKQ181" s="395"/>
      <c r="CKR181" s="395"/>
      <c r="CKS181" s="395"/>
      <c r="CKT181" s="395"/>
      <c r="CKU181" s="395"/>
      <c r="CKV181" s="395"/>
      <c r="CKW181" s="395"/>
      <c r="CKX181" s="395"/>
      <c r="CKY181" s="395"/>
      <c r="CKZ181" s="395"/>
      <c r="CLA181" s="395"/>
      <c r="CLB181" s="395"/>
      <c r="CLC181" s="395"/>
      <c r="CLD181" s="395"/>
      <c r="CLE181" s="395"/>
      <c r="CLF181" s="395"/>
      <c r="CLG181" s="395"/>
      <c r="CLH181" s="395"/>
      <c r="CLI181" s="395"/>
      <c r="CLJ181" s="395"/>
      <c r="CLK181" s="395"/>
      <c r="CLL181" s="395"/>
      <c r="CLM181" s="395"/>
      <c r="CLN181" s="395"/>
      <c r="CLO181" s="395"/>
      <c r="CLP181" s="395"/>
      <c r="CLQ181" s="395"/>
      <c r="CLR181" s="395"/>
      <c r="CLS181" s="395"/>
      <c r="CLT181" s="395"/>
      <c r="CLU181" s="395"/>
      <c r="CLV181" s="395"/>
      <c r="CLW181" s="395"/>
      <c r="CLX181" s="395"/>
      <c r="CLY181" s="395"/>
      <c r="CLZ181" s="395"/>
      <c r="CMA181" s="395"/>
      <c r="CMB181" s="395"/>
      <c r="CMC181" s="395"/>
      <c r="CMD181" s="395"/>
      <c r="CME181" s="395"/>
      <c r="CMF181" s="395"/>
      <c r="CMG181" s="395"/>
      <c r="CMH181" s="395"/>
      <c r="CMI181" s="395"/>
      <c r="CMJ181" s="395"/>
      <c r="CMK181" s="395"/>
      <c r="CML181" s="395"/>
      <c r="CMM181" s="395"/>
      <c r="CMN181" s="395"/>
      <c r="CMO181" s="395"/>
      <c r="CMP181" s="395"/>
      <c r="CMQ181" s="395"/>
      <c r="CMR181" s="395"/>
      <c r="CMS181" s="395"/>
      <c r="CMT181" s="395"/>
      <c r="CMU181" s="395"/>
      <c r="CMV181" s="395"/>
      <c r="CMW181" s="395"/>
      <c r="CMX181" s="395"/>
      <c r="CMY181" s="395"/>
      <c r="CMZ181" s="395"/>
      <c r="CNA181" s="395"/>
      <c r="CNB181" s="395"/>
      <c r="CNC181" s="395"/>
      <c r="CND181" s="395"/>
      <c r="CNE181" s="395"/>
      <c r="CNF181" s="395"/>
      <c r="CNG181" s="395"/>
      <c r="CNH181" s="395"/>
      <c r="CNI181" s="395"/>
      <c r="CNJ181" s="395"/>
      <c r="CNK181" s="395"/>
      <c r="CNL181" s="395"/>
      <c r="CNM181" s="395"/>
      <c r="CNN181" s="395"/>
      <c r="CNO181" s="395"/>
      <c r="CNP181" s="395"/>
      <c r="CNQ181" s="395"/>
      <c r="CNR181" s="395"/>
      <c r="CNS181" s="395"/>
      <c r="CNT181" s="395"/>
      <c r="CNU181" s="395"/>
      <c r="CNV181" s="395"/>
      <c r="CNW181" s="395"/>
      <c r="CNX181" s="395"/>
      <c r="CNY181" s="395"/>
      <c r="CNZ181" s="395"/>
      <c r="COA181" s="395"/>
      <c r="COB181" s="395"/>
      <c r="COC181" s="395"/>
      <c r="COD181" s="395"/>
      <c r="COE181" s="395"/>
      <c r="COF181" s="395"/>
      <c r="COG181" s="395"/>
      <c r="COH181" s="395"/>
      <c r="COI181" s="395"/>
      <c r="COJ181" s="395"/>
      <c r="COK181" s="395"/>
      <c r="COL181" s="395"/>
      <c r="COM181" s="395"/>
      <c r="CON181" s="395"/>
      <c r="COO181" s="395"/>
      <c r="COP181" s="395"/>
      <c r="COQ181" s="395"/>
      <c r="COR181" s="395"/>
      <c r="COS181" s="395"/>
      <c r="COT181" s="395"/>
      <c r="COU181" s="395"/>
      <c r="COV181" s="395"/>
      <c r="COW181" s="395"/>
      <c r="COX181" s="395"/>
      <c r="COY181" s="395"/>
      <c r="COZ181" s="395"/>
      <c r="CPA181" s="395"/>
      <c r="CPB181" s="395"/>
      <c r="CPC181" s="395"/>
      <c r="CPD181" s="395"/>
      <c r="CPE181" s="395"/>
      <c r="CPF181" s="395"/>
      <c r="CPG181" s="395"/>
      <c r="CPH181" s="395"/>
      <c r="CPI181" s="395"/>
      <c r="CPJ181" s="395"/>
      <c r="CPK181" s="395"/>
      <c r="CPL181" s="395"/>
      <c r="CPM181" s="395"/>
      <c r="CPN181" s="395"/>
      <c r="CPO181" s="395"/>
      <c r="CPP181" s="395"/>
      <c r="CPQ181" s="395"/>
      <c r="CPR181" s="395"/>
      <c r="CPS181" s="395"/>
      <c r="CPT181" s="395"/>
      <c r="CPU181" s="395"/>
      <c r="CPV181" s="395"/>
      <c r="CPW181" s="395"/>
      <c r="CPX181" s="395"/>
      <c r="CPY181" s="395"/>
      <c r="CPZ181" s="395"/>
      <c r="CQA181" s="395"/>
      <c r="CQB181" s="395"/>
      <c r="CQC181" s="395"/>
      <c r="CQD181" s="395"/>
      <c r="CQE181" s="395"/>
      <c r="CQF181" s="395"/>
      <c r="CQG181" s="395"/>
      <c r="CQH181" s="395"/>
      <c r="CQI181" s="395"/>
      <c r="CQJ181" s="395"/>
      <c r="CQK181" s="395"/>
      <c r="CQL181" s="395"/>
      <c r="CQM181" s="395"/>
      <c r="CQN181" s="395"/>
      <c r="CQO181" s="395"/>
      <c r="CQP181" s="395"/>
      <c r="CQQ181" s="395"/>
      <c r="CQR181" s="395"/>
      <c r="CQS181" s="395"/>
      <c r="CQT181" s="395"/>
      <c r="CQU181" s="395"/>
      <c r="CQV181" s="395"/>
      <c r="CQW181" s="395"/>
      <c r="CQX181" s="395"/>
      <c r="CQY181" s="395"/>
      <c r="CQZ181" s="395"/>
      <c r="CRA181" s="395"/>
      <c r="CRB181" s="395"/>
      <c r="CRC181" s="395"/>
      <c r="CRD181" s="395"/>
      <c r="CRE181" s="395"/>
      <c r="CRF181" s="395"/>
      <c r="CRG181" s="395"/>
      <c r="CRH181" s="395"/>
      <c r="CRI181" s="395"/>
      <c r="CRJ181" s="395"/>
      <c r="CRK181" s="395"/>
      <c r="CRL181" s="395"/>
      <c r="CRM181" s="395"/>
      <c r="CRN181" s="395"/>
      <c r="CRO181" s="395"/>
      <c r="CRP181" s="395"/>
      <c r="CRQ181" s="395"/>
      <c r="CRR181" s="395"/>
      <c r="CRS181" s="395"/>
      <c r="CRT181" s="395"/>
      <c r="CRU181" s="395"/>
      <c r="CRV181" s="395"/>
      <c r="CRW181" s="395"/>
      <c r="CRX181" s="395"/>
      <c r="CRY181" s="395"/>
      <c r="CRZ181" s="395"/>
      <c r="CSA181" s="395"/>
      <c r="CSB181" s="395"/>
      <c r="CSC181" s="395"/>
      <c r="CSD181" s="395"/>
      <c r="CSE181" s="395"/>
      <c r="CSF181" s="395"/>
      <c r="CSG181" s="395"/>
      <c r="CSH181" s="395"/>
      <c r="CSI181" s="395"/>
      <c r="CSJ181" s="395"/>
      <c r="CSK181" s="395"/>
      <c r="CSL181" s="395"/>
      <c r="CSM181" s="395"/>
      <c r="CSN181" s="395"/>
      <c r="CSO181" s="395"/>
      <c r="CSP181" s="395"/>
      <c r="CSQ181" s="395"/>
      <c r="CSR181" s="395"/>
      <c r="CSS181" s="395"/>
      <c r="CST181" s="395"/>
      <c r="CSU181" s="395"/>
      <c r="CSV181" s="395"/>
      <c r="CSW181" s="395"/>
      <c r="CSX181" s="395"/>
      <c r="CSY181" s="395"/>
      <c r="CSZ181" s="395"/>
      <c r="CTA181" s="395"/>
      <c r="CTB181" s="395"/>
      <c r="CTC181" s="395"/>
      <c r="CTD181" s="395"/>
      <c r="CTE181" s="395"/>
      <c r="CTF181" s="395"/>
      <c r="CTG181" s="395"/>
      <c r="CTH181" s="395"/>
      <c r="CTI181" s="395"/>
      <c r="CTJ181" s="395"/>
      <c r="CTK181" s="395"/>
      <c r="CTL181" s="395"/>
      <c r="CTM181" s="395"/>
      <c r="CTN181" s="395"/>
      <c r="CTO181" s="395"/>
      <c r="CTP181" s="395"/>
      <c r="CTQ181" s="395"/>
      <c r="CTR181" s="395"/>
      <c r="CTS181" s="395"/>
      <c r="CTT181" s="395"/>
      <c r="CTU181" s="395"/>
      <c r="CTV181" s="395"/>
      <c r="CTW181" s="395"/>
      <c r="CTX181" s="395"/>
      <c r="CTY181" s="395"/>
      <c r="CTZ181" s="395"/>
      <c r="CUA181" s="395"/>
      <c r="CUB181" s="395"/>
      <c r="CUC181" s="395"/>
      <c r="CUD181" s="395"/>
      <c r="CUE181" s="395"/>
      <c r="CUF181" s="395"/>
      <c r="CUG181" s="395"/>
      <c r="CUH181" s="395"/>
      <c r="CUI181" s="395"/>
      <c r="CUJ181" s="395"/>
      <c r="CUK181" s="395"/>
      <c r="CUL181" s="395"/>
      <c r="CUM181" s="395"/>
      <c r="CUN181" s="395"/>
      <c r="CUO181" s="395"/>
      <c r="CUP181" s="395"/>
      <c r="CUQ181" s="395"/>
      <c r="CUR181" s="395"/>
      <c r="CUS181" s="395"/>
      <c r="CUT181" s="395"/>
      <c r="CUU181" s="395"/>
      <c r="CUV181" s="395"/>
      <c r="CUW181" s="395"/>
      <c r="CUX181" s="395"/>
      <c r="CUY181" s="395"/>
      <c r="CUZ181" s="395"/>
      <c r="CVA181" s="395"/>
      <c r="CVB181" s="395"/>
      <c r="CVC181" s="395"/>
      <c r="CVD181" s="395"/>
      <c r="CVE181" s="395"/>
      <c r="CVF181" s="395"/>
      <c r="CVG181" s="395"/>
      <c r="CVH181" s="395"/>
      <c r="CVI181" s="395"/>
      <c r="CVJ181" s="395"/>
      <c r="CVK181" s="395"/>
      <c r="CVL181" s="395"/>
      <c r="CVM181" s="395"/>
      <c r="CVN181" s="395"/>
      <c r="CVO181" s="395"/>
      <c r="CVP181" s="395"/>
      <c r="CVQ181" s="395"/>
      <c r="CVR181" s="395"/>
      <c r="CVS181" s="395"/>
      <c r="CVT181" s="395"/>
      <c r="CVU181" s="395"/>
      <c r="CVV181" s="395"/>
      <c r="CVW181" s="395"/>
      <c r="CVX181" s="395"/>
      <c r="CVY181" s="395"/>
      <c r="CVZ181" s="395"/>
      <c r="CWA181" s="395"/>
      <c r="CWB181" s="395"/>
      <c r="CWC181" s="395"/>
      <c r="CWD181" s="395"/>
      <c r="CWE181" s="395"/>
      <c r="CWF181" s="395"/>
      <c r="CWG181" s="395"/>
      <c r="CWH181" s="395"/>
      <c r="CWI181" s="395"/>
      <c r="CWJ181" s="395"/>
      <c r="CWK181" s="395"/>
      <c r="CWL181" s="395"/>
      <c r="CWM181" s="395"/>
      <c r="CWN181" s="395"/>
      <c r="CWO181" s="395"/>
      <c r="CWP181" s="395"/>
      <c r="CWQ181" s="395"/>
      <c r="CWR181" s="395"/>
      <c r="CWS181" s="395"/>
      <c r="CWT181" s="395"/>
      <c r="CWU181" s="395"/>
      <c r="CWV181" s="395"/>
      <c r="CWW181" s="395"/>
      <c r="CWX181" s="395"/>
      <c r="CWY181" s="395"/>
      <c r="CWZ181" s="395"/>
      <c r="CXA181" s="395"/>
      <c r="CXB181" s="395"/>
      <c r="CXC181" s="395"/>
      <c r="CXD181" s="395"/>
      <c r="CXE181" s="395"/>
      <c r="CXF181" s="395"/>
      <c r="CXG181" s="395"/>
      <c r="CXH181" s="395"/>
      <c r="CXI181" s="395"/>
      <c r="CXJ181" s="395"/>
      <c r="CXK181" s="395"/>
      <c r="CXL181" s="395"/>
      <c r="CXM181" s="395"/>
      <c r="CXN181" s="395"/>
      <c r="CXO181" s="395"/>
      <c r="CXP181" s="395"/>
      <c r="CXQ181" s="395"/>
      <c r="CXR181" s="395"/>
      <c r="CXS181" s="395"/>
      <c r="CXT181" s="395"/>
      <c r="CXU181" s="395"/>
      <c r="CXV181" s="395"/>
      <c r="CXW181" s="395"/>
      <c r="CXX181" s="395"/>
      <c r="CXY181" s="395"/>
      <c r="CXZ181" s="395"/>
      <c r="CYA181" s="395"/>
      <c r="CYB181" s="395"/>
      <c r="CYC181" s="395"/>
      <c r="CYD181" s="395"/>
      <c r="CYE181" s="395"/>
      <c r="CYF181" s="395"/>
      <c r="CYG181" s="395"/>
      <c r="CYH181" s="395"/>
      <c r="CYI181" s="395"/>
      <c r="CYJ181" s="395"/>
      <c r="CYK181" s="395"/>
      <c r="CYL181" s="395"/>
      <c r="CYM181" s="395"/>
      <c r="CYN181" s="395"/>
      <c r="CYO181" s="395"/>
      <c r="CYP181" s="395"/>
      <c r="CYQ181" s="395"/>
      <c r="CYR181" s="395"/>
      <c r="CYS181" s="395"/>
      <c r="CYT181" s="395"/>
      <c r="CYU181" s="395"/>
      <c r="CYV181" s="395"/>
      <c r="CYW181" s="395"/>
      <c r="CYX181" s="395"/>
      <c r="CYY181" s="395"/>
      <c r="CYZ181" s="395"/>
      <c r="CZA181" s="395"/>
      <c r="CZB181" s="395"/>
      <c r="CZC181" s="395"/>
      <c r="CZD181" s="395"/>
      <c r="CZE181" s="395"/>
      <c r="CZF181" s="395"/>
      <c r="CZG181" s="395"/>
      <c r="CZH181" s="395"/>
      <c r="CZI181" s="395"/>
      <c r="CZJ181" s="395"/>
      <c r="CZK181" s="395"/>
      <c r="CZL181" s="395"/>
      <c r="CZM181" s="395"/>
      <c r="CZN181" s="395"/>
      <c r="CZO181" s="395"/>
      <c r="CZP181" s="395"/>
      <c r="CZQ181" s="395"/>
      <c r="CZR181" s="395"/>
      <c r="CZS181" s="395"/>
      <c r="CZT181" s="395"/>
      <c r="CZU181" s="395"/>
      <c r="CZV181" s="395"/>
      <c r="CZW181" s="395"/>
      <c r="CZX181" s="395"/>
      <c r="CZY181" s="395"/>
      <c r="CZZ181" s="395"/>
      <c r="DAA181" s="395"/>
      <c r="DAB181" s="395"/>
      <c r="DAC181" s="395"/>
      <c r="DAD181" s="395"/>
      <c r="DAE181" s="395"/>
      <c r="DAF181" s="395"/>
      <c r="DAG181" s="395"/>
      <c r="DAH181" s="395"/>
      <c r="DAI181" s="395"/>
      <c r="DAJ181" s="395"/>
      <c r="DAK181" s="395"/>
      <c r="DAL181" s="395"/>
      <c r="DAM181" s="395"/>
      <c r="DAN181" s="395"/>
      <c r="DAO181" s="395"/>
      <c r="DAP181" s="395"/>
      <c r="DAQ181" s="395"/>
      <c r="DAR181" s="395"/>
      <c r="DAS181" s="395"/>
      <c r="DAT181" s="395"/>
      <c r="DAU181" s="395"/>
      <c r="DAV181" s="395"/>
      <c r="DAW181" s="395"/>
      <c r="DAX181" s="395"/>
      <c r="DAY181" s="395"/>
      <c r="DAZ181" s="395"/>
      <c r="DBA181" s="395"/>
      <c r="DBB181" s="395"/>
      <c r="DBC181" s="395"/>
      <c r="DBD181" s="395"/>
      <c r="DBE181" s="395"/>
      <c r="DBF181" s="395"/>
      <c r="DBG181" s="395"/>
      <c r="DBH181" s="395"/>
      <c r="DBI181" s="395"/>
      <c r="DBJ181" s="395"/>
      <c r="DBK181" s="395"/>
      <c r="DBL181" s="395"/>
      <c r="DBM181" s="395"/>
      <c r="DBN181" s="395"/>
      <c r="DBO181" s="395"/>
      <c r="DBP181" s="395"/>
      <c r="DBQ181" s="395"/>
      <c r="DBR181" s="395"/>
      <c r="DBS181" s="395"/>
      <c r="DBT181" s="395"/>
      <c r="DBU181" s="395"/>
      <c r="DBV181" s="395"/>
      <c r="DBW181" s="395"/>
      <c r="DBX181" s="395"/>
      <c r="DBY181" s="395"/>
      <c r="DBZ181" s="395"/>
      <c r="DCA181" s="395"/>
      <c r="DCB181" s="395"/>
      <c r="DCC181" s="395"/>
      <c r="DCD181" s="395"/>
      <c r="DCE181" s="395"/>
      <c r="DCF181" s="395"/>
      <c r="DCG181" s="395"/>
      <c r="DCH181" s="395"/>
      <c r="DCI181" s="395"/>
      <c r="DCJ181" s="395"/>
      <c r="DCK181" s="395"/>
      <c r="DCL181" s="395"/>
      <c r="DCM181" s="395"/>
      <c r="DCN181" s="395"/>
      <c r="DCO181" s="395"/>
      <c r="DCP181" s="395"/>
      <c r="DCQ181" s="395"/>
      <c r="DCR181" s="395"/>
      <c r="DCS181" s="395"/>
      <c r="DCT181" s="395"/>
      <c r="DCU181" s="395"/>
      <c r="DCV181" s="395"/>
      <c r="DCW181" s="395"/>
      <c r="DCX181" s="395"/>
      <c r="DCY181" s="395"/>
      <c r="DCZ181" s="395"/>
      <c r="DDA181" s="395"/>
      <c r="DDB181" s="395"/>
      <c r="DDC181" s="395"/>
      <c r="DDD181" s="395"/>
      <c r="DDE181" s="395"/>
      <c r="DDF181" s="395"/>
      <c r="DDG181" s="395"/>
      <c r="DDH181" s="395"/>
      <c r="DDI181" s="395"/>
      <c r="DDJ181" s="395"/>
      <c r="DDK181" s="395"/>
      <c r="DDL181" s="395"/>
      <c r="DDM181" s="395"/>
      <c r="DDN181" s="395"/>
      <c r="DDO181" s="395"/>
      <c r="DDP181" s="395"/>
      <c r="DDQ181" s="395"/>
      <c r="DDR181" s="395"/>
      <c r="DDS181" s="395"/>
      <c r="DDT181" s="395"/>
      <c r="DDU181" s="395"/>
      <c r="DDV181" s="395"/>
      <c r="DDW181" s="395"/>
      <c r="DDX181" s="395"/>
      <c r="DDY181" s="395"/>
      <c r="DDZ181" s="395"/>
      <c r="DEA181" s="395"/>
      <c r="DEB181" s="395"/>
      <c r="DEC181" s="395"/>
      <c r="DED181" s="395"/>
      <c r="DEE181" s="395"/>
      <c r="DEF181" s="395"/>
      <c r="DEG181" s="395"/>
      <c r="DEH181" s="395"/>
      <c r="DEI181" s="395"/>
      <c r="DEJ181" s="395"/>
      <c r="DEK181" s="395"/>
      <c r="DEL181" s="395"/>
      <c r="DEM181" s="395"/>
      <c r="DEN181" s="395"/>
      <c r="DEO181" s="395"/>
      <c r="DEP181" s="395"/>
      <c r="DEQ181" s="395"/>
      <c r="DER181" s="395"/>
      <c r="DES181" s="395"/>
      <c r="DET181" s="395"/>
      <c r="DEU181" s="395"/>
      <c r="DEV181" s="395"/>
      <c r="DEW181" s="395"/>
      <c r="DEX181" s="395"/>
      <c r="DEY181" s="395"/>
      <c r="DEZ181" s="395"/>
      <c r="DFA181" s="395"/>
      <c r="DFB181" s="395"/>
      <c r="DFC181" s="395"/>
      <c r="DFD181" s="395"/>
      <c r="DFE181" s="395"/>
      <c r="DFF181" s="395"/>
      <c r="DFG181" s="395"/>
      <c r="DFH181" s="395"/>
      <c r="DFI181" s="395"/>
      <c r="DFJ181" s="395"/>
      <c r="DFK181" s="395"/>
      <c r="DFL181" s="395"/>
      <c r="DFM181" s="395"/>
      <c r="DFN181" s="395"/>
      <c r="DFO181" s="395"/>
      <c r="DFP181" s="395"/>
      <c r="DFQ181" s="395"/>
      <c r="DFR181" s="395"/>
      <c r="DFS181" s="395"/>
      <c r="DFT181" s="395"/>
      <c r="DFU181" s="395"/>
      <c r="DFV181" s="395"/>
      <c r="DFW181" s="395"/>
      <c r="DFX181" s="395"/>
      <c r="DFY181" s="395"/>
      <c r="DFZ181" s="395"/>
      <c r="DGA181" s="395"/>
      <c r="DGB181" s="395"/>
      <c r="DGC181" s="395"/>
      <c r="DGD181" s="395"/>
      <c r="DGE181" s="395"/>
      <c r="DGF181" s="395"/>
      <c r="DGG181" s="395"/>
      <c r="DGH181" s="395"/>
      <c r="DGI181" s="395"/>
      <c r="DGJ181" s="395"/>
      <c r="DGK181" s="395"/>
      <c r="DGL181" s="395"/>
      <c r="DGM181" s="395"/>
      <c r="DGN181" s="395"/>
      <c r="DGO181" s="395"/>
      <c r="DGP181" s="395"/>
      <c r="DGQ181" s="395"/>
      <c r="DGR181" s="395"/>
      <c r="DGS181" s="395"/>
      <c r="DGT181" s="395"/>
      <c r="DGU181" s="395"/>
      <c r="DGV181" s="395"/>
      <c r="DGW181" s="395"/>
      <c r="DGX181" s="395"/>
      <c r="DGY181" s="395"/>
      <c r="DGZ181" s="395"/>
      <c r="DHA181" s="395"/>
      <c r="DHB181" s="395"/>
      <c r="DHC181" s="395"/>
      <c r="DHD181" s="395"/>
      <c r="DHE181" s="395"/>
      <c r="DHF181" s="395"/>
      <c r="DHG181" s="395"/>
      <c r="DHH181" s="395"/>
      <c r="DHI181" s="395"/>
      <c r="DHJ181" s="395"/>
      <c r="DHK181" s="395"/>
      <c r="DHL181" s="395"/>
      <c r="DHM181" s="395"/>
      <c r="DHN181" s="395"/>
      <c r="DHO181" s="395"/>
      <c r="DHP181" s="395"/>
      <c r="DHQ181" s="395"/>
      <c r="DHR181" s="395"/>
      <c r="DHS181" s="395"/>
      <c r="DHT181" s="395"/>
      <c r="DHU181" s="395"/>
      <c r="DHV181" s="395"/>
      <c r="DHW181" s="395"/>
      <c r="DHX181" s="395"/>
      <c r="DHY181" s="395"/>
      <c r="DHZ181" s="395"/>
      <c r="DIA181" s="395"/>
      <c r="DIB181" s="395"/>
      <c r="DIC181" s="395"/>
      <c r="DID181" s="395"/>
      <c r="DIE181" s="395"/>
      <c r="DIF181" s="395"/>
      <c r="DIG181" s="395"/>
      <c r="DIH181" s="395"/>
      <c r="DII181" s="395"/>
      <c r="DIJ181" s="395"/>
      <c r="DIK181" s="395"/>
      <c r="DIL181" s="395"/>
      <c r="DIM181" s="395"/>
      <c r="DIN181" s="395"/>
      <c r="DIO181" s="395"/>
      <c r="DIP181" s="395"/>
      <c r="DIQ181" s="395"/>
      <c r="DIR181" s="395"/>
      <c r="DIS181" s="395"/>
      <c r="DIT181" s="395"/>
      <c r="DIU181" s="395"/>
      <c r="DIV181" s="395"/>
      <c r="DIW181" s="395"/>
      <c r="DIX181" s="395"/>
      <c r="DIY181" s="395"/>
      <c r="DIZ181" s="395"/>
      <c r="DJA181" s="395"/>
      <c r="DJB181" s="395"/>
      <c r="DJC181" s="395"/>
      <c r="DJD181" s="395"/>
      <c r="DJE181" s="395"/>
      <c r="DJF181" s="395"/>
      <c r="DJG181" s="395"/>
      <c r="DJH181" s="395"/>
      <c r="DJI181" s="395"/>
      <c r="DJJ181" s="395"/>
      <c r="DJK181" s="395"/>
      <c r="DJL181" s="395"/>
      <c r="DJM181" s="395"/>
      <c r="DJN181" s="395"/>
      <c r="DJO181" s="395"/>
      <c r="DJP181" s="395"/>
      <c r="DJQ181" s="395"/>
      <c r="DJR181" s="395"/>
      <c r="DJS181" s="395"/>
      <c r="DJT181" s="395"/>
      <c r="DJU181" s="395"/>
      <c r="DJV181" s="395"/>
      <c r="DJW181" s="395"/>
      <c r="DJX181" s="395"/>
      <c r="DJY181" s="395"/>
      <c r="DJZ181" s="395"/>
      <c r="DKA181" s="395"/>
      <c r="DKB181" s="395"/>
      <c r="DKC181" s="395"/>
      <c r="DKD181" s="395"/>
      <c r="DKE181" s="395"/>
      <c r="DKF181" s="395"/>
      <c r="DKG181" s="395"/>
      <c r="DKH181" s="395"/>
      <c r="DKI181" s="395"/>
      <c r="DKJ181" s="395"/>
      <c r="DKK181" s="395"/>
      <c r="DKL181" s="395"/>
      <c r="DKM181" s="395"/>
      <c r="DKN181" s="395"/>
      <c r="DKO181" s="395"/>
      <c r="DKP181" s="395"/>
      <c r="DKQ181" s="395"/>
      <c r="DKR181" s="395"/>
      <c r="DKS181" s="395"/>
      <c r="DKT181" s="395"/>
      <c r="DKU181" s="395"/>
      <c r="DKV181" s="395"/>
      <c r="DKW181" s="395"/>
      <c r="DKX181" s="395"/>
      <c r="DKY181" s="395"/>
      <c r="DKZ181" s="395"/>
      <c r="DLA181" s="395"/>
      <c r="DLB181" s="395"/>
      <c r="DLC181" s="395"/>
      <c r="DLD181" s="395"/>
      <c r="DLE181" s="395"/>
      <c r="DLF181" s="395"/>
      <c r="DLG181" s="395"/>
      <c r="DLH181" s="395"/>
      <c r="DLI181" s="395"/>
      <c r="DLJ181" s="395"/>
      <c r="DLK181" s="395"/>
      <c r="DLL181" s="395"/>
      <c r="DLM181" s="395"/>
      <c r="DLN181" s="395"/>
      <c r="DLO181" s="395"/>
      <c r="DLP181" s="395"/>
      <c r="DLQ181" s="395"/>
      <c r="DLR181" s="395"/>
      <c r="DLS181" s="395"/>
      <c r="DLT181" s="395"/>
      <c r="DLU181" s="395"/>
      <c r="DLV181" s="395"/>
      <c r="DLW181" s="395"/>
      <c r="DLX181" s="395"/>
      <c r="DLY181" s="395"/>
      <c r="DLZ181" s="395"/>
      <c r="DMA181" s="395"/>
      <c r="DMB181" s="395"/>
      <c r="DMC181" s="395"/>
      <c r="DMD181" s="395"/>
      <c r="DME181" s="395"/>
      <c r="DMF181" s="395"/>
      <c r="DMG181" s="395"/>
      <c r="DMH181" s="395"/>
      <c r="DMI181" s="395"/>
      <c r="DMJ181" s="395"/>
      <c r="DMK181" s="395"/>
      <c r="DML181" s="395"/>
      <c r="DMM181" s="395"/>
      <c r="DMN181" s="395"/>
      <c r="DMO181" s="395"/>
      <c r="DMP181" s="395"/>
      <c r="DMQ181" s="395"/>
      <c r="DMR181" s="395"/>
      <c r="DMS181" s="395"/>
      <c r="DMT181" s="395"/>
      <c r="DMU181" s="395"/>
      <c r="DMV181" s="395"/>
      <c r="DMW181" s="395"/>
      <c r="DMX181" s="395"/>
      <c r="DMY181" s="395"/>
      <c r="DMZ181" s="395"/>
      <c r="DNA181" s="395"/>
      <c r="DNB181" s="395"/>
      <c r="DNC181" s="395"/>
      <c r="DND181" s="395"/>
      <c r="DNE181" s="395"/>
      <c r="DNF181" s="395"/>
      <c r="DNG181" s="395"/>
      <c r="DNH181" s="395"/>
      <c r="DNI181" s="395"/>
      <c r="DNJ181" s="395"/>
      <c r="DNK181" s="395"/>
      <c r="DNL181" s="395"/>
      <c r="DNM181" s="395"/>
      <c r="DNN181" s="395"/>
      <c r="DNO181" s="395"/>
      <c r="DNP181" s="395"/>
      <c r="DNQ181" s="395"/>
      <c r="DNR181" s="395"/>
      <c r="DNS181" s="395"/>
      <c r="DNT181" s="395"/>
      <c r="DNU181" s="395"/>
      <c r="DNV181" s="395"/>
      <c r="DNW181" s="395"/>
      <c r="DNX181" s="395"/>
      <c r="DNY181" s="395"/>
      <c r="DNZ181" s="395"/>
      <c r="DOA181" s="395"/>
      <c r="DOB181" s="395"/>
      <c r="DOC181" s="395"/>
      <c r="DOD181" s="395"/>
      <c r="DOE181" s="395"/>
      <c r="DOF181" s="395"/>
      <c r="DOG181" s="395"/>
      <c r="DOH181" s="395"/>
      <c r="DOI181" s="395"/>
      <c r="DOJ181" s="395"/>
      <c r="DOK181" s="395"/>
      <c r="DOL181" s="395"/>
      <c r="DOM181" s="395"/>
      <c r="DON181" s="395"/>
      <c r="DOO181" s="395"/>
      <c r="DOP181" s="395"/>
      <c r="DOQ181" s="395"/>
      <c r="DOR181" s="395"/>
      <c r="DOS181" s="395"/>
      <c r="DOT181" s="395"/>
      <c r="DOU181" s="395"/>
      <c r="DOV181" s="395"/>
      <c r="DOW181" s="395"/>
      <c r="DOX181" s="395"/>
      <c r="DOY181" s="395"/>
      <c r="DOZ181" s="395"/>
      <c r="DPA181" s="395"/>
      <c r="DPB181" s="395"/>
      <c r="DPC181" s="395"/>
      <c r="DPD181" s="395"/>
      <c r="DPE181" s="395"/>
      <c r="DPF181" s="395"/>
      <c r="DPG181" s="395"/>
      <c r="DPH181" s="395"/>
      <c r="DPI181" s="395"/>
      <c r="DPJ181" s="395"/>
      <c r="DPK181" s="395"/>
      <c r="DPL181" s="395"/>
      <c r="DPM181" s="395"/>
      <c r="DPN181" s="395"/>
      <c r="DPO181" s="395"/>
      <c r="DPP181" s="395"/>
      <c r="DPQ181" s="395"/>
      <c r="DPR181" s="395"/>
      <c r="DPS181" s="395"/>
      <c r="DPT181" s="395"/>
      <c r="DPU181" s="395"/>
      <c r="DPV181" s="395"/>
      <c r="DPW181" s="395"/>
      <c r="DPX181" s="395"/>
      <c r="DPY181" s="395"/>
      <c r="DPZ181" s="395"/>
      <c r="DQA181" s="395"/>
      <c r="DQB181" s="395"/>
      <c r="DQC181" s="395"/>
      <c r="DQD181" s="395"/>
      <c r="DQE181" s="395"/>
      <c r="DQF181" s="395"/>
      <c r="DQG181" s="395"/>
      <c r="DQH181" s="395"/>
      <c r="DQI181" s="395"/>
      <c r="DQJ181" s="395"/>
      <c r="DQK181" s="395"/>
      <c r="DQL181" s="395"/>
      <c r="DQM181" s="395"/>
      <c r="DQN181" s="395"/>
      <c r="DQO181" s="395"/>
      <c r="DQP181" s="395"/>
      <c r="DQQ181" s="395"/>
      <c r="DQR181" s="395"/>
      <c r="DQS181" s="395"/>
      <c r="DQT181" s="395"/>
      <c r="DQU181" s="395"/>
      <c r="DQV181" s="395"/>
      <c r="DQW181" s="395"/>
      <c r="DQX181" s="395"/>
      <c r="DQY181" s="395"/>
      <c r="DQZ181" s="395"/>
      <c r="DRA181" s="395"/>
      <c r="DRB181" s="395"/>
      <c r="DRC181" s="395"/>
      <c r="DRD181" s="395"/>
      <c r="DRE181" s="395"/>
      <c r="DRF181" s="395"/>
      <c r="DRG181" s="395"/>
      <c r="DRH181" s="395"/>
      <c r="DRI181" s="395"/>
      <c r="DRJ181" s="395"/>
      <c r="DRK181" s="395"/>
      <c r="DRL181" s="395"/>
      <c r="DRM181" s="395"/>
      <c r="DRN181" s="395"/>
      <c r="DRO181" s="395"/>
      <c r="DRP181" s="395"/>
      <c r="DRQ181" s="395"/>
      <c r="DRR181" s="395"/>
      <c r="DRS181" s="395"/>
      <c r="DRT181" s="395"/>
      <c r="DRU181" s="395"/>
      <c r="DRV181" s="395"/>
      <c r="DRW181" s="395"/>
      <c r="DRX181" s="395"/>
      <c r="DRY181" s="395"/>
      <c r="DRZ181" s="395"/>
      <c r="DSA181" s="395"/>
      <c r="DSB181" s="395"/>
      <c r="DSC181" s="395"/>
      <c r="DSD181" s="395"/>
      <c r="DSE181" s="395"/>
      <c r="DSF181" s="395"/>
      <c r="DSG181" s="395"/>
      <c r="DSH181" s="395"/>
      <c r="DSI181" s="395"/>
      <c r="DSJ181" s="395"/>
      <c r="DSK181" s="395"/>
      <c r="DSL181" s="395"/>
      <c r="DSM181" s="395"/>
      <c r="DSN181" s="395"/>
      <c r="DSO181" s="395"/>
      <c r="DSP181" s="395"/>
      <c r="DSQ181" s="395"/>
      <c r="DSR181" s="395"/>
      <c r="DSS181" s="395"/>
      <c r="DST181" s="395"/>
      <c r="DSU181" s="395"/>
      <c r="DSV181" s="395"/>
      <c r="DSW181" s="395"/>
      <c r="DSX181" s="395"/>
      <c r="DSY181" s="395"/>
      <c r="DSZ181" s="395"/>
      <c r="DTA181" s="395"/>
      <c r="DTB181" s="395"/>
      <c r="DTC181" s="395"/>
      <c r="DTD181" s="395"/>
      <c r="DTE181" s="395"/>
      <c r="DTF181" s="395"/>
      <c r="DTG181" s="395"/>
      <c r="DTH181" s="395"/>
      <c r="DTI181" s="395"/>
      <c r="DTJ181" s="395"/>
      <c r="DTK181" s="395"/>
      <c r="DTL181" s="395"/>
      <c r="DTM181" s="395"/>
      <c r="DTN181" s="395"/>
      <c r="DTO181" s="395"/>
      <c r="DTP181" s="395"/>
      <c r="DTQ181" s="395"/>
      <c r="DTR181" s="395"/>
      <c r="DTS181" s="395"/>
      <c r="DTT181" s="395"/>
      <c r="DTU181" s="395"/>
      <c r="DTV181" s="395"/>
      <c r="DTW181" s="395"/>
      <c r="DTX181" s="395"/>
      <c r="DTY181" s="395"/>
      <c r="DTZ181" s="395"/>
      <c r="DUA181" s="395"/>
      <c r="DUB181" s="395"/>
      <c r="DUC181" s="395"/>
      <c r="DUD181" s="395"/>
      <c r="DUE181" s="395"/>
      <c r="DUF181" s="395"/>
      <c r="DUG181" s="395"/>
      <c r="DUH181" s="395"/>
      <c r="DUI181" s="395"/>
      <c r="DUJ181" s="395"/>
      <c r="DUK181" s="395"/>
      <c r="DUL181" s="395"/>
      <c r="DUM181" s="395"/>
      <c r="DUN181" s="395"/>
      <c r="DUO181" s="395"/>
      <c r="DUP181" s="395"/>
      <c r="DUQ181" s="395"/>
      <c r="DUR181" s="395"/>
      <c r="DUS181" s="395"/>
      <c r="DUT181" s="395"/>
      <c r="DUU181" s="395"/>
      <c r="DUV181" s="395"/>
      <c r="DUW181" s="395"/>
      <c r="DUX181" s="395"/>
      <c r="DUY181" s="395"/>
      <c r="DUZ181" s="395"/>
      <c r="DVA181" s="395"/>
      <c r="DVB181" s="395"/>
      <c r="DVC181" s="395"/>
      <c r="DVD181" s="395"/>
      <c r="DVE181" s="395"/>
      <c r="DVF181" s="395"/>
      <c r="DVG181" s="395"/>
      <c r="DVH181" s="395"/>
      <c r="DVI181" s="395"/>
      <c r="DVJ181" s="395"/>
      <c r="DVK181" s="395"/>
      <c r="DVL181" s="395"/>
      <c r="DVM181" s="395"/>
      <c r="DVN181" s="395"/>
      <c r="DVO181" s="395"/>
      <c r="DVP181" s="395"/>
      <c r="DVQ181" s="395"/>
      <c r="DVR181" s="395"/>
      <c r="DVS181" s="395"/>
      <c r="DVT181" s="395"/>
      <c r="DVU181" s="395"/>
      <c r="DVV181" s="395"/>
      <c r="DVW181" s="395"/>
      <c r="DVX181" s="395"/>
      <c r="DVY181" s="395"/>
      <c r="DVZ181" s="395"/>
      <c r="DWA181" s="395"/>
      <c r="DWB181" s="395"/>
      <c r="DWC181" s="395"/>
      <c r="DWD181" s="395"/>
      <c r="DWE181" s="395"/>
      <c r="DWF181" s="395"/>
      <c r="DWG181" s="395"/>
      <c r="DWH181" s="395"/>
      <c r="DWI181" s="395"/>
      <c r="DWJ181" s="395"/>
      <c r="DWK181" s="395"/>
      <c r="DWL181" s="395"/>
      <c r="DWM181" s="395"/>
      <c r="DWN181" s="395"/>
      <c r="DWO181" s="395"/>
      <c r="DWP181" s="395"/>
      <c r="DWQ181" s="395"/>
      <c r="DWR181" s="395"/>
      <c r="DWS181" s="395"/>
      <c r="DWT181" s="395"/>
      <c r="DWU181" s="395"/>
      <c r="DWV181" s="395"/>
      <c r="DWW181" s="395"/>
      <c r="DWX181" s="395"/>
      <c r="DWY181" s="395"/>
      <c r="DWZ181" s="395"/>
      <c r="DXA181" s="395"/>
      <c r="DXB181" s="395"/>
      <c r="DXC181" s="395"/>
      <c r="DXD181" s="395"/>
      <c r="DXE181" s="395"/>
      <c r="DXF181" s="395"/>
      <c r="DXG181" s="395"/>
      <c r="DXH181" s="395"/>
      <c r="DXI181" s="395"/>
      <c r="DXJ181" s="395"/>
      <c r="DXK181" s="395"/>
      <c r="DXL181" s="395"/>
      <c r="DXM181" s="395"/>
      <c r="DXN181" s="395"/>
      <c r="DXO181" s="395"/>
      <c r="DXP181" s="395"/>
      <c r="DXQ181" s="395"/>
      <c r="DXR181" s="395"/>
      <c r="DXS181" s="395"/>
      <c r="DXT181" s="395"/>
      <c r="DXU181" s="395"/>
      <c r="DXV181" s="395"/>
      <c r="DXW181" s="395"/>
      <c r="DXX181" s="395"/>
      <c r="DXY181" s="395"/>
      <c r="DXZ181" s="395"/>
      <c r="DYA181" s="395"/>
      <c r="DYB181" s="395"/>
      <c r="DYC181" s="395"/>
      <c r="DYD181" s="395"/>
      <c r="DYE181" s="395"/>
      <c r="DYF181" s="395"/>
      <c r="DYG181" s="395"/>
      <c r="DYH181" s="395"/>
      <c r="DYI181" s="395"/>
      <c r="DYJ181" s="395"/>
      <c r="DYK181" s="395"/>
      <c r="DYL181" s="395"/>
      <c r="DYM181" s="395"/>
      <c r="DYN181" s="395"/>
      <c r="DYO181" s="395"/>
      <c r="DYP181" s="395"/>
      <c r="DYQ181" s="395"/>
      <c r="DYR181" s="395"/>
      <c r="DYS181" s="395"/>
      <c r="DYT181" s="395"/>
      <c r="DYU181" s="395"/>
      <c r="DYV181" s="395"/>
      <c r="DYW181" s="395"/>
      <c r="DYX181" s="395"/>
      <c r="DYY181" s="395"/>
      <c r="DYZ181" s="395"/>
      <c r="DZA181" s="395"/>
      <c r="DZB181" s="395"/>
      <c r="DZC181" s="395"/>
      <c r="DZD181" s="395"/>
      <c r="DZE181" s="395"/>
      <c r="DZF181" s="395"/>
      <c r="DZG181" s="395"/>
      <c r="DZH181" s="395"/>
      <c r="DZI181" s="395"/>
      <c r="DZJ181" s="395"/>
      <c r="DZK181" s="395"/>
      <c r="DZL181" s="395"/>
      <c r="DZM181" s="395"/>
      <c r="DZN181" s="395"/>
      <c r="DZO181" s="395"/>
      <c r="DZP181" s="395"/>
      <c r="DZQ181" s="395"/>
      <c r="DZR181" s="395"/>
      <c r="DZS181" s="395"/>
      <c r="DZT181" s="395"/>
      <c r="DZU181" s="395"/>
      <c r="DZV181" s="395"/>
      <c r="DZW181" s="395"/>
      <c r="DZX181" s="395"/>
      <c r="DZY181" s="395"/>
      <c r="DZZ181" s="395"/>
      <c r="EAA181" s="395"/>
      <c r="EAB181" s="395"/>
      <c r="EAC181" s="395"/>
      <c r="EAD181" s="395"/>
      <c r="EAE181" s="395"/>
      <c r="EAF181" s="395"/>
      <c r="EAG181" s="395"/>
      <c r="EAH181" s="395"/>
      <c r="EAI181" s="395"/>
      <c r="EAJ181" s="395"/>
      <c r="EAK181" s="395"/>
      <c r="EAL181" s="395"/>
      <c r="EAM181" s="395"/>
      <c r="EAN181" s="395"/>
      <c r="EAO181" s="395"/>
      <c r="EAP181" s="395"/>
      <c r="EAQ181" s="395"/>
      <c r="EAR181" s="395"/>
      <c r="EAS181" s="395"/>
      <c r="EAT181" s="395"/>
      <c r="EAU181" s="395"/>
      <c r="EAV181" s="395"/>
      <c r="EAW181" s="395"/>
      <c r="EAX181" s="395"/>
      <c r="EAY181" s="395"/>
      <c r="EAZ181" s="395"/>
      <c r="EBA181" s="395"/>
      <c r="EBB181" s="395"/>
      <c r="EBC181" s="395"/>
      <c r="EBD181" s="395"/>
      <c r="EBE181" s="395"/>
      <c r="EBF181" s="395"/>
      <c r="EBG181" s="395"/>
      <c r="EBH181" s="395"/>
      <c r="EBI181" s="395"/>
      <c r="EBJ181" s="395"/>
      <c r="EBK181" s="395"/>
      <c r="EBL181" s="395"/>
      <c r="EBM181" s="395"/>
      <c r="EBN181" s="395"/>
      <c r="EBO181" s="395"/>
      <c r="EBP181" s="395"/>
      <c r="EBQ181" s="395"/>
      <c r="EBR181" s="395"/>
      <c r="EBS181" s="395"/>
      <c r="EBT181" s="395"/>
      <c r="EBU181" s="395"/>
      <c r="EBV181" s="395"/>
      <c r="EBW181" s="395"/>
      <c r="EBX181" s="395"/>
      <c r="EBY181" s="395"/>
      <c r="EBZ181" s="395"/>
      <c r="ECA181" s="395"/>
      <c r="ECB181" s="395"/>
      <c r="ECC181" s="395"/>
      <c r="ECD181" s="395"/>
      <c r="ECE181" s="395"/>
      <c r="ECF181" s="395"/>
      <c r="ECG181" s="395"/>
      <c r="ECH181" s="395"/>
      <c r="ECI181" s="395"/>
      <c r="ECJ181" s="395"/>
      <c r="ECK181" s="395"/>
      <c r="ECL181" s="395"/>
      <c r="ECM181" s="395"/>
      <c r="ECN181" s="395"/>
      <c r="ECO181" s="395"/>
      <c r="ECP181" s="395"/>
      <c r="ECQ181" s="395"/>
      <c r="ECR181" s="395"/>
      <c r="ECS181" s="395"/>
      <c r="ECT181" s="395"/>
      <c r="ECU181" s="395"/>
      <c r="ECV181" s="395"/>
      <c r="ECW181" s="395"/>
      <c r="ECX181" s="395"/>
      <c r="ECY181" s="395"/>
      <c r="ECZ181" s="395"/>
      <c r="EDA181" s="395"/>
      <c r="EDB181" s="395"/>
      <c r="EDC181" s="395"/>
      <c r="EDD181" s="395"/>
      <c r="EDE181" s="395"/>
      <c r="EDF181" s="395"/>
      <c r="EDG181" s="395"/>
      <c r="EDH181" s="395"/>
      <c r="EDI181" s="395"/>
      <c r="EDJ181" s="395"/>
      <c r="EDK181" s="395"/>
      <c r="EDL181" s="395"/>
      <c r="EDM181" s="395"/>
      <c r="EDN181" s="395"/>
      <c r="EDO181" s="395"/>
      <c r="EDP181" s="395"/>
      <c r="EDQ181" s="395"/>
      <c r="EDR181" s="395"/>
      <c r="EDS181" s="395"/>
      <c r="EDT181" s="395"/>
      <c r="EDU181" s="395"/>
      <c r="EDV181" s="395"/>
      <c r="EDW181" s="395"/>
      <c r="EDX181" s="395"/>
      <c r="EDY181" s="395"/>
      <c r="EDZ181" s="395"/>
      <c r="EEA181" s="395"/>
      <c r="EEB181" s="395"/>
      <c r="EEC181" s="395"/>
      <c r="EED181" s="395"/>
      <c r="EEE181" s="395"/>
      <c r="EEF181" s="395"/>
      <c r="EEG181" s="395"/>
      <c r="EEH181" s="395"/>
      <c r="EEI181" s="395"/>
      <c r="EEJ181" s="395"/>
      <c r="EEK181" s="395"/>
      <c r="EEL181" s="395"/>
      <c r="EEM181" s="395"/>
      <c r="EEN181" s="395"/>
      <c r="EEO181" s="395"/>
      <c r="EEP181" s="395"/>
      <c r="EEQ181" s="395"/>
      <c r="EER181" s="395"/>
      <c r="EES181" s="395"/>
      <c r="EET181" s="395"/>
      <c r="EEU181" s="395"/>
      <c r="EEV181" s="395"/>
      <c r="EEW181" s="395"/>
      <c r="EEX181" s="395"/>
      <c r="EEY181" s="395"/>
      <c r="EEZ181" s="395"/>
      <c r="EFA181" s="395"/>
      <c r="EFB181" s="395"/>
      <c r="EFC181" s="395"/>
      <c r="EFD181" s="395"/>
      <c r="EFE181" s="395"/>
      <c r="EFF181" s="395"/>
      <c r="EFG181" s="395"/>
      <c r="EFH181" s="395"/>
      <c r="EFI181" s="395"/>
      <c r="EFJ181" s="395"/>
      <c r="EFK181" s="395"/>
      <c r="EFL181" s="395"/>
      <c r="EFM181" s="395"/>
      <c r="EFN181" s="395"/>
      <c r="EFO181" s="395"/>
      <c r="EFP181" s="395"/>
      <c r="EFQ181" s="395"/>
      <c r="EFR181" s="395"/>
      <c r="EFS181" s="395"/>
      <c r="EFT181" s="395"/>
      <c r="EFU181" s="395"/>
      <c r="EFV181" s="395"/>
      <c r="EFW181" s="395"/>
      <c r="EFX181" s="395"/>
      <c r="EFY181" s="395"/>
      <c r="EFZ181" s="395"/>
      <c r="EGA181" s="395"/>
      <c r="EGB181" s="395"/>
      <c r="EGC181" s="395"/>
      <c r="EGD181" s="395"/>
      <c r="EGE181" s="395"/>
      <c r="EGF181" s="395"/>
      <c r="EGG181" s="395"/>
      <c r="EGH181" s="395"/>
      <c r="EGI181" s="395"/>
      <c r="EGJ181" s="395"/>
      <c r="EGK181" s="395"/>
      <c r="EGL181" s="395"/>
      <c r="EGM181" s="395"/>
      <c r="EGN181" s="395"/>
      <c r="EGO181" s="395"/>
      <c r="EGP181" s="395"/>
      <c r="EGQ181" s="395"/>
      <c r="EGR181" s="395"/>
      <c r="EGS181" s="395"/>
      <c r="EGT181" s="395"/>
      <c r="EGU181" s="395"/>
      <c r="EGV181" s="395"/>
      <c r="EGW181" s="395"/>
      <c r="EGX181" s="395"/>
      <c r="EGY181" s="395"/>
      <c r="EGZ181" s="395"/>
      <c r="EHA181" s="395"/>
      <c r="EHB181" s="395"/>
      <c r="EHC181" s="395"/>
      <c r="EHD181" s="395"/>
      <c r="EHE181" s="395"/>
      <c r="EHF181" s="395"/>
      <c r="EHG181" s="395"/>
      <c r="EHH181" s="395"/>
      <c r="EHI181" s="395"/>
      <c r="EHJ181" s="395"/>
      <c r="EHK181" s="395"/>
      <c r="EHL181" s="395"/>
      <c r="EHM181" s="395"/>
      <c r="EHN181" s="395"/>
      <c r="EHO181" s="395"/>
      <c r="EHP181" s="395"/>
      <c r="EHQ181" s="395"/>
      <c r="EHR181" s="395"/>
      <c r="EHS181" s="395"/>
      <c r="EHT181" s="395"/>
      <c r="EHU181" s="395"/>
      <c r="EHV181" s="395"/>
      <c r="EHW181" s="395"/>
      <c r="EHX181" s="395"/>
      <c r="EHY181" s="395"/>
      <c r="EHZ181" s="395"/>
      <c r="EIA181" s="395"/>
      <c r="EIB181" s="395"/>
      <c r="EIC181" s="395"/>
      <c r="EID181" s="395"/>
      <c r="EIE181" s="395"/>
      <c r="EIF181" s="395"/>
      <c r="EIG181" s="395"/>
      <c r="EIH181" s="395"/>
      <c r="EII181" s="395"/>
      <c r="EIJ181" s="395"/>
      <c r="EIK181" s="395"/>
      <c r="EIL181" s="395"/>
      <c r="EIM181" s="395"/>
      <c r="EIN181" s="395"/>
      <c r="EIO181" s="395"/>
      <c r="EIP181" s="395"/>
      <c r="EIQ181" s="395"/>
      <c r="EIR181" s="395"/>
      <c r="EIS181" s="395"/>
      <c r="EIT181" s="395"/>
      <c r="EIU181" s="395"/>
      <c r="EIV181" s="395"/>
      <c r="EIW181" s="395"/>
      <c r="EIX181" s="395"/>
      <c r="EIY181" s="395"/>
      <c r="EIZ181" s="395"/>
      <c r="EJA181" s="395"/>
      <c r="EJB181" s="395"/>
      <c r="EJC181" s="395"/>
      <c r="EJD181" s="395"/>
      <c r="EJE181" s="395"/>
      <c r="EJF181" s="395"/>
      <c r="EJG181" s="395"/>
      <c r="EJH181" s="395"/>
      <c r="EJI181" s="395"/>
      <c r="EJJ181" s="395"/>
      <c r="EJK181" s="395"/>
      <c r="EJL181" s="395"/>
      <c r="EJM181" s="395"/>
      <c r="EJN181" s="395"/>
      <c r="EJO181" s="395"/>
      <c r="EJP181" s="395"/>
      <c r="EJQ181" s="395"/>
      <c r="EJR181" s="395"/>
      <c r="EJS181" s="395"/>
      <c r="EJT181" s="395"/>
      <c r="EJU181" s="395"/>
      <c r="EJV181" s="395"/>
      <c r="EJW181" s="395"/>
      <c r="EJX181" s="395"/>
      <c r="EJY181" s="395"/>
      <c r="EJZ181" s="395"/>
      <c r="EKA181" s="395"/>
      <c r="EKB181" s="395"/>
      <c r="EKC181" s="395"/>
      <c r="EKD181" s="395"/>
      <c r="EKE181" s="395"/>
      <c r="EKF181" s="395"/>
      <c r="EKG181" s="395"/>
      <c r="EKH181" s="395"/>
      <c r="EKI181" s="395"/>
      <c r="EKJ181" s="395"/>
      <c r="EKK181" s="395"/>
      <c r="EKL181" s="395"/>
      <c r="EKM181" s="395"/>
      <c r="EKN181" s="395"/>
      <c r="EKO181" s="395"/>
      <c r="EKP181" s="395"/>
      <c r="EKQ181" s="395"/>
      <c r="EKR181" s="395"/>
      <c r="EKS181" s="395"/>
      <c r="EKT181" s="395"/>
      <c r="EKU181" s="395"/>
      <c r="EKV181" s="395"/>
      <c r="EKW181" s="395"/>
      <c r="EKX181" s="395"/>
      <c r="EKY181" s="395"/>
      <c r="EKZ181" s="395"/>
      <c r="ELA181" s="395"/>
      <c r="ELB181" s="395"/>
      <c r="ELC181" s="395"/>
      <c r="ELD181" s="395"/>
      <c r="ELE181" s="395"/>
      <c r="ELF181" s="395"/>
      <c r="ELG181" s="395"/>
      <c r="ELH181" s="395"/>
      <c r="ELI181" s="395"/>
      <c r="ELJ181" s="395"/>
      <c r="ELK181" s="395"/>
      <c r="ELL181" s="395"/>
      <c r="ELM181" s="395"/>
      <c r="ELN181" s="395"/>
      <c r="ELO181" s="395"/>
      <c r="ELP181" s="395"/>
      <c r="ELQ181" s="395"/>
      <c r="ELR181" s="395"/>
      <c r="ELS181" s="395"/>
      <c r="ELT181" s="395"/>
      <c r="ELU181" s="395"/>
      <c r="ELV181" s="395"/>
      <c r="ELW181" s="395"/>
      <c r="ELX181" s="395"/>
      <c r="ELY181" s="395"/>
      <c r="ELZ181" s="395"/>
      <c r="EMA181" s="395"/>
      <c r="EMB181" s="395"/>
      <c r="EMC181" s="395"/>
      <c r="EMD181" s="395"/>
      <c r="EME181" s="395"/>
      <c r="EMF181" s="395"/>
      <c r="EMG181" s="395"/>
      <c r="EMH181" s="395"/>
      <c r="EMI181" s="395"/>
      <c r="EMJ181" s="395"/>
      <c r="EMK181" s="395"/>
      <c r="EML181" s="395"/>
      <c r="EMM181" s="395"/>
      <c r="EMN181" s="395"/>
      <c r="EMO181" s="395"/>
      <c r="EMP181" s="395"/>
      <c r="EMQ181" s="395"/>
      <c r="EMR181" s="395"/>
      <c r="EMS181" s="395"/>
      <c r="EMT181" s="395"/>
      <c r="EMU181" s="395"/>
      <c r="EMV181" s="395"/>
      <c r="EMW181" s="395"/>
      <c r="EMX181" s="395"/>
      <c r="EMY181" s="395"/>
      <c r="EMZ181" s="395"/>
      <c r="ENA181" s="395"/>
      <c r="ENB181" s="395"/>
      <c r="ENC181" s="395"/>
      <c r="END181" s="395"/>
      <c r="ENE181" s="395"/>
      <c r="ENF181" s="395"/>
      <c r="ENG181" s="395"/>
      <c r="ENH181" s="395"/>
      <c r="ENI181" s="395"/>
      <c r="ENJ181" s="395"/>
      <c r="ENK181" s="395"/>
      <c r="ENL181" s="395"/>
      <c r="ENM181" s="395"/>
      <c r="ENN181" s="395"/>
      <c r="ENO181" s="395"/>
      <c r="ENP181" s="395"/>
      <c r="ENQ181" s="395"/>
      <c r="ENR181" s="395"/>
      <c r="ENS181" s="395"/>
      <c r="ENT181" s="395"/>
      <c r="ENU181" s="395"/>
      <c r="ENV181" s="395"/>
      <c r="ENW181" s="395"/>
      <c r="ENX181" s="395"/>
      <c r="ENY181" s="395"/>
      <c r="ENZ181" s="395"/>
      <c r="EOA181" s="395"/>
      <c r="EOB181" s="395"/>
      <c r="EOC181" s="395"/>
      <c r="EOD181" s="395"/>
      <c r="EOE181" s="395"/>
      <c r="EOF181" s="395"/>
      <c r="EOG181" s="395"/>
      <c r="EOH181" s="395"/>
      <c r="EOI181" s="395"/>
      <c r="EOJ181" s="395"/>
      <c r="EOK181" s="395"/>
      <c r="EOL181" s="395"/>
      <c r="EOM181" s="395"/>
      <c r="EON181" s="395"/>
      <c r="EOO181" s="395"/>
      <c r="EOP181" s="395"/>
      <c r="EOQ181" s="395"/>
      <c r="EOR181" s="395"/>
      <c r="EOS181" s="395"/>
      <c r="EOT181" s="395"/>
      <c r="EOU181" s="395"/>
      <c r="EOV181" s="395"/>
      <c r="EOW181" s="395"/>
      <c r="EOX181" s="395"/>
      <c r="EOY181" s="395"/>
      <c r="EOZ181" s="395"/>
      <c r="EPA181" s="395"/>
      <c r="EPB181" s="395"/>
      <c r="EPC181" s="395"/>
      <c r="EPD181" s="395"/>
      <c r="EPE181" s="395"/>
      <c r="EPF181" s="395"/>
      <c r="EPG181" s="395"/>
      <c r="EPH181" s="395"/>
      <c r="EPI181" s="395"/>
      <c r="EPJ181" s="395"/>
      <c r="EPK181" s="395"/>
      <c r="EPL181" s="395"/>
      <c r="EPM181" s="395"/>
      <c r="EPN181" s="395"/>
      <c r="EPO181" s="395"/>
      <c r="EPP181" s="395"/>
      <c r="EPQ181" s="395"/>
      <c r="EPR181" s="395"/>
      <c r="EPS181" s="395"/>
      <c r="EPT181" s="395"/>
      <c r="EPU181" s="395"/>
      <c r="EPV181" s="395"/>
      <c r="EPW181" s="395"/>
      <c r="EPX181" s="395"/>
      <c r="EPY181" s="395"/>
      <c r="EPZ181" s="395"/>
      <c r="EQA181" s="395"/>
      <c r="EQB181" s="395"/>
      <c r="EQC181" s="395"/>
      <c r="EQD181" s="395"/>
      <c r="EQE181" s="395"/>
      <c r="EQF181" s="395"/>
      <c r="EQG181" s="395"/>
      <c r="EQH181" s="395"/>
      <c r="EQI181" s="395"/>
      <c r="EQJ181" s="395"/>
      <c r="EQK181" s="395"/>
      <c r="EQL181" s="395"/>
      <c r="EQM181" s="395"/>
      <c r="EQN181" s="395"/>
      <c r="EQO181" s="395"/>
      <c r="EQP181" s="395"/>
      <c r="EQQ181" s="395"/>
      <c r="EQR181" s="395"/>
      <c r="EQS181" s="395"/>
      <c r="EQT181" s="395"/>
      <c r="EQU181" s="395"/>
      <c r="EQV181" s="395"/>
      <c r="EQW181" s="395"/>
      <c r="EQX181" s="395"/>
      <c r="EQY181" s="395"/>
      <c r="EQZ181" s="395"/>
      <c r="ERA181" s="395"/>
      <c r="ERB181" s="395"/>
      <c r="ERC181" s="395"/>
      <c r="ERD181" s="395"/>
      <c r="ERE181" s="395"/>
      <c r="ERF181" s="395"/>
      <c r="ERG181" s="395"/>
      <c r="ERH181" s="395"/>
      <c r="ERI181" s="395"/>
      <c r="ERJ181" s="395"/>
      <c r="ERK181" s="395"/>
      <c r="ERL181" s="395"/>
      <c r="ERM181" s="395"/>
      <c r="ERN181" s="395"/>
      <c r="ERO181" s="395"/>
      <c r="ERP181" s="395"/>
      <c r="ERQ181" s="395"/>
      <c r="ERR181" s="395"/>
      <c r="ERS181" s="395"/>
      <c r="ERT181" s="395"/>
      <c r="ERU181" s="395"/>
      <c r="ERV181" s="395"/>
      <c r="ERW181" s="395"/>
      <c r="ERX181" s="395"/>
      <c r="ERY181" s="395"/>
      <c r="ERZ181" s="395"/>
      <c r="ESA181" s="395"/>
      <c r="ESB181" s="395"/>
      <c r="ESC181" s="395"/>
      <c r="ESD181" s="395"/>
      <c r="ESE181" s="395"/>
      <c r="ESF181" s="395"/>
      <c r="ESG181" s="395"/>
      <c r="ESH181" s="395"/>
      <c r="ESI181" s="395"/>
      <c r="ESJ181" s="395"/>
      <c r="ESK181" s="395"/>
      <c r="ESL181" s="395"/>
      <c r="ESM181" s="395"/>
      <c r="ESN181" s="395"/>
      <c r="ESO181" s="395"/>
      <c r="ESP181" s="395"/>
      <c r="ESQ181" s="395"/>
      <c r="ESR181" s="395"/>
      <c r="ESS181" s="395"/>
      <c r="EST181" s="395"/>
      <c r="ESU181" s="395"/>
      <c r="ESV181" s="395"/>
      <c r="ESW181" s="395"/>
      <c r="ESX181" s="395"/>
      <c r="ESY181" s="395"/>
      <c r="ESZ181" s="395"/>
      <c r="ETA181" s="395"/>
      <c r="ETB181" s="395"/>
      <c r="ETC181" s="395"/>
      <c r="ETD181" s="395"/>
      <c r="ETE181" s="395"/>
      <c r="ETF181" s="395"/>
      <c r="ETG181" s="395"/>
      <c r="ETH181" s="395"/>
      <c r="ETI181" s="395"/>
      <c r="ETJ181" s="395"/>
      <c r="ETK181" s="395"/>
      <c r="ETL181" s="395"/>
      <c r="ETM181" s="395"/>
      <c r="ETN181" s="395"/>
      <c r="ETO181" s="395"/>
      <c r="ETP181" s="395"/>
      <c r="ETQ181" s="395"/>
      <c r="ETR181" s="395"/>
      <c r="ETS181" s="395"/>
      <c r="ETT181" s="395"/>
      <c r="ETU181" s="395"/>
      <c r="ETV181" s="395"/>
      <c r="ETW181" s="395"/>
      <c r="ETX181" s="395"/>
      <c r="ETY181" s="395"/>
      <c r="ETZ181" s="395"/>
      <c r="EUA181" s="395"/>
      <c r="EUB181" s="395"/>
      <c r="EUC181" s="395"/>
      <c r="EUD181" s="395"/>
      <c r="EUE181" s="395"/>
      <c r="EUF181" s="395"/>
      <c r="EUG181" s="395"/>
      <c r="EUH181" s="395"/>
      <c r="EUI181" s="395"/>
      <c r="EUJ181" s="395"/>
      <c r="EUK181" s="395"/>
      <c r="EUL181" s="395"/>
      <c r="EUM181" s="395"/>
      <c r="EUN181" s="395"/>
      <c r="EUO181" s="395"/>
      <c r="EUP181" s="395"/>
      <c r="EUQ181" s="395"/>
      <c r="EUR181" s="395"/>
      <c r="EUS181" s="395"/>
      <c r="EUT181" s="395"/>
      <c r="EUU181" s="395"/>
      <c r="EUV181" s="395"/>
      <c r="EUW181" s="395"/>
      <c r="EUX181" s="395"/>
      <c r="EUY181" s="395"/>
      <c r="EUZ181" s="395"/>
      <c r="EVA181" s="395"/>
      <c r="EVB181" s="395"/>
      <c r="EVC181" s="395"/>
      <c r="EVD181" s="395"/>
      <c r="EVE181" s="395"/>
      <c r="EVF181" s="395"/>
      <c r="EVG181" s="395"/>
      <c r="EVH181" s="395"/>
      <c r="EVI181" s="395"/>
      <c r="EVJ181" s="395"/>
      <c r="EVK181" s="395"/>
      <c r="EVL181" s="395"/>
      <c r="EVM181" s="395"/>
      <c r="EVN181" s="395"/>
      <c r="EVO181" s="395"/>
      <c r="EVP181" s="395"/>
      <c r="EVQ181" s="395"/>
      <c r="EVR181" s="395"/>
      <c r="EVS181" s="395"/>
      <c r="EVT181" s="395"/>
      <c r="EVU181" s="395"/>
      <c r="EVV181" s="395"/>
      <c r="EVW181" s="395"/>
      <c r="EVX181" s="395"/>
      <c r="EVY181" s="395"/>
      <c r="EVZ181" s="395"/>
      <c r="EWA181" s="395"/>
      <c r="EWB181" s="395"/>
      <c r="EWC181" s="395"/>
      <c r="EWD181" s="395"/>
      <c r="EWE181" s="395"/>
      <c r="EWF181" s="395"/>
      <c r="EWG181" s="395"/>
      <c r="EWH181" s="395"/>
      <c r="EWI181" s="395"/>
      <c r="EWJ181" s="395"/>
      <c r="EWK181" s="395"/>
      <c r="EWL181" s="395"/>
      <c r="EWM181" s="395"/>
      <c r="EWN181" s="395"/>
      <c r="EWO181" s="395"/>
      <c r="EWP181" s="395"/>
      <c r="EWQ181" s="395"/>
      <c r="EWR181" s="395"/>
      <c r="EWS181" s="395"/>
      <c r="EWT181" s="395"/>
      <c r="EWU181" s="395"/>
      <c r="EWV181" s="395"/>
      <c r="EWW181" s="395"/>
      <c r="EWX181" s="395"/>
      <c r="EWY181" s="395"/>
      <c r="EWZ181" s="395"/>
      <c r="EXA181" s="395"/>
      <c r="EXB181" s="395"/>
      <c r="EXC181" s="395"/>
      <c r="EXD181" s="395"/>
      <c r="EXE181" s="395"/>
      <c r="EXF181" s="395"/>
      <c r="EXG181" s="395"/>
      <c r="EXH181" s="395"/>
      <c r="EXI181" s="395"/>
      <c r="EXJ181" s="395"/>
      <c r="EXK181" s="395"/>
      <c r="EXL181" s="395"/>
      <c r="EXM181" s="395"/>
      <c r="EXN181" s="395"/>
      <c r="EXO181" s="395"/>
      <c r="EXP181" s="395"/>
      <c r="EXQ181" s="395"/>
      <c r="EXR181" s="395"/>
      <c r="EXS181" s="395"/>
      <c r="EXT181" s="395"/>
      <c r="EXU181" s="395"/>
      <c r="EXV181" s="395"/>
      <c r="EXW181" s="395"/>
      <c r="EXX181" s="395"/>
      <c r="EXY181" s="395"/>
      <c r="EXZ181" s="395"/>
      <c r="EYA181" s="395"/>
      <c r="EYB181" s="395"/>
      <c r="EYC181" s="395"/>
      <c r="EYD181" s="395"/>
      <c r="EYE181" s="395"/>
      <c r="EYF181" s="395"/>
      <c r="EYG181" s="395"/>
      <c r="EYH181" s="395"/>
      <c r="EYI181" s="395"/>
      <c r="EYJ181" s="395"/>
      <c r="EYK181" s="395"/>
      <c r="EYL181" s="395"/>
      <c r="EYM181" s="395"/>
      <c r="EYN181" s="395"/>
      <c r="EYO181" s="395"/>
      <c r="EYP181" s="395"/>
      <c r="EYQ181" s="395"/>
      <c r="EYR181" s="395"/>
      <c r="EYS181" s="395"/>
      <c r="EYT181" s="395"/>
      <c r="EYU181" s="395"/>
      <c r="EYV181" s="395"/>
      <c r="EYW181" s="395"/>
      <c r="EYX181" s="395"/>
      <c r="EYY181" s="395"/>
      <c r="EYZ181" s="395"/>
      <c r="EZA181" s="395"/>
      <c r="EZB181" s="395"/>
      <c r="EZC181" s="395"/>
      <c r="EZD181" s="395"/>
      <c r="EZE181" s="395"/>
      <c r="EZF181" s="395"/>
      <c r="EZG181" s="395"/>
      <c r="EZH181" s="395"/>
      <c r="EZI181" s="395"/>
      <c r="EZJ181" s="395"/>
      <c r="EZK181" s="395"/>
      <c r="EZL181" s="395"/>
      <c r="EZM181" s="395"/>
      <c r="EZN181" s="395"/>
      <c r="EZO181" s="395"/>
      <c r="EZP181" s="395"/>
      <c r="EZQ181" s="395"/>
      <c r="EZR181" s="395"/>
      <c r="EZS181" s="395"/>
      <c r="EZT181" s="395"/>
      <c r="EZU181" s="395"/>
      <c r="EZV181" s="395"/>
      <c r="EZW181" s="395"/>
      <c r="EZX181" s="395"/>
      <c r="EZY181" s="395"/>
      <c r="EZZ181" s="395"/>
      <c r="FAA181" s="395"/>
      <c r="FAB181" s="395"/>
      <c r="FAC181" s="395"/>
      <c r="FAD181" s="395"/>
      <c r="FAE181" s="395"/>
      <c r="FAF181" s="395"/>
      <c r="FAG181" s="395"/>
      <c r="FAH181" s="395"/>
      <c r="FAI181" s="395"/>
      <c r="FAJ181" s="395"/>
      <c r="FAK181" s="395"/>
      <c r="FAL181" s="395"/>
      <c r="FAM181" s="395"/>
      <c r="FAN181" s="395"/>
      <c r="FAO181" s="395"/>
      <c r="FAP181" s="395"/>
      <c r="FAQ181" s="395"/>
      <c r="FAR181" s="395"/>
      <c r="FAS181" s="395"/>
      <c r="FAT181" s="395"/>
      <c r="FAU181" s="395"/>
      <c r="FAV181" s="395"/>
      <c r="FAW181" s="395"/>
      <c r="FAX181" s="395"/>
      <c r="FAY181" s="395"/>
      <c r="FAZ181" s="395"/>
      <c r="FBA181" s="395"/>
      <c r="FBB181" s="395"/>
      <c r="FBC181" s="395"/>
      <c r="FBD181" s="395"/>
      <c r="FBE181" s="395"/>
      <c r="FBF181" s="395"/>
      <c r="FBG181" s="395"/>
      <c r="FBH181" s="395"/>
      <c r="FBI181" s="395"/>
      <c r="FBJ181" s="395"/>
      <c r="FBK181" s="395"/>
      <c r="FBL181" s="395"/>
      <c r="FBM181" s="395"/>
      <c r="FBN181" s="395"/>
      <c r="FBO181" s="395"/>
      <c r="FBP181" s="395"/>
      <c r="FBQ181" s="395"/>
      <c r="FBR181" s="395"/>
      <c r="FBS181" s="395"/>
      <c r="FBT181" s="395"/>
      <c r="FBU181" s="395"/>
      <c r="FBV181" s="395"/>
      <c r="FBW181" s="395"/>
      <c r="FBX181" s="395"/>
      <c r="FBY181" s="395"/>
      <c r="FBZ181" s="395"/>
      <c r="FCA181" s="395"/>
      <c r="FCB181" s="395"/>
      <c r="FCC181" s="395"/>
      <c r="FCD181" s="395"/>
      <c r="FCE181" s="395"/>
      <c r="FCF181" s="395"/>
      <c r="FCG181" s="395"/>
      <c r="FCH181" s="395"/>
      <c r="FCI181" s="395"/>
      <c r="FCJ181" s="395"/>
      <c r="FCK181" s="395"/>
      <c r="FCL181" s="395"/>
      <c r="FCM181" s="395"/>
      <c r="FCN181" s="395"/>
      <c r="FCO181" s="395"/>
      <c r="FCP181" s="395"/>
      <c r="FCQ181" s="395"/>
      <c r="FCR181" s="395"/>
      <c r="FCS181" s="395"/>
      <c r="FCT181" s="395"/>
      <c r="FCU181" s="395"/>
      <c r="FCV181" s="395"/>
      <c r="FCW181" s="395"/>
      <c r="FCX181" s="395"/>
      <c r="FCY181" s="395"/>
      <c r="FCZ181" s="395"/>
      <c r="FDA181" s="395"/>
      <c r="FDB181" s="395"/>
      <c r="FDC181" s="395"/>
      <c r="FDD181" s="395"/>
      <c r="FDE181" s="395"/>
      <c r="FDF181" s="395"/>
      <c r="FDG181" s="395"/>
      <c r="FDH181" s="395"/>
      <c r="FDI181" s="395"/>
      <c r="FDJ181" s="395"/>
      <c r="FDK181" s="395"/>
      <c r="FDL181" s="395"/>
      <c r="FDM181" s="395"/>
      <c r="FDN181" s="395"/>
      <c r="FDO181" s="395"/>
      <c r="FDP181" s="395"/>
      <c r="FDQ181" s="395"/>
      <c r="FDR181" s="395"/>
      <c r="FDS181" s="395"/>
      <c r="FDT181" s="395"/>
      <c r="FDU181" s="395"/>
      <c r="FDV181" s="395"/>
      <c r="FDW181" s="395"/>
      <c r="FDX181" s="395"/>
      <c r="FDY181" s="395"/>
      <c r="FDZ181" s="395"/>
      <c r="FEA181" s="395"/>
      <c r="FEB181" s="395"/>
      <c r="FEC181" s="395"/>
      <c r="FED181" s="395"/>
      <c r="FEE181" s="395"/>
      <c r="FEF181" s="395"/>
      <c r="FEG181" s="395"/>
      <c r="FEH181" s="395"/>
      <c r="FEI181" s="395"/>
      <c r="FEJ181" s="395"/>
      <c r="FEK181" s="395"/>
      <c r="FEL181" s="395"/>
      <c r="FEM181" s="395"/>
      <c r="FEN181" s="395"/>
      <c r="FEO181" s="395"/>
      <c r="FEP181" s="395"/>
      <c r="FEQ181" s="395"/>
      <c r="FER181" s="395"/>
      <c r="FES181" s="395"/>
      <c r="FET181" s="395"/>
      <c r="FEU181" s="395"/>
      <c r="FEV181" s="395"/>
      <c r="FEW181" s="395"/>
      <c r="FEX181" s="395"/>
      <c r="FEY181" s="395"/>
      <c r="FEZ181" s="395"/>
      <c r="FFA181" s="395"/>
      <c r="FFB181" s="395"/>
      <c r="FFC181" s="395"/>
      <c r="FFD181" s="395"/>
      <c r="FFE181" s="395"/>
      <c r="FFF181" s="395"/>
      <c r="FFG181" s="395"/>
      <c r="FFH181" s="395"/>
      <c r="FFI181" s="395"/>
      <c r="FFJ181" s="395"/>
      <c r="FFK181" s="395"/>
      <c r="FFL181" s="395"/>
      <c r="FFM181" s="395"/>
      <c r="FFN181" s="395"/>
      <c r="FFO181" s="395"/>
      <c r="FFP181" s="395"/>
      <c r="FFQ181" s="395"/>
      <c r="FFR181" s="395"/>
      <c r="FFS181" s="395"/>
      <c r="FFT181" s="395"/>
      <c r="FFU181" s="395"/>
      <c r="FFV181" s="395"/>
      <c r="FFW181" s="395"/>
      <c r="FFX181" s="395"/>
      <c r="FFY181" s="395"/>
      <c r="FFZ181" s="395"/>
      <c r="FGA181" s="395"/>
      <c r="FGB181" s="395"/>
      <c r="FGC181" s="395"/>
      <c r="FGD181" s="395"/>
      <c r="FGE181" s="395"/>
      <c r="FGF181" s="395"/>
      <c r="FGG181" s="395"/>
      <c r="FGH181" s="395"/>
      <c r="FGI181" s="395"/>
      <c r="FGJ181" s="395"/>
      <c r="FGK181" s="395"/>
      <c r="FGL181" s="395"/>
      <c r="FGM181" s="395"/>
      <c r="FGN181" s="395"/>
      <c r="FGO181" s="395"/>
      <c r="FGP181" s="395"/>
      <c r="FGQ181" s="395"/>
      <c r="FGR181" s="395"/>
      <c r="FGS181" s="395"/>
      <c r="FGT181" s="395"/>
      <c r="FGU181" s="395"/>
      <c r="FGV181" s="395"/>
      <c r="FGW181" s="395"/>
      <c r="FGX181" s="395"/>
      <c r="FGY181" s="395"/>
      <c r="FGZ181" s="395"/>
      <c r="FHA181" s="395"/>
      <c r="FHB181" s="395"/>
      <c r="FHC181" s="395"/>
      <c r="FHD181" s="395"/>
      <c r="FHE181" s="395"/>
      <c r="FHF181" s="395"/>
      <c r="FHG181" s="395"/>
      <c r="FHH181" s="395"/>
      <c r="FHI181" s="395"/>
      <c r="FHJ181" s="395"/>
      <c r="FHK181" s="395"/>
      <c r="FHL181" s="395"/>
      <c r="FHM181" s="395"/>
      <c r="FHN181" s="395"/>
      <c r="FHO181" s="395"/>
      <c r="FHP181" s="395"/>
      <c r="FHQ181" s="395"/>
      <c r="FHR181" s="395"/>
      <c r="FHS181" s="395"/>
      <c r="FHT181" s="395"/>
      <c r="FHU181" s="395"/>
      <c r="FHV181" s="395"/>
      <c r="FHW181" s="395"/>
      <c r="FHX181" s="395"/>
      <c r="FHY181" s="395"/>
      <c r="FHZ181" s="395"/>
      <c r="FIA181" s="395"/>
      <c r="FIB181" s="395"/>
      <c r="FIC181" s="395"/>
      <c r="FID181" s="395"/>
      <c r="FIE181" s="395"/>
      <c r="FIF181" s="395"/>
      <c r="FIG181" s="395"/>
      <c r="FIH181" s="395"/>
      <c r="FII181" s="395"/>
      <c r="FIJ181" s="395"/>
      <c r="FIK181" s="395"/>
      <c r="FIL181" s="395"/>
      <c r="FIM181" s="395"/>
      <c r="FIN181" s="395"/>
      <c r="FIO181" s="395"/>
      <c r="FIP181" s="395"/>
      <c r="FIQ181" s="395"/>
      <c r="FIR181" s="395"/>
      <c r="FIS181" s="395"/>
      <c r="FIT181" s="395"/>
      <c r="FIU181" s="395"/>
      <c r="FIV181" s="395"/>
      <c r="FIW181" s="395"/>
      <c r="FIX181" s="395"/>
      <c r="FIY181" s="395"/>
      <c r="FIZ181" s="395"/>
      <c r="FJA181" s="395"/>
      <c r="FJB181" s="395"/>
      <c r="FJC181" s="395"/>
      <c r="FJD181" s="395"/>
      <c r="FJE181" s="395"/>
      <c r="FJF181" s="395"/>
      <c r="FJG181" s="395"/>
      <c r="FJH181" s="395"/>
      <c r="FJI181" s="395"/>
      <c r="FJJ181" s="395"/>
      <c r="FJK181" s="395"/>
      <c r="FJL181" s="395"/>
      <c r="FJM181" s="395"/>
      <c r="FJN181" s="395"/>
      <c r="FJO181" s="395"/>
      <c r="FJP181" s="395"/>
      <c r="FJQ181" s="395"/>
      <c r="FJR181" s="395"/>
      <c r="FJS181" s="395"/>
      <c r="FJT181" s="395"/>
      <c r="FJU181" s="395"/>
      <c r="FJV181" s="395"/>
      <c r="FJW181" s="395"/>
      <c r="FJX181" s="395"/>
      <c r="FJY181" s="395"/>
      <c r="FJZ181" s="395"/>
      <c r="FKA181" s="395"/>
      <c r="FKB181" s="395"/>
      <c r="FKC181" s="395"/>
      <c r="FKD181" s="395"/>
      <c r="FKE181" s="395"/>
      <c r="FKF181" s="395"/>
      <c r="FKG181" s="395"/>
      <c r="FKH181" s="395"/>
      <c r="FKI181" s="395"/>
      <c r="FKJ181" s="395"/>
      <c r="FKK181" s="395"/>
      <c r="FKL181" s="395"/>
      <c r="FKM181" s="395"/>
      <c r="FKN181" s="395"/>
      <c r="FKO181" s="395"/>
      <c r="FKP181" s="395"/>
      <c r="FKQ181" s="395"/>
      <c r="FKR181" s="395"/>
      <c r="FKS181" s="395"/>
      <c r="FKT181" s="395"/>
      <c r="FKU181" s="395"/>
      <c r="FKV181" s="395"/>
      <c r="FKW181" s="395"/>
      <c r="FKX181" s="395"/>
      <c r="FKY181" s="395"/>
      <c r="FKZ181" s="395"/>
      <c r="FLA181" s="395"/>
      <c r="FLB181" s="395"/>
      <c r="FLC181" s="395"/>
      <c r="FLD181" s="395"/>
      <c r="FLE181" s="395"/>
      <c r="FLF181" s="395"/>
      <c r="FLG181" s="395"/>
      <c r="FLH181" s="395"/>
      <c r="FLI181" s="395"/>
      <c r="FLJ181" s="395"/>
      <c r="FLK181" s="395"/>
      <c r="FLL181" s="395"/>
      <c r="FLM181" s="395"/>
      <c r="FLN181" s="395"/>
      <c r="FLO181" s="395"/>
      <c r="FLP181" s="395"/>
      <c r="FLQ181" s="395"/>
      <c r="FLR181" s="395"/>
      <c r="FLS181" s="395"/>
      <c r="FLT181" s="395"/>
      <c r="FLU181" s="395"/>
      <c r="FLV181" s="395"/>
      <c r="FLW181" s="395"/>
      <c r="FLX181" s="395"/>
      <c r="FLY181" s="395"/>
      <c r="FLZ181" s="395"/>
      <c r="FMA181" s="395"/>
      <c r="FMB181" s="395"/>
      <c r="FMC181" s="395"/>
      <c r="FMD181" s="395"/>
      <c r="FME181" s="395"/>
      <c r="FMF181" s="395"/>
      <c r="FMG181" s="395"/>
      <c r="FMH181" s="395"/>
      <c r="FMI181" s="395"/>
      <c r="FMJ181" s="395"/>
      <c r="FMK181" s="395"/>
      <c r="FML181" s="395"/>
      <c r="FMM181" s="395"/>
      <c r="FMN181" s="395"/>
      <c r="FMO181" s="395"/>
      <c r="FMP181" s="395"/>
      <c r="FMQ181" s="395"/>
      <c r="FMR181" s="395"/>
      <c r="FMS181" s="395"/>
      <c r="FMT181" s="395"/>
      <c r="FMU181" s="395"/>
      <c r="FMV181" s="395"/>
      <c r="FMW181" s="395"/>
      <c r="FMX181" s="395"/>
      <c r="FMY181" s="395"/>
      <c r="FMZ181" s="395"/>
      <c r="FNA181" s="395"/>
      <c r="FNB181" s="395"/>
      <c r="FNC181" s="395"/>
      <c r="FND181" s="395"/>
      <c r="FNE181" s="395"/>
      <c r="FNF181" s="395"/>
      <c r="FNG181" s="395"/>
      <c r="FNH181" s="395"/>
      <c r="FNI181" s="395"/>
      <c r="FNJ181" s="395"/>
      <c r="FNK181" s="395"/>
      <c r="FNL181" s="395"/>
      <c r="FNM181" s="395"/>
      <c r="FNN181" s="395"/>
      <c r="FNO181" s="395"/>
      <c r="FNP181" s="395"/>
      <c r="FNQ181" s="395"/>
      <c r="FNR181" s="395"/>
      <c r="FNS181" s="395"/>
      <c r="FNT181" s="395"/>
      <c r="FNU181" s="395"/>
      <c r="FNV181" s="395"/>
      <c r="FNW181" s="395"/>
      <c r="FNX181" s="395"/>
      <c r="FNY181" s="395"/>
      <c r="FNZ181" s="395"/>
      <c r="FOA181" s="395"/>
      <c r="FOB181" s="395"/>
      <c r="FOC181" s="395"/>
      <c r="FOD181" s="395"/>
      <c r="FOE181" s="395"/>
      <c r="FOF181" s="395"/>
      <c r="FOG181" s="395"/>
      <c r="FOH181" s="395"/>
      <c r="FOI181" s="395"/>
      <c r="FOJ181" s="395"/>
      <c r="FOK181" s="395"/>
      <c r="FOL181" s="395"/>
      <c r="FOM181" s="395"/>
      <c r="FON181" s="395"/>
      <c r="FOO181" s="395"/>
      <c r="FOP181" s="395"/>
      <c r="FOQ181" s="395"/>
      <c r="FOR181" s="395"/>
      <c r="FOS181" s="395"/>
      <c r="FOT181" s="395"/>
      <c r="FOU181" s="395"/>
      <c r="FOV181" s="395"/>
      <c r="FOW181" s="395"/>
      <c r="FOX181" s="395"/>
      <c r="FOY181" s="395"/>
      <c r="FOZ181" s="395"/>
      <c r="FPA181" s="395"/>
      <c r="FPB181" s="395"/>
      <c r="FPC181" s="395"/>
      <c r="FPD181" s="395"/>
      <c r="FPE181" s="395"/>
      <c r="FPF181" s="395"/>
      <c r="FPG181" s="395"/>
      <c r="FPH181" s="395"/>
      <c r="FPI181" s="395"/>
      <c r="FPJ181" s="395"/>
      <c r="FPK181" s="395"/>
      <c r="FPL181" s="395"/>
      <c r="FPM181" s="395"/>
      <c r="FPN181" s="395"/>
      <c r="FPO181" s="395"/>
      <c r="FPP181" s="395"/>
      <c r="FPQ181" s="395"/>
      <c r="FPR181" s="395"/>
      <c r="FPS181" s="395"/>
      <c r="FPT181" s="395"/>
      <c r="FPU181" s="395"/>
      <c r="FPV181" s="395"/>
      <c r="FPW181" s="395"/>
      <c r="FPX181" s="395"/>
      <c r="FPY181" s="395"/>
      <c r="FPZ181" s="395"/>
      <c r="FQA181" s="395"/>
      <c r="FQB181" s="395"/>
      <c r="FQC181" s="395"/>
      <c r="FQD181" s="395"/>
      <c r="FQE181" s="395"/>
      <c r="FQF181" s="395"/>
      <c r="FQG181" s="395"/>
      <c r="FQH181" s="395"/>
      <c r="FQI181" s="395"/>
      <c r="FQJ181" s="395"/>
      <c r="FQK181" s="395"/>
      <c r="FQL181" s="395"/>
      <c r="FQM181" s="395"/>
      <c r="FQN181" s="395"/>
      <c r="FQO181" s="395"/>
      <c r="FQP181" s="395"/>
      <c r="FQQ181" s="395"/>
      <c r="FQR181" s="395"/>
      <c r="FQS181" s="395"/>
      <c r="FQT181" s="395"/>
      <c r="FQU181" s="395"/>
      <c r="FQV181" s="395"/>
      <c r="FQW181" s="395"/>
      <c r="FQX181" s="395"/>
      <c r="FQY181" s="395"/>
      <c r="FQZ181" s="395"/>
      <c r="FRA181" s="395"/>
      <c r="FRB181" s="395"/>
      <c r="FRC181" s="395"/>
      <c r="FRD181" s="395"/>
      <c r="FRE181" s="395"/>
      <c r="FRF181" s="395"/>
      <c r="FRG181" s="395"/>
      <c r="FRH181" s="395"/>
      <c r="FRI181" s="395"/>
      <c r="FRJ181" s="395"/>
      <c r="FRK181" s="395"/>
      <c r="FRL181" s="395"/>
      <c r="FRM181" s="395"/>
      <c r="FRN181" s="395"/>
      <c r="FRO181" s="395"/>
      <c r="FRP181" s="395"/>
      <c r="FRQ181" s="395"/>
      <c r="FRR181" s="395"/>
      <c r="FRS181" s="395"/>
      <c r="FRT181" s="395"/>
      <c r="FRU181" s="395"/>
      <c r="FRV181" s="395"/>
      <c r="FRW181" s="395"/>
      <c r="FRX181" s="395"/>
      <c r="FRY181" s="395"/>
      <c r="FRZ181" s="395"/>
      <c r="FSA181" s="395"/>
      <c r="FSB181" s="395"/>
      <c r="FSC181" s="395"/>
      <c r="FSD181" s="395"/>
      <c r="FSE181" s="395"/>
      <c r="FSF181" s="395"/>
      <c r="FSG181" s="395"/>
      <c r="FSH181" s="395"/>
      <c r="FSI181" s="395"/>
      <c r="FSJ181" s="395"/>
      <c r="FSK181" s="395"/>
      <c r="FSL181" s="395"/>
      <c r="FSM181" s="395"/>
      <c r="FSN181" s="395"/>
      <c r="FSO181" s="395"/>
      <c r="FSP181" s="395"/>
      <c r="FSQ181" s="395"/>
      <c r="FSR181" s="395"/>
      <c r="FSS181" s="395"/>
      <c r="FST181" s="395"/>
      <c r="FSU181" s="395"/>
      <c r="FSV181" s="395"/>
      <c r="FSW181" s="395"/>
      <c r="FSX181" s="395"/>
      <c r="FSY181" s="395"/>
      <c r="FSZ181" s="395"/>
      <c r="FTA181" s="395"/>
      <c r="FTB181" s="395"/>
      <c r="FTC181" s="395"/>
      <c r="FTD181" s="395"/>
      <c r="FTE181" s="395"/>
      <c r="FTF181" s="395"/>
      <c r="FTG181" s="395"/>
      <c r="FTH181" s="395"/>
      <c r="FTI181" s="395"/>
      <c r="FTJ181" s="395"/>
      <c r="FTK181" s="395"/>
      <c r="FTL181" s="395"/>
      <c r="FTM181" s="395"/>
      <c r="FTN181" s="395"/>
      <c r="FTO181" s="395"/>
      <c r="FTP181" s="395"/>
      <c r="FTQ181" s="395"/>
      <c r="FTR181" s="395"/>
      <c r="FTS181" s="395"/>
      <c r="FTT181" s="395"/>
      <c r="FTU181" s="395"/>
      <c r="FTV181" s="395"/>
      <c r="FTW181" s="395"/>
      <c r="FTX181" s="395"/>
      <c r="FTY181" s="395"/>
      <c r="FTZ181" s="395"/>
      <c r="FUA181" s="395"/>
      <c r="FUB181" s="395"/>
      <c r="FUC181" s="395"/>
      <c r="FUD181" s="395"/>
      <c r="FUE181" s="395"/>
      <c r="FUF181" s="395"/>
      <c r="FUG181" s="395"/>
      <c r="FUH181" s="395"/>
      <c r="FUI181" s="395"/>
      <c r="FUJ181" s="395"/>
      <c r="FUK181" s="395"/>
      <c r="FUL181" s="395"/>
      <c r="FUM181" s="395"/>
      <c r="FUN181" s="395"/>
      <c r="FUO181" s="395"/>
      <c r="FUP181" s="395"/>
      <c r="FUQ181" s="395"/>
      <c r="FUR181" s="395"/>
      <c r="FUS181" s="395"/>
      <c r="FUT181" s="395"/>
      <c r="FUU181" s="395"/>
      <c r="FUV181" s="395"/>
      <c r="FUW181" s="395"/>
      <c r="FUX181" s="395"/>
      <c r="FUY181" s="395"/>
      <c r="FUZ181" s="395"/>
      <c r="FVA181" s="395"/>
      <c r="FVB181" s="395"/>
      <c r="FVC181" s="395"/>
      <c r="FVD181" s="395"/>
      <c r="FVE181" s="395"/>
      <c r="FVF181" s="395"/>
      <c r="FVG181" s="395"/>
      <c r="FVH181" s="395"/>
      <c r="FVI181" s="395"/>
      <c r="FVJ181" s="395"/>
      <c r="FVK181" s="395"/>
      <c r="FVL181" s="395"/>
      <c r="FVM181" s="395"/>
      <c r="FVN181" s="395"/>
      <c r="FVO181" s="395"/>
      <c r="FVP181" s="395"/>
      <c r="FVQ181" s="395"/>
      <c r="FVR181" s="395"/>
      <c r="FVS181" s="395"/>
      <c r="FVT181" s="395"/>
      <c r="FVU181" s="395"/>
      <c r="FVV181" s="395"/>
      <c r="FVW181" s="395"/>
      <c r="FVX181" s="395"/>
      <c r="FVY181" s="395"/>
      <c r="FVZ181" s="395"/>
      <c r="FWA181" s="395"/>
      <c r="FWB181" s="395"/>
      <c r="FWC181" s="395"/>
      <c r="FWD181" s="395"/>
      <c r="FWE181" s="395"/>
      <c r="FWF181" s="395"/>
      <c r="FWG181" s="395"/>
      <c r="FWH181" s="395"/>
      <c r="FWI181" s="395"/>
      <c r="FWJ181" s="395"/>
      <c r="FWK181" s="395"/>
      <c r="FWL181" s="395"/>
      <c r="FWM181" s="395"/>
      <c r="FWN181" s="395"/>
      <c r="FWO181" s="395"/>
      <c r="FWP181" s="395"/>
      <c r="FWQ181" s="395"/>
      <c r="FWR181" s="395"/>
      <c r="FWS181" s="395"/>
      <c r="FWT181" s="395"/>
      <c r="FWU181" s="395"/>
      <c r="FWV181" s="395"/>
      <c r="FWW181" s="395"/>
      <c r="FWX181" s="395"/>
      <c r="FWY181" s="395"/>
      <c r="FWZ181" s="395"/>
      <c r="FXA181" s="395"/>
      <c r="FXB181" s="395"/>
      <c r="FXC181" s="395"/>
      <c r="FXD181" s="395"/>
      <c r="FXE181" s="395"/>
      <c r="FXF181" s="395"/>
      <c r="FXG181" s="395"/>
      <c r="FXH181" s="395"/>
      <c r="FXI181" s="395"/>
      <c r="FXJ181" s="395"/>
      <c r="FXK181" s="395"/>
      <c r="FXL181" s="395"/>
      <c r="FXM181" s="395"/>
      <c r="FXN181" s="395"/>
      <c r="FXO181" s="395"/>
      <c r="FXP181" s="395"/>
      <c r="FXQ181" s="395"/>
      <c r="FXR181" s="395"/>
      <c r="FXS181" s="395"/>
      <c r="FXT181" s="395"/>
      <c r="FXU181" s="395"/>
      <c r="FXV181" s="395"/>
      <c r="FXW181" s="395"/>
      <c r="FXX181" s="395"/>
      <c r="FXY181" s="395"/>
      <c r="FXZ181" s="395"/>
      <c r="FYA181" s="395"/>
      <c r="FYB181" s="395"/>
      <c r="FYC181" s="395"/>
      <c r="FYD181" s="395"/>
      <c r="FYE181" s="395"/>
      <c r="FYF181" s="395"/>
      <c r="FYG181" s="395"/>
      <c r="FYH181" s="395"/>
      <c r="FYI181" s="395"/>
      <c r="FYJ181" s="395"/>
      <c r="FYK181" s="395"/>
      <c r="FYL181" s="395"/>
      <c r="FYM181" s="395"/>
      <c r="FYN181" s="395"/>
      <c r="FYO181" s="395"/>
      <c r="FYP181" s="395"/>
      <c r="FYQ181" s="395"/>
      <c r="FYR181" s="395"/>
      <c r="FYS181" s="395"/>
      <c r="FYT181" s="395"/>
      <c r="FYU181" s="395"/>
      <c r="FYV181" s="395"/>
      <c r="FYW181" s="395"/>
      <c r="FYX181" s="395"/>
      <c r="FYY181" s="395"/>
      <c r="FYZ181" s="395"/>
      <c r="FZA181" s="395"/>
      <c r="FZB181" s="395"/>
      <c r="FZC181" s="395"/>
      <c r="FZD181" s="395"/>
      <c r="FZE181" s="395"/>
      <c r="FZF181" s="395"/>
      <c r="FZG181" s="395"/>
      <c r="FZH181" s="395"/>
      <c r="FZI181" s="395"/>
      <c r="FZJ181" s="395"/>
      <c r="FZK181" s="395"/>
      <c r="FZL181" s="395"/>
      <c r="FZM181" s="395"/>
      <c r="FZN181" s="395"/>
      <c r="FZO181" s="395"/>
      <c r="FZP181" s="395"/>
      <c r="FZQ181" s="395"/>
      <c r="FZR181" s="395"/>
      <c r="FZS181" s="395"/>
      <c r="FZT181" s="395"/>
      <c r="FZU181" s="395"/>
      <c r="FZV181" s="395"/>
      <c r="FZW181" s="395"/>
      <c r="FZX181" s="395"/>
      <c r="FZY181" s="395"/>
      <c r="FZZ181" s="395"/>
      <c r="GAA181" s="395"/>
      <c r="GAB181" s="395"/>
      <c r="GAC181" s="395"/>
      <c r="GAD181" s="395"/>
      <c r="GAE181" s="395"/>
      <c r="GAF181" s="395"/>
      <c r="GAG181" s="395"/>
      <c r="GAH181" s="395"/>
      <c r="GAI181" s="395"/>
      <c r="GAJ181" s="395"/>
      <c r="GAK181" s="395"/>
      <c r="GAL181" s="395"/>
      <c r="GAM181" s="395"/>
      <c r="GAN181" s="395"/>
      <c r="GAO181" s="395"/>
      <c r="GAP181" s="395"/>
      <c r="GAQ181" s="395"/>
      <c r="GAR181" s="395"/>
      <c r="GAS181" s="395"/>
      <c r="GAT181" s="395"/>
      <c r="GAU181" s="395"/>
      <c r="GAV181" s="395"/>
      <c r="GAW181" s="395"/>
      <c r="GAX181" s="395"/>
      <c r="GAY181" s="395"/>
      <c r="GAZ181" s="395"/>
      <c r="GBA181" s="395"/>
      <c r="GBB181" s="395"/>
      <c r="GBC181" s="395"/>
      <c r="GBD181" s="395"/>
      <c r="GBE181" s="395"/>
      <c r="GBF181" s="395"/>
      <c r="GBG181" s="395"/>
      <c r="GBH181" s="395"/>
      <c r="GBI181" s="395"/>
      <c r="GBJ181" s="395"/>
      <c r="GBK181" s="395"/>
      <c r="GBL181" s="395"/>
      <c r="GBM181" s="395"/>
      <c r="GBN181" s="395"/>
      <c r="GBO181" s="395"/>
      <c r="GBP181" s="395"/>
      <c r="GBQ181" s="395"/>
      <c r="GBR181" s="395"/>
      <c r="GBS181" s="395"/>
      <c r="GBT181" s="395"/>
      <c r="GBU181" s="395"/>
      <c r="GBV181" s="395"/>
      <c r="GBW181" s="395"/>
      <c r="GBX181" s="395"/>
      <c r="GBY181" s="395"/>
      <c r="GBZ181" s="395"/>
      <c r="GCA181" s="395"/>
      <c r="GCB181" s="395"/>
      <c r="GCC181" s="395"/>
      <c r="GCD181" s="395"/>
      <c r="GCE181" s="395"/>
      <c r="GCF181" s="395"/>
      <c r="GCG181" s="395"/>
      <c r="GCH181" s="395"/>
      <c r="GCI181" s="395"/>
      <c r="GCJ181" s="395"/>
      <c r="GCK181" s="395"/>
      <c r="GCL181" s="395"/>
      <c r="GCM181" s="395"/>
      <c r="GCN181" s="395"/>
      <c r="GCO181" s="395"/>
      <c r="GCP181" s="395"/>
      <c r="GCQ181" s="395"/>
      <c r="GCR181" s="395"/>
      <c r="GCS181" s="395"/>
      <c r="GCT181" s="395"/>
      <c r="GCU181" s="395"/>
      <c r="GCV181" s="395"/>
      <c r="GCW181" s="395"/>
      <c r="GCX181" s="395"/>
      <c r="GCY181" s="395"/>
      <c r="GCZ181" s="395"/>
      <c r="GDA181" s="395"/>
      <c r="GDB181" s="395"/>
      <c r="GDC181" s="395"/>
      <c r="GDD181" s="395"/>
      <c r="GDE181" s="395"/>
      <c r="GDF181" s="395"/>
      <c r="GDG181" s="395"/>
      <c r="GDH181" s="395"/>
      <c r="GDI181" s="395"/>
      <c r="GDJ181" s="395"/>
      <c r="GDK181" s="395"/>
      <c r="GDL181" s="395"/>
      <c r="GDM181" s="395"/>
      <c r="GDN181" s="395"/>
      <c r="GDO181" s="395"/>
      <c r="GDP181" s="395"/>
      <c r="GDQ181" s="395"/>
      <c r="GDR181" s="395"/>
      <c r="GDS181" s="395"/>
      <c r="GDT181" s="395"/>
      <c r="GDU181" s="395"/>
      <c r="GDV181" s="395"/>
      <c r="GDW181" s="395"/>
      <c r="GDX181" s="395"/>
      <c r="GDY181" s="395"/>
      <c r="GDZ181" s="395"/>
      <c r="GEA181" s="395"/>
      <c r="GEB181" s="395"/>
      <c r="GEC181" s="395"/>
      <c r="GED181" s="395"/>
      <c r="GEE181" s="395"/>
      <c r="GEF181" s="395"/>
      <c r="GEG181" s="395"/>
      <c r="GEH181" s="395"/>
      <c r="GEI181" s="395"/>
      <c r="GEJ181" s="395"/>
      <c r="GEK181" s="395"/>
      <c r="GEL181" s="395"/>
      <c r="GEM181" s="395"/>
      <c r="GEN181" s="395"/>
      <c r="GEO181" s="395"/>
      <c r="GEP181" s="395"/>
      <c r="GEQ181" s="395"/>
      <c r="GER181" s="395"/>
      <c r="GES181" s="395"/>
      <c r="GET181" s="395"/>
      <c r="GEU181" s="395"/>
      <c r="GEV181" s="395"/>
      <c r="GEW181" s="395"/>
      <c r="GEX181" s="395"/>
      <c r="GEY181" s="395"/>
      <c r="GEZ181" s="395"/>
      <c r="GFA181" s="395"/>
      <c r="GFB181" s="395"/>
      <c r="GFC181" s="395"/>
      <c r="GFD181" s="395"/>
      <c r="GFE181" s="395"/>
      <c r="GFF181" s="395"/>
      <c r="GFG181" s="395"/>
      <c r="GFH181" s="395"/>
      <c r="GFI181" s="395"/>
      <c r="GFJ181" s="395"/>
      <c r="GFK181" s="395"/>
      <c r="GFL181" s="395"/>
      <c r="GFM181" s="395"/>
      <c r="GFN181" s="395"/>
      <c r="GFO181" s="395"/>
      <c r="GFP181" s="395"/>
      <c r="GFQ181" s="395"/>
      <c r="GFR181" s="395"/>
      <c r="GFS181" s="395"/>
      <c r="GFT181" s="395"/>
      <c r="GFU181" s="395"/>
      <c r="GFV181" s="395"/>
      <c r="GFW181" s="395"/>
      <c r="GFX181" s="395"/>
      <c r="GFY181" s="395"/>
      <c r="GFZ181" s="395"/>
      <c r="GGA181" s="395"/>
      <c r="GGB181" s="395"/>
      <c r="GGC181" s="395"/>
      <c r="GGD181" s="395"/>
      <c r="GGE181" s="395"/>
      <c r="GGF181" s="395"/>
      <c r="GGG181" s="395"/>
      <c r="GGH181" s="395"/>
      <c r="GGI181" s="395"/>
      <c r="GGJ181" s="395"/>
      <c r="GGK181" s="395"/>
      <c r="GGL181" s="395"/>
      <c r="GGM181" s="395"/>
      <c r="GGN181" s="395"/>
      <c r="GGO181" s="395"/>
      <c r="GGP181" s="395"/>
      <c r="GGQ181" s="395"/>
      <c r="GGR181" s="395"/>
      <c r="GGS181" s="395"/>
      <c r="GGT181" s="395"/>
      <c r="GGU181" s="395"/>
      <c r="GGV181" s="395"/>
      <c r="GGW181" s="395"/>
      <c r="GGX181" s="395"/>
      <c r="GGY181" s="395"/>
      <c r="GGZ181" s="395"/>
      <c r="GHA181" s="395"/>
      <c r="GHB181" s="395"/>
      <c r="GHC181" s="395"/>
      <c r="GHD181" s="395"/>
      <c r="GHE181" s="395"/>
      <c r="GHF181" s="395"/>
      <c r="GHG181" s="395"/>
      <c r="GHH181" s="395"/>
      <c r="GHI181" s="395"/>
      <c r="GHJ181" s="395"/>
      <c r="GHK181" s="395"/>
      <c r="GHL181" s="395"/>
      <c r="GHM181" s="395"/>
      <c r="GHN181" s="395"/>
      <c r="GHO181" s="395"/>
      <c r="GHP181" s="395"/>
      <c r="GHQ181" s="395"/>
      <c r="GHR181" s="395"/>
      <c r="GHS181" s="395"/>
      <c r="GHT181" s="395"/>
      <c r="GHU181" s="395"/>
      <c r="GHV181" s="395"/>
      <c r="GHW181" s="395"/>
      <c r="GHX181" s="395"/>
      <c r="GHY181" s="395"/>
      <c r="GHZ181" s="395"/>
      <c r="GIA181" s="395"/>
      <c r="GIB181" s="395"/>
      <c r="GIC181" s="395"/>
      <c r="GID181" s="395"/>
      <c r="GIE181" s="395"/>
      <c r="GIF181" s="395"/>
      <c r="GIG181" s="395"/>
      <c r="GIH181" s="395"/>
      <c r="GII181" s="395"/>
      <c r="GIJ181" s="395"/>
      <c r="GIK181" s="395"/>
      <c r="GIL181" s="395"/>
      <c r="GIM181" s="395"/>
      <c r="GIN181" s="395"/>
      <c r="GIO181" s="395"/>
      <c r="GIP181" s="395"/>
      <c r="GIQ181" s="395"/>
      <c r="GIR181" s="395"/>
      <c r="GIS181" s="395"/>
      <c r="GIT181" s="395"/>
      <c r="GIU181" s="395"/>
      <c r="GIV181" s="395"/>
      <c r="GIW181" s="395"/>
      <c r="GIX181" s="395"/>
      <c r="GIY181" s="395"/>
      <c r="GIZ181" s="395"/>
      <c r="GJA181" s="395"/>
      <c r="GJB181" s="395"/>
      <c r="GJC181" s="395"/>
      <c r="GJD181" s="395"/>
      <c r="GJE181" s="395"/>
      <c r="GJF181" s="395"/>
      <c r="GJG181" s="395"/>
      <c r="GJH181" s="395"/>
      <c r="GJI181" s="395"/>
      <c r="GJJ181" s="395"/>
      <c r="GJK181" s="395"/>
      <c r="GJL181" s="395"/>
      <c r="GJM181" s="395"/>
      <c r="GJN181" s="395"/>
      <c r="GJO181" s="395"/>
      <c r="GJP181" s="395"/>
      <c r="GJQ181" s="395"/>
      <c r="GJR181" s="395"/>
      <c r="GJS181" s="395"/>
      <c r="GJT181" s="395"/>
      <c r="GJU181" s="395"/>
      <c r="GJV181" s="395"/>
      <c r="GJW181" s="395"/>
      <c r="GJX181" s="395"/>
      <c r="GJY181" s="395"/>
      <c r="GJZ181" s="395"/>
      <c r="GKA181" s="395"/>
      <c r="GKB181" s="395"/>
      <c r="GKC181" s="395"/>
      <c r="GKD181" s="395"/>
      <c r="GKE181" s="395"/>
      <c r="GKF181" s="395"/>
      <c r="GKG181" s="395"/>
      <c r="GKH181" s="395"/>
      <c r="GKI181" s="395"/>
      <c r="GKJ181" s="395"/>
      <c r="GKK181" s="395"/>
      <c r="GKL181" s="395"/>
      <c r="GKM181" s="395"/>
      <c r="GKN181" s="395"/>
      <c r="GKO181" s="395"/>
      <c r="GKP181" s="395"/>
      <c r="GKQ181" s="395"/>
      <c r="GKR181" s="395"/>
      <c r="GKS181" s="395"/>
      <c r="GKT181" s="395"/>
      <c r="GKU181" s="395"/>
      <c r="GKV181" s="395"/>
      <c r="GKW181" s="395"/>
      <c r="GKX181" s="395"/>
      <c r="GKY181" s="395"/>
      <c r="GKZ181" s="395"/>
      <c r="GLA181" s="395"/>
      <c r="GLB181" s="395"/>
      <c r="GLC181" s="395"/>
      <c r="GLD181" s="395"/>
      <c r="GLE181" s="395"/>
      <c r="GLF181" s="395"/>
      <c r="GLG181" s="395"/>
      <c r="GLH181" s="395"/>
      <c r="GLI181" s="395"/>
      <c r="GLJ181" s="395"/>
      <c r="GLK181" s="395"/>
      <c r="GLL181" s="395"/>
      <c r="GLM181" s="395"/>
      <c r="GLN181" s="395"/>
      <c r="GLO181" s="395"/>
      <c r="GLP181" s="395"/>
      <c r="GLQ181" s="395"/>
      <c r="GLR181" s="395"/>
      <c r="GLS181" s="395"/>
      <c r="GLT181" s="395"/>
      <c r="GLU181" s="395"/>
      <c r="GLV181" s="395"/>
      <c r="GLW181" s="395"/>
      <c r="GLX181" s="395"/>
      <c r="GLY181" s="395"/>
      <c r="GLZ181" s="395"/>
      <c r="GMA181" s="395"/>
      <c r="GMB181" s="395"/>
      <c r="GMC181" s="395"/>
      <c r="GMD181" s="395"/>
      <c r="GME181" s="395"/>
      <c r="GMF181" s="395"/>
      <c r="GMG181" s="395"/>
      <c r="GMH181" s="395"/>
      <c r="GMI181" s="395"/>
      <c r="GMJ181" s="395"/>
      <c r="GMK181" s="395"/>
      <c r="GML181" s="395"/>
      <c r="GMM181" s="395"/>
      <c r="GMN181" s="395"/>
      <c r="GMO181" s="395"/>
      <c r="GMP181" s="395"/>
      <c r="GMQ181" s="395"/>
      <c r="GMR181" s="395"/>
      <c r="GMS181" s="395"/>
      <c r="GMT181" s="395"/>
      <c r="GMU181" s="395"/>
      <c r="GMV181" s="395"/>
      <c r="GMW181" s="395"/>
      <c r="GMX181" s="395"/>
      <c r="GMY181" s="395"/>
      <c r="GMZ181" s="395"/>
      <c r="GNA181" s="395"/>
      <c r="GNB181" s="395"/>
      <c r="GNC181" s="395"/>
      <c r="GND181" s="395"/>
      <c r="GNE181" s="395"/>
      <c r="GNF181" s="395"/>
      <c r="GNG181" s="395"/>
      <c r="GNH181" s="395"/>
      <c r="GNI181" s="395"/>
      <c r="GNJ181" s="395"/>
      <c r="GNK181" s="395"/>
      <c r="GNL181" s="395"/>
      <c r="GNM181" s="395"/>
      <c r="GNN181" s="395"/>
      <c r="GNO181" s="395"/>
      <c r="GNP181" s="395"/>
      <c r="GNQ181" s="395"/>
      <c r="GNR181" s="395"/>
      <c r="GNS181" s="395"/>
      <c r="GNT181" s="395"/>
      <c r="GNU181" s="395"/>
      <c r="GNV181" s="395"/>
      <c r="GNW181" s="395"/>
      <c r="GNX181" s="395"/>
      <c r="GNY181" s="395"/>
      <c r="GNZ181" s="395"/>
      <c r="GOA181" s="395"/>
      <c r="GOB181" s="395"/>
      <c r="GOC181" s="395"/>
      <c r="GOD181" s="395"/>
      <c r="GOE181" s="395"/>
      <c r="GOF181" s="395"/>
      <c r="GOG181" s="395"/>
      <c r="GOH181" s="395"/>
      <c r="GOI181" s="395"/>
      <c r="GOJ181" s="395"/>
      <c r="GOK181" s="395"/>
      <c r="GOL181" s="395"/>
      <c r="GOM181" s="395"/>
      <c r="GON181" s="395"/>
      <c r="GOO181" s="395"/>
      <c r="GOP181" s="395"/>
      <c r="GOQ181" s="395"/>
      <c r="GOR181" s="395"/>
      <c r="GOS181" s="395"/>
      <c r="GOT181" s="395"/>
      <c r="GOU181" s="395"/>
      <c r="GOV181" s="395"/>
      <c r="GOW181" s="395"/>
      <c r="GOX181" s="395"/>
      <c r="GOY181" s="395"/>
      <c r="GOZ181" s="395"/>
      <c r="GPA181" s="395"/>
      <c r="GPB181" s="395"/>
      <c r="GPC181" s="395"/>
      <c r="GPD181" s="395"/>
      <c r="GPE181" s="395"/>
      <c r="GPF181" s="395"/>
      <c r="GPG181" s="395"/>
      <c r="GPH181" s="395"/>
      <c r="GPI181" s="395"/>
      <c r="GPJ181" s="395"/>
      <c r="GPK181" s="395"/>
      <c r="GPL181" s="395"/>
      <c r="GPM181" s="395"/>
      <c r="GPN181" s="395"/>
      <c r="GPO181" s="395"/>
      <c r="GPP181" s="395"/>
      <c r="GPQ181" s="395"/>
      <c r="GPR181" s="395"/>
      <c r="GPS181" s="395"/>
      <c r="GPT181" s="395"/>
      <c r="GPU181" s="395"/>
      <c r="GPV181" s="395"/>
      <c r="GPW181" s="395"/>
      <c r="GPX181" s="395"/>
      <c r="GPY181" s="395"/>
      <c r="GPZ181" s="395"/>
      <c r="GQA181" s="395"/>
      <c r="GQB181" s="395"/>
      <c r="GQC181" s="395"/>
      <c r="GQD181" s="395"/>
      <c r="GQE181" s="395"/>
      <c r="GQF181" s="395"/>
      <c r="GQG181" s="395"/>
      <c r="GQH181" s="395"/>
      <c r="GQI181" s="395"/>
      <c r="GQJ181" s="395"/>
      <c r="GQK181" s="395"/>
      <c r="GQL181" s="395"/>
      <c r="GQM181" s="395"/>
      <c r="GQN181" s="395"/>
      <c r="GQO181" s="395"/>
      <c r="GQP181" s="395"/>
      <c r="GQQ181" s="395"/>
      <c r="GQR181" s="395"/>
      <c r="GQS181" s="395"/>
      <c r="GQT181" s="395"/>
      <c r="GQU181" s="395"/>
      <c r="GQV181" s="395"/>
      <c r="GQW181" s="395"/>
      <c r="GQX181" s="395"/>
      <c r="GQY181" s="395"/>
      <c r="GQZ181" s="395"/>
      <c r="GRA181" s="395"/>
      <c r="GRB181" s="395"/>
      <c r="GRC181" s="395"/>
      <c r="GRD181" s="395"/>
      <c r="GRE181" s="395"/>
      <c r="GRF181" s="395"/>
      <c r="GRG181" s="395"/>
      <c r="GRH181" s="395"/>
      <c r="GRI181" s="395"/>
      <c r="GRJ181" s="395"/>
      <c r="GRK181" s="395"/>
      <c r="GRL181" s="395"/>
      <c r="GRM181" s="395"/>
      <c r="GRN181" s="395"/>
      <c r="GRO181" s="395"/>
      <c r="GRP181" s="395"/>
      <c r="GRQ181" s="395"/>
      <c r="GRR181" s="395"/>
      <c r="GRS181" s="395"/>
      <c r="GRT181" s="395"/>
      <c r="GRU181" s="395"/>
      <c r="GRV181" s="395"/>
      <c r="GRW181" s="395"/>
      <c r="GRX181" s="395"/>
      <c r="GRY181" s="395"/>
      <c r="GRZ181" s="395"/>
      <c r="GSA181" s="395"/>
      <c r="GSB181" s="395"/>
      <c r="GSC181" s="395"/>
      <c r="GSD181" s="395"/>
      <c r="GSE181" s="395"/>
      <c r="GSF181" s="395"/>
      <c r="GSG181" s="395"/>
      <c r="GSH181" s="395"/>
      <c r="GSI181" s="395"/>
      <c r="GSJ181" s="395"/>
      <c r="GSK181" s="395"/>
      <c r="GSL181" s="395"/>
      <c r="GSM181" s="395"/>
      <c r="GSN181" s="395"/>
      <c r="GSO181" s="395"/>
      <c r="GSP181" s="395"/>
      <c r="GSQ181" s="395"/>
      <c r="GSR181" s="395"/>
      <c r="GSS181" s="395"/>
      <c r="GST181" s="395"/>
      <c r="GSU181" s="395"/>
      <c r="GSV181" s="395"/>
      <c r="GSW181" s="395"/>
      <c r="GSX181" s="395"/>
      <c r="GSY181" s="395"/>
      <c r="GSZ181" s="395"/>
      <c r="GTA181" s="395"/>
      <c r="GTB181" s="395"/>
      <c r="GTC181" s="395"/>
      <c r="GTD181" s="395"/>
      <c r="GTE181" s="395"/>
      <c r="GTF181" s="395"/>
      <c r="GTG181" s="395"/>
      <c r="GTH181" s="395"/>
      <c r="GTI181" s="395"/>
      <c r="GTJ181" s="395"/>
      <c r="GTK181" s="395"/>
      <c r="GTL181" s="395"/>
      <c r="GTM181" s="395"/>
      <c r="GTN181" s="395"/>
      <c r="GTO181" s="395"/>
      <c r="GTP181" s="395"/>
      <c r="GTQ181" s="395"/>
      <c r="GTR181" s="395"/>
      <c r="GTS181" s="395"/>
      <c r="GTT181" s="395"/>
      <c r="GTU181" s="395"/>
      <c r="GTV181" s="395"/>
      <c r="GTW181" s="395"/>
      <c r="GTX181" s="395"/>
      <c r="GTY181" s="395"/>
      <c r="GTZ181" s="395"/>
      <c r="GUA181" s="395"/>
      <c r="GUB181" s="395"/>
      <c r="GUC181" s="395"/>
      <c r="GUD181" s="395"/>
      <c r="GUE181" s="395"/>
      <c r="GUF181" s="395"/>
      <c r="GUG181" s="395"/>
      <c r="GUH181" s="395"/>
      <c r="GUI181" s="395"/>
      <c r="GUJ181" s="395"/>
      <c r="GUK181" s="395"/>
      <c r="GUL181" s="395"/>
      <c r="GUM181" s="395"/>
      <c r="GUN181" s="395"/>
      <c r="GUO181" s="395"/>
      <c r="GUP181" s="395"/>
      <c r="GUQ181" s="395"/>
      <c r="GUR181" s="395"/>
      <c r="GUS181" s="395"/>
      <c r="GUT181" s="395"/>
      <c r="GUU181" s="395"/>
      <c r="GUV181" s="395"/>
      <c r="GUW181" s="395"/>
      <c r="GUX181" s="395"/>
      <c r="GUY181" s="395"/>
      <c r="GUZ181" s="395"/>
      <c r="GVA181" s="395"/>
      <c r="GVB181" s="395"/>
      <c r="GVC181" s="395"/>
      <c r="GVD181" s="395"/>
      <c r="GVE181" s="395"/>
      <c r="GVF181" s="395"/>
      <c r="GVG181" s="395"/>
      <c r="GVH181" s="395"/>
      <c r="GVI181" s="395"/>
      <c r="GVJ181" s="395"/>
      <c r="GVK181" s="395"/>
      <c r="GVL181" s="395"/>
      <c r="GVM181" s="395"/>
      <c r="GVN181" s="395"/>
      <c r="GVO181" s="395"/>
      <c r="GVP181" s="395"/>
      <c r="GVQ181" s="395"/>
      <c r="GVR181" s="395"/>
      <c r="GVS181" s="395"/>
      <c r="GVT181" s="395"/>
      <c r="GVU181" s="395"/>
      <c r="GVV181" s="395"/>
      <c r="GVW181" s="395"/>
      <c r="GVX181" s="395"/>
      <c r="GVY181" s="395"/>
      <c r="GVZ181" s="395"/>
      <c r="GWA181" s="395"/>
      <c r="GWB181" s="395"/>
      <c r="GWC181" s="395"/>
      <c r="GWD181" s="395"/>
      <c r="GWE181" s="395"/>
      <c r="GWF181" s="395"/>
      <c r="GWG181" s="395"/>
      <c r="GWH181" s="395"/>
      <c r="GWI181" s="395"/>
      <c r="GWJ181" s="395"/>
      <c r="GWK181" s="395"/>
      <c r="GWL181" s="395"/>
      <c r="GWM181" s="395"/>
      <c r="GWN181" s="395"/>
      <c r="GWO181" s="395"/>
      <c r="GWP181" s="395"/>
      <c r="GWQ181" s="395"/>
      <c r="GWR181" s="395"/>
      <c r="GWS181" s="395"/>
      <c r="GWT181" s="395"/>
      <c r="GWU181" s="395"/>
      <c r="GWV181" s="395"/>
      <c r="GWW181" s="395"/>
      <c r="GWX181" s="395"/>
      <c r="GWY181" s="395"/>
      <c r="GWZ181" s="395"/>
      <c r="GXA181" s="395"/>
      <c r="GXB181" s="395"/>
      <c r="GXC181" s="395"/>
      <c r="GXD181" s="395"/>
      <c r="GXE181" s="395"/>
      <c r="GXF181" s="395"/>
      <c r="GXG181" s="395"/>
      <c r="GXH181" s="395"/>
      <c r="GXI181" s="395"/>
      <c r="GXJ181" s="395"/>
      <c r="GXK181" s="395"/>
      <c r="GXL181" s="395"/>
      <c r="GXM181" s="395"/>
      <c r="GXN181" s="395"/>
      <c r="GXO181" s="395"/>
      <c r="GXP181" s="395"/>
      <c r="GXQ181" s="395"/>
      <c r="GXR181" s="395"/>
      <c r="GXS181" s="395"/>
      <c r="GXT181" s="395"/>
      <c r="GXU181" s="395"/>
      <c r="GXV181" s="395"/>
      <c r="GXW181" s="395"/>
      <c r="GXX181" s="395"/>
      <c r="GXY181" s="395"/>
      <c r="GXZ181" s="395"/>
      <c r="GYA181" s="395"/>
      <c r="GYB181" s="395"/>
      <c r="GYC181" s="395"/>
      <c r="GYD181" s="395"/>
      <c r="GYE181" s="395"/>
      <c r="GYF181" s="395"/>
      <c r="GYG181" s="395"/>
      <c r="GYH181" s="395"/>
      <c r="GYI181" s="395"/>
      <c r="GYJ181" s="395"/>
      <c r="GYK181" s="395"/>
      <c r="GYL181" s="395"/>
      <c r="GYM181" s="395"/>
      <c r="GYN181" s="395"/>
      <c r="GYO181" s="395"/>
      <c r="GYP181" s="395"/>
      <c r="GYQ181" s="395"/>
      <c r="GYR181" s="395"/>
      <c r="GYS181" s="395"/>
      <c r="GYT181" s="395"/>
      <c r="GYU181" s="395"/>
      <c r="GYV181" s="395"/>
      <c r="GYW181" s="395"/>
      <c r="GYX181" s="395"/>
      <c r="GYY181" s="395"/>
      <c r="GYZ181" s="395"/>
      <c r="GZA181" s="395"/>
      <c r="GZB181" s="395"/>
      <c r="GZC181" s="395"/>
      <c r="GZD181" s="395"/>
      <c r="GZE181" s="395"/>
      <c r="GZF181" s="395"/>
      <c r="GZG181" s="395"/>
      <c r="GZH181" s="395"/>
      <c r="GZI181" s="395"/>
      <c r="GZJ181" s="395"/>
      <c r="GZK181" s="395"/>
      <c r="GZL181" s="395"/>
      <c r="GZM181" s="395"/>
      <c r="GZN181" s="395"/>
      <c r="GZO181" s="395"/>
      <c r="GZP181" s="395"/>
      <c r="GZQ181" s="395"/>
      <c r="GZR181" s="395"/>
      <c r="GZS181" s="395"/>
      <c r="GZT181" s="395"/>
      <c r="GZU181" s="395"/>
      <c r="GZV181" s="395"/>
      <c r="GZW181" s="395"/>
      <c r="GZX181" s="395"/>
      <c r="GZY181" s="395"/>
      <c r="GZZ181" s="395"/>
      <c r="HAA181" s="395"/>
      <c r="HAB181" s="395"/>
      <c r="HAC181" s="395"/>
      <c r="HAD181" s="395"/>
      <c r="HAE181" s="395"/>
      <c r="HAF181" s="395"/>
      <c r="HAG181" s="395"/>
      <c r="HAH181" s="395"/>
      <c r="HAI181" s="395"/>
      <c r="HAJ181" s="395"/>
      <c r="HAK181" s="395"/>
      <c r="HAL181" s="395"/>
      <c r="HAM181" s="395"/>
      <c r="HAN181" s="395"/>
      <c r="HAO181" s="395"/>
      <c r="HAP181" s="395"/>
      <c r="HAQ181" s="395"/>
      <c r="HAR181" s="395"/>
      <c r="HAS181" s="395"/>
      <c r="HAT181" s="395"/>
      <c r="HAU181" s="395"/>
      <c r="HAV181" s="395"/>
      <c r="HAW181" s="395"/>
      <c r="HAX181" s="395"/>
      <c r="HAY181" s="395"/>
      <c r="HAZ181" s="395"/>
      <c r="HBA181" s="395"/>
      <c r="HBB181" s="395"/>
      <c r="HBC181" s="395"/>
      <c r="HBD181" s="395"/>
      <c r="HBE181" s="395"/>
      <c r="HBF181" s="395"/>
      <c r="HBG181" s="395"/>
      <c r="HBH181" s="395"/>
      <c r="HBI181" s="395"/>
      <c r="HBJ181" s="395"/>
      <c r="HBK181" s="395"/>
      <c r="HBL181" s="395"/>
      <c r="HBM181" s="395"/>
      <c r="HBN181" s="395"/>
      <c r="HBO181" s="395"/>
      <c r="HBP181" s="395"/>
      <c r="HBQ181" s="395"/>
      <c r="HBR181" s="395"/>
      <c r="HBS181" s="395"/>
      <c r="HBT181" s="395"/>
      <c r="HBU181" s="395"/>
      <c r="HBV181" s="395"/>
      <c r="HBW181" s="395"/>
      <c r="HBX181" s="395"/>
      <c r="HBY181" s="395"/>
      <c r="HBZ181" s="395"/>
      <c r="HCA181" s="395"/>
      <c r="HCB181" s="395"/>
      <c r="HCC181" s="395"/>
      <c r="HCD181" s="395"/>
      <c r="HCE181" s="395"/>
      <c r="HCF181" s="395"/>
      <c r="HCG181" s="395"/>
      <c r="HCH181" s="395"/>
      <c r="HCI181" s="395"/>
      <c r="HCJ181" s="395"/>
      <c r="HCK181" s="395"/>
      <c r="HCL181" s="395"/>
      <c r="HCM181" s="395"/>
      <c r="HCN181" s="395"/>
      <c r="HCO181" s="395"/>
      <c r="HCP181" s="395"/>
      <c r="HCQ181" s="395"/>
      <c r="HCR181" s="395"/>
      <c r="HCS181" s="395"/>
      <c r="HCT181" s="395"/>
      <c r="HCU181" s="395"/>
      <c r="HCV181" s="395"/>
      <c r="HCW181" s="395"/>
      <c r="HCX181" s="395"/>
      <c r="HCY181" s="395"/>
      <c r="HCZ181" s="395"/>
      <c r="HDA181" s="395"/>
      <c r="HDB181" s="395"/>
      <c r="HDC181" s="395"/>
      <c r="HDD181" s="395"/>
      <c r="HDE181" s="395"/>
      <c r="HDF181" s="395"/>
      <c r="HDG181" s="395"/>
      <c r="HDH181" s="395"/>
      <c r="HDI181" s="395"/>
      <c r="HDJ181" s="395"/>
      <c r="HDK181" s="395"/>
      <c r="HDL181" s="395"/>
      <c r="HDM181" s="395"/>
      <c r="HDN181" s="395"/>
      <c r="HDO181" s="395"/>
      <c r="HDP181" s="395"/>
      <c r="HDQ181" s="395"/>
      <c r="HDR181" s="395"/>
      <c r="HDS181" s="395"/>
      <c r="HDT181" s="395"/>
      <c r="HDU181" s="395"/>
      <c r="HDV181" s="395"/>
      <c r="HDW181" s="395"/>
      <c r="HDX181" s="395"/>
      <c r="HDY181" s="395"/>
      <c r="HDZ181" s="395"/>
      <c r="HEA181" s="395"/>
      <c r="HEB181" s="395"/>
      <c r="HEC181" s="395"/>
      <c r="HED181" s="395"/>
      <c r="HEE181" s="395"/>
      <c r="HEF181" s="395"/>
      <c r="HEG181" s="395"/>
      <c r="HEH181" s="395"/>
      <c r="HEI181" s="395"/>
      <c r="HEJ181" s="395"/>
      <c r="HEK181" s="395"/>
      <c r="HEL181" s="395"/>
      <c r="HEM181" s="395"/>
      <c r="HEN181" s="395"/>
      <c r="HEO181" s="395"/>
      <c r="HEP181" s="395"/>
      <c r="HEQ181" s="395"/>
      <c r="HER181" s="395"/>
      <c r="HES181" s="395"/>
      <c r="HET181" s="395"/>
      <c r="HEU181" s="395"/>
      <c r="HEV181" s="395"/>
      <c r="HEW181" s="395"/>
      <c r="HEX181" s="395"/>
      <c r="HEY181" s="395"/>
      <c r="HEZ181" s="395"/>
      <c r="HFA181" s="395"/>
      <c r="HFB181" s="395"/>
      <c r="HFC181" s="395"/>
      <c r="HFD181" s="395"/>
      <c r="HFE181" s="395"/>
      <c r="HFF181" s="395"/>
      <c r="HFG181" s="395"/>
      <c r="HFH181" s="395"/>
      <c r="HFI181" s="395"/>
      <c r="HFJ181" s="395"/>
      <c r="HFK181" s="395"/>
      <c r="HFL181" s="395"/>
      <c r="HFM181" s="395"/>
      <c r="HFN181" s="395"/>
      <c r="HFO181" s="395"/>
      <c r="HFP181" s="395"/>
      <c r="HFQ181" s="395"/>
      <c r="HFR181" s="395"/>
      <c r="HFS181" s="395"/>
      <c r="HFT181" s="395"/>
      <c r="HFU181" s="395"/>
      <c r="HFV181" s="395"/>
      <c r="HFW181" s="395"/>
      <c r="HFX181" s="395"/>
      <c r="HFY181" s="395"/>
      <c r="HFZ181" s="395"/>
      <c r="HGA181" s="395"/>
      <c r="HGB181" s="395"/>
      <c r="HGC181" s="395"/>
      <c r="HGD181" s="395"/>
      <c r="HGE181" s="395"/>
      <c r="HGF181" s="395"/>
      <c r="HGG181" s="395"/>
      <c r="HGH181" s="395"/>
      <c r="HGI181" s="395"/>
      <c r="HGJ181" s="395"/>
      <c r="HGK181" s="395"/>
      <c r="HGL181" s="395"/>
      <c r="HGM181" s="395"/>
      <c r="HGN181" s="395"/>
      <c r="HGO181" s="395"/>
      <c r="HGP181" s="395"/>
      <c r="HGQ181" s="395"/>
      <c r="HGR181" s="395"/>
      <c r="HGS181" s="395"/>
      <c r="HGT181" s="395"/>
      <c r="HGU181" s="395"/>
      <c r="HGV181" s="395"/>
      <c r="HGW181" s="395"/>
      <c r="HGX181" s="395"/>
      <c r="HGY181" s="395"/>
      <c r="HGZ181" s="395"/>
      <c r="HHA181" s="395"/>
      <c r="HHB181" s="395"/>
      <c r="HHC181" s="395"/>
      <c r="HHD181" s="395"/>
      <c r="HHE181" s="395"/>
      <c r="HHF181" s="395"/>
      <c r="HHG181" s="395"/>
      <c r="HHH181" s="395"/>
      <c r="HHI181" s="395"/>
      <c r="HHJ181" s="395"/>
      <c r="HHK181" s="395"/>
      <c r="HHL181" s="395"/>
      <c r="HHM181" s="395"/>
      <c r="HHN181" s="395"/>
      <c r="HHO181" s="395"/>
      <c r="HHP181" s="395"/>
      <c r="HHQ181" s="395"/>
      <c r="HHR181" s="395"/>
      <c r="HHS181" s="395"/>
      <c r="HHT181" s="395"/>
      <c r="HHU181" s="395"/>
      <c r="HHV181" s="395"/>
      <c r="HHW181" s="395"/>
      <c r="HHX181" s="395"/>
      <c r="HHY181" s="395"/>
      <c r="HHZ181" s="395"/>
      <c r="HIA181" s="395"/>
      <c r="HIB181" s="395"/>
      <c r="HIC181" s="395"/>
      <c r="HID181" s="395"/>
      <c r="HIE181" s="395"/>
      <c r="HIF181" s="395"/>
      <c r="HIG181" s="395"/>
      <c r="HIH181" s="395"/>
      <c r="HII181" s="395"/>
      <c r="HIJ181" s="395"/>
      <c r="HIK181" s="395"/>
      <c r="HIL181" s="395"/>
      <c r="HIM181" s="395"/>
      <c r="HIN181" s="395"/>
      <c r="HIO181" s="395"/>
      <c r="HIP181" s="395"/>
      <c r="HIQ181" s="395"/>
      <c r="HIR181" s="395"/>
      <c r="HIS181" s="395"/>
      <c r="HIT181" s="395"/>
      <c r="HIU181" s="395"/>
      <c r="HIV181" s="395"/>
      <c r="HIW181" s="395"/>
      <c r="HIX181" s="395"/>
      <c r="HIY181" s="395"/>
      <c r="HIZ181" s="395"/>
      <c r="HJA181" s="395"/>
      <c r="HJB181" s="395"/>
      <c r="HJC181" s="395"/>
      <c r="HJD181" s="395"/>
      <c r="HJE181" s="395"/>
      <c r="HJF181" s="395"/>
      <c r="HJG181" s="395"/>
      <c r="HJH181" s="395"/>
      <c r="HJI181" s="395"/>
      <c r="HJJ181" s="395"/>
      <c r="HJK181" s="395"/>
      <c r="HJL181" s="395"/>
      <c r="HJM181" s="395"/>
      <c r="HJN181" s="395"/>
      <c r="HJO181" s="395"/>
      <c r="HJP181" s="395"/>
      <c r="HJQ181" s="395"/>
      <c r="HJR181" s="395"/>
      <c r="HJS181" s="395"/>
      <c r="HJT181" s="395"/>
      <c r="HJU181" s="395"/>
      <c r="HJV181" s="395"/>
      <c r="HJW181" s="395"/>
      <c r="HJX181" s="395"/>
      <c r="HJY181" s="395"/>
      <c r="HJZ181" s="395"/>
      <c r="HKA181" s="395"/>
      <c r="HKB181" s="395"/>
      <c r="HKC181" s="395"/>
      <c r="HKD181" s="395"/>
      <c r="HKE181" s="395"/>
      <c r="HKF181" s="395"/>
      <c r="HKG181" s="395"/>
      <c r="HKH181" s="395"/>
      <c r="HKI181" s="395"/>
      <c r="HKJ181" s="395"/>
      <c r="HKK181" s="395"/>
      <c r="HKL181" s="395"/>
      <c r="HKM181" s="395"/>
      <c r="HKN181" s="395"/>
      <c r="HKO181" s="395"/>
      <c r="HKP181" s="395"/>
      <c r="HKQ181" s="395"/>
      <c r="HKR181" s="395"/>
      <c r="HKS181" s="395"/>
      <c r="HKT181" s="395"/>
      <c r="HKU181" s="395"/>
      <c r="HKV181" s="395"/>
      <c r="HKW181" s="395"/>
      <c r="HKX181" s="395"/>
      <c r="HKY181" s="395"/>
      <c r="HKZ181" s="395"/>
      <c r="HLA181" s="395"/>
      <c r="HLB181" s="395"/>
      <c r="HLC181" s="395"/>
      <c r="HLD181" s="395"/>
      <c r="HLE181" s="395"/>
      <c r="HLF181" s="395"/>
      <c r="HLG181" s="395"/>
      <c r="HLH181" s="395"/>
      <c r="HLI181" s="395"/>
      <c r="HLJ181" s="395"/>
      <c r="HLK181" s="395"/>
      <c r="HLL181" s="395"/>
      <c r="HLM181" s="395"/>
      <c r="HLN181" s="395"/>
      <c r="HLO181" s="395"/>
      <c r="HLP181" s="395"/>
      <c r="HLQ181" s="395"/>
      <c r="HLR181" s="395"/>
      <c r="HLS181" s="395"/>
      <c r="HLT181" s="395"/>
      <c r="HLU181" s="395"/>
      <c r="HLV181" s="395"/>
      <c r="HLW181" s="395"/>
      <c r="HLX181" s="395"/>
      <c r="HLY181" s="395"/>
      <c r="HLZ181" s="395"/>
      <c r="HMA181" s="395"/>
      <c r="HMB181" s="395"/>
      <c r="HMC181" s="395"/>
      <c r="HMD181" s="395"/>
      <c r="HME181" s="395"/>
      <c r="HMF181" s="395"/>
      <c r="HMG181" s="395"/>
      <c r="HMH181" s="395"/>
      <c r="HMI181" s="395"/>
      <c r="HMJ181" s="395"/>
      <c r="HMK181" s="395"/>
      <c r="HML181" s="395"/>
      <c r="HMM181" s="395"/>
      <c r="HMN181" s="395"/>
      <c r="HMO181" s="395"/>
      <c r="HMP181" s="395"/>
      <c r="HMQ181" s="395"/>
      <c r="HMR181" s="395"/>
      <c r="HMS181" s="395"/>
      <c r="HMT181" s="395"/>
      <c r="HMU181" s="395"/>
      <c r="HMV181" s="395"/>
      <c r="HMW181" s="395"/>
      <c r="HMX181" s="395"/>
      <c r="HMY181" s="395"/>
      <c r="HMZ181" s="395"/>
      <c r="HNA181" s="395"/>
      <c r="HNB181" s="395"/>
      <c r="HNC181" s="395"/>
      <c r="HND181" s="395"/>
      <c r="HNE181" s="395"/>
      <c r="HNF181" s="395"/>
      <c r="HNG181" s="395"/>
      <c r="HNH181" s="395"/>
      <c r="HNI181" s="395"/>
      <c r="HNJ181" s="395"/>
      <c r="HNK181" s="395"/>
      <c r="HNL181" s="395"/>
      <c r="HNM181" s="395"/>
      <c r="HNN181" s="395"/>
      <c r="HNO181" s="395"/>
      <c r="HNP181" s="395"/>
      <c r="HNQ181" s="395"/>
      <c r="HNR181" s="395"/>
      <c r="HNS181" s="395"/>
      <c r="HNT181" s="395"/>
      <c r="HNU181" s="395"/>
      <c r="HNV181" s="395"/>
      <c r="HNW181" s="395"/>
      <c r="HNX181" s="395"/>
      <c r="HNY181" s="395"/>
      <c r="HNZ181" s="395"/>
      <c r="HOA181" s="395"/>
      <c r="HOB181" s="395"/>
      <c r="HOC181" s="395"/>
      <c r="HOD181" s="395"/>
      <c r="HOE181" s="395"/>
      <c r="HOF181" s="395"/>
      <c r="HOG181" s="395"/>
      <c r="HOH181" s="395"/>
      <c r="HOI181" s="395"/>
      <c r="HOJ181" s="395"/>
      <c r="HOK181" s="395"/>
      <c r="HOL181" s="395"/>
      <c r="HOM181" s="395"/>
      <c r="HON181" s="395"/>
      <c r="HOO181" s="395"/>
      <c r="HOP181" s="395"/>
      <c r="HOQ181" s="395"/>
      <c r="HOR181" s="395"/>
      <c r="HOS181" s="395"/>
      <c r="HOT181" s="395"/>
      <c r="HOU181" s="395"/>
      <c r="HOV181" s="395"/>
      <c r="HOW181" s="395"/>
      <c r="HOX181" s="395"/>
      <c r="HOY181" s="395"/>
      <c r="HOZ181" s="395"/>
      <c r="HPA181" s="395"/>
      <c r="HPB181" s="395"/>
      <c r="HPC181" s="395"/>
      <c r="HPD181" s="395"/>
      <c r="HPE181" s="395"/>
      <c r="HPF181" s="395"/>
      <c r="HPG181" s="395"/>
      <c r="HPH181" s="395"/>
      <c r="HPI181" s="395"/>
      <c r="HPJ181" s="395"/>
      <c r="HPK181" s="395"/>
      <c r="HPL181" s="395"/>
      <c r="HPM181" s="395"/>
      <c r="HPN181" s="395"/>
      <c r="HPO181" s="395"/>
      <c r="HPP181" s="395"/>
      <c r="HPQ181" s="395"/>
      <c r="HPR181" s="395"/>
      <c r="HPS181" s="395"/>
      <c r="HPT181" s="395"/>
      <c r="HPU181" s="395"/>
      <c r="HPV181" s="395"/>
      <c r="HPW181" s="395"/>
      <c r="HPX181" s="395"/>
      <c r="HPY181" s="395"/>
      <c r="HPZ181" s="395"/>
      <c r="HQA181" s="395"/>
      <c r="HQB181" s="395"/>
      <c r="HQC181" s="395"/>
      <c r="HQD181" s="395"/>
      <c r="HQE181" s="395"/>
      <c r="HQF181" s="395"/>
      <c r="HQG181" s="395"/>
      <c r="HQH181" s="395"/>
      <c r="HQI181" s="395"/>
      <c r="HQJ181" s="395"/>
      <c r="HQK181" s="395"/>
      <c r="HQL181" s="395"/>
      <c r="HQM181" s="395"/>
      <c r="HQN181" s="395"/>
      <c r="HQO181" s="395"/>
      <c r="HQP181" s="395"/>
      <c r="HQQ181" s="395"/>
      <c r="HQR181" s="395"/>
      <c r="HQS181" s="395"/>
      <c r="HQT181" s="395"/>
      <c r="HQU181" s="395"/>
      <c r="HQV181" s="395"/>
      <c r="HQW181" s="395"/>
      <c r="HQX181" s="395"/>
      <c r="HQY181" s="395"/>
      <c r="HQZ181" s="395"/>
      <c r="HRA181" s="395"/>
      <c r="HRB181" s="395"/>
      <c r="HRC181" s="395"/>
      <c r="HRD181" s="395"/>
      <c r="HRE181" s="395"/>
      <c r="HRF181" s="395"/>
      <c r="HRG181" s="395"/>
      <c r="HRH181" s="395"/>
      <c r="HRI181" s="395"/>
      <c r="HRJ181" s="395"/>
      <c r="HRK181" s="395"/>
      <c r="HRL181" s="395"/>
      <c r="HRM181" s="395"/>
      <c r="HRN181" s="395"/>
      <c r="HRO181" s="395"/>
      <c r="HRP181" s="395"/>
      <c r="HRQ181" s="395"/>
      <c r="HRR181" s="395"/>
      <c r="HRS181" s="395"/>
      <c r="HRT181" s="395"/>
      <c r="HRU181" s="395"/>
      <c r="HRV181" s="395"/>
      <c r="HRW181" s="395"/>
      <c r="HRX181" s="395"/>
      <c r="HRY181" s="395"/>
      <c r="HRZ181" s="395"/>
      <c r="HSA181" s="395"/>
      <c r="HSB181" s="395"/>
      <c r="HSC181" s="395"/>
      <c r="HSD181" s="395"/>
      <c r="HSE181" s="395"/>
      <c r="HSF181" s="395"/>
      <c r="HSG181" s="395"/>
      <c r="HSH181" s="395"/>
      <c r="HSI181" s="395"/>
      <c r="HSJ181" s="395"/>
      <c r="HSK181" s="395"/>
      <c r="HSL181" s="395"/>
      <c r="HSM181" s="395"/>
      <c r="HSN181" s="395"/>
      <c r="HSO181" s="395"/>
      <c r="HSP181" s="395"/>
      <c r="HSQ181" s="395"/>
      <c r="HSR181" s="395"/>
      <c r="HSS181" s="395"/>
      <c r="HST181" s="395"/>
      <c r="HSU181" s="395"/>
      <c r="HSV181" s="395"/>
      <c r="HSW181" s="395"/>
      <c r="HSX181" s="395"/>
      <c r="HSY181" s="395"/>
      <c r="HSZ181" s="395"/>
      <c r="HTA181" s="395"/>
      <c r="HTB181" s="395"/>
      <c r="HTC181" s="395"/>
      <c r="HTD181" s="395"/>
      <c r="HTE181" s="395"/>
      <c r="HTF181" s="395"/>
      <c r="HTG181" s="395"/>
      <c r="HTH181" s="395"/>
      <c r="HTI181" s="395"/>
      <c r="HTJ181" s="395"/>
      <c r="HTK181" s="395"/>
      <c r="HTL181" s="395"/>
      <c r="HTM181" s="395"/>
      <c r="HTN181" s="395"/>
      <c r="HTO181" s="395"/>
      <c r="HTP181" s="395"/>
      <c r="HTQ181" s="395"/>
      <c r="HTR181" s="395"/>
      <c r="HTS181" s="395"/>
      <c r="HTT181" s="395"/>
      <c r="HTU181" s="395"/>
      <c r="HTV181" s="395"/>
      <c r="HTW181" s="395"/>
      <c r="HTX181" s="395"/>
      <c r="HTY181" s="395"/>
      <c r="HTZ181" s="395"/>
      <c r="HUA181" s="395"/>
      <c r="HUB181" s="395"/>
      <c r="HUC181" s="395"/>
      <c r="HUD181" s="395"/>
      <c r="HUE181" s="395"/>
      <c r="HUF181" s="395"/>
      <c r="HUG181" s="395"/>
      <c r="HUH181" s="395"/>
      <c r="HUI181" s="395"/>
      <c r="HUJ181" s="395"/>
      <c r="HUK181" s="395"/>
      <c r="HUL181" s="395"/>
      <c r="HUM181" s="395"/>
      <c r="HUN181" s="395"/>
      <c r="HUO181" s="395"/>
      <c r="HUP181" s="395"/>
      <c r="HUQ181" s="395"/>
      <c r="HUR181" s="395"/>
      <c r="HUS181" s="395"/>
      <c r="HUT181" s="395"/>
      <c r="HUU181" s="395"/>
      <c r="HUV181" s="395"/>
      <c r="HUW181" s="395"/>
      <c r="HUX181" s="395"/>
      <c r="HUY181" s="395"/>
      <c r="HUZ181" s="395"/>
      <c r="HVA181" s="395"/>
      <c r="HVB181" s="395"/>
      <c r="HVC181" s="395"/>
      <c r="HVD181" s="395"/>
      <c r="HVE181" s="395"/>
      <c r="HVF181" s="395"/>
      <c r="HVG181" s="395"/>
      <c r="HVH181" s="395"/>
      <c r="HVI181" s="395"/>
      <c r="HVJ181" s="395"/>
      <c r="HVK181" s="395"/>
      <c r="HVL181" s="395"/>
      <c r="HVM181" s="395"/>
      <c r="HVN181" s="395"/>
      <c r="HVO181" s="395"/>
      <c r="HVP181" s="395"/>
      <c r="HVQ181" s="395"/>
      <c r="HVR181" s="395"/>
      <c r="HVS181" s="395"/>
      <c r="HVT181" s="395"/>
      <c r="HVU181" s="395"/>
      <c r="HVV181" s="395"/>
      <c r="HVW181" s="395"/>
      <c r="HVX181" s="395"/>
      <c r="HVY181" s="395"/>
      <c r="HVZ181" s="395"/>
      <c r="HWA181" s="395"/>
      <c r="HWB181" s="395"/>
      <c r="HWC181" s="395"/>
      <c r="HWD181" s="395"/>
      <c r="HWE181" s="395"/>
      <c r="HWF181" s="395"/>
      <c r="HWG181" s="395"/>
      <c r="HWH181" s="395"/>
      <c r="HWI181" s="395"/>
      <c r="HWJ181" s="395"/>
      <c r="HWK181" s="395"/>
      <c r="HWL181" s="395"/>
      <c r="HWM181" s="395"/>
      <c r="HWN181" s="395"/>
      <c r="HWO181" s="395"/>
      <c r="HWP181" s="395"/>
      <c r="HWQ181" s="395"/>
      <c r="HWR181" s="395"/>
      <c r="HWS181" s="395"/>
      <c r="HWT181" s="395"/>
      <c r="HWU181" s="395"/>
      <c r="HWV181" s="395"/>
      <c r="HWW181" s="395"/>
      <c r="HWX181" s="395"/>
      <c r="HWY181" s="395"/>
      <c r="HWZ181" s="395"/>
      <c r="HXA181" s="395"/>
      <c r="HXB181" s="395"/>
      <c r="HXC181" s="395"/>
      <c r="HXD181" s="395"/>
      <c r="HXE181" s="395"/>
      <c r="HXF181" s="395"/>
      <c r="HXG181" s="395"/>
      <c r="HXH181" s="395"/>
      <c r="HXI181" s="395"/>
      <c r="HXJ181" s="395"/>
      <c r="HXK181" s="395"/>
      <c r="HXL181" s="395"/>
      <c r="HXM181" s="395"/>
      <c r="HXN181" s="395"/>
      <c r="HXO181" s="395"/>
      <c r="HXP181" s="395"/>
      <c r="HXQ181" s="395"/>
      <c r="HXR181" s="395"/>
      <c r="HXS181" s="395"/>
      <c r="HXT181" s="395"/>
      <c r="HXU181" s="395"/>
      <c r="HXV181" s="395"/>
      <c r="HXW181" s="395"/>
      <c r="HXX181" s="395"/>
      <c r="HXY181" s="395"/>
      <c r="HXZ181" s="395"/>
      <c r="HYA181" s="395"/>
      <c r="HYB181" s="395"/>
      <c r="HYC181" s="395"/>
      <c r="HYD181" s="395"/>
      <c r="HYE181" s="395"/>
      <c r="HYF181" s="395"/>
      <c r="HYG181" s="395"/>
      <c r="HYH181" s="395"/>
      <c r="HYI181" s="395"/>
      <c r="HYJ181" s="395"/>
      <c r="HYK181" s="395"/>
      <c r="HYL181" s="395"/>
      <c r="HYM181" s="395"/>
      <c r="HYN181" s="395"/>
      <c r="HYO181" s="395"/>
      <c r="HYP181" s="395"/>
      <c r="HYQ181" s="395"/>
      <c r="HYR181" s="395"/>
      <c r="HYS181" s="395"/>
      <c r="HYT181" s="395"/>
      <c r="HYU181" s="395"/>
      <c r="HYV181" s="395"/>
      <c r="HYW181" s="395"/>
      <c r="HYX181" s="395"/>
      <c r="HYY181" s="395"/>
      <c r="HYZ181" s="395"/>
      <c r="HZA181" s="395"/>
      <c r="HZB181" s="395"/>
      <c r="HZC181" s="395"/>
      <c r="HZD181" s="395"/>
      <c r="HZE181" s="395"/>
      <c r="HZF181" s="395"/>
      <c r="HZG181" s="395"/>
      <c r="HZH181" s="395"/>
      <c r="HZI181" s="395"/>
      <c r="HZJ181" s="395"/>
      <c r="HZK181" s="395"/>
      <c r="HZL181" s="395"/>
      <c r="HZM181" s="395"/>
      <c r="HZN181" s="395"/>
      <c r="HZO181" s="395"/>
      <c r="HZP181" s="395"/>
      <c r="HZQ181" s="395"/>
      <c r="HZR181" s="395"/>
      <c r="HZS181" s="395"/>
      <c r="HZT181" s="395"/>
      <c r="HZU181" s="395"/>
      <c r="HZV181" s="395"/>
      <c r="HZW181" s="395"/>
      <c r="HZX181" s="395"/>
      <c r="HZY181" s="395"/>
      <c r="HZZ181" s="395"/>
      <c r="IAA181" s="395"/>
      <c r="IAB181" s="395"/>
      <c r="IAC181" s="395"/>
      <c r="IAD181" s="395"/>
      <c r="IAE181" s="395"/>
      <c r="IAF181" s="395"/>
      <c r="IAG181" s="395"/>
      <c r="IAH181" s="395"/>
      <c r="IAI181" s="395"/>
      <c r="IAJ181" s="395"/>
      <c r="IAK181" s="395"/>
      <c r="IAL181" s="395"/>
      <c r="IAM181" s="395"/>
      <c r="IAN181" s="395"/>
      <c r="IAO181" s="395"/>
      <c r="IAP181" s="395"/>
      <c r="IAQ181" s="395"/>
      <c r="IAR181" s="395"/>
      <c r="IAS181" s="395"/>
      <c r="IAT181" s="395"/>
      <c r="IAU181" s="395"/>
      <c r="IAV181" s="395"/>
      <c r="IAW181" s="395"/>
      <c r="IAX181" s="395"/>
      <c r="IAY181" s="395"/>
      <c r="IAZ181" s="395"/>
      <c r="IBA181" s="395"/>
      <c r="IBB181" s="395"/>
      <c r="IBC181" s="395"/>
      <c r="IBD181" s="395"/>
      <c r="IBE181" s="395"/>
      <c r="IBF181" s="395"/>
      <c r="IBG181" s="395"/>
      <c r="IBH181" s="395"/>
      <c r="IBI181" s="395"/>
      <c r="IBJ181" s="395"/>
      <c r="IBK181" s="395"/>
      <c r="IBL181" s="395"/>
      <c r="IBM181" s="395"/>
      <c r="IBN181" s="395"/>
      <c r="IBO181" s="395"/>
      <c r="IBP181" s="395"/>
      <c r="IBQ181" s="395"/>
      <c r="IBR181" s="395"/>
      <c r="IBS181" s="395"/>
      <c r="IBT181" s="395"/>
      <c r="IBU181" s="395"/>
      <c r="IBV181" s="395"/>
      <c r="IBW181" s="395"/>
      <c r="IBX181" s="395"/>
      <c r="IBY181" s="395"/>
      <c r="IBZ181" s="395"/>
      <c r="ICA181" s="395"/>
      <c r="ICB181" s="395"/>
      <c r="ICC181" s="395"/>
      <c r="ICD181" s="395"/>
      <c r="ICE181" s="395"/>
      <c r="ICF181" s="395"/>
      <c r="ICG181" s="395"/>
      <c r="ICH181" s="395"/>
      <c r="ICI181" s="395"/>
      <c r="ICJ181" s="395"/>
      <c r="ICK181" s="395"/>
      <c r="ICL181" s="395"/>
      <c r="ICM181" s="395"/>
      <c r="ICN181" s="395"/>
      <c r="ICO181" s="395"/>
      <c r="ICP181" s="395"/>
      <c r="ICQ181" s="395"/>
      <c r="ICR181" s="395"/>
      <c r="ICS181" s="395"/>
      <c r="ICT181" s="395"/>
      <c r="ICU181" s="395"/>
      <c r="ICV181" s="395"/>
      <c r="ICW181" s="395"/>
      <c r="ICX181" s="395"/>
      <c r="ICY181" s="395"/>
      <c r="ICZ181" s="395"/>
      <c r="IDA181" s="395"/>
      <c r="IDB181" s="395"/>
      <c r="IDC181" s="395"/>
      <c r="IDD181" s="395"/>
      <c r="IDE181" s="395"/>
      <c r="IDF181" s="395"/>
      <c r="IDG181" s="395"/>
      <c r="IDH181" s="395"/>
      <c r="IDI181" s="395"/>
      <c r="IDJ181" s="395"/>
      <c r="IDK181" s="395"/>
      <c r="IDL181" s="395"/>
      <c r="IDM181" s="395"/>
      <c r="IDN181" s="395"/>
      <c r="IDO181" s="395"/>
      <c r="IDP181" s="395"/>
      <c r="IDQ181" s="395"/>
      <c r="IDR181" s="395"/>
      <c r="IDS181" s="395"/>
      <c r="IDT181" s="395"/>
      <c r="IDU181" s="395"/>
      <c r="IDV181" s="395"/>
      <c r="IDW181" s="395"/>
      <c r="IDX181" s="395"/>
      <c r="IDY181" s="395"/>
      <c r="IDZ181" s="395"/>
      <c r="IEA181" s="395"/>
      <c r="IEB181" s="395"/>
      <c r="IEC181" s="395"/>
      <c r="IED181" s="395"/>
      <c r="IEE181" s="395"/>
      <c r="IEF181" s="395"/>
      <c r="IEG181" s="395"/>
      <c r="IEH181" s="395"/>
      <c r="IEI181" s="395"/>
      <c r="IEJ181" s="395"/>
      <c r="IEK181" s="395"/>
      <c r="IEL181" s="395"/>
      <c r="IEM181" s="395"/>
      <c r="IEN181" s="395"/>
      <c r="IEO181" s="395"/>
      <c r="IEP181" s="395"/>
      <c r="IEQ181" s="395"/>
      <c r="IER181" s="395"/>
      <c r="IES181" s="395"/>
      <c r="IET181" s="395"/>
      <c r="IEU181" s="395"/>
      <c r="IEV181" s="395"/>
      <c r="IEW181" s="395"/>
      <c r="IEX181" s="395"/>
      <c r="IEY181" s="395"/>
      <c r="IEZ181" s="395"/>
      <c r="IFA181" s="395"/>
      <c r="IFB181" s="395"/>
      <c r="IFC181" s="395"/>
      <c r="IFD181" s="395"/>
      <c r="IFE181" s="395"/>
      <c r="IFF181" s="395"/>
      <c r="IFG181" s="395"/>
      <c r="IFH181" s="395"/>
      <c r="IFI181" s="395"/>
      <c r="IFJ181" s="395"/>
      <c r="IFK181" s="395"/>
      <c r="IFL181" s="395"/>
      <c r="IFM181" s="395"/>
      <c r="IFN181" s="395"/>
      <c r="IFO181" s="395"/>
      <c r="IFP181" s="395"/>
      <c r="IFQ181" s="395"/>
      <c r="IFR181" s="395"/>
      <c r="IFS181" s="395"/>
      <c r="IFT181" s="395"/>
      <c r="IFU181" s="395"/>
      <c r="IFV181" s="395"/>
      <c r="IFW181" s="395"/>
      <c r="IFX181" s="395"/>
      <c r="IFY181" s="395"/>
      <c r="IFZ181" s="395"/>
      <c r="IGA181" s="395"/>
      <c r="IGB181" s="395"/>
      <c r="IGC181" s="395"/>
      <c r="IGD181" s="395"/>
      <c r="IGE181" s="395"/>
      <c r="IGF181" s="395"/>
      <c r="IGG181" s="395"/>
      <c r="IGH181" s="395"/>
      <c r="IGI181" s="395"/>
      <c r="IGJ181" s="395"/>
      <c r="IGK181" s="395"/>
      <c r="IGL181" s="395"/>
      <c r="IGM181" s="395"/>
      <c r="IGN181" s="395"/>
      <c r="IGO181" s="395"/>
      <c r="IGP181" s="395"/>
      <c r="IGQ181" s="395"/>
      <c r="IGR181" s="395"/>
      <c r="IGS181" s="395"/>
      <c r="IGT181" s="395"/>
      <c r="IGU181" s="395"/>
      <c r="IGV181" s="395"/>
      <c r="IGW181" s="395"/>
      <c r="IGX181" s="395"/>
      <c r="IGY181" s="395"/>
      <c r="IGZ181" s="395"/>
      <c r="IHA181" s="395"/>
      <c r="IHB181" s="395"/>
      <c r="IHC181" s="395"/>
      <c r="IHD181" s="395"/>
      <c r="IHE181" s="395"/>
      <c r="IHF181" s="395"/>
      <c r="IHG181" s="395"/>
      <c r="IHH181" s="395"/>
      <c r="IHI181" s="395"/>
      <c r="IHJ181" s="395"/>
      <c r="IHK181" s="395"/>
      <c r="IHL181" s="395"/>
      <c r="IHM181" s="395"/>
      <c r="IHN181" s="395"/>
      <c r="IHO181" s="395"/>
      <c r="IHP181" s="395"/>
      <c r="IHQ181" s="395"/>
      <c r="IHR181" s="395"/>
      <c r="IHS181" s="395"/>
      <c r="IHT181" s="395"/>
      <c r="IHU181" s="395"/>
      <c r="IHV181" s="395"/>
      <c r="IHW181" s="395"/>
      <c r="IHX181" s="395"/>
      <c r="IHY181" s="395"/>
      <c r="IHZ181" s="395"/>
      <c r="IIA181" s="395"/>
      <c r="IIB181" s="395"/>
      <c r="IIC181" s="395"/>
      <c r="IID181" s="395"/>
      <c r="IIE181" s="395"/>
      <c r="IIF181" s="395"/>
      <c r="IIG181" s="395"/>
      <c r="IIH181" s="395"/>
      <c r="III181" s="395"/>
      <c r="IIJ181" s="395"/>
      <c r="IIK181" s="395"/>
      <c r="IIL181" s="395"/>
      <c r="IIM181" s="395"/>
      <c r="IIN181" s="395"/>
      <c r="IIO181" s="395"/>
      <c r="IIP181" s="395"/>
      <c r="IIQ181" s="395"/>
      <c r="IIR181" s="395"/>
      <c r="IIS181" s="395"/>
      <c r="IIT181" s="395"/>
      <c r="IIU181" s="395"/>
      <c r="IIV181" s="395"/>
      <c r="IIW181" s="395"/>
      <c r="IIX181" s="395"/>
      <c r="IIY181" s="395"/>
      <c r="IIZ181" s="395"/>
      <c r="IJA181" s="395"/>
      <c r="IJB181" s="395"/>
      <c r="IJC181" s="395"/>
      <c r="IJD181" s="395"/>
      <c r="IJE181" s="395"/>
      <c r="IJF181" s="395"/>
      <c r="IJG181" s="395"/>
      <c r="IJH181" s="395"/>
      <c r="IJI181" s="395"/>
      <c r="IJJ181" s="395"/>
      <c r="IJK181" s="395"/>
      <c r="IJL181" s="395"/>
      <c r="IJM181" s="395"/>
      <c r="IJN181" s="395"/>
      <c r="IJO181" s="395"/>
      <c r="IJP181" s="395"/>
      <c r="IJQ181" s="395"/>
      <c r="IJR181" s="395"/>
      <c r="IJS181" s="395"/>
      <c r="IJT181" s="395"/>
      <c r="IJU181" s="395"/>
      <c r="IJV181" s="395"/>
      <c r="IJW181" s="395"/>
      <c r="IJX181" s="395"/>
      <c r="IJY181" s="395"/>
      <c r="IJZ181" s="395"/>
      <c r="IKA181" s="395"/>
      <c r="IKB181" s="395"/>
      <c r="IKC181" s="395"/>
      <c r="IKD181" s="395"/>
      <c r="IKE181" s="395"/>
      <c r="IKF181" s="395"/>
      <c r="IKG181" s="395"/>
      <c r="IKH181" s="395"/>
      <c r="IKI181" s="395"/>
      <c r="IKJ181" s="395"/>
      <c r="IKK181" s="395"/>
      <c r="IKL181" s="395"/>
      <c r="IKM181" s="395"/>
      <c r="IKN181" s="395"/>
      <c r="IKO181" s="395"/>
      <c r="IKP181" s="395"/>
      <c r="IKQ181" s="395"/>
      <c r="IKR181" s="395"/>
      <c r="IKS181" s="395"/>
      <c r="IKT181" s="395"/>
      <c r="IKU181" s="395"/>
      <c r="IKV181" s="395"/>
      <c r="IKW181" s="395"/>
      <c r="IKX181" s="395"/>
      <c r="IKY181" s="395"/>
      <c r="IKZ181" s="395"/>
      <c r="ILA181" s="395"/>
      <c r="ILB181" s="395"/>
      <c r="ILC181" s="395"/>
      <c r="ILD181" s="395"/>
      <c r="ILE181" s="395"/>
      <c r="ILF181" s="395"/>
      <c r="ILG181" s="395"/>
      <c r="ILH181" s="395"/>
      <c r="ILI181" s="395"/>
      <c r="ILJ181" s="395"/>
      <c r="ILK181" s="395"/>
      <c r="ILL181" s="395"/>
      <c r="ILM181" s="395"/>
      <c r="ILN181" s="395"/>
      <c r="ILO181" s="395"/>
      <c r="ILP181" s="395"/>
      <c r="ILQ181" s="395"/>
      <c r="ILR181" s="395"/>
      <c r="ILS181" s="395"/>
      <c r="ILT181" s="395"/>
      <c r="ILU181" s="395"/>
      <c r="ILV181" s="395"/>
      <c r="ILW181" s="395"/>
      <c r="ILX181" s="395"/>
      <c r="ILY181" s="395"/>
      <c r="ILZ181" s="395"/>
      <c r="IMA181" s="395"/>
      <c r="IMB181" s="395"/>
      <c r="IMC181" s="395"/>
      <c r="IMD181" s="395"/>
      <c r="IME181" s="395"/>
      <c r="IMF181" s="395"/>
      <c r="IMG181" s="395"/>
      <c r="IMH181" s="395"/>
      <c r="IMI181" s="395"/>
      <c r="IMJ181" s="395"/>
      <c r="IMK181" s="395"/>
      <c r="IML181" s="395"/>
      <c r="IMM181" s="395"/>
      <c r="IMN181" s="395"/>
      <c r="IMO181" s="395"/>
      <c r="IMP181" s="395"/>
      <c r="IMQ181" s="395"/>
      <c r="IMR181" s="395"/>
      <c r="IMS181" s="395"/>
      <c r="IMT181" s="395"/>
      <c r="IMU181" s="395"/>
      <c r="IMV181" s="395"/>
      <c r="IMW181" s="395"/>
      <c r="IMX181" s="395"/>
      <c r="IMY181" s="395"/>
      <c r="IMZ181" s="395"/>
      <c r="INA181" s="395"/>
      <c r="INB181" s="395"/>
      <c r="INC181" s="395"/>
      <c r="IND181" s="395"/>
      <c r="INE181" s="395"/>
      <c r="INF181" s="395"/>
      <c r="ING181" s="395"/>
      <c r="INH181" s="395"/>
      <c r="INI181" s="395"/>
      <c r="INJ181" s="395"/>
      <c r="INK181" s="395"/>
      <c r="INL181" s="395"/>
      <c r="INM181" s="395"/>
      <c r="INN181" s="395"/>
      <c r="INO181" s="395"/>
      <c r="INP181" s="395"/>
      <c r="INQ181" s="395"/>
      <c r="INR181" s="395"/>
      <c r="INS181" s="395"/>
      <c r="INT181" s="395"/>
      <c r="INU181" s="395"/>
      <c r="INV181" s="395"/>
      <c r="INW181" s="395"/>
      <c r="INX181" s="395"/>
      <c r="INY181" s="395"/>
      <c r="INZ181" s="395"/>
      <c r="IOA181" s="395"/>
      <c r="IOB181" s="395"/>
      <c r="IOC181" s="395"/>
      <c r="IOD181" s="395"/>
      <c r="IOE181" s="395"/>
      <c r="IOF181" s="395"/>
      <c r="IOG181" s="395"/>
      <c r="IOH181" s="395"/>
      <c r="IOI181" s="395"/>
      <c r="IOJ181" s="395"/>
      <c r="IOK181" s="395"/>
      <c r="IOL181" s="395"/>
      <c r="IOM181" s="395"/>
      <c r="ION181" s="395"/>
      <c r="IOO181" s="395"/>
      <c r="IOP181" s="395"/>
      <c r="IOQ181" s="395"/>
      <c r="IOR181" s="395"/>
      <c r="IOS181" s="395"/>
      <c r="IOT181" s="395"/>
      <c r="IOU181" s="395"/>
      <c r="IOV181" s="395"/>
      <c r="IOW181" s="395"/>
      <c r="IOX181" s="395"/>
      <c r="IOY181" s="395"/>
      <c r="IOZ181" s="395"/>
      <c r="IPA181" s="395"/>
      <c r="IPB181" s="395"/>
      <c r="IPC181" s="395"/>
      <c r="IPD181" s="395"/>
      <c r="IPE181" s="395"/>
      <c r="IPF181" s="395"/>
      <c r="IPG181" s="395"/>
      <c r="IPH181" s="395"/>
      <c r="IPI181" s="395"/>
      <c r="IPJ181" s="395"/>
      <c r="IPK181" s="395"/>
      <c r="IPL181" s="395"/>
      <c r="IPM181" s="395"/>
      <c r="IPN181" s="395"/>
      <c r="IPO181" s="395"/>
      <c r="IPP181" s="395"/>
      <c r="IPQ181" s="395"/>
      <c r="IPR181" s="395"/>
      <c r="IPS181" s="395"/>
      <c r="IPT181" s="395"/>
      <c r="IPU181" s="395"/>
      <c r="IPV181" s="395"/>
      <c r="IPW181" s="395"/>
      <c r="IPX181" s="395"/>
      <c r="IPY181" s="395"/>
      <c r="IPZ181" s="395"/>
      <c r="IQA181" s="395"/>
      <c r="IQB181" s="395"/>
      <c r="IQC181" s="395"/>
      <c r="IQD181" s="395"/>
      <c r="IQE181" s="395"/>
      <c r="IQF181" s="395"/>
      <c r="IQG181" s="395"/>
      <c r="IQH181" s="395"/>
      <c r="IQI181" s="395"/>
      <c r="IQJ181" s="395"/>
      <c r="IQK181" s="395"/>
      <c r="IQL181" s="395"/>
      <c r="IQM181" s="395"/>
      <c r="IQN181" s="395"/>
      <c r="IQO181" s="395"/>
      <c r="IQP181" s="395"/>
      <c r="IQQ181" s="395"/>
      <c r="IQR181" s="395"/>
      <c r="IQS181" s="395"/>
      <c r="IQT181" s="395"/>
      <c r="IQU181" s="395"/>
      <c r="IQV181" s="395"/>
      <c r="IQW181" s="395"/>
      <c r="IQX181" s="395"/>
      <c r="IQY181" s="395"/>
      <c r="IQZ181" s="395"/>
      <c r="IRA181" s="395"/>
      <c r="IRB181" s="395"/>
      <c r="IRC181" s="395"/>
      <c r="IRD181" s="395"/>
      <c r="IRE181" s="395"/>
      <c r="IRF181" s="395"/>
      <c r="IRG181" s="395"/>
      <c r="IRH181" s="395"/>
      <c r="IRI181" s="395"/>
      <c r="IRJ181" s="395"/>
      <c r="IRK181" s="395"/>
      <c r="IRL181" s="395"/>
      <c r="IRM181" s="395"/>
      <c r="IRN181" s="395"/>
      <c r="IRO181" s="395"/>
      <c r="IRP181" s="395"/>
      <c r="IRQ181" s="395"/>
      <c r="IRR181" s="395"/>
      <c r="IRS181" s="395"/>
      <c r="IRT181" s="395"/>
      <c r="IRU181" s="395"/>
      <c r="IRV181" s="395"/>
      <c r="IRW181" s="395"/>
      <c r="IRX181" s="395"/>
      <c r="IRY181" s="395"/>
      <c r="IRZ181" s="395"/>
      <c r="ISA181" s="395"/>
      <c r="ISB181" s="395"/>
      <c r="ISC181" s="395"/>
      <c r="ISD181" s="395"/>
      <c r="ISE181" s="395"/>
      <c r="ISF181" s="395"/>
      <c r="ISG181" s="395"/>
      <c r="ISH181" s="395"/>
      <c r="ISI181" s="395"/>
      <c r="ISJ181" s="395"/>
      <c r="ISK181" s="395"/>
      <c r="ISL181" s="395"/>
      <c r="ISM181" s="395"/>
      <c r="ISN181" s="395"/>
      <c r="ISO181" s="395"/>
      <c r="ISP181" s="395"/>
      <c r="ISQ181" s="395"/>
      <c r="ISR181" s="395"/>
      <c r="ISS181" s="395"/>
      <c r="IST181" s="395"/>
      <c r="ISU181" s="395"/>
      <c r="ISV181" s="395"/>
      <c r="ISW181" s="395"/>
      <c r="ISX181" s="395"/>
      <c r="ISY181" s="395"/>
      <c r="ISZ181" s="395"/>
      <c r="ITA181" s="395"/>
      <c r="ITB181" s="395"/>
      <c r="ITC181" s="395"/>
      <c r="ITD181" s="395"/>
      <c r="ITE181" s="395"/>
      <c r="ITF181" s="395"/>
      <c r="ITG181" s="395"/>
      <c r="ITH181" s="395"/>
      <c r="ITI181" s="395"/>
      <c r="ITJ181" s="395"/>
      <c r="ITK181" s="395"/>
      <c r="ITL181" s="395"/>
      <c r="ITM181" s="395"/>
      <c r="ITN181" s="395"/>
      <c r="ITO181" s="395"/>
      <c r="ITP181" s="395"/>
      <c r="ITQ181" s="395"/>
      <c r="ITR181" s="395"/>
      <c r="ITS181" s="395"/>
      <c r="ITT181" s="395"/>
      <c r="ITU181" s="395"/>
      <c r="ITV181" s="395"/>
      <c r="ITW181" s="395"/>
      <c r="ITX181" s="395"/>
      <c r="ITY181" s="395"/>
      <c r="ITZ181" s="395"/>
      <c r="IUA181" s="395"/>
      <c r="IUB181" s="395"/>
      <c r="IUC181" s="395"/>
      <c r="IUD181" s="395"/>
      <c r="IUE181" s="395"/>
      <c r="IUF181" s="395"/>
      <c r="IUG181" s="395"/>
      <c r="IUH181" s="395"/>
      <c r="IUI181" s="395"/>
      <c r="IUJ181" s="395"/>
      <c r="IUK181" s="395"/>
      <c r="IUL181" s="395"/>
      <c r="IUM181" s="395"/>
      <c r="IUN181" s="395"/>
      <c r="IUO181" s="395"/>
      <c r="IUP181" s="395"/>
      <c r="IUQ181" s="395"/>
      <c r="IUR181" s="395"/>
      <c r="IUS181" s="395"/>
      <c r="IUT181" s="395"/>
      <c r="IUU181" s="395"/>
      <c r="IUV181" s="395"/>
      <c r="IUW181" s="395"/>
      <c r="IUX181" s="395"/>
      <c r="IUY181" s="395"/>
      <c r="IUZ181" s="395"/>
      <c r="IVA181" s="395"/>
      <c r="IVB181" s="395"/>
      <c r="IVC181" s="395"/>
      <c r="IVD181" s="395"/>
      <c r="IVE181" s="395"/>
      <c r="IVF181" s="395"/>
      <c r="IVG181" s="395"/>
      <c r="IVH181" s="395"/>
      <c r="IVI181" s="395"/>
      <c r="IVJ181" s="395"/>
      <c r="IVK181" s="395"/>
      <c r="IVL181" s="395"/>
      <c r="IVM181" s="395"/>
      <c r="IVN181" s="395"/>
      <c r="IVO181" s="395"/>
      <c r="IVP181" s="395"/>
      <c r="IVQ181" s="395"/>
      <c r="IVR181" s="395"/>
      <c r="IVS181" s="395"/>
      <c r="IVT181" s="395"/>
      <c r="IVU181" s="395"/>
      <c r="IVV181" s="395"/>
      <c r="IVW181" s="395"/>
      <c r="IVX181" s="395"/>
      <c r="IVY181" s="395"/>
      <c r="IVZ181" s="395"/>
      <c r="IWA181" s="395"/>
      <c r="IWB181" s="395"/>
      <c r="IWC181" s="395"/>
      <c r="IWD181" s="395"/>
      <c r="IWE181" s="395"/>
      <c r="IWF181" s="395"/>
      <c r="IWG181" s="395"/>
      <c r="IWH181" s="395"/>
      <c r="IWI181" s="395"/>
      <c r="IWJ181" s="395"/>
      <c r="IWK181" s="395"/>
      <c r="IWL181" s="395"/>
      <c r="IWM181" s="395"/>
      <c r="IWN181" s="395"/>
      <c r="IWO181" s="395"/>
      <c r="IWP181" s="395"/>
      <c r="IWQ181" s="395"/>
      <c r="IWR181" s="395"/>
      <c r="IWS181" s="395"/>
      <c r="IWT181" s="395"/>
      <c r="IWU181" s="395"/>
      <c r="IWV181" s="395"/>
      <c r="IWW181" s="395"/>
      <c r="IWX181" s="395"/>
      <c r="IWY181" s="395"/>
      <c r="IWZ181" s="395"/>
      <c r="IXA181" s="395"/>
      <c r="IXB181" s="395"/>
      <c r="IXC181" s="395"/>
      <c r="IXD181" s="395"/>
      <c r="IXE181" s="395"/>
      <c r="IXF181" s="395"/>
      <c r="IXG181" s="395"/>
      <c r="IXH181" s="395"/>
      <c r="IXI181" s="395"/>
      <c r="IXJ181" s="395"/>
      <c r="IXK181" s="395"/>
      <c r="IXL181" s="395"/>
      <c r="IXM181" s="395"/>
      <c r="IXN181" s="395"/>
      <c r="IXO181" s="395"/>
      <c r="IXP181" s="395"/>
      <c r="IXQ181" s="395"/>
      <c r="IXR181" s="395"/>
      <c r="IXS181" s="395"/>
      <c r="IXT181" s="395"/>
      <c r="IXU181" s="395"/>
      <c r="IXV181" s="395"/>
      <c r="IXW181" s="395"/>
      <c r="IXX181" s="395"/>
      <c r="IXY181" s="395"/>
      <c r="IXZ181" s="395"/>
      <c r="IYA181" s="395"/>
      <c r="IYB181" s="395"/>
      <c r="IYC181" s="395"/>
      <c r="IYD181" s="395"/>
      <c r="IYE181" s="395"/>
      <c r="IYF181" s="395"/>
      <c r="IYG181" s="395"/>
      <c r="IYH181" s="395"/>
      <c r="IYI181" s="395"/>
      <c r="IYJ181" s="395"/>
      <c r="IYK181" s="395"/>
      <c r="IYL181" s="395"/>
      <c r="IYM181" s="395"/>
      <c r="IYN181" s="395"/>
      <c r="IYO181" s="395"/>
      <c r="IYP181" s="395"/>
      <c r="IYQ181" s="395"/>
      <c r="IYR181" s="395"/>
      <c r="IYS181" s="395"/>
      <c r="IYT181" s="395"/>
      <c r="IYU181" s="395"/>
      <c r="IYV181" s="395"/>
      <c r="IYW181" s="395"/>
      <c r="IYX181" s="395"/>
      <c r="IYY181" s="395"/>
      <c r="IYZ181" s="395"/>
      <c r="IZA181" s="395"/>
      <c r="IZB181" s="395"/>
      <c r="IZC181" s="395"/>
      <c r="IZD181" s="395"/>
      <c r="IZE181" s="395"/>
      <c r="IZF181" s="395"/>
      <c r="IZG181" s="395"/>
      <c r="IZH181" s="395"/>
      <c r="IZI181" s="395"/>
      <c r="IZJ181" s="395"/>
      <c r="IZK181" s="395"/>
      <c r="IZL181" s="395"/>
      <c r="IZM181" s="395"/>
      <c r="IZN181" s="395"/>
      <c r="IZO181" s="395"/>
      <c r="IZP181" s="395"/>
      <c r="IZQ181" s="395"/>
      <c r="IZR181" s="395"/>
      <c r="IZS181" s="395"/>
      <c r="IZT181" s="395"/>
      <c r="IZU181" s="395"/>
      <c r="IZV181" s="395"/>
      <c r="IZW181" s="395"/>
      <c r="IZX181" s="395"/>
      <c r="IZY181" s="395"/>
      <c r="IZZ181" s="395"/>
      <c r="JAA181" s="395"/>
      <c r="JAB181" s="395"/>
      <c r="JAC181" s="395"/>
      <c r="JAD181" s="395"/>
      <c r="JAE181" s="395"/>
      <c r="JAF181" s="395"/>
      <c r="JAG181" s="395"/>
      <c r="JAH181" s="395"/>
      <c r="JAI181" s="395"/>
      <c r="JAJ181" s="395"/>
      <c r="JAK181" s="395"/>
      <c r="JAL181" s="395"/>
      <c r="JAM181" s="395"/>
      <c r="JAN181" s="395"/>
      <c r="JAO181" s="395"/>
      <c r="JAP181" s="395"/>
      <c r="JAQ181" s="395"/>
      <c r="JAR181" s="395"/>
      <c r="JAS181" s="395"/>
      <c r="JAT181" s="395"/>
      <c r="JAU181" s="395"/>
      <c r="JAV181" s="395"/>
      <c r="JAW181" s="395"/>
      <c r="JAX181" s="395"/>
      <c r="JAY181" s="395"/>
      <c r="JAZ181" s="395"/>
      <c r="JBA181" s="395"/>
      <c r="JBB181" s="395"/>
      <c r="JBC181" s="395"/>
      <c r="JBD181" s="395"/>
      <c r="JBE181" s="395"/>
      <c r="JBF181" s="395"/>
      <c r="JBG181" s="395"/>
      <c r="JBH181" s="395"/>
      <c r="JBI181" s="395"/>
      <c r="JBJ181" s="395"/>
      <c r="JBK181" s="395"/>
      <c r="JBL181" s="395"/>
      <c r="JBM181" s="395"/>
      <c r="JBN181" s="395"/>
      <c r="JBO181" s="395"/>
      <c r="JBP181" s="395"/>
      <c r="JBQ181" s="395"/>
      <c r="JBR181" s="395"/>
      <c r="JBS181" s="395"/>
      <c r="JBT181" s="395"/>
      <c r="JBU181" s="395"/>
      <c r="JBV181" s="395"/>
      <c r="JBW181" s="395"/>
      <c r="JBX181" s="395"/>
      <c r="JBY181" s="395"/>
      <c r="JBZ181" s="395"/>
      <c r="JCA181" s="395"/>
      <c r="JCB181" s="395"/>
      <c r="JCC181" s="395"/>
      <c r="JCD181" s="395"/>
      <c r="JCE181" s="395"/>
      <c r="JCF181" s="395"/>
      <c r="JCG181" s="395"/>
      <c r="JCH181" s="395"/>
      <c r="JCI181" s="395"/>
      <c r="JCJ181" s="395"/>
      <c r="JCK181" s="395"/>
      <c r="JCL181" s="395"/>
      <c r="JCM181" s="395"/>
      <c r="JCN181" s="395"/>
      <c r="JCO181" s="395"/>
      <c r="JCP181" s="395"/>
      <c r="JCQ181" s="395"/>
      <c r="JCR181" s="395"/>
      <c r="JCS181" s="395"/>
      <c r="JCT181" s="395"/>
      <c r="JCU181" s="395"/>
      <c r="JCV181" s="395"/>
      <c r="JCW181" s="395"/>
      <c r="JCX181" s="395"/>
      <c r="JCY181" s="395"/>
      <c r="JCZ181" s="395"/>
      <c r="JDA181" s="395"/>
      <c r="JDB181" s="395"/>
      <c r="JDC181" s="395"/>
      <c r="JDD181" s="395"/>
      <c r="JDE181" s="395"/>
      <c r="JDF181" s="395"/>
      <c r="JDG181" s="395"/>
      <c r="JDH181" s="395"/>
      <c r="JDI181" s="395"/>
      <c r="JDJ181" s="395"/>
      <c r="JDK181" s="395"/>
      <c r="JDL181" s="395"/>
      <c r="JDM181" s="395"/>
      <c r="JDN181" s="395"/>
      <c r="JDO181" s="395"/>
      <c r="JDP181" s="395"/>
      <c r="JDQ181" s="395"/>
      <c r="JDR181" s="395"/>
      <c r="JDS181" s="395"/>
      <c r="JDT181" s="395"/>
      <c r="JDU181" s="395"/>
      <c r="JDV181" s="395"/>
      <c r="JDW181" s="395"/>
      <c r="JDX181" s="395"/>
      <c r="JDY181" s="395"/>
      <c r="JDZ181" s="395"/>
      <c r="JEA181" s="395"/>
      <c r="JEB181" s="395"/>
      <c r="JEC181" s="395"/>
      <c r="JED181" s="395"/>
      <c r="JEE181" s="395"/>
      <c r="JEF181" s="395"/>
      <c r="JEG181" s="395"/>
      <c r="JEH181" s="395"/>
      <c r="JEI181" s="395"/>
      <c r="JEJ181" s="395"/>
      <c r="JEK181" s="395"/>
      <c r="JEL181" s="395"/>
      <c r="JEM181" s="395"/>
      <c r="JEN181" s="395"/>
      <c r="JEO181" s="395"/>
      <c r="JEP181" s="395"/>
      <c r="JEQ181" s="395"/>
      <c r="JER181" s="395"/>
      <c r="JES181" s="395"/>
      <c r="JET181" s="395"/>
      <c r="JEU181" s="395"/>
      <c r="JEV181" s="395"/>
      <c r="JEW181" s="395"/>
      <c r="JEX181" s="395"/>
      <c r="JEY181" s="395"/>
      <c r="JEZ181" s="395"/>
      <c r="JFA181" s="395"/>
      <c r="JFB181" s="395"/>
      <c r="JFC181" s="395"/>
      <c r="JFD181" s="395"/>
      <c r="JFE181" s="395"/>
      <c r="JFF181" s="395"/>
      <c r="JFG181" s="395"/>
      <c r="JFH181" s="395"/>
      <c r="JFI181" s="395"/>
      <c r="JFJ181" s="395"/>
      <c r="JFK181" s="395"/>
      <c r="JFL181" s="395"/>
      <c r="JFM181" s="395"/>
      <c r="JFN181" s="395"/>
      <c r="JFO181" s="395"/>
      <c r="JFP181" s="395"/>
      <c r="JFQ181" s="395"/>
      <c r="JFR181" s="395"/>
      <c r="JFS181" s="395"/>
      <c r="JFT181" s="395"/>
      <c r="JFU181" s="395"/>
      <c r="JFV181" s="395"/>
      <c r="JFW181" s="395"/>
      <c r="JFX181" s="395"/>
      <c r="JFY181" s="395"/>
      <c r="JFZ181" s="395"/>
      <c r="JGA181" s="395"/>
      <c r="JGB181" s="395"/>
      <c r="JGC181" s="395"/>
      <c r="JGD181" s="395"/>
      <c r="JGE181" s="395"/>
      <c r="JGF181" s="395"/>
      <c r="JGG181" s="395"/>
      <c r="JGH181" s="395"/>
      <c r="JGI181" s="395"/>
      <c r="JGJ181" s="395"/>
      <c r="JGK181" s="395"/>
      <c r="JGL181" s="395"/>
      <c r="JGM181" s="395"/>
      <c r="JGN181" s="395"/>
      <c r="JGO181" s="395"/>
      <c r="JGP181" s="395"/>
      <c r="JGQ181" s="395"/>
      <c r="JGR181" s="395"/>
      <c r="JGS181" s="395"/>
      <c r="JGT181" s="395"/>
      <c r="JGU181" s="395"/>
      <c r="JGV181" s="395"/>
      <c r="JGW181" s="395"/>
      <c r="JGX181" s="395"/>
      <c r="JGY181" s="395"/>
      <c r="JGZ181" s="395"/>
      <c r="JHA181" s="395"/>
      <c r="JHB181" s="395"/>
      <c r="JHC181" s="395"/>
      <c r="JHD181" s="395"/>
      <c r="JHE181" s="395"/>
      <c r="JHF181" s="395"/>
      <c r="JHG181" s="395"/>
      <c r="JHH181" s="395"/>
      <c r="JHI181" s="395"/>
      <c r="JHJ181" s="395"/>
      <c r="JHK181" s="395"/>
      <c r="JHL181" s="395"/>
      <c r="JHM181" s="395"/>
      <c r="JHN181" s="395"/>
      <c r="JHO181" s="395"/>
      <c r="JHP181" s="395"/>
      <c r="JHQ181" s="395"/>
      <c r="JHR181" s="395"/>
      <c r="JHS181" s="395"/>
      <c r="JHT181" s="395"/>
      <c r="JHU181" s="395"/>
      <c r="JHV181" s="395"/>
      <c r="JHW181" s="395"/>
      <c r="JHX181" s="395"/>
      <c r="JHY181" s="395"/>
      <c r="JHZ181" s="395"/>
      <c r="JIA181" s="395"/>
      <c r="JIB181" s="395"/>
      <c r="JIC181" s="395"/>
      <c r="JID181" s="395"/>
      <c r="JIE181" s="395"/>
      <c r="JIF181" s="395"/>
      <c r="JIG181" s="395"/>
      <c r="JIH181" s="395"/>
      <c r="JII181" s="395"/>
      <c r="JIJ181" s="395"/>
      <c r="JIK181" s="395"/>
      <c r="JIL181" s="395"/>
      <c r="JIM181" s="395"/>
      <c r="JIN181" s="395"/>
      <c r="JIO181" s="395"/>
      <c r="JIP181" s="395"/>
      <c r="JIQ181" s="395"/>
      <c r="JIR181" s="395"/>
      <c r="JIS181" s="395"/>
      <c r="JIT181" s="395"/>
      <c r="JIU181" s="395"/>
      <c r="JIV181" s="395"/>
      <c r="JIW181" s="395"/>
      <c r="JIX181" s="395"/>
      <c r="JIY181" s="395"/>
      <c r="JIZ181" s="395"/>
      <c r="JJA181" s="395"/>
      <c r="JJB181" s="395"/>
      <c r="JJC181" s="395"/>
      <c r="JJD181" s="395"/>
      <c r="JJE181" s="395"/>
      <c r="JJF181" s="395"/>
      <c r="JJG181" s="395"/>
      <c r="JJH181" s="395"/>
      <c r="JJI181" s="395"/>
      <c r="JJJ181" s="395"/>
      <c r="JJK181" s="395"/>
      <c r="JJL181" s="395"/>
      <c r="JJM181" s="395"/>
      <c r="JJN181" s="395"/>
      <c r="JJO181" s="395"/>
      <c r="JJP181" s="395"/>
      <c r="JJQ181" s="395"/>
      <c r="JJR181" s="395"/>
      <c r="JJS181" s="395"/>
      <c r="JJT181" s="395"/>
      <c r="JJU181" s="395"/>
      <c r="JJV181" s="395"/>
      <c r="JJW181" s="395"/>
      <c r="JJX181" s="395"/>
      <c r="JJY181" s="395"/>
      <c r="JJZ181" s="395"/>
      <c r="JKA181" s="395"/>
      <c r="JKB181" s="395"/>
      <c r="JKC181" s="395"/>
      <c r="JKD181" s="395"/>
      <c r="JKE181" s="395"/>
      <c r="JKF181" s="395"/>
      <c r="JKG181" s="395"/>
      <c r="JKH181" s="395"/>
      <c r="JKI181" s="395"/>
      <c r="JKJ181" s="395"/>
      <c r="JKK181" s="395"/>
      <c r="JKL181" s="395"/>
      <c r="JKM181" s="395"/>
      <c r="JKN181" s="395"/>
      <c r="JKO181" s="395"/>
      <c r="JKP181" s="395"/>
      <c r="JKQ181" s="395"/>
      <c r="JKR181" s="395"/>
      <c r="JKS181" s="395"/>
      <c r="JKT181" s="395"/>
      <c r="JKU181" s="395"/>
      <c r="JKV181" s="395"/>
      <c r="JKW181" s="395"/>
      <c r="JKX181" s="395"/>
      <c r="JKY181" s="395"/>
      <c r="JKZ181" s="395"/>
      <c r="JLA181" s="395"/>
      <c r="JLB181" s="395"/>
      <c r="JLC181" s="395"/>
      <c r="JLD181" s="395"/>
      <c r="JLE181" s="395"/>
      <c r="JLF181" s="395"/>
      <c r="JLG181" s="395"/>
      <c r="JLH181" s="395"/>
      <c r="JLI181" s="395"/>
      <c r="JLJ181" s="395"/>
      <c r="JLK181" s="395"/>
      <c r="JLL181" s="395"/>
      <c r="JLM181" s="395"/>
      <c r="JLN181" s="395"/>
      <c r="JLO181" s="395"/>
      <c r="JLP181" s="395"/>
      <c r="JLQ181" s="395"/>
      <c r="JLR181" s="395"/>
      <c r="JLS181" s="395"/>
      <c r="JLT181" s="395"/>
      <c r="JLU181" s="395"/>
      <c r="JLV181" s="395"/>
      <c r="JLW181" s="395"/>
      <c r="JLX181" s="395"/>
      <c r="JLY181" s="395"/>
      <c r="JLZ181" s="395"/>
      <c r="JMA181" s="395"/>
      <c r="JMB181" s="395"/>
      <c r="JMC181" s="395"/>
      <c r="JMD181" s="395"/>
      <c r="JME181" s="395"/>
      <c r="JMF181" s="395"/>
      <c r="JMG181" s="395"/>
      <c r="JMH181" s="395"/>
      <c r="JMI181" s="395"/>
      <c r="JMJ181" s="395"/>
      <c r="JMK181" s="395"/>
      <c r="JML181" s="395"/>
      <c r="JMM181" s="395"/>
      <c r="JMN181" s="395"/>
      <c r="JMO181" s="395"/>
      <c r="JMP181" s="395"/>
      <c r="JMQ181" s="395"/>
      <c r="JMR181" s="395"/>
      <c r="JMS181" s="395"/>
      <c r="JMT181" s="395"/>
      <c r="JMU181" s="395"/>
      <c r="JMV181" s="395"/>
      <c r="JMW181" s="395"/>
      <c r="JMX181" s="395"/>
      <c r="JMY181" s="395"/>
      <c r="JMZ181" s="395"/>
      <c r="JNA181" s="395"/>
      <c r="JNB181" s="395"/>
      <c r="JNC181" s="395"/>
      <c r="JND181" s="395"/>
      <c r="JNE181" s="395"/>
      <c r="JNF181" s="395"/>
      <c r="JNG181" s="395"/>
      <c r="JNH181" s="395"/>
      <c r="JNI181" s="395"/>
      <c r="JNJ181" s="395"/>
      <c r="JNK181" s="395"/>
      <c r="JNL181" s="395"/>
      <c r="JNM181" s="395"/>
      <c r="JNN181" s="395"/>
      <c r="JNO181" s="395"/>
      <c r="JNP181" s="395"/>
      <c r="JNQ181" s="395"/>
      <c r="JNR181" s="395"/>
      <c r="JNS181" s="395"/>
      <c r="JNT181" s="395"/>
      <c r="JNU181" s="395"/>
      <c r="JNV181" s="395"/>
      <c r="JNW181" s="395"/>
      <c r="JNX181" s="395"/>
      <c r="JNY181" s="395"/>
      <c r="JNZ181" s="395"/>
      <c r="JOA181" s="395"/>
      <c r="JOB181" s="395"/>
      <c r="JOC181" s="395"/>
      <c r="JOD181" s="395"/>
      <c r="JOE181" s="395"/>
      <c r="JOF181" s="395"/>
      <c r="JOG181" s="395"/>
      <c r="JOH181" s="395"/>
      <c r="JOI181" s="395"/>
      <c r="JOJ181" s="395"/>
      <c r="JOK181" s="395"/>
      <c r="JOL181" s="395"/>
      <c r="JOM181" s="395"/>
      <c r="JON181" s="395"/>
      <c r="JOO181" s="395"/>
      <c r="JOP181" s="395"/>
      <c r="JOQ181" s="395"/>
      <c r="JOR181" s="395"/>
      <c r="JOS181" s="395"/>
      <c r="JOT181" s="395"/>
      <c r="JOU181" s="395"/>
      <c r="JOV181" s="395"/>
      <c r="JOW181" s="395"/>
      <c r="JOX181" s="395"/>
      <c r="JOY181" s="395"/>
      <c r="JOZ181" s="395"/>
      <c r="JPA181" s="395"/>
      <c r="JPB181" s="395"/>
      <c r="JPC181" s="395"/>
      <c r="JPD181" s="395"/>
      <c r="JPE181" s="395"/>
      <c r="JPF181" s="395"/>
      <c r="JPG181" s="395"/>
      <c r="JPH181" s="395"/>
      <c r="JPI181" s="395"/>
      <c r="JPJ181" s="395"/>
      <c r="JPK181" s="395"/>
      <c r="JPL181" s="395"/>
      <c r="JPM181" s="395"/>
      <c r="JPN181" s="395"/>
      <c r="JPO181" s="395"/>
      <c r="JPP181" s="395"/>
      <c r="JPQ181" s="395"/>
      <c r="JPR181" s="395"/>
      <c r="JPS181" s="395"/>
      <c r="JPT181" s="395"/>
      <c r="JPU181" s="395"/>
      <c r="JPV181" s="395"/>
      <c r="JPW181" s="395"/>
      <c r="JPX181" s="395"/>
      <c r="JPY181" s="395"/>
      <c r="JPZ181" s="395"/>
      <c r="JQA181" s="395"/>
      <c r="JQB181" s="395"/>
      <c r="JQC181" s="395"/>
      <c r="JQD181" s="395"/>
      <c r="JQE181" s="395"/>
      <c r="JQF181" s="395"/>
      <c r="JQG181" s="395"/>
      <c r="JQH181" s="395"/>
      <c r="JQI181" s="395"/>
      <c r="JQJ181" s="395"/>
      <c r="JQK181" s="395"/>
      <c r="JQL181" s="395"/>
      <c r="JQM181" s="395"/>
      <c r="JQN181" s="395"/>
      <c r="JQO181" s="395"/>
      <c r="JQP181" s="395"/>
      <c r="JQQ181" s="395"/>
      <c r="JQR181" s="395"/>
      <c r="JQS181" s="395"/>
      <c r="JQT181" s="395"/>
      <c r="JQU181" s="395"/>
      <c r="JQV181" s="395"/>
      <c r="JQW181" s="395"/>
      <c r="JQX181" s="395"/>
      <c r="JQY181" s="395"/>
      <c r="JQZ181" s="395"/>
      <c r="JRA181" s="395"/>
      <c r="JRB181" s="395"/>
      <c r="JRC181" s="395"/>
      <c r="JRD181" s="395"/>
      <c r="JRE181" s="395"/>
      <c r="JRF181" s="395"/>
      <c r="JRG181" s="395"/>
      <c r="JRH181" s="395"/>
      <c r="JRI181" s="395"/>
      <c r="JRJ181" s="395"/>
      <c r="JRK181" s="395"/>
      <c r="JRL181" s="395"/>
      <c r="JRM181" s="395"/>
      <c r="JRN181" s="395"/>
      <c r="JRO181" s="395"/>
      <c r="JRP181" s="395"/>
      <c r="JRQ181" s="395"/>
      <c r="JRR181" s="395"/>
      <c r="JRS181" s="395"/>
      <c r="JRT181" s="395"/>
      <c r="JRU181" s="395"/>
      <c r="JRV181" s="395"/>
      <c r="JRW181" s="395"/>
      <c r="JRX181" s="395"/>
      <c r="JRY181" s="395"/>
      <c r="JRZ181" s="395"/>
      <c r="JSA181" s="395"/>
      <c r="JSB181" s="395"/>
      <c r="JSC181" s="395"/>
      <c r="JSD181" s="395"/>
      <c r="JSE181" s="395"/>
      <c r="JSF181" s="395"/>
      <c r="JSG181" s="395"/>
      <c r="JSH181" s="395"/>
      <c r="JSI181" s="395"/>
      <c r="JSJ181" s="395"/>
      <c r="JSK181" s="395"/>
      <c r="JSL181" s="395"/>
      <c r="JSM181" s="395"/>
      <c r="JSN181" s="395"/>
      <c r="JSO181" s="395"/>
      <c r="JSP181" s="395"/>
      <c r="JSQ181" s="395"/>
      <c r="JSR181" s="395"/>
      <c r="JSS181" s="395"/>
      <c r="JST181" s="395"/>
      <c r="JSU181" s="395"/>
      <c r="JSV181" s="395"/>
      <c r="JSW181" s="395"/>
      <c r="JSX181" s="395"/>
      <c r="JSY181" s="395"/>
      <c r="JSZ181" s="395"/>
      <c r="JTA181" s="395"/>
      <c r="JTB181" s="395"/>
      <c r="JTC181" s="395"/>
      <c r="JTD181" s="395"/>
      <c r="JTE181" s="395"/>
      <c r="JTF181" s="395"/>
      <c r="JTG181" s="395"/>
      <c r="JTH181" s="395"/>
      <c r="JTI181" s="395"/>
      <c r="JTJ181" s="395"/>
      <c r="JTK181" s="395"/>
      <c r="JTL181" s="395"/>
      <c r="JTM181" s="395"/>
      <c r="JTN181" s="395"/>
      <c r="JTO181" s="395"/>
      <c r="JTP181" s="395"/>
      <c r="JTQ181" s="395"/>
      <c r="JTR181" s="395"/>
      <c r="JTS181" s="395"/>
      <c r="JTT181" s="395"/>
      <c r="JTU181" s="395"/>
      <c r="JTV181" s="395"/>
      <c r="JTW181" s="395"/>
      <c r="JTX181" s="395"/>
      <c r="JTY181" s="395"/>
      <c r="JTZ181" s="395"/>
      <c r="JUA181" s="395"/>
      <c r="JUB181" s="395"/>
      <c r="JUC181" s="395"/>
      <c r="JUD181" s="395"/>
      <c r="JUE181" s="395"/>
      <c r="JUF181" s="395"/>
      <c r="JUG181" s="395"/>
      <c r="JUH181" s="395"/>
      <c r="JUI181" s="395"/>
      <c r="JUJ181" s="395"/>
      <c r="JUK181" s="395"/>
      <c r="JUL181" s="395"/>
      <c r="JUM181" s="395"/>
      <c r="JUN181" s="395"/>
      <c r="JUO181" s="395"/>
      <c r="JUP181" s="395"/>
      <c r="JUQ181" s="395"/>
      <c r="JUR181" s="395"/>
      <c r="JUS181" s="395"/>
      <c r="JUT181" s="395"/>
      <c r="JUU181" s="395"/>
      <c r="JUV181" s="395"/>
      <c r="JUW181" s="395"/>
      <c r="JUX181" s="395"/>
      <c r="JUY181" s="395"/>
      <c r="JUZ181" s="395"/>
      <c r="JVA181" s="395"/>
      <c r="JVB181" s="395"/>
      <c r="JVC181" s="395"/>
      <c r="JVD181" s="395"/>
      <c r="JVE181" s="395"/>
      <c r="JVF181" s="395"/>
      <c r="JVG181" s="395"/>
      <c r="JVH181" s="395"/>
      <c r="JVI181" s="395"/>
      <c r="JVJ181" s="395"/>
      <c r="JVK181" s="395"/>
      <c r="JVL181" s="395"/>
      <c r="JVM181" s="395"/>
      <c r="JVN181" s="395"/>
      <c r="JVO181" s="395"/>
      <c r="JVP181" s="395"/>
      <c r="JVQ181" s="395"/>
      <c r="JVR181" s="395"/>
      <c r="JVS181" s="395"/>
      <c r="JVT181" s="395"/>
      <c r="JVU181" s="395"/>
      <c r="JVV181" s="395"/>
      <c r="JVW181" s="395"/>
      <c r="JVX181" s="395"/>
      <c r="JVY181" s="395"/>
      <c r="JVZ181" s="395"/>
      <c r="JWA181" s="395"/>
      <c r="JWB181" s="395"/>
      <c r="JWC181" s="395"/>
      <c r="JWD181" s="395"/>
      <c r="JWE181" s="395"/>
      <c r="JWF181" s="395"/>
      <c r="JWG181" s="395"/>
      <c r="JWH181" s="395"/>
      <c r="JWI181" s="395"/>
      <c r="JWJ181" s="395"/>
      <c r="JWK181" s="395"/>
      <c r="JWL181" s="395"/>
      <c r="JWM181" s="395"/>
      <c r="JWN181" s="395"/>
      <c r="JWO181" s="395"/>
      <c r="JWP181" s="395"/>
      <c r="JWQ181" s="395"/>
      <c r="JWR181" s="395"/>
      <c r="JWS181" s="395"/>
      <c r="JWT181" s="395"/>
      <c r="JWU181" s="395"/>
      <c r="JWV181" s="395"/>
      <c r="JWW181" s="395"/>
      <c r="JWX181" s="395"/>
      <c r="JWY181" s="395"/>
      <c r="JWZ181" s="395"/>
      <c r="JXA181" s="395"/>
      <c r="JXB181" s="395"/>
      <c r="JXC181" s="395"/>
      <c r="JXD181" s="395"/>
      <c r="JXE181" s="395"/>
      <c r="JXF181" s="395"/>
      <c r="JXG181" s="395"/>
      <c r="JXH181" s="395"/>
      <c r="JXI181" s="395"/>
      <c r="JXJ181" s="395"/>
      <c r="JXK181" s="395"/>
      <c r="JXL181" s="395"/>
      <c r="JXM181" s="395"/>
      <c r="JXN181" s="395"/>
      <c r="JXO181" s="395"/>
      <c r="JXP181" s="395"/>
      <c r="JXQ181" s="395"/>
      <c r="JXR181" s="395"/>
      <c r="JXS181" s="395"/>
      <c r="JXT181" s="395"/>
      <c r="JXU181" s="395"/>
      <c r="JXV181" s="395"/>
      <c r="JXW181" s="395"/>
      <c r="JXX181" s="395"/>
      <c r="JXY181" s="395"/>
      <c r="JXZ181" s="395"/>
      <c r="JYA181" s="395"/>
      <c r="JYB181" s="395"/>
      <c r="JYC181" s="395"/>
      <c r="JYD181" s="395"/>
      <c r="JYE181" s="395"/>
      <c r="JYF181" s="395"/>
      <c r="JYG181" s="395"/>
      <c r="JYH181" s="395"/>
      <c r="JYI181" s="395"/>
      <c r="JYJ181" s="395"/>
      <c r="JYK181" s="395"/>
      <c r="JYL181" s="395"/>
      <c r="JYM181" s="395"/>
      <c r="JYN181" s="395"/>
      <c r="JYO181" s="395"/>
      <c r="JYP181" s="395"/>
      <c r="JYQ181" s="395"/>
      <c r="JYR181" s="395"/>
      <c r="JYS181" s="395"/>
      <c r="JYT181" s="395"/>
      <c r="JYU181" s="395"/>
      <c r="JYV181" s="395"/>
      <c r="JYW181" s="395"/>
      <c r="JYX181" s="395"/>
      <c r="JYY181" s="395"/>
      <c r="JYZ181" s="395"/>
      <c r="JZA181" s="395"/>
      <c r="JZB181" s="395"/>
      <c r="JZC181" s="395"/>
      <c r="JZD181" s="395"/>
      <c r="JZE181" s="395"/>
      <c r="JZF181" s="395"/>
      <c r="JZG181" s="395"/>
      <c r="JZH181" s="395"/>
      <c r="JZI181" s="395"/>
      <c r="JZJ181" s="395"/>
      <c r="JZK181" s="395"/>
      <c r="JZL181" s="395"/>
      <c r="JZM181" s="395"/>
      <c r="JZN181" s="395"/>
      <c r="JZO181" s="395"/>
      <c r="JZP181" s="395"/>
      <c r="JZQ181" s="395"/>
      <c r="JZR181" s="395"/>
      <c r="JZS181" s="395"/>
      <c r="JZT181" s="395"/>
      <c r="JZU181" s="395"/>
      <c r="JZV181" s="395"/>
      <c r="JZW181" s="395"/>
      <c r="JZX181" s="395"/>
      <c r="JZY181" s="395"/>
      <c r="JZZ181" s="395"/>
      <c r="KAA181" s="395"/>
      <c r="KAB181" s="395"/>
      <c r="KAC181" s="395"/>
      <c r="KAD181" s="395"/>
      <c r="KAE181" s="395"/>
      <c r="KAF181" s="395"/>
      <c r="KAG181" s="395"/>
      <c r="KAH181" s="395"/>
      <c r="KAI181" s="395"/>
      <c r="KAJ181" s="395"/>
      <c r="KAK181" s="395"/>
      <c r="KAL181" s="395"/>
      <c r="KAM181" s="395"/>
      <c r="KAN181" s="395"/>
      <c r="KAO181" s="395"/>
      <c r="KAP181" s="395"/>
      <c r="KAQ181" s="395"/>
      <c r="KAR181" s="395"/>
      <c r="KAS181" s="395"/>
      <c r="KAT181" s="395"/>
      <c r="KAU181" s="395"/>
      <c r="KAV181" s="395"/>
      <c r="KAW181" s="395"/>
      <c r="KAX181" s="395"/>
      <c r="KAY181" s="395"/>
      <c r="KAZ181" s="395"/>
      <c r="KBA181" s="395"/>
      <c r="KBB181" s="395"/>
      <c r="KBC181" s="395"/>
      <c r="KBD181" s="395"/>
      <c r="KBE181" s="395"/>
      <c r="KBF181" s="395"/>
      <c r="KBG181" s="395"/>
      <c r="KBH181" s="395"/>
      <c r="KBI181" s="395"/>
      <c r="KBJ181" s="395"/>
      <c r="KBK181" s="395"/>
      <c r="KBL181" s="395"/>
      <c r="KBM181" s="395"/>
      <c r="KBN181" s="395"/>
      <c r="KBO181" s="395"/>
      <c r="KBP181" s="395"/>
      <c r="KBQ181" s="395"/>
      <c r="KBR181" s="395"/>
      <c r="KBS181" s="395"/>
      <c r="KBT181" s="395"/>
      <c r="KBU181" s="395"/>
      <c r="KBV181" s="395"/>
      <c r="KBW181" s="395"/>
      <c r="KBX181" s="395"/>
      <c r="KBY181" s="395"/>
      <c r="KBZ181" s="395"/>
      <c r="KCA181" s="395"/>
      <c r="KCB181" s="395"/>
      <c r="KCC181" s="395"/>
      <c r="KCD181" s="395"/>
      <c r="KCE181" s="395"/>
      <c r="KCF181" s="395"/>
      <c r="KCG181" s="395"/>
      <c r="KCH181" s="395"/>
      <c r="KCI181" s="395"/>
      <c r="KCJ181" s="395"/>
      <c r="KCK181" s="395"/>
      <c r="KCL181" s="395"/>
      <c r="KCM181" s="395"/>
      <c r="KCN181" s="395"/>
      <c r="KCO181" s="395"/>
      <c r="KCP181" s="395"/>
      <c r="KCQ181" s="395"/>
      <c r="KCR181" s="395"/>
      <c r="KCS181" s="395"/>
      <c r="KCT181" s="395"/>
      <c r="KCU181" s="395"/>
      <c r="KCV181" s="395"/>
      <c r="KCW181" s="395"/>
      <c r="KCX181" s="395"/>
      <c r="KCY181" s="395"/>
      <c r="KCZ181" s="395"/>
      <c r="KDA181" s="395"/>
      <c r="KDB181" s="395"/>
      <c r="KDC181" s="395"/>
      <c r="KDD181" s="395"/>
      <c r="KDE181" s="395"/>
      <c r="KDF181" s="395"/>
      <c r="KDG181" s="395"/>
      <c r="KDH181" s="395"/>
      <c r="KDI181" s="395"/>
      <c r="KDJ181" s="395"/>
      <c r="KDK181" s="395"/>
      <c r="KDL181" s="395"/>
      <c r="KDM181" s="395"/>
      <c r="KDN181" s="395"/>
      <c r="KDO181" s="395"/>
      <c r="KDP181" s="395"/>
      <c r="KDQ181" s="395"/>
      <c r="KDR181" s="395"/>
      <c r="KDS181" s="395"/>
      <c r="KDT181" s="395"/>
      <c r="KDU181" s="395"/>
      <c r="KDV181" s="395"/>
      <c r="KDW181" s="395"/>
      <c r="KDX181" s="395"/>
      <c r="KDY181" s="395"/>
      <c r="KDZ181" s="395"/>
      <c r="KEA181" s="395"/>
      <c r="KEB181" s="395"/>
      <c r="KEC181" s="395"/>
      <c r="KED181" s="395"/>
      <c r="KEE181" s="395"/>
      <c r="KEF181" s="395"/>
      <c r="KEG181" s="395"/>
      <c r="KEH181" s="395"/>
      <c r="KEI181" s="395"/>
      <c r="KEJ181" s="395"/>
      <c r="KEK181" s="395"/>
      <c r="KEL181" s="395"/>
      <c r="KEM181" s="395"/>
      <c r="KEN181" s="395"/>
      <c r="KEO181" s="395"/>
      <c r="KEP181" s="395"/>
      <c r="KEQ181" s="395"/>
      <c r="KER181" s="395"/>
      <c r="KES181" s="395"/>
      <c r="KET181" s="395"/>
      <c r="KEU181" s="395"/>
      <c r="KEV181" s="395"/>
      <c r="KEW181" s="395"/>
      <c r="KEX181" s="395"/>
      <c r="KEY181" s="395"/>
      <c r="KEZ181" s="395"/>
      <c r="KFA181" s="395"/>
      <c r="KFB181" s="395"/>
      <c r="KFC181" s="395"/>
      <c r="KFD181" s="395"/>
      <c r="KFE181" s="395"/>
      <c r="KFF181" s="395"/>
      <c r="KFG181" s="395"/>
      <c r="KFH181" s="395"/>
      <c r="KFI181" s="395"/>
      <c r="KFJ181" s="395"/>
      <c r="KFK181" s="395"/>
      <c r="KFL181" s="395"/>
      <c r="KFM181" s="395"/>
      <c r="KFN181" s="395"/>
      <c r="KFO181" s="395"/>
      <c r="KFP181" s="395"/>
      <c r="KFQ181" s="395"/>
      <c r="KFR181" s="395"/>
      <c r="KFS181" s="395"/>
      <c r="KFT181" s="395"/>
      <c r="KFU181" s="395"/>
      <c r="KFV181" s="395"/>
      <c r="KFW181" s="395"/>
      <c r="KFX181" s="395"/>
      <c r="KFY181" s="395"/>
      <c r="KFZ181" s="395"/>
      <c r="KGA181" s="395"/>
      <c r="KGB181" s="395"/>
      <c r="KGC181" s="395"/>
      <c r="KGD181" s="395"/>
      <c r="KGE181" s="395"/>
      <c r="KGF181" s="395"/>
      <c r="KGG181" s="395"/>
      <c r="KGH181" s="395"/>
      <c r="KGI181" s="395"/>
      <c r="KGJ181" s="395"/>
      <c r="KGK181" s="395"/>
      <c r="KGL181" s="395"/>
      <c r="KGM181" s="395"/>
      <c r="KGN181" s="395"/>
      <c r="KGO181" s="395"/>
      <c r="KGP181" s="395"/>
      <c r="KGQ181" s="395"/>
      <c r="KGR181" s="395"/>
      <c r="KGS181" s="395"/>
      <c r="KGT181" s="395"/>
      <c r="KGU181" s="395"/>
      <c r="KGV181" s="395"/>
      <c r="KGW181" s="395"/>
      <c r="KGX181" s="395"/>
      <c r="KGY181" s="395"/>
      <c r="KGZ181" s="395"/>
      <c r="KHA181" s="395"/>
      <c r="KHB181" s="395"/>
      <c r="KHC181" s="395"/>
      <c r="KHD181" s="395"/>
      <c r="KHE181" s="395"/>
      <c r="KHF181" s="395"/>
      <c r="KHG181" s="395"/>
      <c r="KHH181" s="395"/>
      <c r="KHI181" s="395"/>
      <c r="KHJ181" s="395"/>
      <c r="KHK181" s="395"/>
      <c r="KHL181" s="395"/>
      <c r="KHM181" s="395"/>
      <c r="KHN181" s="395"/>
      <c r="KHO181" s="395"/>
      <c r="KHP181" s="395"/>
      <c r="KHQ181" s="395"/>
      <c r="KHR181" s="395"/>
      <c r="KHS181" s="395"/>
      <c r="KHT181" s="395"/>
      <c r="KHU181" s="395"/>
      <c r="KHV181" s="395"/>
      <c r="KHW181" s="395"/>
      <c r="KHX181" s="395"/>
      <c r="KHY181" s="395"/>
      <c r="KHZ181" s="395"/>
      <c r="KIA181" s="395"/>
      <c r="KIB181" s="395"/>
      <c r="KIC181" s="395"/>
      <c r="KID181" s="395"/>
      <c r="KIE181" s="395"/>
      <c r="KIF181" s="395"/>
      <c r="KIG181" s="395"/>
      <c r="KIH181" s="395"/>
      <c r="KII181" s="395"/>
      <c r="KIJ181" s="395"/>
      <c r="KIK181" s="395"/>
      <c r="KIL181" s="395"/>
      <c r="KIM181" s="395"/>
      <c r="KIN181" s="395"/>
      <c r="KIO181" s="395"/>
      <c r="KIP181" s="395"/>
      <c r="KIQ181" s="395"/>
      <c r="KIR181" s="395"/>
      <c r="KIS181" s="395"/>
      <c r="KIT181" s="395"/>
      <c r="KIU181" s="395"/>
      <c r="KIV181" s="395"/>
      <c r="KIW181" s="395"/>
      <c r="KIX181" s="395"/>
      <c r="KIY181" s="395"/>
      <c r="KIZ181" s="395"/>
      <c r="KJA181" s="395"/>
      <c r="KJB181" s="395"/>
      <c r="KJC181" s="395"/>
      <c r="KJD181" s="395"/>
      <c r="KJE181" s="395"/>
      <c r="KJF181" s="395"/>
      <c r="KJG181" s="395"/>
      <c r="KJH181" s="395"/>
      <c r="KJI181" s="395"/>
      <c r="KJJ181" s="395"/>
      <c r="KJK181" s="395"/>
      <c r="KJL181" s="395"/>
      <c r="KJM181" s="395"/>
      <c r="KJN181" s="395"/>
      <c r="KJO181" s="395"/>
      <c r="KJP181" s="395"/>
      <c r="KJQ181" s="395"/>
      <c r="KJR181" s="395"/>
      <c r="KJS181" s="395"/>
      <c r="KJT181" s="395"/>
      <c r="KJU181" s="395"/>
      <c r="KJV181" s="395"/>
      <c r="KJW181" s="395"/>
      <c r="KJX181" s="395"/>
      <c r="KJY181" s="395"/>
      <c r="KJZ181" s="395"/>
      <c r="KKA181" s="395"/>
      <c r="KKB181" s="395"/>
      <c r="KKC181" s="395"/>
      <c r="KKD181" s="395"/>
      <c r="KKE181" s="395"/>
      <c r="KKF181" s="395"/>
      <c r="KKG181" s="395"/>
      <c r="KKH181" s="395"/>
      <c r="KKI181" s="395"/>
      <c r="KKJ181" s="395"/>
      <c r="KKK181" s="395"/>
      <c r="KKL181" s="395"/>
      <c r="KKM181" s="395"/>
      <c r="KKN181" s="395"/>
      <c r="KKO181" s="395"/>
      <c r="KKP181" s="395"/>
      <c r="KKQ181" s="395"/>
      <c r="KKR181" s="395"/>
      <c r="KKS181" s="395"/>
      <c r="KKT181" s="395"/>
      <c r="KKU181" s="395"/>
      <c r="KKV181" s="395"/>
      <c r="KKW181" s="395"/>
      <c r="KKX181" s="395"/>
      <c r="KKY181" s="395"/>
      <c r="KKZ181" s="395"/>
      <c r="KLA181" s="395"/>
      <c r="KLB181" s="395"/>
      <c r="KLC181" s="395"/>
      <c r="KLD181" s="395"/>
      <c r="KLE181" s="395"/>
      <c r="KLF181" s="395"/>
      <c r="KLG181" s="395"/>
      <c r="KLH181" s="395"/>
      <c r="KLI181" s="395"/>
      <c r="KLJ181" s="395"/>
      <c r="KLK181" s="395"/>
      <c r="KLL181" s="395"/>
      <c r="KLM181" s="395"/>
      <c r="KLN181" s="395"/>
      <c r="KLO181" s="395"/>
      <c r="KLP181" s="395"/>
      <c r="KLQ181" s="395"/>
      <c r="KLR181" s="395"/>
      <c r="KLS181" s="395"/>
      <c r="KLT181" s="395"/>
      <c r="KLU181" s="395"/>
      <c r="KLV181" s="395"/>
      <c r="KLW181" s="395"/>
      <c r="KLX181" s="395"/>
      <c r="KLY181" s="395"/>
      <c r="KLZ181" s="395"/>
      <c r="KMA181" s="395"/>
      <c r="KMB181" s="395"/>
      <c r="KMC181" s="395"/>
      <c r="KMD181" s="395"/>
      <c r="KME181" s="395"/>
      <c r="KMF181" s="395"/>
      <c r="KMG181" s="395"/>
      <c r="KMH181" s="395"/>
      <c r="KMI181" s="395"/>
      <c r="KMJ181" s="395"/>
      <c r="KMK181" s="395"/>
      <c r="KML181" s="395"/>
      <c r="KMM181" s="395"/>
      <c r="KMN181" s="395"/>
      <c r="KMO181" s="395"/>
      <c r="KMP181" s="395"/>
      <c r="KMQ181" s="395"/>
      <c r="KMR181" s="395"/>
      <c r="KMS181" s="395"/>
      <c r="KMT181" s="395"/>
      <c r="KMU181" s="395"/>
      <c r="KMV181" s="395"/>
      <c r="KMW181" s="395"/>
      <c r="KMX181" s="395"/>
      <c r="KMY181" s="395"/>
      <c r="KMZ181" s="395"/>
      <c r="KNA181" s="395"/>
      <c r="KNB181" s="395"/>
      <c r="KNC181" s="395"/>
      <c r="KND181" s="395"/>
      <c r="KNE181" s="395"/>
      <c r="KNF181" s="395"/>
      <c r="KNG181" s="395"/>
      <c r="KNH181" s="395"/>
      <c r="KNI181" s="395"/>
      <c r="KNJ181" s="395"/>
      <c r="KNK181" s="395"/>
      <c r="KNL181" s="395"/>
      <c r="KNM181" s="395"/>
      <c r="KNN181" s="395"/>
      <c r="KNO181" s="395"/>
      <c r="KNP181" s="395"/>
      <c r="KNQ181" s="395"/>
      <c r="KNR181" s="395"/>
      <c r="KNS181" s="395"/>
      <c r="KNT181" s="395"/>
      <c r="KNU181" s="395"/>
      <c r="KNV181" s="395"/>
      <c r="KNW181" s="395"/>
      <c r="KNX181" s="395"/>
      <c r="KNY181" s="395"/>
      <c r="KNZ181" s="395"/>
      <c r="KOA181" s="395"/>
      <c r="KOB181" s="395"/>
      <c r="KOC181" s="395"/>
      <c r="KOD181" s="395"/>
      <c r="KOE181" s="395"/>
      <c r="KOF181" s="395"/>
      <c r="KOG181" s="395"/>
      <c r="KOH181" s="395"/>
      <c r="KOI181" s="395"/>
      <c r="KOJ181" s="395"/>
      <c r="KOK181" s="395"/>
      <c r="KOL181" s="395"/>
      <c r="KOM181" s="395"/>
      <c r="KON181" s="395"/>
      <c r="KOO181" s="395"/>
      <c r="KOP181" s="395"/>
      <c r="KOQ181" s="395"/>
      <c r="KOR181" s="395"/>
      <c r="KOS181" s="395"/>
      <c r="KOT181" s="395"/>
      <c r="KOU181" s="395"/>
      <c r="KOV181" s="395"/>
      <c r="KOW181" s="395"/>
      <c r="KOX181" s="395"/>
      <c r="KOY181" s="395"/>
      <c r="KOZ181" s="395"/>
      <c r="KPA181" s="395"/>
      <c r="KPB181" s="395"/>
      <c r="KPC181" s="395"/>
      <c r="KPD181" s="395"/>
      <c r="KPE181" s="395"/>
      <c r="KPF181" s="395"/>
      <c r="KPG181" s="395"/>
      <c r="KPH181" s="395"/>
      <c r="KPI181" s="395"/>
      <c r="KPJ181" s="395"/>
      <c r="KPK181" s="395"/>
      <c r="KPL181" s="395"/>
      <c r="KPM181" s="395"/>
      <c r="KPN181" s="395"/>
      <c r="KPO181" s="395"/>
      <c r="KPP181" s="395"/>
      <c r="KPQ181" s="395"/>
      <c r="KPR181" s="395"/>
      <c r="KPS181" s="395"/>
      <c r="KPT181" s="395"/>
      <c r="KPU181" s="395"/>
      <c r="KPV181" s="395"/>
      <c r="KPW181" s="395"/>
      <c r="KPX181" s="395"/>
      <c r="KPY181" s="395"/>
      <c r="KPZ181" s="395"/>
      <c r="KQA181" s="395"/>
      <c r="KQB181" s="395"/>
      <c r="KQC181" s="395"/>
      <c r="KQD181" s="395"/>
      <c r="KQE181" s="395"/>
      <c r="KQF181" s="395"/>
      <c r="KQG181" s="395"/>
      <c r="KQH181" s="395"/>
      <c r="KQI181" s="395"/>
      <c r="KQJ181" s="395"/>
      <c r="KQK181" s="395"/>
      <c r="KQL181" s="395"/>
      <c r="KQM181" s="395"/>
      <c r="KQN181" s="395"/>
      <c r="KQO181" s="395"/>
      <c r="KQP181" s="395"/>
      <c r="KQQ181" s="395"/>
      <c r="KQR181" s="395"/>
      <c r="KQS181" s="395"/>
      <c r="KQT181" s="395"/>
      <c r="KQU181" s="395"/>
      <c r="KQV181" s="395"/>
      <c r="KQW181" s="395"/>
      <c r="KQX181" s="395"/>
      <c r="KQY181" s="395"/>
      <c r="KQZ181" s="395"/>
      <c r="KRA181" s="395"/>
      <c r="KRB181" s="395"/>
      <c r="KRC181" s="395"/>
      <c r="KRD181" s="395"/>
      <c r="KRE181" s="395"/>
      <c r="KRF181" s="395"/>
      <c r="KRG181" s="395"/>
      <c r="KRH181" s="395"/>
      <c r="KRI181" s="395"/>
      <c r="KRJ181" s="395"/>
      <c r="KRK181" s="395"/>
      <c r="KRL181" s="395"/>
      <c r="KRM181" s="395"/>
      <c r="KRN181" s="395"/>
      <c r="KRO181" s="395"/>
      <c r="KRP181" s="395"/>
      <c r="KRQ181" s="395"/>
      <c r="KRR181" s="395"/>
      <c r="KRS181" s="395"/>
      <c r="KRT181" s="395"/>
      <c r="KRU181" s="395"/>
      <c r="KRV181" s="395"/>
      <c r="KRW181" s="395"/>
      <c r="KRX181" s="395"/>
      <c r="KRY181" s="395"/>
      <c r="KRZ181" s="395"/>
      <c r="KSA181" s="395"/>
      <c r="KSB181" s="395"/>
      <c r="KSC181" s="395"/>
      <c r="KSD181" s="395"/>
      <c r="KSE181" s="395"/>
      <c r="KSF181" s="395"/>
      <c r="KSG181" s="395"/>
      <c r="KSH181" s="395"/>
      <c r="KSI181" s="395"/>
      <c r="KSJ181" s="395"/>
      <c r="KSK181" s="395"/>
      <c r="KSL181" s="395"/>
      <c r="KSM181" s="395"/>
      <c r="KSN181" s="395"/>
      <c r="KSO181" s="395"/>
      <c r="KSP181" s="395"/>
      <c r="KSQ181" s="395"/>
      <c r="KSR181" s="395"/>
      <c r="KSS181" s="395"/>
      <c r="KST181" s="395"/>
      <c r="KSU181" s="395"/>
      <c r="KSV181" s="395"/>
      <c r="KSW181" s="395"/>
      <c r="KSX181" s="395"/>
      <c r="KSY181" s="395"/>
      <c r="KSZ181" s="395"/>
      <c r="KTA181" s="395"/>
      <c r="KTB181" s="395"/>
      <c r="KTC181" s="395"/>
      <c r="KTD181" s="395"/>
      <c r="KTE181" s="395"/>
      <c r="KTF181" s="395"/>
      <c r="KTG181" s="395"/>
      <c r="KTH181" s="395"/>
      <c r="KTI181" s="395"/>
      <c r="KTJ181" s="395"/>
      <c r="KTK181" s="395"/>
      <c r="KTL181" s="395"/>
      <c r="KTM181" s="395"/>
      <c r="KTN181" s="395"/>
      <c r="KTO181" s="395"/>
      <c r="KTP181" s="395"/>
      <c r="KTQ181" s="395"/>
      <c r="KTR181" s="395"/>
      <c r="KTS181" s="395"/>
      <c r="KTT181" s="395"/>
      <c r="KTU181" s="395"/>
      <c r="KTV181" s="395"/>
      <c r="KTW181" s="395"/>
      <c r="KTX181" s="395"/>
      <c r="KTY181" s="395"/>
      <c r="KTZ181" s="395"/>
      <c r="KUA181" s="395"/>
      <c r="KUB181" s="395"/>
      <c r="KUC181" s="395"/>
      <c r="KUD181" s="395"/>
      <c r="KUE181" s="395"/>
      <c r="KUF181" s="395"/>
      <c r="KUG181" s="395"/>
      <c r="KUH181" s="395"/>
      <c r="KUI181" s="395"/>
      <c r="KUJ181" s="395"/>
      <c r="KUK181" s="395"/>
      <c r="KUL181" s="395"/>
      <c r="KUM181" s="395"/>
      <c r="KUN181" s="395"/>
      <c r="KUO181" s="395"/>
      <c r="KUP181" s="395"/>
      <c r="KUQ181" s="395"/>
      <c r="KUR181" s="395"/>
      <c r="KUS181" s="395"/>
      <c r="KUT181" s="395"/>
      <c r="KUU181" s="395"/>
      <c r="KUV181" s="395"/>
      <c r="KUW181" s="395"/>
      <c r="KUX181" s="395"/>
      <c r="KUY181" s="395"/>
      <c r="KUZ181" s="395"/>
      <c r="KVA181" s="395"/>
      <c r="KVB181" s="395"/>
      <c r="KVC181" s="395"/>
      <c r="KVD181" s="395"/>
      <c r="KVE181" s="395"/>
      <c r="KVF181" s="395"/>
      <c r="KVG181" s="395"/>
      <c r="KVH181" s="395"/>
      <c r="KVI181" s="395"/>
      <c r="KVJ181" s="395"/>
      <c r="KVK181" s="395"/>
      <c r="KVL181" s="395"/>
      <c r="KVM181" s="395"/>
      <c r="KVN181" s="395"/>
      <c r="KVO181" s="395"/>
      <c r="KVP181" s="395"/>
      <c r="KVQ181" s="395"/>
      <c r="KVR181" s="395"/>
      <c r="KVS181" s="395"/>
      <c r="KVT181" s="395"/>
      <c r="KVU181" s="395"/>
      <c r="KVV181" s="395"/>
      <c r="KVW181" s="395"/>
      <c r="KVX181" s="395"/>
      <c r="KVY181" s="395"/>
      <c r="KVZ181" s="395"/>
      <c r="KWA181" s="395"/>
      <c r="KWB181" s="395"/>
      <c r="KWC181" s="395"/>
      <c r="KWD181" s="395"/>
      <c r="KWE181" s="395"/>
      <c r="KWF181" s="395"/>
      <c r="KWG181" s="395"/>
      <c r="KWH181" s="395"/>
      <c r="KWI181" s="395"/>
      <c r="KWJ181" s="395"/>
      <c r="KWK181" s="395"/>
      <c r="KWL181" s="395"/>
      <c r="KWM181" s="395"/>
      <c r="KWN181" s="395"/>
      <c r="KWO181" s="395"/>
      <c r="KWP181" s="395"/>
      <c r="KWQ181" s="395"/>
      <c r="KWR181" s="395"/>
      <c r="KWS181" s="395"/>
      <c r="KWT181" s="395"/>
      <c r="KWU181" s="395"/>
      <c r="KWV181" s="395"/>
      <c r="KWW181" s="395"/>
      <c r="KWX181" s="395"/>
      <c r="KWY181" s="395"/>
      <c r="KWZ181" s="395"/>
      <c r="KXA181" s="395"/>
      <c r="KXB181" s="395"/>
      <c r="KXC181" s="395"/>
      <c r="KXD181" s="395"/>
      <c r="KXE181" s="395"/>
      <c r="KXF181" s="395"/>
      <c r="KXG181" s="395"/>
      <c r="KXH181" s="395"/>
      <c r="KXI181" s="395"/>
      <c r="KXJ181" s="395"/>
      <c r="KXK181" s="395"/>
      <c r="KXL181" s="395"/>
      <c r="KXM181" s="395"/>
      <c r="KXN181" s="395"/>
      <c r="KXO181" s="395"/>
      <c r="KXP181" s="395"/>
      <c r="KXQ181" s="395"/>
      <c r="KXR181" s="395"/>
      <c r="KXS181" s="395"/>
      <c r="KXT181" s="395"/>
      <c r="KXU181" s="395"/>
      <c r="KXV181" s="395"/>
      <c r="KXW181" s="395"/>
      <c r="KXX181" s="395"/>
      <c r="KXY181" s="395"/>
      <c r="KXZ181" s="395"/>
      <c r="KYA181" s="395"/>
      <c r="KYB181" s="395"/>
      <c r="KYC181" s="395"/>
      <c r="KYD181" s="395"/>
      <c r="KYE181" s="395"/>
      <c r="KYF181" s="395"/>
      <c r="KYG181" s="395"/>
      <c r="KYH181" s="395"/>
      <c r="KYI181" s="395"/>
      <c r="KYJ181" s="395"/>
      <c r="KYK181" s="395"/>
      <c r="KYL181" s="395"/>
      <c r="KYM181" s="395"/>
      <c r="KYN181" s="395"/>
      <c r="KYO181" s="395"/>
      <c r="KYP181" s="395"/>
      <c r="KYQ181" s="395"/>
      <c r="KYR181" s="395"/>
      <c r="KYS181" s="395"/>
      <c r="KYT181" s="395"/>
      <c r="KYU181" s="395"/>
      <c r="KYV181" s="395"/>
      <c r="KYW181" s="395"/>
      <c r="KYX181" s="395"/>
      <c r="KYY181" s="395"/>
      <c r="KYZ181" s="395"/>
      <c r="KZA181" s="395"/>
      <c r="KZB181" s="395"/>
      <c r="KZC181" s="395"/>
      <c r="KZD181" s="395"/>
      <c r="KZE181" s="395"/>
      <c r="KZF181" s="395"/>
      <c r="KZG181" s="395"/>
      <c r="KZH181" s="395"/>
      <c r="KZI181" s="395"/>
      <c r="KZJ181" s="395"/>
      <c r="KZK181" s="395"/>
      <c r="KZL181" s="395"/>
      <c r="KZM181" s="395"/>
      <c r="KZN181" s="395"/>
      <c r="KZO181" s="395"/>
      <c r="KZP181" s="395"/>
      <c r="KZQ181" s="395"/>
      <c r="KZR181" s="395"/>
      <c r="KZS181" s="395"/>
      <c r="KZT181" s="395"/>
      <c r="KZU181" s="395"/>
      <c r="KZV181" s="395"/>
      <c r="KZW181" s="395"/>
      <c r="KZX181" s="395"/>
      <c r="KZY181" s="395"/>
      <c r="KZZ181" s="395"/>
      <c r="LAA181" s="395"/>
      <c r="LAB181" s="395"/>
      <c r="LAC181" s="395"/>
      <c r="LAD181" s="395"/>
      <c r="LAE181" s="395"/>
      <c r="LAF181" s="395"/>
      <c r="LAG181" s="395"/>
      <c r="LAH181" s="395"/>
      <c r="LAI181" s="395"/>
      <c r="LAJ181" s="395"/>
      <c r="LAK181" s="395"/>
      <c r="LAL181" s="395"/>
      <c r="LAM181" s="395"/>
      <c r="LAN181" s="395"/>
      <c r="LAO181" s="395"/>
      <c r="LAP181" s="395"/>
      <c r="LAQ181" s="395"/>
      <c r="LAR181" s="395"/>
      <c r="LAS181" s="395"/>
      <c r="LAT181" s="395"/>
      <c r="LAU181" s="395"/>
      <c r="LAV181" s="395"/>
      <c r="LAW181" s="395"/>
      <c r="LAX181" s="395"/>
      <c r="LAY181" s="395"/>
      <c r="LAZ181" s="395"/>
      <c r="LBA181" s="395"/>
      <c r="LBB181" s="395"/>
      <c r="LBC181" s="395"/>
      <c r="LBD181" s="395"/>
      <c r="LBE181" s="395"/>
      <c r="LBF181" s="395"/>
      <c r="LBG181" s="395"/>
      <c r="LBH181" s="395"/>
      <c r="LBI181" s="395"/>
      <c r="LBJ181" s="395"/>
      <c r="LBK181" s="395"/>
      <c r="LBL181" s="395"/>
      <c r="LBM181" s="395"/>
      <c r="LBN181" s="395"/>
      <c r="LBO181" s="395"/>
      <c r="LBP181" s="395"/>
      <c r="LBQ181" s="395"/>
      <c r="LBR181" s="395"/>
      <c r="LBS181" s="395"/>
      <c r="LBT181" s="395"/>
      <c r="LBU181" s="395"/>
      <c r="LBV181" s="395"/>
      <c r="LBW181" s="395"/>
      <c r="LBX181" s="395"/>
      <c r="LBY181" s="395"/>
      <c r="LBZ181" s="395"/>
      <c r="LCA181" s="395"/>
      <c r="LCB181" s="395"/>
      <c r="LCC181" s="395"/>
      <c r="LCD181" s="395"/>
      <c r="LCE181" s="395"/>
      <c r="LCF181" s="395"/>
      <c r="LCG181" s="395"/>
      <c r="LCH181" s="395"/>
      <c r="LCI181" s="395"/>
      <c r="LCJ181" s="395"/>
      <c r="LCK181" s="395"/>
      <c r="LCL181" s="395"/>
      <c r="LCM181" s="395"/>
      <c r="LCN181" s="395"/>
      <c r="LCO181" s="395"/>
      <c r="LCP181" s="395"/>
      <c r="LCQ181" s="395"/>
      <c r="LCR181" s="395"/>
      <c r="LCS181" s="395"/>
      <c r="LCT181" s="395"/>
      <c r="LCU181" s="395"/>
      <c r="LCV181" s="395"/>
      <c r="LCW181" s="395"/>
      <c r="LCX181" s="395"/>
      <c r="LCY181" s="395"/>
      <c r="LCZ181" s="395"/>
      <c r="LDA181" s="395"/>
      <c r="LDB181" s="395"/>
      <c r="LDC181" s="395"/>
      <c r="LDD181" s="395"/>
      <c r="LDE181" s="395"/>
      <c r="LDF181" s="395"/>
      <c r="LDG181" s="395"/>
      <c r="LDH181" s="395"/>
      <c r="LDI181" s="395"/>
      <c r="LDJ181" s="395"/>
      <c r="LDK181" s="395"/>
      <c r="LDL181" s="395"/>
      <c r="LDM181" s="395"/>
      <c r="LDN181" s="395"/>
      <c r="LDO181" s="395"/>
      <c r="LDP181" s="395"/>
      <c r="LDQ181" s="395"/>
      <c r="LDR181" s="395"/>
      <c r="LDS181" s="395"/>
      <c r="LDT181" s="395"/>
      <c r="LDU181" s="395"/>
      <c r="LDV181" s="395"/>
      <c r="LDW181" s="395"/>
      <c r="LDX181" s="395"/>
      <c r="LDY181" s="395"/>
      <c r="LDZ181" s="395"/>
      <c r="LEA181" s="395"/>
      <c r="LEB181" s="395"/>
      <c r="LEC181" s="395"/>
      <c r="LED181" s="395"/>
      <c r="LEE181" s="395"/>
      <c r="LEF181" s="395"/>
      <c r="LEG181" s="395"/>
      <c r="LEH181" s="395"/>
      <c r="LEI181" s="395"/>
      <c r="LEJ181" s="395"/>
      <c r="LEK181" s="395"/>
      <c r="LEL181" s="395"/>
      <c r="LEM181" s="395"/>
      <c r="LEN181" s="395"/>
      <c r="LEO181" s="395"/>
      <c r="LEP181" s="395"/>
      <c r="LEQ181" s="395"/>
      <c r="LER181" s="395"/>
      <c r="LES181" s="395"/>
      <c r="LET181" s="395"/>
      <c r="LEU181" s="395"/>
      <c r="LEV181" s="395"/>
      <c r="LEW181" s="395"/>
      <c r="LEX181" s="395"/>
      <c r="LEY181" s="395"/>
      <c r="LEZ181" s="395"/>
      <c r="LFA181" s="395"/>
      <c r="LFB181" s="395"/>
      <c r="LFC181" s="395"/>
      <c r="LFD181" s="395"/>
      <c r="LFE181" s="395"/>
      <c r="LFF181" s="395"/>
      <c r="LFG181" s="395"/>
      <c r="LFH181" s="395"/>
      <c r="LFI181" s="395"/>
      <c r="LFJ181" s="395"/>
      <c r="LFK181" s="395"/>
      <c r="LFL181" s="395"/>
      <c r="LFM181" s="395"/>
      <c r="LFN181" s="395"/>
      <c r="LFO181" s="395"/>
      <c r="LFP181" s="395"/>
      <c r="LFQ181" s="395"/>
      <c r="LFR181" s="395"/>
      <c r="LFS181" s="395"/>
      <c r="LFT181" s="395"/>
      <c r="LFU181" s="395"/>
      <c r="LFV181" s="395"/>
      <c r="LFW181" s="395"/>
      <c r="LFX181" s="395"/>
      <c r="LFY181" s="395"/>
      <c r="LFZ181" s="395"/>
      <c r="LGA181" s="395"/>
      <c r="LGB181" s="395"/>
      <c r="LGC181" s="395"/>
      <c r="LGD181" s="395"/>
      <c r="LGE181" s="395"/>
      <c r="LGF181" s="395"/>
      <c r="LGG181" s="395"/>
      <c r="LGH181" s="395"/>
      <c r="LGI181" s="395"/>
      <c r="LGJ181" s="395"/>
      <c r="LGK181" s="395"/>
      <c r="LGL181" s="395"/>
      <c r="LGM181" s="395"/>
      <c r="LGN181" s="395"/>
      <c r="LGO181" s="395"/>
      <c r="LGP181" s="395"/>
      <c r="LGQ181" s="395"/>
      <c r="LGR181" s="395"/>
      <c r="LGS181" s="395"/>
      <c r="LGT181" s="395"/>
      <c r="LGU181" s="395"/>
      <c r="LGV181" s="395"/>
      <c r="LGW181" s="395"/>
      <c r="LGX181" s="395"/>
      <c r="LGY181" s="395"/>
      <c r="LGZ181" s="395"/>
      <c r="LHA181" s="395"/>
      <c r="LHB181" s="395"/>
      <c r="LHC181" s="395"/>
      <c r="LHD181" s="395"/>
      <c r="LHE181" s="395"/>
      <c r="LHF181" s="395"/>
      <c r="LHG181" s="395"/>
      <c r="LHH181" s="395"/>
      <c r="LHI181" s="395"/>
      <c r="LHJ181" s="395"/>
      <c r="LHK181" s="395"/>
      <c r="LHL181" s="395"/>
      <c r="LHM181" s="395"/>
      <c r="LHN181" s="395"/>
      <c r="LHO181" s="395"/>
      <c r="LHP181" s="395"/>
      <c r="LHQ181" s="395"/>
      <c r="LHR181" s="395"/>
      <c r="LHS181" s="395"/>
      <c r="LHT181" s="395"/>
      <c r="LHU181" s="395"/>
      <c r="LHV181" s="395"/>
      <c r="LHW181" s="395"/>
      <c r="LHX181" s="395"/>
      <c r="LHY181" s="395"/>
      <c r="LHZ181" s="395"/>
      <c r="LIA181" s="395"/>
      <c r="LIB181" s="395"/>
      <c r="LIC181" s="395"/>
      <c r="LID181" s="395"/>
      <c r="LIE181" s="395"/>
      <c r="LIF181" s="395"/>
      <c r="LIG181" s="395"/>
      <c r="LIH181" s="395"/>
      <c r="LII181" s="395"/>
      <c r="LIJ181" s="395"/>
      <c r="LIK181" s="395"/>
      <c r="LIL181" s="395"/>
      <c r="LIM181" s="395"/>
      <c r="LIN181" s="395"/>
      <c r="LIO181" s="395"/>
      <c r="LIP181" s="395"/>
      <c r="LIQ181" s="395"/>
      <c r="LIR181" s="395"/>
      <c r="LIS181" s="395"/>
      <c r="LIT181" s="395"/>
      <c r="LIU181" s="395"/>
      <c r="LIV181" s="395"/>
      <c r="LIW181" s="395"/>
      <c r="LIX181" s="395"/>
      <c r="LIY181" s="395"/>
      <c r="LIZ181" s="395"/>
      <c r="LJA181" s="395"/>
      <c r="LJB181" s="395"/>
      <c r="LJC181" s="395"/>
      <c r="LJD181" s="395"/>
      <c r="LJE181" s="395"/>
      <c r="LJF181" s="395"/>
      <c r="LJG181" s="395"/>
      <c r="LJH181" s="395"/>
      <c r="LJI181" s="395"/>
      <c r="LJJ181" s="395"/>
      <c r="LJK181" s="395"/>
      <c r="LJL181" s="395"/>
      <c r="LJM181" s="395"/>
      <c r="LJN181" s="395"/>
      <c r="LJO181" s="395"/>
      <c r="LJP181" s="395"/>
      <c r="LJQ181" s="395"/>
      <c r="LJR181" s="395"/>
      <c r="LJS181" s="395"/>
      <c r="LJT181" s="395"/>
      <c r="LJU181" s="395"/>
      <c r="LJV181" s="395"/>
      <c r="LJW181" s="395"/>
      <c r="LJX181" s="395"/>
      <c r="LJY181" s="395"/>
      <c r="LJZ181" s="395"/>
      <c r="LKA181" s="395"/>
      <c r="LKB181" s="395"/>
      <c r="LKC181" s="395"/>
      <c r="LKD181" s="395"/>
      <c r="LKE181" s="395"/>
      <c r="LKF181" s="395"/>
      <c r="LKG181" s="395"/>
      <c r="LKH181" s="395"/>
      <c r="LKI181" s="395"/>
      <c r="LKJ181" s="395"/>
      <c r="LKK181" s="395"/>
      <c r="LKL181" s="395"/>
      <c r="LKM181" s="395"/>
      <c r="LKN181" s="395"/>
      <c r="LKO181" s="395"/>
      <c r="LKP181" s="395"/>
      <c r="LKQ181" s="395"/>
      <c r="LKR181" s="395"/>
      <c r="LKS181" s="395"/>
      <c r="LKT181" s="395"/>
      <c r="LKU181" s="395"/>
      <c r="LKV181" s="395"/>
      <c r="LKW181" s="395"/>
      <c r="LKX181" s="395"/>
      <c r="LKY181" s="395"/>
      <c r="LKZ181" s="395"/>
      <c r="LLA181" s="395"/>
      <c r="LLB181" s="395"/>
      <c r="LLC181" s="395"/>
      <c r="LLD181" s="395"/>
      <c r="LLE181" s="395"/>
      <c r="LLF181" s="395"/>
      <c r="LLG181" s="395"/>
      <c r="LLH181" s="395"/>
      <c r="LLI181" s="395"/>
      <c r="LLJ181" s="395"/>
      <c r="LLK181" s="395"/>
      <c r="LLL181" s="395"/>
      <c r="LLM181" s="395"/>
      <c r="LLN181" s="395"/>
      <c r="LLO181" s="395"/>
      <c r="LLP181" s="395"/>
      <c r="LLQ181" s="395"/>
      <c r="LLR181" s="395"/>
      <c r="LLS181" s="395"/>
      <c r="LLT181" s="395"/>
      <c r="LLU181" s="395"/>
      <c r="LLV181" s="395"/>
      <c r="LLW181" s="395"/>
      <c r="LLX181" s="395"/>
      <c r="LLY181" s="395"/>
      <c r="LLZ181" s="395"/>
      <c r="LMA181" s="395"/>
      <c r="LMB181" s="395"/>
      <c r="LMC181" s="395"/>
      <c r="LMD181" s="395"/>
      <c r="LME181" s="395"/>
      <c r="LMF181" s="395"/>
      <c r="LMG181" s="395"/>
      <c r="LMH181" s="395"/>
      <c r="LMI181" s="395"/>
      <c r="LMJ181" s="395"/>
      <c r="LMK181" s="395"/>
      <c r="LML181" s="395"/>
      <c r="LMM181" s="395"/>
      <c r="LMN181" s="395"/>
      <c r="LMO181" s="395"/>
      <c r="LMP181" s="395"/>
      <c r="LMQ181" s="395"/>
      <c r="LMR181" s="395"/>
      <c r="LMS181" s="395"/>
      <c r="LMT181" s="395"/>
      <c r="LMU181" s="395"/>
      <c r="LMV181" s="395"/>
      <c r="LMW181" s="395"/>
      <c r="LMX181" s="395"/>
      <c r="LMY181" s="395"/>
      <c r="LMZ181" s="395"/>
      <c r="LNA181" s="395"/>
      <c r="LNB181" s="395"/>
      <c r="LNC181" s="395"/>
      <c r="LND181" s="395"/>
      <c r="LNE181" s="395"/>
      <c r="LNF181" s="395"/>
      <c r="LNG181" s="395"/>
      <c r="LNH181" s="395"/>
      <c r="LNI181" s="395"/>
      <c r="LNJ181" s="395"/>
      <c r="LNK181" s="395"/>
      <c r="LNL181" s="395"/>
      <c r="LNM181" s="395"/>
      <c r="LNN181" s="395"/>
      <c r="LNO181" s="395"/>
      <c r="LNP181" s="395"/>
      <c r="LNQ181" s="395"/>
      <c r="LNR181" s="395"/>
      <c r="LNS181" s="395"/>
      <c r="LNT181" s="395"/>
      <c r="LNU181" s="395"/>
      <c r="LNV181" s="395"/>
      <c r="LNW181" s="395"/>
      <c r="LNX181" s="395"/>
      <c r="LNY181" s="395"/>
      <c r="LNZ181" s="395"/>
      <c r="LOA181" s="395"/>
      <c r="LOB181" s="395"/>
      <c r="LOC181" s="395"/>
      <c r="LOD181" s="395"/>
      <c r="LOE181" s="395"/>
      <c r="LOF181" s="395"/>
      <c r="LOG181" s="395"/>
      <c r="LOH181" s="395"/>
      <c r="LOI181" s="395"/>
      <c r="LOJ181" s="395"/>
      <c r="LOK181" s="395"/>
      <c r="LOL181" s="395"/>
      <c r="LOM181" s="395"/>
      <c r="LON181" s="395"/>
      <c r="LOO181" s="395"/>
      <c r="LOP181" s="395"/>
      <c r="LOQ181" s="395"/>
      <c r="LOR181" s="395"/>
      <c r="LOS181" s="395"/>
      <c r="LOT181" s="395"/>
      <c r="LOU181" s="395"/>
      <c r="LOV181" s="395"/>
      <c r="LOW181" s="395"/>
      <c r="LOX181" s="395"/>
      <c r="LOY181" s="395"/>
      <c r="LOZ181" s="395"/>
      <c r="LPA181" s="395"/>
      <c r="LPB181" s="395"/>
      <c r="LPC181" s="395"/>
      <c r="LPD181" s="395"/>
      <c r="LPE181" s="395"/>
      <c r="LPF181" s="395"/>
      <c r="LPG181" s="395"/>
      <c r="LPH181" s="395"/>
      <c r="LPI181" s="395"/>
      <c r="LPJ181" s="395"/>
      <c r="LPK181" s="395"/>
      <c r="LPL181" s="395"/>
      <c r="LPM181" s="395"/>
      <c r="LPN181" s="395"/>
      <c r="LPO181" s="395"/>
      <c r="LPP181" s="395"/>
      <c r="LPQ181" s="395"/>
      <c r="LPR181" s="395"/>
      <c r="LPS181" s="395"/>
      <c r="LPT181" s="395"/>
      <c r="LPU181" s="395"/>
      <c r="LPV181" s="395"/>
      <c r="LPW181" s="395"/>
      <c r="LPX181" s="395"/>
      <c r="LPY181" s="395"/>
      <c r="LPZ181" s="395"/>
      <c r="LQA181" s="395"/>
      <c r="LQB181" s="395"/>
      <c r="LQC181" s="395"/>
      <c r="LQD181" s="395"/>
      <c r="LQE181" s="395"/>
      <c r="LQF181" s="395"/>
      <c r="LQG181" s="395"/>
      <c r="LQH181" s="395"/>
      <c r="LQI181" s="395"/>
      <c r="LQJ181" s="395"/>
      <c r="LQK181" s="395"/>
      <c r="LQL181" s="395"/>
      <c r="LQM181" s="395"/>
      <c r="LQN181" s="395"/>
      <c r="LQO181" s="395"/>
      <c r="LQP181" s="395"/>
      <c r="LQQ181" s="395"/>
      <c r="LQR181" s="395"/>
      <c r="LQS181" s="395"/>
      <c r="LQT181" s="395"/>
      <c r="LQU181" s="395"/>
      <c r="LQV181" s="395"/>
      <c r="LQW181" s="395"/>
      <c r="LQX181" s="395"/>
      <c r="LQY181" s="395"/>
      <c r="LQZ181" s="395"/>
      <c r="LRA181" s="395"/>
      <c r="LRB181" s="395"/>
      <c r="LRC181" s="395"/>
      <c r="LRD181" s="395"/>
      <c r="LRE181" s="395"/>
      <c r="LRF181" s="395"/>
      <c r="LRG181" s="395"/>
      <c r="LRH181" s="395"/>
      <c r="LRI181" s="395"/>
      <c r="LRJ181" s="395"/>
      <c r="LRK181" s="395"/>
      <c r="LRL181" s="395"/>
      <c r="LRM181" s="395"/>
      <c r="LRN181" s="395"/>
      <c r="LRO181" s="395"/>
      <c r="LRP181" s="395"/>
      <c r="LRQ181" s="395"/>
      <c r="LRR181" s="395"/>
      <c r="LRS181" s="395"/>
      <c r="LRT181" s="395"/>
      <c r="LRU181" s="395"/>
      <c r="LRV181" s="395"/>
      <c r="LRW181" s="395"/>
      <c r="LRX181" s="395"/>
      <c r="LRY181" s="395"/>
      <c r="LRZ181" s="395"/>
      <c r="LSA181" s="395"/>
      <c r="LSB181" s="395"/>
      <c r="LSC181" s="395"/>
      <c r="LSD181" s="395"/>
      <c r="LSE181" s="395"/>
      <c r="LSF181" s="395"/>
      <c r="LSG181" s="395"/>
      <c r="LSH181" s="395"/>
      <c r="LSI181" s="395"/>
      <c r="LSJ181" s="395"/>
      <c r="LSK181" s="395"/>
      <c r="LSL181" s="395"/>
      <c r="LSM181" s="395"/>
      <c r="LSN181" s="395"/>
      <c r="LSO181" s="395"/>
      <c r="LSP181" s="395"/>
      <c r="LSQ181" s="395"/>
      <c r="LSR181" s="395"/>
      <c r="LSS181" s="395"/>
      <c r="LST181" s="395"/>
      <c r="LSU181" s="395"/>
      <c r="LSV181" s="395"/>
      <c r="LSW181" s="395"/>
      <c r="LSX181" s="395"/>
      <c r="LSY181" s="395"/>
      <c r="LSZ181" s="395"/>
      <c r="LTA181" s="395"/>
      <c r="LTB181" s="395"/>
      <c r="LTC181" s="395"/>
      <c r="LTD181" s="395"/>
      <c r="LTE181" s="395"/>
      <c r="LTF181" s="395"/>
      <c r="LTG181" s="395"/>
      <c r="LTH181" s="395"/>
      <c r="LTI181" s="395"/>
      <c r="LTJ181" s="395"/>
      <c r="LTK181" s="395"/>
      <c r="LTL181" s="395"/>
      <c r="LTM181" s="395"/>
      <c r="LTN181" s="395"/>
      <c r="LTO181" s="395"/>
      <c r="LTP181" s="395"/>
      <c r="LTQ181" s="395"/>
      <c r="LTR181" s="395"/>
      <c r="LTS181" s="395"/>
      <c r="LTT181" s="395"/>
      <c r="LTU181" s="395"/>
      <c r="LTV181" s="395"/>
      <c r="LTW181" s="395"/>
      <c r="LTX181" s="395"/>
      <c r="LTY181" s="395"/>
      <c r="LTZ181" s="395"/>
      <c r="LUA181" s="395"/>
      <c r="LUB181" s="395"/>
      <c r="LUC181" s="395"/>
      <c r="LUD181" s="395"/>
      <c r="LUE181" s="395"/>
      <c r="LUF181" s="395"/>
      <c r="LUG181" s="395"/>
      <c r="LUH181" s="395"/>
      <c r="LUI181" s="395"/>
      <c r="LUJ181" s="395"/>
      <c r="LUK181" s="395"/>
      <c r="LUL181" s="395"/>
      <c r="LUM181" s="395"/>
      <c r="LUN181" s="395"/>
      <c r="LUO181" s="395"/>
      <c r="LUP181" s="395"/>
      <c r="LUQ181" s="395"/>
      <c r="LUR181" s="395"/>
      <c r="LUS181" s="395"/>
      <c r="LUT181" s="395"/>
      <c r="LUU181" s="395"/>
      <c r="LUV181" s="395"/>
      <c r="LUW181" s="395"/>
      <c r="LUX181" s="395"/>
      <c r="LUY181" s="395"/>
      <c r="LUZ181" s="395"/>
      <c r="LVA181" s="395"/>
      <c r="LVB181" s="395"/>
      <c r="LVC181" s="395"/>
      <c r="LVD181" s="395"/>
      <c r="LVE181" s="395"/>
      <c r="LVF181" s="395"/>
      <c r="LVG181" s="395"/>
      <c r="LVH181" s="395"/>
      <c r="LVI181" s="395"/>
      <c r="LVJ181" s="395"/>
      <c r="LVK181" s="395"/>
      <c r="LVL181" s="395"/>
      <c r="LVM181" s="395"/>
      <c r="LVN181" s="395"/>
      <c r="LVO181" s="395"/>
      <c r="LVP181" s="395"/>
      <c r="LVQ181" s="395"/>
      <c r="LVR181" s="395"/>
      <c r="LVS181" s="395"/>
      <c r="LVT181" s="395"/>
      <c r="LVU181" s="395"/>
      <c r="LVV181" s="395"/>
      <c r="LVW181" s="395"/>
      <c r="LVX181" s="395"/>
      <c r="LVY181" s="395"/>
      <c r="LVZ181" s="395"/>
      <c r="LWA181" s="395"/>
      <c r="LWB181" s="395"/>
      <c r="LWC181" s="395"/>
      <c r="LWD181" s="395"/>
      <c r="LWE181" s="395"/>
      <c r="LWF181" s="395"/>
      <c r="LWG181" s="395"/>
      <c r="LWH181" s="395"/>
      <c r="LWI181" s="395"/>
      <c r="LWJ181" s="395"/>
      <c r="LWK181" s="395"/>
      <c r="LWL181" s="395"/>
      <c r="LWM181" s="395"/>
      <c r="LWN181" s="395"/>
      <c r="LWO181" s="395"/>
      <c r="LWP181" s="395"/>
      <c r="LWQ181" s="395"/>
      <c r="LWR181" s="395"/>
      <c r="LWS181" s="395"/>
      <c r="LWT181" s="395"/>
      <c r="LWU181" s="395"/>
      <c r="LWV181" s="395"/>
      <c r="LWW181" s="395"/>
      <c r="LWX181" s="395"/>
      <c r="LWY181" s="395"/>
      <c r="LWZ181" s="395"/>
      <c r="LXA181" s="395"/>
      <c r="LXB181" s="395"/>
      <c r="LXC181" s="395"/>
      <c r="LXD181" s="395"/>
      <c r="LXE181" s="395"/>
      <c r="LXF181" s="395"/>
      <c r="LXG181" s="395"/>
      <c r="LXH181" s="395"/>
      <c r="LXI181" s="395"/>
      <c r="LXJ181" s="395"/>
      <c r="LXK181" s="395"/>
      <c r="LXL181" s="395"/>
      <c r="LXM181" s="395"/>
      <c r="LXN181" s="395"/>
      <c r="LXO181" s="395"/>
      <c r="LXP181" s="395"/>
      <c r="LXQ181" s="395"/>
      <c r="LXR181" s="395"/>
      <c r="LXS181" s="395"/>
      <c r="LXT181" s="395"/>
      <c r="LXU181" s="395"/>
      <c r="LXV181" s="395"/>
      <c r="LXW181" s="395"/>
      <c r="LXX181" s="395"/>
      <c r="LXY181" s="395"/>
      <c r="LXZ181" s="395"/>
      <c r="LYA181" s="395"/>
      <c r="LYB181" s="395"/>
      <c r="LYC181" s="395"/>
      <c r="LYD181" s="395"/>
      <c r="LYE181" s="395"/>
      <c r="LYF181" s="395"/>
      <c r="LYG181" s="395"/>
      <c r="LYH181" s="395"/>
      <c r="LYI181" s="395"/>
      <c r="LYJ181" s="395"/>
      <c r="LYK181" s="395"/>
      <c r="LYL181" s="395"/>
      <c r="LYM181" s="395"/>
      <c r="LYN181" s="395"/>
      <c r="LYO181" s="395"/>
      <c r="LYP181" s="395"/>
      <c r="LYQ181" s="395"/>
      <c r="LYR181" s="395"/>
      <c r="LYS181" s="395"/>
      <c r="LYT181" s="395"/>
      <c r="LYU181" s="395"/>
      <c r="LYV181" s="395"/>
      <c r="LYW181" s="395"/>
      <c r="LYX181" s="395"/>
      <c r="LYY181" s="395"/>
      <c r="LYZ181" s="395"/>
      <c r="LZA181" s="395"/>
      <c r="LZB181" s="395"/>
      <c r="LZC181" s="395"/>
      <c r="LZD181" s="395"/>
      <c r="LZE181" s="395"/>
      <c r="LZF181" s="395"/>
      <c r="LZG181" s="395"/>
      <c r="LZH181" s="395"/>
      <c r="LZI181" s="395"/>
      <c r="LZJ181" s="395"/>
      <c r="LZK181" s="395"/>
      <c r="LZL181" s="395"/>
      <c r="LZM181" s="395"/>
      <c r="LZN181" s="395"/>
      <c r="LZO181" s="395"/>
      <c r="LZP181" s="395"/>
      <c r="LZQ181" s="395"/>
      <c r="LZR181" s="395"/>
      <c r="LZS181" s="395"/>
      <c r="LZT181" s="395"/>
      <c r="LZU181" s="395"/>
      <c r="LZV181" s="395"/>
      <c r="LZW181" s="395"/>
      <c r="LZX181" s="395"/>
      <c r="LZY181" s="395"/>
      <c r="LZZ181" s="395"/>
      <c r="MAA181" s="395"/>
      <c r="MAB181" s="395"/>
      <c r="MAC181" s="395"/>
      <c r="MAD181" s="395"/>
      <c r="MAE181" s="395"/>
      <c r="MAF181" s="395"/>
      <c r="MAG181" s="395"/>
      <c r="MAH181" s="395"/>
      <c r="MAI181" s="395"/>
      <c r="MAJ181" s="395"/>
      <c r="MAK181" s="395"/>
      <c r="MAL181" s="395"/>
      <c r="MAM181" s="395"/>
      <c r="MAN181" s="395"/>
      <c r="MAO181" s="395"/>
      <c r="MAP181" s="395"/>
      <c r="MAQ181" s="395"/>
      <c r="MAR181" s="395"/>
      <c r="MAS181" s="395"/>
      <c r="MAT181" s="395"/>
      <c r="MAU181" s="395"/>
      <c r="MAV181" s="395"/>
      <c r="MAW181" s="395"/>
      <c r="MAX181" s="395"/>
      <c r="MAY181" s="395"/>
      <c r="MAZ181" s="395"/>
      <c r="MBA181" s="395"/>
      <c r="MBB181" s="395"/>
      <c r="MBC181" s="395"/>
      <c r="MBD181" s="395"/>
      <c r="MBE181" s="395"/>
      <c r="MBF181" s="395"/>
      <c r="MBG181" s="395"/>
      <c r="MBH181" s="395"/>
      <c r="MBI181" s="395"/>
      <c r="MBJ181" s="395"/>
      <c r="MBK181" s="395"/>
      <c r="MBL181" s="395"/>
      <c r="MBM181" s="395"/>
      <c r="MBN181" s="395"/>
      <c r="MBO181" s="395"/>
      <c r="MBP181" s="395"/>
      <c r="MBQ181" s="395"/>
      <c r="MBR181" s="395"/>
      <c r="MBS181" s="395"/>
      <c r="MBT181" s="395"/>
      <c r="MBU181" s="395"/>
      <c r="MBV181" s="395"/>
      <c r="MBW181" s="395"/>
      <c r="MBX181" s="395"/>
      <c r="MBY181" s="395"/>
      <c r="MBZ181" s="395"/>
      <c r="MCA181" s="395"/>
      <c r="MCB181" s="395"/>
      <c r="MCC181" s="395"/>
      <c r="MCD181" s="395"/>
      <c r="MCE181" s="395"/>
      <c r="MCF181" s="395"/>
      <c r="MCG181" s="395"/>
      <c r="MCH181" s="395"/>
      <c r="MCI181" s="395"/>
      <c r="MCJ181" s="395"/>
      <c r="MCK181" s="395"/>
      <c r="MCL181" s="395"/>
      <c r="MCM181" s="395"/>
      <c r="MCN181" s="395"/>
      <c r="MCO181" s="395"/>
      <c r="MCP181" s="395"/>
      <c r="MCQ181" s="395"/>
      <c r="MCR181" s="395"/>
      <c r="MCS181" s="395"/>
      <c r="MCT181" s="395"/>
      <c r="MCU181" s="395"/>
      <c r="MCV181" s="395"/>
      <c r="MCW181" s="395"/>
      <c r="MCX181" s="395"/>
      <c r="MCY181" s="395"/>
      <c r="MCZ181" s="395"/>
      <c r="MDA181" s="395"/>
      <c r="MDB181" s="395"/>
      <c r="MDC181" s="395"/>
      <c r="MDD181" s="395"/>
      <c r="MDE181" s="395"/>
      <c r="MDF181" s="395"/>
      <c r="MDG181" s="395"/>
      <c r="MDH181" s="395"/>
      <c r="MDI181" s="395"/>
      <c r="MDJ181" s="395"/>
      <c r="MDK181" s="395"/>
      <c r="MDL181" s="395"/>
      <c r="MDM181" s="395"/>
      <c r="MDN181" s="395"/>
      <c r="MDO181" s="395"/>
      <c r="MDP181" s="395"/>
      <c r="MDQ181" s="395"/>
      <c r="MDR181" s="395"/>
      <c r="MDS181" s="395"/>
      <c r="MDT181" s="395"/>
      <c r="MDU181" s="395"/>
      <c r="MDV181" s="395"/>
      <c r="MDW181" s="395"/>
      <c r="MDX181" s="395"/>
      <c r="MDY181" s="395"/>
      <c r="MDZ181" s="395"/>
      <c r="MEA181" s="395"/>
      <c r="MEB181" s="395"/>
      <c r="MEC181" s="395"/>
      <c r="MED181" s="395"/>
      <c r="MEE181" s="395"/>
      <c r="MEF181" s="395"/>
      <c r="MEG181" s="395"/>
      <c r="MEH181" s="395"/>
      <c r="MEI181" s="395"/>
      <c r="MEJ181" s="395"/>
      <c r="MEK181" s="395"/>
      <c r="MEL181" s="395"/>
      <c r="MEM181" s="395"/>
      <c r="MEN181" s="395"/>
      <c r="MEO181" s="395"/>
      <c r="MEP181" s="395"/>
      <c r="MEQ181" s="395"/>
      <c r="MER181" s="395"/>
      <c r="MES181" s="395"/>
      <c r="MET181" s="395"/>
      <c r="MEU181" s="395"/>
      <c r="MEV181" s="395"/>
      <c r="MEW181" s="395"/>
      <c r="MEX181" s="395"/>
      <c r="MEY181" s="395"/>
      <c r="MEZ181" s="395"/>
      <c r="MFA181" s="395"/>
      <c r="MFB181" s="395"/>
      <c r="MFC181" s="395"/>
      <c r="MFD181" s="395"/>
      <c r="MFE181" s="395"/>
      <c r="MFF181" s="395"/>
      <c r="MFG181" s="395"/>
      <c r="MFH181" s="395"/>
      <c r="MFI181" s="395"/>
      <c r="MFJ181" s="395"/>
      <c r="MFK181" s="395"/>
      <c r="MFL181" s="395"/>
      <c r="MFM181" s="395"/>
      <c r="MFN181" s="395"/>
      <c r="MFO181" s="395"/>
      <c r="MFP181" s="395"/>
      <c r="MFQ181" s="395"/>
      <c r="MFR181" s="395"/>
      <c r="MFS181" s="395"/>
      <c r="MFT181" s="395"/>
      <c r="MFU181" s="395"/>
      <c r="MFV181" s="395"/>
      <c r="MFW181" s="395"/>
      <c r="MFX181" s="395"/>
      <c r="MFY181" s="395"/>
      <c r="MFZ181" s="395"/>
      <c r="MGA181" s="395"/>
      <c r="MGB181" s="395"/>
      <c r="MGC181" s="395"/>
      <c r="MGD181" s="395"/>
      <c r="MGE181" s="395"/>
      <c r="MGF181" s="395"/>
      <c r="MGG181" s="395"/>
      <c r="MGH181" s="395"/>
      <c r="MGI181" s="395"/>
      <c r="MGJ181" s="395"/>
      <c r="MGK181" s="395"/>
      <c r="MGL181" s="395"/>
      <c r="MGM181" s="395"/>
      <c r="MGN181" s="395"/>
      <c r="MGO181" s="395"/>
      <c r="MGP181" s="395"/>
      <c r="MGQ181" s="395"/>
      <c r="MGR181" s="395"/>
      <c r="MGS181" s="395"/>
      <c r="MGT181" s="395"/>
      <c r="MGU181" s="395"/>
      <c r="MGV181" s="395"/>
      <c r="MGW181" s="395"/>
      <c r="MGX181" s="395"/>
      <c r="MGY181" s="395"/>
      <c r="MGZ181" s="395"/>
      <c r="MHA181" s="395"/>
      <c r="MHB181" s="395"/>
      <c r="MHC181" s="395"/>
      <c r="MHD181" s="395"/>
      <c r="MHE181" s="395"/>
      <c r="MHF181" s="395"/>
      <c r="MHG181" s="395"/>
      <c r="MHH181" s="395"/>
      <c r="MHI181" s="395"/>
      <c r="MHJ181" s="395"/>
      <c r="MHK181" s="395"/>
      <c r="MHL181" s="395"/>
      <c r="MHM181" s="395"/>
      <c r="MHN181" s="395"/>
      <c r="MHO181" s="395"/>
      <c r="MHP181" s="395"/>
      <c r="MHQ181" s="395"/>
      <c r="MHR181" s="395"/>
      <c r="MHS181" s="395"/>
      <c r="MHT181" s="395"/>
      <c r="MHU181" s="395"/>
      <c r="MHV181" s="395"/>
      <c r="MHW181" s="395"/>
      <c r="MHX181" s="395"/>
      <c r="MHY181" s="395"/>
      <c r="MHZ181" s="395"/>
      <c r="MIA181" s="395"/>
      <c r="MIB181" s="395"/>
      <c r="MIC181" s="395"/>
      <c r="MID181" s="395"/>
      <c r="MIE181" s="395"/>
      <c r="MIF181" s="395"/>
      <c r="MIG181" s="395"/>
      <c r="MIH181" s="395"/>
      <c r="MII181" s="395"/>
      <c r="MIJ181" s="395"/>
      <c r="MIK181" s="395"/>
      <c r="MIL181" s="395"/>
      <c r="MIM181" s="395"/>
      <c r="MIN181" s="395"/>
      <c r="MIO181" s="395"/>
      <c r="MIP181" s="395"/>
      <c r="MIQ181" s="395"/>
      <c r="MIR181" s="395"/>
      <c r="MIS181" s="395"/>
      <c r="MIT181" s="395"/>
      <c r="MIU181" s="395"/>
      <c r="MIV181" s="395"/>
      <c r="MIW181" s="395"/>
      <c r="MIX181" s="395"/>
      <c r="MIY181" s="395"/>
      <c r="MIZ181" s="395"/>
      <c r="MJA181" s="395"/>
      <c r="MJB181" s="395"/>
      <c r="MJC181" s="395"/>
      <c r="MJD181" s="395"/>
      <c r="MJE181" s="395"/>
      <c r="MJF181" s="395"/>
      <c r="MJG181" s="395"/>
      <c r="MJH181" s="395"/>
      <c r="MJI181" s="395"/>
      <c r="MJJ181" s="395"/>
      <c r="MJK181" s="395"/>
      <c r="MJL181" s="395"/>
      <c r="MJM181" s="395"/>
      <c r="MJN181" s="395"/>
      <c r="MJO181" s="395"/>
      <c r="MJP181" s="395"/>
      <c r="MJQ181" s="395"/>
      <c r="MJR181" s="395"/>
      <c r="MJS181" s="395"/>
      <c r="MJT181" s="395"/>
      <c r="MJU181" s="395"/>
      <c r="MJV181" s="395"/>
      <c r="MJW181" s="395"/>
      <c r="MJX181" s="395"/>
      <c r="MJY181" s="395"/>
      <c r="MJZ181" s="395"/>
      <c r="MKA181" s="395"/>
      <c r="MKB181" s="395"/>
      <c r="MKC181" s="395"/>
      <c r="MKD181" s="395"/>
      <c r="MKE181" s="395"/>
      <c r="MKF181" s="395"/>
      <c r="MKG181" s="395"/>
      <c r="MKH181" s="395"/>
      <c r="MKI181" s="395"/>
      <c r="MKJ181" s="395"/>
      <c r="MKK181" s="395"/>
      <c r="MKL181" s="395"/>
      <c r="MKM181" s="395"/>
      <c r="MKN181" s="395"/>
      <c r="MKO181" s="395"/>
      <c r="MKP181" s="395"/>
      <c r="MKQ181" s="395"/>
      <c r="MKR181" s="395"/>
      <c r="MKS181" s="395"/>
      <c r="MKT181" s="395"/>
      <c r="MKU181" s="395"/>
      <c r="MKV181" s="395"/>
      <c r="MKW181" s="395"/>
      <c r="MKX181" s="395"/>
      <c r="MKY181" s="395"/>
      <c r="MKZ181" s="395"/>
      <c r="MLA181" s="395"/>
      <c r="MLB181" s="395"/>
      <c r="MLC181" s="395"/>
      <c r="MLD181" s="395"/>
      <c r="MLE181" s="395"/>
      <c r="MLF181" s="395"/>
      <c r="MLG181" s="395"/>
      <c r="MLH181" s="395"/>
      <c r="MLI181" s="395"/>
      <c r="MLJ181" s="395"/>
      <c r="MLK181" s="395"/>
      <c r="MLL181" s="395"/>
      <c r="MLM181" s="395"/>
      <c r="MLN181" s="395"/>
      <c r="MLO181" s="395"/>
      <c r="MLP181" s="395"/>
      <c r="MLQ181" s="395"/>
      <c r="MLR181" s="395"/>
      <c r="MLS181" s="395"/>
      <c r="MLT181" s="395"/>
      <c r="MLU181" s="395"/>
      <c r="MLV181" s="395"/>
      <c r="MLW181" s="395"/>
      <c r="MLX181" s="395"/>
      <c r="MLY181" s="395"/>
      <c r="MLZ181" s="395"/>
      <c r="MMA181" s="395"/>
      <c r="MMB181" s="395"/>
      <c r="MMC181" s="395"/>
      <c r="MMD181" s="395"/>
      <c r="MME181" s="395"/>
      <c r="MMF181" s="395"/>
      <c r="MMG181" s="395"/>
      <c r="MMH181" s="395"/>
      <c r="MMI181" s="395"/>
      <c r="MMJ181" s="395"/>
      <c r="MMK181" s="395"/>
      <c r="MML181" s="395"/>
      <c r="MMM181" s="395"/>
      <c r="MMN181" s="395"/>
      <c r="MMO181" s="395"/>
      <c r="MMP181" s="395"/>
      <c r="MMQ181" s="395"/>
      <c r="MMR181" s="395"/>
      <c r="MMS181" s="395"/>
      <c r="MMT181" s="395"/>
      <c r="MMU181" s="395"/>
      <c r="MMV181" s="395"/>
      <c r="MMW181" s="395"/>
      <c r="MMX181" s="395"/>
      <c r="MMY181" s="395"/>
      <c r="MMZ181" s="395"/>
      <c r="MNA181" s="395"/>
      <c r="MNB181" s="395"/>
      <c r="MNC181" s="395"/>
      <c r="MND181" s="395"/>
      <c r="MNE181" s="395"/>
      <c r="MNF181" s="395"/>
      <c r="MNG181" s="395"/>
      <c r="MNH181" s="395"/>
      <c r="MNI181" s="395"/>
      <c r="MNJ181" s="395"/>
      <c r="MNK181" s="395"/>
      <c r="MNL181" s="395"/>
      <c r="MNM181" s="395"/>
      <c r="MNN181" s="395"/>
      <c r="MNO181" s="395"/>
      <c r="MNP181" s="395"/>
      <c r="MNQ181" s="395"/>
      <c r="MNR181" s="395"/>
      <c r="MNS181" s="395"/>
      <c r="MNT181" s="395"/>
      <c r="MNU181" s="395"/>
      <c r="MNV181" s="395"/>
      <c r="MNW181" s="395"/>
      <c r="MNX181" s="395"/>
      <c r="MNY181" s="395"/>
      <c r="MNZ181" s="395"/>
      <c r="MOA181" s="395"/>
      <c r="MOB181" s="395"/>
      <c r="MOC181" s="395"/>
      <c r="MOD181" s="395"/>
      <c r="MOE181" s="395"/>
      <c r="MOF181" s="395"/>
      <c r="MOG181" s="395"/>
      <c r="MOH181" s="395"/>
      <c r="MOI181" s="395"/>
      <c r="MOJ181" s="395"/>
      <c r="MOK181" s="395"/>
      <c r="MOL181" s="395"/>
      <c r="MOM181" s="395"/>
      <c r="MON181" s="395"/>
      <c r="MOO181" s="395"/>
      <c r="MOP181" s="395"/>
      <c r="MOQ181" s="395"/>
      <c r="MOR181" s="395"/>
      <c r="MOS181" s="395"/>
      <c r="MOT181" s="395"/>
      <c r="MOU181" s="395"/>
      <c r="MOV181" s="395"/>
      <c r="MOW181" s="395"/>
      <c r="MOX181" s="395"/>
      <c r="MOY181" s="395"/>
      <c r="MOZ181" s="395"/>
      <c r="MPA181" s="395"/>
      <c r="MPB181" s="395"/>
      <c r="MPC181" s="395"/>
      <c r="MPD181" s="395"/>
      <c r="MPE181" s="395"/>
      <c r="MPF181" s="395"/>
      <c r="MPG181" s="395"/>
      <c r="MPH181" s="395"/>
      <c r="MPI181" s="395"/>
      <c r="MPJ181" s="395"/>
      <c r="MPK181" s="395"/>
      <c r="MPL181" s="395"/>
      <c r="MPM181" s="395"/>
      <c r="MPN181" s="395"/>
      <c r="MPO181" s="395"/>
      <c r="MPP181" s="395"/>
      <c r="MPQ181" s="395"/>
      <c r="MPR181" s="395"/>
      <c r="MPS181" s="395"/>
      <c r="MPT181" s="395"/>
      <c r="MPU181" s="395"/>
      <c r="MPV181" s="395"/>
      <c r="MPW181" s="395"/>
      <c r="MPX181" s="395"/>
      <c r="MPY181" s="395"/>
      <c r="MPZ181" s="395"/>
      <c r="MQA181" s="395"/>
      <c r="MQB181" s="395"/>
      <c r="MQC181" s="395"/>
      <c r="MQD181" s="395"/>
      <c r="MQE181" s="395"/>
      <c r="MQF181" s="395"/>
      <c r="MQG181" s="395"/>
      <c r="MQH181" s="395"/>
      <c r="MQI181" s="395"/>
      <c r="MQJ181" s="395"/>
      <c r="MQK181" s="395"/>
      <c r="MQL181" s="395"/>
      <c r="MQM181" s="395"/>
      <c r="MQN181" s="395"/>
      <c r="MQO181" s="395"/>
      <c r="MQP181" s="395"/>
      <c r="MQQ181" s="395"/>
      <c r="MQR181" s="395"/>
      <c r="MQS181" s="395"/>
      <c r="MQT181" s="395"/>
      <c r="MQU181" s="395"/>
      <c r="MQV181" s="395"/>
      <c r="MQW181" s="395"/>
      <c r="MQX181" s="395"/>
      <c r="MQY181" s="395"/>
      <c r="MQZ181" s="395"/>
      <c r="MRA181" s="395"/>
      <c r="MRB181" s="395"/>
      <c r="MRC181" s="395"/>
      <c r="MRD181" s="395"/>
      <c r="MRE181" s="395"/>
      <c r="MRF181" s="395"/>
      <c r="MRG181" s="395"/>
      <c r="MRH181" s="395"/>
      <c r="MRI181" s="395"/>
      <c r="MRJ181" s="395"/>
      <c r="MRK181" s="395"/>
      <c r="MRL181" s="395"/>
      <c r="MRM181" s="395"/>
      <c r="MRN181" s="395"/>
      <c r="MRO181" s="395"/>
      <c r="MRP181" s="395"/>
      <c r="MRQ181" s="395"/>
      <c r="MRR181" s="395"/>
      <c r="MRS181" s="395"/>
      <c r="MRT181" s="395"/>
      <c r="MRU181" s="395"/>
      <c r="MRV181" s="395"/>
      <c r="MRW181" s="395"/>
      <c r="MRX181" s="395"/>
      <c r="MRY181" s="395"/>
      <c r="MRZ181" s="395"/>
      <c r="MSA181" s="395"/>
      <c r="MSB181" s="395"/>
      <c r="MSC181" s="395"/>
      <c r="MSD181" s="395"/>
      <c r="MSE181" s="395"/>
      <c r="MSF181" s="395"/>
      <c r="MSG181" s="395"/>
      <c r="MSH181" s="395"/>
      <c r="MSI181" s="395"/>
      <c r="MSJ181" s="395"/>
      <c r="MSK181" s="395"/>
      <c r="MSL181" s="395"/>
      <c r="MSM181" s="395"/>
      <c r="MSN181" s="395"/>
      <c r="MSO181" s="395"/>
      <c r="MSP181" s="395"/>
      <c r="MSQ181" s="395"/>
      <c r="MSR181" s="395"/>
      <c r="MSS181" s="395"/>
      <c r="MST181" s="395"/>
      <c r="MSU181" s="395"/>
      <c r="MSV181" s="395"/>
      <c r="MSW181" s="395"/>
      <c r="MSX181" s="395"/>
      <c r="MSY181" s="395"/>
      <c r="MSZ181" s="395"/>
      <c r="MTA181" s="395"/>
      <c r="MTB181" s="395"/>
      <c r="MTC181" s="395"/>
      <c r="MTD181" s="395"/>
      <c r="MTE181" s="395"/>
      <c r="MTF181" s="395"/>
      <c r="MTG181" s="395"/>
      <c r="MTH181" s="395"/>
      <c r="MTI181" s="395"/>
      <c r="MTJ181" s="395"/>
      <c r="MTK181" s="395"/>
      <c r="MTL181" s="395"/>
      <c r="MTM181" s="395"/>
      <c r="MTN181" s="395"/>
      <c r="MTO181" s="395"/>
      <c r="MTP181" s="395"/>
      <c r="MTQ181" s="395"/>
      <c r="MTR181" s="395"/>
      <c r="MTS181" s="395"/>
      <c r="MTT181" s="395"/>
      <c r="MTU181" s="395"/>
      <c r="MTV181" s="395"/>
      <c r="MTW181" s="395"/>
      <c r="MTX181" s="395"/>
      <c r="MTY181" s="395"/>
      <c r="MTZ181" s="395"/>
      <c r="MUA181" s="395"/>
      <c r="MUB181" s="395"/>
      <c r="MUC181" s="395"/>
      <c r="MUD181" s="395"/>
      <c r="MUE181" s="395"/>
      <c r="MUF181" s="395"/>
      <c r="MUG181" s="395"/>
      <c r="MUH181" s="395"/>
      <c r="MUI181" s="395"/>
      <c r="MUJ181" s="395"/>
      <c r="MUK181" s="395"/>
      <c r="MUL181" s="395"/>
      <c r="MUM181" s="395"/>
      <c r="MUN181" s="395"/>
      <c r="MUO181" s="395"/>
      <c r="MUP181" s="395"/>
      <c r="MUQ181" s="395"/>
      <c r="MUR181" s="395"/>
      <c r="MUS181" s="395"/>
      <c r="MUT181" s="395"/>
      <c r="MUU181" s="395"/>
      <c r="MUV181" s="395"/>
      <c r="MUW181" s="395"/>
      <c r="MUX181" s="395"/>
      <c r="MUY181" s="395"/>
      <c r="MUZ181" s="395"/>
      <c r="MVA181" s="395"/>
      <c r="MVB181" s="395"/>
      <c r="MVC181" s="395"/>
      <c r="MVD181" s="395"/>
      <c r="MVE181" s="395"/>
      <c r="MVF181" s="395"/>
      <c r="MVG181" s="395"/>
      <c r="MVH181" s="395"/>
      <c r="MVI181" s="395"/>
      <c r="MVJ181" s="395"/>
      <c r="MVK181" s="395"/>
      <c r="MVL181" s="395"/>
      <c r="MVM181" s="395"/>
      <c r="MVN181" s="395"/>
      <c r="MVO181" s="395"/>
      <c r="MVP181" s="395"/>
      <c r="MVQ181" s="395"/>
      <c r="MVR181" s="395"/>
      <c r="MVS181" s="395"/>
      <c r="MVT181" s="395"/>
      <c r="MVU181" s="395"/>
      <c r="MVV181" s="395"/>
      <c r="MVW181" s="395"/>
      <c r="MVX181" s="395"/>
      <c r="MVY181" s="395"/>
      <c r="MVZ181" s="395"/>
      <c r="MWA181" s="395"/>
      <c r="MWB181" s="395"/>
      <c r="MWC181" s="395"/>
      <c r="MWD181" s="395"/>
      <c r="MWE181" s="395"/>
      <c r="MWF181" s="395"/>
      <c r="MWG181" s="395"/>
      <c r="MWH181" s="395"/>
      <c r="MWI181" s="395"/>
      <c r="MWJ181" s="395"/>
      <c r="MWK181" s="395"/>
      <c r="MWL181" s="395"/>
      <c r="MWM181" s="395"/>
      <c r="MWN181" s="395"/>
      <c r="MWO181" s="395"/>
      <c r="MWP181" s="395"/>
      <c r="MWQ181" s="395"/>
      <c r="MWR181" s="395"/>
      <c r="MWS181" s="395"/>
      <c r="MWT181" s="395"/>
      <c r="MWU181" s="395"/>
      <c r="MWV181" s="395"/>
      <c r="MWW181" s="395"/>
      <c r="MWX181" s="395"/>
      <c r="MWY181" s="395"/>
      <c r="MWZ181" s="395"/>
      <c r="MXA181" s="395"/>
      <c r="MXB181" s="395"/>
      <c r="MXC181" s="395"/>
      <c r="MXD181" s="395"/>
      <c r="MXE181" s="395"/>
      <c r="MXF181" s="395"/>
      <c r="MXG181" s="395"/>
      <c r="MXH181" s="395"/>
      <c r="MXI181" s="395"/>
      <c r="MXJ181" s="395"/>
      <c r="MXK181" s="395"/>
      <c r="MXL181" s="395"/>
      <c r="MXM181" s="395"/>
      <c r="MXN181" s="395"/>
      <c r="MXO181" s="395"/>
      <c r="MXP181" s="395"/>
      <c r="MXQ181" s="395"/>
      <c r="MXR181" s="395"/>
      <c r="MXS181" s="395"/>
      <c r="MXT181" s="395"/>
      <c r="MXU181" s="395"/>
      <c r="MXV181" s="395"/>
      <c r="MXW181" s="395"/>
      <c r="MXX181" s="395"/>
      <c r="MXY181" s="395"/>
      <c r="MXZ181" s="395"/>
      <c r="MYA181" s="395"/>
      <c r="MYB181" s="395"/>
      <c r="MYC181" s="395"/>
      <c r="MYD181" s="395"/>
      <c r="MYE181" s="395"/>
      <c r="MYF181" s="395"/>
      <c r="MYG181" s="395"/>
      <c r="MYH181" s="395"/>
      <c r="MYI181" s="395"/>
      <c r="MYJ181" s="395"/>
      <c r="MYK181" s="395"/>
      <c r="MYL181" s="395"/>
      <c r="MYM181" s="395"/>
      <c r="MYN181" s="395"/>
      <c r="MYO181" s="395"/>
      <c r="MYP181" s="395"/>
      <c r="MYQ181" s="395"/>
      <c r="MYR181" s="395"/>
      <c r="MYS181" s="395"/>
      <c r="MYT181" s="395"/>
      <c r="MYU181" s="395"/>
      <c r="MYV181" s="395"/>
      <c r="MYW181" s="395"/>
      <c r="MYX181" s="395"/>
      <c r="MYY181" s="395"/>
      <c r="MYZ181" s="395"/>
      <c r="MZA181" s="395"/>
      <c r="MZB181" s="395"/>
      <c r="MZC181" s="395"/>
      <c r="MZD181" s="395"/>
      <c r="MZE181" s="395"/>
      <c r="MZF181" s="395"/>
      <c r="MZG181" s="395"/>
      <c r="MZH181" s="395"/>
      <c r="MZI181" s="395"/>
      <c r="MZJ181" s="395"/>
      <c r="MZK181" s="395"/>
      <c r="MZL181" s="395"/>
      <c r="MZM181" s="395"/>
      <c r="MZN181" s="395"/>
      <c r="MZO181" s="395"/>
      <c r="MZP181" s="395"/>
      <c r="MZQ181" s="395"/>
      <c r="MZR181" s="395"/>
      <c r="MZS181" s="395"/>
      <c r="MZT181" s="395"/>
      <c r="MZU181" s="395"/>
      <c r="MZV181" s="395"/>
      <c r="MZW181" s="395"/>
      <c r="MZX181" s="395"/>
      <c r="MZY181" s="395"/>
      <c r="MZZ181" s="395"/>
      <c r="NAA181" s="395"/>
      <c r="NAB181" s="395"/>
      <c r="NAC181" s="395"/>
      <c r="NAD181" s="395"/>
      <c r="NAE181" s="395"/>
      <c r="NAF181" s="395"/>
      <c r="NAG181" s="395"/>
      <c r="NAH181" s="395"/>
      <c r="NAI181" s="395"/>
      <c r="NAJ181" s="395"/>
      <c r="NAK181" s="395"/>
      <c r="NAL181" s="395"/>
      <c r="NAM181" s="395"/>
      <c r="NAN181" s="395"/>
      <c r="NAO181" s="395"/>
      <c r="NAP181" s="395"/>
      <c r="NAQ181" s="395"/>
      <c r="NAR181" s="395"/>
      <c r="NAS181" s="395"/>
      <c r="NAT181" s="395"/>
      <c r="NAU181" s="395"/>
      <c r="NAV181" s="395"/>
      <c r="NAW181" s="395"/>
      <c r="NAX181" s="395"/>
      <c r="NAY181" s="395"/>
      <c r="NAZ181" s="395"/>
      <c r="NBA181" s="395"/>
      <c r="NBB181" s="395"/>
      <c r="NBC181" s="395"/>
      <c r="NBD181" s="395"/>
      <c r="NBE181" s="395"/>
      <c r="NBF181" s="395"/>
      <c r="NBG181" s="395"/>
      <c r="NBH181" s="395"/>
      <c r="NBI181" s="395"/>
      <c r="NBJ181" s="395"/>
      <c r="NBK181" s="395"/>
      <c r="NBL181" s="395"/>
      <c r="NBM181" s="395"/>
      <c r="NBN181" s="395"/>
      <c r="NBO181" s="395"/>
      <c r="NBP181" s="395"/>
      <c r="NBQ181" s="395"/>
      <c r="NBR181" s="395"/>
      <c r="NBS181" s="395"/>
      <c r="NBT181" s="395"/>
      <c r="NBU181" s="395"/>
      <c r="NBV181" s="395"/>
      <c r="NBW181" s="395"/>
      <c r="NBX181" s="395"/>
      <c r="NBY181" s="395"/>
      <c r="NBZ181" s="395"/>
      <c r="NCA181" s="395"/>
      <c r="NCB181" s="395"/>
      <c r="NCC181" s="395"/>
      <c r="NCD181" s="395"/>
      <c r="NCE181" s="395"/>
      <c r="NCF181" s="395"/>
      <c r="NCG181" s="395"/>
      <c r="NCH181" s="395"/>
      <c r="NCI181" s="395"/>
      <c r="NCJ181" s="395"/>
      <c r="NCK181" s="395"/>
      <c r="NCL181" s="395"/>
      <c r="NCM181" s="395"/>
      <c r="NCN181" s="395"/>
      <c r="NCO181" s="395"/>
      <c r="NCP181" s="395"/>
      <c r="NCQ181" s="395"/>
      <c r="NCR181" s="395"/>
      <c r="NCS181" s="395"/>
      <c r="NCT181" s="395"/>
      <c r="NCU181" s="395"/>
      <c r="NCV181" s="395"/>
      <c r="NCW181" s="395"/>
      <c r="NCX181" s="395"/>
      <c r="NCY181" s="395"/>
      <c r="NCZ181" s="395"/>
      <c r="NDA181" s="395"/>
      <c r="NDB181" s="395"/>
      <c r="NDC181" s="395"/>
      <c r="NDD181" s="395"/>
      <c r="NDE181" s="395"/>
      <c r="NDF181" s="395"/>
      <c r="NDG181" s="395"/>
      <c r="NDH181" s="395"/>
      <c r="NDI181" s="395"/>
      <c r="NDJ181" s="395"/>
      <c r="NDK181" s="395"/>
      <c r="NDL181" s="395"/>
      <c r="NDM181" s="395"/>
      <c r="NDN181" s="395"/>
      <c r="NDO181" s="395"/>
      <c r="NDP181" s="395"/>
      <c r="NDQ181" s="395"/>
      <c r="NDR181" s="395"/>
      <c r="NDS181" s="395"/>
      <c r="NDT181" s="395"/>
      <c r="NDU181" s="395"/>
      <c r="NDV181" s="395"/>
      <c r="NDW181" s="395"/>
      <c r="NDX181" s="395"/>
      <c r="NDY181" s="395"/>
      <c r="NDZ181" s="395"/>
      <c r="NEA181" s="395"/>
      <c r="NEB181" s="395"/>
      <c r="NEC181" s="395"/>
      <c r="NED181" s="395"/>
      <c r="NEE181" s="395"/>
      <c r="NEF181" s="395"/>
      <c r="NEG181" s="395"/>
      <c r="NEH181" s="395"/>
      <c r="NEI181" s="395"/>
      <c r="NEJ181" s="395"/>
      <c r="NEK181" s="395"/>
      <c r="NEL181" s="395"/>
      <c r="NEM181" s="395"/>
      <c r="NEN181" s="395"/>
      <c r="NEO181" s="395"/>
      <c r="NEP181" s="395"/>
      <c r="NEQ181" s="395"/>
      <c r="NER181" s="395"/>
      <c r="NES181" s="395"/>
      <c r="NET181" s="395"/>
      <c r="NEU181" s="395"/>
      <c r="NEV181" s="395"/>
      <c r="NEW181" s="395"/>
      <c r="NEX181" s="395"/>
      <c r="NEY181" s="395"/>
      <c r="NEZ181" s="395"/>
      <c r="NFA181" s="395"/>
      <c r="NFB181" s="395"/>
      <c r="NFC181" s="395"/>
      <c r="NFD181" s="395"/>
      <c r="NFE181" s="395"/>
      <c r="NFF181" s="395"/>
      <c r="NFG181" s="395"/>
      <c r="NFH181" s="395"/>
      <c r="NFI181" s="395"/>
      <c r="NFJ181" s="395"/>
      <c r="NFK181" s="395"/>
      <c r="NFL181" s="395"/>
      <c r="NFM181" s="395"/>
      <c r="NFN181" s="395"/>
      <c r="NFO181" s="395"/>
      <c r="NFP181" s="395"/>
      <c r="NFQ181" s="395"/>
      <c r="NFR181" s="395"/>
      <c r="NFS181" s="395"/>
      <c r="NFT181" s="395"/>
      <c r="NFU181" s="395"/>
      <c r="NFV181" s="395"/>
      <c r="NFW181" s="395"/>
      <c r="NFX181" s="395"/>
      <c r="NFY181" s="395"/>
      <c r="NFZ181" s="395"/>
      <c r="NGA181" s="395"/>
      <c r="NGB181" s="395"/>
      <c r="NGC181" s="395"/>
      <c r="NGD181" s="395"/>
      <c r="NGE181" s="395"/>
      <c r="NGF181" s="395"/>
      <c r="NGG181" s="395"/>
      <c r="NGH181" s="395"/>
      <c r="NGI181" s="395"/>
      <c r="NGJ181" s="395"/>
      <c r="NGK181" s="395"/>
      <c r="NGL181" s="395"/>
      <c r="NGM181" s="395"/>
      <c r="NGN181" s="395"/>
      <c r="NGO181" s="395"/>
      <c r="NGP181" s="395"/>
      <c r="NGQ181" s="395"/>
      <c r="NGR181" s="395"/>
      <c r="NGS181" s="395"/>
      <c r="NGT181" s="395"/>
      <c r="NGU181" s="395"/>
      <c r="NGV181" s="395"/>
      <c r="NGW181" s="395"/>
      <c r="NGX181" s="395"/>
      <c r="NGY181" s="395"/>
      <c r="NGZ181" s="395"/>
      <c r="NHA181" s="395"/>
      <c r="NHB181" s="395"/>
      <c r="NHC181" s="395"/>
      <c r="NHD181" s="395"/>
      <c r="NHE181" s="395"/>
      <c r="NHF181" s="395"/>
      <c r="NHG181" s="395"/>
      <c r="NHH181" s="395"/>
      <c r="NHI181" s="395"/>
      <c r="NHJ181" s="395"/>
      <c r="NHK181" s="395"/>
      <c r="NHL181" s="395"/>
      <c r="NHM181" s="395"/>
      <c r="NHN181" s="395"/>
      <c r="NHO181" s="395"/>
      <c r="NHP181" s="395"/>
      <c r="NHQ181" s="395"/>
      <c r="NHR181" s="395"/>
      <c r="NHS181" s="395"/>
      <c r="NHT181" s="395"/>
      <c r="NHU181" s="395"/>
      <c r="NHV181" s="395"/>
      <c r="NHW181" s="395"/>
      <c r="NHX181" s="395"/>
      <c r="NHY181" s="395"/>
      <c r="NHZ181" s="395"/>
      <c r="NIA181" s="395"/>
      <c r="NIB181" s="395"/>
      <c r="NIC181" s="395"/>
      <c r="NID181" s="395"/>
      <c r="NIE181" s="395"/>
      <c r="NIF181" s="395"/>
      <c r="NIG181" s="395"/>
      <c r="NIH181" s="395"/>
      <c r="NII181" s="395"/>
      <c r="NIJ181" s="395"/>
      <c r="NIK181" s="395"/>
      <c r="NIL181" s="395"/>
      <c r="NIM181" s="395"/>
      <c r="NIN181" s="395"/>
      <c r="NIO181" s="395"/>
      <c r="NIP181" s="395"/>
      <c r="NIQ181" s="395"/>
      <c r="NIR181" s="395"/>
      <c r="NIS181" s="395"/>
      <c r="NIT181" s="395"/>
      <c r="NIU181" s="395"/>
      <c r="NIV181" s="395"/>
      <c r="NIW181" s="395"/>
      <c r="NIX181" s="395"/>
      <c r="NIY181" s="395"/>
      <c r="NIZ181" s="395"/>
      <c r="NJA181" s="395"/>
      <c r="NJB181" s="395"/>
      <c r="NJC181" s="395"/>
      <c r="NJD181" s="395"/>
      <c r="NJE181" s="395"/>
      <c r="NJF181" s="395"/>
      <c r="NJG181" s="395"/>
      <c r="NJH181" s="395"/>
      <c r="NJI181" s="395"/>
      <c r="NJJ181" s="395"/>
      <c r="NJK181" s="395"/>
      <c r="NJL181" s="395"/>
      <c r="NJM181" s="395"/>
      <c r="NJN181" s="395"/>
      <c r="NJO181" s="395"/>
      <c r="NJP181" s="395"/>
      <c r="NJQ181" s="395"/>
      <c r="NJR181" s="395"/>
      <c r="NJS181" s="395"/>
      <c r="NJT181" s="395"/>
      <c r="NJU181" s="395"/>
      <c r="NJV181" s="395"/>
      <c r="NJW181" s="395"/>
      <c r="NJX181" s="395"/>
      <c r="NJY181" s="395"/>
      <c r="NJZ181" s="395"/>
      <c r="NKA181" s="395"/>
      <c r="NKB181" s="395"/>
      <c r="NKC181" s="395"/>
      <c r="NKD181" s="395"/>
      <c r="NKE181" s="395"/>
      <c r="NKF181" s="395"/>
      <c r="NKG181" s="395"/>
      <c r="NKH181" s="395"/>
      <c r="NKI181" s="395"/>
      <c r="NKJ181" s="395"/>
      <c r="NKK181" s="395"/>
      <c r="NKL181" s="395"/>
      <c r="NKM181" s="395"/>
      <c r="NKN181" s="395"/>
      <c r="NKO181" s="395"/>
      <c r="NKP181" s="395"/>
      <c r="NKQ181" s="395"/>
      <c r="NKR181" s="395"/>
      <c r="NKS181" s="395"/>
      <c r="NKT181" s="395"/>
      <c r="NKU181" s="395"/>
      <c r="NKV181" s="395"/>
      <c r="NKW181" s="395"/>
      <c r="NKX181" s="395"/>
      <c r="NKY181" s="395"/>
      <c r="NKZ181" s="395"/>
      <c r="NLA181" s="395"/>
      <c r="NLB181" s="395"/>
      <c r="NLC181" s="395"/>
      <c r="NLD181" s="395"/>
      <c r="NLE181" s="395"/>
      <c r="NLF181" s="395"/>
      <c r="NLG181" s="395"/>
      <c r="NLH181" s="395"/>
      <c r="NLI181" s="395"/>
      <c r="NLJ181" s="395"/>
      <c r="NLK181" s="395"/>
      <c r="NLL181" s="395"/>
      <c r="NLM181" s="395"/>
      <c r="NLN181" s="395"/>
      <c r="NLO181" s="395"/>
      <c r="NLP181" s="395"/>
      <c r="NLQ181" s="395"/>
      <c r="NLR181" s="395"/>
      <c r="NLS181" s="395"/>
      <c r="NLT181" s="395"/>
      <c r="NLU181" s="395"/>
      <c r="NLV181" s="395"/>
      <c r="NLW181" s="395"/>
      <c r="NLX181" s="395"/>
      <c r="NLY181" s="395"/>
      <c r="NLZ181" s="395"/>
      <c r="NMA181" s="395"/>
      <c r="NMB181" s="395"/>
      <c r="NMC181" s="395"/>
      <c r="NMD181" s="395"/>
      <c r="NME181" s="395"/>
      <c r="NMF181" s="395"/>
      <c r="NMG181" s="395"/>
      <c r="NMH181" s="395"/>
      <c r="NMI181" s="395"/>
      <c r="NMJ181" s="395"/>
      <c r="NMK181" s="395"/>
      <c r="NML181" s="395"/>
      <c r="NMM181" s="395"/>
      <c r="NMN181" s="395"/>
      <c r="NMO181" s="395"/>
      <c r="NMP181" s="395"/>
      <c r="NMQ181" s="395"/>
      <c r="NMR181" s="395"/>
      <c r="NMS181" s="395"/>
      <c r="NMT181" s="395"/>
      <c r="NMU181" s="395"/>
      <c r="NMV181" s="395"/>
      <c r="NMW181" s="395"/>
      <c r="NMX181" s="395"/>
      <c r="NMY181" s="395"/>
      <c r="NMZ181" s="395"/>
      <c r="NNA181" s="395"/>
      <c r="NNB181" s="395"/>
      <c r="NNC181" s="395"/>
      <c r="NND181" s="395"/>
      <c r="NNE181" s="395"/>
      <c r="NNF181" s="395"/>
      <c r="NNG181" s="395"/>
      <c r="NNH181" s="395"/>
      <c r="NNI181" s="395"/>
      <c r="NNJ181" s="395"/>
      <c r="NNK181" s="395"/>
      <c r="NNL181" s="395"/>
      <c r="NNM181" s="395"/>
      <c r="NNN181" s="395"/>
      <c r="NNO181" s="395"/>
      <c r="NNP181" s="395"/>
      <c r="NNQ181" s="395"/>
      <c r="NNR181" s="395"/>
      <c r="NNS181" s="395"/>
      <c r="NNT181" s="395"/>
      <c r="NNU181" s="395"/>
      <c r="NNV181" s="395"/>
      <c r="NNW181" s="395"/>
      <c r="NNX181" s="395"/>
      <c r="NNY181" s="395"/>
      <c r="NNZ181" s="395"/>
      <c r="NOA181" s="395"/>
      <c r="NOB181" s="395"/>
      <c r="NOC181" s="395"/>
      <c r="NOD181" s="395"/>
      <c r="NOE181" s="395"/>
      <c r="NOF181" s="395"/>
      <c r="NOG181" s="395"/>
      <c r="NOH181" s="395"/>
      <c r="NOI181" s="395"/>
      <c r="NOJ181" s="395"/>
      <c r="NOK181" s="395"/>
      <c r="NOL181" s="395"/>
      <c r="NOM181" s="395"/>
      <c r="NON181" s="395"/>
      <c r="NOO181" s="395"/>
      <c r="NOP181" s="395"/>
      <c r="NOQ181" s="395"/>
      <c r="NOR181" s="395"/>
      <c r="NOS181" s="395"/>
      <c r="NOT181" s="395"/>
      <c r="NOU181" s="395"/>
      <c r="NOV181" s="395"/>
      <c r="NOW181" s="395"/>
      <c r="NOX181" s="395"/>
      <c r="NOY181" s="395"/>
      <c r="NOZ181" s="395"/>
      <c r="NPA181" s="395"/>
      <c r="NPB181" s="395"/>
      <c r="NPC181" s="395"/>
      <c r="NPD181" s="395"/>
      <c r="NPE181" s="395"/>
      <c r="NPF181" s="395"/>
      <c r="NPG181" s="395"/>
      <c r="NPH181" s="395"/>
      <c r="NPI181" s="395"/>
      <c r="NPJ181" s="395"/>
      <c r="NPK181" s="395"/>
      <c r="NPL181" s="395"/>
      <c r="NPM181" s="395"/>
      <c r="NPN181" s="395"/>
      <c r="NPO181" s="395"/>
      <c r="NPP181" s="395"/>
      <c r="NPQ181" s="395"/>
      <c r="NPR181" s="395"/>
      <c r="NPS181" s="395"/>
      <c r="NPT181" s="395"/>
      <c r="NPU181" s="395"/>
      <c r="NPV181" s="395"/>
      <c r="NPW181" s="395"/>
      <c r="NPX181" s="395"/>
      <c r="NPY181" s="395"/>
      <c r="NPZ181" s="395"/>
      <c r="NQA181" s="395"/>
      <c r="NQB181" s="395"/>
      <c r="NQC181" s="395"/>
      <c r="NQD181" s="395"/>
      <c r="NQE181" s="395"/>
      <c r="NQF181" s="395"/>
      <c r="NQG181" s="395"/>
      <c r="NQH181" s="395"/>
      <c r="NQI181" s="395"/>
      <c r="NQJ181" s="395"/>
      <c r="NQK181" s="395"/>
      <c r="NQL181" s="395"/>
      <c r="NQM181" s="395"/>
      <c r="NQN181" s="395"/>
      <c r="NQO181" s="395"/>
      <c r="NQP181" s="395"/>
      <c r="NQQ181" s="395"/>
      <c r="NQR181" s="395"/>
      <c r="NQS181" s="395"/>
      <c r="NQT181" s="395"/>
      <c r="NQU181" s="395"/>
      <c r="NQV181" s="395"/>
      <c r="NQW181" s="395"/>
      <c r="NQX181" s="395"/>
      <c r="NQY181" s="395"/>
      <c r="NQZ181" s="395"/>
      <c r="NRA181" s="395"/>
      <c r="NRB181" s="395"/>
      <c r="NRC181" s="395"/>
      <c r="NRD181" s="395"/>
      <c r="NRE181" s="395"/>
      <c r="NRF181" s="395"/>
      <c r="NRG181" s="395"/>
      <c r="NRH181" s="395"/>
      <c r="NRI181" s="395"/>
      <c r="NRJ181" s="395"/>
      <c r="NRK181" s="395"/>
      <c r="NRL181" s="395"/>
      <c r="NRM181" s="395"/>
      <c r="NRN181" s="395"/>
      <c r="NRO181" s="395"/>
      <c r="NRP181" s="395"/>
      <c r="NRQ181" s="395"/>
      <c r="NRR181" s="395"/>
      <c r="NRS181" s="395"/>
      <c r="NRT181" s="395"/>
      <c r="NRU181" s="395"/>
      <c r="NRV181" s="395"/>
      <c r="NRW181" s="395"/>
      <c r="NRX181" s="395"/>
      <c r="NRY181" s="395"/>
      <c r="NRZ181" s="395"/>
      <c r="NSA181" s="395"/>
      <c r="NSB181" s="395"/>
      <c r="NSC181" s="395"/>
      <c r="NSD181" s="395"/>
      <c r="NSE181" s="395"/>
      <c r="NSF181" s="395"/>
      <c r="NSG181" s="395"/>
      <c r="NSH181" s="395"/>
      <c r="NSI181" s="395"/>
      <c r="NSJ181" s="395"/>
      <c r="NSK181" s="395"/>
      <c r="NSL181" s="395"/>
      <c r="NSM181" s="395"/>
      <c r="NSN181" s="395"/>
      <c r="NSO181" s="395"/>
      <c r="NSP181" s="395"/>
      <c r="NSQ181" s="395"/>
      <c r="NSR181" s="395"/>
      <c r="NSS181" s="395"/>
      <c r="NST181" s="395"/>
      <c r="NSU181" s="395"/>
      <c r="NSV181" s="395"/>
      <c r="NSW181" s="395"/>
      <c r="NSX181" s="395"/>
      <c r="NSY181" s="395"/>
      <c r="NSZ181" s="395"/>
      <c r="NTA181" s="395"/>
      <c r="NTB181" s="395"/>
      <c r="NTC181" s="395"/>
      <c r="NTD181" s="395"/>
      <c r="NTE181" s="395"/>
      <c r="NTF181" s="395"/>
      <c r="NTG181" s="395"/>
      <c r="NTH181" s="395"/>
      <c r="NTI181" s="395"/>
      <c r="NTJ181" s="395"/>
      <c r="NTK181" s="395"/>
      <c r="NTL181" s="395"/>
      <c r="NTM181" s="395"/>
      <c r="NTN181" s="395"/>
      <c r="NTO181" s="395"/>
      <c r="NTP181" s="395"/>
      <c r="NTQ181" s="395"/>
      <c r="NTR181" s="395"/>
      <c r="NTS181" s="395"/>
      <c r="NTT181" s="395"/>
      <c r="NTU181" s="395"/>
      <c r="NTV181" s="395"/>
      <c r="NTW181" s="395"/>
      <c r="NTX181" s="395"/>
      <c r="NTY181" s="395"/>
      <c r="NTZ181" s="395"/>
      <c r="NUA181" s="395"/>
      <c r="NUB181" s="395"/>
      <c r="NUC181" s="395"/>
      <c r="NUD181" s="395"/>
      <c r="NUE181" s="395"/>
      <c r="NUF181" s="395"/>
      <c r="NUG181" s="395"/>
      <c r="NUH181" s="395"/>
      <c r="NUI181" s="395"/>
      <c r="NUJ181" s="395"/>
      <c r="NUK181" s="395"/>
      <c r="NUL181" s="395"/>
      <c r="NUM181" s="395"/>
      <c r="NUN181" s="395"/>
      <c r="NUO181" s="395"/>
      <c r="NUP181" s="395"/>
      <c r="NUQ181" s="395"/>
      <c r="NUR181" s="395"/>
      <c r="NUS181" s="395"/>
      <c r="NUT181" s="395"/>
      <c r="NUU181" s="395"/>
      <c r="NUV181" s="395"/>
      <c r="NUW181" s="395"/>
      <c r="NUX181" s="395"/>
      <c r="NUY181" s="395"/>
      <c r="NUZ181" s="395"/>
      <c r="NVA181" s="395"/>
      <c r="NVB181" s="395"/>
      <c r="NVC181" s="395"/>
      <c r="NVD181" s="395"/>
      <c r="NVE181" s="395"/>
      <c r="NVF181" s="395"/>
      <c r="NVG181" s="395"/>
      <c r="NVH181" s="395"/>
      <c r="NVI181" s="395"/>
      <c r="NVJ181" s="395"/>
      <c r="NVK181" s="395"/>
      <c r="NVL181" s="395"/>
      <c r="NVM181" s="395"/>
      <c r="NVN181" s="395"/>
      <c r="NVO181" s="395"/>
      <c r="NVP181" s="395"/>
      <c r="NVQ181" s="395"/>
      <c r="NVR181" s="395"/>
      <c r="NVS181" s="395"/>
      <c r="NVT181" s="395"/>
      <c r="NVU181" s="395"/>
      <c r="NVV181" s="395"/>
      <c r="NVW181" s="395"/>
      <c r="NVX181" s="395"/>
      <c r="NVY181" s="395"/>
      <c r="NVZ181" s="395"/>
      <c r="NWA181" s="395"/>
      <c r="NWB181" s="395"/>
      <c r="NWC181" s="395"/>
      <c r="NWD181" s="395"/>
      <c r="NWE181" s="395"/>
      <c r="NWF181" s="395"/>
      <c r="NWG181" s="395"/>
      <c r="NWH181" s="395"/>
      <c r="NWI181" s="395"/>
      <c r="NWJ181" s="395"/>
      <c r="NWK181" s="395"/>
      <c r="NWL181" s="395"/>
      <c r="NWM181" s="395"/>
      <c r="NWN181" s="395"/>
      <c r="NWO181" s="395"/>
      <c r="NWP181" s="395"/>
      <c r="NWQ181" s="395"/>
      <c r="NWR181" s="395"/>
      <c r="NWS181" s="395"/>
      <c r="NWT181" s="395"/>
      <c r="NWU181" s="395"/>
      <c r="NWV181" s="395"/>
      <c r="NWW181" s="395"/>
      <c r="NWX181" s="395"/>
      <c r="NWY181" s="395"/>
      <c r="NWZ181" s="395"/>
      <c r="NXA181" s="395"/>
      <c r="NXB181" s="395"/>
      <c r="NXC181" s="395"/>
      <c r="NXD181" s="395"/>
      <c r="NXE181" s="395"/>
      <c r="NXF181" s="395"/>
      <c r="NXG181" s="395"/>
      <c r="NXH181" s="395"/>
      <c r="NXI181" s="395"/>
      <c r="NXJ181" s="395"/>
      <c r="NXK181" s="395"/>
      <c r="NXL181" s="395"/>
      <c r="NXM181" s="395"/>
      <c r="NXN181" s="395"/>
      <c r="NXO181" s="395"/>
      <c r="NXP181" s="395"/>
      <c r="NXQ181" s="395"/>
      <c r="NXR181" s="395"/>
      <c r="NXS181" s="395"/>
      <c r="NXT181" s="395"/>
      <c r="NXU181" s="395"/>
      <c r="NXV181" s="395"/>
      <c r="NXW181" s="395"/>
      <c r="NXX181" s="395"/>
      <c r="NXY181" s="395"/>
      <c r="NXZ181" s="395"/>
      <c r="NYA181" s="395"/>
      <c r="NYB181" s="395"/>
      <c r="NYC181" s="395"/>
      <c r="NYD181" s="395"/>
      <c r="NYE181" s="395"/>
      <c r="NYF181" s="395"/>
      <c r="NYG181" s="395"/>
      <c r="NYH181" s="395"/>
      <c r="NYI181" s="395"/>
      <c r="NYJ181" s="395"/>
      <c r="NYK181" s="395"/>
      <c r="NYL181" s="395"/>
      <c r="NYM181" s="395"/>
      <c r="NYN181" s="395"/>
      <c r="NYO181" s="395"/>
      <c r="NYP181" s="395"/>
      <c r="NYQ181" s="395"/>
      <c r="NYR181" s="395"/>
      <c r="NYS181" s="395"/>
      <c r="NYT181" s="395"/>
      <c r="NYU181" s="395"/>
      <c r="NYV181" s="395"/>
      <c r="NYW181" s="395"/>
      <c r="NYX181" s="395"/>
      <c r="NYY181" s="395"/>
      <c r="NYZ181" s="395"/>
      <c r="NZA181" s="395"/>
      <c r="NZB181" s="395"/>
      <c r="NZC181" s="395"/>
      <c r="NZD181" s="395"/>
      <c r="NZE181" s="395"/>
      <c r="NZF181" s="395"/>
      <c r="NZG181" s="395"/>
      <c r="NZH181" s="395"/>
      <c r="NZI181" s="395"/>
      <c r="NZJ181" s="395"/>
      <c r="NZK181" s="395"/>
      <c r="NZL181" s="395"/>
      <c r="NZM181" s="395"/>
      <c r="NZN181" s="395"/>
      <c r="NZO181" s="395"/>
      <c r="NZP181" s="395"/>
      <c r="NZQ181" s="395"/>
      <c r="NZR181" s="395"/>
      <c r="NZS181" s="395"/>
      <c r="NZT181" s="395"/>
      <c r="NZU181" s="395"/>
      <c r="NZV181" s="395"/>
      <c r="NZW181" s="395"/>
      <c r="NZX181" s="395"/>
      <c r="NZY181" s="395"/>
      <c r="NZZ181" s="395"/>
      <c r="OAA181" s="395"/>
      <c r="OAB181" s="395"/>
      <c r="OAC181" s="395"/>
      <c r="OAD181" s="395"/>
      <c r="OAE181" s="395"/>
      <c r="OAF181" s="395"/>
      <c r="OAG181" s="395"/>
      <c r="OAH181" s="395"/>
      <c r="OAI181" s="395"/>
      <c r="OAJ181" s="395"/>
      <c r="OAK181" s="395"/>
      <c r="OAL181" s="395"/>
      <c r="OAM181" s="395"/>
      <c r="OAN181" s="395"/>
      <c r="OAO181" s="395"/>
      <c r="OAP181" s="395"/>
      <c r="OAQ181" s="395"/>
      <c r="OAR181" s="395"/>
      <c r="OAS181" s="395"/>
      <c r="OAT181" s="395"/>
      <c r="OAU181" s="395"/>
      <c r="OAV181" s="395"/>
      <c r="OAW181" s="395"/>
      <c r="OAX181" s="395"/>
      <c r="OAY181" s="395"/>
      <c r="OAZ181" s="395"/>
      <c r="OBA181" s="395"/>
      <c r="OBB181" s="395"/>
      <c r="OBC181" s="395"/>
      <c r="OBD181" s="395"/>
      <c r="OBE181" s="395"/>
      <c r="OBF181" s="395"/>
      <c r="OBG181" s="395"/>
      <c r="OBH181" s="395"/>
      <c r="OBI181" s="395"/>
      <c r="OBJ181" s="395"/>
      <c r="OBK181" s="395"/>
      <c r="OBL181" s="395"/>
      <c r="OBM181" s="395"/>
      <c r="OBN181" s="395"/>
      <c r="OBO181" s="395"/>
      <c r="OBP181" s="395"/>
      <c r="OBQ181" s="395"/>
      <c r="OBR181" s="395"/>
      <c r="OBS181" s="395"/>
      <c r="OBT181" s="395"/>
      <c r="OBU181" s="395"/>
      <c r="OBV181" s="395"/>
      <c r="OBW181" s="395"/>
      <c r="OBX181" s="395"/>
      <c r="OBY181" s="395"/>
      <c r="OBZ181" s="395"/>
      <c r="OCA181" s="395"/>
      <c r="OCB181" s="395"/>
      <c r="OCC181" s="395"/>
      <c r="OCD181" s="395"/>
      <c r="OCE181" s="395"/>
      <c r="OCF181" s="395"/>
      <c r="OCG181" s="395"/>
      <c r="OCH181" s="395"/>
      <c r="OCI181" s="395"/>
      <c r="OCJ181" s="395"/>
      <c r="OCK181" s="395"/>
      <c r="OCL181" s="395"/>
      <c r="OCM181" s="395"/>
      <c r="OCN181" s="395"/>
      <c r="OCO181" s="395"/>
      <c r="OCP181" s="395"/>
      <c r="OCQ181" s="395"/>
      <c r="OCR181" s="395"/>
      <c r="OCS181" s="395"/>
      <c r="OCT181" s="395"/>
      <c r="OCU181" s="395"/>
      <c r="OCV181" s="395"/>
      <c r="OCW181" s="395"/>
      <c r="OCX181" s="395"/>
      <c r="OCY181" s="395"/>
      <c r="OCZ181" s="395"/>
      <c r="ODA181" s="395"/>
      <c r="ODB181" s="395"/>
      <c r="ODC181" s="395"/>
      <c r="ODD181" s="395"/>
      <c r="ODE181" s="395"/>
      <c r="ODF181" s="395"/>
      <c r="ODG181" s="395"/>
      <c r="ODH181" s="395"/>
      <c r="ODI181" s="395"/>
      <c r="ODJ181" s="395"/>
      <c r="ODK181" s="395"/>
      <c r="ODL181" s="395"/>
      <c r="ODM181" s="395"/>
      <c r="ODN181" s="395"/>
      <c r="ODO181" s="395"/>
      <c r="ODP181" s="395"/>
      <c r="ODQ181" s="395"/>
      <c r="ODR181" s="395"/>
      <c r="ODS181" s="395"/>
      <c r="ODT181" s="395"/>
      <c r="ODU181" s="395"/>
      <c r="ODV181" s="395"/>
      <c r="ODW181" s="395"/>
      <c r="ODX181" s="395"/>
      <c r="ODY181" s="395"/>
      <c r="ODZ181" s="395"/>
      <c r="OEA181" s="395"/>
      <c r="OEB181" s="395"/>
      <c r="OEC181" s="395"/>
      <c r="OED181" s="395"/>
      <c r="OEE181" s="395"/>
      <c r="OEF181" s="395"/>
      <c r="OEG181" s="395"/>
      <c r="OEH181" s="395"/>
      <c r="OEI181" s="395"/>
      <c r="OEJ181" s="395"/>
      <c r="OEK181" s="395"/>
      <c r="OEL181" s="395"/>
      <c r="OEM181" s="395"/>
      <c r="OEN181" s="395"/>
      <c r="OEO181" s="395"/>
      <c r="OEP181" s="395"/>
      <c r="OEQ181" s="395"/>
      <c r="OER181" s="395"/>
      <c r="OES181" s="395"/>
      <c r="OET181" s="395"/>
      <c r="OEU181" s="395"/>
      <c r="OEV181" s="395"/>
      <c r="OEW181" s="395"/>
      <c r="OEX181" s="395"/>
      <c r="OEY181" s="395"/>
      <c r="OEZ181" s="395"/>
      <c r="OFA181" s="395"/>
      <c r="OFB181" s="395"/>
      <c r="OFC181" s="395"/>
      <c r="OFD181" s="395"/>
      <c r="OFE181" s="395"/>
      <c r="OFF181" s="395"/>
      <c r="OFG181" s="395"/>
      <c r="OFH181" s="395"/>
      <c r="OFI181" s="395"/>
      <c r="OFJ181" s="395"/>
      <c r="OFK181" s="395"/>
      <c r="OFL181" s="395"/>
      <c r="OFM181" s="395"/>
      <c r="OFN181" s="395"/>
      <c r="OFO181" s="395"/>
      <c r="OFP181" s="395"/>
      <c r="OFQ181" s="395"/>
      <c r="OFR181" s="395"/>
      <c r="OFS181" s="395"/>
      <c r="OFT181" s="395"/>
      <c r="OFU181" s="395"/>
      <c r="OFV181" s="395"/>
      <c r="OFW181" s="395"/>
      <c r="OFX181" s="395"/>
      <c r="OFY181" s="395"/>
      <c r="OFZ181" s="395"/>
      <c r="OGA181" s="395"/>
      <c r="OGB181" s="395"/>
      <c r="OGC181" s="395"/>
      <c r="OGD181" s="395"/>
      <c r="OGE181" s="395"/>
      <c r="OGF181" s="395"/>
      <c r="OGG181" s="395"/>
      <c r="OGH181" s="395"/>
      <c r="OGI181" s="395"/>
      <c r="OGJ181" s="395"/>
      <c r="OGK181" s="395"/>
      <c r="OGL181" s="395"/>
      <c r="OGM181" s="395"/>
      <c r="OGN181" s="395"/>
      <c r="OGO181" s="395"/>
      <c r="OGP181" s="395"/>
      <c r="OGQ181" s="395"/>
      <c r="OGR181" s="395"/>
      <c r="OGS181" s="395"/>
      <c r="OGT181" s="395"/>
      <c r="OGU181" s="395"/>
      <c r="OGV181" s="395"/>
      <c r="OGW181" s="395"/>
      <c r="OGX181" s="395"/>
      <c r="OGY181" s="395"/>
      <c r="OGZ181" s="395"/>
      <c r="OHA181" s="395"/>
      <c r="OHB181" s="395"/>
      <c r="OHC181" s="395"/>
      <c r="OHD181" s="395"/>
      <c r="OHE181" s="395"/>
      <c r="OHF181" s="395"/>
      <c r="OHG181" s="395"/>
      <c r="OHH181" s="395"/>
      <c r="OHI181" s="395"/>
      <c r="OHJ181" s="395"/>
      <c r="OHK181" s="395"/>
      <c r="OHL181" s="395"/>
      <c r="OHM181" s="395"/>
      <c r="OHN181" s="395"/>
      <c r="OHO181" s="395"/>
      <c r="OHP181" s="395"/>
      <c r="OHQ181" s="395"/>
      <c r="OHR181" s="395"/>
      <c r="OHS181" s="395"/>
      <c r="OHT181" s="395"/>
      <c r="OHU181" s="395"/>
      <c r="OHV181" s="395"/>
      <c r="OHW181" s="395"/>
      <c r="OHX181" s="395"/>
      <c r="OHY181" s="395"/>
      <c r="OHZ181" s="395"/>
      <c r="OIA181" s="395"/>
      <c r="OIB181" s="395"/>
      <c r="OIC181" s="395"/>
      <c r="OID181" s="395"/>
      <c r="OIE181" s="395"/>
      <c r="OIF181" s="395"/>
      <c r="OIG181" s="395"/>
      <c r="OIH181" s="395"/>
      <c r="OII181" s="395"/>
      <c r="OIJ181" s="395"/>
      <c r="OIK181" s="395"/>
      <c r="OIL181" s="395"/>
      <c r="OIM181" s="395"/>
      <c r="OIN181" s="395"/>
      <c r="OIO181" s="395"/>
      <c r="OIP181" s="395"/>
      <c r="OIQ181" s="395"/>
      <c r="OIR181" s="395"/>
      <c r="OIS181" s="395"/>
      <c r="OIT181" s="395"/>
      <c r="OIU181" s="395"/>
      <c r="OIV181" s="395"/>
      <c r="OIW181" s="395"/>
      <c r="OIX181" s="395"/>
      <c r="OIY181" s="395"/>
      <c r="OIZ181" s="395"/>
      <c r="OJA181" s="395"/>
      <c r="OJB181" s="395"/>
      <c r="OJC181" s="395"/>
      <c r="OJD181" s="395"/>
      <c r="OJE181" s="395"/>
      <c r="OJF181" s="395"/>
      <c r="OJG181" s="395"/>
      <c r="OJH181" s="395"/>
      <c r="OJI181" s="395"/>
      <c r="OJJ181" s="395"/>
      <c r="OJK181" s="395"/>
      <c r="OJL181" s="395"/>
      <c r="OJM181" s="395"/>
      <c r="OJN181" s="395"/>
      <c r="OJO181" s="395"/>
      <c r="OJP181" s="395"/>
      <c r="OJQ181" s="395"/>
      <c r="OJR181" s="395"/>
      <c r="OJS181" s="395"/>
      <c r="OJT181" s="395"/>
      <c r="OJU181" s="395"/>
      <c r="OJV181" s="395"/>
      <c r="OJW181" s="395"/>
      <c r="OJX181" s="395"/>
      <c r="OJY181" s="395"/>
      <c r="OJZ181" s="395"/>
      <c r="OKA181" s="395"/>
      <c r="OKB181" s="395"/>
      <c r="OKC181" s="395"/>
      <c r="OKD181" s="395"/>
      <c r="OKE181" s="395"/>
      <c r="OKF181" s="395"/>
      <c r="OKG181" s="395"/>
      <c r="OKH181" s="395"/>
      <c r="OKI181" s="395"/>
      <c r="OKJ181" s="395"/>
      <c r="OKK181" s="395"/>
      <c r="OKL181" s="395"/>
      <c r="OKM181" s="395"/>
      <c r="OKN181" s="395"/>
      <c r="OKO181" s="395"/>
      <c r="OKP181" s="395"/>
      <c r="OKQ181" s="395"/>
      <c r="OKR181" s="395"/>
      <c r="OKS181" s="395"/>
      <c r="OKT181" s="395"/>
      <c r="OKU181" s="395"/>
      <c r="OKV181" s="395"/>
      <c r="OKW181" s="395"/>
      <c r="OKX181" s="395"/>
      <c r="OKY181" s="395"/>
      <c r="OKZ181" s="395"/>
      <c r="OLA181" s="395"/>
      <c r="OLB181" s="395"/>
      <c r="OLC181" s="395"/>
      <c r="OLD181" s="395"/>
      <c r="OLE181" s="395"/>
      <c r="OLF181" s="395"/>
      <c r="OLG181" s="395"/>
      <c r="OLH181" s="395"/>
      <c r="OLI181" s="395"/>
      <c r="OLJ181" s="395"/>
      <c r="OLK181" s="395"/>
      <c r="OLL181" s="395"/>
      <c r="OLM181" s="395"/>
      <c r="OLN181" s="395"/>
      <c r="OLO181" s="395"/>
      <c r="OLP181" s="395"/>
      <c r="OLQ181" s="395"/>
      <c r="OLR181" s="395"/>
      <c r="OLS181" s="395"/>
      <c r="OLT181" s="395"/>
      <c r="OLU181" s="395"/>
      <c r="OLV181" s="395"/>
      <c r="OLW181" s="395"/>
      <c r="OLX181" s="395"/>
      <c r="OLY181" s="395"/>
      <c r="OLZ181" s="395"/>
      <c r="OMA181" s="395"/>
      <c r="OMB181" s="395"/>
      <c r="OMC181" s="395"/>
      <c r="OMD181" s="395"/>
      <c r="OME181" s="395"/>
      <c r="OMF181" s="395"/>
      <c r="OMG181" s="395"/>
      <c r="OMH181" s="395"/>
      <c r="OMI181" s="395"/>
      <c r="OMJ181" s="395"/>
      <c r="OMK181" s="395"/>
      <c r="OML181" s="395"/>
      <c r="OMM181" s="395"/>
      <c r="OMN181" s="395"/>
      <c r="OMO181" s="395"/>
      <c r="OMP181" s="395"/>
      <c r="OMQ181" s="395"/>
      <c r="OMR181" s="395"/>
      <c r="OMS181" s="395"/>
      <c r="OMT181" s="395"/>
      <c r="OMU181" s="395"/>
      <c r="OMV181" s="395"/>
      <c r="OMW181" s="395"/>
      <c r="OMX181" s="395"/>
      <c r="OMY181" s="395"/>
      <c r="OMZ181" s="395"/>
      <c r="ONA181" s="395"/>
      <c r="ONB181" s="395"/>
      <c r="ONC181" s="395"/>
      <c r="OND181" s="395"/>
      <c r="ONE181" s="395"/>
      <c r="ONF181" s="395"/>
      <c r="ONG181" s="395"/>
      <c r="ONH181" s="395"/>
      <c r="ONI181" s="395"/>
      <c r="ONJ181" s="395"/>
      <c r="ONK181" s="395"/>
      <c r="ONL181" s="395"/>
      <c r="ONM181" s="395"/>
      <c r="ONN181" s="395"/>
      <c r="ONO181" s="395"/>
      <c r="ONP181" s="395"/>
      <c r="ONQ181" s="395"/>
      <c r="ONR181" s="395"/>
      <c r="ONS181" s="395"/>
      <c r="ONT181" s="395"/>
      <c r="ONU181" s="395"/>
      <c r="ONV181" s="395"/>
      <c r="ONW181" s="395"/>
      <c r="ONX181" s="395"/>
      <c r="ONY181" s="395"/>
      <c r="ONZ181" s="395"/>
      <c r="OOA181" s="395"/>
      <c r="OOB181" s="395"/>
      <c r="OOC181" s="395"/>
      <c r="OOD181" s="395"/>
      <c r="OOE181" s="395"/>
      <c r="OOF181" s="395"/>
      <c r="OOG181" s="395"/>
      <c r="OOH181" s="395"/>
      <c r="OOI181" s="395"/>
      <c r="OOJ181" s="395"/>
      <c r="OOK181" s="395"/>
      <c r="OOL181" s="395"/>
      <c r="OOM181" s="395"/>
      <c r="OON181" s="395"/>
      <c r="OOO181" s="395"/>
      <c r="OOP181" s="395"/>
      <c r="OOQ181" s="395"/>
      <c r="OOR181" s="395"/>
      <c r="OOS181" s="395"/>
      <c r="OOT181" s="395"/>
      <c r="OOU181" s="395"/>
      <c r="OOV181" s="395"/>
      <c r="OOW181" s="395"/>
      <c r="OOX181" s="395"/>
      <c r="OOY181" s="395"/>
      <c r="OOZ181" s="395"/>
      <c r="OPA181" s="395"/>
      <c r="OPB181" s="395"/>
      <c r="OPC181" s="395"/>
      <c r="OPD181" s="395"/>
      <c r="OPE181" s="395"/>
      <c r="OPF181" s="395"/>
      <c r="OPG181" s="395"/>
      <c r="OPH181" s="395"/>
      <c r="OPI181" s="395"/>
      <c r="OPJ181" s="395"/>
      <c r="OPK181" s="395"/>
      <c r="OPL181" s="395"/>
      <c r="OPM181" s="395"/>
      <c r="OPN181" s="395"/>
      <c r="OPO181" s="395"/>
      <c r="OPP181" s="395"/>
      <c r="OPQ181" s="395"/>
      <c r="OPR181" s="395"/>
      <c r="OPS181" s="395"/>
      <c r="OPT181" s="395"/>
      <c r="OPU181" s="395"/>
      <c r="OPV181" s="395"/>
      <c r="OPW181" s="395"/>
      <c r="OPX181" s="395"/>
      <c r="OPY181" s="395"/>
      <c r="OPZ181" s="395"/>
      <c r="OQA181" s="395"/>
      <c r="OQB181" s="395"/>
      <c r="OQC181" s="395"/>
      <c r="OQD181" s="395"/>
      <c r="OQE181" s="395"/>
      <c r="OQF181" s="395"/>
      <c r="OQG181" s="395"/>
      <c r="OQH181" s="395"/>
      <c r="OQI181" s="395"/>
      <c r="OQJ181" s="395"/>
      <c r="OQK181" s="395"/>
      <c r="OQL181" s="395"/>
      <c r="OQM181" s="395"/>
      <c r="OQN181" s="395"/>
      <c r="OQO181" s="395"/>
      <c r="OQP181" s="395"/>
      <c r="OQQ181" s="395"/>
      <c r="OQR181" s="395"/>
      <c r="OQS181" s="395"/>
      <c r="OQT181" s="395"/>
      <c r="OQU181" s="395"/>
      <c r="OQV181" s="395"/>
      <c r="OQW181" s="395"/>
      <c r="OQX181" s="395"/>
      <c r="OQY181" s="395"/>
      <c r="OQZ181" s="395"/>
      <c r="ORA181" s="395"/>
      <c r="ORB181" s="395"/>
      <c r="ORC181" s="395"/>
      <c r="ORD181" s="395"/>
      <c r="ORE181" s="395"/>
      <c r="ORF181" s="395"/>
      <c r="ORG181" s="395"/>
      <c r="ORH181" s="395"/>
      <c r="ORI181" s="395"/>
      <c r="ORJ181" s="395"/>
      <c r="ORK181" s="395"/>
      <c r="ORL181" s="395"/>
      <c r="ORM181" s="395"/>
      <c r="ORN181" s="395"/>
      <c r="ORO181" s="395"/>
      <c r="ORP181" s="395"/>
      <c r="ORQ181" s="395"/>
      <c r="ORR181" s="395"/>
      <c r="ORS181" s="395"/>
      <c r="ORT181" s="395"/>
      <c r="ORU181" s="395"/>
      <c r="ORV181" s="395"/>
      <c r="ORW181" s="395"/>
      <c r="ORX181" s="395"/>
      <c r="ORY181" s="395"/>
      <c r="ORZ181" s="395"/>
      <c r="OSA181" s="395"/>
      <c r="OSB181" s="395"/>
      <c r="OSC181" s="395"/>
      <c r="OSD181" s="395"/>
      <c r="OSE181" s="395"/>
      <c r="OSF181" s="395"/>
      <c r="OSG181" s="395"/>
      <c r="OSH181" s="395"/>
      <c r="OSI181" s="395"/>
      <c r="OSJ181" s="395"/>
      <c r="OSK181" s="395"/>
      <c r="OSL181" s="395"/>
      <c r="OSM181" s="395"/>
      <c r="OSN181" s="395"/>
      <c r="OSO181" s="395"/>
      <c r="OSP181" s="395"/>
      <c r="OSQ181" s="395"/>
      <c r="OSR181" s="395"/>
      <c r="OSS181" s="395"/>
      <c r="OST181" s="395"/>
      <c r="OSU181" s="395"/>
      <c r="OSV181" s="395"/>
      <c r="OSW181" s="395"/>
      <c r="OSX181" s="395"/>
      <c r="OSY181" s="395"/>
      <c r="OSZ181" s="395"/>
      <c r="OTA181" s="395"/>
      <c r="OTB181" s="395"/>
      <c r="OTC181" s="395"/>
      <c r="OTD181" s="395"/>
      <c r="OTE181" s="395"/>
      <c r="OTF181" s="395"/>
      <c r="OTG181" s="395"/>
      <c r="OTH181" s="395"/>
      <c r="OTI181" s="395"/>
      <c r="OTJ181" s="395"/>
      <c r="OTK181" s="395"/>
      <c r="OTL181" s="395"/>
      <c r="OTM181" s="395"/>
      <c r="OTN181" s="395"/>
      <c r="OTO181" s="395"/>
      <c r="OTP181" s="395"/>
      <c r="OTQ181" s="395"/>
      <c r="OTR181" s="395"/>
      <c r="OTS181" s="395"/>
      <c r="OTT181" s="395"/>
      <c r="OTU181" s="395"/>
      <c r="OTV181" s="395"/>
      <c r="OTW181" s="395"/>
      <c r="OTX181" s="395"/>
      <c r="OTY181" s="395"/>
      <c r="OTZ181" s="395"/>
      <c r="OUA181" s="395"/>
      <c r="OUB181" s="395"/>
      <c r="OUC181" s="395"/>
      <c r="OUD181" s="395"/>
      <c r="OUE181" s="395"/>
      <c r="OUF181" s="395"/>
      <c r="OUG181" s="395"/>
      <c r="OUH181" s="395"/>
      <c r="OUI181" s="395"/>
      <c r="OUJ181" s="395"/>
      <c r="OUK181" s="395"/>
      <c r="OUL181" s="395"/>
      <c r="OUM181" s="395"/>
      <c r="OUN181" s="395"/>
      <c r="OUO181" s="395"/>
      <c r="OUP181" s="395"/>
      <c r="OUQ181" s="395"/>
      <c r="OUR181" s="395"/>
      <c r="OUS181" s="395"/>
      <c r="OUT181" s="395"/>
      <c r="OUU181" s="395"/>
      <c r="OUV181" s="395"/>
      <c r="OUW181" s="395"/>
      <c r="OUX181" s="395"/>
      <c r="OUY181" s="395"/>
      <c r="OUZ181" s="395"/>
      <c r="OVA181" s="395"/>
      <c r="OVB181" s="395"/>
      <c r="OVC181" s="395"/>
      <c r="OVD181" s="395"/>
      <c r="OVE181" s="395"/>
      <c r="OVF181" s="395"/>
      <c r="OVG181" s="395"/>
      <c r="OVH181" s="395"/>
      <c r="OVI181" s="395"/>
      <c r="OVJ181" s="395"/>
      <c r="OVK181" s="395"/>
      <c r="OVL181" s="395"/>
      <c r="OVM181" s="395"/>
      <c r="OVN181" s="395"/>
      <c r="OVO181" s="395"/>
      <c r="OVP181" s="395"/>
      <c r="OVQ181" s="395"/>
      <c r="OVR181" s="395"/>
      <c r="OVS181" s="395"/>
      <c r="OVT181" s="395"/>
      <c r="OVU181" s="395"/>
      <c r="OVV181" s="395"/>
      <c r="OVW181" s="395"/>
      <c r="OVX181" s="395"/>
      <c r="OVY181" s="395"/>
      <c r="OVZ181" s="395"/>
      <c r="OWA181" s="395"/>
      <c r="OWB181" s="395"/>
      <c r="OWC181" s="395"/>
      <c r="OWD181" s="395"/>
      <c r="OWE181" s="395"/>
      <c r="OWF181" s="395"/>
      <c r="OWG181" s="395"/>
      <c r="OWH181" s="395"/>
      <c r="OWI181" s="395"/>
      <c r="OWJ181" s="395"/>
      <c r="OWK181" s="395"/>
      <c r="OWL181" s="395"/>
      <c r="OWM181" s="395"/>
      <c r="OWN181" s="395"/>
      <c r="OWO181" s="395"/>
      <c r="OWP181" s="395"/>
      <c r="OWQ181" s="395"/>
      <c r="OWR181" s="395"/>
      <c r="OWS181" s="395"/>
      <c r="OWT181" s="395"/>
      <c r="OWU181" s="395"/>
      <c r="OWV181" s="395"/>
      <c r="OWW181" s="395"/>
      <c r="OWX181" s="395"/>
      <c r="OWY181" s="395"/>
      <c r="OWZ181" s="395"/>
      <c r="OXA181" s="395"/>
      <c r="OXB181" s="395"/>
      <c r="OXC181" s="395"/>
      <c r="OXD181" s="395"/>
      <c r="OXE181" s="395"/>
      <c r="OXF181" s="395"/>
      <c r="OXG181" s="395"/>
      <c r="OXH181" s="395"/>
      <c r="OXI181" s="395"/>
      <c r="OXJ181" s="395"/>
      <c r="OXK181" s="395"/>
      <c r="OXL181" s="395"/>
      <c r="OXM181" s="395"/>
      <c r="OXN181" s="395"/>
      <c r="OXO181" s="395"/>
      <c r="OXP181" s="395"/>
      <c r="OXQ181" s="395"/>
      <c r="OXR181" s="395"/>
      <c r="OXS181" s="395"/>
      <c r="OXT181" s="395"/>
      <c r="OXU181" s="395"/>
      <c r="OXV181" s="395"/>
      <c r="OXW181" s="395"/>
      <c r="OXX181" s="395"/>
      <c r="OXY181" s="395"/>
      <c r="OXZ181" s="395"/>
      <c r="OYA181" s="395"/>
      <c r="OYB181" s="395"/>
      <c r="OYC181" s="395"/>
      <c r="OYD181" s="395"/>
      <c r="OYE181" s="395"/>
      <c r="OYF181" s="395"/>
      <c r="OYG181" s="395"/>
      <c r="OYH181" s="395"/>
      <c r="OYI181" s="395"/>
      <c r="OYJ181" s="395"/>
      <c r="OYK181" s="395"/>
      <c r="OYL181" s="395"/>
      <c r="OYM181" s="395"/>
      <c r="OYN181" s="395"/>
      <c r="OYO181" s="395"/>
      <c r="OYP181" s="395"/>
      <c r="OYQ181" s="395"/>
      <c r="OYR181" s="395"/>
      <c r="OYS181" s="395"/>
      <c r="OYT181" s="395"/>
      <c r="OYU181" s="395"/>
      <c r="OYV181" s="395"/>
      <c r="OYW181" s="395"/>
      <c r="OYX181" s="395"/>
      <c r="OYY181" s="395"/>
      <c r="OYZ181" s="395"/>
      <c r="OZA181" s="395"/>
      <c r="OZB181" s="395"/>
      <c r="OZC181" s="395"/>
      <c r="OZD181" s="395"/>
      <c r="OZE181" s="395"/>
      <c r="OZF181" s="395"/>
      <c r="OZG181" s="395"/>
      <c r="OZH181" s="395"/>
      <c r="OZI181" s="395"/>
      <c r="OZJ181" s="395"/>
      <c r="OZK181" s="395"/>
      <c r="OZL181" s="395"/>
      <c r="OZM181" s="395"/>
      <c r="OZN181" s="395"/>
      <c r="OZO181" s="395"/>
      <c r="OZP181" s="395"/>
      <c r="OZQ181" s="395"/>
      <c r="OZR181" s="395"/>
      <c r="OZS181" s="395"/>
      <c r="OZT181" s="395"/>
      <c r="OZU181" s="395"/>
      <c r="OZV181" s="395"/>
      <c r="OZW181" s="395"/>
      <c r="OZX181" s="395"/>
      <c r="OZY181" s="395"/>
      <c r="OZZ181" s="395"/>
      <c r="PAA181" s="395"/>
      <c r="PAB181" s="395"/>
      <c r="PAC181" s="395"/>
      <c r="PAD181" s="395"/>
      <c r="PAE181" s="395"/>
      <c r="PAF181" s="395"/>
      <c r="PAG181" s="395"/>
      <c r="PAH181" s="395"/>
      <c r="PAI181" s="395"/>
      <c r="PAJ181" s="395"/>
      <c r="PAK181" s="395"/>
      <c r="PAL181" s="395"/>
      <c r="PAM181" s="395"/>
      <c r="PAN181" s="395"/>
      <c r="PAO181" s="395"/>
      <c r="PAP181" s="395"/>
      <c r="PAQ181" s="395"/>
      <c r="PAR181" s="395"/>
      <c r="PAS181" s="395"/>
      <c r="PAT181" s="395"/>
      <c r="PAU181" s="395"/>
      <c r="PAV181" s="395"/>
      <c r="PAW181" s="395"/>
      <c r="PAX181" s="395"/>
      <c r="PAY181" s="395"/>
      <c r="PAZ181" s="395"/>
      <c r="PBA181" s="395"/>
      <c r="PBB181" s="395"/>
      <c r="PBC181" s="395"/>
      <c r="PBD181" s="395"/>
      <c r="PBE181" s="395"/>
      <c r="PBF181" s="395"/>
      <c r="PBG181" s="395"/>
      <c r="PBH181" s="395"/>
      <c r="PBI181" s="395"/>
      <c r="PBJ181" s="395"/>
      <c r="PBK181" s="395"/>
      <c r="PBL181" s="395"/>
      <c r="PBM181" s="395"/>
      <c r="PBN181" s="395"/>
      <c r="PBO181" s="395"/>
      <c r="PBP181" s="395"/>
      <c r="PBQ181" s="395"/>
      <c r="PBR181" s="395"/>
      <c r="PBS181" s="395"/>
      <c r="PBT181" s="395"/>
      <c r="PBU181" s="395"/>
      <c r="PBV181" s="395"/>
      <c r="PBW181" s="395"/>
      <c r="PBX181" s="395"/>
      <c r="PBY181" s="395"/>
      <c r="PBZ181" s="395"/>
      <c r="PCA181" s="395"/>
      <c r="PCB181" s="395"/>
      <c r="PCC181" s="395"/>
      <c r="PCD181" s="395"/>
      <c r="PCE181" s="395"/>
      <c r="PCF181" s="395"/>
      <c r="PCG181" s="395"/>
      <c r="PCH181" s="395"/>
      <c r="PCI181" s="395"/>
      <c r="PCJ181" s="395"/>
      <c r="PCK181" s="395"/>
      <c r="PCL181" s="395"/>
      <c r="PCM181" s="395"/>
      <c r="PCN181" s="395"/>
      <c r="PCO181" s="395"/>
      <c r="PCP181" s="395"/>
      <c r="PCQ181" s="395"/>
      <c r="PCR181" s="395"/>
      <c r="PCS181" s="395"/>
      <c r="PCT181" s="395"/>
      <c r="PCU181" s="395"/>
      <c r="PCV181" s="395"/>
      <c r="PCW181" s="395"/>
      <c r="PCX181" s="395"/>
      <c r="PCY181" s="395"/>
      <c r="PCZ181" s="395"/>
      <c r="PDA181" s="395"/>
      <c r="PDB181" s="395"/>
      <c r="PDC181" s="395"/>
      <c r="PDD181" s="395"/>
      <c r="PDE181" s="395"/>
      <c r="PDF181" s="395"/>
      <c r="PDG181" s="395"/>
      <c r="PDH181" s="395"/>
      <c r="PDI181" s="395"/>
      <c r="PDJ181" s="395"/>
      <c r="PDK181" s="395"/>
      <c r="PDL181" s="395"/>
      <c r="PDM181" s="395"/>
      <c r="PDN181" s="395"/>
      <c r="PDO181" s="395"/>
      <c r="PDP181" s="395"/>
      <c r="PDQ181" s="395"/>
      <c r="PDR181" s="395"/>
      <c r="PDS181" s="395"/>
      <c r="PDT181" s="395"/>
      <c r="PDU181" s="395"/>
      <c r="PDV181" s="395"/>
      <c r="PDW181" s="395"/>
      <c r="PDX181" s="395"/>
      <c r="PDY181" s="395"/>
      <c r="PDZ181" s="395"/>
      <c r="PEA181" s="395"/>
      <c r="PEB181" s="395"/>
      <c r="PEC181" s="395"/>
      <c r="PED181" s="395"/>
      <c r="PEE181" s="395"/>
      <c r="PEF181" s="395"/>
      <c r="PEG181" s="395"/>
      <c r="PEH181" s="395"/>
      <c r="PEI181" s="395"/>
      <c r="PEJ181" s="395"/>
      <c r="PEK181" s="395"/>
      <c r="PEL181" s="395"/>
      <c r="PEM181" s="395"/>
      <c r="PEN181" s="395"/>
      <c r="PEO181" s="395"/>
      <c r="PEP181" s="395"/>
      <c r="PEQ181" s="395"/>
      <c r="PER181" s="395"/>
      <c r="PES181" s="395"/>
      <c r="PET181" s="395"/>
      <c r="PEU181" s="395"/>
      <c r="PEV181" s="395"/>
      <c r="PEW181" s="395"/>
      <c r="PEX181" s="395"/>
      <c r="PEY181" s="395"/>
      <c r="PEZ181" s="395"/>
      <c r="PFA181" s="395"/>
      <c r="PFB181" s="395"/>
      <c r="PFC181" s="395"/>
      <c r="PFD181" s="395"/>
      <c r="PFE181" s="395"/>
      <c r="PFF181" s="395"/>
      <c r="PFG181" s="395"/>
      <c r="PFH181" s="395"/>
      <c r="PFI181" s="395"/>
      <c r="PFJ181" s="395"/>
      <c r="PFK181" s="395"/>
      <c r="PFL181" s="395"/>
      <c r="PFM181" s="395"/>
      <c r="PFN181" s="395"/>
      <c r="PFO181" s="395"/>
      <c r="PFP181" s="395"/>
      <c r="PFQ181" s="395"/>
      <c r="PFR181" s="395"/>
      <c r="PFS181" s="395"/>
      <c r="PFT181" s="395"/>
      <c r="PFU181" s="395"/>
      <c r="PFV181" s="395"/>
      <c r="PFW181" s="395"/>
      <c r="PFX181" s="395"/>
      <c r="PFY181" s="395"/>
      <c r="PFZ181" s="395"/>
      <c r="PGA181" s="395"/>
      <c r="PGB181" s="395"/>
      <c r="PGC181" s="395"/>
      <c r="PGD181" s="395"/>
      <c r="PGE181" s="395"/>
      <c r="PGF181" s="395"/>
      <c r="PGG181" s="395"/>
      <c r="PGH181" s="395"/>
      <c r="PGI181" s="395"/>
      <c r="PGJ181" s="395"/>
      <c r="PGK181" s="395"/>
      <c r="PGL181" s="395"/>
      <c r="PGM181" s="395"/>
      <c r="PGN181" s="395"/>
      <c r="PGO181" s="395"/>
      <c r="PGP181" s="395"/>
      <c r="PGQ181" s="395"/>
      <c r="PGR181" s="395"/>
      <c r="PGS181" s="395"/>
      <c r="PGT181" s="395"/>
      <c r="PGU181" s="395"/>
      <c r="PGV181" s="395"/>
      <c r="PGW181" s="395"/>
      <c r="PGX181" s="395"/>
      <c r="PGY181" s="395"/>
      <c r="PGZ181" s="395"/>
      <c r="PHA181" s="395"/>
      <c r="PHB181" s="395"/>
      <c r="PHC181" s="395"/>
      <c r="PHD181" s="395"/>
      <c r="PHE181" s="395"/>
      <c r="PHF181" s="395"/>
      <c r="PHG181" s="395"/>
      <c r="PHH181" s="395"/>
      <c r="PHI181" s="395"/>
      <c r="PHJ181" s="395"/>
      <c r="PHK181" s="395"/>
      <c r="PHL181" s="395"/>
      <c r="PHM181" s="395"/>
      <c r="PHN181" s="395"/>
      <c r="PHO181" s="395"/>
      <c r="PHP181" s="395"/>
      <c r="PHQ181" s="395"/>
      <c r="PHR181" s="395"/>
      <c r="PHS181" s="395"/>
      <c r="PHT181" s="395"/>
      <c r="PHU181" s="395"/>
      <c r="PHV181" s="395"/>
      <c r="PHW181" s="395"/>
      <c r="PHX181" s="395"/>
      <c r="PHY181" s="395"/>
      <c r="PHZ181" s="395"/>
      <c r="PIA181" s="395"/>
      <c r="PIB181" s="395"/>
      <c r="PIC181" s="395"/>
      <c r="PID181" s="395"/>
      <c r="PIE181" s="395"/>
      <c r="PIF181" s="395"/>
      <c r="PIG181" s="395"/>
      <c r="PIH181" s="395"/>
      <c r="PII181" s="395"/>
      <c r="PIJ181" s="395"/>
      <c r="PIK181" s="395"/>
      <c r="PIL181" s="395"/>
      <c r="PIM181" s="395"/>
      <c r="PIN181" s="395"/>
      <c r="PIO181" s="395"/>
      <c r="PIP181" s="395"/>
      <c r="PIQ181" s="395"/>
      <c r="PIR181" s="395"/>
      <c r="PIS181" s="395"/>
      <c r="PIT181" s="395"/>
      <c r="PIU181" s="395"/>
      <c r="PIV181" s="395"/>
      <c r="PIW181" s="395"/>
      <c r="PIX181" s="395"/>
      <c r="PIY181" s="395"/>
      <c r="PIZ181" s="395"/>
      <c r="PJA181" s="395"/>
      <c r="PJB181" s="395"/>
      <c r="PJC181" s="395"/>
      <c r="PJD181" s="395"/>
      <c r="PJE181" s="395"/>
      <c r="PJF181" s="395"/>
      <c r="PJG181" s="395"/>
      <c r="PJH181" s="395"/>
      <c r="PJI181" s="395"/>
      <c r="PJJ181" s="395"/>
      <c r="PJK181" s="395"/>
      <c r="PJL181" s="395"/>
      <c r="PJM181" s="395"/>
      <c r="PJN181" s="395"/>
      <c r="PJO181" s="395"/>
      <c r="PJP181" s="395"/>
      <c r="PJQ181" s="395"/>
      <c r="PJR181" s="395"/>
      <c r="PJS181" s="395"/>
      <c r="PJT181" s="395"/>
      <c r="PJU181" s="395"/>
      <c r="PJV181" s="395"/>
      <c r="PJW181" s="395"/>
      <c r="PJX181" s="395"/>
      <c r="PJY181" s="395"/>
      <c r="PJZ181" s="395"/>
      <c r="PKA181" s="395"/>
      <c r="PKB181" s="395"/>
      <c r="PKC181" s="395"/>
      <c r="PKD181" s="395"/>
      <c r="PKE181" s="395"/>
      <c r="PKF181" s="395"/>
      <c r="PKG181" s="395"/>
      <c r="PKH181" s="395"/>
      <c r="PKI181" s="395"/>
      <c r="PKJ181" s="395"/>
      <c r="PKK181" s="395"/>
      <c r="PKL181" s="395"/>
      <c r="PKM181" s="395"/>
      <c r="PKN181" s="395"/>
      <c r="PKO181" s="395"/>
      <c r="PKP181" s="395"/>
      <c r="PKQ181" s="395"/>
      <c r="PKR181" s="395"/>
      <c r="PKS181" s="395"/>
      <c r="PKT181" s="395"/>
      <c r="PKU181" s="395"/>
      <c r="PKV181" s="395"/>
      <c r="PKW181" s="395"/>
      <c r="PKX181" s="395"/>
      <c r="PKY181" s="395"/>
      <c r="PKZ181" s="395"/>
      <c r="PLA181" s="395"/>
      <c r="PLB181" s="395"/>
      <c r="PLC181" s="395"/>
      <c r="PLD181" s="395"/>
      <c r="PLE181" s="395"/>
      <c r="PLF181" s="395"/>
      <c r="PLG181" s="395"/>
      <c r="PLH181" s="395"/>
      <c r="PLI181" s="395"/>
      <c r="PLJ181" s="395"/>
      <c r="PLK181" s="395"/>
      <c r="PLL181" s="395"/>
      <c r="PLM181" s="395"/>
      <c r="PLN181" s="395"/>
      <c r="PLO181" s="395"/>
      <c r="PLP181" s="395"/>
      <c r="PLQ181" s="395"/>
      <c r="PLR181" s="395"/>
      <c r="PLS181" s="395"/>
      <c r="PLT181" s="395"/>
      <c r="PLU181" s="395"/>
      <c r="PLV181" s="395"/>
      <c r="PLW181" s="395"/>
      <c r="PLX181" s="395"/>
      <c r="PLY181" s="395"/>
      <c r="PLZ181" s="395"/>
      <c r="PMA181" s="395"/>
      <c r="PMB181" s="395"/>
      <c r="PMC181" s="395"/>
      <c r="PMD181" s="395"/>
      <c r="PME181" s="395"/>
      <c r="PMF181" s="395"/>
      <c r="PMG181" s="395"/>
      <c r="PMH181" s="395"/>
      <c r="PMI181" s="395"/>
      <c r="PMJ181" s="395"/>
      <c r="PMK181" s="395"/>
      <c r="PML181" s="395"/>
      <c r="PMM181" s="395"/>
      <c r="PMN181" s="395"/>
      <c r="PMO181" s="395"/>
      <c r="PMP181" s="395"/>
      <c r="PMQ181" s="395"/>
      <c r="PMR181" s="395"/>
      <c r="PMS181" s="395"/>
      <c r="PMT181" s="395"/>
      <c r="PMU181" s="395"/>
      <c r="PMV181" s="395"/>
      <c r="PMW181" s="395"/>
      <c r="PMX181" s="395"/>
      <c r="PMY181" s="395"/>
      <c r="PMZ181" s="395"/>
      <c r="PNA181" s="395"/>
      <c r="PNB181" s="395"/>
      <c r="PNC181" s="395"/>
      <c r="PND181" s="395"/>
      <c r="PNE181" s="395"/>
      <c r="PNF181" s="395"/>
      <c r="PNG181" s="395"/>
      <c r="PNH181" s="395"/>
      <c r="PNI181" s="395"/>
      <c r="PNJ181" s="395"/>
      <c r="PNK181" s="395"/>
      <c r="PNL181" s="395"/>
      <c r="PNM181" s="395"/>
      <c r="PNN181" s="395"/>
      <c r="PNO181" s="395"/>
      <c r="PNP181" s="395"/>
      <c r="PNQ181" s="395"/>
      <c r="PNR181" s="395"/>
      <c r="PNS181" s="395"/>
      <c r="PNT181" s="395"/>
      <c r="PNU181" s="395"/>
      <c r="PNV181" s="395"/>
      <c r="PNW181" s="395"/>
      <c r="PNX181" s="395"/>
      <c r="PNY181" s="395"/>
      <c r="PNZ181" s="395"/>
      <c r="POA181" s="395"/>
      <c r="POB181" s="395"/>
      <c r="POC181" s="395"/>
      <c r="POD181" s="395"/>
      <c r="POE181" s="395"/>
      <c r="POF181" s="395"/>
      <c r="POG181" s="395"/>
      <c r="POH181" s="395"/>
      <c r="POI181" s="395"/>
      <c r="POJ181" s="395"/>
      <c r="POK181" s="395"/>
      <c r="POL181" s="395"/>
      <c r="POM181" s="395"/>
      <c r="PON181" s="395"/>
      <c r="POO181" s="395"/>
      <c r="POP181" s="395"/>
      <c r="POQ181" s="395"/>
      <c r="POR181" s="395"/>
      <c r="POS181" s="395"/>
      <c r="POT181" s="395"/>
      <c r="POU181" s="395"/>
      <c r="POV181" s="395"/>
      <c r="POW181" s="395"/>
      <c r="POX181" s="395"/>
      <c r="POY181" s="395"/>
      <c r="POZ181" s="395"/>
      <c r="PPA181" s="395"/>
      <c r="PPB181" s="395"/>
      <c r="PPC181" s="395"/>
      <c r="PPD181" s="395"/>
      <c r="PPE181" s="395"/>
      <c r="PPF181" s="395"/>
      <c r="PPG181" s="395"/>
      <c r="PPH181" s="395"/>
      <c r="PPI181" s="395"/>
      <c r="PPJ181" s="395"/>
      <c r="PPK181" s="395"/>
      <c r="PPL181" s="395"/>
      <c r="PPM181" s="395"/>
      <c r="PPN181" s="395"/>
      <c r="PPO181" s="395"/>
      <c r="PPP181" s="395"/>
      <c r="PPQ181" s="395"/>
      <c r="PPR181" s="395"/>
      <c r="PPS181" s="395"/>
      <c r="PPT181" s="395"/>
      <c r="PPU181" s="395"/>
      <c r="PPV181" s="395"/>
      <c r="PPW181" s="395"/>
      <c r="PPX181" s="395"/>
      <c r="PPY181" s="395"/>
      <c r="PPZ181" s="395"/>
      <c r="PQA181" s="395"/>
      <c r="PQB181" s="395"/>
      <c r="PQC181" s="395"/>
      <c r="PQD181" s="395"/>
      <c r="PQE181" s="395"/>
      <c r="PQF181" s="395"/>
      <c r="PQG181" s="395"/>
      <c r="PQH181" s="395"/>
      <c r="PQI181" s="395"/>
      <c r="PQJ181" s="395"/>
      <c r="PQK181" s="395"/>
      <c r="PQL181" s="395"/>
      <c r="PQM181" s="395"/>
      <c r="PQN181" s="395"/>
      <c r="PQO181" s="395"/>
      <c r="PQP181" s="395"/>
      <c r="PQQ181" s="395"/>
      <c r="PQR181" s="395"/>
      <c r="PQS181" s="395"/>
      <c r="PQT181" s="395"/>
      <c r="PQU181" s="395"/>
      <c r="PQV181" s="395"/>
      <c r="PQW181" s="395"/>
      <c r="PQX181" s="395"/>
      <c r="PQY181" s="395"/>
      <c r="PQZ181" s="395"/>
      <c r="PRA181" s="395"/>
      <c r="PRB181" s="395"/>
      <c r="PRC181" s="395"/>
      <c r="PRD181" s="395"/>
      <c r="PRE181" s="395"/>
      <c r="PRF181" s="395"/>
      <c r="PRG181" s="395"/>
      <c r="PRH181" s="395"/>
      <c r="PRI181" s="395"/>
      <c r="PRJ181" s="395"/>
      <c r="PRK181" s="395"/>
      <c r="PRL181" s="395"/>
      <c r="PRM181" s="395"/>
      <c r="PRN181" s="395"/>
      <c r="PRO181" s="395"/>
      <c r="PRP181" s="395"/>
      <c r="PRQ181" s="395"/>
      <c r="PRR181" s="395"/>
      <c r="PRS181" s="395"/>
      <c r="PRT181" s="395"/>
      <c r="PRU181" s="395"/>
      <c r="PRV181" s="395"/>
      <c r="PRW181" s="395"/>
      <c r="PRX181" s="395"/>
      <c r="PRY181" s="395"/>
      <c r="PRZ181" s="395"/>
      <c r="PSA181" s="395"/>
      <c r="PSB181" s="395"/>
      <c r="PSC181" s="395"/>
      <c r="PSD181" s="395"/>
      <c r="PSE181" s="395"/>
      <c r="PSF181" s="395"/>
      <c r="PSG181" s="395"/>
      <c r="PSH181" s="395"/>
      <c r="PSI181" s="395"/>
      <c r="PSJ181" s="395"/>
      <c r="PSK181" s="395"/>
      <c r="PSL181" s="395"/>
      <c r="PSM181" s="395"/>
      <c r="PSN181" s="395"/>
      <c r="PSO181" s="395"/>
      <c r="PSP181" s="395"/>
      <c r="PSQ181" s="395"/>
      <c r="PSR181" s="395"/>
      <c r="PSS181" s="395"/>
      <c r="PST181" s="395"/>
      <c r="PSU181" s="395"/>
      <c r="PSV181" s="395"/>
      <c r="PSW181" s="395"/>
      <c r="PSX181" s="395"/>
      <c r="PSY181" s="395"/>
      <c r="PSZ181" s="395"/>
      <c r="PTA181" s="395"/>
      <c r="PTB181" s="395"/>
      <c r="PTC181" s="395"/>
      <c r="PTD181" s="395"/>
      <c r="PTE181" s="395"/>
      <c r="PTF181" s="395"/>
      <c r="PTG181" s="395"/>
      <c r="PTH181" s="395"/>
      <c r="PTI181" s="395"/>
      <c r="PTJ181" s="395"/>
      <c r="PTK181" s="395"/>
      <c r="PTL181" s="395"/>
      <c r="PTM181" s="395"/>
      <c r="PTN181" s="395"/>
      <c r="PTO181" s="395"/>
      <c r="PTP181" s="395"/>
      <c r="PTQ181" s="395"/>
      <c r="PTR181" s="395"/>
      <c r="PTS181" s="395"/>
      <c r="PTT181" s="395"/>
      <c r="PTU181" s="395"/>
      <c r="PTV181" s="395"/>
      <c r="PTW181" s="395"/>
      <c r="PTX181" s="395"/>
      <c r="PTY181" s="395"/>
      <c r="PTZ181" s="395"/>
      <c r="PUA181" s="395"/>
      <c r="PUB181" s="395"/>
      <c r="PUC181" s="395"/>
      <c r="PUD181" s="395"/>
      <c r="PUE181" s="395"/>
      <c r="PUF181" s="395"/>
      <c r="PUG181" s="395"/>
      <c r="PUH181" s="395"/>
      <c r="PUI181" s="395"/>
      <c r="PUJ181" s="395"/>
      <c r="PUK181" s="395"/>
      <c r="PUL181" s="395"/>
      <c r="PUM181" s="395"/>
      <c r="PUN181" s="395"/>
      <c r="PUO181" s="395"/>
      <c r="PUP181" s="395"/>
      <c r="PUQ181" s="395"/>
      <c r="PUR181" s="395"/>
      <c r="PUS181" s="395"/>
      <c r="PUT181" s="395"/>
      <c r="PUU181" s="395"/>
      <c r="PUV181" s="395"/>
      <c r="PUW181" s="395"/>
      <c r="PUX181" s="395"/>
      <c r="PUY181" s="395"/>
      <c r="PUZ181" s="395"/>
      <c r="PVA181" s="395"/>
      <c r="PVB181" s="395"/>
      <c r="PVC181" s="395"/>
      <c r="PVD181" s="395"/>
      <c r="PVE181" s="395"/>
      <c r="PVF181" s="395"/>
      <c r="PVG181" s="395"/>
      <c r="PVH181" s="395"/>
      <c r="PVI181" s="395"/>
      <c r="PVJ181" s="395"/>
      <c r="PVK181" s="395"/>
      <c r="PVL181" s="395"/>
      <c r="PVM181" s="395"/>
      <c r="PVN181" s="395"/>
      <c r="PVO181" s="395"/>
      <c r="PVP181" s="395"/>
      <c r="PVQ181" s="395"/>
      <c r="PVR181" s="395"/>
      <c r="PVS181" s="395"/>
      <c r="PVT181" s="395"/>
      <c r="PVU181" s="395"/>
      <c r="PVV181" s="395"/>
      <c r="PVW181" s="395"/>
      <c r="PVX181" s="395"/>
      <c r="PVY181" s="395"/>
      <c r="PVZ181" s="395"/>
      <c r="PWA181" s="395"/>
      <c r="PWB181" s="395"/>
      <c r="PWC181" s="395"/>
      <c r="PWD181" s="395"/>
      <c r="PWE181" s="395"/>
      <c r="PWF181" s="395"/>
      <c r="PWG181" s="395"/>
      <c r="PWH181" s="395"/>
      <c r="PWI181" s="395"/>
      <c r="PWJ181" s="395"/>
      <c r="PWK181" s="395"/>
      <c r="PWL181" s="395"/>
      <c r="PWM181" s="395"/>
      <c r="PWN181" s="395"/>
      <c r="PWO181" s="395"/>
      <c r="PWP181" s="395"/>
      <c r="PWQ181" s="395"/>
      <c r="PWR181" s="395"/>
      <c r="PWS181" s="395"/>
      <c r="PWT181" s="395"/>
      <c r="PWU181" s="395"/>
      <c r="PWV181" s="395"/>
      <c r="PWW181" s="395"/>
      <c r="PWX181" s="395"/>
      <c r="PWY181" s="395"/>
      <c r="PWZ181" s="395"/>
      <c r="PXA181" s="395"/>
      <c r="PXB181" s="395"/>
      <c r="PXC181" s="395"/>
      <c r="PXD181" s="395"/>
      <c r="PXE181" s="395"/>
      <c r="PXF181" s="395"/>
      <c r="PXG181" s="395"/>
      <c r="PXH181" s="395"/>
      <c r="PXI181" s="395"/>
      <c r="PXJ181" s="395"/>
      <c r="PXK181" s="395"/>
      <c r="PXL181" s="395"/>
      <c r="PXM181" s="395"/>
      <c r="PXN181" s="395"/>
      <c r="PXO181" s="395"/>
      <c r="PXP181" s="395"/>
      <c r="PXQ181" s="395"/>
      <c r="PXR181" s="395"/>
      <c r="PXS181" s="395"/>
      <c r="PXT181" s="395"/>
      <c r="PXU181" s="395"/>
      <c r="PXV181" s="395"/>
      <c r="PXW181" s="395"/>
      <c r="PXX181" s="395"/>
      <c r="PXY181" s="395"/>
      <c r="PXZ181" s="395"/>
      <c r="PYA181" s="395"/>
      <c r="PYB181" s="395"/>
      <c r="PYC181" s="395"/>
      <c r="PYD181" s="395"/>
      <c r="PYE181" s="395"/>
      <c r="PYF181" s="395"/>
      <c r="PYG181" s="395"/>
      <c r="PYH181" s="395"/>
      <c r="PYI181" s="395"/>
      <c r="PYJ181" s="395"/>
      <c r="PYK181" s="395"/>
      <c r="PYL181" s="395"/>
      <c r="PYM181" s="395"/>
      <c r="PYN181" s="395"/>
      <c r="PYO181" s="395"/>
      <c r="PYP181" s="395"/>
      <c r="PYQ181" s="395"/>
      <c r="PYR181" s="395"/>
      <c r="PYS181" s="395"/>
      <c r="PYT181" s="395"/>
      <c r="PYU181" s="395"/>
      <c r="PYV181" s="395"/>
      <c r="PYW181" s="395"/>
      <c r="PYX181" s="395"/>
      <c r="PYY181" s="395"/>
      <c r="PYZ181" s="395"/>
      <c r="PZA181" s="395"/>
      <c r="PZB181" s="395"/>
      <c r="PZC181" s="395"/>
      <c r="PZD181" s="395"/>
      <c r="PZE181" s="395"/>
      <c r="PZF181" s="395"/>
      <c r="PZG181" s="395"/>
      <c r="PZH181" s="395"/>
      <c r="PZI181" s="395"/>
      <c r="PZJ181" s="395"/>
      <c r="PZK181" s="395"/>
      <c r="PZL181" s="395"/>
      <c r="PZM181" s="395"/>
      <c r="PZN181" s="395"/>
      <c r="PZO181" s="395"/>
      <c r="PZP181" s="395"/>
      <c r="PZQ181" s="395"/>
      <c r="PZR181" s="395"/>
      <c r="PZS181" s="395"/>
      <c r="PZT181" s="395"/>
      <c r="PZU181" s="395"/>
      <c r="PZV181" s="395"/>
      <c r="PZW181" s="395"/>
      <c r="PZX181" s="395"/>
      <c r="PZY181" s="395"/>
      <c r="PZZ181" s="395"/>
      <c r="QAA181" s="395"/>
      <c r="QAB181" s="395"/>
      <c r="QAC181" s="395"/>
      <c r="QAD181" s="395"/>
      <c r="QAE181" s="395"/>
      <c r="QAF181" s="395"/>
      <c r="QAG181" s="395"/>
      <c r="QAH181" s="395"/>
      <c r="QAI181" s="395"/>
      <c r="QAJ181" s="395"/>
      <c r="QAK181" s="395"/>
      <c r="QAL181" s="395"/>
      <c r="QAM181" s="395"/>
      <c r="QAN181" s="395"/>
      <c r="QAO181" s="395"/>
      <c r="QAP181" s="395"/>
      <c r="QAQ181" s="395"/>
      <c r="QAR181" s="395"/>
      <c r="QAS181" s="395"/>
      <c r="QAT181" s="395"/>
      <c r="QAU181" s="395"/>
      <c r="QAV181" s="395"/>
      <c r="QAW181" s="395"/>
      <c r="QAX181" s="395"/>
      <c r="QAY181" s="395"/>
      <c r="QAZ181" s="395"/>
      <c r="QBA181" s="395"/>
      <c r="QBB181" s="395"/>
      <c r="QBC181" s="395"/>
      <c r="QBD181" s="395"/>
      <c r="QBE181" s="395"/>
      <c r="QBF181" s="395"/>
      <c r="QBG181" s="395"/>
      <c r="QBH181" s="395"/>
      <c r="QBI181" s="395"/>
      <c r="QBJ181" s="395"/>
      <c r="QBK181" s="395"/>
      <c r="QBL181" s="395"/>
      <c r="QBM181" s="395"/>
      <c r="QBN181" s="395"/>
      <c r="QBO181" s="395"/>
      <c r="QBP181" s="395"/>
      <c r="QBQ181" s="395"/>
      <c r="QBR181" s="395"/>
      <c r="QBS181" s="395"/>
      <c r="QBT181" s="395"/>
      <c r="QBU181" s="395"/>
      <c r="QBV181" s="395"/>
      <c r="QBW181" s="395"/>
      <c r="QBX181" s="395"/>
      <c r="QBY181" s="395"/>
      <c r="QBZ181" s="395"/>
      <c r="QCA181" s="395"/>
      <c r="QCB181" s="395"/>
      <c r="QCC181" s="395"/>
      <c r="QCD181" s="395"/>
      <c r="QCE181" s="395"/>
      <c r="QCF181" s="395"/>
      <c r="QCG181" s="395"/>
      <c r="QCH181" s="395"/>
      <c r="QCI181" s="395"/>
      <c r="QCJ181" s="395"/>
      <c r="QCK181" s="395"/>
      <c r="QCL181" s="395"/>
      <c r="QCM181" s="395"/>
      <c r="QCN181" s="395"/>
      <c r="QCO181" s="395"/>
      <c r="QCP181" s="395"/>
      <c r="QCQ181" s="395"/>
      <c r="QCR181" s="395"/>
      <c r="QCS181" s="395"/>
      <c r="QCT181" s="395"/>
      <c r="QCU181" s="395"/>
      <c r="QCV181" s="395"/>
      <c r="QCW181" s="395"/>
      <c r="QCX181" s="395"/>
      <c r="QCY181" s="395"/>
      <c r="QCZ181" s="395"/>
      <c r="QDA181" s="395"/>
      <c r="QDB181" s="395"/>
      <c r="QDC181" s="395"/>
      <c r="QDD181" s="395"/>
      <c r="QDE181" s="395"/>
      <c r="QDF181" s="395"/>
      <c r="QDG181" s="395"/>
      <c r="QDH181" s="395"/>
      <c r="QDI181" s="395"/>
      <c r="QDJ181" s="395"/>
      <c r="QDK181" s="395"/>
      <c r="QDL181" s="395"/>
      <c r="QDM181" s="395"/>
      <c r="QDN181" s="395"/>
      <c r="QDO181" s="395"/>
      <c r="QDP181" s="395"/>
      <c r="QDQ181" s="395"/>
      <c r="QDR181" s="395"/>
      <c r="QDS181" s="395"/>
      <c r="QDT181" s="395"/>
      <c r="QDU181" s="395"/>
      <c r="QDV181" s="395"/>
      <c r="QDW181" s="395"/>
      <c r="QDX181" s="395"/>
      <c r="QDY181" s="395"/>
      <c r="QDZ181" s="395"/>
      <c r="QEA181" s="395"/>
      <c r="QEB181" s="395"/>
      <c r="QEC181" s="395"/>
      <c r="QED181" s="395"/>
      <c r="QEE181" s="395"/>
      <c r="QEF181" s="395"/>
      <c r="QEG181" s="395"/>
      <c r="QEH181" s="395"/>
      <c r="QEI181" s="395"/>
      <c r="QEJ181" s="395"/>
      <c r="QEK181" s="395"/>
      <c r="QEL181" s="395"/>
      <c r="QEM181" s="395"/>
      <c r="QEN181" s="395"/>
      <c r="QEO181" s="395"/>
      <c r="QEP181" s="395"/>
      <c r="QEQ181" s="395"/>
      <c r="QER181" s="395"/>
      <c r="QES181" s="395"/>
      <c r="QET181" s="395"/>
      <c r="QEU181" s="395"/>
      <c r="QEV181" s="395"/>
      <c r="QEW181" s="395"/>
      <c r="QEX181" s="395"/>
      <c r="QEY181" s="395"/>
      <c r="QEZ181" s="395"/>
      <c r="QFA181" s="395"/>
      <c r="QFB181" s="395"/>
      <c r="QFC181" s="395"/>
      <c r="QFD181" s="395"/>
      <c r="QFE181" s="395"/>
      <c r="QFF181" s="395"/>
      <c r="QFG181" s="395"/>
      <c r="QFH181" s="395"/>
      <c r="QFI181" s="395"/>
      <c r="QFJ181" s="395"/>
      <c r="QFK181" s="395"/>
      <c r="QFL181" s="395"/>
      <c r="QFM181" s="395"/>
      <c r="QFN181" s="395"/>
      <c r="QFO181" s="395"/>
      <c r="QFP181" s="395"/>
      <c r="QFQ181" s="395"/>
      <c r="QFR181" s="395"/>
      <c r="QFS181" s="395"/>
      <c r="QFT181" s="395"/>
      <c r="QFU181" s="395"/>
      <c r="QFV181" s="395"/>
      <c r="QFW181" s="395"/>
      <c r="QFX181" s="395"/>
      <c r="QFY181" s="395"/>
      <c r="QFZ181" s="395"/>
      <c r="QGA181" s="395"/>
      <c r="QGB181" s="395"/>
      <c r="QGC181" s="395"/>
      <c r="QGD181" s="395"/>
      <c r="QGE181" s="395"/>
      <c r="QGF181" s="395"/>
      <c r="QGG181" s="395"/>
      <c r="QGH181" s="395"/>
      <c r="QGI181" s="395"/>
      <c r="QGJ181" s="395"/>
      <c r="QGK181" s="395"/>
      <c r="QGL181" s="395"/>
      <c r="QGM181" s="395"/>
      <c r="QGN181" s="395"/>
      <c r="QGO181" s="395"/>
      <c r="QGP181" s="395"/>
      <c r="QGQ181" s="395"/>
      <c r="QGR181" s="395"/>
      <c r="QGS181" s="395"/>
      <c r="QGT181" s="395"/>
      <c r="QGU181" s="395"/>
      <c r="QGV181" s="395"/>
      <c r="QGW181" s="395"/>
      <c r="QGX181" s="395"/>
      <c r="QGY181" s="395"/>
      <c r="QGZ181" s="395"/>
      <c r="QHA181" s="395"/>
      <c r="QHB181" s="395"/>
      <c r="QHC181" s="395"/>
      <c r="QHD181" s="395"/>
      <c r="QHE181" s="395"/>
      <c r="QHF181" s="395"/>
      <c r="QHG181" s="395"/>
      <c r="QHH181" s="395"/>
      <c r="QHI181" s="395"/>
      <c r="QHJ181" s="395"/>
      <c r="QHK181" s="395"/>
      <c r="QHL181" s="395"/>
      <c r="QHM181" s="395"/>
      <c r="QHN181" s="395"/>
      <c r="QHO181" s="395"/>
      <c r="QHP181" s="395"/>
      <c r="QHQ181" s="395"/>
      <c r="QHR181" s="395"/>
      <c r="QHS181" s="395"/>
      <c r="QHT181" s="395"/>
      <c r="QHU181" s="395"/>
      <c r="QHV181" s="395"/>
      <c r="QHW181" s="395"/>
      <c r="QHX181" s="395"/>
      <c r="QHY181" s="395"/>
      <c r="QHZ181" s="395"/>
      <c r="QIA181" s="395"/>
      <c r="QIB181" s="395"/>
      <c r="QIC181" s="395"/>
      <c r="QID181" s="395"/>
      <c r="QIE181" s="395"/>
      <c r="QIF181" s="395"/>
      <c r="QIG181" s="395"/>
      <c r="QIH181" s="395"/>
      <c r="QII181" s="395"/>
      <c r="QIJ181" s="395"/>
      <c r="QIK181" s="395"/>
      <c r="QIL181" s="395"/>
      <c r="QIM181" s="395"/>
      <c r="QIN181" s="395"/>
      <c r="QIO181" s="395"/>
      <c r="QIP181" s="395"/>
      <c r="QIQ181" s="395"/>
      <c r="QIR181" s="395"/>
      <c r="QIS181" s="395"/>
      <c r="QIT181" s="395"/>
      <c r="QIU181" s="395"/>
      <c r="QIV181" s="395"/>
      <c r="QIW181" s="395"/>
      <c r="QIX181" s="395"/>
      <c r="QIY181" s="395"/>
      <c r="QIZ181" s="395"/>
      <c r="QJA181" s="395"/>
      <c r="QJB181" s="395"/>
      <c r="QJC181" s="395"/>
      <c r="QJD181" s="395"/>
      <c r="QJE181" s="395"/>
      <c r="QJF181" s="395"/>
      <c r="QJG181" s="395"/>
      <c r="QJH181" s="395"/>
      <c r="QJI181" s="395"/>
      <c r="QJJ181" s="395"/>
      <c r="QJK181" s="395"/>
      <c r="QJL181" s="395"/>
      <c r="QJM181" s="395"/>
      <c r="QJN181" s="395"/>
      <c r="QJO181" s="395"/>
      <c r="QJP181" s="395"/>
      <c r="QJQ181" s="395"/>
      <c r="QJR181" s="395"/>
      <c r="QJS181" s="395"/>
      <c r="QJT181" s="395"/>
      <c r="QJU181" s="395"/>
      <c r="QJV181" s="395"/>
      <c r="QJW181" s="395"/>
      <c r="QJX181" s="395"/>
      <c r="QJY181" s="395"/>
      <c r="QJZ181" s="395"/>
      <c r="QKA181" s="395"/>
      <c r="QKB181" s="395"/>
      <c r="QKC181" s="395"/>
      <c r="QKD181" s="395"/>
      <c r="QKE181" s="395"/>
      <c r="QKF181" s="395"/>
      <c r="QKG181" s="395"/>
      <c r="QKH181" s="395"/>
      <c r="QKI181" s="395"/>
      <c r="QKJ181" s="395"/>
      <c r="QKK181" s="395"/>
      <c r="QKL181" s="395"/>
      <c r="QKM181" s="395"/>
      <c r="QKN181" s="395"/>
      <c r="QKO181" s="395"/>
      <c r="QKP181" s="395"/>
      <c r="QKQ181" s="395"/>
      <c r="QKR181" s="395"/>
      <c r="QKS181" s="395"/>
      <c r="QKT181" s="395"/>
      <c r="QKU181" s="395"/>
      <c r="QKV181" s="395"/>
      <c r="QKW181" s="395"/>
      <c r="QKX181" s="395"/>
      <c r="QKY181" s="395"/>
      <c r="QKZ181" s="395"/>
      <c r="QLA181" s="395"/>
      <c r="QLB181" s="395"/>
      <c r="QLC181" s="395"/>
      <c r="QLD181" s="395"/>
      <c r="QLE181" s="395"/>
      <c r="QLF181" s="395"/>
      <c r="QLG181" s="395"/>
      <c r="QLH181" s="395"/>
      <c r="QLI181" s="395"/>
      <c r="QLJ181" s="395"/>
      <c r="QLK181" s="395"/>
      <c r="QLL181" s="395"/>
      <c r="QLM181" s="395"/>
      <c r="QLN181" s="395"/>
      <c r="QLO181" s="395"/>
      <c r="QLP181" s="395"/>
      <c r="QLQ181" s="395"/>
      <c r="QLR181" s="395"/>
      <c r="QLS181" s="395"/>
      <c r="QLT181" s="395"/>
      <c r="QLU181" s="395"/>
      <c r="QLV181" s="395"/>
      <c r="QLW181" s="395"/>
      <c r="QLX181" s="395"/>
      <c r="QLY181" s="395"/>
      <c r="QLZ181" s="395"/>
      <c r="QMA181" s="395"/>
      <c r="QMB181" s="395"/>
      <c r="QMC181" s="395"/>
      <c r="QMD181" s="395"/>
      <c r="QME181" s="395"/>
      <c r="QMF181" s="395"/>
      <c r="QMG181" s="395"/>
      <c r="QMH181" s="395"/>
      <c r="QMI181" s="395"/>
      <c r="QMJ181" s="395"/>
      <c r="QMK181" s="395"/>
      <c r="QML181" s="395"/>
      <c r="QMM181" s="395"/>
      <c r="QMN181" s="395"/>
      <c r="QMO181" s="395"/>
      <c r="QMP181" s="395"/>
      <c r="QMQ181" s="395"/>
      <c r="QMR181" s="395"/>
      <c r="QMS181" s="395"/>
      <c r="QMT181" s="395"/>
      <c r="QMU181" s="395"/>
      <c r="QMV181" s="395"/>
      <c r="QMW181" s="395"/>
      <c r="QMX181" s="395"/>
      <c r="QMY181" s="395"/>
      <c r="QMZ181" s="395"/>
      <c r="QNA181" s="395"/>
      <c r="QNB181" s="395"/>
      <c r="QNC181" s="395"/>
      <c r="QND181" s="395"/>
      <c r="QNE181" s="395"/>
      <c r="QNF181" s="395"/>
      <c r="QNG181" s="395"/>
      <c r="QNH181" s="395"/>
      <c r="QNI181" s="395"/>
      <c r="QNJ181" s="395"/>
      <c r="QNK181" s="395"/>
      <c r="QNL181" s="395"/>
      <c r="QNM181" s="395"/>
      <c r="QNN181" s="395"/>
      <c r="QNO181" s="395"/>
      <c r="QNP181" s="395"/>
      <c r="QNQ181" s="395"/>
      <c r="QNR181" s="395"/>
      <c r="QNS181" s="395"/>
      <c r="QNT181" s="395"/>
      <c r="QNU181" s="395"/>
      <c r="QNV181" s="395"/>
      <c r="QNW181" s="395"/>
      <c r="QNX181" s="395"/>
      <c r="QNY181" s="395"/>
      <c r="QNZ181" s="395"/>
      <c r="QOA181" s="395"/>
      <c r="QOB181" s="395"/>
      <c r="QOC181" s="395"/>
      <c r="QOD181" s="395"/>
      <c r="QOE181" s="395"/>
      <c r="QOF181" s="395"/>
      <c r="QOG181" s="395"/>
      <c r="QOH181" s="395"/>
      <c r="QOI181" s="395"/>
      <c r="QOJ181" s="395"/>
      <c r="QOK181" s="395"/>
      <c r="QOL181" s="395"/>
      <c r="QOM181" s="395"/>
      <c r="QON181" s="395"/>
      <c r="QOO181" s="395"/>
      <c r="QOP181" s="395"/>
      <c r="QOQ181" s="395"/>
      <c r="QOR181" s="395"/>
      <c r="QOS181" s="395"/>
      <c r="QOT181" s="395"/>
      <c r="QOU181" s="395"/>
      <c r="QOV181" s="395"/>
      <c r="QOW181" s="395"/>
      <c r="QOX181" s="395"/>
      <c r="QOY181" s="395"/>
      <c r="QOZ181" s="395"/>
      <c r="QPA181" s="395"/>
      <c r="QPB181" s="395"/>
      <c r="QPC181" s="395"/>
      <c r="QPD181" s="395"/>
      <c r="QPE181" s="395"/>
      <c r="QPF181" s="395"/>
      <c r="QPG181" s="395"/>
      <c r="QPH181" s="395"/>
      <c r="QPI181" s="395"/>
      <c r="QPJ181" s="395"/>
      <c r="QPK181" s="395"/>
      <c r="QPL181" s="395"/>
      <c r="QPM181" s="395"/>
      <c r="QPN181" s="395"/>
      <c r="QPO181" s="395"/>
      <c r="QPP181" s="395"/>
      <c r="QPQ181" s="395"/>
      <c r="QPR181" s="395"/>
      <c r="QPS181" s="395"/>
      <c r="QPT181" s="395"/>
      <c r="QPU181" s="395"/>
      <c r="QPV181" s="395"/>
      <c r="QPW181" s="395"/>
      <c r="QPX181" s="395"/>
      <c r="QPY181" s="395"/>
      <c r="QPZ181" s="395"/>
      <c r="QQA181" s="395"/>
      <c r="QQB181" s="395"/>
      <c r="QQC181" s="395"/>
      <c r="QQD181" s="395"/>
      <c r="QQE181" s="395"/>
      <c r="QQF181" s="395"/>
      <c r="QQG181" s="395"/>
      <c r="QQH181" s="395"/>
      <c r="QQI181" s="395"/>
      <c r="QQJ181" s="395"/>
      <c r="QQK181" s="395"/>
      <c r="QQL181" s="395"/>
      <c r="QQM181" s="395"/>
      <c r="QQN181" s="395"/>
      <c r="QQO181" s="395"/>
      <c r="QQP181" s="395"/>
      <c r="QQQ181" s="395"/>
      <c r="QQR181" s="395"/>
      <c r="QQS181" s="395"/>
      <c r="QQT181" s="395"/>
      <c r="QQU181" s="395"/>
      <c r="QQV181" s="395"/>
      <c r="QQW181" s="395"/>
      <c r="QQX181" s="395"/>
      <c r="QQY181" s="395"/>
      <c r="QQZ181" s="395"/>
      <c r="QRA181" s="395"/>
      <c r="QRB181" s="395"/>
      <c r="QRC181" s="395"/>
      <c r="QRD181" s="395"/>
      <c r="QRE181" s="395"/>
      <c r="QRF181" s="395"/>
      <c r="QRG181" s="395"/>
      <c r="QRH181" s="395"/>
      <c r="QRI181" s="395"/>
      <c r="QRJ181" s="395"/>
      <c r="QRK181" s="395"/>
      <c r="QRL181" s="395"/>
      <c r="QRM181" s="395"/>
      <c r="QRN181" s="395"/>
      <c r="QRO181" s="395"/>
      <c r="QRP181" s="395"/>
      <c r="QRQ181" s="395"/>
      <c r="QRR181" s="395"/>
      <c r="QRS181" s="395"/>
      <c r="QRT181" s="395"/>
      <c r="QRU181" s="395"/>
      <c r="QRV181" s="395"/>
      <c r="QRW181" s="395"/>
      <c r="QRX181" s="395"/>
      <c r="QRY181" s="395"/>
      <c r="QRZ181" s="395"/>
      <c r="QSA181" s="395"/>
      <c r="QSB181" s="395"/>
      <c r="QSC181" s="395"/>
      <c r="QSD181" s="395"/>
      <c r="QSE181" s="395"/>
      <c r="QSF181" s="395"/>
      <c r="QSG181" s="395"/>
      <c r="QSH181" s="395"/>
      <c r="QSI181" s="395"/>
      <c r="QSJ181" s="395"/>
      <c r="QSK181" s="395"/>
      <c r="QSL181" s="395"/>
      <c r="QSM181" s="395"/>
      <c r="QSN181" s="395"/>
      <c r="QSO181" s="395"/>
      <c r="QSP181" s="395"/>
      <c r="QSQ181" s="395"/>
      <c r="QSR181" s="395"/>
      <c r="QSS181" s="395"/>
      <c r="QST181" s="395"/>
      <c r="QSU181" s="395"/>
      <c r="QSV181" s="395"/>
      <c r="QSW181" s="395"/>
      <c r="QSX181" s="395"/>
      <c r="QSY181" s="395"/>
      <c r="QSZ181" s="395"/>
      <c r="QTA181" s="395"/>
      <c r="QTB181" s="395"/>
      <c r="QTC181" s="395"/>
      <c r="QTD181" s="395"/>
      <c r="QTE181" s="395"/>
      <c r="QTF181" s="395"/>
      <c r="QTG181" s="395"/>
      <c r="QTH181" s="395"/>
      <c r="QTI181" s="395"/>
      <c r="QTJ181" s="395"/>
      <c r="QTK181" s="395"/>
      <c r="QTL181" s="395"/>
      <c r="QTM181" s="395"/>
      <c r="QTN181" s="395"/>
      <c r="QTO181" s="395"/>
      <c r="QTP181" s="395"/>
      <c r="QTQ181" s="395"/>
      <c r="QTR181" s="395"/>
      <c r="QTS181" s="395"/>
      <c r="QTT181" s="395"/>
      <c r="QTU181" s="395"/>
      <c r="QTV181" s="395"/>
      <c r="QTW181" s="395"/>
      <c r="QTX181" s="395"/>
      <c r="QTY181" s="395"/>
      <c r="QTZ181" s="395"/>
      <c r="QUA181" s="395"/>
      <c r="QUB181" s="395"/>
      <c r="QUC181" s="395"/>
      <c r="QUD181" s="395"/>
      <c r="QUE181" s="395"/>
      <c r="QUF181" s="395"/>
      <c r="QUG181" s="395"/>
      <c r="QUH181" s="395"/>
      <c r="QUI181" s="395"/>
      <c r="QUJ181" s="395"/>
      <c r="QUK181" s="395"/>
      <c r="QUL181" s="395"/>
      <c r="QUM181" s="395"/>
      <c r="QUN181" s="395"/>
      <c r="QUO181" s="395"/>
      <c r="QUP181" s="395"/>
      <c r="QUQ181" s="395"/>
      <c r="QUR181" s="395"/>
      <c r="QUS181" s="395"/>
      <c r="QUT181" s="395"/>
      <c r="QUU181" s="395"/>
      <c r="QUV181" s="395"/>
      <c r="QUW181" s="395"/>
      <c r="QUX181" s="395"/>
      <c r="QUY181" s="395"/>
      <c r="QUZ181" s="395"/>
      <c r="QVA181" s="395"/>
      <c r="QVB181" s="395"/>
      <c r="QVC181" s="395"/>
      <c r="QVD181" s="395"/>
      <c r="QVE181" s="395"/>
      <c r="QVF181" s="395"/>
      <c r="QVG181" s="395"/>
      <c r="QVH181" s="395"/>
      <c r="QVI181" s="395"/>
      <c r="QVJ181" s="395"/>
      <c r="QVK181" s="395"/>
      <c r="QVL181" s="395"/>
      <c r="QVM181" s="395"/>
      <c r="QVN181" s="395"/>
      <c r="QVO181" s="395"/>
      <c r="QVP181" s="395"/>
      <c r="QVQ181" s="395"/>
      <c r="QVR181" s="395"/>
      <c r="QVS181" s="395"/>
      <c r="QVT181" s="395"/>
      <c r="QVU181" s="395"/>
      <c r="QVV181" s="395"/>
      <c r="QVW181" s="395"/>
      <c r="QVX181" s="395"/>
      <c r="QVY181" s="395"/>
      <c r="QVZ181" s="395"/>
      <c r="QWA181" s="395"/>
      <c r="QWB181" s="395"/>
      <c r="QWC181" s="395"/>
      <c r="QWD181" s="395"/>
      <c r="QWE181" s="395"/>
      <c r="QWF181" s="395"/>
      <c r="QWG181" s="395"/>
      <c r="QWH181" s="395"/>
      <c r="QWI181" s="395"/>
      <c r="QWJ181" s="395"/>
      <c r="QWK181" s="395"/>
      <c r="QWL181" s="395"/>
      <c r="QWM181" s="395"/>
      <c r="QWN181" s="395"/>
      <c r="QWO181" s="395"/>
      <c r="QWP181" s="395"/>
      <c r="QWQ181" s="395"/>
      <c r="QWR181" s="395"/>
      <c r="QWS181" s="395"/>
      <c r="QWT181" s="395"/>
      <c r="QWU181" s="395"/>
      <c r="QWV181" s="395"/>
      <c r="QWW181" s="395"/>
      <c r="QWX181" s="395"/>
      <c r="QWY181" s="395"/>
      <c r="QWZ181" s="395"/>
      <c r="QXA181" s="395"/>
      <c r="QXB181" s="395"/>
      <c r="QXC181" s="395"/>
      <c r="QXD181" s="395"/>
      <c r="QXE181" s="395"/>
      <c r="QXF181" s="395"/>
      <c r="QXG181" s="395"/>
      <c r="QXH181" s="395"/>
      <c r="QXI181" s="395"/>
      <c r="QXJ181" s="395"/>
      <c r="QXK181" s="395"/>
      <c r="QXL181" s="395"/>
      <c r="QXM181" s="395"/>
      <c r="QXN181" s="395"/>
      <c r="QXO181" s="395"/>
      <c r="QXP181" s="395"/>
      <c r="QXQ181" s="395"/>
      <c r="QXR181" s="395"/>
      <c r="QXS181" s="395"/>
      <c r="QXT181" s="395"/>
      <c r="QXU181" s="395"/>
      <c r="QXV181" s="395"/>
      <c r="QXW181" s="395"/>
      <c r="QXX181" s="395"/>
      <c r="QXY181" s="395"/>
      <c r="QXZ181" s="395"/>
      <c r="QYA181" s="395"/>
      <c r="QYB181" s="395"/>
      <c r="QYC181" s="395"/>
      <c r="QYD181" s="395"/>
      <c r="QYE181" s="395"/>
      <c r="QYF181" s="395"/>
      <c r="QYG181" s="395"/>
      <c r="QYH181" s="395"/>
      <c r="QYI181" s="395"/>
      <c r="QYJ181" s="395"/>
      <c r="QYK181" s="395"/>
      <c r="QYL181" s="395"/>
      <c r="QYM181" s="395"/>
      <c r="QYN181" s="395"/>
      <c r="QYO181" s="395"/>
      <c r="QYP181" s="395"/>
      <c r="QYQ181" s="395"/>
      <c r="QYR181" s="395"/>
      <c r="QYS181" s="395"/>
      <c r="QYT181" s="395"/>
      <c r="QYU181" s="395"/>
      <c r="QYV181" s="395"/>
      <c r="QYW181" s="395"/>
      <c r="QYX181" s="395"/>
      <c r="QYY181" s="395"/>
      <c r="QYZ181" s="395"/>
      <c r="QZA181" s="395"/>
      <c r="QZB181" s="395"/>
      <c r="QZC181" s="395"/>
      <c r="QZD181" s="395"/>
      <c r="QZE181" s="395"/>
      <c r="QZF181" s="395"/>
      <c r="QZG181" s="395"/>
      <c r="QZH181" s="395"/>
      <c r="QZI181" s="395"/>
      <c r="QZJ181" s="395"/>
      <c r="QZK181" s="395"/>
      <c r="QZL181" s="395"/>
      <c r="QZM181" s="395"/>
      <c r="QZN181" s="395"/>
      <c r="QZO181" s="395"/>
      <c r="QZP181" s="395"/>
      <c r="QZQ181" s="395"/>
      <c r="QZR181" s="395"/>
      <c r="QZS181" s="395"/>
      <c r="QZT181" s="395"/>
      <c r="QZU181" s="395"/>
      <c r="QZV181" s="395"/>
      <c r="QZW181" s="395"/>
      <c r="QZX181" s="395"/>
      <c r="QZY181" s="395"/>
      <c r="QZZ181" s="395"/>
      <c r="RAA181" s="395"/>
      <c r="RAB181" s="395"/>
      <c r="RAC181" s="395"/>
      <c r="RAD181" s="395"/>
      <c r="RAE181" s="395"/>
      <c r="RAF181" s="395"/>
      <c r="RAG181" s="395"/>
      <c r="RAH181" s="395"/>
      <c r="RAI181" s="395"/>
      <c r="RAJ181" s="395"/>
      <c r="RAK181" s="395"/>
      <c r="RAL181" s="395"/>
      <c r="RAM181" s="395"/>
      <c r="RAN181" s="395"/>
      <c r="RAO181" s="395"/>
      <c r="RAP181" s="395"/>
      <c r="RAQ181" s="395"/>
      <c r="RAR181" s="395"/>
      <c r="RAS181" s="395"/>
      <c r="RAT181" s="395"/>
      <c r="RAU181" s="395"/>
      <c r="RAV181" s="395"/>
      <c r="RAW181" s="395"/>
      <c r="RAX181" s="395"/>
      <c r="RAY181" s="395"/>
      <c r="RAZ181" s="395"/>
      <c r="RBA181" s="395"/>
      <c r="RBB181" s="395"/>
      <c r="RBC181" s="395"/>
      <c r="RBD181" s="395"/>
      <c r="RBE181" s="395"/>
      <c r="RBF181" s="395"/>
      <c r="RBG181" s="395"/>
      <c r="RBH181" s="395"/>
      <c r="RBI181" s="395"/>
      <c r="RBJ181" s="395"/>
      <c r="RBK181" s="395"/>
      <c r="RBL181" s="395"/>
      <c r="RBM181" s="395"/>
      <c r="RBN181" s="395"/>
      <c r="RBO181" s="395"/>
      <c r="RBP181" s="395"/>
      <c r="RBQ181" s="395"/>
      <c r="RBR181" s="395"/>
      <c r="RBS181" s="395"/>
      <c r="RBT181" s="395"/>
      <c r="RBU181" s="395"/>
      <c r="RBV181" s="395"/>
      <c r="RBW181" s="395"/>
      <c r="RBX181" s="395"/>
      <c r="RBY181" s="395"/>
      <c r="RBZ181" s="395"/>
      <c r="RCA181" s="395"/>
      <c r="RCB181" s="395"/>
      <c r="RCC181" s="395"/>
      <c r="RCD181" s="395"/>
      <c r="RCE181" s="395"/>
      <c r="RCF181" s="395"/>
      <c r="RCG181" s="395"/>
      <c r="RCH181" s="395"/>
      <c r="RCI181" s="395"/>
      <c r="RCJ181" s="395"/>
      <c r="RCK181" s="395"/>
      <c r="RCL181" s="395"/>
      <c r="RCM181" s="395"/>
      <c r="RCN181" s="395"/>
      <c r="RCO181" s="395"/>
      <c r="RCP181" s="395"/>
      <c r="RCQ181" s="395"/>
      <c r="RCR181" s="395"/>
      <c r="RCS181" s="395"/>
      <c r="RCT181" s="395"/>
      <c r="RCU181" s="395"/>
      <c r="RCV181" s="395"/>
      <c r="RCW181" s="395"/>
      <c r="RCX181" s="395"/>
      <c r="RCY181" s="395"/>
      <c r="RCZ181" s="395"/>
      <c r="RDA181" s="395"/>
      <c r="RDB181" s="395"/>
      <c r="RDC181" s="395"/>
      <c r="RDD181" s="395"/>
      <c r="RDE181" s="395"/>
      <c r="RDF181" s="395"/>
      <c r="RDG181" s="395"/>
      <c r="RDH181" s="395"/>
      <c r="RDI181" s="395"/>
      <c r="RDJ181" s="395"/>
      <c r="RDK181" s="395"/>
      <c r="RDL181" s="395"/>
      <c r="RDM181" s="395"/>
      <c r="RDN181" s="395"/>
      <c r="RDO181" s="395"/>
      <c r="RDP181" s="395"/>
      <c r="RDQ181" s="395"/>
      <c r="RDR181" s="395"/>
      <c r="RDS181" s="395"/>
      <c r="RDT181" s="395"/>
      <c r="RDU181" s="395"/>
      <c r="RDV181" s="395"/>
      <c r="RDW181" s="395"/>
      <c r="RDX181" s="395"/>
      <c r="RDY181" s="395"/>
      <c r="RDZ181" s="395"/>
      <c r="REA181" s="395"/>
      <c r="REB181" s="395"/>
      <c r="REC181" s="395"/>
      <c r="RED181" s="395"/>
      <c r="REE181" s="395"/>
      <c r="REF181" s="395"/>
      <c r="REG181" s="395"/>
      <c r="REH181" s="395"/>
      <c r="REI181" s="395"/>
      <c r="REJ181" s="395"/>
      <c r="REK181" s="395"/>
      <c r="REL181" s="395"/>
      <c r="REM181" s="395"/>
      <c r="REN181" s="395"/>
      <c r="REO181" s="395"/>
      <c r="REP181" s="395"/>
      <c r="REQ181" s="395"/>
      <c r="RER181" s="395"/>
      <c r="RES181" s="395"/>
      <c r="RET181" s="395"/>
      <c r="REU181" s="395"/>
      <c r="REV181" s="395"/>
      <c r="REW181" s="395"/>
      <c r="REX181" s="395"/>
      <c r="REY181" s="395"/>
      <c r="REZ181" s="395"/>
      <c r="RFA181" s="395"/>
      <c r="RFB181" s="395"/>
      <c r="RFC181" s="395"/>
      <c r="RFD181" s="395"/>
      <c r="RFE181" s="395"/>
      <c r="RFF181" s="395"/>
      <c r="RFG181" s="395"/>
      <c r="RFH181" s="395"/>
      <c r="RFI181" s="395"/>
      <c r="RFJ181" s="395"/>
      <c r="RFK181" s="395"/>
      <c r="RFL181" s="395"/>
      <c r="RFM181" s="395"/>
      <c r="RFN181" s="395"/>
      <c r="RFO181" s="395"/>
      <c r="RFP181" s="395"/>
      <c r="RFQ181" s="395"/>
      <c r="RFR181" s="395"/>
      <c r="RFS181" s="395"/>
      <c r="RFT181" s="395"/>
      <c r="RFU181" s="395"/>
      <c r="RFV181" s="395"/>
      <c r="RFW181" s="395"/>
      <c r="RFX181" s="395"/>
      <c r="RFY181" s="395"/>
      <c r="RFZ181" s="395"/>
      <c r="RGA181" s="395"/>
      <c r="RGB181" s="395"/>
      <c r="RGC181" s="395"/>
      <c r="RGD181" s="395"/>
      <c r="RGE181" s="395"/>
      <c r="RGF181" s="395"/>
      <c r="RGG181" s="395"/>
      <c r="RGH181" s="395"/>
      <c r="RGI181" s="395"/>
      <c r="RGJ181" s="395"/>
      <c r="RGK181" s="395"/>
      <c r="RGL181" s="395"/>
      <c r="RGM181" s="395"/>
      <c r="RGN181" s="395"/>
      <c r="RGO181" s="395"/>
      <c r="RGP181" s="395"/>
      <c r="RGQ181" s="395"/>
      <c r="RGR181" s="395"/>
      <c r="RGS181" s="395"/>
      <c r="RGT181" s="395"/>
      <c r="RGU181" s="395"/>
      <c r="RGV181" s="395"/>
      <c r="RGW181" s="395"/>
      <c r="RGX181" s="395"/>
      <c r="RGY181" s="395"/>
      <c r="RGZ181" s="395"/>
      <c r="RHA181" s="395"/>
      <c r="RHB181" s="395"/>
      <c r="RHC181" s="395"/>
      <c r="RHD181" s="395"/>
      <c r="RHE181" s="395"/>
      <c r="RHF181" s="395"/>
      <c r="RHG181" s="395"/>
      <c r="RHH181" s="395"/>
      <c r="RHI181" s="395"/>
      <c r="RHJ181" s="395"/>
      <c r="RHK181" s="395"/>
      <c r="RHL181" s="395"/>
      <c r="RHM181" s="395"/>
      <c r="RHN181" s="395"/>
      <c r="RHO181" s="395"/>
      <c r="RHP181" s="395"/>
      <c r="RHQ181" s="395"/>
      <c r="RHR181" s="395"/>
      <c r="RHS181" s="395"/>
      <c r="RHT181" s="395"/>
      <c r="RHU181" s="395"/>
      <c r="RHV181" s="395"/>
      <c r="RHW181" s="395"/>
      <c r="RHX181" s="395"/>
      <c r="RHY181" s="395"/>
      <c r="RHZ181" s="395"/>
      <c r="RIA181" s="395"/>
      <c r="RIB181" s="395"/>
      <c r="RIC181" s="395"/>
      <c r="RID181" s="395"/>
      <c r="RIE181" s="395"/>
      <c r="RIF181" s="395"/>
      <c r="RIG181" s="395"/>
      <c r="RIH181" s="395"/>
      <c r="RII181" s="395"/>
      <c r="RIJ181" s="395"/>
      <c r="RIK181" s="395"/>
      <c r="RIL181" s="395"/>
      <c r="RIM181" s="395"/>
      <c r="RIN181" s="395"/>
      <c r="RIO181" s="395"/>
      <c r="RIP181" s="395"/>
      <c r="RIQ181" s="395"/>
      <c r="RIR181" s="395"/>
      <c r="RIS181" s="395"/>
      <c r="RIT181" s="395"/>
      <c r="RIU181" s="395"/>
      <c r="RIV181" s="395"/>
      <c r="RIW181" s="395"/>
      <c r="RIX181" s="395"/>
      <c r="RIY181" s="395"/>
      <c r="RIZ181" s="395"/>
      <c r="RJA181" s="395"/>
      <c r="RJB181" s="395"/>
      <c r="RJC181" s="395"/>
      <c r="RJD181" s="395"/>
      <c r="RJE181" s="395"/>
      <c r="RJF181" s="395"/>
      <c r="RJG181" s="395"/>
      <c r="RJH181" s="395"/>
      <c r="RJI181" s="395"/>
      <c r="RJJ181" s="395"/>
      <c r="RJK181" s="395"/>
      <c r="RJL181" s="395"/>
      <c r="RJM181" s="395"/>
      <c r="RJN181" s="395"/>
      <c r="RJO181" s="395"/>
      <c r="RJP181" s="395"/>
      <c r="RJQ181" s="395"/>
      <c r="RJR181" s="395"/>
      <c r="RJS181" s="395"/>
      <c r="RJT181" s="395"/>
      <c r="RJU181" s="395"/>
      <c r="RJV181" s="395"/>
      <c r="RJW181" s="395"/>
      <c r="RJX181" s="395"/>
      <c r="RJY181" s="395"/>
      <c r="RJZ181" s="395"/>
      <c r="RKA181" s="395"/>
      <c r="RKB181" s="395"/>
      <c r="RKC181" s="395"/>
      <c r="RKD181" s="395"/>
      <c r="RKE181" s="395"/>
      <c r="RKF181" s="395"/>
      <c r="RKG181" s="395"/>
      <c r="RKH181" s="395"/>
      <c r="RKI181" s="395"/>
      <c r="RKJ181" s="395"/>
      <c r="RKK181" s="395"/>
      <c r="RKL181" s="395"/>
      <c r="RKM181" s="395"/>
      <c r="RKN181" s="395"/>
      <c r="RKO181" s="395"/>
      <c r="RKP181" s="395"/>
      <c r="RKQ181" s="395"/>
      <c r="RKR181" s="395"/>
      <c r="RKS181" s="395"/>
      <c r="RKT181" s="395"/>
      <c r="RKU181" s="395"/>
      <c r="RKV181" s="395"/>
      <c r="RKW181" s="395"/>
      <c r="RKX181" s="395"/>
      <c r="RKY181" s="395"/>
      <c r="RKZ181" s="395"/>
      <c r="RLA181" s="395"/>
      <c r="RLB181" s="395"/>
      <c r="RLC181" s="395"/>
      <c r="RLD181" s="395"/>
      <c r="RLE181" s="395"/>
      <c r="RLF181" s="395"/>
      <c r="RLG181" s="395"/>
      <c r="RLH181" s="395"/>
      <c r="RLI181" s="395"/>
      <c r="RLJ181" s="395"/>
      <c r="RLK181" s="395"/>
      <c r="RLL181" s="395"/>
      <c r="RLM181" s="395"/>
      <c r="RLN181" s="395"/>
      <c r="RLO181" s="395"/>
      <c r="RLP181" s="395"/>
      <c r="RLQ181" s="395"/>
      <c r="RLR181" s="395"/>
      <c r="RLS181" s="395"/>
      <c r="RLT181" s="395"/>
      <c r="RLU181" s="395"/>
      <c r="RLV181" s="395"/>
      <c r="RLW181" s="395"/>
      <c r="RLX181" s="395"/>
      <c r="RLY181" s="395"/>
      <c r="RLZ181" s="395"/>
      <c r="RMA181" s="395"/>
      <c r="RMB181" s="395"/>
      <c r="RMC181" s="395"/>
      <c r="RMD181" s="395"/>
      <c r="RME181" s="395"/>
      <c r="RMF181" s="395"/>
      <c r="RMG181" s="395"/>
      <c r="RMH181" s="395"/>
      <c r="RMI181" s="395"/>
      <c r="RMJ181" s="395"/>
      <c r="RMK181" s="395"/>
      <c r="RML181" s="395"/>
      <c r="RMM181" s="395"/>
      <c r="RMN181" s="395"/>
      <c r="RMO181" s="395"/>
      <c r="RMP181" s="395"/>
      <c r="RMQ181" s="395"/>
      <c r="RMR181" s="395"/>
      <c r="RMS181" s="395"/>
      <c r="RMT181" s="395"/>
      <c r="RMU181" s="395"/>
      <c r="RMV181" s="395"/>
      <c r="RMW181" s="395"/>
      <c r="RMX181" s="395"/>
      <c r="RMY181" s="395"/>
      <c r="RMZ181" s="395"/>
      <c r="RNA181" s="395"/>
      <c r="RNB181" s="395"/>
      <c r="RNC181" s="395"/>
      <c r="RND181" s="395"/>
      <c r="RNE181" s="395"/>
      <c r="RNF181" s="395"/>
      <c r="RNG181" s="395"/>
      <c r="RNH181" s="395"/>
      <c r="RNI181" s="395"/>
      <c r="RNJ181" s="395"/>
      <c r="RNK181" s="395"/>
      <c r="RNL181" s="395"/>
      <c r="RNM181" s="395"/>
      <c r="RNN181" s="395"/>
      <c r="RNO181" s="395"/>
      <c r="RNP181" s="395"/>
      <c r="RNQ181" s="395"/>
      <c r="RNR181" s="395"/>
      <c r="RNS181" s="395"/>
      <c r="RNT181" s="395"/>
      <c r="RNU181" s="395"/>
      <c r="RNV181" s="395"/>
      <c r="RNW181" s="395"/>
      <c r="RNX181" s="395"/>
      <c r="RNY181" s="395"/>
      <c r="RNZ181" s="395"/>
      <c r="ROA181" s="395"/>
      <c r="ROB181" s="395"/>
      <c r="ROC181" s="395"/>
      <c r="ROD181" s="395"/>
      <c r="ROE181" s="395"/>
      <c r="ROF181" s="395"/>
      <c r="ROG181" s="395"/>
      <c r="ROH181" s="395"/>
      <c r="ROI181" s="395"/>
      <c r="ROJ181" s="395"/>
      <c r="ROK181" s="395"/>
      <c r="ROL181" s="395"/>
      <c r="ROM181" s="395"/>
      <c r="RON181" s="395"/>
      <c r="ROO181" s="395"/>
      <c r="ROP181" s="395"/>
      <c r="ROQ181" s="395"/>
      <c r="ROR181" s="395"/>
      <c r="ROS181" s="395"/>
      <c r="ROT181" s="395"/>
      <c r="ROU181" s="395"/>
      <c r="ROV181" s="395"/>
      <c r="ROW181" s="395"/>
      <c r="ROX181" s="395"/>
      <c r="ROY181" s="395"/>
      <c r="ROZ181" s="395"/>
      <c r="RPA181" s="395"/>
      <c r="RPB181" s="395"/>
      <c r="RPC181" s="395"/>
      <c r="RPD181" s="395"/>
      <c r="RPE181" s="395"/>
      <c r="RPF181" s="395"/>
      <c r="RPG181" s="395"/>
      <c r="RPH181" s="395"/>
      <c r="RPI181" s="395"/>
      <c r="RPJ181" s="395"/>
      <c r="RPK181" s="395"/>
      <c r="RPL181" s="395"/>
      <c r="RPM181" s="395"/>
      <c r="RPN181" s="395"/>
      <c r="RPO181" s="395"/>
      <c r="RPP181" s="395"/>
      <c r="RPQ181" s="395"/>
      <c r="RPR181" s="395"/>
      <c r="RPS181" s="395"/>
      <c r="RPT181" s="395"/>
      <c r="RPU181" s="395"/>
      <c r="RPV181" s="395"/>
      <c r="RPW181" s="395"/>
      <c r="RPX181" s="395"/>
      <c r="RPY181" s="395"/>
      <c r="RPZ181" s="395"/>
      <c r="RQA181" s="395"/>
      <c r="RQB181" s="395"/>
      <c r="RQC181" s="395"/>
      <c r="RQD181" s="395"/>
      <c r="RQE181" s="395"/>
      <c r="RQF181" s="395"/>
      <c r="RQG181" s="395"/>
      <c r="RQH181" s="395"/>
      <c r="RQI181" s="395"/>
      <c r="RQJ181" s="395"/>
      <c r="RQK181" s="395"/>
      <c r="RQL181" s="395"/>
      <c r="RQM181" s="395"/>
      <c r="RQN181" s="395"/>
      <c r="RQO181" s="395"/>
      <c r="RQP181" s="395"/>
      <c r="RQQ181" s="395"/>
      <c r="RQR181" s="395"/>
      <c r="RQS181" s="395"/>
      <c r="RQT181" s="395"/>
      <c r="RQU181" s="395"/>
      <c r="RQV181" s="395"/>
      <c r="RQW181" s="395"/>
      <c r="RQX181" s="395"/>
      <c r="RQY181" s="395"/>
      <c r="RQZ181" s="395"/>
      <c r="RRA181" s="395"/>
      <c r="RRB181" s="395"/>
      <c r="RRC181" s="395"/>
      <c r="RRD181" s="395"/>
      <c r="RRE181" s="395"/>
      <c r="RRF181" s="395"/>
      <c r="RRG181" s="395"/>
      <c r="RRH181" s="395"/>
      <c r="RRI181" s="395"/>
      <c r="RRJ181" s="395"/>
      <c r="RRK181" s="395"/>
      <c r="RRL181" s="395"/>
      <c r="RRM181" s="395"/>
      <c r="RRN181" s="395"/>
      <c r="RRO181" s="395"/>
      <c r="RRP181" s="395"/>
      <c r="RRQ181" s="395"/>
      <c r="RRR181" s="395"/>
      <c r="RRS181" s="395"/>
      <c r="RRT181" s="395"/>
      <c r="RRU181" s="395"/>
      <c r="RRV181" s="395"/>
      <c r="RRW181" s="395"/>
      <c r="RRX181" s="395"/>
      <c r="RRY181" s="395"/>
      <c r="RRZ181" s="395"/>
      <c r="RSA181" s="395"/>
      <c r="RSB181" s="395"/>
      <c r="RSC181" s="395"/>
      <c r="RSD181" s="395"/>
      <c r="RSE181" s="395"/>
      <c r="RSF181" s="395"/>
      <c r="RSG181" s="395"/>
      <c r="RSH181" s="395"/>
      <c r="RSI181" s="395"/>
      <c r="RSJ181" s="395"/>
      <c r="RSK181" s="395"/>
      <c r="RSL181" s="395"/>
      <c r="RSM181" s="395"/>
      <c r="RSN181" s="395"/>
      <c r="RSO181" s="395"/>
      <c r="RSP181" s="395"/>
      <c r="RSQ181" s="395"/>
      <c r="RSR181" s="395"/>
      <c r="RSS181" s="395"/>
      <c r="RST181" s="395"/>
      <c r="RSU181" s="395"/>
      <c r="RSV181" s="395"/>
      <c r="RSW181" s="395"/>
      <c r="RSX181" s="395"/>
      <c r="RSY181" s="395"/>
      <c r="RSZ181" s="395"/>
      <c r="RTA181" s="395"/>
      <c r="RTB181" s="395"/>
      <c r="RTC181" s="395"/>
      <c r="RTD181" s="395"/>
      <c r="RTE181" s="395"/>
      <c r="RTF181" s="395"/>
      <c r="RTG181" s="395"/>
      <c r="RTH181" s="395"/>
      <c r="RTI181" s="395"/>
      <c r="RTJ181" s="395"/>
      <c r="RTK181" s="395"/>
      <c r="RTL181" s="395"/>
      <c r="RTM181" s="395"/>
      <c r="RTN181" s="395"/>
      <c r="RTO181" s="395"/>
      <c r="RTP181" s="395"/>
      <c r="RTQ181" s="395"/>
      <c r="RTR181" s="395"/>
      <c r="RTS181" s="395"/>
      <c r="RTT181" s="395"/>
      <c r="RTU181" s="395"/>
      <c r="RTV181" s="395"/>
      <c r="RTW181" s="395"/>
      <c r="RTX181" s="395"/>
      <c r="RTY181" s="395"/>
      <c r="RTZ181" s="395"/>
      <c r="RUA181" s="395"/>
      <c r="RUB181" s="395"/>
      <c r="RUC181" s="395"/>
      <c r="RUD181" s="395"/>
      <c r="RUE181" s="395"/>
      <c r="RUF181" s="395"/>
      <c r="RUG181" s="395"/>
      <c r="RUH181" s="395"/>
      <c r="RUI181" s="395"/>
      <c r="RUJ181" s="395"/>
      <c r="RUK181" s="395"/>
      <c r="RUL181" s="395"/>
      <c r="RUM181" s="395"/>
      <c r="RUN181" s="395"/>
      <c r="RUO181" s="395"/>
      <c r="RUP181" s="395"/>
      <c r="RUQ181" s="395"/>
      <c r="RUR181" s="395"/>
      <c r="RUS181" s="395"/>
      <c r="RUT181" s="395"/>
      <c r="RUU181" s="395"/>
      <c r="RUV181" s="395"/>
      <c r="RUW181" s="395"/>
      <c r="RUX181" s="395"/>
      <c r="RUY181" s="395"/>
      <c r="RUZ181" s="395"/>
      <c r="RVA181" s="395"/>
      <c r="RVB181" s="395"/>
      <c r="RVC181" s="395"/>
      <c r="RVD181" s="395"/>
      <c r="RVE181" s="395"/>
      <c r="RVF181" s="395"/>
      <c r="RVG181" s="395"/>
      <c r="RVH181" s="395"/>
      <c r="RVI181" s="395"/>
      <c r="RVJ181" s="395"/>
      <c r="RVK181" s="395"/>
      <c r="RVL181" s="395"/>
      <c r="RVM181" s="395"/>
      <c r="RVN181" s="395"/>
      <c r="RVO181" s="395"/>
      <c r="RVP181" s="395"/>
      <c r="RVQ181" s="395"/>
      <c r="RVR181" s="395"/>
      <c r="RVS181" s="395"/>
      <c r="RVT181" s="395"/>
      <c r="RVU181" s="395"/>
      <c r="RVV181" s="395"/>
      <c r="RVW181" s="395"/>
      <c r="RVX181" s="395"/>
      <c r="RVY181" s="395"/>
      <c r="RVZ181" s="395"/>
      <c r="RWA181" s="395"/>
      <c r="RWB181" s="395"/>
      <c r="RWC181" s="395"/>
      <c r="RWD181" s="395"/>
      <c r="RWE181" s="395"/>
      <c r="RWF181" s="395"/>
      <c r="RWG181" s="395"/>
      <c r="RWH181" s="395"/>
      <c r="RWI181" s="395"/>
      <c r="RWJ181" s="395"/>
      <c r="RWK181" s="395"/>
      <c r="RWL181" s="395"/>
      <c r="RWM181" s="395"/>
      <c r="RWN181" s="395"/>
      <c r="RWO181" s="395"/>
      <c r="RWP181" s="395"/>
      <c r="RWQ181" s="395"/>
      <c r="RWR181" s="395"/>
      <c r="RWS181" s="395"/>
      <c r="RWT181" s="395"/>
      <c r="RWU181" s="395"/>
      <c r="RWV181" s="395"/>
      <c r="RWW181" s="395"/>
      <c r="RWX181" s="395"/>
      <c r="RWY181" s="395"/>
      <c r="RWZ181" s="395"/>
      <c r="RXA181" s="395"/>
      <c r="RXB181" s="395"/>
      <c r="RXC181" s="395"/>
      <c r="RXD181" s="395"/>
      <c r="RXE181" s="395"/>
      <c r="RXF181" s="395"/>
      <c r="RXG181" s="395"/>
      <c r="RXH181" s="395"/>
      <c r="RXI181" s="395"/>
      <c r="RXJ181" s="395"/>
      <c r="RXK181" s="395"/>
      <c r="RXL181" s="395"/>
      <c r="RXM181" s="395"/>
      <c r="RXN181" s="395"/>
      <c r="RXO181" s="395"/>
      <c r="RXP181" s="395"/>
      <c r="RXQ181" s="395"/>
      <c r="RXR181" s="395"/>
      <c r="RXS181" s="395"/>
      <c r="RXT181" s="395"/>
      <c r="RXU181" s="395"/>
      <c r="RXV181" s="395"/>
      <c r="RXW181" s="395"/>
      <c r="RXX181" s="395"/>
      <c r="RXY181" s="395"/>
      <c r="RXZ181" s="395"/>
      <c r="RYA181" s="395"/>
      <c r="RYB181" s="395"/>
      <c r="RYC181" s="395"/>
      <c r="RYD181" s="395"/>
      <c r="RYE181" s="395"/>
      <c r="RYF181" s="395"/>
      <c r="RYG181" s="395"/>
      <c r="RYH181" s="395"/>
      <c r="RYI181" s="395"/>
      <c r="RYJ181" s="395"/>
      <c r="RYK181" s="395"/>
      <c r="RYL181" s="395"/>
      <c r="RYM181" s="395"/>
      <c r="RYN181" s="395"/>
      <c r="RYO181" s="395"/>
      <c r="RYP181" s="395"/>
      <c r="RYQ181" s="395"/>
      <c r="RYR181" s="395"/>
      <c r="RYS181" s="395"/>
      <c r="RYT181" s="395"/>
      <c r="RYU181" s="395"/>
      <c r="RYV181" s="395"/>
      <c r="RYW181" s="395"/>
      <c r="RYX181" s="395"/>
      <c r="RYY181" s="395"/>
      <c r="RYZ181" s="395"/>
      <c r="RZA181" s="395"/>
      <c r="RZB181" s="395"/>
      <c r="RZC181" s="395"/>
      <c r="RZD181" s="395"/>
      <c r="RZE181" s="395"/>
      <c r="RZF181" s="395"/>
      <c r="RZG181" s="395"/>
      <c r="RZH181" s="395"/>
      <c r="RZI181" s="395"/>
      <c r="RZJ181" s="395"/>
      <c r="RZK181" s="395"/>
      <c r="RZL181" s="395"/>
      <c r="RZM181" s="395"/>
      <c r="RZN181" s="395"/>
      <c r="RZO181" s="395"/>
      <c r="RZP181" s="395"/>
      <c r="RZQ181" s="395"/>
      <c r="RZR181" s="395"/>
      <c r="RZS181" s="395"/>
      <c r="RZT181" s="395"/>
      <c r="RZU181" s="395"/>
      <c r="RZV181" s="395"/>
      <c r="RZW181" s="395"/>
      <c r="RZX181" s="395"/>
      <c r="RZY181" s="395"/>
      <c r="RZZ181" s="395"/>
      <c r="SAA181" s="395"/>
      <c r="SAB181" s="395"/>
      <c r="SAC181" s="395"/>
      <c r="SAD181" s="395"/>
      <c r="SAE181" s="395"/>
      <c r="SAF181" s="395"/>
      <c r="SAG181" s="395"/>
      <c r="SAH181" s="395"/>
      <c r="SAI181" s="395"/>
      <c r="SAJ181" s="395"/>
      <c r="SAK181" s="395"/>
      <c r="SAL181" s="395"/>
      <c r="SAM181" s="395"/>
      <c r="SAN181" s="395"/>
      <c r="SAO181" s="395"/>
      <c r="SAP181" s="395"/>
      <c r="SAQ181" s="395"/>
      <c r="SAR181" s="395"/>
      <c r="SAS181" s="395"/>
      <c r="SAT181" s="395"/>
      <c r="SAU181" s="395"/>
      <c r="SAV181" s="395"/>
      <c r="SAW181" s="395"/>
      <c r="SAX181" s="395"/>
      <c r="SAY181" s="395"/>
      <c r="SAZ181" s="395"/>
      <c r="SBA181" s="395"/>
      <c r="SBB181" s="395"/>
      <c r="SBC181" s="395"/>
      <c r="SBD181" s="395"/>
      <c r="SBE181" s="395"/>
      <c r="SBF181" s="395"/>
      <c r="SBG181" s="395"/>
      <c r="SBH181" s="395"/>
      <c r="SBI181" s="395"/>
      <c r="SBJ181" s="395"/>
      <c r="SBK181" s="395"/>
      <c r="SBL181" s="395"/>
      <c r="SBM181" s="395"/>
      <c r="SBN181" s="395"/>
      <c r="SBO181" s="395"/>
      <c r="SBP181" s="395"/>
      <c r="SBQ181" s="395"/>
      <c r="SBR181" s="395"/>
      <c r="SBS181" s="395"/>
      <c r="SBT181" s="395"/>
      <c r="SBU181" s="395"/>
      <c r="SBV181" s="395"/>
      <c r="SBW181" s="395"/>
      <c r="SBX181" s="395"/>
      <c r="SBY181" s="395"/>
      <c r="SBZ181" s="395"/>
      <c r="SCA181" s="395"/>
      <c r="SCB181" s="395"/>
      <c r="SCC181" s="395"/>
      <c r="SCD181" s="395"/>
      <c r="SCE181" s="395"/>
      <c r="SCF181" s="395"/>
      <c r="SCG181" s="395"/>
      <c r="SCH181" s="395"/>
      <c r="SCI181" s="395"/>
      <c r="SCJ181" s="395"/>
      <c r="SCK181" s="395"/>
      <c r="SCL181" s="395"/>
      <c r="SCM181" s="395"/>
      <c r="SCN181" s="395"/>
      <c r="SCO181" s="395"/>
      <c r="SCP181" s="395"/>
      <c r="SCQ181" s="395"/>
      <c r="SCR181" s="395"/>
      <c r="SCS181" s="395"/>
      <c r="SCT181" s="395"/>
      <c r="SCU181" s="395"/>
      <c r="SCV181" s="395"/>
      <c r="SCW181" s="395"/>
      <c r="SCX181" s="395"/>
      <c r="SCY181" s="395"/>
      <c r="SCZ181" s="395"/>
      <c r="SDA181" s="395"/>
      <c r="SDB181" s="395"/>
      <c r="SDC181" s="395"/>
      <c r="SDD181" s="395"/>
      <c r="SDE181" s="395"/>
      <c r="SDF181" s="395"/>
      <c r="SDG181" s="395"/>
      <c r="SDH181" s="395"/>
      <c r="SDI181" s="395"/>
      <c r="SDJ181" s="395"/>
      <c r="SDK181" s="395"/>
      <c r="SDL181" s="395"/>
      <c r="SDM181" s="395"/>
      <c r="SDN181" s="395"/>
      <c r="SDO181" s="395"/>
      <c r="SDP181" s="395"/>
      <c r="SDQ181" s="395"/>
      <c r="SDR181" s="395"/>
      <c r="SDS181" s="395"/>
      <c r="SDT181" s="395"/>
      <c r="SDU181" s="395"/>
      <c r="SDV181" s="395"/>
      <c r="SDW181" s="395"/>
      <c r="SDX181" s="395"/>
      <c r="SDY181" s="395"/>
      <c r="SDZ181" s="395"/>
      <c r="SEA181" s="395"/>
      <c r="SEB181" s="395"/>
      <c r="SEC181" s="395"/>
      <c r="SED181" s="395"/>
      <c r="SEE181" s="395"/>
      <c r="SEF181" s="395"/>
      <c r="SEG181" s="395"/>
      <c r="SEH181" s="395"/>
      <c r="SEI181" s="395"/>
      <c r="SEJ181" s="395"/>
      <c r="SEK181" s="395"/>
      <c r="SEL181" s="395"/>
      <c r="SEM181" s="395"/>
      <c r="SEN181" s="395"/>
      <c r="SEO181" s="395"/>
      <c r="SEP181" s="395"/>
      <c r="SEQ181" s="395"/>
      <c r="SER181" s="395"/>
      <c r="SES181" s="395"/>
      <c r="SET181" s="395"/>
      <c r="SEU181" s="395"/>
      <c r="SEV181" s="395"/>
      <c r="SEW181" s="395"/>
      <c r="SEX181" s="395"/>
      <c r="SEY181" s="395"/>
      <c r="SEZ181" s="395"/>
      <c r="SFA181" s="395"/>
      <c r="SFB181" s="395"/>
      <c r="SFC181" s="395"/>
      <c r="SFD181" s="395"/>
      <c r="SFE181" s="395"/>
      <c r="SFF181" s="395"/>
      <c r="SFG181" s="395"/>
      <c r="SFH181" s="395"/>
      <c r="SFI181" s="395"/>
      <c r="SFJ181" s="395"/>
      <c r="SFK181" s="395"/>
      <c r="SFL181" s="395"/>
      <c r="SFM181" s="395"/>
      <c r="SFN181" s="395"/>
      <c r="SFO181" s="395"/>
      <c r="SFP181" s="395"/>
      <c r="SFQ181" s="395"/>
      <c r="SFR181" s="395"/>
      <c r="SFS181" s="395"/>
      <c r="SFT181" s="395"/>
      <c r="SFU181" s="395"/>
      <c r="SFV181" s="395"/>
      <c r="SFW181" s="395"/>
      <c r="SFX181" s="395"/>
      <c r="SFY181" s="395"/>
      <c r="SFZ181" s="395"/>
      <c r="SGA181" s="395"/>
      <c r="SGB181" s="395"/>
      <c r="SGC181" s="395"/>
      <c r="SGD181" s="395"/>
      <c r="SGE181" s="395"/>
      <c r="SGF181" s="395"/>
      <c r="SGG181" s="395"/>
      <c r="SGH181" s="395"/>
      <c r="SGI181" s="395"/>
      <c r="SGJ181" s="395"/>
      <c r="SGK181" s="395"/>
      <c r="SGL181" s="395"/>
      <c r="SGM181" s="395"/>
      <c r="SGN181" s="395"/>
      <c r="SGO181" s="395"/>
      <c r="SGP181" s="395"/>
      <c r="SGQ181" s="395"/>
      <c r="SGR181" s="395"/>
      <c r="SGS181" s="395"/>
      <c r="SGT181" s="395"/>
      <c r="SGU181" s="395"/>
      <c r="SGV181" s="395"/>
      <c r="SGW181" s="395"/>
      <c r="SGX181" s="395"/>
      <c r="SGY181" s="395"/>
      <c r="SGZ181" s="395"/>
      <c r="SHA181" s="395"/>
      <c r="SHB181" s="395"/>
      <c r="SHC181" s="395"/>
      <c r="SHD181" s="395"/>
      <c r="SHE181" s="395"/>
      <c r="SHF181" s="395"/>
      <c r="SHG181" s="395"/>
      <c r="SHH181" s="395"/>
      <c r="SHI181" s="395"/>
      <c r="SHJ181" s="395"/>
      <c r="SHK181" s="395"/>
      <c r="SHL181" s="395"/>
      <c r="SHM181" s="395"/>
      <c r="SHN181" s="395"/>
      <c r="SHO181" s="395"/>
      <c r="SHP181" s="395"/>
      <c r="SHQ181" s="395"/>
      <c r="SHR181" s="395"/>
      <c r="SHS181" s="395"/>
      <c r="SHT181" s="395"/>
      <c r="SHU181" s="395"/>
      <c r="SHV181" s="395"/>
      <c r="SHW181" s="395"/>
      <c r="SHX181" s="395"/>
      <c r="SHY181" s="395"/>
      <c r="SHZ181" s="395"/>
      <c r="SIA181" s="395"/>
      <c r="SIB181" s="395"/>
      <c r="SIC181" s="395"/>
      <c r="SID181" s="395"/>
      <c r="SIE181" s="395"/>
      <c r="SIF181" s="395"/>
      <c r="SIG181" s="395"/>
      <c r="SIH181" s="395"/>
      <c r="SII181" s="395"/>
      <c r="SIJ181" s="395"/>
      <c r="SIK181" s="395"/>
      <c r="SIL181" s="395"/>
      <c r="SIM181" s="395"/>
      <c r="SIN181" s="395"/>
      <c r="SIO181" s="395"/>
      <c r="SIP181" s="395"/>
      <c r="SIQ181" s="395"/>
      <c r="SIR181" s="395"/>
      <c r="SIS181" s="395"/>
      <c r="SIT181" s="395"/>
      <c r="SIU181" s="395"/>
      <c r="SIV181" s="395"/>
      <c r="SIW181" s="395"/>
      <c r="SIX181" s="395"/>
      <c r="SIY181" s="395"/>
      <c r="SIZ181" s="395"/>
      <c r="SJA181" s="395"/>
      <c r="SJB181" s="395"/>
      <c r="SJC181" s="395"/>
      <c r="SJD181" s="395"/>
      <c r="SJE181" s="395"/>
      <c r="SJF181" s="395"/>
      <c r="SJG181" s="395"/>
      <c r="SJH181" s="395"/>
      <c r="SJI181" s="395"/>
      <c r="SJJ181" s="395"/>
      <c r="SJK181" s="395"/>
      <c r="SJL181" s="395"/>
      <c r="SJM181" s="395"/>
      <c r="SJN181" s="395"/>
      <c r="SJO181" s="395"/>
      <c r="SJP181" s="395"/>
      <c r="SJQ181" s="395"/>
      <c r="SJR181" s="395"/>
      <c r="SJS181" s="395"/>
      <c r="SJT181" s="395"/>
      <c r="SJU181" s="395"/>
      <c r="SJV181" s="395"/>
      <c r="SJW181" s="395"/>
      <c r="SJX181" s="395"/>
      <c r="SJY181" s="395"/>
      <c r="SJZ181" s="395"/>
      <c r="SKA181" s="395"/>
      <c r="SKB181" s="395"/>
      <c r="SKC181" s="395"/>
      <c r="SKD181" s="395"/>
      <c r="SKE181" s="395"/>
      <c r="SKF181" s="395"/>
      <c r="SKG181" s="395"/>
      <c r="SKH181" s="395"/>
      <c r="SKI181" s="395"/>
      <c r="SKJ181" s="395"/>
      <c r="SKK181" s="395"/>
      <c r="SKL181" s="395"/>
      <c r="SKM181" s="395"/>
      <c r="SKN181" s="395"/>
      <c r="SKO181" s="395"/>
      <c r="SKP181" s="395"/>
      <c r="SKQ181" s="395"/>
      <c r="SKR181" s="395"/>
      <c r="SKS181" s="395"/>
      <c r="SKT181" s="395"/>
      <c r="SKU181" s="395"/>
      <c r="SKV181" s="395"/>
      <c r="SKW181" s="395"/>
      <c r="SKX181" s="395"/>
      <c r="SKY181" s="395"/>
      <c r="SKZ181" s="395"/>
      <c r="SLA181" s="395"/>
      <c r="SLB181" s="395"/>
      <c r="SLC181" s="395"/>
      <c r="SLD181" s="395"/>
      <c r="SLE181" s="395"/>
      <c r="SLF181" s="395"/>
      <c r="SLG181" s="395"/>
      <c r="SLH181" s="395"/>
      <c r="SLI181" s="395"/>
      <c r="SLJ181" s="395"/>
      <c r="SLK181" s="395"/>
      <c r="SLL181" s="395"/>
      <c r="SLM181" s="395"/>
      <c r="SLN181" s="395"/>
      <c r="SLO181" s="395"/>
      <c r="SLP181" s="395"/>
      <c r="SLQ181" s="395"/>
      <c r="SLR181" s="395"/>
      <c r="SLS181" s="395"/>
      <c r="SLT181" s="395"/>
      <c r="SLU181" s="395"/>
      <c r="SLV181" s="395"/>
      <c r="SLW181" s="395"/>
      <c r="SLX181" s="395"/>
      <c r="SLY181" s="395"/>
      <c r="SLZ181" s="395"/>
      <c r="SMA181" s="395"/>
      <c r="SMB181" s="395"/>
      <c r="SMC181" s="395"/>
      <c r="SMD181" s="395"/>
      <c r="SME181" s="395"/>
      <c r="SMF181" s="395"/>
      <c r="SMG181" s="395"/>
      <c r="SMH181" s="395"/>
      <c r="SMI181" s="395"/>
      <c r="SMJ181" s="395"/>
      <c r="SMK181" s="395"/>
      <c r="SML181" s="395"/>
      <c r="SMM181" s="395"/>
      <c r="SMN181" s="395"/>
      <c r="SMO181" s="395"/>
      <c r="SMP181" s="395"/>
      <c r="SMQ181" s="395"/>
      <c r="SMR181" s="395"/>
      <c r="SMS181" s="395"/>
      <c r="SMT181" s="395"/>
      <c r="SMU181" s="395"/>
      <c r="SMV181" s="395"/>
      <c r="SMW181" s="395"/>
      <c r="SMX181" s="395"/>
      <c r="SMY181" s="395"/>
      <c r="SMZ181" s="395"/>
      <c r="SNA181" s="395"/>
      <c r="SNB181" s="395"/>
      <c r="SNC181" s="395"/>
      <c r="SND181" s="395"/>
      <c r="SNE181" s="395"/>
      <c r="SNF181" s="395"/>
      <c r="SNG181" s="395"/>
      <c r="SNH181" s="395"/>
      <c r="SNI181" s="395"/>
      <c r="SNJ181" s="395"/>
      <c r="SNK181" s="395"/>
      <c r="SNL181" s="395"/>
      <c r="SNM181" s="395"/>
      <c r="SNN181" s="395"/>
      <c r="SNO181" s="395"/>
      <c r="SNP181" s="395"/>
      <c r="SNQ181" s="395"/>
      <c r="SNR181" s="395"/>
      <c r="SNS181" s="395"/>
      <c r="SNT181" s="395"/>
      <c r="SNU181" s="395"/>
      <c r="SNV181" s="395"/>
      <c r="SNW181" s="395"/>
      <c r="SNX181" s="395"/>
      <c r="SNY181" s="395"/>
      <c r="SNZ181" s="395"/>
      <c r="SOA181" s="395"/>
      <c r="SOB181" s="395"/>
      <c r="SOC181" s="395"/>
      <c r="SOD181" s="395"/>
      <c r="SOE181" s="395"/>
      <c r="SOF181" s="395"/>
      <c r="SOG181" s="395"/>
      <c r="SOH181" s="395"/>
      <c r="SOI181" s="395"/>
      <c r="SOJ181" s="395"/>
      <c r="SOK181" s="395"/>
      <c r="SOL181" s="395"/>
      <c r="SOM181" s="395"/>
      <c r="SON181" s="395"/>
      <c r="SOO181" s="395"/>
      <c r="SOP181" s="395"/>
      <c r="SOQ181" s="395"/>
      <c r="SOR181" s="395"/>
      <c r="SOS181" s="395"/>
      <c r="SOT181" s="395"/>
      <c r="SOU181" s="395"/>
      <c r="SOV181" s="395"/>
      <c r="SOW181" s="395"/>
      <c r="SOX181" s="395"/>
      <c r="SOY181" s="395"/>
      <c r="SOZ181" s="395"/>
      <c r="SPA181" s="395"/>
      <c r="SPB181" s="395"/>
      <c r="SPC181" s="395"/>
      <c r="SPD181" s="395"/>
      <c r="SPE181" s="395"/>
      <c r="SPF181" s="395"/>
      <c r="SPG181" s="395"/>
      <c r="SPH181" s="395"/>
      <c r="SPI181" s="395"/>
      <c r="SPJ181" s="395"/>
      <c r="SPK181" s="395"/>
      <c r="SPL181" s="395"/>
      <c r="SPM181" s="395"/>
      <c r="SPN181" s="395"/>
      <c r="SPO181" s="395"/>
      <c r="SPP181" s="395"/>
      <c r="SPQ181" s="395"/>
      <c r="SPR181" s="395"/>
      <c r="SPS181" s="395"/>
      <c r="SPT181" s="395"/>
      <c r="SPU181" s="395"/>
      <c r="SPV181" s="395"/>
      <c r="SPW181" s="395"/>
      <c r="SPX181" s="395"/>
      <c r="SPY181" s="395"/>
      <c r="SPZ181" s="395"/>
      <c r="SQA181" s="395"/>
      <c r="SQB181" s="395"/>
      <c r="SQC181" s="395"/>
      <c r="SQD181" s="395"/>
      <c r="SQE181" s="395"/>
      <c r="SQF181" s="395"/>
      <c r="SQG181" s="395"/>
      <c r="SQH181" s="395"/>
      <c r="SQI181" s="395"/>
      <c r="SQJ181" s="395"/>
      <c r="SQK181" s="395"/>
      <c r="SQL181" s="395"/>
      <c r="SQM181" s="395"/>
      <c r="SQN181" s="395"/>
      <c r="SQO181" s="395"/>
      <c r="SQP181" s="395"/>
      <c r="SQQ181" s="395"/>
      <c r="SQR181" s="395"/>
      <c r="SQS181" s="395"/>
      <c r="SQT181" s="395"/>
      <c r="SQU181" s="395"/>
      <c r="SQV181" s="395"/>
      <c r="SQW181" s="395"/>
      <c r="SQX181" s="395"/>
      <c r="SQY181" s="395"/>
      <c r="SQZ181" s="395"/>
      <c r="SRA181" s="395"/>
      <c r="SRB181" s="395"/>
      <c r="SRC181" s="395"/>
      <c r="SRD181" s="395"/>
      <c r="SRE181" s="395"/>
      <c r="SRF181" s="395"/>
      <c r="SRG181" s="395"/>
      <c r="SRH181" s="395"/>
      <c r="SRI181" s="395"/>
      <c r="SRJ181" s="395"/>
      <c r="SRK181" s="395"/>
      <c r="SRL181" s="395"/>
      <c r="SRM181" s="395"/>
      <c r="SRN181" s="395"/>
      <c r="SRO181" s="395"/>
      <c r="SRP181" s="395"/>
      <c r="SRQ181" s="395"/>
      <c r="SRR181" s="395"/>
      <c r="SRS181" s="395"/>
      <c r="SRT181" s="395"/>
      <c r="SRU181" s="395"/>
      <c r="SRV181" s="395"/>
      <c r="SRW181" s="395"/>
      <c r="SRX181" s="395"/>
      <c r="SRY181" s="395"/>
      <c r="SRZ181" s="395"/>
      <c r="SSA181" s="395"/>
      <c r="SSB181" s="395"/>
      <c r="SSC181" s="395"/>
      <c r="SSD181" s="395"/>
      <c r="SSE181" s="395"/>
      <c r="SSF181" s="395"/>
      <c r="SSG181" s="395"/>
      <c r="SSH181" s="395"/>
      <c r="SSI181" s="395"/>
      <c r="SSJ181" s="395"/>
      <c r="SSK181" s="395"/>
      <c r="SSL181" s="395"/>
      <c r="SSM181" s="395"/>
      <c r="SSN181" s="395"/>
      <c r="SSO181" s="395"/>
      <c r="SSP181" s="395"/>
      <c r="SSQ181" s="395"/>
      <c r="SSR181" s="395"/>
      <c r="SSS181" s="395"/>
      <c r="SST181" s="395"/>
      <c r="SSU181" s="395"/>
      <c r="SSV181" s="395"/>
      <c r="SSW181" s="395"/>
      <c r="SSX181" s="395"/>
      <c r="SSY181" s="395"/>
      <c r="SSZ181" s="395"/>
      <c r="STA181" s="395"/>
      <c r="STB181" s="395"/>
      <c r="STC181" s="395"/>
      <c r="STD181" s="395"/>
      <c r="STE181" s="395"/>
      <c r="STF181" s="395"/>
      <c r="STG181" s="395"/>
      <c r="STH181" s="395"/>
      <c r="STI181" s="395"/>
      <c r="STJ181" s="395"/>
      <c r="STK181" s="395"/>
      <c r="STL181" s="395"/>
      <c r="STM181" s="395"/>
      <c r="STN181" s="395"/>
      <c r="STO181" s="395"/>
      <c r="STP181" s="395"/>
      <c r="STQ181" s="395"/>
      <c r="STR181" s="395"/>
      <c r="STS181" s="395"/>
      <c r="STT181" s="395"/>
      <c r="STU181" s="395"/>
      <c r="STV181" s="395"/>
      <c r="STW181" s="395"/>
      <c r="STX181" s="395"/>
      <c r="STY181" s="395"/>
      <c r="STZ181" s="395"/>
      <c r="SUA181" s="395"/>
      <c r="SUB181" s="395"/>
      <c r="SUC181" s="395"/>
      <c r="SUD181" s="395"/>
      <c r="SUE181" s="395"/>
      <c r="SUF181" s="395"/>
      <c r="SUG181" s="395"/>
      <c r="SUH181" s="395"/>
      <c r="SUI181" s="395"/>
      <c r="SUJ181" s="395"/>
      <c r="SUK181" s="395"/>
      <c r="SUL181" s="395"/>
      <c r="SUM181" s="395"/>
      <c r="SUN181" s="395"/>
      <c r="SUO181" s="395"/>
      <c r="SUP181" s="395"/>
      <c r="SUQ181" s="395"/>
      <c r="SUR181" s="395"/>
      <c r="SUS181" s="395"/>
      <c r="SUT181" s="395"/>
      <c r="SUU181" s="395"/>
      <c r="SUV181" s="395"/>
      <c r="SUW181" s="395"/>
      <c r="SUX181" s="395"/>
      <c r="SUY181" s="395"/>
      <c r="SUZ181" s="395"/>
      <c r="SVA181" s="395"/>
      <c r="SVB181" s="395"/>
      <c r="SVC181" s="395"/>
      <c r="SVD181" s="395"/>
      <c r="SVE181" s="395"/>
      <c r="SVF181" s="395"/>
      <c r="SVG181" s="395"/>
      <c r="SVH181" s="395"/>
      <c r="SVI181" s="395"/>
      <c r="SVJ181" s="395"/>
      <c r="SVK181" s="395"/>
      <c r="SVL181" s="395"/>
      <c r="SVM181" s="395"/>
      <c r="SVN181" s="395"/>
      <c r="SVO181" s="395"/>
      <c r="SVP181" s="395"/>
      <c r="SVQ181" s="395"/>
      <c r="SVR181" s="395"/>
      <c r="SVS181" s="395"/>
      <c r="SVT181" s="395"/>
      <c r="SVU181" s="395"/>
      <c r="SVV181" s="395"/>
      <c r="SVW181" s="395"/>
      <c r="SVX181" s="395"/>
      <c r="SVY181" s="395"/>
      <c r="SVZ181" s="395"/>
      <c r="SWA181" s="395"/>
      <c r="SWB181" s="395"/>
      <c r="SWC181" s="395"/>
      <c r="SWD181" s="395"/>
      <c r="SWE181" s="395"/>
      <c r="SWF181" s="395"/>
      <c r="SWG181" s="395"/>
      <c r="SWH181" s="395"/>
      <c r="SWI181" s="395"/>
      <c r="SWJ181" s="395"/>
      <c r="SWK181" s="395"/>
      <c r="SWL181" s="395"/>
      <c r="SWM181" s="395"/>
      <c r="SWN181" s="395"/>
      <c r="SWO181" s="395"/>
      <c r="SWP181" s="395"/>
      <c r="SWQ181" s="395"/>
      <c r="SWR181" s="395"/>
      <c r="SWS181" s="395"/>
      <c r="SWT181" s="395"/>
      <c r="SWU181" s="395"/>
      <c r="SWV181" s="395"/>
      <c r="SWW181" s="395"/>
      <c r="SWX181" s="395"/>
      <c r="SWY181" s="395"/>
      <c r="SWZ181" s="395"/>
      <c r="SXA181" s="395"/>
      <c r="SXB181" s="395"/>
      <c r="SXC181" s="395"/>
      <c r="SXD181" s="395"/>
      <c r="SXE181" s="395"/>
      <c r="SXF181" s="395"/>
      <c r="SXG181" s="395"/>
      <c r="SXH181" s="395"/>
      <c r="SXI181" s="395"/>
      <c r="SXJ181" s="395"/>
      <c r="SXK181" s="395"/>
      <c r="SXL181" s="395"/>
      <c r="SXM181" s="395"/>
      <c r="SXN181" s="395"/>
      <c r="SXO181" s="395"/>
      <c r="SXP181" s="395"/>
      <c r="SXQ181" s="395"/>
      <c r="SXR181" s="395"/>
      <c r="SXS181" s="395"/>
      <c r="SXT181" s="395"/>
      <c r="SXU181" s="395"/>
      <c r="SXV181" s="395"/>
      <c r="SXW181" s="395"/>
      <c r="SXX181" s="395"/>
      <c r="SXY181" s="395"/>
      <c r="SXZ181" s="395"/>
      <c r="SYA181" s="395"/>
      <c r="SYB181" s="395"/>
      <c r="SYC181" s="395"/>
      <c r="SYD181" s="395"/>
      <c r="SYE181" s="395"/>
      <c r="SYF181" s="395"/>
      <c r="SYG181" s="395"/>
      <c r="SYH181" s="395"/>
      <c r="SYI181" s="395"/>
      <c r="SYJ181" s="395"/>
      <c r="SYK181" s="395"/>
      <c r="SYL181" s="395"/>
      <c r="SYM181" s="395"/>
      <c r="SYN181" s="395"/>
      <c r="SYO181" s="395"/>
      <c r="SYP181" s="395"/>
      <c r="SYQ181" s="395"/>
      <c r="SYR181" s="395"/>
      <c r="SYS181" s="395"/>
      <c r="SYT181" s="395"/>
      <c r="SYU181" s="395"/>
      <c r="SYV181" s="395"/>
      <c r="SYW181" s="395"/>
      <c r="SYX181" s="395"/>
      <c r="SYY181" s="395"/>
      <c r="SYZ181" s="395"/>
      <c r="SZA181" s="395"/>
      <c r="SZB181" s="395"/>
      <c r="SZC181" s="395"/>
      <c r="SZD181" s="395"/>
      <c r="SZE181" s="395"/>
      <c r="SZF181" s="395"/>
      <c r="SZG181" s="395"/>
      <c r="SZH181" s="395"/>
      <c r="SZI181" s="395"/>
      <c r="SZJ181" s="395"/>
      <c r="SZK181" s="395"/>
      <c r="SZL181" s="395"/>
      <c r="SZM181" s="395"/>
      <c r="SZN181" s="395"/>
      <c r="SZO181" s="395"/>
      <c r="SZP181" s="395"/>
      <c r="SZQ181" s="395"/>
      <c r="SZR181" s="395"/>
      <c r="SZS181" s="395"/>
      <c r="SZT181" s="395"/>
      <c r="SZU181" s="395"/>
      <c r="SZV181" s="395"/>
      <c r="SZW181" s="395"/>
      <c r="SZX181" s="395"/>
      <c r="SZY181" s="395"/>
      <c r="SZZ181" s="395"/>
      <c r="TAA181" s="395"/>
      <c r="TAB181" s="395"/>
      <c r="TAC181" s="395"/>
      <c r="TAD181" s="395"/>
      <c r="TAE181" s="395"/>
      <c r="TAF181" s="395"/>
      <c r="TAG181" s="395"/>
      <c r="TAH181" s="395"/>
      <c r="TAI181" s="395"/>
      <c r="TAJ181" s="395"/>
      <c r="TAK181" s="395"/>
      <c r="TAL181" s="395"/>
      <c r="TAM181" s="395"/>
      <c r="TAN181" s="395"/>
      <c r="TAO181" s="395"/>
      <c r="TAP181" s="395"/>
      <c r="TAQ181" s="395"/>
      <c r="TAR181" s="395"/>
      <c r="TAS181" s="395"/>
      <c r="TAT181" s="395"/>
      <c r="TAU181" s="395"/>
      <c r="TAV181" s="395"/>
      <c r="TAW181" s="395"/>
      <c r="TAX181" s="395"/>
      <c r="TAY181" s="395"/>
      <c r="TAZ181" s="395"/>
      <c r="TBA181" s="395"/>
      <c r="TBB181" s="395"/>
      <c r="TBC181" s="395"/>
      <c r="TBD181" s="395"/>
      <c r="TBE181" s="395"/>
      <c r="TBF181" s="395"/>
      <c r="TBG181" s="395"/>
      <c r="TBH181" s="395"/>
      <c r="TBI181" s="395"/>
      <c r="TBJ181" s="395"/>
      <c r="TBK181" s="395"/>
      <c r="TBL181" s="395"/>
      <c r="TBM181" s="395"/>
      <c r="TBN181" s="395"/>
      <c r="TBO181" s="395"/>
      <c r="TBP181" s="395"/>
      <c r="TBQ181" s="395"/>
      <c r="TBR181" s="395"/>
      <c r="TBS181" s="395"/>
      <c r="TBT181" s="395"/>
      <c r="TBU181" s="395"/>
      <c r="TBV181" s="395"/>
      <c r="TBW181" s="395"/>
      <c r="TBX181" s="395"/>
      <c r="TBY181" s="395"/>
      <c r="TBZ181" s="395"/>
      <c r="TCA181" s="395"/>
      <c r="TCB181" s="395"/>
      <c r="TCC181" s="395"/>
      <c r="TCD181" s="395"/>
      <c r="TCE181" s="395"/>
      <c r="TCF181" s="395"/>
      <c r="TCG181" s="395"/>
      <c r="TCH181" s="395"/>
      <c r="TCI181" s="395"/>
      <c r="TCJ181" s="395"/>
      <c r="TCK181" s="395"/>
      <c r="TCL181" s="395"/>
      <c r="TCM181" s="395"/>
      <c r="TCN181" s="395"/>
      <c r="TCO181" s="395"/>
      <c r="TCP181" s="395"/>
      <c r="TCQ181" s="395"/>
      <c r="TCR181" s="395"/>
      <c r="TCS181" s="395"/>
      <c r="TCT181" s="395"/>
      <c r="TCU181" s="395"/>
      <c r="TCV181" s="395"/>
      <c r="TCW181" s="395"/>
      <c r="TCX181" s="395"/>
      <c r="TCY181" s="395"/>
      <c r="TCZ181" s="395"/>
      <c r="TDA181" s="395"/>
      <c r="TDB181" s="395"/>
      <c r="TDC181" s="395"/>
      <c r="TDD181" s="395"/>
      <c r="TDE181" s="395"/>
      <c r="TDF181" s="395"/>
      <c r="TDG181" s="395"/>
      <c r="TDH181" s="395"/>
      <c r="TDI181" s="395"/>
      <c r="TDJ181" s="395"/>
      <c r="TDK181" s="395"/>
      <c r="TDL181" s="395"/>
      <c r="TDM181" s="395"/>
      <c r="TDN181" s="395"/>
      <c r="TDO181" s="395"/>
      <c r="TDP181" s="395"/>
      <c r="TDQ181" s="395"/>
      <c r="TDR181" s="395"/>
      <c r="TDS181" s="395"/>
      <c r="TDT181" s="395"/>
      <c r="TDU181" s="395"/>
      <c r="TDV181" s="395"/>
      <c r="TDW181" s="395"/>
      <c r="TDX181" s="395"/>
      <c r="TDY181" s="395"/>
      <c r="TDZ181" s="395"/>
      <c r="TEA181" s="395"/>
      <c r="TEB181" s="395"/>
      <c r="TEC181" s="395"/>
      <c r="TED181" s="395"/>
      <c r="TEE181" s="395"/>
      <c r="TEF181" s="395"/>
      <c r="TEG181" s="395"/>
      <c r="TEH181" s="395"/>
      <c r="TEI181" s="395"/>
      <c r="TEJ181" s="395"/>
      <c r="TEK181" s="395"/>
      <c r="TEL181" s="395"/>
      <c r="TEM181" s="395"/>
      <c r="TEN181" s="395"/>
      <c r="TEO181" s="395"/>
      <c r="TEP181" s="395"/>
      <c r="TEQ181" s="395"/>
      <c r="TER181" s="395"/>
      <c r="TES181" s="395"/>
      <c r="TET181" s="395"/>
      <c r="TEU181" s="395"/>
      <c r="TEV181" s="395"/>
      <c r="TEW181" s="395"/>
      <c r="TEX181" s="395"/>
      <c r="TEY181" s="395"/>
      <c r="TEZ181" s="395"/>
      <c r="TFA181" s="395"/>
      <c r="TFB181" s="395"/>
      <c r="TFC181" s="395"/>
      <c r="TFD181" s="395"/>
      <c r="TFE181" s="395"/>
      <c r="TFF181" s="395"/>
      <c r="TFG181" s="395"/>
      <c r="TFH181" s="395"/>
      <c r="TFI181" s="395"/>
      <c r="TFJ181" s="395"/>
      <c r="TFK181" s="395"/>
      <c r="TFL181" s="395"/>
      <c r="TFM181" s="395"/>
      <c r="TFN181" s="395"/>
      <c r="TFO181" s="395"/>
      <c r="TFP181" s="395"/>
      <c r="TFQ181" s="395"/>
      <c r="TFR181" s="395"/>
      <c r="TFS181" s="395"/>
      <c r="TFT181" s="395"/>
      <c r="TFU181" s="395"/>
      <c r="TFV181" s="395"/>
      <c r="TFW181" s="395"/>
      <c r="TFX181" s="395"/>
      <c r="TFY181" s="395"/>
      <c r="TFZ181" s="395"/>
      <c r="TGA181" s="395"/>
      <c r="TGB181" s="395"/>
      <c r="TGC181" s="395"/>
      <c r="TGD181" s="395"/>
      <c r="TGE181" s="395"/>
      <c r="TGF181" s="395"/>
      <c r="TGG181" s="395"/>
      <c r="TGH181" s="395"/>
      <c r="TGI181" s="395"/>
      <c r="TGJ181" s="395"/>
      <c r="TGK181" s="395"/>
      <c r="TGL181" s="395"/>
      <c r="TGM181" s="395"/>
      <c r="TGN181" s="395"/>
      <c r="TGO181" s="395"/>
      <c r="TGP181" s="395"/>
      <c r="TGQ181" s="395"/>
      <c r="TGR181" s="395"/>
      <c r="TGS181" s="395"/>
      <c r="TGT181" s="395"/>
      <c r="TGU181" s="395"/>
      <c r="TGV181" s="395"/>
      <c r="TGW181" s="395"/>
      <c r="TGX181" s="395"/>
      <c r="TGY181" s="395"/>
      <c r="TGZ181" s="395"/>
      <c r="THA181" s="395"/>
      <c r="THB181" s="395"/>
      <c r="THC181" s="395"/>
      <c r="THD181" s="395"/>
      <c r="THE181" s="395"/>
      <c r="THF181" s="395"/>
      <c r="THG181" s="395"/>
      <c r="THH181" s="395"/>
      <c r="THI181" s="395"/>
      <c r="THJ181" s="395"/>
      <c r="THK181" s="395"/>
      <c r="THL181" s="395"/>
      <c r="THM181" s="395"/>
      <c r="THN181" s="395"/>
      <c r="THO181" s="395"/>
      <c r="THP181" s="395"/>
      <c r="THQ181" s="395"/>
      <c r="THR181" s="395"/>
      <c r="THS181" s="395"/>
      <c r="THT181" s="395"/>
      <c r="THU181" s="395"/>
      <c r="THV181" s="395"/>
      <c r="THW181" s="395"/>
      <c r="THX181" s="395"/>
      <c r="THY181" s="395"/>
      <c r="THZ181" s="395"/>
      <c r="TIA181" s="395"/>
      <c r="TIB181" s="395"/>
      <c r="TIC181" s="395"/>
      <c r="TID181" s="395"/>
      <c r="TIE181" s="395"/>
      <c r="TIF181" s="395"/>
      <c r="TIG181" s="395"/>
      <c r="TIH181" s="395"/>
      <c r="TII181" s="395"/>
      <c r="TIJ181" s="395"/>
      <c r="TIK181" s="395"/>
      <c r="TIL181" s="395"/>
      <c r="TIM181" s="395"/>
      <c r="TIN181" s="395"/>
      <c r="TIO181" s="395"/>
      <c r="TIP181" s="395"/>
      <c r="TIQ181" s="395"/>
      <c r="TIR181" s="395"/>
      <c r="TIS181" s="395"/>
      <c r="TIT181" s="395"/>
      <c r="TIU181" s="395"/>
      <c r="TIV181" s="395"/>
      <c r="TIW181" s="395"/>
      <c r="TIX181" s="395"/>
      <c r="TIY181" s="395"/>
      <c r="TIZ181" s="395"/>
      <c r="TJA181" s="395"/>
      <c r="TJB181" s="395"/>
      <c r="TJC181" s="395"/>
      <c r="TJD181" s="395"/>
      <c r="TJE181" s="395"/>
      <c r="TJF181" s="395"/>
      <c r="TJG181" s="395"/>
      <c r="TJH181" s="395"/>
      <c r="TJI181" s="395"/>
      <c r="TJJ181" s="395"/>
      <c r="TJK181" s="395"/>
      <c r="TJL181" s="395"/>
      <c r="TJM181" s="395"/>
      <c r="TJN181" s="395"/>
      <c r="TJO181" s="395"/>
      <c r="TJP181" s="395"/>
      <c r="TJQ181" s="395"/>
      <c r="TJR181" s="395"/>
      <c r="TJS181" s="395"/>
      <c r="TJT181" s="395"/>
      <c r="TJU181" s="395"/>
      <c r="TJV181" s="395"/>
      <c r="TJW181" s="395"/>
      <c r="TJX181" s="395"/>
      <c r="TJY181" s="395"/>
      <c r="TJZ181" s="395"/>
      <c r="TKA181" s="395"/>
      <c r="TKB181" s="395"/>
      <c r="TKC181" s="395"/>
      <c r="TKD181" s="395"/>
      <c r="TKE181" s="395"/>
      <c r="TKF181" s="395"/>
      <c r="TKG181" s="395"/>
      <c r="TKH181" s="395"/>
      <c r="TKI181" s="395"/>
      <c r="TKJ181" s="395"/>
      <c r="TKK181" s="395"/>
      <c r="TKL181" s="395"/>
      <c r="TKM181" s="395"/>
      <c r="TKN181" s="395"/>
      <c r="TKO181" s="395"/>
      <c r="TKP181" s="395"/>
      <c r="TKQ181" s="395"/>
      <c r="TKR181" s="395"/>
      <c r="TKS181" s="395"/>
      <c r="TKT181" s="395"/>
      <c r="TKU181" s="395"/>
      <c r="TKV181" s="395"/>
      <c r="TKW181" s="395"/>
      <c r="TKX181" s="395"/>
      <c r="TKY181" s="395"/>
      <c r="TKZ181" s="395"/>
      <c r="TLA181" s="395"/>
      <c r="TLB181" s="395"/>
      <c r="TLC181" s="395"/>
      <c r="TLD181" s="395"/>
      <c r="TLE181" s="395"/>
      <c r="TLF181" s="395"/>
      <c r="TLG181" s="395"/>
      <c r="TLH181" s="395"/>
      <c r="TLI181" s="395"/>
      <c r="TLJ181" s="395"/>
      <c r="TLK181" s="395"/>
      <c r="TLL181" s="395"/>
      <c r="TLM181" s="395"/>
      <c r="TLN181" s="395"/>
      <c r="TLO181" s="395"/>
      <c r="TLP181" s="395"/>
      <c r="TLQ181" s="395"/>
      <c r="TLR181" s="395"/>
      <c r="TLS181" s="395"/>
      <c r="TLT181" s="395"/>
      <c r="TLU181" s="395"/>
      <c r="TLV181" s="395"/>
      <c r="TLW181" s="395"/>
      <c r="TLX181" s="395"/>
      <c r="TLY181" s="395"/>
      <c r="TLZ181" s="395"/>
      <c r="TMA181" s="395"/>
      <c r="TMB181" s="395"/>
      <c r="TMC181" s="395"/>
      <c r="TMD181" s="395"/>
      <c r="TME181" s="395"/>
      <c r="TMF181" s="395"/>
      <c r="TMG181" s="395"/>
      <c r="TMH181" s="395"/>
      <c r="TMI181" s="395"/>
      <c r="TMJ181" s="395"/>
      <c r="TMK181" s="395"/>
      <c r="TML181" s="395"/>
      <c r="TMM181" s="395"/>
      <c r="TMN181" s="395"/>
      <c r="TMO181" s="395"/>
      <c r="TMP181" s="395"/>
      <c r="TMQ181" s="395"/>
      <c r="TMR181" s="395"/>
      <c r="TMS181" s="395"/>
      <c r="TMT181" s="395"/>
      <c r="TMU181" s="395"/>
      <c r="TMV181" s="395"/>
      <c r="TMW181" s="395"/>
      <c r="TMX181" s="395"/>
      <c r="TMY181" s="395"/>
      <c r="TMZ181" s="395"/>
      <c r="TNA181" s="395"/>
      <c r="TNB181" s="395"/>
      <c r="TNC181" s="395"/>
      <c r="TND181" s="395"/>
      <c r="TNE181" s="395"/>
      <c r="TNF181" s="395"/>
      <c r="TNG181" s="395"/>
      <c r="TNH181" s="395"/>
      <c r="TNI181" s="395"/>
      <c r="TNJ181" s="395"/>
      <c r="TNK181" s="395"/>
      <c r="TNL181" s="395"/>
      <c r="TNM181" s="395"/>
      <c r="TNN181" s="395"/>
      <c r="TNO181" s="395"/>
      <c r="TNP181" s="395"/>
      <c r="TNQ181" s="395"/>
      <c r="TNR181" s="395"/>
      <c r="TNS181" s="395"/>
      <c r="TNT181" s="395"/>
      <c r="TNU181" s="395"/>
      <c r="TNV181" s="395"/>
      <c r="TNW181" s="395"/>
      <c r="TNX181" s="395"/>
      <c r="TNY181" s="395"/>
      <c r="TNZ181" s="395"/>
      <c r="TOA181" s="395"/>
      <c r="TOB181" s="395"/>
      <c r="TOC181" s="395"/>
      <c r="TOD181" s="395"/>
      <c r="TOE181" s="395"/>
      <c r="TOF181" s="395"/>
      <c r="TOG181" s="395"/>
      <c r="TOH181" s="395"/>
      <c r="TOI181" s="395"/>
      <c r="TOJ181" s="395"/>
      <c r="TOK181" s="395"/>
      <c r="TOL181" s="395"/>
      <c r="TOM181" s="395"/>
      <c r="TON181" s="395"/>
      <c r="TOO181" s="395"/>
      <c r="TOP181" s="395"/>
      <c r="TOQ181" s="395"/>
      <c r="TOR181" s="395"/>
      <c r="TOS181" s="395"/>
      <c r="TOT181" s="395"/>
      <c r="TOU181" s="395"/>
      <c r="TOV181" s="395"/>
      <c r="TOW181" s="395"/>
      <c r="TOX181" s="395"/>
      <c r="TOY181" s="395"/>
      <c r="TOZ181" s="395"/>
      <c r="TPA181" s="395"/>
      <c r="TPB181" s="395"/>
      <c r="TPC181" s="395"/>
      <c r="TPD181" s="395"/>
      <c r="TPE181" s="395"/>
      <c r="TPF181" s="395"/>
      <c r="TPG181" s="395"/>
      <c r="TPH181" s="395"/>
      <c r="TPI181" s="395"/>
      <c r="TPJ181" s="395"/>
      <c r="TPK181" s="395"/>
      <c r="TPL181" s="395"/>
      <c r="TPM181" s="395"/>
      <c r="TPN181" s="395"/>
      <c r="TPO181" s="395"/>
      <c r="TPP181" s="395"/>
      <c r="TPQ181" s="395"/>
      <c r="TPR181" s="395"/>
      <c r="TPS181" s="395"/>
      <c r="TPT181" s="395"/>
      <c r="TPU181" s="395"/>
      <c r="TPV181" s="395"/>
      <c r="TPW181" s="395"/>
      <c r="TPX181" s="395"/>
      <c r="TPY181" s="395"/>
      <c r="TPZ181" s="395"/>
      <c r="TQA181" s="395"/>
      <c r="TQB181" s="395"/>
      <c r="TQC181" s="395"/>
      <c r="TQD181" s="395"/>
      <c r="TQE181" s="395"/>
      <c r="TQF181" s="395"/>
      <c r="TQG181" s="395"/>
      <c r="TQH181" s="395"/>
      <c r="TQI181" s="395"/>
      <c r="TQJ181" s="395"/>
      <c r="TQK181" s="395"/>
      <c r="TQL181" s="395"/>
      <c r="TQM181" s="395"/>
      <c r="TQN181" s="395"/>
      <c r="TQO181" s="395"/>
      <c r="TQP181" s="395"/>
      <c r="TQQ181" s="395"/>
      <c r="TQR181" s="395"/>
      <c r="TQS181" s="395"/>
      <c r="TQT181" s="395"/>
      <c r="TQU181" s="395"/>
      <c r="TQV181" s="395"/>
      <c r="TQW181" s="395"/>
      <c r="TQX181" s="395"/>
      <c r="TQY181" s="395"/>
      <c r="TQZ181" s="395"/>
      <c r="TRA181" s="395"/>
      <c r="TRB181" s="395"/>
      <c r="TRC181" s="395"/>
      <c r="TRD181" s="395"/>
      <c r="TRE181" s="395"/>
      <c r="TRF181" s="395"/>
      <c r="TRG181" s="395"/>
      <c r="TRH181" s="395"/>
      <c r="TRI181" s="395"/>
      <c r="TRJ181" s="395"/>
      <c r="TRK181" s="395"/>
      <c r="TRL181" s="395"/>
      <c r="TRM181" s="395"/>
      <c r="TRN181" s="395"/>
      <c r="TRO181" s="395"/>
      <c r="TRP181" s="395"/>
      <c r="TRQ181" s="395"/>
      <c r="TRR181" s="395"/>
      <c r="TRS181" s="395"/>
      <c r="TRT181" s="395"/>
      <c r="TRU181" s="395"/>
      <c r="TRV181" s="395"/>
      <c r="TRW181" s="395"/>
      <c r="TRX181" s="395"/>
      <c r="TRY181" s="395"/>
      <c r="TRZ181" s="395"/>
      <c r="TSA181" s="395"/>
      <c r="TSB181" s="395"/>
      <c r="TSC181" s="395"/>
      <c r="TSD181" s="395"/>
      <c r="TSE181" s="395"/>
      <c r="TSF181" s="395"/>
      <c r="TSG181" s="395"/>
      <c r="TSH181" s="395"/>
      <c r="TSI181" s="395"/>
      <c r="TSJ181" s="395"/>
      <c r="TSK181" s="395"/>
      <c r="TSL181" s="395"/>
      <c r="TSM181" s="395"/>
      <c r="TSN181" s="395"/>
      <c r="TSO181" s="395"/>
      <c r="TSP181" s="395"/>
      <c r="TSQ181" s="395"/>
      <c r="TSR181" s="395"/>
      <c r="TSS181" s="395"/>
      <c r="TST181" s="395"/>
      <c r="TSU181" s="395"/>
      <c r="TSV181" s="395"/>
      <c r="TSW181" s="395"/>
      <c r="TSX181" s="395"/>
      <c r="TSY181" s="395"/>
      <c r="TSZ181" s="395"/>
      <c r="TTA181" s="395"/>
      <c r="TTB181" s="395"/>
      <c r="TTC181" s="395"/>
      <c r="TTD181" s="395"/>
      <c r="TTE181" s="395"/>
      <c r="TTF181" s="395"/>
      <c r="TTG181" s="395"/>
      <c r="TTH181" s="395"/>
      <c r="TTI181" s="395"/>
      <c r="TTJ181" s="395"/>
      <c r="TTK181" s="395"/>
      <c r="TTL181" s="395"/>
      <c r="TTM181" s="395"/>
      <c r="TTN181" s="395"/>
      <c r="TTO181" s="395"/>
      <c r="TTP181" s="395"/>
      <c r="TTQ181" s="395"/>
      <c r="TTR181" s="395"/>
      <c r="TTS181" s="395"/>
      <c r="TTT181" s="395"/>
      <c r="TTU181" s="395"/>
      <c r="TTV181" s="395"/>
      <c r="TTW181" s="395"/>
      <c r="TTX181" s="395"/>
      <c r="TTY181" s="395"/>
      <c r="TTZ181" s="395"/>
      <c r="TUA181" s="395"/>
      <c r="TUB181" s="395"/>
      <c r="TUC181" s="395"/>
      <c r="TUD181" s="395"/>
      <c r="TUE181" s="395"/>
      <c r="TUF181" s="395"/>
      <c r="TUG181" s="395"/>
      <c r="TUH181" s="395"/>
      <c r="TUI181" s="395"/>
      <c r="TUJ181" s="395"/>
      <c r="TUK181" s="395"/>
      <c r="TUL181" s="395"/>
      <c r="TUM181" s="395"/>
      <c r="TUN181" s="395"/>
      <c r="TUO181" s="395"/>
      <c r="TUP181" s="395"/>
      <c r="TUQ181" s="395"/>
      <c r="TUR181" s="395"/>
      <c r="TUS181" s="395"/>
      <c r="TUT181" s="395"/>
      <c r="TUU181" s="395"/>
      <c r="TUV181" s="395"/>
      <c r="TUW181" s="395"/>
      <c r="TUX181" s="395"/>
      <c r="TUY181" s="395"/>
      <c r="TUZ181" s="395"/>
      <c r="TVA181" s="395"/>
      <c r="TVB181" s="395"/>
      <c r="TVC181" s="395"/>
      <c r="TVD181" s="395"/>
      <c r="TVE181" s="395"/>
      <c r="TVF181" s="395"/>
      <c r="TVG181" s="395"/>
      <c r="TVH181" s="395"/>
      <c r="TVI181" s="395"/>
      <c r="TVJ181" s="395"/>
      <c r="TVK181" s="395"/>
      <c r="TVL181" s="395"/>
      <c r="TVM181" s="395"/>
      <c r="TVN181" s="395"/>
      <c r="TVO181" s="395"/>
      <c r="TVP181" s="395"/>
      <c r="TVQ181" s="395"/>
      <c r="TVR181" s="395"/>
      <c r="TVS181" s="395"/>
      <c r="TVT181" s="395"/>
      <c r="TVU181" s="395"/>
      <c r="TVV181" s="395"/>
      <c r="TVW181" s="395"/>
      <c r="TVX181" s="395"/>
      <c r="TVY181" s="395"/>
      <c r="TVZ181" s="395"/>
      <c r="TWA181" s="395"/>
      <c r="TWB181" s="395"/>
      <c r="TWC181" s="395"/>
      <c r="TWD181" s="395"/>
      <c r="TWE181" s="395"/>
      <c r="TWF181" s="395"/>
      <c r="TWG181" s="395"/>
      <c r="TWH181" s="395"/>
      <c r="TWI181" s="395"/>
      <c r="TWJ181" s="395"/>
      <c r="TWK181" s="395"/>
      <c r="TWL181" s="395"/>
      <c r="TWM181" s="395"/>
      <c r="TWN181" s="395"/>
      <c r="TWO181" s="395"/>
      <c r="TWP181" s="395"/>
      <c r="TWQ181" s="395"/>
      <c r="TWR181" s="395"/>
      <c r="TWS181" s="395"/>
      <c r="TWT181" s="395"/>
      <c r="TWU181" s="395"/>
      <c r="TWV181" s="395"/>
      <c r="TWW181" s="395"/>
      <c r="TWX181" s="395"/>
      <c r="TWY181" s="395"/>
      <c r="TWZ181" s="395"/>
      <c r="TXA181" s="395"/>
      <c r="TXB181" s="395"/>
      <c r="TXC181" s="395"/>
      <c r="TXD181" s="395"/>
      <c r="TXE181" s="395"/>
      <c r="TXF181" s="395"/>
      <c r="TXG181" s="395"/>
      <c r="TXH181" s="395"/>
      <c r="TXI181" s="395"/>
      <c r="TXJ181" s="395"/>
      <c r="TXK181" s="395"/>
      <c r="TXL181" s="395"/>
      <c r="TXM181" s="395"/>
      <c r="TXN181" s="395"/>
      <c r="TXO181" s="395"/>
      <c r="TXP181" s="395"/>
      <c r="TXQ181" s="395"/>
      <c r="TXR181" s="395"/>
      <c r="TXS181" s="395"/>
      <c r="TXT181" s="395"/>
      <c r="TXU181" s="395"/>
      <c r="TXV181" s="395"/>
      <c r="TXW181" s="395"/>
      <c r="TXX181" s="395"/>
      <c r="TXY181" s="395"/>
      <c r="TXZ181" s="395"/>
      <c r="TYA181" s="395"/>
      <c r="TYB181" s="395"/>
      <c r="TYC181" s="395"/>
      <c r="TYD181" s="395"/>
      <c r="TYE181" s="395"/>
      <c r="TYF181" s="395"/>
      <c r="TYG181" s="395"/>
      <c r="TYH181" s="395"/>
      <c r="TYI181" s="395"/>
      <c r="TYJ181" s="395"/>
      <c r="TYK181" s="395"/>
      <c r="TYL181" s="395"/>
      <c r="TYM181" s="395"/>
      <c r="TYN181" s="395"/>
      <c r="TYO181" s="395"/>
      <c r="TYP181" s="395"/>
      <c r="TYQ181" s="395"/>
      <c r="TYR181" s="395"/>
      <c r="TYS181" s="395"/>
      <c r="TYT181" s="395"/>
      <c r="TYU181" s="395"/>
      <c r="TYV181" s="395"/>
      <c r="TYW181" s="395"/>
      <c r="TYX181" s="395"/>
      <c r="TYY181" s="395"/>
      <c r="TYZ181" s="395"/>
      <c r="TZA181" s="395"/>
      <c r="TZB181" s="395"/>
      <c r="TZC181" s="395"/>
      <c r="TZD181" s="395"/>
      <c r="TZE181" s="395"/>
      <c r="TZF181" s="395"/>
      <c r="TZG181" s="395"/>
      <c r="TZH181" s="395"/>
      <c r="TZI181" s="395"/>
      <c r="TZJ181" s="395"/>
      <c r="TZK181" s="395"/>
      <c r="TZL181" s="395"/>
      <c r="TZM181" s="395"/>
      <c r="TZN181" s="395"/>
      <c r="TZO181" s="395"/>
      <c r="TZP181" s="395"/>
      <c r="TZQ181" s="395"/>
      <c r="TZR181" s="395"/>
      <c r="TZS181" s="395"/>
      <c r="TZT181" s="395"/>
      <c r="TZU181" s="395"/>
      <c r="TZV181" s="395"/>
      <c r="TZW181" s="395"/>
      <c r="TZX181" s="395"/>
      <c r="TZY181" s="395"/>
      <c r="TZZ181" s="395"/>
      <c r="UAA181" s="395"/>
      <c r="UAB181" s="395"/>
      <c r="UAC181" s="395"/>
      <c r="UAD181" s="395"/>
      <c r="UAE181" s="395"/>
      <c r="UAF181" s="395"/>
      <c r="UAG181" s="395"/>
      <c r="UAH181" s="395"/>
      <c r="UAI181" s="395"/>
      <c r="UAJ181" s="395"/>
      <c r="UAK181" s="395"/>
      <c r="UAL181" s="395"/>
      <c r="UAM181" s="395"/>
      <c r="UAN181" s="395"/>
      <c r="UAO181" s="395"/>
      <c r="UAP181" s="395"/>
      <c r="UAQ181" s="395"/>
      <c r="UAR181" s="395"/>
      <c r="UAS181" s="395"/>
      <c r="UAT181" s="395"/>
      <c r="UAU181" s="395"/>
      <c r="UAV181" s="395"/>
      <c r="UAW181" s="395"/>
      <c r="UAX181" s="395"/>
      <c r="UAY181" s="395"/>
      <c r="UAZ181" s="395"/>
      <c r="UBA181" s="395"/>
      <c r="UBB181" s="395"/>
      <c r="UBC181" s="395"/>
      <c r="UBD181" s="395"/>
      <c r="UBE181" s="395"/>
      <c r="UBF181" s="395"/>
      <c r="UBG181" s="395"/>
      <c r="UBH181" s="395"/>
      <c r="UBI181" s="395"/>
      <c r="UBJ181" s="395"/>
      <c r="UBK181" s="395"/>
      <c r="UBL181" s="395"/>
      <c r="UBM181" s="395"/>
      <c r="UBN181" s="395"/>
      <c r="UBO181" s="395"/>
      <c r="UBP181" s="395"/>
      <c r="UBQ181" s="395"/>
      <c r="UBR181" s="395"/>
      <c r="UBS181" s="395"/>
      <c r="UBT181" s="395"/>
      <c r="UBU181" s="395"/>
      <c r="UBV181" s="395"/>
      <c r="UBW181" s="395"/>
      <c r="UBX181" s="395"/>
      <c r="UBY181" s="395"/>
      <c r="UBZ181" s="395"/>
      <c r="UCA181" s="395"/>
      <c r="UCB181" s="395"/>
      <c r="UCC181" s="395"/>
      <c r="UCD181" s="395"/>
      <c r="UCE181" s="395"/>
      <c r="UCF181" s="395"/>
      <c r="UCG181" s="395"/>
      <c r="UCH181" s="395"/>
      <c r="UCI181" s="395"/>
      <c r="UCJ181" s="395"/>
      <c r="UCK181" s="395"/>
      <c r="UCL181" s="395"/>
      <c r="UCM181" s="395"/>
      <c r="UCN181" s="395"/>
      <c r="UCO181" s="395"/>
      <c r="UCP181" s="395"/>
      <c r="UCQ181" s="395"/>
      <c r="UCR181" s="395"/>
      <c r="UCS181" s="395"/>
      <c r="UCT181" s="395"/>
      <c r="UCU181" s="395"/>
      <c r="UCV181" s="395"/>
      <c r="UCW181" s="395"/>
      <c r="UCX181" s="395"/>
      <c r="UCY181" s="395"/>
      <c r="UCZ181" s="395"/>
      <c r="UDA181" s="395"/>
      <c r="UDB181" s="395"/>
      <c r="UDC181" s="395"/>
      <c r="UDD181" s="395"/>
      <c r="UDE181" s="395"/>
      <c r="UDF181" s="395"/>
      <c r="UDG181" s="395"/>
      <c r="UDH181" s="395"/>
      <c r="UDI181" s="395"/>
      <c r="UDJ181" s="395"/>
      <c r="UDK181" s="395"/>
      <c r="UDL181" s="395"/>
      <c r="UDM181" s="395"/>
      <c r="UDN181" s="395"/>
      <c r="UDO181" s="395"/>
      <c r="UDP181" s="395"/>
      <c r="UDQ181" s="395"/>
      <c r="UDR181" s="395"/>
      <c r="UDS181" s="395"/>
      <c r="UDT181" s="395"/>
      <c r="UDU181" s="395"/>
      <c r="UDV181" s="395"/>
      <c r="UDW181" s="395"/>
      <c r="UDX181" s="395"/>
      <c r="UDY181" s="395"/>
      <c r="UDZ181" s="395"/>
      <c r="UEA181" s="395"/>
      <c r="UEB181" s="395"/>
      <c r="UEC181" s="395"/>
      <c r="UED181" s="395"/>
      <c r="UEE181" s="395"/>
      <c r="UEF181" s="395"/>
      <c r="UEG181" s="395"/>
      <c r="UEH181" s="395"/>
      <c r="UEI181" s="395"/>
      <c r="UEJ181" s="395"/>
      <c r="UEK181" s="395"/>
      <c r="UEL181" s="395"/>
      <c r="UEM181" s="395"/>
      <c r="UEN181" s="395"/>
      <c r="UEO181" s="395"/>
      <c r="UEP181" s="395"/>
      <c r="UEQ181" s="395"/>
      <c r="UER181" s="395"/>
      <c r="UES181" s="395"/>
      <c r="UET181" s="395"/>
      <c r="UEU181" s="395"/>
      <c r="UEV181" s="395"/>
      <c r="UEW181" s="395"/>
      <c r="UEX181" s="395"/>
      <c r="UEY181" s="395"/>
      <c r="UEZ181" s="395"/>
      <c r="UFA181" s="395"/>
      <c r="UFB181" s="395"/>
      <c r="UFC181" s="395"/>
      <c r="UFD181" s="395"/>
      <c r="UFE181" s="395"/>
      <c r="UFF181" s="395"/>
      <c r="UFG181" s="395"/>
      <c r="UFH181" s="395"/>
      <c r="UFI181" s="395"/>
      <c r="UFJ181" s="395"/>
      <c r="UFK181" s="395"/>
      <c r="UFL181" s="395"/>
      <c r="UFM181" s="395"/>
      <c r="UFN181" s="395"/>
      <c r="UFO181" s="395"/>
      <c r="UFP181" s="395"/>
      <c r="UFQ181" s="395"/>
      <c r="UFR181" s="395"/>
      <c r="UFS181" s="395"/>
      <c r="UFT181" s="395"/>
      <c r="UFU181" s="395"/>
      <c r="UFV181" s="395"/>
      <c r="UFW181" s="395"/>
      <c r="UFX181" s="395"/>
      <c r="UFY181" s="395"/>
      <c r="UFZ181" s="395"/>
      <c r="UGA181" s="395"/>
      <c r="UGB181" s="395"/>
      <c r="UGC181" s="395"/>
      <c r="UGD181" s="395"/>
      <c r="UGE181" s="395"/>
      <c r="UGF181" s="395"/>
      <c r="UGG181" s="395"/>
      <c r="UGH181" s="395"/>
      <c r="UGI181" s="395"/>
      <c r="UGJ181" s="395"/>
      <c r="UGK181" s="395"/>
      <c r="UGL181" s="395"/>
      <c r="UGM181" s="395"/>
      <c r="UGN181" s="395"/>
      <c r="UGO181" s="395"/>
      <c r="UGP181" s="395"/>
      <c r="UGQ181" s="395"/>
      <c r="UGR181" s="395"/>
      <c r="UGS181" s="395"/>
      <c r="UGT181" s="395"/>
      <c r="UGU181" s="395"/>
      <c r="UGV181" s="395"/>
      <c r="UGW181" s="395"/>
      <c r="UGX181" s="395"/>
      <c r="UGY181" s="395"/>
      <c r="UGZ181" s="395"/>
      <c r="UHA181" s="395"/>
      <c r="UHB181" s="395"/>
      <c r="UHC181" s="395"/>
      <c r="UHD181" s="395"/>
      <c r="UHE181" s="395"/>
      <c r="UHF181" s="395"/>
      <c r="UHG181" s="395"/>
      <c r="UHH181" s="395"/>
      <c r="UHI181" s="395"/>
      <c r="UHJ181" s="395"/>
      <c r="UHK181" s="395"/>
      <c r="UHL181" s="395"/>
      <c r="UHM181" s="395"/>
      <c r="UHN181" s="395"/>
      <c r="UHO181" s="395"/>
      <c r="UHP181" s="395"/>
      <c r="UHQ181" s="395"/>
      <c r="UHR181" s="395"/>
      <c r="UHS181" s="395"/>
      <c r="UHT181" s="395"/>
      <c r="UHU181" s="395"/>
      <c r="UHV181" s="395"/>
      <c r="UHW181" s="395"/>
      <c r="UHX181" s="395"/>
      <c r="UHY181" s="395"/>
      <c r="UHZ181" s="395"/>
      <c r="UIA181" s="395"/>
      <c r="UIB181" s="395"/>
      <c r="UIC181" s="395"/>
      <c r="UID181" s="395"/>
      <c r="UIE181" s="395"/>
      <c r="UIF181" s="395"/>
      <c r="UIG181" s="395"/>
      <c r="UIH181" s="395"/>
      <c r="UII181" s="395"/>
      <c r="UIJ181" s="395"/>
      <c r="UIK181" s="395"/>
      <c r="UIL181" s="395"/>
      <c r="UIM181" s="395"/>
      <c r="UIN181" s="395"/>
      <c r="UIO181" s="395"/>
      <c r="UIP181" s="395"/>
      <c r="UIQ181" s="395"/>
      <c r="UIR181" s="395"/>
      <c r="UIS181" s="395"/>
      <c r="UIT181" s="395"/>
      <c r="UIU181" s="395"/>
      <c r="UIV181" s="395"/>
      <c r="UIW181" s="395"/>
      <c r="UIX181" s="395"/>
      <c r="UIY181" s="395"/>
      <c r="UIZ181" s="395"/>
      <c r="UJA181" s="395"/>
      <c r="UJB181" s="395"/>
      <c r="UJC181" s="395"/>
      <c r="UJD181" s="395"/>
      <c r="UJE181" s="395"/>
      <c r="UJF181" s="395"/>
      <c r="UJG181" s="395"/>
      <c r="UJH181" s="395"/>
      <c r="UJI181" s="395"/>
      <c r="UJJ181" s="395"/>
      <c r="UJK181" s="395"/>
      <c r="UJL181" s="395"/>
      <c r="UJM181" s="395"/>
      <c r="UJN181" s="395"/>
      <c r="UJO181" s="395"/>
      <c r="UJP181" s="395"/>
      <c r="UJQ181" s="395"/>
      <c r="UJR181" s="395"/>
      <c r="UJS181" s="395"/>
      <c r="UJT181" s="395"/>
      <c r="UJU181" s="395"/>
      <c r="UJV181" s="395"/>
      <c r="UJW181" s="395"/>
      <c r="UJX181" s="395"/>
      <c r="UJY181" s="395"/>
      <c r="UJZ181" s="395"/>
      <c r="UKA181" s="395"/>
      <c r="UKB181" s="395"/>
      <c r="UKC181" s="395"/>
      <c r="UKD181" s="395"/>
      <c r="UKE181" s="395"/>
      <c r="UKF181" s="395"/>
      <c r="UKG181" s="395"/>
      <c r="UKH181" s="395"/>
      <c r="UKI181" s="395"/>
      <c r="UKJ181" s="395"/>
      <c r="UKK181" s="395"/>
      <c r="UKL181" s="395"/>
      <c r="UKM181" s="395"/>
      <c r="UKN181" s="395"/>
      <c r="UKO181" s="395"/>
      <c r="UKP181" s="395"/>
      <c r="UKQ181" s="395"/>
      <c r="UKR181" s="395"/>
      <c r="UKS181" s="395"/>
      <c r="UKT181" s="395"/>
      <c r="UKU181" s="395"/>
      <c r="UKV181" s="395"/>
      <c r="UKW181" s="395"/>
      <c r="UKX181" s="395"/>
      <c r="UKY181" s="395"/>
      <c r="UKZ181" s="395"/>
      <c r="ULA181" s="395"/>
      <c r="ULB181" s="395"/>
      <c r="ULC181" s="395"/>
      <c r="ULD181" s="395"/>
      <c r="ULE181" s="395"/>
      <c r="ULF181" s="395"/>
      <c r="ULG181" s="395"/>
      <c r="ULH181" s="395"/>
      <c r="ULI181" s="395"/>
      <c r="ULJ181" s="395"/>
      <c r="ULK181" s="395"/>
      <c r="ULL181" s="395"/>
      <c r="ULM181" s="395"/>
      <c r="ULN181" s="395"/>
      <c r="ULO181" s="395"/>
      <c r="ULP181" s="395"/>
      <c r="ULQ181" s="395"/>
      <c r="ULR181" s="395"/>
      <c r="ULS181" s="395"/>
      <c r="ULT181" s="395"/>
      <c r="ULU181" s="395"/>
      <c r="ULV181" s="395"/>
      <c r="ULW181" s="395"/>
      <c r="ULX181" s="395"/>
      <c r="ULY181" s="395"/>
      <c r="ULZ181" s="395"/>
      <c r="UMA181" s="395"/>
      <c r="UMB181" s="395"/>
      <c r="UMC181" s="395"/>
      <c r="UMD181" s="395"/>
      <c r="UME181" s="395"/>
      <c r="UMF181" s="395"/>
      <c r="UMG181" s="395"/>
      <c r="UMH181" s="395"/>
      <c r="UMI181" s="395"/>
      <c r="UMJ181" s="395"/>
      <c r="UMK181" s="395"/>
      <c r="UML181" s="395"/>
      <c r="UMM181" s="395"/>
      <c r="UMN181" s="395"/>
      <c r="UMO181" s="395"/>
      <c r="UMP181" s="395"/>
      <c r="UMQ181" s="395"/>
      <c r="UMR181" s="395"/>
      <c r="UMS181" s="395"/>
      <c r="UMT181" s="395"/>
      <c r="UMU181" s="395"/>
      <c r="UMV181" s="395"/>
      <c r="UMW181" s="395"/>
      <c r="UMX181" s="395"/>
      <c r="UMY181" s="395"/>
      <c r="UMZ181" s="395"/>
      <c r="UNA181" s="395"/>
      <c r="UNB181" s="395"/>
      <c r="UNC181" s="395"/>
      <c r="UND181" s="395"/>
      <c r="UNE181" s="395"/>
      <c r="UNF181" s="395"/>
      <c r="UNG181" s="395"/>
      <c r="UNH181" s="395"/>
      <c r="UNI181" s="395"/>
      <c r="UNJ181" s="395"/>
      <c r="UNK181" s="395"/>
      <c r="UNL181" s="395"/>
      <c r="UNM181" s="395"/>
      <c r="UNN181" s="395"/>
      <c r="UNO181" s="395"/>
      <c r="UNP181" s="395"/>
      <c r="UNQ181" s="395"/>
      <c r="UNR181" s="395"/>
      <c r="UNS181" s="395"/>
      <c r="UNT181" s="395"/>
      <c r="UNU181" s="395"/>
      <c r="UNV181" s="395"/>
      <c r="UNW181" s="395"/>
      <c r="UNX181" s="395"/>
      <c r="UNY181" s="395"/>
      <c r="UNZ181" s="395"/>
      <c r="UOA181" s="395"/>
      <c r="UOB181" s="395"/>
      <c r="UOC181" s="395"/>
      <c r="UOD181" s="395"/>
      <c r="UOE181" s="395"/>
      <c r="UOF181" s="395"/>
      <c r="UOG181" s="395"/>
      <c r="UOH181" s="395"/>
      <c r="UOI181" s="395"/>
      <c r="UOJ181" s="395"/>
      <c r="UOK181" s="395"/>
      <c r="UOL181" s="395"/>
      <c r="UOM181" s="395"/>
      <c r="UON181" s="395"/>
      <c r="UOO181" s="395"/>
      <c r="UOP181" s="395"/>
      <c r="UOQ181" s="395"/>
      <c r="UOR181" s="395"/>
      <c r="UOS181" s="395"/>
      <c r="UOT181" s="395"/>
      <c r="UOU181" s="395"/>
      <c r="UOV181" s="395"/>
      <c r="UOW181" s="395"/>
      <c r="UOX181" s="395"/>
      <c r="UOY181" s="395"/>
      <c r="UOZ181" s="395"/>
      <c r="UPA181" s="395"/>
      <c r="UPB181" s="395"/>
      <c r="UPC181" s="395"/>
      <c r="UPD181" s="395"/>
      <c r="UPE181" s="395"/>
      <c r="UPF181" s="395"/>
      <c r="UPG181" s="395"/>
      <c r="UPH181" s="395"/>
      <c r="UPI181" s="395"/>
      <c r="UPJ181" s="395"/>
      <c r="UPK181" s="395"/>
      <c r="UPL181" s="395"/>
      <c r="UPM181" s="395"/>
      <c r="UPN181" s="395"/>
      <c r="UPO181" s="395"/>
      <c r="UPP181" s="395"/>
      <c r="UPQ181" s="395"/>
      <c r="UPR181" s="395"/>
      <c r="UPS181" s="395"/>
      <c r="UPT181" s="395"/>
      <c r="UPU181" s="395"/>
      <c r="UPV181" s="395"/>
      <c r="UPW181" s="395"/>
      <c r="UPX181" s="395"/>
      <c r="UPY181" s="395"/>
      <c r="UPZ181" s="395"/>
      <c r="UQA181" s="395"/>
      <c r="UQB181" s="395"/>
      <c r="UQC181" s="395"/>
      <c r="UQD181" s="395"/>
      <c r="UQE181" s="395"/>
      <c r="UQF181" s="395"/>
      <c r="UQG181" s="395"/>
      <c r="UQH181" s="395"/>
      <c r="UQI181" s="395"/>
      <c r="UQJ181" s="395"/>
      <c r="UQK181" s="395"/>
      <c r="UQL181" s="395"/>
      <c r="UQM181" s="395"/>
      <c r="UQN181" s="395"/>
      <c r="UQO181" s="395"/>
      <c r="UQP181" s="395"/>
      <c r="UQQ181" s="395"/>
      <c r="UQR181" s="395"/>
      <c r="UQS181" s="395"/>
      <c r="UQT181" s="395"/>
      <c r="UQU181" s="395"/>
      <c r="UQV181" s="395"/>
      <c r="UQW181" s="395"/>
      <c r="UQX181" s="395"/>
      <c r="UQY181" s="395"/>
      <c r="UQZ181" s="395"/>
      <c r="URA181" s="395"/>
      <c r="URB181" s="395"/>
      <c r="URC181" s="395"/>
      <c r="URD181" s="395"/>
      <c r="URE181" s="395"/>
      <c r="URF181" s="395"/>
      <c r="URG181" s="395"/>
      <c r="URH181" s="395"/>
      <c r="URI181" s="395"/>
      <c r="URJ181" s="395"/>
      <c r="URK181" s="395"/>
      <c r="URL181" s="395"/>
      <c r="URM181" s="395"/>
      <c r="URN181" s="395"/>
      <c r="URO181" s="395"/>
      <c r="URP181" s="395"/>
      <c r="URQ181" s="395"/>
      <c r="URR181" s="395"/>
      <c r="URS181" s="395"/>
      <c r="URT181" s="395"/>
      <c r="URU181" s="395"/>
      <c r="URV181" s="395"/>
      <c r="URW181" s="395"/>
      <c r="URX181" s="395"/>
      <c r="URY181" s="395"/>
      <c r="URZ181" s="395"/>
      <c r="USA181" s="395"/>
      <c r="USB181" s="395"/>
      <c r="USC181" s="395"/>
      <c r="USD181" s="395"/>
      <c r="USE181" s="395"/>
      <c r="USF181" s="395"/>
      <c r="USG181" s="395"/>
      <c r="USH181" s="395"/>
      <c r="USI181" s="395"/>
      <c r="USJ181" s="395"/>
      <c r="USK181" s="395"/>
      <c r="USL181" s="395"/>
      <c r="USM181" s="395"/>
      <c r="USN181" s="395"/>
      <c r="USO181" s="395"/>
      <c r="USP181" s="395"/>
      <c r="USQ181" s="395"/>
      <c r="USR181" s="395"/>
      <c r="USS181" s="395"/>
      <c r="UST181" s="395"/>
      <c r="USU181" s="395"/>
      <c r="USV181" s="395"/>
      <c r="USW181" s="395"/>
      <c r="USX181" s="395"/>
      <c r="USY181" s="395"/>
      <c r="USZ181" s="395"/>
      <c r="UTA181" s="395"/>
      <c r="UTB181" s="395"/>
      <c r="UTC181" s="395"/>
      <c r="UTD181" s="395"/>
      <c r="UTE181" s="395"/>
      <c r="UTF181" s="395"/>
      <c r="UTG181" s="395"/>
      <c r="UTH181" s="395"/>
      <c r="UTI181" s="395"/>
      <c r="UTJ181" s="395"/>
      <c r="UTK181" s="395"/>
      <c r="UTL181" s="395"/>
      <c r="UTM181" s="395"/>
      <c r="UTN181" s="395"/>
      <c r="UTO181" s="395"/>
      <c r="UTP181" s="395"/>
      <c r="UTQ181" s="395"/>
      <c r="UTR181" s="395"/>
      <c r="UTS181" s="395"/>
      <c r="UTT181" s="395"/>
      <c r="UTU181" s="395"/>
      <c r="UTV181" s="395"/>
      <c r="UTW181" s="395"/>
      <c r="UTX181" s="395"/>
      <c r="UTY181" s="395"/>
      <c r="UTZ181" s="395"/>
      <c r="UUA181" s="395"/>
      <c r="UUB181" s="395"/>
      <c r="UUC181" s="395"/>
      <c r="UUD181" s="395"/>
      <c r="UUE181" s="395"/>
      <c r="UUF181" s="395"/>
      <c r="UUG181" s="395"/>
      <c r="UUH181" s="395"/>
      <c r="UUI181" s="395"/>
      <c r="UUJ181" s="395"/>
      <c r="UUK181" s="395"/>
      <c r="UUL181" s="395"/>
      <c r="UUM181" s="395"/>
      <c r="UUN181" s="395"/>
      <c r="UUO181" s="395"/>
      <c r="UUP181" s="395"/>
      <c r="UUQ181" s="395"/>
      <c r="UUR181" s="395"/>
      <c r="UUS181" s="395"/>
      <c r="UUT181" s="395"/>
      <c r="UUU181" s="395"/>
      <c r="UUV181" s="395"/>
      <c r="UUW181" s="395"/>
      <c r="UUX181" s="395"/>
      <c r="UUY181" s="395"/>
      <c r="UUZ181" s="395"/>
      <c r="UVA181" s="395"/>
      <c r="UVB181" s="395"/>
      <c r="UVC181" s="395"/>
      <c r="UVD181" s="395"/>
      <c r="UVE181" s="395"/>
      <c r="UVF181" s="395"/>
      <c r="UVG181" s="395"/>
      <c r="UVH181" s="395"/>
      <c r="UVI181" s="395"/>
      <c r="UVJ181" s="395"/>
      <c r="UVK181" s="395"/>
      <c r="UVL181" s="395"/>
      <c r="UVM181" s="395"/>
      <c r="UVN181" s="395"/>
      <c r="UVO181" s="395"/>
      <c r="UVP181" s="395"/>
      <c r="UVQ181" s="395"/>
      <c r="UVR181" s="395"/>
      <c r="UVS181" s="395"/>
      <c r="UVT181" s="395"/>
      <c r="UVU181" s="395"/>
      <c r="UVV181" s="395"/>
      <c r="UVW181" s="395"/>
      <c r="UVX181" s="395"/>
      <c r="UVY181" s="395"/>
      <c r="UVZ181" s="395"/>
      <c r="UWA181" s="395"/>
      <c r="UWB181" s="395"/>
      <c r="UWC181" s="395"/>
      <c r="UWD181" s="395"/>
      <c r="UWE181" s="395"/>
      <c r="UWF181" s="395"/>
      <c r="UWG181" s="395"/>
      <c r="UWH181" s="395"/>
      <c r="UWI181" s="395"/>
      <c r="UWJ181" s="395"/>
      <c r="UWK181" s="395"/>
      <c r="UWL181" s="395"/>
      <c r="UWM181" s="395"/>
      <c r="UWN181" s="395"/>
      <c r="UWO181" s="395"/>
      <c r="UWP181" s="395"/>
      <c r="UWQ181" s="395"/>
      <c r="UWR181" s="395"/>
      <c r="UWS181" s="395"/>
      <c r="UWT181" s="395"/>
      <c r="UWU181" s="395"/>
      <c r="UWV181" s="395"/>
      <c r="UWW181" s="395"/>
      <c r="UWX181" s="395"/>
      <c r="UWY181" s="395"/>
      <c r="UWZ181" s="395"/>
      <c r="UXA181" s="395"/>
      <c r="UXB181" s="395"/>
      <c r="UXC181" s="395"/>
      <c r="UXD181" s="395"/>
      <c r="UXE181" s="395"/>
      <c r="UXF181" s="395"/>
      <c r="UXG181" s="395"/>
      <c r="UXH181" s="395"/>
      <c r="UXI181" s="395"/>
      <c r="UXJ181" s="395"/>
      <c r="UXK181" s="395"/>
      <c r="UXL181" s="395"/>
      <c r="UXM181" s="395"/>
      <c r="UXN181" s="395"/>
      <c r="UXO181" s="395"/>
      <c r="UXP181" s="395"/>
      <c r="UXQ181" s="395"/>
      <c r="UXR181" s="395"/>
      <c r="UXS181" s="395"/>
      <c r="UXT181" s="395"/>
      <c r="UXU181" s="395"/>
      <c r="UXV181" s="395"/>
      <c r="UXW181" s="395"/>
      <c r="UXX181" s="395"/>
      <c r="UXY181" s="395"/>
      <c r="UXZ181" s="395"/>
      <c r="UYA181" s="395"/>
      <c r="UYB181" s="395"/>
      <c r="UYC181" s="395"/>
      <c r="UYD181" s="395"/>
      <c r="UYE181" s="395"/>
      <c r="UYF181" s="395"/>
      <c r="UYG181" s="395"/>
      <c r="UYH181" s="395"/>
      <c r="UYI181" s="395"/>
      <c r="UYJ181" s="395"/>
      <c r="UYK181" s="395"/>
      <c r="UYL181" s="395"/>
      <c r="UYM181" s="395"/>
      <c r="UYN181" s="395"/>
      <c r="UYO181" s="395"/>
      <c r="UYP181" s="395"/>
      <c r="UYQ181" s="395"/>
      <c r="UYR181" s="395"/>
      <c r="UYS181" s="395"/>
      <c r="UYT181" s="395"/>
      <c r="UYU181" s="395"/>
      <c r="UYV181" s="395"/>
      <c r="UYW181" s="395"/>
      <c r="UYX181" s="395"/>
      <c r="UYY181" s="395"/>
      <c r="UYZ181" s="395"/>
      <c r="UZA181" s="395"/>
      <c r="UZB181" s="395"/>
      <c r="UZC181" s="395"/>
      <c r="UZD181" s="395"/>
      <c r="UZE181" s="395"/>
      <c r="UZF181" s="395"/>
      <c r="UZG181" s="395"/>
      <c r="UZH181" s="395"/>
      <c r="UZI181" s="395"/>
      <c r="UZJ181" s="395"/>
      <c r="UZK181" s="395"/>
      <c r="UZL181" s="395"/>
      <c r="UZM181" s="395"/>
      <c r="UZN181" s="395"/>
      <c r="UZO181" s="395"/>
      <c r="UZP181" s="395"/>
      <c r="UZQ181" s="395"/>
      <c r="UZR181" s="395"/>
      <c r="UZS181" s="395"/>
      <c r="UZT181" s="395"/>
      <c r="UZU181" s="395"/>
      <c r="UZV181" s="395"/>
      <c r="UZW181" s="395"/>
      <c r="UZX181" s="395"/>
      <c r="UZY181" s="395"/>
      <c r="UZZ181" s="395"/>
      <c r="VAA181" s="395"/>
      <c r="VAB181" s="395"/>
      <c r="VAC181" s="395"/>
      <c r="VAD181" s="395"/>
      <c r="VAE181" s="395"/>
      <c r="VAF181" s="395"/>
      <c r="VAG181" s="395"/>
      <c r="VAH181" s="395"/>
      <c r="VAI181" s="395"/>
      <c r="VAJ181" s="395"/>
      <c r="VAK181" s="395"/>
      <c r="VAL181" s="395"/>
      <c r="VAM181" s="395"/>
      <c r="VAN181" s="395"/>
      <c r="VAO181" s="395"/>
      <c r="VAP181" s="395"/>
      <c r="VAQ181" s="395"/>
      <c r="VAR181" s="395"/>
      <c r="VAS181" s="395"/>
      <c r="VAT181" s="395"/>
      <c r="VAU181" s="395"/>
      <c r="VAV181" s="395"/>
      <c r="VAW181" s="395"/>
      <c r="VAX181" s="395"/>
      <c r="VAY181" s="395"/>
      <c r="VAZ181" s="395"/>
      <c r="VBA181" s="395"/>
      <c r="VBB181" s="395"/>
      <c r="VBC181" s="395"/>
      <c r="VBD181" s="395"/>
      <c r="VBE181" s="395"/>
      <c r="VBF181" s="395"/>
      <c r="VBG181" s="395"/>
      <c r="VBH181" s="395"/>
      <c r="VBI181" s="395"/>
      <c r="VBJ181" s="395"/>
      <c r="VBK181" s="395"/>
      <c r="VBL181" s="395"/>
      <c r="VBM181" s="395"/>
      <c r="VBN181" s="395"/>
      <c r="VBO181" s="395"/>
      <c r="VBP181" s="395"/>
      <c r="VBQ181" s="395"/>
      <c r="VBR181" s="395"/>
      <c r="VBS181" s="395"/>
      <c r="VBT181" s="395"/>
      <c r="VBU181" s="395"/>
      <c r="VBV181" s="395"/>
      <c r="VBW181" s="395"/>
      <c r="VBX181" s="395"/>
      <c r="VBY181" s="395"/>
      <c r="VBZ181" s="395"/>
      <c r="VCA181" s="395"/>
      <c r="VCB181" s="395"/>
      <c r="VCC181" s="395"/>
      <c r="VCD181" s="395"/>
      <c r="VCE181" s="395"/>
      <c r="VCF181" s="395"/>
      <c r="VCG181" s="395"/>
      <c r="VCH181" s="395"/>
      <c r="VCI181" s="395"/>
      <c r="VCJ181" s="395"/>
      <c r="VCK181" s="395"/>
      <c r="VCL181" s="395"/>
      <c r="VCM181" s="395"/>
      <c r="VCN181" s="395"/>
      <c r="VCO181" s="395"/>
      <c r="VCP181" s="395"/>
      <c r="VCQ181" s="395"/>
      <c r="VCR181" s="395"/>
      <c r="VCS181" s="395"/>
      <c r="VCT181" s="395"/>
      <c r="VCU181" s="395"/>
      <c r="VCV181" s="395"/>
      <c r="VCW181" s="395"/>
      <c r="VCX181" s="395"/>
      <c r="VCY181" s="395"/>
      <c r="VCZ181" s="395"/>
      <c r="VDA181" s="395"/>
      <c r="VDB181" s="395"/>
      <c r="VDC181" s="395"/>
      <c r="VDD181" s="395"/>
      <c r="VDE181" s="395"/>
      <c r="VDF181" s="395"/>
      <c r="VDG181" s="395"/>
      <c r="VDH181" s="395"/>
      <c r="VDI181" s="395"/>
      <c r="VDJ181" s="395"/>
      <c r="VDK181" s="395"/>
      <c r="VDL181" s="395"/>
      <c r="VDM181" s="395"/>
      <c r="VDN181" s="395"/>
      <c r="VDO181" s="395"/>
      <c r="VDP181" s="395"/>
      <c r="VDQ181" s="395"/>
      <c r="VDR181" s="395"/>
      <c r="VDS181" s="395"/>
      <c r="VDT181" s="395"/>
      <c r="VDU181" s="395"/>
      <c r="VDV181" s="395"/>
      <c r="VDW181" s="395"/>
      <c r="VDX181" s="395"/>
      <c r="VDY181" s="395"/>
      <c r="VDZ181" s="395"/>
      <c r="VEA181" s="395"/>
      <c r="VEB181" s="395"/>
      <c r="VEC181" s="395"/>
      <c r="VED181" s="395"/>
      <c r="VEE181" s="395"/>
      <c r="VEF181" s="395"/>
      <c r="VEG181" s="395"/>
      <c r="VEH181" s="395"/>
      <c r="VEI181" s="395"/>
      <c r="VEJ181" s="395"/>
      <c r="VEK181" s="395"/>
      <c r="VEL181" s="395"/>
      <c r="VEM181" s="395"/>
      <c r="VEN181" s="395"/>
      <c r="VEO181" s="395"/>
      <c r="VEP181" s="395"/>
      <c r="VEQ181" s="395"/>
      <c r="VER181" s="395"/>
      <c r="VES181" s="395"/>
      <c r="VET181" s="395"/>
      <c r="VEU181" s="395"/>
      <c r="VEV181" s="395"/>
      <c r="VEW181" s="395"/>
      <c r="VEX181" s="395"/>
      <c r="VEY181" s="395"/>
      <c r="VEZ181" s="395"/>
      <c r="VFA181" s="395"/>
      <c r="VFB181" s="395"/>
      <c r="VFC181" s="395"/>
      <c r="VFD181" s="395"/>
      <c r="VFE181" s="395"/>
      <c r="VFF181" s="395"/>
      <c r="VFG181" s="395"/>
      <c r="VFH181" s="395"/>
      <c r="VFI181" s="395"/>
      <c r="VFJ181" s="395"/>
      <c r="VFK181" s="395"/>
      <c r="VFL181" s="395"/>
      <c r="VFM181" s="395"/>
      <c r="VFN181" s="395"/>
      <c r="VFO181" s="395"/>
      <c r="VFP181" s="395"/>
      <c r="VFQ181" s="395"/>
      <c r="VFR181" s="395"/>
      <c r="VFS181" s="395"/>
      <c r="VFT181" s="395"/>
      <c r="VFU181" s="395"/>
      <c r="VFV181" s="395"/>
      <c r="VFW181" s="395"/>
      <c r="VFX181" s="395"/>
      <c r="VFY181" s="395"/>
      <c r="VFZ181" s="395"/>
      <c r="VGA181" s="395"/>
      <c r="VGB181" s="395"/>
      <c r="VGC181" s="395"/>
      <c r="VGD181" s="395"/>
      <c r="VGE181" s="395"/>
      <c r="VGF181" s="395"/>
      <c r="VGG181" s="395"/>
      <c r="VGH181" s="395"/>
      <c r="VGI181" s="395"/>
      <c r="VGJ181" s="395"/>
      <c r="VGK181" s="395"/>
      <c r="VGL181" s="395"/>
      <c r="VGM181" s="395"/>
      <c r="VGN181" s="395"/>
      <c r="VGO181" s="395"/>
      <c r="VGP181" s="395"/>
      <c r="VGQ181" s="395"/>
      <c r="VGR181" s="395"/>
      <c r="VGS181" s="395"/>
      <c r="VGT181" s="395"/>
      <c r="VGU181" s="395"/>
      <c r="VGV181" s="395"/>
      <c r="VGW181" s="395"/>
      <c r="VGX181" s="395"/>
      <c r="VGY181" s="395"/>
      <c r="VGZ181" s="395"/>
      <c r="VHA181" s="395"/>
      <c r="VHB181" s="395"/>
      <c r="VHC181" s="395"/>
      <c r="VHD181" s="395"/>
      <c r="VHE181" s="395"/>
      <c r="VHF181" s="395"/>
      <c r="VHG181" s="395"/>
      <c r="VHH181" s="395"/>
      <c r="VHI181" s="395"/>
      <c r="VHJ181" s="395"/>
      <c r="VHK181" s="395"/>
      <c r="VHL181" s="395"/>
      <c r="VHM181" s="395"/>
      <c r="VHN181" s="395"/>
      <c r="VHO181" s="395"/>
      <c r="VHP181" s="395"/>
      <c r="VHQ181" s="395"/>
      <c r="VHR181" s="395"/>
      <c r="VHS181" s="395"/>
      <c r="VHT181" s="395"/>
      <c r="VHU181" s="395"/>
      <c r="VHV181" s="395"/>
      <c r="VHW181" s="395"/>
      <c r="VHX181" s="395"/>
      <c r="VHY181" s="395"/>
      <c r="VHZ181" s="395"/>
      <c r="VIA181" s="395"/>
      <c r="VIB181" s="395"/>
      <c r="VIC181" s="395"/>
      <c r="VID181" s="395"/>
      <c r="VIE181" s="395"/>
      <c r="VIF181" s="395"/>
      <c r="VIG181" s="395"/>
      <c r="VIH181" s="395"/>
      <c r="VII181" s="395"/>
      <c r="VIJ181" s="395"/>
      <c r="VIK181" s="395"/>
      <c r="VIL181" s="395"/>
      <c r="VIM181" s="395"/>
      <c r="VIN181" s="395"/>
      <c r="VIO181" s="395"/>
      <c r="VIP181" s="395"/>
      <c r="VIQ181" s="395"/>
      <c r="VIR181" s="395"/>
      <c r="VIS181" s="395"/>
      <c r="VIT181" s="395"/>
      <c r="VIU181" s="395"/>
      <c r="VIV181" s="395"/>
      <c r="VIW181" s="395"/>
      <c r="VIX181" s="395"/>
      <c r="VIY181" s="395"/>
      <c r="VIZ181" s="395"/>
      <c r="VJA181" s="395"/>
      <c r="VJB181" s="395"/>
      <c r="VJC181" s="395"/>
      <c r="VJD181" s="395"/>
      <c r="VJE181" s="395"/>
      <c r="VJF181" s="395"/>
      <c r="VJG181" s="395"/>
      <c r="VJH181" s="395"/>
      <c r="VJI181" s="395"/>
      <c r="VJJ181" s="395"/>
      <c r="VJK181" s="395"/>
      <c r="VJL181" s="395"/>
      <c r="VJM181" s="395"/>
      <c r="VJN181" s="395"/>
      <c r="VJO181" s="395"/>
      <c r="VJP181" s="395"/>
      <c r="VJQ181" s="395"/>
      <c r="VJR181" s="395"/>
      <c r="VJS181" s="395"/>
      <c r="VJT181" s="395"/>
      <c r="VJU181" s="395"/>
      <c r="VJV181" s="395"/>
      <c r="VJW181" s="395"/>
      <c r="VJX181" s="395"/>
      <c r="VJY181" s="395"/>
      <c r="VJZ181" s="395"/>
      <c r="VKA181" s="395"/>
      <c r="VKB181" s="395"/>
      <c r="VKC181" s="395"/>
      <c r="VKD181" s="395"/>
      <c r="VKE181" s="395"/>
      <c r="VKF181" s="395"/>
      <c r="VKG181" s="395"/>
      <c r="VKH181" s="395"/>
      <c r="VKI181" s="395"/>
      <c r="VKJ181" s="395"/>
      <c r="VKK181" s="395"/>
      <c r="VKL181" s="395"/>
      <c r="VKM181" s="395"/>
      <c r="VKN181" s="395"/>
      <c r="VKO181" s="395"/>
      <c r="VKP181" s="395"/>
      <c r="VKQ181" s="395"/>
      <c r="VKR181" s="395"/>
      <c r="VKS181" s="395"/>
      <c r="VKT181" s="395"/>
      <c r="VKU181" s="395"/>
      <c r="VKV181" s="395"/>
      <c r="VKW181" s="395"/>
      <c r="VKX181" s="395"/>
      <c r="VKY181" s="395"/>
      <c r="VKZ181" s="395"/>
      <c r="VLA181" s="395"/>
      <c r="VLB181" s="395"/>
      <c r="VLC181" s="395"/>
      <c r="VLD181" s="395"/>
      <c r="VLE181" s="395"/>
      <c r="VLF181" s="395"/>
      <c r="VLG181" s="395"/>
      <c r="VLH181" s="395"/>
      <c r="VLI181" s="395"/>
      <c r="VLJ181" s="395"/>
      <c r="VLK181" s="395"/>
      <c r="VLL181" s="395"/>
      <c r="VLM181" s="395"/>
      <c r="VLN181" s="395"/>
      <c r="VLO181" s="395"/>
      <c r="VLP181" s="395"/>
      <c r="VLQ181" s="395"/>
      <c r="VLR181" s="395"/>
      <c r="VLS181" s="395"/>
      <c r="VLT181" s="395"/>
      <c r="VLU181" s="395"/>
      <c r="VLV181" s="395"/>
      <c r="VLW181" s="395"/>
      <c r="VLX181" s="395"/>
      <c r="VLY181" s="395"/>
      <c r="VLZ181" s="395"/>
      <c r="VMA181" s="395"/>
      <c r="VMB181" s="395"/>
      <c r="VMC181" s="395"/>
      <c r="VMD181" s="395"/>
      <c r="VME181" s="395"/>
      <c r="VMF181" s="395"/>
      <c r="VMG181" s="395"/>
      <c r="VMH181" s="395"/>
      <c r="VMI181" s="395"/>
      <c r="VMJ181" s="395"/>
      <c r="VMK181" s="395"/>
      <c r="VML181" s="395"/>
      <c r="VMM181" s="395"/>
      <c r="VMN181" s="395"/>
      <c r="VMO181" s="395"/>
      <c r="VMP181" s="395"/>
      <c r="VMQ181" s="395"/>
      <c r="VMR181" s="395"/>
      <c r="VMS181" s="395"/>
      <c r="VMT181" s="395"/>
      <c r="VMU181" s="395"/>
      <c r="VMV181" s="395"/>
      <c r="VMW181" s="395"/>
      <c r="VMX181" s="395"/>
      <c r="VMY181" s="395"/>
      <c r="VMZ181" s="395"/>
      <c r="VNA181" s="395"/>
      <c r="VNB181" s="395"/>
      <c r="VNC181" s="395"/>
      <c r="VND181" s="395"/>
      <c r="VNE181" s="395"/>
      <c r="VNF181" s="395"/>
      <c r="VNG181" s="395"/>
      <c r="VNH181" s="395"/>
      <c r="VNI181" s="395"/>
      <c r="VNJ181" s="395"/>
      <c r="VNK181" s="395"/>
      <c r="VNL181" s="395"/>
      <c r="VNM181" s="395"/>
      <c r="VNN181" s="395"/>
      <c r="VNO181" s="395"/>
      <c r="VNP181" s="395"/>
      <c r="VNQ181" s="395"/>
      <c r="VNR181" s="395"/>
      <c r="VNS181" s="395"/>
      <c r="VNT181" s="395"/>
      <c r="VNU181" s="395"/>
      <c r="VNV181" s="395"/>
      <c r="VNW181" s="395"/>
      <c r="VNX181" s="395"/>
      <c r="VNY181" s="395"/>
      <c r="VNZ181" s="395"/>
      <c r="VOA181" s="395"/>
      <c r="VOB181" s="395"/>
      <c r="VOC181" s="395"/>
      <c r="VOD181" s="395"/>
      <c r="VOE181" s="395"/>
      <c r="VOF181" s="395"/>
      <c r="VOG181" s="395"/>
      <c r="VOH181" s="395"/>
      <c r="VOI181" s="395"/>
      <c r="VOJ181" s="395"/>
      <c r="VOK181" s="395"/>
      <c r="VOL181" s="395"/>
      <c r="VOM181" s="395"/>
      <c r="VON181" s="395"/>
      <c r="VOO181" s="395"/>
      <c r="VOP181" s="395"/>
      <c r="VOQ181" s="395"/>
      <c r="VOR181" s="395"/>
      <c r="VOS181" s="395"/>
      <c r="VOT181" s="395"/>
      <c r="VOU181" s="395"/>
      <c r="VOV181" s="395"/>
      <c r="VOW181" s="395"/>
      <c r="VOX181" s="395"/>
      <c r="VOY181" s="395"/>
      <c r="VOZ181" s="395"/>
      <c r="VPA181" s="395"/>
      <c r="VPB181" s="395"/>
      <c r="VPC181" s="395"/>
      <c r="VPD181" s="395"/>
      <c r="VPE181" s="395"/>
      <c r="VPF181" s="395"/>
      <c r="VPG181" s="395"/>
      <c r="VPH181" s="395"/>
      <c r="VPI181" s="395"/>
      <c r="VPJ181" s="395"/>
      <c r="VPK181" s="395"/>
      <c r="VPL181" s="395"/>
      <c r="VPM181" s="395"/>
      <c r="VPN181" s="395"/>
      <c r="VPO181" s="395"/>
      <c r="VPP181" s="395"/>
      <c r="VPQ181" s="395"/>
      <c r="VPR181" s="395"/>
      <c r="VPS181" s="395"/>
      <c r="VPT181" s="395"/>
      <c r="VPU181" s="395"/>
      <c r="VPV181" s="395"/>
      <c r="VPW181" s="395"/>
      <c r="VPX181" s="395"/>
      <c r="VPY181" s="395"/>
      <c r="VPZ181" s="395"/>
      <c r="VQA181" s="395"/>
      <c r="VQB181" s="395"/>
      <c r="VQC181" s="395"/>
      <c r="VQD181" s="395"/>
      <c r="VQE181" s="395"/>
      <c r="VQF181" s="395"/>
      <c r="VQG181" s="395"/>
      <c r="VQH181" s="395"/>
      <c r="VQI181" s="395"/>
      <c r="VQJ181" s="395"/>
      <c r="VQK181" s="395"/>
      <c r="VQL181" s="395"/>
      <c r="VQM181" s="395"/>
      <c r="VQN181" s="395"/>
      <c r="VQO181" s="395"/>
      <c r="VQP181" s="395"/>
      <c r="VQQ181" s="395"/>
      <c r="VQR181" s="395"/>
      <c r="VQS181" s="395"/>
      <c r="VQT181" s="395"/>
      <c r="VQU181" s="395"/>
      <c r="VQV181" s="395"/>
      <c r="VQW181" s="395"/>
      <c r="VQX181" s="395"/>
      <c r="VQY181" s="395"/>
      <c r="VQZ181" s="395"/>
      <c r="VRA181" s="395"/>
      <c r="VRB181" s="395"/>
      <c r="VRC181" s="395"/>
      <c r="VRD181" s="395"/>
      <c r="VRE181" s="395"/>
      <c r="VRF181" s="395"/>
      <c r="VRG181" s="395"/>
      <c r="VRH181" s="395"/>
      <c r="VRI181" s="395"/>
      <c r="VRJ181" s="395"/>
      <c r="VRK181" s="395"/>
      <c r="VRL181" s="395"/>
      <c r="VRM181" s="395"/>
      <c r="VRN181" s="395"/>
      <c r="VRO181" s="395"/>
      <c r="VRP181" s="395"/>
      <c r="VRQ181" s="395"/>
      <c r="VRR181" s="395"/>
      <c r="VRS181" s="395"/>
      <c r="VRT181" s="395"/>
      <c r="VRU181" s="395"/>
      <c r="VRV181" s="395"/>
      <c r="VRW181" s="395"/>
      <c r="VRX181" s="395"/>
      <c r="VRY181" s="395"/>
      <c r="VRZ181" s="395"/>
      <c r="VSA181" s="395"/>
      <c r="VSB181" s="395"/>
      <c r="VSC181" s="395"/>
      <c r="VSD181" s="395"/>
      <c r="VSE181" s="395"/>
      <c r="VSF181" s="395"/>
      <c r="VSG181" s="395"/>
      <c r="VSH181" s="395"/>
      <c r="VSI181" s="395"/>
      <c r="VSJ181" s="395"/>
      <c r="VSK181" s="395"/>
      <c r="VSL181" s="395"/>
      <c r="VSM181" s="395"/>
      <c r="VSN181" s="395"/>
      <c r="VSO181" s="395"/>
      <c r="VSP181" s="395"/>
      <c r="VSQ181" s="395"/>
      <c r="VSR181" s="395"/>
      <c r="VSS181" s="395"/>
      <c r="VST181" s="395"/>
      <c r="VSU181" s="395"/>
      <c r="VSV181" s="395"/>
      <c r="VSW181" s="395"/>
      <c r="VSX181" s="395"/>
      <c r="VSY181" s="395"/>
      <c r="VSZ181" s="395"/>
      <c r="VTA181" s="395"/>
      <c r="VTB181" s="395"/>
      <c r="VTC181" s="395"/>
      <c r="VTD181" s="395"/>
      <c r="VTE181" s="395"/>
      <c r="VTF181" s="395"/>
      <c r="VTG181" s="395"/>
      <c r="VTH181" s="395"/>
      <c r="VTI181" s="395"/>
      <c r="VTJ181" s="395"/>
      <c r="VTK181" s="395"/>
      <c r="VTL181" s="395"/>
      <c r="VTM181" s="395"/>
      <c r="VTN181" s="395"/>
      <c r="VTO181" s="395"/>
      <c r="VTP181" s="395"/>
      <c r="VTQ181" s="395"/>
      <c r="VTR181" s="395"/>
      <c r="VTS181" s="395"/>
      <c r="VTT181" s="395"/>
      <c r="VTU181" s="395"/>
      <c r="VTV181" s="395"/>
      <c r="VTW181" s="395"/>
      <c r="VTX181" s="395"/>
      <c r="VTY181" s="395"/>
      <c r="VTZ181" s="395"/>
      <c r="VUA181" s="395"/>
      <c r="VUB181" s="395"/>
      <c r="VUC181" s="395"/>
      <c r="VUD181" s="395"/>
      <c r="VUE181" s="395"/>
      <c r="VUF181" s="395"/>
      <c r="VUG181" s="395"/>
      <c r="VUH181" s="395"/>
      <c r="VUI181" s="395"/>
      <c r="VUJ181" s="395"/>
      <c r="VUK181" s="395"/>
      <c r="VUL181" s="395"/>
      <c r="VUM181" s="395"/>
      <c r="VUN181" s="395"/>
      <c r="VUO181" s="395"/>
      <c r="VUP181" s="395"/>
      <c r="VUQ181" s="395"/>
      <c r="VUR181" s="395"/>
      <c r="VUS181" s="395"/>
      <c r="VUT181" s="395"/>
      <c r="VUU181" s="395"/>
      <c r="VUV181" s="395"/>
      <c r="VUW181" s="395"/>
      <c r="VUX181" s="395"/>
      <c r="VUY181" s="395"/>
      <c r="VUZ181" s="395"/>
      <c r="VVA181" s="395"/>
      <c r="VVB181" s="395"/>
      <c r="VVC181" s="395"/>
      <c r="VVD181" s="395"/>
      <c r="VVE181" s="395"/>
      <c r="VVF181" s="395"/>
      <c r="VVG181" s="395"/>
      <c r="VVH181" s="395"/>
      <c r="VVI181" s="395"/>
      <c r="VVJ181" s="395"/>
      <c r="VVK181" s="395"/>
      <c r="VVL181" s="395"/>
      <c r="VVM181" s="395"/>
      <c r="VVN181" s="395"/>
      <c r="VVO181" s="395"/>
      <c r="VVP181" s="395"/>
      <c r="VVQ181" s="395"/>
      <c r="VVR181" s="395"/>
      <c r="VVS181" s="395"/>
      <c r="VVT181" s="395"/>
      <c r="VVU181" s="395"/>
      <c r="VVV181" s="395"/>
      <c r="VVW181" s="395"/>
      <c r="VVX181" s="395"/>
      <c r="VVY181" s="395"/>
      <c r="VVZ181" s="395"/>
      <c r="VWA181" s="395"/>
      <c r="VWB181" s="395"/>
      <c r="VWC181" s="395"/>
      <c r="VWD181" s="395"/>
      <c r="VWE181" s="395"/>
      <c r="VWF181" s="395"/>
      <c r="VWG181" s="395"/>
      <c r="VWH181" s="395"/>
      <c r="VWI181" s="395"/>
      <c r="VWJ181" s="395"/>
      <c r="VWK181" s="395"/>
      <c r="VWL181" s="395"/>
      <c r="VWM181" s="395"/>
      <c r="VWN181" s="395"/>
      <c r="VWO181" s="395"/>
      <c r="VWP181" s="395"/>
      <c r="VWQ181" s="395"/>
      <c r="VWR181" s="395"/>
      <c r="VWS181" s="395"/>
      <c r="VWT181" s="395"/>
      <c r="VWU181" s="395"/>
      <c r="VWV181" s="395"/>
      <c r="VWW181" s="395"/>
      <c r="VWX181" s="395"/>
      <c r="VWY181" s="395"/>
      <c r="VWZ181" s="395"/>
      <c r="VXA181" s="395"/>
      <c r="VXB181" s="395"/>
      <c r="VXC181" s="395"/>
      <c r="VXD181" s="395"/>
      <c r="VXE181" s="395"/>
      <c r="VXF181" s="395"/>
      <c r="VXG181" s="395"/>
      <c r="VXH181" s="395"/>
      <c r="VXI181" s="395"/>
      <c r="VXJ181" s="395"/>
      <c r="VXK181" s="395"/>
      <c r="VXL181" s="395"/>
      <c r="VXM181" s="395"/>
      <c r="VXN181" s="395"/>
      <c r="VXO181" s="395"/>
      <c r="VXP181" s="395"/>
      <c r="VXQ181" s="395"/>
      <c r="VXR181" s="395"/>
      <c r="VXS181" s="395"/>
      <c r="VXT181" s="395"/>
      <c r="VXU181" s="395"/>
      <c r="VXV181" s="395"/>
      <c r="VXW181" s="395"/>
      <c r="VXX181" s="395"/>
      <c r="VXY181" s="395"/>
      <c r="VXZ181" s="395"/>
      <c r="VYA181" s="395"/>
      <c r="VYB181" s="395"/>
      <c r="VYC181" s="395"/>
      <c r="VYD181" s="395"/>
      <c r="VYE181" s="395"/>
      <c r="VYF181" s="395"/>
      <c r="VYG181" s="395"/>
      <c r="VYH181" s="395"/>
      <c r="VYI181" s="395"/>
      <c r="VYJ181" s="395"/>
      <c r="VYK181" s="395"/>
      <c r="VYL181" s="395"/>
      <c r="VYM181" s="395"/>
      <c r="VYN181" s="395"/>
      <c r="VYO181" s="395"/>
      <c r="VYP181" s="395"/>
      <c r="VYQ181" s="395"/>
      <c r="VYR181" s="395"/>
      <c r="VYS181" s="395"/>
      <c r="VYT181" s="395"/>
      <c r="VYU181" s="395"/>
      <c r="VYV181" s="395"/>
      <c r="VYW181" s="395"/>
      <c r="VYX181" s="395"/>
      <c r="VYY181" s="395"/>
      <c r="VYZ181" s="395"/>
      <c r="VZA181" s="395"/>
      <c r="VZB181" s="395"/>
      <c r="VZC181" s="395"/>
      <c r="VZD181" s="395"/>
      <c r="VZE181" s="395"/>
      <c r="VZF181" s="395"/>
      <c r="VZG181" s="395"/>
      <c r="VZH181" s="395"/>
      <c r="VZI181" s="395"/>
      <c r="VZJ181" s="395"/>
      <c r="VZK181" s="395"/>
      <c r="VZL181" s="395"/>
      <c r="VZM181" s="395"/>
      <c r="VZN181" s="395"/>
      <c r="VZO181" s="395"/>
      <c r="VZP181" s="395"/>
      <c r="VZQ181" s="395"/>
      <c r="VZR181" s="395"/>
      <c r="VZS181" s="395"/>
      <c r="VZT181" s="395"/>
      <c r="VZU181" s="395"/>
      <c r="VZV181" s="395"/>
      <c r="VZW181" s="395"/>
      <c r="VZX181" s="395"/>
      <c r="VZY181" s="395"/>
      <c r="VZZ181" s="395"/>
      <c r="WAA181" s="395"/>
      <c r="WAB181" s="395"/>
      <c r="WAC181" s="395"/>
      <c r="WAD181" s="395"/>
      <c r="WAE181" s="395"/>
      <c r="WAF181" s="395"/>
      <c r="WAG181" s="395"/>
      <c r="WAH181" s="395"/>
      <c r="WAI181" s="395"/>
      <c r="WAJ181" s="395"/>
      <c r="WAK181" s="395"/>
      <c r="WAL181" s="395"/>
      <c r="WAM181" s="395"/>
      <c r="WAN181" s="395"/>
      <c r="WAO181" s="395"/>
      <c r="WAP181" s="395"/>
      <c r="WAQ181" s="395"/>
      <c r="WAR181" s="395"/>
      <c r="WAS181" s="395"/>
      <c r="WAT181" s="395"/>
      <c r="WAU181" s="395"/>
      <c r="WAV181" s="395"/>
      <c r="WAW181" s="395"/>
      <c r="WAX181" s="395"/>
      <c r="WAY181" s="395"/>
      <c r="WAZ181" s="395"/>
      <c r="WBA181" s="395"/>
      <c r="WBB181" s="395"/>
      <c r="WBC181" s="395"/>
      <c r="WBD181" s="395"/>
      <c r="WBE181" s="395"/>
      <c r="WBF181" s="395"/>
      <c r="WBG181" s="395"/>
      <c r="WBH181" s="395"/>
      <c r="WBI181" s="395"/>
      <c r="WBJ181" s="395"/>
      <c r="WBK181" s="395"/>
      <c r="WBL181" s="395"/>
      <c r="WBM181" s="395"/>
      <c r="WBN181" s="395"/>
      <c r="WBO181" s="395"/>
      <c r="WBP181" s="395"/>
      <c r="WBQ181" s="395"/>
      <c r="WBR181" s="395"/>
      <c r="WBS181" s="395"/>
      <c r="WBT181" s="395"/>
      <c r="WBU181" s="395"/>
      <c r="WBV181" s="395"/>
      <c r="WBW181" s="395"/>
      <c r="WBX181" s="395"/>
      <c r="WBY181" s="395"/>
      <c r="WBZ181" s="395"/>
      <c r="WCA181" s="395"/>
      <c r="WCB181" s="395"/>
      <c r="WCC181" s="395"/>
      <c r="WCD181" s="395"/>
      <c r="WCE181" s="395"/>
      <c r="WCF181" s="395"/>
      <c r="WCG181" s="395"/>
      <c r="WCH181" s="395"/>
      <c r="WCI181" s="395"/>
      <c r="WCJ181" s="395"/>
      <c r="WCK181" s="395"/>
      <c r="WCL181" s="395"/>
      <c r="WCM181" s="395"/>
      <c r="WCN181" s="395"/>
      <c r="WCO181" s="395"/>
      <c r="WCP181" s="395"/>
      <c r="WCQ181" s="395"/>
      <c r="WCR181" s="395"/>
      <c r="WCS181" s="395"/>
      <c r="WCT181" s="395"/>
      <c r="WCU181" s="395"/>
      <c r="WCV181" s="395"/>
      <c r="WCW181" s="395"/>
      <c r="WCX181" s="395"/>
      <c r="WCY181" s="395"/>
      <c r="WCZ181" s="395"/>
      <c r="WDA181" s="395"/>
      <c r="WDB181" s="395"/>
      <c r="WDC181" s="395"/>
      <c r="WDD181" s="395"/>
      <c r="WDE181" s="395"/>
      <c r="WDF181" s="395"/>
      <c r="WDG181" s="395"/>
      <c r="WDH181" s="395"/>
      <c r="WDI181" s="395"/>
      <c r="WDJ181" s="395"/>
      <c r="WDK181" s="395"/>
      <c r="WDL181" s="395"/>
      <c r="WDM181" s="395"/>
      <c r="WDN181" s="395"/>
      <c r="WDO181" s="395"/>
      <c r="WDP181" s="395"/>
      <c r="WDQ181" s="395"/>
      <c r="WDR181" s="395"/>
      <c r="WDS181" s="395"/>
      <c r="WDT181" s="395"/>
      <c r="WDU181" s="395"/>
      <c r="WDV181" s="395"/>
      <c r="WDW181" s="395"/>
      <c r="WDX181" s="395"/>
      <c r="WDY181" s="395"/>
      <c r="WDZ181" s="395"/>
      <c r="WEA181" s="395"/>
      <c r="WEB181" s="395"/>
      <c r="WEC181" s="395"/>
      <c r="WED181" s="395"/>
      <c r="WEE181" s="395"/>
      <c r="WEF181" s="395"/>
      <c r="WEG181" s="395"/>
      <c r="WEH181" s="395"/>
      <c r="WEI181" s="395"/>
      <c r="WEJ181" s="395"/>
      <c r="WEK181" s="395"/>
      <c r="WEL181" s="395"/>
      <c r="WEM181" s="395"/>
      <c r="WEN181" s="395"/>
      <c r="WEO181" s="395"/>
      <c r="WEP181" s="395"/>
      <c r="WEQ181" s="395"/>
      <c r="WER181" s="395"/>
      <c r="WES181" s="395"/>
      <c r="WET181" s="395"/>
      <c r="WEU181" s="395"/>
      <c r="WEV181" s="395"/>
      <c r="WEW181" s="395"/>
      <c r="WEX181" s="395"/>
      <c r="WEY181" s="395"/>
      <c r="WEZ181" s="395"/>
      <c r="WFA181" s="395"/>
      <c r="WFB181" s="395"/>
      <c r="WFC181" s="395"/>
      <c r="WFD181" s="395"/>
      <c r="WFE181" s="395"/>
      <c r="WFF181" s="395"/>
      <c r="WFG181" s="395"/>
      <c r="WFH181" s="395"/>
      <c r="WFI181" s="395"/>
      <c r="WFJ181" s="395"/>
      <c r="WFK181" s="395"/>
      <c r="WFL181" s="395"/>
      <c r="WFM181" s="395"/>
      <c r="WFN181" s="395"/>
      <c r="WFO181" s="395"/>
      <c r="WFP181" s="395"/>
      <c r="WFQ181" s="395"/>
      <c r="WFR181" s="395"/>
      <c r="WFS181" s="395"/>
      <c r="WFT181" s="395"/>
      <c r="WFU181" s="395"/>
      <c r="WFV181" s="395"/>
      <c r="WFW181" s="395"/>
      <c r="WFX181" s="395"/>
      <c r="WFY181" s="395"/>
      <c r="WFZ181" s="395"/>
      <c r="WGA181" s="395"/>
      <c r="WGB181" s="395"/>
      <c r="WGC181" s="395"/>
      <c r="WGD181" s="395"/>
      <c r="WGE181" s="395"/>
      <c r="WGF181" s="395"/>
      <c r="WGG181" s="395"/>
      <c r="WGH181" s="395"/>
      <c r="WGI181" s="395"/>
      <c r="WGJ181" s="395"/>
      <c r="WGK181" s="395"/>
      <c r="WGL181" s="395"/>
      <c r="WGM181" s="395"/>
      <c r="WGN181" s="395"/>
      <c r="WGO181" s="395"/>
      <c r="WGP181" s="395"/>
      <c r="WGQ181" s="395"/>
      <c r="WGR181" s="395"/>
      <c r="WGS181" s="395"/>
      <c r="WGT181" s="395"/>
      <c r="WGU181" s="395"/>
      <c r="WGV181" s="395"/>
      <c r="WGW181" s="395"/>
      <c r="WGX181" s="395"/>
      <c r="WGY181" s="395"/>
      <c r="WGZ181" s="395"/>
      <c r="WHA181" s="395"/>
      <c r="WHB181" s="395"/>
      <c r="WHC181" s="395"/>
      <c r="WHD181" s="395"/>
      <c r="WHE181" s="395"/>
      <c r="WHF181" s="395"/>
      <c r="WHG181" s="395"/>
      <c r="WHH181" s="395"/>
      <c r="WHI181" s="395"/>
      <c r="WHJ181" s="395"/>
      <c r="WHK181" s="395"/>
      <c r="WHL181" s="395"/>
      <c r="WHM181" s="395"/>
      <c r="WHN181" s="395"/>
      <c r="WHO181" s="395"/>
      <c r="WHP181" s="395"/>
      <c r="WHQ181" s="395"/>
      <c r="WHR181" s="395"/>
      <c r="WHS181" s="395"/>
      <c r="WHT181" s="395"/>
      <c r="WHU181" s="395"/>
      <c r="WHV181" s="395"/>
      <c r="WHW181" s="395"/>
      <c r="WHX181" s="395"/>
      <c r="WHY181" s="395"/>
      <c r="WHZ181" s="395"/>
      <c r="WIA181" s="395"/>
      <c r="WIB181" s="395"/>
      <c r="WIC181" s="395"/>
      <c r="WID181" s="395"/>
      <c r="WIE181" s="395"/>
      <c r="WIF181" s="395"/>
      <c r="WIG181" s="395"/>
      <c r="WIH181" s="395"/>
      <c r="WII181" s="395"/>
      <c r="WIJ181" s="395"/>
      <c r="WIK181" s="395"/>
      <c r="WIL181" s="395"/>
      <c r="WIM181" s="395"/>
      <c r="WIN181" s="395"/>
      <c r="WIO181" s="395"/>
      <c r="WIP181" s="395"/>
      <c r="WIQ181" s="395"/>
      <c r="WIR181" s="395"/>
      <c r="WIS181" s="395"/>
      <c r="WIT181" s="395"/>
      <c r="WIU181" s="395"/>
      <c r="WIV181" s="395"/>
      <c r="WIW181" s="395"/>
      <c r="WIX181" s="395"/>
      <c r="WIY181" s="395"/>
      <c r="WIZ181" s="395"/>
      <c r="WJA181" s="395"/>
      <c r="WJB181" s="395"/>
      <c r="WJC181" s="395"/>
      <c r="WJD181" s="395"/>
      <c r="WJE181" s="395"/>
      <c r="WJF181" s="395"/>
      <c r="WJG181" s="395"/>
      <c r="WJH181" s="395"/>
      <c r="WJI181" s="395"/>
      <c r="WJJ181" s="395"/>
      <c r="WJK181" s="395"/>
      <c r="WJL181" s="395"/>
      <c r="WJM181" s="395"/>
      <c r="WJN181" s="395"/>
      <c r="WJO181" s="395"/>
      <c r="WJP181" s="395"/>
      <c r="WJQ181" s="395"/>
      <c r="WJR181" s="395"/>
      <c r="WJS181" s="395"/>
      <c r="WJT181" s="395"/>
      <c r="WJU181" s="395"/>
      <c r="WJV181" s="395"/>
      <c r="WJW181" s="395"/>
      <c r="WJX181" s="395"/>
      <c r="WJY181" s="395"/>
      <c r="WJZ181" s="395"/>
      <c r="WKA181" s="395"/>
      <c r="WKB181" s="395"/>
      <c r="WKC181" s="395"/>
      <c r="WKD181" s="395"/>
      <c r="WKE181" s="395"/>
      <c r="WKF181" s="395"/>
      <c r="WKG181" s="395"/>
      <c r="WKH181" s="395"/>
      <c r="WKI181" s="395"/>
      <c r="WKJ181" s="395"/>
      <c r="WKK181" s="395"/>
      <c r="WKL181" s="395"/>
      <c r="WKM181" s="395"/>
      <c r="WKN181" s="395"/>
      <c r="WKO181" s="395"/>
      <c r="WKP181" s="395"/>
      <c r="WKQ181" s="395"/>
      <c r="WKR181" s="395"/>
      <c r="WKS181" s="395"/>
      <c r="WKT181" s="395"/>
      <c r="WKU181" s="395"/>
      <c r="WKV181" s="395"/>
      <c r="WKW181" s="395"/>
      <c r="WKX181" s="395"/>
      <c r="WKY181" s="395"/>
      <c r="WKZ181" s="395"/>
      <c r="WLA181" s="395"/>
      <c r="WLB181" s="395"/>
      <c r="WLC181" s="395"/>
      <c r="WLD181" s="395"/>
      <c r="WLE181" s="395"/>
      <c r="WLF181" s="395"/>
      <c r="WLG181" s="395"/>
      <c r="WLH181" s="395"/>
      <c r="WLI181" s="395"/>
      <c r="WLJ181" s="395"/>
      <c r="WLK181" s="395"/>
      <c r="WLL181" s="395"/>
      <c r="WLM181" s="395"/>
      <c r="WLN181" s="395"/>
      <c r="WLO181" s="395"/>
      <c r="WLP181" s="395"/>
      <c r="WLQ181" s="395"/>
      <c r="WLR181" s="395"/>
      <c r="WLS181" s="395"/>
      <c r="WLT181" s="395"/>
      <c r="WLU181" s="395"/>
      <c r="WLV181" s="395"/>
      <c r="WLW181" s="395"/>
      <c r="WLX181" s="395"/>
      <c r="WLY181" s="395"/>
      <c r="WLZ181" s="395"/>
      <c r="WMA181" s="395"/>
      <c r="WMB181" s="395"/>
      <c r="WMC181" s="395"/>
      <c r="WMD181" s="395"/>
      <c r="WME181" s="395"/>
      <c r="WMF181" s="395"/>
      <c r="WMG181" s="395"/>
      <c r="WMH181" s="395"/>
      <c r="WMI181" s="395"/>
      <c r="WMJ181" s="395"/>
      <c r="WMK181" s="395"/>
      <c r="WML181" s="395"/>
      <c r="WMM181" s="395"/>
      <c r="WMN181" s="395"/>
      <c r="WMO181" s="395"/>
      <c r="WMP181" s="395"/>
      <c r="WMQ181" s="395"/>
      <c r="WMR181" s="395"/>
      <c r="WMS181" s="395"/>
      <c r="WMT181" s="395"/>
      <c r="WMU181" s="395"/>
      <c r="WMV181" s="395"/>
      <c r="WMW181" s="395"/>
      <c r="WMX181" s="395"/>
      <c r="WMY181" s="395"/>
      <c r="WMZ181" s="395"/>
      <c r="WNA181" s="395"/>
      <c r="WNB181" s="395"/>
      <c r="WNC181" s="395"/>
      <c r="WND181" s="395"/>
      <c r="WNE181" s="395"/>
      <c r="WNF181" s="395"/>
      <c r="WNG181" s="395"/>
      <c r="WNH181" s="395"/>
      <c r="WNI181" s="395"/>
      <c r="WNJ181" s="395"/>
      <c r="WNK181" s="395"/>
      <c r="WNL181" s="395"/>
      <c r="WNM181" s="395"/>
      <c r="WNN181" s="395"/>
      <c r="WNO181" s="395"/>
      <c r="WNP181" s="395"/>
      <c r="WNQ181" s="395"/>
      <c r="WNR181" s="395"/>
      <c r="WNS181" s="395"/>
      <c r="WNT181" s="395"/>
      <c r="WNU181" s="395"/>
      <c r="WNV181" s="395"/>
      <c r="WNW181" s="395"/>
      <c r="WNX181" s="395"/>
      <c r="WNY181" s="395"/>
      <c r="WNZ181" s="395"/>
      <c r="WOA181" s="395"/>
      <c r="WOB181" s="395"/>
      <c r="WOC181" s="395"/>
      <c r="WOD181" s="395"/>
      <c r="WOE181" s="395"/>
      <c r="WOF181" s="395"/>
      <c r="WOG181" s="395"/>
      <c r="WOH181" s="395"/>
      <c r="WOI181" s="395"/>
      <c r="WOJ181" s="395"/>
      <c r="WOK181" s="395"/>
      <c r="WOL181" s="395"/>
      <c r="WOM181" s="395"/>
      <c r="WON181" s="395"/>
      <c r="WOO181" s="395"/>
      <c r="WOP181" s="395"/>
      <c r="WOQ181" s="395"/>
      <c r="WOR181" s="395"/>
      <c r="WOS181" s="395"/>
      <c r="WOT181" s="395"/>
      <c r="WOU181" s="395"/>
      <c r="WOV181" s="395"/>
      <c r="WOW181" s="395"/>
      <c r="WOX181" s="395"/>
      <c r="WOY181" s="395"/>
      <c r="WOZ181" s="395"/>
      <c r="WPA181" s="395"/>
      <c r="WPB181" s="395"/>
      <c r="WPC181" s="395"/>
      <c r="WPD181" s="395"/>
      <c r="WPE181" s="395"/>
      <c r="WPF181" s="395"/>
      <c r="WPG181" s="395"/>
      <c r="WPH181" s="395"/>
      <c r="WPI181" s="395"/>
      <c r="WPJ181" s="395"/>
      <c r="WPK181" s="395"/>
      <c r="WPL181" s="395"/>
      <c r="WPM181" s="395"/>
      <c r="WPN181" s="395"/>
      <c r="WPO181" s="395"/>
      <c r="WPP181" s="395"/>
      <c r="WPQ181" s="395"/>
      <c r="WPR181" s="395"/>
      <c r="WPS181" s="395"/>
      <c r="WPT181" s="395"/>
      <c r="WPU181" s="395"/>
      <c r="WPV181" s="395"/>
      <c r="WPW181" s="395"/>
      <c r="WPX181" s="395"/>
      <c r="WPY181" s="395"/>
      <c r="WPZ181" s="395"/>
      <c r="WQA181" s="395"/>
      <c r="WQB181" s="395"/>
      <c r="WQC181" s="395"/>
      <c r="WQD181" s="395"/>
      <c r="WQE181" s="395"/>
      <c r="WQF181" s="395"/>
      <c r="WQG181" s="395"/>
      <c r="WQH181" s="395"/>
      <c r="WQI181" s="395"/>
      <c r="WQJ181" s="395"/>
      <c r="WQK181" s="395"/>
      <c r="WQL181" s="395"/>
      <c r="WQM181" s="395"/>
      <c r="WQN181" s="395"/>
      <c r="WQO181" s="395"/>
      <c r="WQP181" s="395"/>
      <c r="WQQ181" s="395"/>
      <c r="WQR181" s="395"/>
      <c r="WQS181" s="395"/>
      <c r="WQT181" s="395"/>
      <c r="WQU181" s="395"/>
      <c r="WQV181" s="395"/>
      <c r="WQW181" s="395"/>
      <c r="WQX181" s="395"/>
      <c r="WQY181" s="395"/>
      <c r="WQZ181" s="395"/>
      <c r="WRA181" s="395"/>
      <c r="WRB181" s="395"/>
      <c r="WRC181" s="395"/>
      <c r="WRD181" s="395"/>
      <c r="WRE181" s="395"/>
      <c r="WRF181" s="395"/>
      <c r="WRG181" s="395"/>
      <c r="WRH181" s="395"/>
      <c r="WRI181" s="395"/>
      <c r="WRJ181" s="395"/>
      <c r="WRK181" s="395"/>
      <c r="WRL181" s="395"/>
      <c r="WRM181" s="395"/>
      <c r="WRN181" s="395"/>
      <c r="WRO181" s="395"/>
      <c r="WRP181" s="395"/>
      <c r="WRQ181" s="395"/>
      <c r="WRR181" s="395"/>
      <c r="WRS181" s="395"/>
      <c r="WRT181" s="395"/>
      <c r="WRU181" s="395"/>
      <c r="WRV181" s="395"/>
      <c r="WRW181" s="395"/>
      <c r="WRX181" s="395"/>
      <c r="WRY181" s="395"/>
      <c r="WRZ181" s="395"/>
      <c r="WSA181" s="395"/>
      <c r="WSB181" s="395"/>
      <c r="WSC181" s="395"/>
      <c r="WSD181" s="395"/>
      <c r="WSE181" s="395"/>
      <c r="WSF181" s="395"/>
      <c r="WSG181" s="395"/>
      <c r="WSH181" s="395"/>
      <c r="WSI181" s="395"/>
      <c r="WSJ181" s="395"/>
      <c r="WSK181" s="395"/>
      <c r="WSL181" s="395"/>
      <c r="WSM181" s="395"/>
      <c r="WSN181" s="395"/>
      <c r="WSO181" s="395"/>
      <c r="WSP181" s="395"/>
      <c r="WSQ181" s="395"/>
      <c r="WSR181" s="395"/>
      <c r="WSS181" s="395"/>
      <c r="WST181" s="395"/>
      <c r="WSU181" s="395"/>
      <c r="WSV181" s="395"/>
      <c r="WSW181" s="395"/>
      <c r="WSX181" s="395"/>
      <c r="WSY181" s="395"/>
      <c r="WSZ181" s="395"/>
      <c r="WTA181" s="395"/>
      <c r="WTB181" s="395"/>
      <c r="WTC181" s="395"/>
      <c r="WTD181" s="395"/>
      <c r="WTE181" s="395"/>
      <c r="WTF181" s="395"/>
      <c r="WTG181" s="395"/>
      <c r="WTH181" s="395"/>
      <c r="WTI181" s="395"/>
      <c r="WTJ181" s="395"/>
      <c r="WTK181" s="395"/>
      <c r="WTL181" s="395"/>
      <c r="WTM181" s="395"/>
      <c r="WTN181" s="395"/>
      <c r="WTO181" s="395"/>
      <c r="WTP181" s="395"/>
      <c r="WTQ181" s="395"/>
      <c r="WTR181" s="395"/>
      <c r="WTS181" s="395"/>
      <c r="WTT181" s="395"/>
      <c r="WTU181" s="395"/>
      <c r="WTV181" s="395"/>
      <c r="WTW181" s="395"/>
      <c r="WTX181" s="395"/>
      <c r="WTY181" s="395"/>
      <c r="WTZ181" s="395"/>
      <c r="WUA181" s="395"/>
      <c r="WUB181" s="395"/>
      <c r="WUC181" s="395"/>
      <c r="WUD181" s="395"/>
      <c r="WUE181" s="395"/>
      <c r="WUF181" s="395"/>
      <c r="WUG181" s="395"/>
      <c r="WUH181" s="395"/>
      <c r="WUI181" s="395"/>
      <c r="WUJ181" s="395"/>
      <c r="WUK181" s="395"/>
      <c r="WUL181" s="395"/>
      <c r="WUM181" s="395"/>
      <c r="WUN181" s="395"/>
      <c r="WUO181" s="395"/>
      <c r="WUP181" s="395"/>
      <c r="WUQ181" s="395"/>
      <c r="WUR181" s="395"/>
      <c r="WUS181" s="395"/>
      <c r="WUT181" s="395"/>
      <c r="WUU181" s="395"/>
      <c r="WUV181" s="395"/>
      <c r="WUW181" s="395"/>
      <c r="WUX181" s="395"/>
      <c r="WUY181" s="395"/>
      <c r="WUZ181" s="395"/>
      <c r="WVA181" s="395"/>
      <c r="WVB181" s="395"/>
      <c r="WVC181" s="395"/>
      <c r="WVD181" s="395"/>
      <c r="WVE181" s="395"/>
      <c r="WVF181" s="395"/>
      <c r="WVG181" s="395"/>
      <c r="WVH181" s="395"/>
      <c r="WVI181" s="395"/>
      <c r="WVJ181" s="395"/>
      <c r="WVK181" s="395"/>
      <c r="WVL181" s="395"/>
      <c r="WVM181" s="395"/>
      <c r="WVN181" s="395"/>
      <c r="WVO181" s="395"/>
      <c r="WVP181" s="395"/>
      <c r="WVQ181" s="395"/>
      <c r="WVR181" s="395"/>
      <c r="WVS181" s="395"/>
      <c r="WVT181" s="395"/>
      <c r="WVU181" s="395"/>
      <c r="WVV181" s="395"/>
      <c r="WVW181" s="395"/>
      <c r="WVX181" s="395"/>
      <c r="WVY181" s="395"/>
      <c r="WVZ181" s="395"/>
      <c r="WWA181" s="395"/>
      <c r="WWB181" s="395"/>
    </row>
    <row r="182" spans="1:16148" s="367" customFormat="1" x14ac:dyDescent="0.2">
      <c r="A182" s="366" t="s">
        <v>1945</v>
      </c>
      <c r="B182" s="364">
        <f>'SH Pattern'!D96</f>
        <v>0</v>
      </c>
      <c r="C182" s="364">
        <f>'SH Pattern'!AB96</f>
        <v>0</v>
      </c>
      <c r="D182" s="364">
        <f>'SH Pattern'!AZ96</f>
        <v>0</v>
      </c>
      <c r="E182" s="364">
        <f>'SH Pattern'!CJ96</f>
        <v>0</v>
      </c>
      <c r="F182" s="364">
        <f>'SH Pattern'!DH96</f>
        <v>0</v>
      </c>
      <c r="G182" s="364">
        <f>'SH Pattern'!EF96</f>
        <v>0</v>
      </c>
      <c r="H182" s="364">
        <f>'SH Pattern'!FD96</f>
        <v>0</v>
      </c>
      <c r="I182" s="364">
        <f>'SH Pattern'!GB96</f>
        <v>0</v>
      </c>
      <c r="J182" s="364">
        <f>'SH Pattern'!GZ96</f>
        <v>0</v>
      </c>
      <c r="K182" s="364">
        <f>'SH Pattern'!HX96</f>
        <v>0</v>
      </c>
      <c r="L182" s="364">
        <f>'SH Pattern'!IV96</f>
        <v>0</v>
      </c>
      <c r="M182" s="364">
        <f>'SH Pattern'!JT96</f>
        <v>0</v>
      </c>
      <c r="N182" s="364">
        <f>'SH Pattern'!KX96</f>
        <v>0</v>
      </c>
      <c r="O182" s="364">
        <f>'SH Pattern'!LV96</f>
        <v>0</v>
      </c>
      <c r="P182" s="364">
        <f>'SH Pattern'!MT96</f>
        <v>0</v>
      </c>
      <c r="Q182" s="364">
        <f>'SH Pattern'!NR96</f>
        <v>0</v>
      </c>
      <c r="R182" s="365">
        <f>'SH Pattern'!OP96</f>
        <v>0</v>
      </c>
      <c r="S182" s="395"/>
      <c r="T182" s="395"/>
      <c r="U182" s="395"/>
      <c r="V182" s="395"/>
      <c r="W182" s="395"/>
      <c r="X182" s="395"/>
      <c r="Y182" s="395"/>
      <c r="Z182" s="395"/>
      <c r="AA182" s="395"/>
      <c r="AB182" s="395"/>
      <c r="AC182" s="395"/>
      <c r="AD182" s="395"/>
      <c r="AE182" s="395"/>
      <c r="AF182" s="395"/>
      <c r="AG182" s="395"/>
      <c r="AH182" s="395"/>
      <c r="AI182" s="395"/>
      <c r="AJ182" s="395"/>
      <c r="AK182" s="395"/>
      <c r="AL182" s="395"/>
      <c r="AM182" s="395"/>
      <c r="AN182" s="395"/>
      <c r="AO182" s="395"/>
      <c r="AP182" s="395"/>
      <c r="AQ182" s="395"/>
      <c r="AR182" s="395"/>
      <c r="AS182" s="395"/>
      <c r="AT182" s="395"/>
      <c r="AU182" s="395"/>
      <c r="AV182" s="395"/>
      <c r="AW182" s="395"/>
      <c r="AX182" s="395"/>
      <c r="AY182" s="395"/>
      <c r="AZ182" s="395"/>
      <c r="BA182" s="395"/>
      <c r="BB182" s="395"/>
      <c r="BC182" s="395"/>
      <c r="BD182" s="395"/>
      <c r="BE182" s="395"/>
      <c r="BF182" s="395"/>
      <c r="BG182" s="395"/>
      <c r="BH182" s="395"/>
      <c r="BI182" s="395"/>
      <c r="BJ182" s="395"/>
      <c r="BK182" s="395"/>
      <c r="BL182" s="395"/>
      <c r="BM182" s="395"/>
      <c r="BN182" s="395"/>
      <c r="BO182" s="395"/>
      <c r="BP182" s="395"/>
      <c r="BQ182" s="395"/>
      <c r="BR182" s="395"/>
      <c r="BS182" s="395"/>
      <c r="BT182" s="395"/>
      <c r="BU182" s="395"/>
      <c r="BV182" s="395"/>
      <c r="BW182" s="395"/>
      <c r="BX182" s="395"/>
      <c r="BY182" s="395"/>
      <c r="BZ182" s="395"/>
      <c r="CA182" s="395"/>
      <c r="CB182" s="395"/>
      <c r="CC182" s="395"/>
      <c r="CD182" s="395"/>
      <c r="CE182" s="395"/>
      <c r="CF182" s="395"/>
      <c r="CG182" s="395"/>
      <c r="CH182" s="395"/>
      <c r="CI182" s="395"/>
      <c r="CJ182" s="395"/>
      <c r="CK182" s="395"/>
      <c r="CL182" s="395"/>
      <c r="CM182" s="395"/>
      <c r="CN182" s="395"/>
      <c r="CO182" s="395"/>
      <c r="CP182" s="395"/>
      <c r="CQ182" s="395"/>
      <c r="CR182" s="395"/>
      <c r="CS182" s="395"/>
      <c r="CT182" s="395"/>
      <c r="CU182" s="395"/>
      <c r="CV182" s="395"/>
      <c r="CW182" s="395"/>
      <c r="CX182" s="395"/>
      <c r="CY182" s="395"/>
      <c r="CZ182" s="395"/>
      <c r="DA182" s="395"/>
      <c r="DB182" s="395"/>
      <c r="DC182" s="395"/>
      <c r="DD182" s="395"/>
      <c r="DE182" s="395"/>
      <c r="DF182" s="395"/>
      <c r="DG182" s="395"/>
      <c r="DH182" s="395"/>
      <c r="DI182" s="395"/>
      <c r="DJ182" s="395"/>
      <c r="DK182" s="395"/>
      <c r="DL182" s="395"/>
      <c r="DM182" s="395"/>
      <c r="DN182" s="395"/>
      <c r="DO182" s="395"/>
      <c r="DP182" s="395"/>
      <c r="DQ182" s="395"/>
      <c r="DR182" s="395"/>
      <c r="DS182" s="395"/>
      <c r="DT182" s="395"/>
      <c r="DU182" s="395"/>
      <c r="DV182" s="395"/>
      <c r="DW182" s="395"/>
      <c r="DX182" s="395"/>
      <c r="DY182" s="395"/>
      <c r="DZ182" s="395"/>
      <c r="EA182" s="395"/>
      <c r="EB182" s="395"/>
      <c r="EC182" s="395"/>
      <c r="ED182" s="395"/>
      <c r="EE182" s="395"/>
      <c r="EF182" s="395"/>
      <c r="EG182" s="395"/>
      <c r="EH182" s="395"/>
      <c r="EI182" s="395"/>
      <c r="EJ182" s="395"/>
      <c r="EK182" s="395"/>
      <c r="EL182" s="395"/>
      <c r="EM182" s="395"/>
      <c r="EN182" s="395"/>
      <c r="EO182" s="395"/>
      <c r="EP182" s="395"/>
      <c r="EQ182" s="395"/>
      <c r="ER182" s="395"/>
      <c r="ES182" s="395"/>
      <c r="ET182" s="395"/>
      <c r="EU182" s="395"/>
      <c r="EV182" s="395"/>
      <c r="EW182" s="395"/>
      <c r="EX182" s="395"/>
      <c r="EY182" s="395"/>
      <c r="EZ182" s="395"/>
      <c r="FA182" s="395"/>
      <c r="FB182" s="395"/>
      <c r="FC182" s="395"/>
      <c r="FD182" s="395"/>
      <c r="FE182" s="395"/>
      <c r="FF182" s="395"/>
      <c r="FG182" s="395"/>
      <c r="FH182" s="395"/>
      <c r="FI182" s="395"/>
      <c r="FJ182" s="395"/>
      <c r="FK182" s="395"/>
      <c r="FL182" s="395"/>
      <c r="FM182" s="395"/>
      <c r="FN182" s="395"/>
      <c r="FO182" s="395"/>
      <c r="FP182" s="395"/>
      <c r="FQ182" s="395"/>
      <c r="FR182" s="395"/>
      <c r="FS182" s="395"/>
      <c r="FT182" s="395"/>
      <c r="FU182" s="395"/>
      <c r="FV182" s="395"/>
      <c r="FW182" s="395"/>
      <c r="FX182" s="395"/>
      <c r="FY182" s="395"/>
      <c r="FZ182" s="395"/>
      <c r="GA182" s="395"/>
      <c r="GB182" s="395"/>
      <c r="GC182" s="395"/>
      <c r="GD182" s="395"/>
      <c r="GE182" s="395"/>
      <c r="GF182" s="395"/>
      <c r="GG182" s="395"/>
      <c r="GH182" s="395"/>
      <c r="GI182" s="395"/>
      <c r="GJ182" s="395"/>
      <c r="GK182" s="395"/>
      <c r="GL182" s="395"/>
      <c r="GM182" s="395"/>
      <c r="GN182" s="395"/>
      <c r="GO182" s="395"/>
      <c r="GP182" s="395"/>
      <c r="GQ182" s="395"/>
      <c r="GR182" s="395"/>
      <c r="GS182" s="395"/>
      <c r="GT182" s="395"/>
      <c r="GU182" s="395"/>
      <c r="GV182" s="395"/>
      <c r="GW182" s="395"/>
      <c r="GX182" s="395"/>
      <c r="GY182" s="395"/>
      <c r="GZ182" s="395"/>
      <c r="HA182" s="395"/>
      <c r="HB182" s="395"/>
      <c r="HC182" s="395"/>
      <c r="HD182" s="395"/>
      <c r="HE182" s="395"/>
      <c r="HF182" s="395"/>
      <c r="HG182" s="395"/>
      <c r="HH182" s="395"/>
      <c r="HI182" s="395"/>
      <c r="HJ182" s="395"/>
      <c r="HK182" s="395"/>
      <c r="HL182" s="395"/>
      <c r="HM182" s="395"/>
      <c r="HN182" s="395"/>
      <c r="HO182" s="395"/>
      <c r="HP182" s="395"/>
      <c r="HQ182" s="395"/>
      <c r="HR182" s="395"/>
      <c r="HS182" s="395"/>
      <c r="HT182" s="395"/>
      <c r="HU182" s="395"/>
      <c r="HV182" s="395"/>
      <c r="HW182" s="395"/>
      <c r="HX182" s="395"/>
      <c r="HY182" s="395"/>
      <c r="HZ182" s="395"/>
      <c r="IA182" s="395"/>
      <c r="IB182" s="395"/>
      <c r="IC182" s="395"/>
      <c r="ID182" s="395"/>
      <c r="IE182" s="395"/>
      <c r="IF182" s="395"/>
      <c r="IG182" s="395"/>
      <c r="IH182" s="395"/>
      <c r="II182" s="395"/>
      <c r="IJ182" s="395"/>
      <c r="IK182" s="395"/>
      <c r="IL182" s="395"/>
      <c r="IM182" s="395"/>
      <c r="IN182" s="395"/>
      <c r="IO182" s="395"/>
      <c r="IP182" s="395"/>
      <c r="IQ182" s="395"/>
      <c r="IR182" s="395"/>
      <c r="IS182" s="395"/>
      <c r="IT182" s="395"/>
      <c r="IU182" s="395"/>
      <c r="IV182" s="395"/>
      <c r="IW182" s="395"/>
      <c r="IX182" s="395"/>
      <c r="IY182" s="395"/>
      <c r="IZ182" s="395"/>
      <c r="JA182" s="395"/>
      <c r="JB182" s="395"/>
      <c r="JC182" s="395"/>
      <c r="JD182" s="395"/>
      <c r="JE182" s="395"/>
      <c r="JF182" s="395"/>
      <c r="JG182" s="395"/>
      <c r="JH182" s="395"/>
      <c r="JI182" s="395"/>
      <c r="JJ182" s="395"/>
      <c r="JK182" s="395"/>
      <c r="JL182" s="395"/>
      <c r="JM182" s="395"/>
      <c r="JN182" s="395"/>
      <c r="JO182" s="395"/>
      <c r="JP182" s="395"/>
      <c r="JQ182" s="395"/>
      <c r="JR182" s="395"/>
      <c r="JS182" s="395"/>
      <c r="JT182" s="395"/>
      <c r="JU182" s="395"/>
      <c r="JV182" s="395"/>
      <c r="JW182" s="395"/>
      <c r="JX182" s="395"/>
      <c r="JY182" s="395"/>
      <c r="JZ182" s="395"/>
      <c r="KA182" s="395"/>
      <c r="KB182" s="395"/>
      <c r="KC182" s="395"/>
      <c r="KD182" s="395"/>
      <c r="KE182" s="395"/>
      <c r="KF182" s="395"/>
      <c r="KG182" s="395"/>
      <c r="KH182" s="395"/>
      <c r="KI182" s="395"/>
      <c r="KJ182" s="395"/>
      <c r="KK182" s="395"/>
      <c r="KL182" s="395"/>
      <c r="KM182" s="395"/>
      <c r="KN182" s="395"/>
      <c r="KO182" s="395"/>
      <c r="KP182" s="395"/>
      <c r="KQ182" s="395"/>
      <c r="KR182" s="395"/>
      <c r="KS182" s="395"/>
      <c r="KT182" s="395"/>
      <c r="KU182" s="395"/>
      <c r="KV182" s="395"/>
      <c r="KW182" s="395"/>
      <c r="KX182" s="395"/>
      <c r="KY182" s="395"/>
      <c r="KZ182" s="395"/>
      <c r="LA182" s="395"/>
      <c r="LB182" s="395"/>
      <c r="LC182" s="395"/>
      <c r="LD182" s="395"/>
      <c r="LE182" s="395"/>
      <c r="LF182" s="395"/>
      <c r="LG182" s="395"/>
      <c r="LH182" s="395"/>
      <c r="LI182" s="395"/>
      <c r="LJ182" s="395"/>
      <c r="LK182" s="395"/>
      <c r="LL182" s="395"/>
      <c r="LM182" s="395"/>
      <c r="LN182" s="395"/>
      <c r="LO182" s="395"/>
      <c r="LP182" s="395"/>
      <c r="LQ182" s="395"/>
      <c r="LR182" s="395"/>
      <c r="LS182" s="395"/>
      <c r="LT182" s="395"/>
      <c r="LU182" s="395"/>
      <c r="LV182" s="395"/>
      <c r="LW182" s="395"/>
      <c r="LX182" s="395"/>
      <c r="LY182" s="395"/>
      <c r="LZ182" s="395"/>
      <c r="MA182" s="395"/>
      <c r="MB182" s="395"/>
      <c r="MC182" s="395"/>
      <c r="MD182" s="395"/>
      <c r="ME182" s="395"/>
      <c r="MF182" s="395"/>
      <c r="MG182" s="395"/>
      <c r="MH182" s="395"/>
      <c r="MI182" s="395"/>
      <c r="MJ182" s="395"/>
      <c r="MK182" s="395"/>
      <c r="ML182" s="395"/>
      <c r="MM182" s="395"/>
      <c r="MN182" s="395"/>
      <c r="MO182" s="395"/>
      <c r="MP182" s="395"/>
      <c r="MQ182" s="395"/>
      <c r="MR182" s="395"/>
      <c r="MS182" s="395"/>
      <c r="MT182" s="395"/>
      <c r="MU182" s="395"/>
      <c r="MV182" s="395"/>
      <c r="MW182" s="395"/>
      <c r="MX182" s="395"/>
      <c r="MY182" s="395"/>
      <c r="MZ182" s="395"/>
      <c r="NA182" s="395"/>
      <c r="NB182" s="395"/>
      <c r="NC182" s="395"/>
      <c r="ND182" s="395"/>
      <c r="NE182" s="395"/>
      <c r="NF182" s="395"/>
      <c r="NG182" s="395"/>
      <c r="NH182" s="395"/>
      <c r="NI182" s="395"/>
      <c r="NJ182" s="395"/>
      <c r="NK182" s="395"/>
      <c r="NL182" s="395"/>
      <c r="NM182" s="395"/>
      <c r="NN182" s="395"/>
      <c r="NO182" s="395"/>
      <c r="NP182" s="395"/>
      <c r="NQ182" s="395"/>
      <c r="NR182" s="395"/>
      <c r="NS182" s="395"/>
      <c r="NT182" s="395"/>
      <c r="NU182" s="395"/>
      <c r="NV182" s="395"/>
      <c r="NW182" s="395"/>
      <c r="NX182" s="395"/>
      <c r="NY182" s="395"/>
      <c r="NZ182" s="395"/>
      <c r="OA182" s="395"/>
      <c r="OB182" s="395"/>
      <c r="OC182" s="395"/>
      <c r="OD182" s="395"/>
      <c r="OE182" s="395"/>
      <c r="OF182" s="395"/>
      <c r="OG182" s="395"/>
      <c r="OH182" s="395"/>
      <c r="OI182" s="395"/>
      <c r="OJ182" s="395"/>
      <c r="OK182" s="395"/>
      <c r="OL182" s="395"/>
      <c r="OM182" s="395"/>
      <c r="ON182" s="395"/>
      <c r="OO182" s="395"/>
      <c r="OP182" s="395"/>
      <c r="OQ182" s="395"/>
      <c r="OR182" s="395"/>
      <c r="OS182" s="395"/>
      <c r="OT182" s="395"/>
      <c r="OU182" s="395"/>
      <c r="OV182" s="395"/>
      <c r="OW182" s="395"/>
      <c r="OX182" s="395"/>
      <c r="OY182" s="395"/>
      <c r="OZ182" s="395"/>
      <c r="PA182" s="395"/>
      <c r="PB182" s="395"/>
      <c r="PC182" s="395"/>
      <c r="PD182" s="395"/>
      <c r="PE182" s="395"/>
      <c r="PF182" s="395"/>
      <c r="PG182" s="395"/>
      <c r="PH182" s="395"/>
      <c r="PI182" s="395"/>
      <c r="PJ182" s="395"/>
      <c r="PK182" s="395"/>
      <c r="PL182" s="395"/>
      <c r="PM182" s="395"/>
      <c r="PN182" s="395"/>
      <c r="PO182" s="395"/>
      <c r="PP182" s="395"/>
      <c r="PQ182" s="395"/>
      <c r="PR182" s="395"/>
      <c r="PS182" s="395"/>
      <c r="PT182" s="395"/>
      <c r="PU182" s="395"/>
      <c r="PV182" s="395"/>
      <c r="PW182" s="395"/>
      <c r="PX182" s="395"/>
      <c r="PY182" s="395"/>
      <c r="PZ182" s="395"/>
      <c r="QA182" s="395"/>
      <c r="QB182" s="395"/>
      <c r="QC182" s="395"/>
      <c r="QD182" s="395"/>
      <c r="QE182" s="395"/>
      <c r="QF182" s="395"/>
      <c r="QG182" s="395"/>
      <c r="QH182" s="395"/>
      <c r="QI182" s="395"/>
      <c r="QJ182" s="395"/>
      <c r="QK182" s="395"/>
      <c r="QL182" s="395"/>
      <c r="QM182" s="395"/>
      <c r="QN182" s="395"/>
      <c r="QO182" s="395"/>
      <c r="QP182" s="395"/>
      <c r="QQ182" s="395"/>
      <c r="QR182" s="395"/>
      <c r="QS182" s="395"/>
      <c r="QT182" s="395"/>
      <c r="QU182" s="395"/>
      <c r="QV182" s="395"/>
      <c r="QW182" s="395"/>
      <c r="QX182" s="395"/>
      <c r="QY182" s="395"/>
      <c r="QZ182" s="395"/>
      <c r="RA182" s="395"/>
      <c r="RB182" s="395"/>
      <c r="RC182" s="395"/>
      <c r="RD182" s="395"/>
      <c r="RE182" s="395"/>
      <c r="RF182" s="395"/>
      <c r="RG182" s="395"/>
      <c r="RH182" s="395"/>
      <c r="RI182" s="395"/>
      <c r="RJ182" s="395"/>
      <c r="RK182" s="395"/>
      <c r="RL182" s="395"/>
      <c r="RM182" s="395"/>
      <c r="RN182" s="395"/>
      <c r="RO182" s="395"/>
      <c r="RP182" s="395"/>
      <c r="RQ182" s="395"/>
      <c r="RR182" s="395"/>
      <c r="RS182" s="395"/>
      <c r="RT182" s="395"/>
      <c r="RU182" s="395"/>
      <c r="RV182" s="395"/>
      <c r="RW182" s="395"/>
      <c r="RX182" s="395"/>
      <c r="RY182" s="395"/>
      <c r="RZ182" s="395"/>
      <c r="SA182" s="395"/>
      <c r="SB182" s="395"/>
      <c r="SC182" s="395"/>
      <c r="SD182" s="395"/>
      <c r="SE182" s="395"/>
      <c r="SF182" s="395"/>
      <c r="SG182" s="395"/>
      <c r="SH182" s="395"/>
      <c r="SI182" s="395"/>
      <c r="SJ182" s="395"/>
      <c r="SK182" s="395"/>
      <c r="SL182" s="395"/>
      <c r="SM182" s="395"/>
      <c r="SN182" s="395"/>
      <c r="SO182" s="395"/>
      <c r="SP182" s="395"/>
      <c r="SQ182" s="395"/>
      <c r="SR182" s="395"/>
      <c r="SS182" s="395"/>
      <c r="ST182" s="395"/>
      <c r="SU182" s="395"/>
      <c r="SV182" s="395"/>
      <c r="SW182" s="395"/>
      <c r="SX182" s="395"/>
      <c r="SY182" s="395"/>
      <c r="SZ182" s="395"/>
      <c r="TA182" s="395"/>
      <c r="TB182" s="395"/>
      <c r="TC182" s="395"/>
      <c r="TD182" s="395"/>
      <c r="TE182" s="395"/>
      <c r="TF182" s="395"/>
      <c r="TG182" s="395"/>
      <c r="TH182" s="395"/>
      <c r="TI182" s="395"/>
      <c r="TJ182" s="395"/>
      <c r="TK182" s="395"/>
      <c r="TL182" s="395"/>
      <c r="TM182" s="395"/>
      <c r="TN182" s="395"/>
      <c r="TO182" s="395"/>
      <c r="TP182" s="395"/>
      <c r="TQ182" s="395"/>
      <c r="TR182" s="395"/>
      <c r="TS182" s="395"/>
      <c r="TT182" s="395"/>
      <c r="TU182" s="395"/>
      <c r="TV182" s="395"/>
      <c r="TW182" s="395"/>
      <c r="TX182" s="395"/>
      <c r="TY182" s="395"/>
      <c r="TZ182" s="395"/>
      <c r="UA182" s="395"/>
      <c r="UB182" s="395"/>
      <c r="UC182" s="395"/>
      <c r="UD182" s="395"/>
      <c r="UE182" s="395"/>
      <c r="UF182" s="395"/>
      <c r="UG182" s="395"/>
      <c r="UH182" s="395"/>
      <c r="UI182" s="395"/>
      <c r="UJ182" s="395"/>
      <c r="UK182" s="395"/>
      <c r="UL182" s="395"/>
      <c r="UM182" s="395"/>
      <c r="UN182" s="395"/>
      <c r="UO182" s="395"/>
      <c r="UP182" s="395"/>
      <c r="UQ182" s="395"/>
      <c r="UR182" s="395"/>
      <c r="US182" s="395"/>
      <c r="UT182" s="395"/>
      <c r="UU182" s="395"/>
      <c r="UV182" s="395"/>
      <c r="UW182" s="395"/>
      <c r="UX182" s="395"/>
      <c r="UY182" s="395"/>
      <c r="UZ182" s="395"/>
      <c r="VA182" s="395"/>
      <c r="VB182" s="395"/>
      <c r="VC182" s="395"/>
      <c r="VD182" s="395"/>
      <c r="VE182" s="395"/>
      <c r="VF182" s="395"/>
      <c r="VG182" s="395"/>
      <c r="VH182" s="395"/>
      <c r="VI182" s="395"/>
      <c r="VJ182" s="395"/>
      <c r="VK182" s="395"/>
      <c r="VL182" s="395"/>
      <c r="VM182" s="395"/>
      <c r="VN182" s="395"/>
      <c r="VO182" s="395"/>
      <c r="VP182" s="395"/>
      <c r="VQ182" s="395"/>
      <c r="VR182" s="395"/>
      <c r="VS182" s="395"/>
      <c r="VT182" s="395"/>
      <c r="VU182" s="395"/>
      <c r="VV182" s="395"/>
      <c r="VW182" s="395"/>
      <c r="VX182" s="395"/>
      <c r="VY182" s="395"/>
      <c r="VZ182" s="395"/>
      <c r="WA182" s="395"/>
      <c r="WB182" s="395"/>
      <c r="WC182" s="395"/>
      <c r="WD182" s="395"/>
      <c r="WE182" s="395"/>
      <c r="WF182" s="395"/>
      <c r="WG182" s="395"/>
      <c r="WH182" s="395"/>
      <c r="WI182" s="395"/>
      <c r="WJ182" s="395"/>
      <c r="WK182" s="395"/>
      <c r="WL182" s="395"/>
      <c r="WM182" s="395"/>
      <c r="WN182" s="395"/>
      <c r="WO182" s="395"/>
      <c r="WP182" s="395"/>
      <c r="WQ182" s="395"/>
      <c r="WR182" s="395"/>
      <c r="WS182" s="395"/>
      <c r="WT182" s="395"/>
      <c r="WU182" s="395"/>
      <c r="WV182" s="395"/>
      <c r="WW182" s="395"/>
      <c r="WX182" s="395"/>
      <c r="WY182" s="395"/>
      <c r="WZ182" s="395"/>
      <c r="XA182" s="395"/>
      <c r="XB182" s="395"/>
      <c r="XC182" s="395"/>
      <c r="XD182" s="395"/>
      <c r="XE182" s="395"/>
      <c r="XF182" s="395"/>
      <c r="XG182" s="395"/>
      <c r="XH182" s="395"/>
      <c r="XI182" s="395"/>
      <c r="XJ182" s="395"/>
      <c r="XK182" s="395"/>
      <c r="XL182" s="395"/>
      <c r="XM182" s="395"/>
      <c r="XN182" s="395"/>
      <c r="XO182" s="395"/>
      <c r="XP182" s="395"/>
      <c r="XQ182" s="395"/>
      <c r="XR182" s="395"/>
      <c r="XS182" s="395"/>
      <c r="XT182" s="395"/>
      <c r="XU182" s="395"/>
      <c r="XV182" s="395"/>
      <c r="XW182" s="395"/>
      <c r="XX182" s="395"/>
      <c r="XY182" s="395"/>
      <c r="XZ182" s="395"/>
      <c r="YA182" s="395"/>
      <c r="YB182" s="395"/>
      <c r="YC182" s="395"/>
      <c r="YD182" s="395"/>
      <c r="YE182" s="395"/>
      <c r="YF182" s="395"/>
      <c r="YG182" s="395"/>
      <c r="YH182" s="395"/>
      <c r="YI182" s="395"/>
      <c r="YJ182" s="395"/>
      <c r="YK182" s="395"/>
      <c r="YL182" s="395"/>
      <c r="YM182" s="395"/>
      <c r="YN182" s="395"/>
      <c r="YO182" s="395"/>
      <c r="YP182" s="395"/>
      <c r="YQ182" s="395"/>
      <c r="YR182" s="395"/>
      <c r="YS182" s="395"/>
      <c r="YT182" s="395"/>
      <c r="YU182" s="395"/>
      <c r="YV182" s="395"/>
      <c r="YW182" s="395"/>
      <c r="YX182" s="395"/>
      <c r="YY182" s="395"/>
      <c r="YZ182" s="395"/>
      <c r="ZA182" s="395"/>
      <c r="ZB182" s="395"/>
      <c r="ZC182" s="395"/>
      <c r="ZD182" s="395"/>
      <c r="ZE182" s="395"/>
      <c r="ZF182" s="395"/>
      <c r="ZG182" s="395"/>
      <c r="ZH182" s="395"/>
      <c r="ZI182" s="395"/>
      <c r="ZJ182" s="395"/>
      <c r="ZK182" s="395"/>
      <c r="ZL182" s="395"/>
      <c r="ZM182" s="395"/>
      <c r="ZN182" s="395"/>
      <c r="ZO182" s="395"/>
      <c r="ZP182" s="395"/>
      <c r="ZQ182" s="395"/>
      <c r="ZR182" s="395"/>
      <c r="ZS182" s="395"/>
      <c r="ZT182" s="395"/>
      <c r="ZU182" s="395"/>
      <c r="ZV182" s="395"/>
      <c r="ZW182" s="395"/>
      <c r="ZX182" s="395"/>
      <c r="ZY182" s="395"/>
      <c r="ZZ182" s="395"/>
      <c r="AAA182" s="395"/>
      <c r="AAB182" s="395"/>
      <c r="AAC182" s="395"/>
      <c r="AAD182" s="395"/>
      <c r="AAE182" s="395"/>
      <c r="AAF182" s="395"/>
      <c r="AAG182" s="395"/>
      <c r="AAH182" s="395"/>
      <c r="AAI182" s="395"/>
      <c r="AAJ182" s="395"/>
      <c r="AAK182" s="395"/>
      <c r="AAL182" s="395"/>
      <c r="AAM182" s="395"/>
      <c r="AAN182" s="395"/>
      <c r="AAO182" s="395"/>
      <c r="AAP182" s="395"/>
      <c r="AAQ182" s="395"/>
      <c r="AAR182" s="395"/>
      <c r="AAS182" s="395"/>
      <c r="AAT182" s="395"/>
      <c r="AAU182" s="395"/>
      <c r="AAV182" s="395"/>
      <c r="AAW182" s="395"/>
      <c r="AAX182" s="395"/>
      <c r="AAY182" s="395"/>
      <c r="AAZ182" s="395"/>
      <c r="ABA182" s="395"/>
      <c r="ABB182" s="395"/>
      <c r="ABC182" s="395"/>
      <c r="ABD182" s="395"/>
      <c r="ABE182" s="395"/>
      <c r="ABF182" s="395"/>
      <c r="ABG182" s="395"/>
      <c r="ABH182" s="395"/>
      <c r="ABI182" s="395"/>
      <c r="ABJ182" s="395"/>
      <c r="ABK182" s="395"/>
      <c r="ABL182" s="395"/>
      <c r="ABM182" s="395"/>
      <c r="ABN182" s="395"/>
      <c r="ABO182" s="395"/>
      <c r="ABP182" s="395"/>
      <c r="ABQ182" s="395"/>
      <c r="ABR182" s="395"/>
      <c r="ABS182" s="395"/>
      <c r="ABT182" s="395"/>
      <c r="ABU182" s="395"/>
      <c r="ABV182" s="395"/>
      <c r="ABW182" s="395"/>
      <c r="ABX182" s="395"/>
      <c r="ABY182" s="395"/>
      <c r="ABZ182" s="395"/>
      <c r="ACA182" s="395"/>
      <c r="ACB182" s="395"/>
      <c r="ACC182" s="395"/>
      <c r="ACD182" s="395"/>
      <c r="ACE182" s="395"/>
      <c r="ACF182" s="395"/>
      <c r="ACG182" s="395"/>
      <c r="ACH182" s="395"/>
      <c r="ACI182" s="395"/>
      <c r="ACJ182" s="395"/>
      <c r="ACK182" s="395"/>
      <c r="ACL182" s="395"/>
      <c r="ACM182" s="395"/>
      <c r="ACN182" s="395"/>
      <c r="ACO182" s="395"/>
      <c r="ACP182" s="395"/>
      <c r="ACQ182" s="395"/>
      <c r="ACR182" s="395"/>
      <c r="ACS182" s="395"/>
      <c r="ACT182" s="395"/>
      <c r="ACU182" s="395"/>
      <c r="ACV182" s="395"/>
      <c r="ACW182" s="395"/>
      <c r="ACX182" s="395"/>
      <c r="ACY182" s="395"/>
      <c r="ACZ182" s="395"/>
      <c r="ADA182" s="395"/>
      <c r="ADB182" s="395"/>
      <c r="ADC182" s="395"/>
      <c r="ADD182" s="395"/>
      <c r="ADE182" s="395"/>
      <c r="ADF182" s="395"/>
      <c r="ADG182" s="395"/>
      <c r="ADH182" s="395"/>
      <c r="ADI182" s="395"/>
      <c r="ADJ182" s="395"/>
      <c r="ADK182" s="395"/>
      <c r="ADL182" s="395"/>
      <c r="ADM182" s="395"/>
      <c r="ADN182" s="395"/>
      <c r="ADO182" s="395"/>
      <c r="ADP182" s="395"/>
      <c r="ADQ182" s="395"/>
      <c r="ADR182" s="395"/>
      <c r="ADS182" s="395"/>
      <c r="ADT182" s="395"/>
      <c r="ADU182" s="395"/>
      <c r="ADV182" s="395"/>
      <c r="ADW182" s="395"/>
      <c r="ADX182" s="395"/>
      <c r="ADY182" s="395"/>
      <c r="ADZ182" s="395"/>
      <c r="AEA182" s="395"/>
      <c r="AEB182" s="395"/>
      <c r="AEC182" s="395"/>
      <c r="AED182" s="395"/>
      <c r="AEE182" s="395"/>
      <c r="AEF182" s="395"/>
      <c r="AEG182" s="395"/>
      <c r="AEH182" s="395"/>
      <c r="AEI182" s="395"/>
      <c r="AEJ182" s="395"/>
      <c r="AEK182" s="395"/>
      <c r="AEL182" s="395"/>
      <c r="AEM182" s="395"/>
      <c r="AEN182" s="395"/>
      <c r="AEO182" s="395"/>
      <c r="AEP182" s="395"/>
      <c r="AEQ182" s="395"/>
      <c r="AER182" s="395"/>
      <c r="AES182" s="395"/>
      <c r="AET182" s="395"/>
      <c r="AEU182" s="395"/>
      <c r="AEV182" s="395"/>
      <c r="AEW182" s="395"/>
      <c r="AEX182" s="395"/>
      <c r="AEY182" s="395"/>
      <c r="AEZ182" s="395"/>
      <c r="AFA182" s="395"/>
      <c r="AFB182" s="395"/>
      <c r="AFC182" s="395"/>
      <c r="AFD182" s="395"/>
      <c r="AFE182" s="395"/>
      <c r="AFF182" s="395"/>
      <c r="AFG182" s="395"/>
      <c r="AFH182" s="395"/>
      <c r="AFI182" s="395"/>
      <c r="AFJ182" s="395"/>
      <c r="AFK182" s="395"/>
      <c r="AFL182" s="395"/>
      <c r="AFM182" s="395"/>
      <c r="AFN182" s="395"/>
      <c r="AFO182" s="395"/>
      <c r="AFP182" s="395"/>
      <c r="AFQ182" s="395"/>
      <c r="AFR182" s="395"/>
      <c r="AFS182" s="395"/>
      <c r="AFT182" s="395"/>
      <c r="AFU182" s="395"/>
      <c r="AFV182" s="395"/>
      <c r="AFW182" s="395"/>
      <c r="AFX182" s="395"/>
      <c r="AFY182" s="395"/>
      <c r="AFZ182" s="395"/>
      <c r="AGA182" s="395"/>
      <c r="AGB182" s="395"/>
      <c r="AGC182" s="395"/>
      <c r="AGD182" s="395"/>
      <c r="AGE182" s="395"/>
      <c r="AGF182" s="395"/>
      <c r="AGG182" s="395"/>
      <c r="AGH182" s="395"/>
      <c r="AGI182" s="395"/>
      <c r="AGJ182" s="395"/>
      <c r="AGK182" s="395"/>
      <c r="AGL182" s="395"/>
      <c r="AGM182" s="395"/>
      <c r="AGN182" s="395"/>
      <c r="AGO182" s="395"/>
      <c r="AGP182" s="395"/>
      <c r="AGQ182" s="395"/>
      <c r="AGR182" s="395"/>
      <c r="AGS182" s="395"/>
      <c r="AGT182" s="395"/>
      <c r="AGU182" s="395"/>
      <c r="AGV182" s="395"/>
      <c r="AGW182" s="395"/>
      <c r="AGX182" s="395"/>
      <c r="AGY182" s="395"/>
      <c r="AGZ182" s="395"/>
      <c r="AHA182" s="395"/>
      <c r="AHB182" s="395"/>
      <c r="AHC182" s="395"/>
      <c r="AHD182" s="395"/>
      <c r="AHE182" s="395"/>
      <c r="AHF182" s="395"/>
      <c r="AHG182" s="395"/>
      <c r="AHH182" s="395"/>
      <c r="AHI182" s="395"/>
      <c r="AHJ182" s="395"/>
      <c r="AHK182" s="395"/>
      <c r="AHL182" s="395"/>
      <c r="AHM182" s="395"/>
      <c r="AHN182" s="395"/>
      <c r="AHO182" s="395"/>
      <c r="AHP182" s="395"/>
      <c r="AHQ182" s="395"/>
      <c r="AHR182" s="395"/>
      <c r="AHS182" s="395"/>
      <c r="AHT182" s="395"/>
      <c r="AHU182" s="395"/>
      <c r="AHV182" s="395"/>
      <c r="AHW182" s="395"/>
      <c r="AHX182" s="395"/>
      <c r="AHY182" s="395"/>
      <c r="AHZ182" s="395"/>
      <c r="AIA182" s="395"/>
      <c r="AIB182" s="395"/>
      <c r="AIC182" s="395"/>
      <c r="AID182" s="395"/>
      <c r="AIE182" s="395"/>
      <c r="AIF182" s="395"/>
      <c r="AIG182" s="395"/>
      <c r="AIH182" s="395"/>
      <c r="AII182" s="395"/>
      <c r="AIJ182" s="395"/>
      <c r="AIK182" s="395"/>
      <c r="AIL182" s="395"/>
      <c r="AIM182" s="395"/>
      <c r="AIN182" s="395"/>
      <c r="AIO182" s="395"/>
      <c r="AIP182" s="395"/>
      <c r="AIQ182" s="395"/>
      <c r="AIR182" s="395"/>
      <c r="AIS182" s="395"/>
      <c r="AIT182" s="395"/>
      <c r="AIU182" s="395"/>
      <c r="AIV182" s="395"/>
      <c r="AIW182" s="395"/>
      <c r="AIX182" s="395"/>
      <c r="AIY182" s="395"/>
      <c r="AIZ182" s="395"/>
      <c r="AJA182" s="395"/>
      <c r="AJB182" s="395"/>
      <c r="AJC182" s="395"/>
      <c r="AJD182" s="395"/>
      <c r="AJE182" s="395"/>
      <c r="AJF182" s="395"/>
      <c r="AJG182" s="395"/>
      <c r="AJH182" s="395"/>
      <c r="AJI182" s="395"/>
      <c r="AJJ182" s="395"/>
      <c r="AJK182" s="395"/>
      <c r="AJL182" s="395"/>
      <c r="AJM182" s="395"/>
      <c r="AJN182" s="395"/>
      <c r="AJO182" s="395"/>
      <c r="AJP182" s="395"/>
      <c r="AJQ182" s="395"/>
      <c r="AJR182" s="395"/>
      <c r="AJS182" s="395"/>
      <c r="AJT182" s="395"/>
      <c r="AJU182" s="395"/>
      <c r="AJV182" s="395"/>
      <c r="AJW182" s="395"/>
      <c r="AJX182" s="395"/>
      <c r="AJY182" s="395"/>
      <c r="AJZ182" s="395"/>
      <c r="AKA182" s="395"/>
      <c r="AKB182" s="395"/>
      <c r="AKC182" s="395"/>
      <c r="AKD182" s="395"/>
      <c r="AKE182" s="395"/>
      <c r="AKF182" s="395"/>
      <c r="AKG182" s="395"/>
      <c r="AKH182" s="395"/>
      <c r="AKI182" s="395"/>
      <c r="AKJ182" s="395"/>
      <c r="AKK182" s="395"/>
      <c r="AKL182" s="395"/>
      <c r="AKM182" s="395"/>
      <c r="AKN182" s="395"/>
      <c r="AKO182" s="395"/>
      <c r="AKP182" s="395"/>
      <c r="AKQ182" s="395"/>
      <c r="AKR182" s="395"/>
      <c r="AKS182" s="395"/>
      <c r="AKT182" s="395"/>
      <c r="AKU182" s="395"/>
      <c r="AKV182" s="395"/>
      <c r="AKW182" s="395"/>
      <c r="AKX182" s="395"/>
      <c r="AKY182" s="395"/>
      <c r="AKZ182" s="395"/>
      <c r="ALA182" s="395"/>
      <c r="ALB182" s="395"/>
      <c r="ALC182" s="395"/>
      <c r="ALD182" s="395"/>
      <c r="ALE182" s="395"/>
      <c r="ALF182" s="395"/>
      <c r="ALG182" s="395"/>
      <c r="ALH182" s="395"/>
      <c r="ALI182" s="395"/>
      <c r="ALJ182" s="395"/>
      <c r="ALK182" s="395"/>
      <c r="ALL182" s="395"/>
      <c r="ALM182" s="395"/>
      <c r="ALN182" s="395"/>
      <c r="ALO182" s="395"/>
      <c r="ALP182" s="395"/>
      <c r="ALQ182" s="395"/>
      <c r="ALR182" s="395"/>
      <c r="ALS182" s="395"/>
      <c r="ALT182" s="395"/>
      <c r="ALU182" s="395"/>
      <c r="ALV182" s="395"/>
      <c r="ALW182" s="395"/>
      <c r="ALX182" s="395"/>
      <c r="ALY182" s="395"/>
      <c r="ALZ182" s="395"/>
      <c r="AMA182" s="395"/>
      <c r="AMB182" s="395"/>
      <c r="AMC182" s="395"/>
      <c r="AMD182" s="395"/>
      <c r="AME182" s="395"/>
      <c r="AMF182" s="395"/>
      <c r="AMG182" s="395"/>
      <c r="AMH182" s="395"/>
      <c r="AMI182" s="395"/>
      <c r="AMJ182" s="395"/>
      <c r="AMK182" s="395"/>
      <c r="AML182" s="395"/>
      <c r="AMM182" s="395"/>
      <c r="AMN182" s="395"/>
      <c r="AMO182" s="395"/>
      <c r="AMP182" s="395"/>
      <c r="AMQ182" s="395"/>
      <c r="AMR182" s="395"/>
      <c r="AMS182" s="395"/>
      <c r="AMT182" s="395"/>
      <c r="AMU182" s="395"/>
      <c r="AMV182" s="395"/>
      <c r="AMW182" s="395"/>
      <c r="AMX182" s="395"/>
      <c r="AMY182" s="395"/>
      <c r="AMZ182" s="395"/>
      <c r="ANA182" s="395"/>
      <c r="ANB182" s="395"/>
      <c r="ANC182" s="395"/>
      <c r="AND182" s="395"/>
      <c r="ANE182" s="395"/>
      <c r="ANF182" s="395"/>
      <c r="ANG182" s="395"/>
      <c r="ANH182" s="395"/>
      <c r="ANI182" s="395"/>
      <c r="ANJ182" s="395"/>
      <c r="ANK182" s="395"/>
      <c r="ANL182" s="395"/>
      <c r="ANM182" s="395"/>
      <c r="ANN182" s="395"/>
      <c r="ANO182" s="395"/>
      <c r="ANP182" s="395"/>
      <c r="ANQ182" s="395"/>
      <c r="ANR182" s="395"/>
      <c r="ANS182" s="395"/>
      <c r="ANT182" s="395"/>
      <c r="ANU182" s="395"/>
      <c r="ANV182" s="395"/>
      <c r="ANW182" s="395"/>
      <c r="ANX182" s="395"/>
      <c r="ANY182" s="395"/>
      <c r="ANZ182" s="395"/>
      <c r="AOA182" s="395"/>
      <c r="AOB182" s="395"/>
      <c r="AOC182" s="395"/>
      <c r="AOD182" s="395"/>
      <c r="AOE182" s="395"/>
      <c r="AOF182" s="395"/>
      <c r="AOG182" s="395"/>
      <c r="AOH182" s="395"/>
      <c r="AOI182" s="395"/>
      <c r="AOJ182" s="395"/>
      <c r="AOK182" s="395"/>
      <c r="AOL182" s="395"/>
      <c r="AOM182" s="395"/>
      <c r="AON182" s="395"/>
      <c r="AOO182" s="395"/>
      <c r="AOP182" s="395"/>
      <c r="AOQ182" s="395"/>
      <c r="AOR182" s="395"/>
      <c r="AOS182" s="395"/>
      <c r="AOT182" s="395"/>
      <c r="AOU182" s="395"/>
      <c r="AOV182" s="395"/>
      <c r="AOW182" s="395"/>
      <c r="AOX182" s="395"/>
      <c r="AOY182" s="395"/>
      <c r="AOZ182" s="395"/>
      <c r="APA182" s="395"/>
      <c r="APB182" s="395"/>
      <c r="APC182" s="395"/>
      <c r="APD182" s="395"/>
      <c r="APE182" s="395"/>
      <c r="APF182" s="395"/>
      <c r="APG182" s="395"/>
      <c r="APH182" s="395"/>
      <c r="API182" s="395"/>
      <c r="APJ182" s="395"/>
      <c r="APK182" s="395"/>
      <c r="APL182" s="395"/>
      <c r="APM182" s="395"/>
      <c r="APN182" s="395"/>
      <c r="APO182" s="395"/>
      <c r="APP182" s="395"/>
      <c r="APQ182" s="395"/>
      <c r="APR182" s="395"/>
      <c r="APS182" s="395"/>
      <c r="APT182" s="395"/>
      <c r="APU182" s="395"/>
      <c r="APV182" s="395"/>
      <c r="APW182" s="395"/>
      <c r="APX182" s="395"/>
      <c r="APY182" s="395"/>
      <c r="APZ182" s="395"/>
      <c r="AQA182" s="395"/>
      <c r="AQB182" s="395"/>
      <c r="AQC182" s="395"/>
      <c r="AQD182" s="395"/>
      <c r="AQE182" s="395"/>
      <c r="AQF182" s="395"/>
      <c r="AQG182" s="395"/>
      <c r="AQH182" s="395"/>
      <c r="AQI182" s="395"/>
      <c r="AQJ182" s="395"/>
      <c r="AQK182" s="395"/>
      <c r="AQL182" s="395"/>
      <c r="AQM182" s="395"/>
      <c r="AQN182" s="395"/>
      <c r="AQO182" s="395"/>
      <c r="AQP182" s="395"/>
      <c r="AQQ182" s="395"/>
      <c r="AQR182" s="395"/>
      <c r="AQS182" s="395"/>
      <c r="AQT182" s="395"/>
      <c r="AQU182" s="395"/>
      <c r="AQV182" s="395"/>
      <c r="AQW182" s="395"/>
      <c r="AQX182" s="395"/>
      <c r="AQY182" s="395"/>
      <c r="AQZ182" s="395"/>
      <c r="ARA182" s="395"/>
      <c r="ARB182" s="395"/>
      <c r="ARC182" s="395"/>
      <c r="ARD182" s="395"/>
      <c r="ARE182" s="395"/>
      <c r="ARF182" s="395"/>
      <c r="ARG182" s="395"/>
      <c r="ARH182" s="395"/>
      <c r="ARI182" s="395"/>
      <c r="ARJ182" s="395"/>
      <c r="ARK182" s="395"/>
      <c r="ARL182" s="395"/>
      <c r="ARM182" s="395"/>
      <c r="ARN182" s="395"/>
      <c r="ARO182" s="395"/>
      <c r="ARP182" s="395"/>
      <c r="ARQ182" s="395"/>
      <c r="ARR182" s="395"/>
      <c r="ARS182" s="395"/>
      <c r="ART182" s="395"/>
      <c r="ARU182" s="395"/>
      <c r="ARV182" s="395"/>
      <c r="ARW182" s="395"/>
      <c r="ARX182" s="395"/>
      <c r="ARY182" s="395"/>
      <c r="ARZ182" s="395"/>
      <c r="ASA182" s="395"/>
      <c r="ASB182" s="395"/>
      <c r="ASC182" s="395"/>
      <c r="ASD182" s="395"/>
      <c r="ASE182" s="395"/>
      <c r="ASF182" s="395"/>
      <c r="ASG182" s="395"/>
      <c r="ASH182" s="395"/>
      <c r="ASI182" s="395"/>
      <c r="ASJ182" s="395"/>
      <c r="ASK182" s="395"/>
      <c r="ASL182" s="395"/>
      <c r="ASM182" s="395"/>
      <c r="ASN182" s="395"/>
      <c r="ASO182" s="395"/>
      <c r="ASP182" s="395"/>
      <c r="ASQ182" s="395"/>
      <c r="ASR182" s="395"/>
      <c r="ASS182" s="395"/>
      <c r="AST182" s="395"/>
      <c r="ASU182" s="395"/>
      <c r="ASV182" s="395"/>
      <c r="ASW182" s="395"/>
      <c r="ASX182" s="395"/>
      <c r="ASY182" s="395"/>
      <c r="ASZ182" s="395"/>
      <c r="ATA182" s="395"/>
      <c r="ATB182" s="395"/>
      <c r="ATC182" s="395"/>
      <c r="ATD182" s="395"/>
      <c r="ATE182" s="395"/>
      <c r="ATF182" s="395"/>
      <c r="ATG182" s="395"/>
      <c r="ATH182" s="395"/>
      <c r="ATI182" s="395"/>
      <c r="ATJ182" s="395"/>
      <c r="ATK182" s="395"/>
      <c r="ATL182" s="395"/>
      <c r="ATM182" s="395"/>
      <c r="ATN182" s="395"/>
      <c r="ATO182" s="395"/>
      <c r="ATP182" s="395"/>
      <c r="ATQ182" s="395"/>
      <c r="ATR182" s="395"/>
      <c r="ATS182" s="395"/>
      <c r="ATT182" s="395"/>
      <c r="ATU182" s="395"/>
      <c r="ATV182" s="395"/>
      <c r="ATW182" s="395"/>
      <c r="ATX182" s="395"/>
      <c r="ATY182" s="395"/>
      <c r="ATZ182" s="395"/>
      <c r="AUA182" s="395"/>
      <c r="AUB182" s="395"/>
      <c r="AUC182" s="395"/>
      <c r="AUD182" s="395"/>
      <c r="AUE182" s="395"/>
      <c r="AUF182" s="395"/>
      <c r="AUG182" s="395"/>
      <c r="AUH182" s="395"/>
      <c r="AUI182" s="395"/>
      <c r="AUJ182" s="395"/>
      <c r="AUK182" s="395"/>
      <c r="AUL182" s="395"/>
      <c r="AUM182" s="395"/>
      <c r="AUN182" s="395"/>
      <c r="AUO182" s="395"/>
      <c r="AUP182" s="395"/>
      <c r="AUQ182" s="395"/>
      <c r="AUR182" s="395"/>
      <c r="AUS182" s="395"/>
      <c r="AUT182" s="395"/>
      <c r="AUU182" s="395"/>
      <c r="AUV182" s="395"/>
      <c r="AUW182" s="395"/>
      <c r="AUX182" s="395"/>
      <c r="AUY182" s="395"/>
      <c r="AUZ182" s="395"/>
      <c r="AVA182" s="395"/>
      <c r="AVB182" s="395"/>
      <c r="AVC182" s="395"/>
      <c r="AVD182" s="395"/>
      <c r="AVE182" s="395"/>
      <c r="AVF182" s="395"/>
      <c r="AVG182" s="395"/>
      <c r="AVH182" s="395"/>
      <c r="AVI182" s="395"/>
      <c r="AVJ182" s="395"/>
      <c r="AVK182" s="395"/>
      <c r="AVL182" s="395"/>
      <c r="AVM182" s="395"/>
      <c r="AVN182" s="395"/>
      <c r="AVO182" s="395"/>
      <c r="AVP182" s="395"/>
      <c r="AVQ182" s="395"/>
      <c r="AVR182" s="395"/>
      <c r="AVS182" s="395"/>
      <c r="AVT182" s="395"/>
      <c r="AVU182" s="395"/>
      <c r="AVV182" s="395"/>
      <c r="AVW182" s="395"/>
      <c r="AVX182" s="395"/>
      <c r="AVY182" s="395"/>
      <c r="AVZ182" s="395"/>
      <c r="AWA182" s="395"/>
      <c r="AWB182" s="395"/>
      <c r="AWC182" s="395"/>
      <c r="AWD182" s="395"/>
      <c r="AWE182" s="395"/>
      <c r="AWF182" s="395"/>
      <c r="AWG182" s="395"/>
      <c r="AWH182" s="395"/>
      <c r="AWI182" s="395"/>
      <c r="AWJ182" s="395"/>
      <c r="AWK182" s="395"/>
      <c r="AWL182" s="395"/>
      <c r="AWM182" s="395"/>
      <c r="AWN182" s="395"/>
      <c r="AWO182" s="395"/>
      <c r="AWP182" s="395"/>
      <c r="AWQ182" s="395"/>
      <c r="AWR182" s="395"/>
      <c r="AWS182" s="395"/>
      <c r="AWT182" s="395"/>
      <c r="AWU182" s="395"/>
      <c r="AWV182" s="395"/>
      <c r="AWW182" s="395"/>
      <c r="AWX182" s="395"/>
      <c r="AWY182" s="395"/>
      <c r="AWZ182" s="395"/>
      <c r="AXA182" s="395"/>
      <c r="AXB182" s="395"/>
      <c r="AXC182" s="395"/>
      <c r="AXD182" s="395"/>
      <c r="AXE182" s="395"/>
      <c r="AXF182" s="395"/>
      <c r="AXG182" s="395"/>
      <c r="AXH182" s="395"/>
      <c r="AXI182" s="395"/>
      <c r="AXJ182" s="395"/>
      <c r="AXK182" s="395"/>
      <c r="AXL182" s="395"/>
      <c r="AXM182" s="395"/>
      <c r="AXN182" s="395"/>
      <c r="AXO182" s="395"/>
      <c r="AXP182" s="395"/>
      <c r="AXQ182" s="395"/>
      <c r="AXR182" s="395"/>
      <c r="AXS182" s="395"/>
      <c r="AXT182" s="395"/>
      <c r="AXU182" s="395"/>
      <c r="AXV182" s="395"/>
      <c r="AXW182" s="395"/>
      <c r="AXX182" s="395"/>
      <c r="AXY182" s="395"/>
      <c r="AXZ182" s="395"/>
      <c r="AYA182" s="395"/>
      <c r="AYB182" s="395"/>
      <c r="AYC182" s="395"/>
      <c r="AYD182" s="395"/>
      <c r="AYE182" s="395"/>
      <c r="AYF182" s="395"/>
      <c r="AYG182" s="395"/>
      <c r="AYH182" s="395"/>
      <c r="AYI182" s="395"/>
      <c r="AYJ182" s="395"/>
      <c r="AYK182" s="395"/>
      <c r="AYL182" s="395"/>
      <c r="AYM182" s="395"/>
      <c r="AYN182" s="395"/>
      <c r="AYO182" s="395"/>
      <c r="AYP182" s="395"/>
      <c r="AYQ182" s="395"/>
      <c r="AYR182" s="395"/>
      <c r="AYS182" s="395"/>
      <c r="AYT182" s="395"/>
      <c r="AYU182" s="395"/>
      <c r="AYV182" s="395"/>
      <c r="AYW182" s="395"/>
      <c r="AYX182" s="395"/>
      <c r="AYY182" s="395"/>
      <c r="AYZ182" s="395"/>
      <c r="AZA182" s="395"/>
      <c r="AZB182" s="395"/>
      <c r="AZC182" s="395"/>
      <c r="AZD182" s="395"/>
      <c r="AZE182" s="395"/>
      <c r="AZF182" s="395"/>
      <c r="AZG182" s="395"/>
      <c r="AZH182" s="395"/>
      <c r="AZI182" s="395"/>
      <c r="AZJ182" s="395"/>
      <c r="AZK182" s="395"/>
      <c r="AZL182" s="395"/>
      <c r="AZM182" s="395"/>
      <c r="AZN182" s="395"/>
      <c r="AZO182" s="395"/>
      <c r="AZP182" s="395"/>
      <c r="AZQ182" s="395"/>
      <c r="AZR182" s="395"/>
      <c r="AZS182" s="395"/>
      <c r="AZT182" s="395"/>
      <c r="AZU182" s="395"/>
      <c r="AZV182" s="395"/>
      <c r="AZW182" s="395"/>
      <c r="AZX182" s="395"/>
      <c r="AZY182" s="395"/>
      <c r="AZZ182" s="395"/>
      <c r="BAA182" s="395"/>
      <c r="BAB182" s="395"/>
      <c r="BAC182" s="395"/>
      <c r="BAD182" s="395"/>
      <c r="BAE182" s="395"/>
      <c r="BAF182" s="395"/>
      <c r="BAG182" s="395"/>
      <c r="BAH182" s="395"/>
      <c r="BAI182" s="395"/>
      <c r="BAJ182" s="395"/>
      <c r="BAK182" s="395"/>
      <c r="BAL182" s="395"/>
      <c r="BAM182" s="395"/>
      <c r="BAN182" s="395"/>
      <c r="BAO182" s="395"/>
      <c r="BAP182" s="395"/>
      <c r="BAQ182" s="395"/>
      <c r="BAR182" s="395"/>
      <c r="BAS182" s="395"/>
      <c r="BAT182" s="395"/>
      <c r="BAU182" s="395"/>
      <c r="BAV182" s="395"/>
      <c r="BAW182" s="395"/>
      <c r="BAX182" s="395"/>
      <c r="BAY182" s="395"/>
      <c r="BAZ182" s="395"/>
      <c r="BBA182" s="395"/>
      <c r="BBB182" s="395"/>
      <c r="BBC182" s="395"/>
      <c r="BBD182" s="395"/>
      <c r="BBE182" s="395"/>
      <c r="BBF182" s="395"/>
      <c r="BBG182" s="395"/>
      <c r="BBH182" s="395"/>
      <c r="BBI182" s="395"/>
      <c r="BBJ182" s="395"/>
      <c r="BBK182" s="395"/>
      <c r="BBL182" s="395"/>
      <c r="BBM182" s="395"/>
      <c r="BBN182" s="395"/>
      <c r="BBO182" s="395"/>
      <c r="BBP182" s="395"/>
      <c r="BBQ182" s="395"/>
      <c r="BBR182" s="395"/>
      <c r="BBS182" s="395"/>
      <c r="BBT182" s="395"/>
      <c r="BBU182" s="395"/>
      <c r="BBV182" s="395"/>
      <c r="BBW182" s="395"/>
      <c r="BBX182" s="395"/>
      <c r="BBY182" s="395"/>
      <c r="BBZ182" s="395"/>
      <c r="BCA182" s="395"/>
      <c r="BCB182" s="395"/>
      <c r="BCC182" s="395"/>
      <c r="BCD182" s="395"/>
      <c r="BCE182" s="395"/>
      <c r="BCF182" s="395"/>
      <c r="BCG182" s="395"/>
      <c r="BCH182" s="395"/>
      <c r="BCI182" s="395"/>
      <c r="BCJ182" s="395"/>
      <c r="BCK182" s="395"/>
      <c r="BCL182" s="395"/>
      <c r="BCM182" s="395"/>
      <c r="BCN182" s="395"/>
      <c r="BCO182" s="395"/>
      <c r="BCP182" s="395"/>
      <c r="BCQ182" s="395"/>
      <c r="BCR182" s="395"/>
      <c r="BCS182" s="395"/>
      <c r="BCT182" s="395"/>
      <c r="BCU182" s="395"/>
      <c r="BCV182" s="395"/>
      <c r="BCW182" s="395"/>
      <c r="BCX182" s="395"/>
      <c r="BCY182" s="395"/>
      <c r="BCZ182" s="395"/>
      <c r="BDA182" s="395"/>
      <c r="BDB182" s="395"/>
      <c r="BDC182" s="395"/>
      <c r="BDD182" s="395"/>
      <c r="BDE182" s="395"/>
      <c r="BDF182" s="395"/>
      <c r="BDG182" s="395"/>
      <c r="BDH182" s="395"/>
      <c r="BDI182" s="395"/>
      <c r="BDJ182" s="395"/>
      <c r="BDK182" s="395"/>
      <c r="BDL182" s="395"/>
      <c r="BDM182" s="395"/>
      <c r="BDN182" s="395"/>
      <c r="BDO182" s="395"/>
      <c r="BDP182" s="395"/>
      <c r="BDQ182" s="395"/>
      <c r="BDR182" s="395"/>
      <c r="BDS182" s="395"/>
      <c r="BDT182" s="395"/>
      <c r="BDU182" s="395"/>
      <c r="BDV182" s="395"/>
      <c r="BDW182" s="395"/>
      <c r="BDX182" s="395"/>
      <c r="BDY182" s="395"/>
      <c r="BDZ182" s="395"/>
      <c r="BEA182" s="395"/>
      <c r="BEB182" s="395"/>
      <c r="BEC182" s="395"/>
      <c r="BED182" s="395"/>
      <c r="BEE182" s="395"/>
      <c r="BEF182" s="395"/>
      <c r="BEG182" s="395"/>
      <c r="BEH182" s="395"/>
      <c r="BEI182" s="395"/>
      <c r="BEJ182" s="395"/>
      <c r="BEK182" s="395"/>
      <c r="BEL182" s="395"/>
      <c r="BEM182" s="395"/>
      <c r="BEN182" s="395"/>
      <c r="BEO182" s="395"/>
      <c r="BEP182" s="395"/>
      <c r="BEQ182" s="395"/>
      <c r="BER182" s="395"/>
      <c r="BES182" s="395"/>
      <c r="BET182" s="395"/>
      <c r="BEU182" s="395"/>
      <c r="BEV182" s="395"/>
      <c r="BEW182" s="395"/>
      <c r="BEX182" s="395"/>
      <c r="BEY182" s="395"/>
      <c r="BEZ182" s="395"/>
      <c r="BFA182" s="395"/>
      <c r="BFB182" s="395"/>
      <c r="BFC182" s="395"/>
      <c r="BFD182" s="395"/>
      <c r="BFE182" s="395"/>
      <c r="BFF182" s="395"/>
      <c r="BFG182" s="395"/>
      <c r="BFH182" s="395"/>
      <c r="BFI182" s="395"/>
      <c r="BFJ182" s="395"/>
      <c r="BFK182" s="395"/>
      <c r="BFL182" s="395"/>
      <c r="BFM182" s="395"/>
      <c r="BFN182" s="395"/>
      <c r="BFO182" s="395"/>
      <c r="BFP182" s="395"/>
      <c r="BFQ182" s="395"/>
      <c r="BFR182" s="395"/>
      <c r="BFS182" s="395"/>
      <c r="BFT182" s="395"/>
      <c r="BFU182" s="395"/>
      <c r="BFV182" s="395"/>
      <c r="BFW182" s="395"/>
      <c r="BFX182" s="395"/>
      <c r="BFY182" s="395"/>
      <c r="BFZ182" s="395"/>
      <c r="BGA182" s="395"/>
      <c r="BGB182" s="395"/>
      <c r="BGC182" s="395"/>
      <c r="BGD182" s="395"/>
      <c r="BGE182" s="395"/>
      <c r="BGF182" s="395"/>
      <c r="BGG182" s="395"/>
      <c r="BGH182" s="395"/>
      <c r="BGI182" s="395"/>
      <c r="BGJ182" s="395"/>
      <c r="BGK182" s="395"/>
      <c r="BGL182" s="395"/>
      <c r="BGM182" s="395"/>
      <c r="BGN182" s="395"/>
      <c r="BGO182" s="395"/>
      <c r="BGP182" s="395"/>
      <c r="BGQ182" s="395"/>
      <c r="BGR182" s="395"/>
      <c r="BGS182" s="395"/>
      <c r="BGT182" s="395"/>
      <c r="BGU182" s="395"/>
      <c r="BGV182" s="395"/>
      <c r="BGW182" s="395"/>
      <c r="BGX182" s="395"/>
      <c r="BGY182" s="395"/>
      <c r="BGZ182" s="395"/>
      <c r="BHA182" s="395"/>
      <c r="BHB182" s="395"/>
      <c r="BHC182" s="395"/>
      <c r="BHD182" s="395"/>
      <c r="BHE182" s="395"/>
      <c r="BHF182" s="395"/>
      <c r="BHG182" s="395"/>
      <c r="BHH182" s="395"/>
      <c r="BHI182" s="395"/>
      <c r="BHJ182" s="395"/>
      <c r="BHK182" s="395"/>
      <c r="BHL182" s="395"/>
      <c r="BHM182" s="395"/>
      <c r="BHN182" s="395"/>
      <c r="BHO182" s="395"/>
      <c r="BHP182" s="395"/>
      <c r="BHQ182" s="395"/>
      <c r="BHR182" s="395"/>
      <c r="BHS182" s="395"/>
      <c r="BHT182" s="395"/>
      <c r="BHU182" s="395"/>
      <c r="BHV182" s="395"/>
      <c r="BHW182" s="395"/>
      <c r="BHX182" s="395"/>
      <c r="BHY182" s="395"/>
      <c r="BHZ182" s="395"/>
      <c r="BIA182" s="395"/>
      <c r="BIB182" s="395"/>
      <c r="BIC182" s="395"/>
      <c r="BID182" s="395"/>
      <c r="BIE182" s="395"/>
      <c r="BIF182" s="395"/>
      <c r="BIG182" s="395"/>
      <c r="BIH182" s="395"/>
      <c r="BII182" s="395"/>
      <c r="BIJ182" s="395"/>
      <c r="BIK182" s="395"/>
      <c r="BIL182" s="395"/>
      <c r="BIM182" s="395"/>
      <c r="BIN182" s="395"/>
      <c r="BIO182" s="395"/>
      <c r="BIP182" s="395"/>
      <c r="BIQ182" s="395"/>
      <c r="BIR182" s="395"/>
      <c r="BIS182" s="395"/>
      <c r="BIT182" s="395"/>
      <c r="BIU182" s="395"/>
      <c r="BIV182" s="395"/>
      <c r="BIW182" s="395"/>
      <c r="BIX182" s="395"/>
      <c r="BIY182" s="395"/>
      <c r="BIZ182" s="395"/>
      <c r="BJA182" s="395"/>
      <c r="BJB182" s="395"/>
      <c r="BJC182" s="395"/>
      <c r="BJD182" s="395"/>
      <c r="BJE182" s="395"/>
      <c r="BJF182" s="395"/>
      <c r="BJG182" s="395"/>
      <c r="BJH182" s="395"/>
      <c r="BJI182" s="395"/>
      <c r="BJJ182" s="395"/>
      <c r="BJK182" s="395"/>
      <c r="BJL182" s="395"/>
      <c r="BJM182" s="395"/>
      <c r="BJN182" s="395"/>
      <c r="BJO182" s="395"/>
      <c r="BJP182" s="395"/>
      <c r="BJQ182" s="395"/>
      <c r="BJR182" s="395"/>
      <c r="BJS182" s="395"/>
      <c r="BJT182" s="395"/>
      <c r="BJU182" s="395"/>
      <c r="BJV182" s="395"/>
      <c r="BJW182" s="395"/>
      <c r="BJX182" s="395"/>
      <c r="BJY182" s="395"/>
      <c r="BJZ182" s="395"/>
      <c r="BKA182" s="395"/>
      <c r="BKB182" s="395"/>
      <c r="BKC182" s="395"/>
      <c r="BKD182" s="395"/>
      <c r="BKE182" s="395"/>
      <c r="BKF182" s="395"/>
      <c r="BKG182" s="395"/>
      <c r="BKH182" s="395"/>
      <c r="BKI182" s="395"/>
      <c r="BKJ182" s="395"/>
      <c r="BKK182" s="395"/>
      <c r="BKL182" s="395"/>
      <c r="BKM182" s="395"/>
      <c r="BKN182" s="395"/>
      <c r="BKO182" s="395"/>
      <c r="BKP182" s="395"/>
      <c r="BKQ182" s="395"/>
      <c r="BKR182" s="395"/>
      <c r="BKS182" s="395"/>
      <c r="BKT182" s="395"/>
      <c r="BKU182" s="395"/>
      <c r="BKV182" s="395"/>
      <c r="BKW182" s="395"/>
      <c r="BKX182" s="395"/>
      <c r="BKY182" s="395"/>
      <c r="BKZ182" s="395"/>
      <c r="BLA182" s="395"/>
      <c r="BLB182" s="395"/>
      <c r="BLC182" s="395"/>
      <c r="BLD182" s="395"/>
      <c r="BLE182" s="395"/>
      <c r="BLF182" s="395"/>
      <c r="BLG182" s="395"/>
      <c r="BLH182" s="395"/>
      <c r="BLI182" s="395"/>
      <c r="BLJ182" s="395"/>
      <c r="BLK182" s="395"/>
      <c r="BLL182" s="395"/>
      <c r="BLM182" s="395"/>
      <c r="BLN182" s="395"/>
      <c r="BLO182" s="395"/>
      <c r="BLP182" s="395"/>
      <c r="BLQ182" s="395"/>
      <c r="BLR182" s="395"/>
      <c r="BLS182" s="395"/>
      <c r="BLT182" s="395"/>
      <c r="BLU182" s="395"/>
      <c r="BLV182" s="395"/>
      <c r="BLW182" s="395"/>
      <c r="BLX182" s="395"/>
      <c r="BLY182" s="395"/>
      <c r="BLZ182" s="395"/>
      <c r="BMA182" s="395"/>
      <c r="BMB182" s="395"/>
      <c r="BMC182" s="395"/>
      <c r="BMD182" s="395"/>
      <c r="BME182" s="395"/>
      <c r="BMF182" s="395"/>
      <c r="BMG182" s="395"/>
      <c r="BMH182" s="395"/>
      <c r="BMI182" s="395"/>
      <c r="BMJ182" s="395"/>
      <c r="BMK182" s="395"/>
      <c r="BML182" s="395"/>
      <c r="BMM182" s="395"/>
      <c r="BMN182" s="395"/>
      <c r="BMO182" s="395"/>
      <c r="BMP182" s="395"/>
      <c r="BMQ182" s="395"/>
      <c r="BMR182" s="395"/>
      <c r="BMS182" s="395"/>
      <c r="BMT182" s="395"/>
      <c r="BMU182" s="395"/>
      <c r="BMV182" s="395"/>
      <c r="BMW182" s="395"/>
      <c r="BMX182" s="395"/>
      <c r="BMY182" s="395"/>
      <c r="BMZ182" s="395"/>
      <c r="BNA182" s="395"/>
      <c r="BNB182" s="395"/>
      <c r="BNC182" s="395"/>
      <c r="BND182" s="395"/>
      <c r="BNE182" s="395"/>
      <c r="BNF182" s="395"/>
      <c r="BNG182" s="395"/>
      <c r="BNH182" s="395"/>
      <c r="BNI182" s="395"/>
      <c r="BNJ182" s="395"/>
      <c r="BNK182" s="395"/>
      <c r="BNL182" s="395"/>
      <c r="BNM182" s="395"/>
      <c r="BNN182" s="395"/>
      <c r="BNO182" s="395"/>
      <c r="BNP182" s="395"/>
      <c r="BNQ182" s="395"/>
      <c r="BNR182" s="395"/>
      <c r="BNS182" s="395"/>
      <c r="BNT182" s="395"/>
      <c r="BNU182" s="395"/>
      <c r="BNV182" s="395"/>
      <c r="BNW182" s="395"/>
      <c r="BNX182" s="395"/>
      <c r="BNY182" s="395"/>
      <c r="BNZ182" s="395"/>
      <c r="BOA182" s="395"/>
      <c r="BOB182" s="395"/>
      <c r="BOC182" s="395"/>
      <c r="BOD182" s="395"/>
      <c r="BOE182" s="395"/>
      <c r="BOF182" s="395"/>
      <c r="BOG182" s="395"/>
      <c r="BOH182" s="395"/>
      <c r="BOI182" s="395"/>
      <c r="BOJ182" s="395"/>
      <c r="BOK182" s="395"/>
      <c r="BOL182" s="395"/>
      <c r="BOM182" s="395"/>
      <c r="BON182" s="395"/>
      <c r="BOO182" s="395"/>
      <c r="BOP182" s="395"/>
      <c r="BOQ182" s="395"/>
      <c r="BOR182" s="395"/>
      <c r="BOS182" s="395"/>
      <c r="BOT182" s="395"/>
      <c r="BOU182" s="395"/>
      <c r="BOV182" s="395"/>
      <c r="BOW182" s="395"/>
      <c r="BOX182" s="395"/>
      <c r="BOY182" s="395"/>
      <c r="BOZ182" s="395"/>
      <c r="BPA182" s="395"/>
      <c r="BPB182" s="395"/>
      <c r="BPC182" s="395"/>
      <c r="BPD182" s="395"/>
      <c r="BPE182" s="395"/>
      <c r="BPF182" s="395"/>
      <c r="BPG182" s="395"/>
      <c r="BPH182" s="395"/>
      <c r="BPI182" s="395"/>
      <c r="BPJ182" s="395"/>
      <c r="BPK182" s="395"/>
      <c r="BPL182" s="395"/>
      <c r="BPM182" s="395"/>
      <c r="BPN182" s="395"/>
      <c r="BPO182" s="395"/>
      <c r="BPP182" s="395"/>
      <c r="BPQ182" s="395"/>
      <c r="BPR182" s="395"/>
      <c r="BPS182" s="395"/>
      <c r="BPT182" s="395"/>
      <c r="BPU182" s="395"/>
      <c r="BPV182" s="395"/>
      <c r="BPW182" s="395"/>
      <c r="BPX182" s="395"/>
      <c r="BPY182" s="395"/>
      <c r="BPZ182" s="395"/>
      <c r="BQA182" s="395"/>
      <c r="BQB182" s="395"/>
      <c r="BQC182" s="395"/>
      <c r="BQD182" s="395"/>
      <c r="BQE182" s="395"/>
      <c r="BQF182" s="395"/>
      <c r="BQG182" s="395"/>
      <c r="BQH182" s="395"/>
      <c r="BQI182" s="395"/>
      <c r="BQJ182" s="395"/>
      <c r="BQK182" s="395"/>
      <c r="BQL182" s="395"/>
      <c r="BQM182" s="395"/>
      <c r="BQN182" s="395"/>
      <c r="BQO182" s="395"/>
      <c r="BQP182" s="395"/>
      <c r="BQQ182" s="395"/>
      <c r="BQR182" s="395"/>
      <c r="BQS182" s="395"/>
      <c r="BQT182" s="395"/>
      <c r="BQU182" s="395"/>
      <c r="BQV182" s="395"/>
      <c r="BQW182" s="395"/>
      <c r="BQX182" s="395"/>
      <c r="BQY182" s="395"/>
      <c r="BQZ182" s="395"/>
      <c r="BRA182" s="395"/>
      <c r="BRB182" s="395"/>
      <c r="BRC182" s="395"/>
      <c r="BRD182" s="395"/>
      <c r="BRE182" s="395"/>
      <c r="BRF182" s="395"/>
      <c r="BRG182" s="395"/>
      <c r="BRH182" s="395"/>
      <c r="BRI182" s="395"/>
      <c r="BRJ182" s="395"/>
      <c r="BRK182" s="395"/>
      <c r="BRL182" s="395"/>
      <c r="BRM182" s="395"/>
      <c r="BRN182" s="395"/>
      <c r="BRO182" s="395"/>
      <c r="BRP182" s="395"/>
      <c r="BRQ182" s="395"/>
      <c r="BRR182" s="395"/>
      <c r="BRS182" s="395"/>
      <c r="BRT182" s="395"/>
      <c r="BRU182" s="395"/>
      <c r="BRV182" s="395"/>
      <c r="BRW182" s="395"/>
      <c r="BRX182" s="395"/>
      <c r="BRY182" s="395"/>
      <c r="BRZ182" s="395"/>
      <c r="BSA182" s="395"/>
      <c r="BSB182" s="395"/>
      <c r="BSC182" s="395"/>
      <c r="BSD182" s="395"/>
      <c r="BSE182" s="395"/>
      <c r="BSF182" s="395"/>
      <c r="BSG182" s="395"/>
      <c r="BSH182" s="395"/>
      <c r="BSI182" s="395"/>
      <c r="BSJ182" s="395"/>
      <c r="BSK182" s="395"/>
      <c r="BSL182" s="395"/>
      <c r="BSM182" s="395"/>
      <c r="BSN182" s="395"/>
      <c r="BSO182" s="395"/>
      <c r="BSP182" s="395"/>
      <c r="BSQ182" s="395"/>
      <c r="BSR182" s="395"/>
      <c r="BSS182" s="395"/>
      <c r="BST182" s="395"/>
      <c r="BSU182" s="395"/>
      <c r="BSV182" s="395"/>
      <c r="BSW182" s="395"/>
      <c r="BSX182" s="395"/>
      <c r="BSY182" s="395"/>
      <c r="BSZ182" s="395"/>
      <c r="BTA182" s="395"/>
      <c r="BTB182" s="395"/>
      <c r="BTC182" s="395"/>
      <c r="BTD182" s="395"/>
      <c r="BTE182" s="395"/>
      <c r="BTF182" s="395"/>
      <c r="BTG182" s="395"/>
      <c r="BTH182" s="395"/>
      <c r="BTI182" s="395"/>
      <c r="BTJ182" s="395"/>
      <c r="BTK182" s="395"/>
      <c r="BTL182" s="395"/>
      <c r="BTM182" s="395"/>
      <c r="BTN182" s="395"/>
      <c r="BTO182" s="395"/>
      <c r="BTP182" s="395"/>
      <c r="BTQ182" s="395"/>
      <c r="BTR182" s="395"/>
      <c r="BTS182" s="395"/>
      <c r="BTT182" s="395"/>
      <c r="BTU182" s="395"/>
      <c r="BTV182" s="395"/>
      <c r="BTW182" s="395"/>
      <c r="BTX182" s="395"/>
      <c r="BTY182" s="395"/>
      <c r="BTZ182" s="395"/>
      <c r="BUA182" s="395"/>
      <c r="BUB182" s="395"/>
      <c r="BUC182" s="395"/>
      <c r="BUD182" s="395"/>
      <c r="BUE182" s="395"/>
      <c r="BUF182" s="395"/>
      <c r="BUG182" s="395"/>
      <c r="BUH182" s="395"/>
      <c r="BUI182" s="395"/>
      <c r="BUJ182" s="395"/>
      <c r="BUK182" s="395"/>
      <c r="BUL182" s="395"/>
      <c r="BUM182" s="395"/>
      <c r="BUN182" s="395"/>
      <c r="BUO182" s="395"/>
      <c r="BUP182" s="395"/>
      <c r="BUQ182" s="395"/>
      <c r="BUR182" s="395"/>
      <c r="BUS182" s="395"/>
      <c r="BUT182" s="395"/>
      <c r="BUU182" s="395"/>
      <c r="BUV182" s="395"/>
      <c r="BUW182" s="395"/>
      <c r="BUX182" s="395"/>
      <c r="BUY182" s="395"/>
      <c r="BUZ182" s="395"/>
      <c r="BVA182" s="395"/>
      <c r="BVB182" s="395"/>
      <c r="BVC182" s="395"/>
      <c r="BVD182" s="395"/>
      <c r="BVE182" s="395"/>
      <c r="BVF182" s="395"/>
      <c r="BVG182" s="395"/>
      <c r="BVH182" s="395"/>
      <c r="BVI182" s="395"/>
      <c r="BVJ182" s="395"/>
      <c r="BVK182" s="395"/>
      <c r="BVL182" s="395"/>
      <c r="BVM182" s="395"/>
      <c r="BVN182" s="395"/>
      <c r="BVO182" s="395"/>
      <c r="BVP182" s="395"/>
      <c r="BVQ182" s="395"/>
      <c r="BVR182" s="395"/>
      <c r="BVS182" s="395"/>
      <c r="BVT182" s="395"/>
      <c r="BVU182" s="395"/>
      <c r="BVV182" s="395"/>
      <c r="BVW182" s="395"/>
      <c r="BVX182" s="395"/>
      <c r="BVY182" s="395"/>
      <c r="BVZ182" s="395"/>
      <c r="BWA182" s="395"/>
      <c r="BWB182" s="395"/>
      <c r="BWC182" s="395"/>
      <c r="BWD182" s="395"/>
      <c r="BWE182" s="395"/>
      <c r="BWF182" s="395"/>
      <c r="BWG182" s="395"/>
      <c r="BWH182" s="395"/>
      <c r="BWI182" s="395"/>
      <c r="BWJ182" s="395"/>
      <c r="BWK182" s="395"/>
      <c r="BWL182" s="395"/>
      <c r="BWM182" s="395"/>
      <c r="BWN182" s="395"/>
      <c r="BWO182" s="395"/>
      <c r="BWP182" s="395"/>
      <c r="BWQ182" s="395"/>
      <c r="BWR182" s="395"/>
      <c r="BWS182" s="395"/>
      <c r="BWT182" s="395"/>
      <c r="BWU182" s="395"/>
      <c r="BWV182" s="395"/>
      <c r="BWW182" s="395"/>
      <c r="BWX182" s="395"/>
      <c r="BWY182" s="395"/>
      <c r="BWZ182" s="395"/>
      <c r="BXA182" s="395"/>
      <c r="BXB182" s="395"/>
      <c r="BXC182" s="395"/>
      <c r="BXD182" s="395"/>
      <c r="BXE182" s="395"/>
      <c r="BXF182" s="395"/>
      <c r="BXG182" s="395"/>
      <c r="BXH182" s="395"/>
      <c r="BXI182" s="395"/>
      <c r="BXJ182" s="395"/>
      <c r="BXK182" s="395"/>
      <c r="BXL182" s="395"/>
      <c r="BXM182" s="395"/>
      <c r="BXN182" s="395"/>
      <c r="BXO182" s="395"/>
      <c r="BXP182" s="395"/>
      <c r="BXQ182" s="395"/>
      <c r="BXR182" s="395"/>
      <c r="BXS182" s="395"/>
      <c r="BXT182" s="395"/>
      <c r="BXU182" s="395"/>
      <c r="BXV182" s="395"/>
      <c r="BXW182" s="395"/>
      <c r="BXX182" s="395"/>
      <c r="BXY182" s="395"/>
      <c r="BXZ182" s="395"/>
      <c r="BYA182" s="395"/>
      <c r="BYB182" s="395"/>
      <c r="BYC182" s="395"/>
      <c r="BYD182" s="395"/>
      <c r="BYE182" s="395"/>
      <c r="BYF182" s="395"/>
      <c r="BYG182" s="395"/>
      <c r="BYH182" s="395"/>
      <c r="BYI182" s="395"/>
      <c r="BYJ182" s="395"/>
      <c r="BYK182" s="395"/>
      <c r="BYL182" s="395"/>
      <c r="BYM182" s="395"/>
      <c r="BYN182" s="395"/>
      <c r="BYO182" s="395"/>
      <c r="BYP182" s="395"/>
      <c r="BYQ182" s="395"/>
      <c r="BYR182" s="395"/>
      <c r="BYS182" s="395"/>
      <c r="BYT182" s="395"/>
      <c r="BYU182" s="395"/>
      <c r="BYV182" s="395"/>
      <c r="BYW182" s="395"/>
      <c r="BYX182" s="395"/>
      <c r="BYY182" s="395"/>
      <c r="BYZ182" s="395"/>
      <c r="BZA182" s="395"/>
      <c r="BZB182" s="395"/>
      <c r="BZC182" s="395"/>
      <c r="BZD182" s="395"/>
      <c r="BZE182" s="395"/>
      <c r="BZF182" s="395"/>
      <c r="BZG182" s="395"/>
      <c r="BZH182" s="395"/>
      <c r="BZI182" s="395"/>
      <c r="BZJ182" s="395"/>
      <c r="BZK182" s="395"/>
      <c r="BZL182" s="395"/>
      <c r="BZM182" s="395"/>
      <c r="BZN182" s="395"/>
      <c r="BZO182" s="395"/>
      <c r="BZP182" s="395"/>
      <c r="BZQ182" s="395"/>
      <c r="BZR182" s="395"/>
      <c r="BZS182" s="395"/>
      <c r="BZT182" s="395"/>
      <c r="BZU182" s="395"/>
      <c r="BZV182" s="395"/>
      <c r="BZW182" s="395"/>
      <c r="BZX182" s="395"/>
      <c r="BZY182" s="395"/>
      <c r="BZZ182" s="395"/>
      <c r="CAA182" s="395"/>
      <c r="CAB182" s="395"/>
      <c r="CAC182" s="395"/>
      <c r="CAD182" s="395"/>
      <c r="CAE182" s="395"/>
      <c r="CAF182" s="395"/>
      <c r="CAG182" s="395"/>
      <c r="CAH182" s="395"/>
      <c r="CAI182" s="395"/>
      <c r="CAJ182" s="395"/>
      <c r="CAK182" s="395"/>
      <c r="CAL182" s="395"/>
      <c r="CAM182" s="395"/>
      <c r="CAN182" s="395"/>
      <c r="CAO182" s="395"/>
      <c r="CAP182" s="395"/>
      <c r="CAQ182" s="395"/>
      <c r="CAR182" s="395"/>
      <c r="CAS182" s="395"/>
      <c r="CAT182" s="395"/>
      <c r="CAU182" s="395"/>
      <c r="CAV182" s="395"/>
      <c r="CAW182" s="395"/>
      <c r="CAX182" s="395"/>
      <c r="CAY182" s="395"/>
      <c r="CAZ182" s="395"/>
      <c r="CBA182" s="395"/>
      <c r="CBB182" s="395"/>
      <c r="CBC182" s="395"/>
      <c r="CBD182" s="395"/>
      <c r="CBE182" s="395"/>
      <c r="CBF182" s="395"/>
      <c r="CBG182" s="395"/>
      <c r="CBH182" s="395"/>
      <c r="CBI182" s="395"/>
      <c r="CBJ182" s="395"/>
      <c r="CBK182" s="395"/>
      <c r="CBL182" s="395"/>
      <c r="CBM182" s="395"/>
      <c r="CBN182" s="395"/>
      <c r="CBO182" s="395"/>
      <c r="CBP182" s="395"/>
      <c r="CBQ182" s="395"/>
      <c r="CBR182" s="395"/>
      <c r="CBS182" s="395"/>
      <c r="CBT182" s="395"/>
      <c r="CBU182" s="395"/>
      <c r="CBV182" s="395"/>
      <c r="CBW182" s="395"/>
      <c r="CBX182" s="395"/>
      <c r="CBY182" s="395"/>
      <c r="CBZ182" s="395"/>
      <c r="CCA182" s="395"/>
      <c r="CCB182" s="395"/>
      <c r="CCC182" s="395"/>
      <c r="CCD182" s="395"/>
      <c r="CCE182" s="395"/>
      <c r="CCF182" s="395"/>
      <c r="CCG182" s="395"/>
      <c r="CCH182" s="395"/>
      <c r="CCI182" s="395"/>
      <c r="CCJ182" s="395"/>
      <c r="CCK182" s="395"/>
      <c r="CCL182" s="395"/>
      <c r="CCM182" s="395"/>
      <c r="CCN182" s="395"/>
      <c r="CCO182" s="395"/>
      <c r="CCP182" s="395"/>
      <c r="CCQ182" s="395"/>
      <c r="CCR182" s="395"/>
      <c r="CCS182" s="395"/>
      <c r="CCT182" s="395"/>
      <c r="CCU182" s="395"/>
      <c r="CCV182" s="395"/>
      <c r="CCW182" s="395"/>
      <c r="CCX182" s="395"/>
      <c r="CCY182" s="395"/>
      <c r="CCZ182" s="395"/>
      <c r="CDA182" s="395"/>
      <c r="CDB182" s="395"/>
      <c r="CDC182" s="395"/>
      <c r="CDD182" s="395"/>
      <c r="CDE182" s="395"/>
      <c r="CDF182" s="395"/>
      <c r="CDG182" s="395"/>
      <c r="CDH182" s="395"/>
      <c r="CDI182" s="395"/>
      <c r="CDJ182" s="395"/>
      <c r="CDK182" s="395"/>
      <c r="CDL182" s="395"/>
      <c r="CDM182" s="395"/>
      <c r="CDN182" s="395"/>
      <c r="CDO182" s="395"/>
      <c r="CDP182" s="395"/>
      <c r="CDQ182" s="395"/>
      <c r="CDR182" s="395"/>
      <c r="CDS182" s="395"/>
      <c r="CDT182" s="395"/>
      <c r="CDU182" s="395"/>
      <c r="CDV182" s="395"/>
      <c r="CDW182" s="395"/>
      <c r="CDX182" s="395"/>
      <c r="CDY182" s="395"/>
      <c r="CDZ182" s="395"/>
      <c r="CEA182" s="395"/>
      <c r="CEB182" s="395"/>
      <c r="CEC182" s="395"/>
      <c r="CED182" s="395"/>
      <c r="CEE182" s="395"/>
      <c r="CEF182" s="395"/>
      <c r="CEG182" s="395"/>
      <c r="CEH182" s="395"/>
      <c r="CEI182" s="395"/>
      <c r="CEJ182" s="395"/>
      <c r="CEK182" s="395"/>
      <c r="CEL182" s="395"/>
      <c r="CEM182" s="395"/>
      <c r="CEN182" s="395"/>
      <c r="CEO182" s="395"/>
      <c r="CEP182" s="395"/>
      <c r="CEQ182" s="395"/>
      <c r="CER182" s="395"/>
      <c r="CES182" s="395"/>
      <c r="CET182" s="395"/>
      <c r="CEU182" s="395"/>
      <c r="CEV182" s="395"/>
      <c r="CEW182" s="395"/>
      <c r="CEX182" s="395"/>
      <c r="CEY182" s="395"/>
      <c r="CEZ182" s="395"/>
      <c r="CFA182" s="395"/>
      <c r="CFB182" s="395"/>
      <c r="CFC182" s="395"/>
      <c r="CFD182" s="395"/>
      <c r="CFE182" s="395"/>
      <c r="CFF182" s="395"/>
      <c r="CFG182" s="395"/>
      <c r="CFH182" s="395"/>
      <c r="CFI182" s="395"/>
      <c r="CFJ182" s="395"/>
      <c r="CFK182" s="395"/>
      <c r="CFL182" s="395"/>
      <c r="CFM182" s="395"/>
      <c r="CFN182" s="395"/>
      <c r="CFO182" s="395"/>
      <c r="CFP182" s="395"/>
      <c r="CFQ182" s="395"/>
      <c r="CFR182" s="395"/>
      <c r="CFS182" s="395"/>
      <c r="CFT182" s="395"/>
      <c r="CFU182" s="395"/>
      <c r="CFV182" s="395"/>
      <c r="CFW182" s="395"/>
      <c r="CFX182" s="395"/>
      <c r="CFY182" s="395"/>
      <c r="CFZ182" s="395"/>
      <c r="CGA182" s="395"/>
      <c r="CGB182" s="395"/>
      <c r="CGC182" s="395"/>
      <c r="CGD182" s="395"/>
      <c r="CGE182" s="395"/>
      <c r="CGF182" s="395"/>
      <c r="CGG182" s="395"/>
      <c r="CGH182" s="395"/>
      <c r="CGI182" s="395"/>
      <c r="CGJ182" s="395"/>
      <c r="CGK182" s="395"/>
      <c r="CGL182" s="395"/>
      <c r="CGM182" s="395"/>
      <c r="CGN182" s="395"/>
      <c r="CGO182" s="395"/>
      <c r="CGP182" s="395"/>
      <c r="CGQ182" s="395"/>
      <c r="CGR182" s="395"/>
      <c r="CGS182" s="395"/>
      <c r="CGT182" s="395"/>
      <c r="CGU182" s="395"/>
      <c r="CGV182" s="395"/>
      <c r="CGW182" s="395"/>
      <c r="CGX182" s="395"/>
      <c r="CGY182" s="395"/>
      <c r="CGZ182" s="395"/>
      <c r="CHA182" s="395"/>
      <c r="CHB182" s="395"/>
      <c r="CHC182" s="395"/>
      <c r="CHD182" s="395"/>
      <c r="CHE182" s="395"/>
      <c r="CHF182" s="395"/>
      <c r="CHG182" s="395"/>
      <c r="CHH182" s="395"/>
      <c r="CHI182" s="395"/>
      <c r="CHJ182" s="395"/>
      <c r="CHK182" s="395"/>
      <c r="CHL182" s="395"/>
      <c r="CHM182" s="395"/>
      <c r="CHN182" s="395"/>
      <c r="CHO182" s="395"/>
      <c r="CHP182" s="395"/>
      <c r="CHQ182" s="395"/>
      <c r="CHR182" s="395"/>
      <c r="CHS182" s="395"/>
      <c r="CHT182" s="395"/>
      <c r="CHU182" s="395"/>
      <c r="CHV182" s="395"/>
      <c r="CHW182" s="395"/>
      <c r="CHX182" s="395"/>
      <c r="CHY182" s="395"/>
      <c r="CHZ182" s="395"/>
      <c r="CIA182" s="395"/>
      <c r="CIB182" s="395"/>
      <c r="CIC182" s="395"/>
      <c r="CID182" s="395"/>
      <c r="CIE182" s="395"/>
      <c r="CIF182" s="395"/>
      <c r="CIG182" s="395"/>
      <c r="CIH182" s="395"/>
      <c r="CII182" s="395"/>
      <c r="CIJ182" s="395"/>
      <c r="CIK182" s="395"/>
      <c r="CIL182" s="395"/>
      <c r="CIM182" s="395"/>
      <c r="CIN182" s="395"/>
      <c r="CIO182" s="395"/>
      <c r="CIP182" s="395"/>
      <c r="CIQ182" s="395"/>
      <c r="CIR182" s="395"/>
      <c r="CIS182" s="395"/>
      <c r="CIT182" s="395"/>
      <c r="CIU182" s="395"/>
      <c r="CIV182" s="395"/>
      <c r="CIW182" s="395"/>
      <c r="CIX182" s="395"/>
      <c r="CIY182" s="395"/>
      <c r="CIZ182" s="395"/>
      <c r="CJA182" s="395"/>
      <c r="CJB182" s="395"/>
      <c r="CJC182" s="395"/>
      <c r="CJD182" s="395"/>
      <c r="CJE182" s="395"/>
      <c r="CJF182" s="395"/>
      <c r="CJG182" s="395"/>
      <c r="CJH182" s="395"/>
      <c r="CJI182" s="395"/>
      <c r="CJJ182" s="395"/>
      <c r="CJK182" s="395"/>
      <c r="CJL182" s="395"/>
      <c r="CJM182" s="395"/>
      <c r="CJN182" s="395"/>
      <c r="CJO182" s="395"/>
      <c r="CJP182" s="395"/>
      <c r="CJQ182" s="395"/>
      <c r="CJR182" s="395"/>
      <c r="CJS182" s="395"/>
      <c r="CJT182" s="395"/>
      <c r="CJU182" s="395"/>
      <c r="CJV182" s="395"/>
      <c r="CJW182" s="395"/>
      <c r="CJX182" s="395"/>
      <c r="CJY182" s="395"/>
      <c r="CJZ182" s="395"/>
      <c r="CKA182" s="395"/>
      <c r="CKB182" s="395"/>
      <c r="CKC182" s="395"/>
      <c r="CKD182" s="395"/>
      <c r="CKE182" s="395"/>
      <c r="CKF182" s="395"/>
      <c r="CKG182" s="395"/>
      <c r="CKH182" s="395"/>
      <c r="CKI182" s="395"/>
      <c r="CKJ182" s="395"/>
      <c r="CKK182" s="395"/>
      <c r="CKL182" s="395"/>
      <c r="CKM182" s="395"/>
      <c r="CKN182" s="395"/>
      <c r="CKO182" s="395"/>
      <c r="CKP182" s="395"/>
      <c r="CKQ182" s="395"/>
      <c r="CKR182" s="395"/>
      <c r="CKS182" s="395"/>
      <c r="CKT182" s="395"/>
      <c r="CKU182" s="395"/>
      <c r="CKV182" s="395"/>
      <c r="CKW182" s="395"/>
      <c r="CKX182" s="395"/>
      <c r="CKY182" s="395"/>
      <c r="CKZ182" s="395"/>
      <c r="CLA182" s="395"/>
      <c r="CLB182" s="395"/>
      <c r="CLC182" s="395"/>
      <c r="CLD182" s="395"/>
      <c r="CLE182" s="395"/>
      <c r="CLF182" s="395"/>
      <c r="CLG182" s="395"/>
      <c r="CLH182" s="395"/>
      <c r="CLI182" s="395"/>
      <c r="CLJ182" s="395"/>
      <c r="CLK182" s="395"/>
      <c r="CLL182" s="395"/>
      <c r="CLM182" s="395"/>
      <c r="CLN182" s="395"/>
      <c r="CLO182" s="395"/>
      <c r="CLP182" s="395"/>
      <c r="CLQ182" s="395"/>
      <c r="CLR182" s="395"/>
      <c r="CLS182" s="395"/>
      <c r="CLT182" s="395"/>
      <c r="CLU182" s="395"/>
      <c r="CLV182" s="395"/>
      <c r="CLW182" s="395"/>
      <c r="CLX182" s="395"/>
      <c r="CLY182" s="395"/>
      <c r="CLZ182" s="395"/>
      <c r="CMA182" s="395"/>
      <c r="CMB182" s="395"/>
      <c r="CMC182" s="395"/>
      <c r="CMD182" s="395"/>
      <c r="CME182" s="395"/>
      <c r="CMF182" s="395"/>
      <c r="CMG182" s="395"/>
      <c r="CMH182" s="395"/>
      <c r="CMI182" s="395"/>
      <c r="CMJ182" s="395"/>
      <c r="CMK182" s="395"/>
      <c r="CML182" s="395"/>
      <c r="CMM182" s="395"/>
      <c r="CMN182" s="395"/>
      <c r="CMO182" s="395"/>
      <c r="CMP182" s="395"/>
      <c r="CMQ182" s="395"/>
      <c r="CMR182" s="395"/>
      <c r="CMS182" s="395"/>
      <c r="CMT182" s="395"/>
      <c r="CMU182" s="395"/>
      <c r="CMV182" s="395"/>
      <c r="CMW182" s="395"/>
      <c r="CMX182" s="395"/>
      <c r="CMY182" s="395"/>
      <c r="CMZ182" s="395"/>
      <c r="CNA182" s="395"/>
      <c r="CNB182" s="395"/>
      <c r="CNC182" s="395"/>
      <c r="CND182" s="395"/>
      <c r="CNE182" s="395"/>
      <c r="CNF182" s="395"/>
      <c r="CNG182" s="395"/>
      <c r="CNH182" s="395"/>
      <c r="CNI182" s="395"/>
      <c r="CNJ182" s="395"/>
      <c r="CNK182" s="395"/>
      <c r="CNL182" s="395"/>
      <c r="CNM182" s="395"/>
      <c r="CNN182" s="395"/>
      <c r="CNO182" s="395"/>
      <c r="CNP182" s="395"/>
      <c r="CNQ182" s="395"/>
      <c r="CNR182" s="395"/>
      <c r="CNS182" s="395"/>
      <c r="CNT182" s="395"/>
      <c r="CNU182" s="395"/>
      <c r="CNV182" s="395"/>
      <c r="CNW182" s="395"/>
      <c r="CNX182" s="395"/>
      <c r="CNY182" s="395"/>
      <c r="CNZ182" s="395"/>
      <c r="COA182" s="395"/>
      <c r="COB182" s="395"/>
      <c r="COC182" s="395"/>
      <c r="COD182" s="395"/>
      <c r="COE182" s="395"/>
      <c r="COF182" s="395"/>
      <c r="COG182" s="395"/>
      <c r="COH182" s="395"/>
      <c r="COI182" s="395"/>
      <c r="COJ182" s="395"/>
      <c r="COK182" s="395"/>
      <c r="COL182" s="395"/>
      <c r="COM182" s="395"/>
      <c r="CON182" s="395"/>
      <c r="COO182" s="395"/>
      <c r="COP182" s="395"/>
      <c r="COQ182" s="395"/>
      <c r="COR182" s="395"/>
      <c r="COS182" s="395"/>
      <c r="COT182" s="395"/>
      <c r="COU182" s="395"/>
      <c r="COV182" s="395"/>
      <c r="COW182" s="395"/>
      <c r="COX182" s="395"/>
      <c r="COY182" s="395"/>
      <c r="COZ182" s="395"/>
      <c r="CPA182" s="395"/>
      <c r="CPB182" s="395"/>
      <c r="CPC182" s="395"/>
      <c r="CPD182" s="395"/>
      <c r="CPE182" s="395"/>
      <c r="CPF182" s="395"/>
      <c r="CPG182" s="395"/>
      <c r="CPH182" s="395"/>
      <c r="CPI182" s="395"/>
      <c r="CPJ182" s="395"/>
      <c r="CPK182" s="395"/>
      <c r="CPL182" s="395"/>
      <c r="CPM182" s="395"/>
      <c r="CPN182" s="395"/>
      <c r="CPO182" s="395"/>
      <c r="CPP182" s="395"/>
      <c r="CPQ182" s="395"/>
      <c r="CPR182" s="395"/>
      <c r="CPS182" s="395"/>
      <c r="CPT182" s="395"/>
      <c r="CPU182" s="395"/>
      <c r="CPV182" s="395"/>
      <c r="CPW182" s="395"/>
      <c r="CPX182" s="395"/>
      <c r="CPY182" s="395"/>
      <c r="CPZ182" s="395"/>
      <c r="CQA182" s="395"/>
      <c r="CQB182" s="395"/>
      <c r="CQC182" s="395"/>
      <c r="CQD182" s="395"/>
      <c r="CQE182" s="395"/>
      <c r="CQF182" s="395"/>
      <c r="CQG182" s="395"/>
      <c r="CQH182" s="395"/>
      <c r="CQI182" s="395"/>
      <c r="CQJ182" s="395"/>
      <c r="CQK182" s="395"/>
      <c r="CQL182" s="395"/>
      <c r="CQM182" s="395"/>
      <c r="CQN182" s="395"/>
      <c r="CQO182" s="395"/>
      <c r="CQP182" s="395"/>
      <c r="CQQ182" s="395"/>
      <c r="CQR182" s="395"/>
      <c r="CQS182" s="395"/>
      <c r="CQT182" s="395"/>
      <c r="CQU182" s="395"/>
      <c r="CQV182" s="395"/>
      <c r="CQW182" s="395"/>
      <c r="CQX182" s="395"/>
      <c r="CQY182" s="395"/>
      <c r="CQZ182" s="395"/>
      <c r="CRA182" s="395"/>
      <c r="CRB182" s="395"/>
      <c r="CRC182" s="395"/>
      <c r="CRD182" s="395"/>
      <c r="CRE182" s="395"/>
      <c r="CRF182" s="395"/>
      <c r="CRG182" s="395"/>
      <c r="CRH182" s="395"/>
      <c r="CRI182" s="395"/>
      <c r="CRJ182" s="395"/>
      <c r="CRK182" s="395"/>
      <c r="CRL182" s="395"/>
      <c r="CRM182" s="395"/>
      <c r="CRN182" s="395"/>
      <c r="CRO182" s="395"/>
      <c r="CRP182" s="395"/>
      <c r="CRQ182" s="395"/>
      <c r="CRR182" s="395"/>
      <c r="CRS182" s="395"/>
      <c r="CRT182" s="395"/>
      <c r="CRU182" s="395"/>
      <c r="CRV182" s="395"/>
      <c r="CRW182" s="395"/>
      <c r="CRX182" s="395"/>
      <c r="CRY182" s="395"/>
      <c r="CRZ182" s="395"/>
      <c r="CSA182" s="395"/>
      <c r="CSB182" s="395"/>
      <c r="CSC182" s="395"/>
      <c r="CSD182" s="395"/>
      <c r="CSE182" s="395"/>
      <c r="CSF182" s="395"/>
      <c r="CSG182" s="395"/>
      <c r="CSH182" s="395"/>
      <c r="CSI182" s="395"/>
      <c r="CSJ182" s="395"/>
      <c r="CSK182" s="395"/>
      <c r="CSL182" s="395"/>
      <c r="CSM182" s="395"/>
      <c r="CSN182" s="395"/>
      <c r="CSO182" s="395"/>
      <c r="CSP182" s="395"/>
      <c r="CSQ182" s="395"/>
      <c r="CSR182" s="395"/>
      <c r="CSS182" s="395"/>
      <c r="CST182" s="395"/>
      <c r="CSU182" s="395"/>
      <c r="CSV182" s="395"/>
      <c r="CSW182" s="395"/>
      <c r="CSX182" s="395"/>
      <c r="CSY182" s="395"/>
      <c r="CSZ182" s="395"/>
      <c r="CTA182" s="395"/>
      <c r="CTB182" s="395"/>
      <c r="CTC182" s="395"/>
      <c r="CTD182" s="395"/>
      <c r="CTE182" s="395"/>
      <c r="CTF182" s="395"/>
      <c r="CTG182" s="395"/>
      <c r="CTH182" s="395"/>
      <c r="CTI182" s="395"/>
      <c r="CTJ182" s="395"/>
      <c r="CTK182" s="395"/>
      <c r="CTL182" s="395"/>
      <c r="CTM182" s="395"/>
      <c r="CTN182" s="395"/>
      <c r="CTO182" s="395"/>
      <c r="CTP182" s="395"/>
      <c r="CTQ182" s="395"/>
      <c r="CTR182" s="395"/>
      <c r="CTS182" s="395"/>
      <c r="CTT182" s="395"/>
      <c r="CTU182" s="395"/>
      <c r="CTV182" s="395"/>
      <c r="CTW182" s="395"/>
      <c r="CTX182" s="395"/>
      <c r="CTY182" s="395"/>
      <c r="CTZ182" s="395"/>
      <c r="CUA182" s="395"/>
      <c r="CUB182" s="395"/>
      <c r="CUC182" s="395"/>
      <c r="CUD182" s="395"/>
      <c r="CUE182" s="395"/>
      <c r="CUF182" s="395"/>
      <c r="CUG182" s="395"/>
      <c r="CUH182" s="395"/>
      <c r="CUI182" s="395"/>
      <c r="CUJ182" s="395"/>
      <c r="CUK182" s="395"/>
      <c r="CUL182" s="395"/>
      <c r="CUM182" s="395"/>
      <c r="CUN182" s="395"/>
      <c r="CUO182" s="395"/>
      <c r="CUP182" s="395"/>
      <c r="CUQ182" s="395"/>
      <c r="CUR182" s="395"/>
      <c r="CUS182" s="395"/>
      <c r="CUT182" s="395"/>
      <c r="CUU182" s="395"/>
      <c r="CUV182" s="395"/>
      <c r="CUW182" s="395"/>
      <c r="CUX182" s="395"/>
      <c r="CUY182" s="395"/>
      <c r="CUZ182" s="395"/>
      <c r="CVA182" s="395"/>
      <c r="CVB182" s="395"/>
      <c r="CVC182" s="395"/>
      <c r="CVD182" s="395"/>
      <c r="CVE182" s="395"/>
      <c r="CVF182" s="395"/>
      <c r="CVG182" s="395"/>
      <c r="CVH182" s="395"/>
      <c r="CVI182" s="395"/>
      <c r="CVJ182" s="395"/>
      <c r="CVK182" s="395"/>
      <c r="CVL182" s="395"/>
      <c r="CVM182" s="395"/>
      <c r="CVN182" s="395"/>
      <c r="CVO182" s="395"/>
      <c r="CVP182" s="395"/>
      <c r="CVQ182" s="395"/>
      <c r="CVR182" s="395"/>
      <c r="CVS182" s="395"/>
      <c r="CVT182" s="395"/>
      <c r="CVU182" s="395"/>
      <c r="CVV182" s="395"/>
      <c r="CVW182" s="395"/>
      <c r="CVX182" s="395"/>
      <c r="CVY182" s="395"/>
      <c r="CVZ182" s="395"/>
      <c r="CWA182" s="395"/>
      <c r="CWB182" s="395"/>
      <c r="CWC182" s="395"/>
      <c r="CWD182" s="395"/>
      <c r="CWE182" s="395"/>
      <c r="CWF182" s="395"/>
      <c r="CWG182" s="395"/>
      <c r="CWH182" s="395"/>
      <c r="CWI182" s="395"/>
      <c r="CWJ182" s="395"/>
      <c r="CWK182" s="395"/>
      <c r="CWL182" s="395"/>
      <c r="CWM182" s="395"/>
      <c r="CWN182" s="395"/>
      <c r="CWO182" s="395"/>
      <c r="CWP182" s="395"/>
      <c r="CWQ182" s="395"/>
      <c r="CWR182" s="395"/>
      <c r="CWS182" s="395"/>
      <c r="CWT182" s="395"/>
      <c r="CWU182" s="395"/>
      <c r="CWV182" s="395"/>
      <c r="CWW182" s="395"/>
      <c r="CWX182" s="395"/>
      <c r="CWY182" s="395"/>
      <c r="CWZ182" s="395"/>
      <c r="CXA182" s="395"/>
      <c r="CXB182" s="395"/>
      <c r="CXC182" s="395"/>
      <c r="CXD182" s="395"/>
      <c r="CXE182" s="395"/>
      <c r="CXF182" s="395"/>
      <c r="CXG182" s="395"/>
      <c r="CXH182" s="395"/>
      <c r="CXI182" s="395"/>
      <c r="CXJ182" s="395"/>
      <c r="CXK182" s="395"/>
      <c r="CXL182" s="395"/>
      <c r="CXM182" s="395"/>
      <c r="CXN182" s="395"/>
      <c r="CXO182" s="395"/>
      <c r="CXP182" s="395"/>
      <c r="CXQ182" s="395"/>
      <c r="CXR182" s="395"/>
      <c r="CXS182" s="395"/>
      <c r="CXT182" s="395"/>
      <c r="CXU182" s="395"/>
      <c r="CXV182" s="395"/>
      <c r="CXW182" s="395"/>
      <c r="CXX182" s="395"/>
      <c r="CXY182" s="395"/>
      <c r="CXZ182" s="395"/>
      <c r="CYA182" s="395"/>
      <c r="CYB182" s="395"/>
      <c r="CYC182" s="395"/>
      <c r="CYD182" s="395"/>
      <c r="CYE182" s="395"/>
      <c r="CYF182" s="395"/>
      <c r="CYG182" s="395"/>
      <c r="CYH182" s="395"/>
      <c r="CYI182" s="395"/>
      <c r="CYJ182" s="395"/>
      <c r="CYK182" s="395"/>
      <c r="CYL182" s="395"/>
      <c r="CYM182" s="395"/>
      <c r="CYN182" s="395"/>
      <c r="CYO182" s="395"/>
      <c r="CYP182" s="395"/>
      <c r="CYQ182" s="395"/>
      <c r="CYR182" s="395"/>
      <c r="CYS182" s="395"/>
      <c r="CYT182" s="395"/>
      <c r="CYU182" s="395"/>
      <c r="CYV182" s="395"/>
      <c r="CYW182" s="395"/>
      <c r="CYX182" s="395"/>
      <c r="CYY182" s="395"/>
      <c r="CYZ182" s="395"/>
      <c r="CZA182" s="395"/>
      <c r="CZB182" s="395"/>
      <c r="CZC182" s="395"/>
      <c r="CZD182" s="395"/>
      <c r="CZE182" s="395"/>
      <c r="CZF182" s="395"/>
      <c r="CZG182" s="395"/>
      <c r="CZH182" s="395"/>
      <c r="CZI182" s="395"/>
      <c r="CZJ182" s="395"/>
      <c r="CZK182" s="395"/>
      <c r="CZL182" s="395"/>
      <c r="CZM182" s="395"/>
      <c r="CZN182" s="395"/>
      <c r="CZO182" s="395"/>
      <c r="CZP182" s="395"/>
      <c r="CZQ182" s="395"/>
      <c r="CZR182" s="395"/>
      <c r="CZS182" s="395"/>
      <c r="CZT182" s="395"/>
      <c r="CZU182" s="395"/>
      <c r="CZV182" s="395"/>
      <c r="CZW182" s="395"/>
      <c r="CZX182" s="395"/>
      <c r="CZY182" s="395"/>
      <c r="CZZ182" s="395"/>
      <c r="DAA182" s="395"/>
      <c r="DAB182" s="395"/>
      <c r="DAC182" s="395"/>
      <c r="DAD182" s="395"/>
      <c r="DAE182" s="395"/>
      <c r="DAF182" s="395"/>
      <c r="DAG182" s="395"/>
      <c r="DAH182" s="395"/>
      <c r="DAI182" s="395"/>
      <c r="DAJ182" s="395"/>
      <c r="DAK182" s="395"/>
      <c r="DAL182" s="395"/>
      <c r="DAM182" s="395"/>
      <c r="DAN182" s="395"/>
      <c r="DAO182" s="395"/>
      <c r="DAP182" s="395"/>
      <c r="DAQ182" s="395"/>
      <c r="DAR182" s="395"/>
      <c r="DAS182" s="395"/>
      <c r="DAT182" s="395"/>
      <c r="DAU182" s="395"/>
      <c r="DAV182" s="395"/>
      <c r="DAW182" s="395"/>
      <c r="DAX182" s="395"/>
      <c r="DAY182" s="395"/>
      <c r="DAZ182" s="395"/>
      <c r="DBA182" s="395"/>
      <c r="DBB182" s="395"/>
      <c r="DBC182" s="395"/>
      <c r="DBD182" s="395"/>
      <c r="DBE182" s="395"/>
      <c r="DBF182" s="395"/>
      <c r="DBG182" s="395"/>
      <c r="DBH182" s="395"/>
      <c r="DBI182" s="395"/>
      <c r="DBJ182" s="395"/>
      <c r="DBK182" s="395"/>
      <c r="DBL182" s="395"/>
      <c r="DBM182" s="395"/>
      <c r="DBN182" s="395"/>
      <c r="DBO182" s="395"/>
      <c r="DBP182" s="395"/>
      <c r="DBQ182" s="395"/>
      <c r="DBR182" s="395"/>
      <c r="DBS182" s="395"/>
      <c r="DBT182" s="395"/>
      <c r="DBU182" s="395"/>
      <c r="DBV182" s="395"/>
      <c r="DBW182" s="395"/>
      <c r="DBX182" s="395"/>
      <c r="DBY182" s="395"/>
      <c r="DBZ182" s="395"/>
      <c r="DCA182" s="395"/>
      <c r="DCB182" s="395"/>
      <c r="DCC182" s="395"/>
      <c r="DCD182" s="395"/>
      <c r="DCE182" s="395"/>
      <c r="DCF182" s="395"/>
      <c r="DCG182" s="395"/>
      <c r="DCH182" s="395"/>
      <c r="DCI182" s="395"/>
      <c r="DCJ182" s="395"/>
      <c r="DCK182" s="395"/>
      <c r="DCL182" s="395"/>
      <c r="DCM182" s="395"/>
      <c r="DCN182" s="395"/>
      <c r="DCO182" s="395"/>
      <c r="DCP182" s="395"/>
      <c r="DCQ182" s="395"/>
      <c r="DCR182" s="395"/>
      <c r="DCS182" s="395"/>
      <c r="DCT182" s="395"/>
      <c r="DCU182" s="395"/>
      <c r="DCV182" s="395"/>
      <c r="DCW182" s="395"/>
      <c r="DCX182" s="395"/>
      <c r="DCY182" s="395"/>
      <c r="DCZ182" s="395"/>
      <c r="DDA182" s="395"/>
      <c r="DDB182" s="395"/>
      <c r="DDC182" s="395"/>
      <c r="DDD182" s="395"/>
      <c r="DDE182" s="395"/>
      <c r="DDF182" s="395"/>
      <c r="DDG182" s="395"/>
      <c r="DDH182" s="395"/>
      <c r="DDI182" s="395"/>
      <c r="DDJ182" s="395"/>
      <c r="DDK182" s="395"/>
      <c r="DDL182" s="395"/>
      <c r="DDM182" s="395"/>
      <c r="DDN182" s="395"/>
      <c r="DDO182" s="395"/>
      <c r="DDP182" s="395"/>
      <c r="DDQ182" s="395"/>
      <c r="DDR182" s="395"/>
      <c r="DDS182" s="395"/>
      <c r="DDT182" s="395"/>
      <c r="DDU182" s="395"/>
      <c r="DDV182" s="395"/>
      <c r="DDW182" s="395"/>
      <c r="DDX182" s="395"/>
      <c r="DDY182" s="395"/>
      <c r="DDZ182" s="395"/>
      <c r="DEA182" s="395"/>
      <c r="DEB182" s="395"/>
      <c r="DEC182" s="395"/>
      <c r="DED182" s="395"/>
      <c r="DEE182" s="395"/>
      <c r="DEF182" s="395"/>
      <c r="DEG182" s="395"/>
      <c r="DEH182" s="395"/>
      <c r="DEI182" s="395"/>
      <c r="DEJ182" s="395"/>
      <c r="DEK182" s="395"/>
      <c r="DEL182" s="395"/>
      <c r="DEM182" s="395"/>
      <c r="DEN182" s="395"/>
      <c r="DEO182" s="395"/>
      <c r="DEP182" s="395"/>
      <c r="DEQ182" s="395"/>
      <c r="DER182" s="395"/>
      <c r="DES182" s="395"/>
      <c r="DET182" s="395"/>
      <c r="DEU182" s="395"/>
      <c r="DEV182" s="395"/>
      <c r="DEW182" s="395"/>
      <c r="DEX182" s="395"/>
      <c r="DEY182" s="395"/>
      <c r="DEZ182" s="395"/>
      <c r="DFA182" s="395"/>
      <c r="DFB182" s="395"/>
      <c r="DFC182" s="395"/>
      <c r="DFD182" s="395"/>
      <c r="DFE182" s="395"/>
      <c r="DFF182" s="395"/>
      <c r="DFG182" s="395"/>
      <c r="DFH182" s="395"/>
      <c r="DFI182" s="395"/>
      <c r="DFJ182" s="395"/>
      <c r="DFK182" s="395"/>
      <c r="DFL182" s="395"/>
      <c r="DFM182" s="395"/>
      <c r="DFN182" s="395"/>
      <c r="DFO182" s="395"/>
      <c r="DFP182" s="395"/>
      <c r="DFQ182" s="395"/>
      <c r="DFR182" s="395"/>
      <c r="DFS182" s="395"/>
      <c r="DFT182" s="395"/>
      <c r="DFU182" s="395"/>
      <c r="DFV182" s="395"/>
      <c r="DFW182" s="395"/>
      <c r="DFX182" s="395"/>
      <c r="DFY182" s="395"/>
      <c r="DFZ182" s="395"/>
      <c r="DGA182" s="395"/>
      <c r="DGB182" s="395"/>
      <c r="DGC182" s="395"/>
      <c r="DGD182" s="395"/>
      <c r="DGE182" s="395"/>
      <c r="DGF182" s="395"/>
      <c r="DGG182" s="395"/>
      <c r="DGH182" s="395"/>
      <c r="DGI182" s="395"/>
      <c r="DGJ182" s="395"/>
      <c r="DGK182" s="395"/>
      <c r="DGL182" s="395"/>
      <c r="DGM182" s="395"/>
      <c r="DGN182" s="395"/>
      <c r="DGO182" s="395"/>
      <c r="DGP182" s="395"/>
      <c r="DGQ182" s="395"/>
      <c r="DGR182" s="395"/>
      <c r="DGS182" s="395"/>
      <c r="DGT182" s="395"/>
      <c r="DGU182" s="395"/>
      <c r="DGV182" s="395"/>
      <c r="DGW182" s="395"/>
      <c r="DGX182" s="395"/>
      <c r="DGY182" s="395"/>
      <c r="DGZ182" s="395"/>
      <c r="DHA182" s="395"/>
      <c r="DHB182" s="395"/>
      <c r="DHC182" s="395"/>
      <c r="DHD182" s="395"/>
      <c r="DHE182" s="395"/>
      <c r="DHF182" s="395"/>
      <c r="DHG182" s="395"/>
      <c r="DHH182" s="395"/>
      <c r="DHI182" s="395"/>
      <c r="DHJ182" s="395"/>
      <c r="DHK182" s="395"/>
      <c r="DHL182" s="395"/>
      <c r="DHM182" s="395"/>
      <c r="DHN182" s="395"/>
      <c r="DHO182" s="395"/>
      <c r="DHP182" s="395"/>
      <c r="DHQ182" s="395"/>
      <c r="DHR182" s="395"/>
      <c r="DHS182" s="395"/>
      <c r="DHT182" s="395"/>
      <c r="DHU182" s="395"/>
      <c r="DHV182" s="395"/>
      <c r="DHW182" s="395"/>
      <c r="DHX182" s="395"/>
      <c r="DHY182" s="395"/>
      <c r="DHZ182" s="395"/>
      <c r="DIA182" s="395"/>
      <c r="DIB182" s="395"/>
      <c r="DIC182" s="395"/>
      <c r="DID182" s="395"/>
      <c r="DIE182" s="395"/>
      <c r="DIF182" s="395"/>
      <c r="DIG182" s="395"/>
      <c r="DIH182" s="395"/>
      <c r="DII182" s="395"/>
      <c r="DIJ182" s="395"/>
      <c r="DIK182" s="395"/>
      <c r="DIL182" s="395"/>
      <c r="DIM182" s="395"/>
      <c r="DIN182" s="395"/>
      <c r="DIO182" s="395"/>
      <c r="DIP182" s="395"/>
      <c r="DIQ182" s="395"/>
      <c r="DIR182" s="395"/>
      <c r="DIS182" s="395"/>
      <c r="DIT182" s="395"/>
      <c r="DIU182" s="395"/>
      <c r="DIV182" s="395"/>
      <c r="DIW182" s="395"/>
      <c r="DIX182" s="395"/>
      <c r="DIY182" s="395"/>
      <c r="DIZ182" s="395"/>
      <c r="DJA182" s="395"/>
      <c r="DJB182" s="395"/>
      <c r="DJC182" s="395"/>
      <c r="DJD182" s="395"/>
      <c r="DJE182" s="395"/>
      <c r="DJF182" s="395"/>
      <c r="DJG182" s="395"/>
      <c r="DJH182" s="395"/>
      <c r="DJI182" s="395"/>
      <c r="DJJ182" s="395"/>
      <c r="DJK182" s="395"/>
      <c r="DJL182" s="395"/>
      <c r="DJM182" s="395"/>
      <c r="DJN182" s="395"/>
      <c r="DJO182" s="395"/>
      <c r="DJP182" s="395"/>
      <c r="DJQ182" s="395"/>
      <c r="DJR182" s="395"/>
      <c r="DJS182" s="395"/>
      <c r="DJT182" s="395"/>
      <c r="DJU182" s="395"/>
      <c r="DJV182" s="395"/>
      <c r="DJW182" s="395"/>
      <c r="DJX182" s="395"/>
      <c r="DJY182" s="395"/>
      <c r="DJZ182" s="395"/>
      <c r="DKA182" s="395"/>
      <c r="DKB182" s="395"/>
      <c r="DKC182" s="395"/>
      <c r="DKD182" s="395"/>
      <c r="DKE182" s="395"/>
      <c r="DKF182" s="395"/>
      <c r="DKG182" s="395"/>
      <c r="DKH182" s="395"/>
      <c r="DKI182" s="395"/>
      <c r="DKJ182" s="395"/>
      <c r="DKK182" s="395"/>
      <c r="DKL182" s="395"/>
      <c r="DKM182" s="395"/>
      <c r="DKN182" s="395"/>
      <c r="DKO182" s="395"/>
      <c r="DKP182" s="395"/>
      <c r="DKQ182" s="395"/>
      <c r="DKR182" s="395"/>
      <c r="DKS182" s="395"/>
      <c r="DKT182" s="395"/>
      <c r="DKU182" s="395"/>
      <c r="DKV182" s="395"/>
      <c r="DKW182" s="395"/>
      <c r="DKX182" s="395"/>
      <c r="DKY182" s="395"/>
      <c r="DKZ182" s="395"/>
      <c r="DLA182" s="395"/>
      <c r="DLB182" s="395"/>
      <c r="DLC182" s="395"/>
      <c r="DLD182" s="395"/>
      <c r="DLE182" s="395"/>
      <c r="DLF182" s="395"/>
      <c r="DLG182" s="395"/>
      <c r="DLH182" s="395"/>
      <c r="DLI182" s="395"/>
      <c r="DLJ182" s="395"/>
      <c r="DLK182" s="395"/>
      <c r="DLL182" s="395"/>
      <c r="DLM182" s="395"/>
      <c r="DLN182" s="395"/>
      <c r="DLO182" s="395"/>
      <c r="DLP182" s="395"/>
      <c r="DLQ182" s="395"/>
      <c r="DLR182" s="395"/>
      <c r="DLS182" s="395"/>
      <c r="DLT182" s="395"/>
      <c r="DLU182" s="395"/>
      <c r="DLV182" s="395"/>
      <c r="DLW182" s="395"/>
      <c r="DLX182" s="395"/>
      <c r="DLY182" s="395"/>
      <c r="DLZ182" s="395"/>
      <c r="DMA182" s="395"/>
      <c r="DMB182" s="395"/>
      <c r="DMC182" s="395"/>
      <c r="DMD182" s="395"/>
      <c r="DME182" s="395"/>
      <c r="DMF182" s="395"/>
      <c r="DMG182" s="395"/>
      <c r="DMH182" s="395"/>
      <c r="DMI182" s="395"/>
      <c r="DMJ182" s="395"/>
      <c r="DMK182" s="395"/>
      <c r="DML182" s="395"/>
      <c r="DMM182" s="395"/>
      <c r="DMN182" s="395"/>
      <c r="DMO182" s="395"/>
      <c r="DMP182" s="395"/>
      <c r="DMQ182" s="395"/>
      <c r="DMR182" s="395"/>
      <c r="DMS182" s="395"/>
      <c r="DMT182" s="395"/>
      <c r="DMU182" s="395"/>
      <c r="DMV182" s="395"/>
      <c r="DMW182" s="395"/>
      <c r="DMX182" s="395"/>
      <c r="DMY182" s="395"/>
      <c r="DMZ182" s="395"/>
      <c r="DNA182" s="395"/>
      <c r="DNB182" s="395"/>
      <c r="DNC182" s="395"/>
      <c r="DND182" s="395"/>
      <c r="DNE182" s="395"/>
      <c r="DNF182" s="395"/>
      <c r="DNG182" s="395"/>
      <c r="DNH182" s="395"/>
      <c r="DNI182" s="395"/>
      <c r="DNJ182" s="395"/>
      <c r="DNK182" s="395"/>
      <c r="DNL182" s="395"/>
      <c r="DNM182" s="395"/>
      <c r="DNN182" s="395"/>
      <c r="DNO182" s="395"/>
      <c r="DNP182" s="395"/>
      <c r="DNQ182" s="395"/>
      <c r="DNR182" s="395"/>
      <c r="DNS182" s="395"/>
      <c r="DNT182" s="395"/>
      <c r="DNU182" s="395"/>
      <c r="DNV182" s="395"/>
      <c r="DNW182" s="395"/>
      <c r="DNX182" s="395"/>
      <c r="DNY182" s="395"/>
      <c r="DNZ182" s="395"/>
      <c r="DOA182" s="395"/>
      <c r="DOB182" s="395"/>
      <c r="DOC182" s="395"/>
      <c r="DOD182" s="395"/>
      <c r="DOE182" s="395"/>
      <c r="DOF182" s="395"/>
      <c r="DOG182" s="395"/>
      <c r="DOH182" s="395"/>
      <c r="DOI182" s="395"/>
      <c r="DOJ182" s="395"/>
      <c r="DOK182" s="395"/>
      <c r="DOL182" s="395"/>
      <c r="DOM182" s="395"/>
      <c r="DON182" s="395"/>
      <c r="DOO182" s="395"/>
      <c r="DOP182" s="395"/>
      <c r="DOQ182" s="395"/>
      <c r="DOR182" s="395"/>
      <c r="DOS182" s="395"/>
      <c r="DOT182" s="395"/>
      <c r="DOU182" s="395"/>
      <c r="DOV182" s="395"/>
      <c r="DOW182" s="395"/>
      <c r="DOX182" s="395"/>
      <c r="DOY182" s="395"/>
      <c r="DOZ182" s="395"/>
      <c r="DPA182" s="395"/>
      <c r="DPB182" s="395"/>
      <c r="DPC182" s="395"/>
      <c r="DPD182" s="395"/>
      <c r="DPE182" s="395"/>
      <c r="DPF182" s="395"/>
      <c r="DPG182" s="395"/>
      <c r="DPH182" s="395"/>
      <c r="DPI182" s="395"/>
      <c r="DPJ182" s="395"/>
      <c r="DPK182" s="395"/>
      <c r="DPL182" s="395"/>
      <c r="DPM182" s="395"/>
      <c r="DPN182" s="395"/>
      <c r="DPO182" s="395"/>
      <c r="DPP182" s="395"/>
      <c r="DPQ182" s="395"/>
      <c r="DPR182" s="395"/>
      <c r="DPS182" s="395"/>
      <c r="DPT182" s="395"/>
      <c r="DPU182" s="395"/>
      <c r="DPV182" s="395"/>
      <c r="DPW182" s="395"/>
      <c r="DPX182" s="395"/>
      <c r="DPY182" s="395"/>
      <c r="DPZ182" s="395"/>
      <c r="DQA182" s="395"/>
      <c r="DQB182" s="395"/>
      <c r="DQC182" s="395"/>
      <c r="DQD182" s="395"/>
      <c r="DQE182" s="395"/>
      <c r="DQF182" s="395"/>
      <c r="DQG182" s="395"/>
      <c r="DQH182" s="395"/>
      <c r="DQI182" s="395"/>
      <c r="DQJ182" s="395"/>
      <c r="DQK182" s="395"/>
      <c r="DQL182" s="395"/>
      <c r="DQM182" s="395"/>
      <c r="DQN182" s="395"/>
      <c r="DQO182" s="395"/>
      <c r="DQP182" s="395"/>
      <c r="DQQ182" s="395"/>
      <c r="DQR182" s="395"/>
      <c r="DQS182" s="395"/>
      <c r="DQT182" s="395"/>
      <c r="DQU182" s="395"/>
      <c r="DQV182" s="395"/>
      <c r="DQW182" s="395"/>
      <c r="DQX182" s="395"/>
      <c r="DQY182" s="395"/>
      <c r="DQZ182" s="395"/>
      <c r="DRA182" s="395"/>
      <c r="DRB182" s="395"/>
      <c r="DRC182" s="395"/>
      <c r="DRD182" s="395"/>
      <c r="DRE182" s="395"/>
      <c r="DRF182" s="395"/>
      <c r="DRG182" s="395"/>
      <c r="DRH182" s="395"/>
      <c r="DRI182" s="395"/>
      <c r="DRJ182" s="395"/>
      <c r="DRK182" s="395"/>
      <c r="DRL182" s="395"/>
      <c r="DRM182" s="395"/>
      <c r="DRN182" s="395"/>
      <c r="DRO182" s="395"/>
      <c r="DRP182" s="395"/>
      <c r="DRQ182" s="395"/>
      <c r="DRR182" s="395"/>
      <c r="DRS182" s="395"/>
      <c r="DRT182" s="395"/>
      <c r="DRU182" s="395"/>
      <c r="DRV182" s="395"/>
      <c r="DRW182" s="395"/>
      <c r="DRX182" s="395"/>
      <c r="DRY182" s="395"/>
      <c r="DRZ182" s="395"/>
      <c r="DSA182" s="395"/>
      <c r="DSB182" s="395"/>
      <c r="DSC182" s="395"/>
      <c r="DSD182" s="395"/>
      <c r="DSE182" s="395"/>
      <c r="DSF182" s="395"/>
      <c r="DSG182" s="395"/>
      <c r="DSH182" s="395"/>
      <c r="DSI182" s="395"/>
      <c r="DSJ182" s="395"/>
      <c r="DSK182" s="395"/>
      <c r="DSL182" s="395"/>
      <c r="DSM182" s="395"/>
      <c r="DSN182" s="395"/>
      <c r="DSO182" s="395"/>
      <c r="DSP182" s="395"/>
      <c r="DSQ182" s="395"/>
      <c r="DSR182" s="395"/>
      <c r="DSS182" s="395"/>
      <c r="DST182" s="395"/>
      <c r="DSU182" s="395"/>
      <c r="DSV182" s="395"/>
      <c r="DSW182" s="395"/>
      <c r="DSX182" s="395"/>
      <c r="DSY182" s="395"/>
      <c r="DSZ182" s="395"/>
      <c r="DTA182" s="395"/>
      <c r="DTB182" s="395"/>
      <c r="DTC182" s="395"/>
      <c r="DTD182" s="395"/>
      <c r="DTE182" s="395"/>
      <c r="DTF182" s="395"/>
      <c r="DTG182" s="395"/>
      <c r="DTH182" s="395"/>
      <c r="DTI182" s="395"/>
      <c r="DTJ182" s="395"/>
      <c r="DTK182" s="395"/>
      <c r="DTL182" s="395"/>
      <c r="DTM182" s="395"/>
      <c r="DTN182" s="395"/>
      <c r="DTO182" s="395"/>
      <c r="DTP182" s="395"/>
      <c r="DTQ182" s="395"/>
      <c r="DTR182" s="395"/>
      <c r="DTS182" s="395"/>
      <c r="DTT182" s="395"/>
      <c r="DTU182" s="395"/>
      <c r="DTV182" s="395"/>
      <c r="DTW182" s="395"/>
      <c r="DTX182" s="395"/>
      <c r="DTY182" s="395"/>
      <c r="DTZ182" s="395"/>
      <c r="DUA182" s="395"/>
      <c r="DUB182" s="395"/>
      <c r="DUC182" s="395"/>
      <c r="DUD182" s="395"/>
      <c r="DUE182" s="395"/>
      <c r="DUF182" s="395"/>
      <c r="DUG182" s="395"/>
      <c r="DUH182" s="395"/>
      <c r="DUI182" s="395"/>
      <c r="DUJ182" s="395"/>
      <c r="DUK182" s="395"/>
      <c r="DUL182" s="395"/>
      <c r="DUM182" s="395"/>
      <c r="DUN182" s="395"/>
      <c r="DUO182" s="395"/>
      <c r="DUP182" s="395"/>
      <c r="DUQ182" s="395"/>
      <c r="DUR182" s="395"/>
      <c r="DUS182" s="395"/>
      <c r="DUT182" s="395"/>
      <c r="DUU182" s="395"/>
      <c r="DUV182" s="395"/>
      <c r="DUW182" s="395"/>
      <c r="DUX182" s="395"/>
      <c r="DUY182" s="395"/>
      <c r="DUZ182" s="395"/>
      <c r="DVA182" s="395"/>
      <c r="DVB182" s="395"/>
      <c r="DVC182" s="395"/>
      <c r="DVD182" s="395"/>
      <c r="DVE182" s="395"/>
      <c r="DVF182" s="395"/>
      <c r="DVG182" s="395"/>
      <c r="DVH182" s="395"/>
      <c r="DVI182" s="395"/>
      <c r="DVJ182" s="395"/>
      <c r="DVK182" s="395"/>
      <c r="DVL182" s="395"/>
      <c r="DVM182" s="395"/>
      <c r="DVN182" s="395"/>
      <c r="DVO182" s="395"/>
      <c r="DVP182" s="395"/>
      <c r="DVQ182" s="395"/>
      <c r="DVR182" s="395"/>
      <c r="DVS182" s="395"/>
      <c r="DVT182" s="395"/>
      <c r="DVU182" s="395"/>
      <c r="DVV182" s="395"/>
      <c r="DVW182" s="395"/>
      <c r="DVX182" s="395"/>
      <c r="DVY182" s="395"/>
      <c r="DVZ182" s="395"/>
      <c r="DWA182" s="395"/>
      <c r="DWB182" s="395"/>
      <c r="DWC182" s="395"/>
      <c r="DWD182" s="395"/>
      <c r="DWE182" s="395"/>
      <c r="DWF182" s="395"/>
      <c r="DWG182" s="395"/>
      <c r="DWH182" s="395"/>
      <c r="DWI182" s="395"/>
      <c r="DWJ182" s="395"/>
      <c r="DWK182" s="395"/>
      <c r="DWL182" s="395"/>
      <c r="DWM182" s="395"/>
      <c r="DWN182" s="395"/>
      <c r="DWO182" s="395"/>
      <c r="DWP182" s="395"/>
      <c r="DWQ182" s="395"/>
      <c r="DWR182" s="395"/>
      <c r="DWS182" s="395"/>
      <c r="DWT182" s="395"/>
      <c r="DWU182" s="395"/>
      <c r="DWV182" s="395"/>
      <c r="DWW182" s="395"/>
      <c r="DWX182" s="395"/>
      <c r="DWY182" s="395"/>
      <c r="DWZ182" s="395"/>
      <c r="DXA182" s="395"/>
      <c r="DXB182" s="395"/>
      <c r="DXC182" s="395"/>
      <c r="DXD182" s="395"/>
      <c r="DXE182" s="395"/>
      <c r="DXF182" s="395"/>
      <c r="DXG182" s="395"/>
      <c r="DXH182" s="395"/>
      <c r="DXI182" s="395"/>
      <c r="DXJ182" s="395"/>
      <c r="DXK182" s="395"/>
      <c r="DXL182" s="395"/>
      <c r="DXM182" s="395"/>
      <c r="DXN182" s="395"/>
      <c r="DXO182" s="395"/>
      <c r="DXP182" s="395"/>
      <c r="DXQ182" s="395"/>
      <c r="DXR182" s="395"/>
      <c r="DXS182" s="395"/>
      <c r="DXT182" s="395"/>
      <c r="DXU182" s="395"/>
      <c r="DXV182" s="395"/>
      <c r="DXW182" s="395"/>
      <c r="DXX182" s="395"/>
      <c r="DXY182" s="395"/>
      <c r="DXZ182" s="395"/>
      <c r="DYA182" s="395"/>
      <c r="DYB182" s="395"/>
      <c r="DYC182" s="395"/>
      <c r="DYD182" s="395"/>
      <c r="DYE182" s="395"/>
      <c r="DYF182" s="395"/>
      <c r="DYG182" s="395"/>
      <c r="DYH182" s="395"/>
      <c r="DYI182" s="395"/>
      <c r="DYJ182" s="395"/>
      <c r="DYK182" s="395"/>
      <c r="DYL182" s="395"/>
      <c r="DYM182" s="395"/>
      <c r="DYN182" s="395"/>
      <c r="DYO182" s="395"/>
      <c r="DYP182" s="395"/>
      <c r="DYQ182" s="395"/>
      <c r="DYR182" s="395"/>
      <c r="DYS182" s="395"/>
      <c r="DYT182" s="395"/>
      <c r="DYU182" s="395"/>
      <c r="DYV182" s="395"/>
      <c r="DYW182" s="395"/>
      <c r="DYX182" s="395"/>
      <c r="DYY182" s="395"/>
      <c r="DYZ182" s="395"/>
      <c r="DZA182" s="395"/>
      <c r="DZB182" s="395"/>
      <c r="DZC182" s="395"/>
      <c r="DZD182" s="395"/>
      <c r="DZE182" s="395"/>
      <c r="DZF182" s="395"/>
      <c r="DZG182" s="395"/>
      <c r="DZH182" s="395"/>
      <c r="DZI182" s="395"/>
      <c r="DZJ182" s="395"/>
      <c r="DZK182" s="395"/>
      <c r="DZL182" s="395"/>
      <c r="DZM182" s="395"/>
      <c r="DZN182" s="395"/>
      <c r="DZO182" s="395"/>
      <c r="DZP182" s="395"/>
      <c r="DZQ182" s="395"/>
      <c r="DZR182" s="395"/>
      <c r="DZS182" s="395"/>
      <c r="DZT182" s="395"/>
      <c r="DZU182" s="395"/>
      <c r="DZV182" s="395"/>
      <c r="DZW182" s="395"/>
      <c r="DZX182" s="395"/>
      <c r="DZY182" s="395"/>
      <c r="DZZ182" s="395"/>
      <c r="EAA182" s="395"/>
      <c r="EAB182" s="395"/>
      <c r="EAC182" s="395"/>
      <c r="EAD182" s="395"/>
      <c r="EAE182" s="395"/>
      <c r="EAF182" s="395"/>
      <c r="EAG182" s="395"/>
      <c r="EAH182" s="395"/>
      <c r="EAI182" s="395"/>
      <c r="EAJ182" s="395"/>
      <c r="EAK182" s="395"/>
      <c r="EAL182" s="395"/>
      <c r="EAM182" s="395"/>
      <c r="EAN182" s="395"/>
      <c r="EAO182" s="395"/>
      <c r="EAP182" s="395"/>
      <c r="EAQ182" s="395"/>
      <c r="EAR182" s="395"/>
      <c r="EAS182" s="395"/>
      <c r="EAT182" s="395"/>
      <c r="EAU182" s="395"/>
      <c r="EAV182" s="395"/>
      <c r="EAW182" s="395"/>
      <c r="EAX182" s="395"/>
      <c r="EAY182" s="395"/>
      <c r="EAZ182" s="395"/>
      <c r="EBA182" s="395"/>
      <c r="EBB182" s="395"/>
      <c r="EBC182" s="395"/>
      <c r="EBD182" s="395"/>
      <c r="EBE182" s="395"/>
      <c r="EBF182" s="395"/>
      <c r="EBG182" s="395"/>
      <c r="EBH182" s="395"/>
      <c r="EBI182" s="395"/>
      <c r="EBJ182" s="395"/>
      <c r="EBK182" s="395"/>
      <c r="EBL182" s="395"/>
      <c r="EBM182" s="395"/>
      <c r="EBN182" s="395"/>
      <c r="EBO182" s="395"/>
      <c r="EBP182" s="395"/>
      <c r="EBQ182" s="395"/>
      <c r="EBR182" s="395"/>
      <c r="EBS182" s="395"/>
      <c r="EBT182" s="395"/>
      <c r="EBU182" s="395"/>
      <c r="EBV182" s="395"/>
      <c r="EBW182" s="395"/>
      <c r="EBX182" s="395"/>
      <c r="EBY182" s="395"/>
      <c r="EBZ182" s="395"/>
      <c r="ECA182" s="395"/>
      <c r="ECB182" s="395"/>
      <c r="ECC182" s="395"/>
      <c r="ECD182" s="395"/>
      <c r="ECE182" s="395"/>
      <c r="ECF182" s="395"/>
      <c r="ECG182" s="395"/>
      <c r="ECH182" s="395"/>
      <c r="ECI182" s="395"/>
      <c r="ECJ182" s="395"/>
      <c r="ECK182" s="395"/>
      <c r="ECL182" s="395"/>
      <c r="ECM182" s="395"/>
      <c r="ECN182" s="395"/>
      <c r="ECO182" s="395"/>
      <c r="ECP182" s="395"/>
      <c r="ECQ182" s="395"/>
      <c r="ECR182" s="395"/>
      <c r="ECS182" s="395"/>
      <c r="ECT182" s="395"/>
      <c r="ECU182" s="395"/>
      <c r="ECV182" s="395"/>
      <c r="ECW182" s="395"/>
      <c r="ECX182" s="395"/>
      <c r="ECY182" s="395"/>
      <c r="ECZ182" s="395"/>
      <c r="EDA182" s="395"/>
      <c r="EDB182" s="395"/>
      <c r="EDC182" s="395"/>
      <c r="EDD182" s="395"/>
      <c r="EDE182" s="395"/>
      <c r="EDF182" s="395"/>
      <c r="EDG182" s="395"/>
      <c r="EDH182" s="395"/>
      <c r="EDI182" s="395"/>
      <c r="EDJ182" s="395"/>
      <c r="EDK182" s="395"/>
      <c r="EDL182" s="395"/>
      <c r="EDM182" s="395"/>
      <c r="EDN182" s="395"/>
      <c r="EDO182" s="395"/>
      <c r="EDP182" s="395"/>
      <c r="EDQ182" s="395"/>
      <c r="EDR182" s="395"/>
      <c r="EDS182" s="395"/>
      <c r="EDT182" s="395"/>
      <c r="EDU182" s="395"/>
      <c r="EDV182" s="395"/>
      <c r="EDW182" s="395"/>
      <c r="EDX182" s="395"/>
      <c r="EDY182" s="395"/>
      <c r="EDZ182" s="395"/>
      <c r="EEA182" s="395"/>
      <c r="EEB182" s="395"/>
      <c r="EEC182" s="395"/>
      <c r="EED182" s="395"/>
      <c r="EEE182" s="395"/>
      <c r="EEF182" s="395"/>
      <c r="EEG182" s="395"/>
      <c r="EEH182" s="395"/>
      <c r="EEI182" s="395"/>
      <c r="EEJ182" s="395"/>
      <c r="EEK182" s="395"/>
      <c r="EEL182" s="395"/>
      <c r="EEM182" s="395"/>
      <c r="EEN182" s="395"/>
      <c r="EEO182" s="395"/>
      <c r="EEP182" s="395"/>
      <c r="EEQ182" s="395"/>
      <c r="EER182" s="395"/>
      <c r="EES182" s="395"/>
      <c r="EET182" s="395"/>
      <c r="EEU182" s="395"/>
      <c r="EEV182" s="395"/>
      <c r="EEW182" s="395"/>
      <c r="EEX182" s="395"/>
      <c r="EEY182" s="395"/>
      <c r="EEZ182" s="395"/>
      <c r="EFA182" s="395"/>
      <c r="EFB182" s="395"/>
      <c r="EFC182" s="395"/>
      <c r="EFD182" s="395"/>
      <c r="EFE182" s="395"/>
      <c r="EFF182" s="395"/>
      <c r="EFG182" s="395"/>
      <c r="EFH182" s="395"/>
      <c r="EFI182" s="395"/>
      <c r="EFJ182" s="395"/>
      <c r="EFK182" s="395"/>
      <c r="EFL182" s="395"/>
      <c r="EFM182" s="395"/>
      <c r="EFN182" s="395"/>
      <c r="EFO182" s="395"/>
      <c r="EFP182" s="395"/>
      <c r="EFQ182" s="395"/>
      <c r="EFR182" s="395"/>
      <c r="EFS182" s="395"/>
      <c r="EFT182" s="395"/>
      <c r="EFU182" s="395"/>
      <c r="EFV182" s="395"/>
      <c r="EFW182" s="395"/>
      <c r="EFX182" s="395"/>
      <c r="EFY182" s="395"/>
      <c r="EFZ182" s="395"/>
      <c r="EGA182" s="395"/>
      <c r="EGB182" s="395"/>
      <c r="EGC182" s="395"/>
      <c r="EGD182" s="395"/>
      <c r="EGE182" s="395"/>
      <c r="EGF182" s="395"/>
      <c r="EGG182" s="395"/>
      <c r="EGH182" s="395"/>
      <c r="EGI182" s="395"/>
      <c r="EGJ182" s="395"/>
      <c r="EGK182" s="395"/>
      <c r="EGL182" s="395"/>
      <c r="EGM182" s="395"/>
      <c r="EGN182" s="395"/>
      <c r="EGO182" s="395"/>
      <c r="EGP182" s="395"/>
      <c r="EGQ182" s="395"/>
      <c r="EGR182" s="395"/>
      <c r="EGS182" s="395"/>
      <c r="EGT182" s="395"/>
      <c r="EGU182" s="395"/>
      <c r="EGV182" s="395"/>
      <c r="EGW182" s="395"/>
      <c r="EGX182" s="395"/>
      <c r="EGY182" s="395"/>
      <c r="EGZ182" s="395"/>
      <c r="EHA182" s="395"/>
      <c r="EHB182" s="395"/>
      <c r="EHC182" s="395"/>
      <c r="EHD182" s="395"/>
      <c r="EHE182" s="395"/>
      <c r="EHF182" s="395"/>
      <c r="EHG182" s="395"/>
      <c r="EHH182" s="395"/>
      <c r="EHI182" s="395"/>
      <c r="EHJ182" s="395"/>
      <c r="EHK182" s="395"/>
      <c r="EHL182" s="395"/>
      <c r="EHM182" s="395"/>
      <c r="EHN182" s="395"/>
      <c r="EHO182" s="395"/>
      <c r="EHP182" s="395"/>
      <c r="EHQ182" s="395"/>
      <c r="EHR182" s="395"/>
      <c r="EHS182" s="395"/>
      <c r="EHT182" s="395"/>
      <c r="EHU182" s="395"/>
      <c r="EHV182" s="395"/>
      <c r="EHW182" s="395"/>
      <c r="EHX182" s="395"/>
      <c r="EHY182" s="395"/>
      <c r="EHZ182" s="395"/>
      <c r="EIA182" s="395"/>
      <c r="EIB182" s="395"/>
      <c r="EIC182" s="395"/>
      <c r="EID182" s="395"/>
      <c r="EIE182" s="395"/>
      <c r="EIF182" s="395"/>
      <c r="EIG182" s="395"/>
      <c r="EIH182" s="395"/>
      <c r="EII182" s="395"/>
      <c r="EIJ182" s="395"/>
      <c r="EIK182" s="395"/>
      <c r="EIL182" s="395"/>
      <c r="EIM182" s="395"/>
      <c r="EIN182" s="395"/>
      <c r="EIO182" s="395"/>
      <c r="EIP182" s="395"/>
      <c r="EIQ182" s="395"/>
      <c r="EIR182" s="395"/>
      <c r="EIS182" s="395"/>
      <c r="EIT182" s="395"/>
      <c r="EIU182" s="395"/>
      <c r="EIV182" s="395"/>
      <c r="EIW182" s="395"/>
      <c r="EIX182" s="395"/>
      <c r="EIY182" s="395"/>
      <c r="EIZ182" s="395"/>
      <c r="EJA182" s="395"/>
      <c r="EJB182" s="395"/>
      <c r="EJC182" s="395"/>
      <c r="EJD182" s="395"/>
      <c r="EJE182" s="395"/>
      <c r="EJF182" s="395"/>
      <c r="EJG182" s="395"/>
      <c r="EJH182" s="395"/>
      <c r="EJI182" s="395"/>
      <c r="EJJ182" s="395"/>
      <c r="EJK182" s="395"/>
      <c r="EJL182" s="395"/>
      <c r="EJM182" s="395"/>
      <c r="EJN182" s="395"/>
      <c r="EJO182" s="395"/>
      <c r="EJP182" s="395"/>
      <c r="EJQ182" s="395"/>
      <c r="EJR182" s="395"/>
      <c r="EJS182" s="395"/>
      <c r="EJT182" s="395"/>
      <c r="EJU182" s="395"/>
      <c r="EJV182" s="395"/>
      <c r="EJW182" s="395"/>
      <c r="EJX182" s="395"/>
      <c r="EJY182" s="395"/>
      <c r="EJZ182" s="395"/>
      <c r="EKA182" s="395"/>
      <c r="EKB182" s="395"/>
      <c r="EKC182" s="395"/>
      <c r="EKD182" s="395"/>
      <c r="EKE182" s="395"/>
      <c r="EKF182" s="395"/>
      <c r="EKG182" s="395"/>
      <c r="EKH182" s="395"/>
      <c r="EKI182" s="395"/>
      <c r="EKJ182" s="395"/>
      <c r="EKK182" s="395"/>
      <c r="EKL182" s="395"/>
      <c r="EKM182" s="395"/>
      <c r="EKN182" s="395"/>
      <c r="EKO182" s="395"/>
      <c r="EKP182" s="395"/>
      <c r="EKQ182" s="395"/>
      <c r="EKR182" s="395"/>
      <c r="EKS182" s="395"/>
      <c r="EKT182" s="395"/>
      <c r="EKU182" s="395"/>
      <c r="EKV182" s="395"/>
      <c r="EKW182" s="395"/>
      <c r="EKX182" s="395"/>
      <c r="EKY182" s="395"/>
      <c r="EKZ182" s="395"/>
      <c r="ELA182" s="395"/>
      <c r="ELB182" s="395"/>
      <c r="ELC182" s="395"/>
      <c r="ELD182" s="395"/>
      <c r="ELE182" s="395"/>
      <c r="ELF182" s="395"/>
      <c r="ELG182" s="395"/>
      <c r="ELH182" s="395"/>
      <c r="ELI182" s="395"/>
      <c r="ELJ182" s="395"/>
      <c r="ELK182" s="395"/>
      <c r="ELL182" s="395"/>
      <c r="ELM182" s="395"/>
      <c r="ELN182" s="395"/>
      <c r="ELO182" s="395"/>
      <c r="ELP182" s="395"/>
      <c r="ELQ182" s="395"/>
      <c r="ELR182" s="395"/>
      <c r="ELS182" s="395"/>
      <c r="ELT182" s="395"/>
      <c r="ELU182" s="395"/>
      <c r="ELV182" s="395"/>
      <c r="ELW182" s="395"/>
      <c r="ELX182" s="395"/>
      <c r="ELY182" s="395"/>
      <c r="ELZ182" s="395"/>
      <c r="EMA182" s="395"/>
      <c r="EMB182" s="395"/>
      <c r="EMC182" s="395"/>
      <c r="EMD182" s="395"/>
      <c r="EME182" s="395"/>
      <c r="EMF182" s="395"/>
      <c r="EMG182" s="395"/>
      <c r="EMH182" s="395"/>
      <c r="EMI182" s="395"/>
      <c r="EMJ182" s="395"/>
      <c r="EMK182" s="395"/>
      <c r="EML182" s="395"/>
      <c r="EMM182" s="395"/>
      <c r="EMN182" s="395"/>
      <c r="EMO182" s="395"/>
      <c r="EMP182" s="395"/>
      <c r="EMQ182" s="395"/>
      <c r="EMR182" s="395"/>
      <c r="EMS182" s="395"/>
      <c r="EMT182" s="395"/>
      <c r="EMU182" s="395"/>
      <c r="EMV182" s="395"/>
      <c r="EMW182" s="395"/>
      <c r="EMX182" s="395"/>
      <c r="EMY182" s="395"/>
      <c r="EMZ182" s="395"/>
      <c r="ENA182" s="395"/>
      <c r="ENB182" s="395"/>
      <c r="ENC182" s="395"/>
      <c r="END182" s="395"/>
      <c r="ENE182" s="395"/>
      <c r="ENF182" s="395"/>
      <c r="ENG182" s="395"/>
      <c r="ENH182" s="395"/>
      <c r="ENI182" s="395"/>
      <c r="ENJ182" s="395"/>
      <c r="ENK182" s="395"/>
      <c r="ENL182" s="395"/>
      <c r="ENM182" s="395"/>
      <c r="ENN182" s="395"/>
      <c r="ENO182" s="395"/>
      <c r="ENP182" s="395"/>
      <c r="ENQ182" s="395"/>
      <c r="ENR182" s="395"/>
      <c r="ENS182" s="395"/>
      <c r="ENT182" s="395"/>
      <c r="ENU182" s="395"/>
      <c r="ENV182" s="395"/>
      <c r="ENW182" s="395"/>
      <c r="ENX182" s="395"/>
      <c r="ENY182" s="395"/>
      <c r="ENZ182" s="395"/>
      <c r="EOA182" s="395"/>
      <c r="EOB182" s="395"/>
      <c r="EOC182" s="395"/>
      <c r="EOD182" s="395"/>
      <c r="EOE182" s="395"/>
      <c r="EOF182" s="395"/>
      <c r="EOG182" s="395"/>
      <c r="EOH182" s="395"/>
      <c r="EOI182" s="395"/>
      <c r="EOJ182" s="395"/>
      <c r="EOK182" s="395"/>
      <c r="EOL182" s="395"/>
      <c r="EOM182" s="395"/>
      <c r="EON182" s="395"/>
      <c r="EOO182" s="395"/>
      <c r="EOP182" s="395"/>
      <c r="EOQ182" s="395"/>
      <c r="EOR182" s="395"/>
      <c r="EOS182" s="395"/>
      <c r="EOT182" s="395"/>
      <c r="EOU182" s="395"/>
      <c r="EOV182" s="395"/>
      <c r="EOW182" s="395"/>
      <c r="EOX182" s="395"/>
      <c r="EOY182" s="395"/>
      <c r="EOZ182" s="395"/>
      <c r="EPA182" s="395"/>
      <c r="EPB182" s="395"/>
      <c r="EPC182" s="395"/>
      <c r="EPD182" s="395"/>
      <c r="EPE182" s="395"/>
      <c r="EPF182" s="395"/>
      <c r="EPG182" s="395"/>
      <c r="EPH182" s="395"/>
      <c r="EPI182" s="395"/>
      <c r="EPJ182" s="395"/>
      <c r="EPK182" s="395"/>
      <c r="EPL182" s="395"/>
      <c r="EPM182" s="395"/>
      <c r="EPN182" s="395"/>
      <c r="EPO182" s="395"/>
      <c r="EPP182" s="395"/>
      <c r="EPQ182" s="395"/>
      <c r="EPR182" s="395"/>
      <c r="EPS182" s="395"/>
      <c r="EPT182" s="395"/>
      <c r="EPU182" s="395"/>
      <c r="EPV182" s="395"/>
      <c r="EPW182" s="395"/>
      <c r="EPX182" s="395"/>
      <c r="EPY182" s="395"/>
      <c r="EPZ182" s="395"/>
      <c r="EQA182" s="395"/>
      <c r="EQB182" s="395"/>
      <c r="EQC182" s="395"/>
      <c r="EQD182" s="395"/>
      <c r="EQE182" s="395"/>
      <c r="EQF182" s="395"/>
      <c r="EQG182" s="395"/>
      <c r="EQH182" s="395"/>
      <c r="EQI182" s="395"/>
      <c r="EQJ182" s="395"/>
      <c r="EQK182" s="395"/>
      <c r="EQL182" s="395"/>
      <c r="EQM182" s="395"/>
      <c r="EQN182" s="395"/>
      <c r="EQO182" s="395"/>
      <c r="EQP182" s="395"/>
      <c r="EQQ182" s="395"/>
      <c r="EQR182" s="395"/>
      <c r="EQS182" s="395"/>
      <c r="EQT182" s="395"/>
      <c r="EQU182" s="395"/>
      <c r="EQV182" s="395"/>
      <c r="EQW182" s="395"/>
      <c r="EQX182" s="395"/>
      <c r="EQY182" s="395"/>
      <c r="EQZ182" s="395"/>
      <c r="ERA182" s="395"/>
      <c r="ERB182" s="395"/>
      <c r="ERC182" s="395"/>
      <c r="ERD182" s="395"/>
      <c r="ERE182" s="395"/>
      <c r="ERF182" s="395"/>
      <c r="ERG182" s="395"/>
      <c r="ERH182" s="395"/>
      <c r="ERI182" s="395"/>
      <c r="ERJ182" s="395"/>
      <c r="ERK182" s="395"/>
      <c r="ERL182" s="395"/>
      <c r="ERM182" s="395"/>
      <c r="ERN182" s="395"/>
      <c r="ERO182" s="395"/>
      <c r="ERP182" s="395"/>
      <c r="ERQ182" s="395"/>
      <c r="ERR182" s="395"/>
      <c r="ERS182" s="395"/>
      <c r="ERT182" s="395"/>
      <c r="ERU182" s="395"/>
      <c r="ERV182" s="395"/>
      <c r="ERW182" s="395"/>
      <c r="ERX182" s="395"/>
      <c r="ERY182" s="395"/>
      <c r="ERZ182" s="395"/>
      <c r="ESA182" s="395"/>
      <c r="ESB182" s="395"/>
      <c r="ESC182" s="395"/>
      <c r="ESD182" s="395"/>
      <c r="ESE182" s="395"/>
      <c r="ESF182" s="395"/>
      <c r="ESG182" s="395"/>
      <c r="ESH182" s="395"/>
      <c r="ESI182" s="395"/>
      <c r="ESJ182" s="395"/>
      <c r="ESK182" s="395"/>
      <c r="ESL182" s="395"/>
      <c r="ESM182" s="395"/>
      <c r="ESN182" s="395"/>
      <c r="ESO182" s="395"/>
      <c r="ESP182" s="395"/>
      <c r="ESQ182" s="395"/>
      <c r="ESR182" s="395"/>
      <c r="ESS182" s="395"/>
      <c r="EST182" s="395"/>
      <c r="ESU182" s="395"/>
      <c r="ESV182" s="395"/>
      <c r="ESW182" s="395"/>
      <c r="ESX182" s="395"/>
      <c r="ESY182" s="395"/>
      <c r="ESZ182" s="395"/>
      <c r="ETA182" s="395"/>
      <c r="ETB182" s="395"/>
      <c r="ETC182" s="395"/>
      <c r="ETD182" s="395"/>
      <c r="ETE182" s="395"/>
      <c r="ETF182" s="395"/>
      <c r="ETG182" s="395"/>
      <c r="ETH182" s="395"/>
      <c r="ETI182" s="395"/>
      <c r="ETJ182" s="395"/>
      <c r="ETK182" s="395"/>
      <c r="ETL182" s="395"/>
      <c r="ETM182" s="395"/>
      <c r="ETN182" s="395"/>
      <c r="ETO182" s="395"/>
      <c r="ETP182" s="395"/>
      <c r="ETQ182" s="395"/>
      <c r="ETR182" s="395"/>
      <c r="ETS182" s="395"/>
      <c r="ETT182" s="395"/>
      <c r="ETU182" s="395"/>
      <c r="ETV182" s="395"/>
      <c r="ETW182" s="395"/>
      <c r="ETX182" s="395"/>
      <c r="ETY182" s="395"/>
      <c r="ETZ182" s="395"/>
      <c r="EUA182" s="395"/>
      <c r="EUB182" s="395"/>
      <c r="EUC182" s="395"/>
      <c r="EUD182" s="395"/>
      <c r="EUE182" s="395"/>
      <c r="EUF182" s="395"/>
      <c r="EUG182" s="395"/>
      <c r="EUH182" s="395"/>
      <c r="EUI182" s="395"/>
      <c r="EUJ182" s="395"/>
      <c r="EUK182" s="395"/>
      <c r="EUL182" s="395"/>
      <c r="EUM182" s="395"/>
      <c r="EUN182" s="395"/>
      <c r="EUO182" s="395"/>
      <c r="EUP182" s="395"/>
      <c r="EUQ182" s="395"/>
      <c r="EUR182" s="395"/>
      <c r="EUS182" s="395"/>
      <c r="EUT182" s="395"/>
      <c r="EUU182" s="395"/>
      <c r="EUV182" s="395"/>
      <c r="EUW182" s="395"/>
      <c r="EUX182" s="395"/>
      <c r="EUY182" s="395"/>
      <c r="EUZ182" s="395"/>
      <c r="EVA182" s="395"/>
      <c r="EVB182" s="395"/>
      <c r="EVC182" s="395"/>
      <c r="EVD182" s="395"/>
      <c r="EVE182" s="395"/>
      <c r="EVF182" s="395"/>
      <c r="EVG182" s="395"/>
      <c r="EVH182" s="395"/>
      <c r="EVI182" s="395"/>
      <c r="EVJ182" s="395"/>
      <c r="EVK182" s="395"/>
      <c r="EVL182" s="395"/>
      <c r="EVM182" s="395"/>
      <c r="EVN182" s="395"/>
      <c r="EVO182" s="395"/>
      <c r="EVP182" s="395"/>
      <c r="EVQ182" s="395"/>
      <c r="EVR182" s="395"/>
      <c r="EVS182" s="395"/>
      <c r="EVT182" s="395"/>
      <c r="EVU182" s="395"/>
      <c r="EVV182" s="395"/>
      <c r="EVW182" s="395"/>
      <c r="EVX182" s="395"/>
      <c r="EVY182" s="395"/>
      <c r="EVZ182" s="395"/>
      <c r="EWA182" s="395"/>
      <c r="EWB182" s="395"/>
      <c r="EWC182" s="395"/>
      <c r="EWD182" s="395"/>
      <c r="EWE182" s="395"/>
      <c r="EWF182" s="395"/>
      <c r="EWG182" s="395"/>
      <c r="EWH182" s="395"/>
      <c r="EWI182" s="395"/>
      <c r="EWJ182" s="395"/>
      <c r="EWK182" s="395"/>
      <c r="EWL182" s="395"/>
      <c r="EWM182" s="395"/>
      <c r="EWN182" s="395"/>
      <c r="EWO182" s="395"/>
      <c r="EWP182" s="395"/>
      <c r="EWQ182" s="395"/>
      <c r="EWR182" s="395"/>
      <c r="EWS182" s="395"/>
      <c r="EWT182" s="395"/>
      <c r="EWU182" s="395"/>
      <c r="EWV182" s="395"/>
      <c r="EWW182" s="395"/>
      <c r="EWX182" s="395"/>
      <c r="EWY182" s="395"/>
      <c r="EWZ182" s="395"/>
      <c r="EXA182" s="395"/>
      <c r="EXB182" s="395"/>
      <c r="EXC182" s="395"/>
      <c r="EXD182" s="395"/>
      <c r="EXE182" s="395"/>
      <c r="EXF182" s="395"/>
      <c r="EXG182" s="395"/>
      <c r="EXH182" s="395"/>
      <c r="EXI182" s="395"/>
      <c r="EXJ182" s="395"/>
      <c r="EXK182" s="395"/>
      <c r="EXL182" s="395"/>
      <c r="EXM182" s="395"/>
      <c r="EXN182" s="395"/>
      <c r="EXO182" s="395"/>
      <c r="EXP182" s="395"/>
      <c r="EXQ182" s="395"/>
      <c r="EXR182" s="395"/>
      <c r="EXS182" s="395"/>
      <c r="EXT182" s="395"/>
      <c r="EXU182" s="395"/>
      <c r="EXV182" s="395"/>
      <c r="EXW182" s="395"/>
      <c r="EXX182" s="395"/>
      <c r="EXY182" s="395"/>
      <c r="EXZ182" s="395"/>
      <c r="EYA182" s="395"/>
      <c r="EYB182" s="395"/>
      <c r="EYC182" s="395"/>
      <c r="EYD182" s="395"/>
      <c r="EYE182" s="395"/>
      <c r="EYF182" s="395"/>
      <c r="EYG182" s="395"/>
      <c r="EYH182" s="395"/>
      <c r="EYI182" s="395"/>
      <c r="EYJ182" s="395"/>
      <c r="EYK182" s="395"/>
      <c r="EYL182" s="395"/>
      <c r="EYM182" s="395"/>
      <c r="EYN182" s="395"/>
      <c r="EYO182" s="395"/>
      <c r="EYP182" s="395"/>
      <c r="EYQ182" s="395"/>
      <c r="EYR182" s="395"/>
      <c r="EYS182" s="395"/>
      <c r="EYT182" s="395"/>
      <c r="EYU182" s="395"/>
      <c r="EYV182" s="395"/>
      <c r="EYW182" s="395"/>
      <c r="EYX182" s="395"/>
      <c r="EYY182" s="395"/>
      <c r="EYZ182" s="395"/>
      <c r="EZA182" s="395"/>
      <c r="EZB182" s="395"/>
      <c r="EZC182" s="395"/>
      <c r="EZD182" s="395"/>
      <c r="EZE182" s="395"/>
      <c r="EZF182" s="395"/>
      <c r="EZG182" s="395"/>
      <c r="EZH182" s="395"/>
      <c r="EZI182" s="395"/>
      <c r="EZJ182" s="395"/>
      <c r="EZK182" s="395"/>
      <c r="EZL182" s="395"/>
      <c r="EZM182" s="395"/>
      <c r="EZN182" s="395"/>
      <c r="EZO182" s="395"/>
      <c r="EZP182" s="395"/>
      <c r="EZQ182" s="395"/>
      <c r="EZR182" s="395"/>
      <c r="EZS182" s="395"/>
      <c r="EZT182" s="395"/>
      <c r="EZU182" s="395"/>
      <c r="EZV182" s="395"/>
      <c r="EZW182" s="395"/>
      <c r="EZX182" s="395"/>
      <c r="EZY182" s="395"/>
      <c r="EZZ182" s="395"/>
      <c r="FAA182" s="395"/>
      <c r="FAB182" s="395"/>
      <c r="FAC182" s="395"/>
      <c r="FAD182" s="395"/>
      <c r="FAE182" s="395"/>
      <c r="FAF182" s="395"/>
      <c r="FAG182" s="395"/>
      <c r="FAH182" s="395"/>
      <c r="FAI182" s="395"/>
      <c r="FAJ182" s="395"/>
      <c r="FAK182" s="395"/>
      <c r="FAL182" s="395"/>
      <c r="FAM182" s="395"/>
      <c r="FAN182" s="395"/>
      <c r="FAO182" s="395"/>
      <c r="FAP182" s="395"/>
      <c r="FAQ182" s="395"/>
      <c r="FAR182" s="395"/>
      <c r="FAS182" s="395"/>
      <c r="FAT182" s="395"/>
      <c r="FAU182" s="395"/>
      <c r="FAV182" s="395"/>
      <c r="FAW182" s="395"/>
      <c r="FAX182" s="395"/>
      <c r="FAY182" s="395"/>
      <c r="FAZ182" s="395"/>
      <c r="FBA182" s="395"/>
      <c r="FBB182" s="395"/>
      <c r="FBC182" s="395"/>
      <c r="FBD182" s="395"/>
      <c r="FBE182" s="395"/>
      <c r="FBF182" s="395"/>
      <c r="FBG182" s="395"/>
      <c r="FBH182" s="395"/>
      <c r="FBI182" s="395"/>
      <c r="FBJ182" s="395"/>
      <c r="FBK182" s="395"/>
      <c r="FBL182" s="395"/>
      <c r="FBM182" s="395"/>
      <c r="FBN182" s="395"/>
      <c r="FBO182" s="395"/>
      <c r="FBP182" s="395"/>
      <c r="FBQ182" s="395"/>
      <c r="FBR182" s="395"/>
      <c r="FBS182" s="395"/>
      <c r="FBT182" s="395"/>
      <c r="FBU182" s="395"/>
      <c r="FBV182" s="395"/>
      <c r="FBW182" s="395"/>
      <c r="FBX182" s="395"/>
      <c r="FBY182" s="395"/>
      <c r="FBZ182" s="395"/>
      <c r="FCA182" s="395"/>
      <c r="FCB182" s="395"/>
      <c r="FCC182" s="395"/>
      <c r="FCD182" s="395"/>
      <c r="FCE182" s="395"/>
      <c r="FCF182" s="395"/>
      <c r="FCG182" s="395"/>
      <c r="FCH182" s="395"/>
      <c r="FCI182" s="395"/>
      <c r="FCJ182" s="395"/>
      <c r="FCK182" s="395"/>
      <c r="FCL182" s="395"/>
      <c r="FCM182" s="395"/>
      <c r="FCN182" s="395"/>
      <c r="FCO182" s="395"/>
      <c r="FCP182" s="395"/>
      <c r="FCQ182" s="395"/>
      <c r="FCR182" s="395"/>
      <c r="FCS182" s="395"/>
      <c r="FCT182" s="395"/>
      <c r="FCU182" s="395"/>
      <c r="FCV182" s="395"/>
      <c r="FCW182" s="395"/>
      <c r="FCX182" s="395"/>
      <c r="FCY182" s="395"/>
      <c r="FCZ182" s="395"/>
      <c r="FDA182" s="395"/>
      <c r="FDB182" s="395"/>
      <c r="FDC182" s="395"/>
      <c r="FDD182" s="395"/>
      <c r="FDE182" s="395"/>
      <c r="FDF182" s="395"/>
      <c r="FDG182" s="395"/>
      <c r="FDH182" s="395"/>
      <c r="FDI182" s="395"/>
      <c r="FDJ182" s="395"/>
      <c r="FDK182" s="395"/>
      <c r="FDL182" s="395"/>
      <c r="FDM182" s="395"/>
      <c r="FDN182" s="395"/>
      <c r="FDO182" s="395"/>
      <c r="FDP182" s="395"/>
      <c r="FDQ182" s="395"/>
      <c r="FDR182" s="395"/>
      <c r="FDS182" s="395"/>
      <c r="FDT182" s="395"/>
      <c r="FDU182" s="395"/>
      <c r="FDV182" s="395"/>
      <c r="FDW182" s="395"/>
      <c r="FDX182" s="395"/>
      <c r="FDY182" s="395"/>
      <c r="FDZ182" s="395"/>
      <c r="FEA182" s="395"/>
      <c r="FEB182" s="395"/>
      <c r="FEC182" s="395"/>
      <c r="FED182" s="395"/>
      <c r="FEE182" s="395"/>
      <c r="FEF182" s="395"/>
      <c r="FEG182" s="395"/>
      <c r="FEH182" s="395"/>
      <c r="FEI182" s="395"/>
      <c r="FEJ182" s="395"/>
      <c r="FEK182" s="395"/>
      <c r="FEL182" s="395"/>
      <c r="FEM182" s="395"/>
      <c r="FEN182" s="395"/>
      <c r="FEO182" s="395"/>
      <c r="FEP182" s="395"/>
      <c r="FEQ182" s="395"/>
      <c r="FER182" s="395"/>
      <c r="FES182" s="395"/>
      <c r="FET182" s="395"/>
      <c r="FEU182" s="395"/>
      <c r="FEV182" s="395"/>
      <c r="FEW182" s="395"/>
      <c r="FEX182" s="395"/>
      <c r="FEY182" s="395"/>
      <c r="FEZ182" s="395"/>
      <c r="FFA182" s="395"/>
      <c r="FFB182" s="395"/>
      <c r="FFC182" s="395"/>
      <c r="FFD182" s="395"/>
      <c r="FFE182" s="395"/>
      <c r="FFF182" s="395"/>
      <c r="FFG182" s="395"/>
      <c r="FFH182" s="395"/>
      <c r="FFI182" s="395"/>
      <c r="FFJ182" s="395"/>
      <c r="FFK182" s="395"/>
      <c r="FFL182" s="395"/>
      <c r="FFM182" s="395"/>
      <c r="FFN182" s="395"/>
      <c r="FFO182" s="395"/>
      <c r="FFP182" s="395"/>
      <c r="FFQ182" s="395"/>
      <c r="FFR182" s="395"/>
      <c r="FFS182" s="395"/>
      <c r="FFT182" s="395"/>
      <c r="FFU182" s="395"/>
      <c r="FFV182" s="395"/>
      <c r="FFW182" s="395"/>
      <c r="FFX182" s="395"/>
      <c r="FFY182" s="395"/>
      <c r="FFZ182" s="395"/>
      <c r="FGA182" s="395"/>
      <c r="FGB182" s="395"/>
      <c r="FGC182" s="395"/>
      <c r="FGD182" s="395"/>
      <c r="FGE182" s="395"/>
      <c r="FGF182" s="395"/>
      <c r="FGG182" s="395"/>
      <c r="FGH182" s="395"/>
      <c r="FGI182" s="395"/>
      <c r="FGJ182" s="395"/>
      <c r="FGK182" s="395"/>
      <c r="FGL182" s="395"/>
      <c r="FGM182" s="395"/>
      <c r="FGN182" s="395"/>
      <c r="FGO182" s="395"/>
      <c r="FGP182" s="395"/>
      <c r="FGQ182" s="395"/>
      <c r="FGR182" s="395"/>
      <c r="FGS182" s="395"/>
      <c r="FGT182" s="395"/>
      <c r="FGU182" s="395"/>
      <c r="FGV182" s="395"/>
      <c r="FGW182" s="395"/>
      <c r="FGX182" s="395"/>
      <c r="FGY182" s="395"/>
      <c r="FGZ182" s="395"/>
      <c r="FHA182" s="395"/>
      <c r="FHB182" s="395"/>
      <c r="FHC182" s="395"/>
      <c r="FHD182" s="395"/>
      <c r="FHE182" s="395"/>
      <c r="FHF182" s="395"/>
      <c r="FHG182" s="395"/>
      <c r="FHH182" s="395"/>
      <c r="FHI182" s="395"/>
      <c r="FHJ182" s="395"/>
      <c r="FHK182" s="395"/>
      <c r="FHL182" s="395"/>
      <c r="FHM182" s="395"/>
      <c r="FHN182" s="395"/>
      <c r="FHO182" s="395"/>
      <c r="FHP182" s="395"/>
      <c r="FHQ182" s="395"/>
      <c r="FHR182" s="395"/>
      <c r="FHS182" s="395"/>
      <c r="FHT182" s="395"/>
      <c r="FHU182" s="395"/>
      <c r="FHV182" s="395"/>
      <c r="FHW182" s="395"/>
      <c r="FHX182" s="395"/>
      <c r="FHY182" s="395"/>
      <c r="FHZ182" s="395"/>
      <c r="FIA182" s="395"/>
      <c r="FIB182" s="395"/>
      <c r="FIC182" s="395"/>
      <c r="FID182" s="395"/>
      <c r="FIE182" s="395"/>
      <c r="FIF182" s="395"/>
      <c r="FIG182" s="395"/>
      <c r="FIH182" s="395"/>
      <c r="FII182" s="395"/>
      <c r="FIJ182" s="395"/>
      <c r="FIK182" s="395"/>
      <c r="FIL182" s="395"/>
      <c r="FIM182" s="395"/>
      <c r="FIN182" s="395"/>
      <c r="FIO182" s="395"/>
      <c r="FIP182" s="395"/>
      <c r="FIQ182" s="395"/>
      <c r="FIR182" s="395"/>
      <c r="FIS182" s="395"/>
      <c r="FIT182" s="395"/>
      <c r="FIU182" s="395"/>
      <c r="FIV182" s="395"/>
      <c r="FIW182" s="395"/>
      <c r="FIX182" s="395"/>
      <c r="FIY182" s="395"/>
      <c r="FIZ182" s="395"/>
      <c r="FJA182" s="395"/>
      <c r="FJB182" s="395"/>
      <c r="FJC182" s="395"/>
      <c r="FJD182" s="395"/>
      <c r="FJE182" s="395"/>
      <c r="FJF182" s="395"/>
      <c r="FJG182" s="395"/>
      <c r="FJH182" s="395"/>
      <c r="FJI182" s="395"/>
      <c r="FJJ182" s="395"/>
      <c r="FJK182" s="395"/>
      <c r="FJL182" s="395"/>
      <c r="FJM182" s="395"/>
      <c r="FJN182" s="395"/>
      <c r="FJO182" s="395"/>
      <c r="FJP182" s="395"/>
      <c r="FJQ182" s="395"/>
      <c r="FJR182" s="395"/>
      <c r="FJS182" s="395"/>
      <c r="FJT182" s="395"/>
      <c r="FJU182" s="395"/>
      <c r="FJV182" s="395"/>
      <c r="FJW182" s="395"/>
      <c r="FJX182" s="395"/>
      <c r="FJY182" s="395"/>
      <c r="FJZ182" s="395"/>
      <c r="FKA182" s="395"/>
      <c r="FKB182" s="395"/>
      <c r="FKC182" s="395"/>
      <c r="FKD182" s="395"/>
      <c r="FKE182" s="395"/>
      <c r="FKF182" s="395"/>
      <c r="FKG182" s="395"/>
      <c r="FKH182" s="395"/>
      <c r="FKI182" s="395"/>
      <c r="FKJ182" s="395"/>
      <c r="FKK182" s="395"/>
      <c r="FKL182" s="395"/>
      <c r="FKM182" s="395"/>
      <c r="FKN182" s="395"/>
      <c r="FKO182" s="395"/>
      <c r="FKP182" s="395"/>
      <c r="FKQ182" s="395"/>
      <c r="FKR182" s="395"/>
      <c r="FKS182" s="395"/>
      <c r="FKT182" s="395"/>
      <c r="FKU182" s="395"/>
      <c r="FKV182" s="395"/>
      <c r="FKW182" s="395"/>
      <c r="FKX182" s="395"/>
      <c r="FKY182" s="395"/>
      <c r="FKZ182" s="395"/>
      <c r="FLA182" s="395"/>
      <c r="FLB182" s="395"/>
      <c r="FLC182" s="395"/>
      <c r="FLD182" s="395"/>
      <c r="FLE182" s="395"/>
      <c r="FLF182" s="395"/>
      <c r="FLG182" s="395"/>
      <c r="FLH182" s="395"/>
      <c r="FLI182" s="395"/>
      <c r="FLJ182" s="395"/>
      <c r="FLK182" s="395"/>
      <c r="FLL182" s="395"/>
      <c r="FLM182" s="395"/>
      <c r="FLN182" s="395"/>
      <c r="FLO182" s="395"/>
      <c r="FLP182" s="395"/>
      <c r="FLQ182" s="395"/>
      <c r="FLR182" s="395"/>
      <c r="FLS182" s="395"/>
      <c r="FLT182" s="395"/>
      <c r="FLU182" s="395"/>
      <c r="FLV182" s="395"/>
      <c r="FLW182" s="395"/>
      <c r="FLX182" s="395"/>
      <c r="FLY182" s="395"/>
      <c r="FLZ182" s="395"/>
      <c r="FMA182" s="395"/>
      <c r="FMB182" s="395"/>
      <c r="FMC182" s="395"/>
      <c r="FMD182" s="395"/>
      <c r="FME182" s="395"/>
      <c r="FMF182" s="395"/>
      <c r="FMG182" s="395"/>
      <c r="FMH182" s="395"/>
      <c r="FMI182" s="395"/>
      <c r="FMJ182" s="395"/>
      <c r="FMK182" s="395"/>
      <c r="FML182" s="395"/>
      <c r="FMM182" s="395"/>
      <c r="FMN182" s="395"/>
      <c r="FMO182" s="395"/>
      <c r="FMP182" s="395"/>
      <c r="FMQ182" s="395"/>
      <c r="FMR182" s="395"/>
      <c r="FMS182" s="395"/>
      <c r="FMT182" s="395"/>
      <c r="FMU182" s="395"/>
      <c r="FMV182" s="395"/>
      <c r="FMW182" s="395"/>
      <c r="FMX182" s="395"/>
      <c r="FMY182" s="395"/>
      <c r="FMZ182" s="395"/>
      <c r="FNA182" s="395"/>
      <c r="FNB182" s="395"/>
      <c r="FNC182" s="395"/>
      <c r="FND182" s="395"/>
      <c r="FNE182" s="395"/>
      <c r="FNF182" s="395"/>
      <c r="FNG182" s="395"/>
      <c r="FNH182" s="395"/>
      <c r="FNI182" s="395"/>
      <c r="FNJ182" s="395"/>
      <c r="FNK182" s="395"/>
      <c r="FNL182" s="395"/>
      <c r="FNM182" s="395"/>
      <c r="FNN182" s="395"/>
      <c r="FNO182" s="395"/>
      <c r="FNP182" s="395"/>
      <c r="FNQ182" s="395"/>
      <c r="FNR182" s="395"/>
      <c r="FNS182" s="395"/>
      <c r="FNT182" s="395"/>
      <c r="FNU182" s="395"/>
      <c r="FNV182" s="395"/>
      <c r="FNW182" s="395"/>
      <c r="FNX182" s="395"/>
      <c r="FNY182" s="395"/>
      <c r="FNZ182" s="395"/>
      <c r="FOA182" s="395"/>
      <c r="FOB182" s="395"/>
      <c r="FOC182" s="395"/>
      <c r="FOD182" s="395"/>
      <c r="FOE182" s="395"/>
      <c r="FOF182" s="395"/>
      <c r="FOG182" s="395"/>
      <c r="FOH182" s="395"/>
      <c r="FOI182" s="395"/>
      <c r="FOJ182" s="395"/>
      <c r="FOK182" s="395"/>
      <c r="FOL182" s="395"/>
      <c r="FOM182" s="395"/>
      <c r="FON182" s="395"/>
      <c r="FOO182" s="395"/>
      <c r="FOP182" s="395"/>
      <c r="FOQ182" s="395"/>
      <c r="FOR182" s="395"/>
      <c r="FOS182" s="395"/>
      <c r="FOT182" s="395"/>
      <c r="FOU182" s="395"/>
      <c r="FOV182" s="395"/>
      <c r="FOW182" s="395"/>
      <c r="FOX182" s="395"/>
      <c r="FOY182" s="395"/>
      <c r="FOZ182" s="395"/>
      <c r="FPA182" s="395"/>
      <c r="FPB182" s="395"/>
      <c r="FPC182" s="395"/>
      <c r="FPD182" s="395"/>
      <c r="FPE182" s="395"/>
      <c r="FPF182" s="395"/>
      <c r="FPG182" s="395"/>
      <c r="FPH182" s="395"/>
      <c r="FPI182" s="395"/>
      <c r="FPJ182" s="395"/>
      <c r="FPK182" s="395"/>
      <c r="FPL182" s="395"/>
      <c r="FPM182" s="395"/>
      <c r="FPN182" s="395"/>
      <c r="FPO182" s="395"/>
      <c r="FPP182" s="395"/>
      <c r="FPQ182" s="395"/>
      <c r="FPR182" s="395"/>
      <c r="FPS182" s="395"/>
      <c r="FPT182" s="395"/>
      <c r="FPU182" s="395"/>
      <c r="FPV182" s="395"/>
      <c r="FPW182" s="395"/>
      <c r="FPX182" s="395"/>
      <c r="FPY182" s="395"/>
      <c r="FPZ182" s="395"/>
      <c r="FQA182" s="395"/>
      <c r="FQB182" s="395"/>
      <c r="FQC182" s="395"/>
      <c r="FQD182" s="395"/>
      <c r="FQE182" s="395"/>
      <c r="FQF182" s="395"/>
      <c r="FQG182" s="395"/>
      <c r="FQH182" s="395"/>
      <c r="FQI182" s="395"/>
      <c r="FQJ182" s="395"/>
      <c r="FQK182" s="395"/>
      <c r="FQL182" s="395"/>
      <c r="FQM182" s="395"/>
      <c r="FQN182" s="395"/>
      <c r="FQO182" s="395"/>
      <c r="FQP182" s="395"/>
      <c r="FQQ182" s="395"/>
      <c r="FQR182" s="395"/>
      <c r="FQS182" s="395"/>
      <c r="FQT182" s="395"/>
      <c r="FQU182" s="395"/>
      <c r="FQV182" s="395"/>
      <c r="FQW182" s="395"/>
      <c r="FQX182" s="395"/>
      <c r="FQY182" s="395"/>
      <c r="FQZ182" s="395"/>
      <c r="FRA182" s="395"/>
      <c r="FRB182" s="395"/>
      <c r="FRC182" s="395"/>
      <c r="FRD182" s="395"/>
      <c r="FRE182" s="395"/>
      <c r="FRF182" s="395"/>
      <c r="FRG182" s="395"/>
      <c r="FRH182" s="395"/>
      <c r="FRI182" s="395"/>
      <c r="FRJ182" s="395"/>
      <c r="FRK182" s="395"/>
      <c r="FRL182" s="395"/>
      <c r="FRM182" s="395"/>
      <c r="FRN182" s="395"/>
      <c r="FRO182" s="395"/>
      <c r="FRP182" s="395"/>
      <c r="FRQ182" s="395"/>
      <c r="FRR182" s="395"/>
      <c r="FRS182" s="395"/>
      <c r="FRT182" s="395"/>
      <c r="FRU182" s="395"/>
      <c r="FRV182" s="395"/>
      <c r="FRW182" s="395"/>
      <c r="FRX182" s="395"/>
      <c r="FRY182" s="395"/>
      <c r="FRZ182" s="395"/>
      <c r="FSA182" s="395"/>
      <c r="FSB182" s="395"/>
      <c r="FSC182" s="395"/>
      <c r="FSD182" s="395"/>
      <c r="FSE182" s="395"/>
      <c r="FSF182" s="395"/>
      <c r="FSG182" s="395"/>
      <c r="FSH182" s="395"/>
      <c r="FSI182" s="395"/>
      <c r="FSJ182" s="395"/>
      <c r="FSK182" s="395"/>
      <c r="FSL182" s="395"/>
      <c r="FSM182" s="395"/>
      <c r="FSN182" s="395"/>
      <c r="FSO182" s="395"/>
      <c r="FSP182" s="395"/>
      <c r="FSQ182" s="395"/>
      <c r="FSR182" s="395"/>
      <c r="FSS182" s="395"/>
      <c r="FST182" s="395"/>
      <c r="FSU182" s="395"/>
      <c r="FSV182" s="395"/>
      <c r="FSW182" s="395"/>
      <c r="FSX182" s="395"/>
      <c r="FSY182" s="395"/>
      <c r="FSZ182" s="395"/>
      <c r="FTA182" s="395"/>
      <c r="FTB182" s="395"/>
      <c r="FTC182" s="395"/>
      <c r="FTD182" s="395"/>
      <c r="FTE182" s="395"/>
      <c r="FTF182" s="395"/>
      <c r="FTG182" s="395"/>
      <c r="FTH182" s="395"/>
      <c r="FTI182" s="395"/>
      <c r="FTJ182" s="395"/>
      <c r="FTK182" s="395"/>
      <c r="FTL182" s="395"/>
      <c r="FTM182" s="395"/>
      <c r="FTN182" s="395"/>
      <c r="FTO182" s="395"/>
      <c r="FTP182" s="395"/>
      <c r="FTQ182" s="395"/>
      <c r="FTR182" s="395"/>
      <c r="FTS182" s="395"/>
      <c r="FTT182" s="395"/>
      <c r="FTU182" s="395"/>
      <c r="FTV182" s="395"/>
      <c r="FTW182" s="395"/>
      <c r="FTX182" s="395"/>
      <c r="FTY182" s="395"/>
      <c r="FTZ182" s="395"/>
      <c r="FUA182" s="395"/>
      <c r="FUB182" s="395"/>
      <c r="FUC182" s="395"/>
      <c r="FUD182" s="395"/>
      <c r="FUE182" s="395"/>
      <c r="FUF182" s="395"/>
      <c r="FUG182" s="395"/>
      <c r="FUH182" s="395"/>
      <c r="FUI182" s="395"/>
      <c r="FUJ182" s="395"/>
      <c r="FUK182" s="395"/>
      <c r="FUL182" s="395"/>
      <c r="FUM182" s="395"/>
      <c r="FUN182" s="395"/>
      <c r="FUO182" s="395"/>
      <c r="FUP182" s="395"/>
      <c r="FUQ182" s="395"/>
      <c r="FUR182" s="395"/>
      <c r="FUS182" s="395"/>
      <c r="FUT182" s="395"/>
      <c r="FUU182" s="395"/>
      <c r="FUV182" s="395"/>
      <c r="FUW182" s="395"/>
      <c r="FUX182" s="395"/>
      <c r="FUY182" s="395"/>
      <c r="FUZ182" s="395"/>
      <c r="FVA182" s="395"/>
      <c r="FVB182" s="395"/>
      <c r="FVC182" s="395"/>
      <c r="FVD182" s="395"/>
      <c r="FVE182" s="395"/>
      <c r="FVF182" s="395"/>
      <c r="FVG182" s="395"/>
      <c r="FVH182" s="395"/>
      <c r="FVI182" s="395"/>
      <c r="FVJ182" s="395"/>
      <c r="FVK182" s="395"/>
      <c r="FVL182" s="395"/>
      <c r="FVM182" s="395"/>
      <c r="FVN182" s="395"/>
      <c r="FVO182" s="395"/>
      <c r="FVP182" s="395"/>
      <c r="FVQ182" s="395"/>
      <c r="FVR182" s="395"/>
      <c r="FVS182" s="395"/>
      <c r="FVT182" s="395"/>
      <c r="FVU182" s="395"/>
      <c r="FVV182" s="395"/>
      <c r="FVW182" s="395"/>
      <c r="FVX182" s="395"/>
      <c r="FVY182" s="395"/>
      <c r="FVZ182" s="395"/>
      <c r="FWA182" s="395"/>
      <c r="FWB182" s="395"/>
      <c r="FWC182" s="395"/>
      <c r="FWD182" s="395"/>
      <c r="FWE182" s="395"/>
      <c r="FWF182" s="395"/>
      <c r="FWG182" s="395"/>
      <c r="FWH182" s="395"/>
      <c r="FWI182" s="395"/>
      <c r="FWJ182" s="395"/>
      <c r="FWK182" s="395"/>
      <c r="FWL182" s="395"/>
      <c r="FWM182" s="395"/>
      <c r="FWN182" s="395"/>
      <c r="FWO182" s="395"/>
      <c r="FWP182" s="395"/>
      <c r="FWQ182" s="395"/>
      <c r="FWR182" s="395"/>
      <c r="FWS182" s="395"/>
      <c r="FWT182" s="395"/>
      <c r="FWU182" s="395"/>
      <c r="FWV182" s="395"/>
      <c r="FWW182" s="395"/>
      <c r="FWX182" s="395"/>
      <c r="FWY182" s="395"/>
      <c r="FWZ182" s="395"/>
      <c r="FXA182" s="395"/>
      <c r="FXB182" s="395"/>
      <c r="FXC182" s="395"/>
      <c r="FXD182" s="395"/>
      <c r="FXE182" s="395"/>
      <c r="FXF182" s="395"/>
      <c r="FXG182" s="395"/>
      <c r="FXH182" s="395"/>
      <c r="FXI182" s="395"/>
      <c r="FXJ182" s="395"/>
      <c r="FXK182" s="395"/>
      <c r="FXL182" s="395"/>
      <c r="FXM182" s="395"/>
      <c r="FXN182" s="395"/>
      <c r="FXO182" s="395"/>
      <c r="FXP182" s="395"/>
      <c r="FXQ182" s="395"/>
      <c r="FXR182" s="395"/>
      <c r="FXS182" s="395"/>
      <c r="FXT182" s="395"/>
      <c r="FXU182" s="395"/>
      <c r="FXV182" s="395"/>
      <c r="FXW182" s="395"/>
      <c r="FXX182" s="395"/>
      <c r="FXY182" s="395"/>
      <c r="FXZ182" s="395"/>
      <c r="FYA182" s="395"/>
      <c r="FYB182" s="395"/>
      <c r="FYC182" s="395"/>
      <c r="FYD182" s="395"/>
      <c r="FYE182" s="395"/>
      <c r="FYF182" s="395"/>
      <c r="FYG182" s="395"/>
      <c r="FYH182" s="395"/>
      <c r="FYI182" s="395"/>
      <c r="FYJ182" s="395"/>
      <c r="FYK182" s="395"/>
      <c r="FYL182" s="395"/>
      <c r="FYM182" s="395"/>
      <c r="FYN182" s="395"/>
      <c r="FYO182" s="395"/>
      <c r="FYP182" s="395"/>
      <c r="FYQ182" s="395"/>
      <c r="FYR182" s="395"/>
      <c r="FYS182" s="395"/>
      <c r="FYT182" s="395"/>
      <c r="FYU182" s="395"/>
      <c r="FYV182" s="395"/>
      <c r="FYW182" s="395"/>
      <c r="FYX182" s="395"/>
      <c r="FYY182" s="395"/>
      <c r="FYZ182" s="395"/>
      <c r="FZA182" s="395"/>
      <c r="FZB182" s="395"/>
      <c r="FZC182" s="395"/>
      <c r="FZD182" s="395"/>
      <c r="FZE182" s="395"/>
      <c r="FZF182" s="395"/>
      <c r="FZG182" s="395"/>
      <c r="FZH182" s="395"/>
      <c r="FZI182" s="395"/>
      <c r="FZJ182" s="395"/>
      <c r="FZK182" s="395"/>
      <c r="FZL182" s="395"/>
      <c r="FZM182" s="395"/>
      <c r="FZN182" s="395"/>
      <c r="FZO182" s="395"/>
      <c r="FZP182" s="395"/>
      <c r="FZQ182" s="395"/>
      <c r="FZR182" s="395"/>
      <c r="FZS182" s="395"/>
      <c r="FZT182" s="395"/>
      <c r="FZU182" s="395"/>
      <c r="FZV182" s="395"/>
      <c r="FZW182" s="395"/>
      <c r="FZX182" s="395"/>
      <c r="FZY182" s="395"/>
      <c r="FZZ182" s="395"/>
      <c r="GAA182" s="395"/>
      <c r="GAB182" s="395"/>
      <c r="GAC182" s="395"/>
      <c r="GAD182" s="395"/>
      <c r="GAE182" s="395"/>
      <c r="GAF182" s="395"/>
      <c r="GAG182" s="395"/>
      <c r="GAH182" s="395"/>
      <c r="GAI182" s="395"/>
      <c r="GAJ182" s="395"/>
      <c r="GAK182" s="395"/>
      <c r="GAL182" s="395"/>
      <c r="GAM182" s="395"/>
      <c r="GAN182" s="395"/>
      <c r="GAO182" s="395"/>
      <c r="GAP182" s="395"/>
      <c r="GAQ182" s="395"/>
      <c r="GAR182" s="395"/>
      <c r="GAS182" s="395"/>
      <c r="GAT182" s="395"/>
      <c r="GAU182" s="395"/>
      <c r="GAV182" s="395"/>
      <c r="GAW182" s="395"/>
      <c r="GAX182" s="395"/>
      <c r="GAY182" s="395"/>
      <c r="GAZ182" s="395"/>
      <c r="GBA182" s="395"/>
      <c r="GBB182" s="395"/>
      <c r="GBC182" s="395"/>
      <c r="GBD182" s="395"/>
      <c r="GBE182" s="395"/>
      <c r="GBF182" s="395"/>
      <c r="GBG182" s="395"/>
      <c r="GBH182" s="395"/>
      <c r="GBI182" s="395"/>
      <c r="GBJ182" s="395"/>
      <c r="GBK182" s="395"/>
      <c r="GBL182" s="395"/>
      <c r="GBM182" s="395"/>
      <c r="GBN182" s="395"/>
      <c r="GBO182" s="395"/>
      <c r="GBP182" s="395"/>
      <c r="GBQ182" s="395"/>
      <c r="GBR182" s="395"/>
      <c r="GBS182" s="395"/>
      <c r="GBT182" s="395"/>
      <c r="GBU182" s="395"/>
      <c r="GBV182" s="395"/>
      <c r="GBW182" s="395"/>
      <c r="GBX182" s="395"/>
      <c r="GBY182" s="395"/>
      <c r="GBZ182" s="395"/>
      <c r="GCA182" s="395"/>
      <c r="GCB182" s="395"/>
      <c r="GCC182" s="395"/>
      <c r="GCD182" s="395"/>
      <c r="GCE182" s="395"/>
      <c r="GCF182" s="395"/>
      <c r="GCG182" s="395"/>
      <c r="GCH182" s="395"/>
      <c r="GCI182" s="395"/>
      <c r="GCJ182" s="395"/>
      <c r="GCK182" s="395"/>
      <c r="GCL182" s="395"/>
      <c r="GCM182" s="395"/>
      <c r="GCN182" s="395"/>
      <c r="GCO182" s="395"/>
      <c r="GCP182" s="395"/>
      <c r="GCQ182" s="395"/>
      <c r="GCR182" s="395"/>
      <c r="GCS182" s="395"/>
      <c r="GCT182" s="395"/>
      <c r="GCU182" s="395"/>
      <c r="GCV182" s="395"/>
      <c r="GCW182" s="395"/>
      <c r="GCX182" s="395"/>
      <c r="GCY182" s="395"/>
      <c r="GCZ182" s="395"/>
      <c r="GDA182" s="395"/>
      <c r="GDB182" s="395"/>
      <c r="GDC182" s="395"/>
      <c r="GDD182" s="395"/>
      <c r="GDE182" s="395"/>
      <c r="GDF182" s="395"/>
      <c r="GDG182" s="395"/>
      <c r="GDH182" s="395"/>
      <c r="GDI182" s="395"/>
      <c r="GDJ182" s="395"/>
      <c r="GDK182" s="395"/>
      <c r="GDL182" s="395"/>
      <c r="GDM182" s="395"/>
      <c r="GDN182" s="395"/>
      <c r="GDO182" s="395"/>
      <c r="GDP182" s="395"/>
      <c r="GDQ182" s="395"/>
      <c r="GDR182" s="395"/>
      <c r="GDS182" s="395"/>
      <c r="GDT182" s="395"/>
      <c r="GDU182" s="395"/>
      <c r="GDV182" s="395"/>
      <c r="GDW182" s="395"/>
      <c r="GDX182" s="395"/>
      <c r="GDY182" s="395"/>
      <c r="GDZ182" s="395"/>
      <c r="GEA182" s="395"/>
      <c r="GEB182" s="395"/>
      <c r="GEC182" s="395"/>
      <c r="GED182" s="395"/>
      <c r="GEE182" s="395"/>
      <c r="GEF182" s="395"/>
      <c r="GEG182" s="395"/>
      <c r="GEH182" s="395"/>
      <c r="GEI182" s="395"/>
      <c r="GEJ182" s="395"/>
      <c r="GEK182" s="395"/>
      <c r="GEL182" s="395"/>
      <c r="GEM182" s="395"/>
      <c r="GEN182" s="395"/>
      <c r="GEO182" s="395"/>
      <c r="GEP182" s="395"/>
      <c r="GEQ182" s="395"/>
      <c r="GER182" s="395"/>
      <c r="GES182" s="395"/>
      <c r="GET182" s="395"/>
      <c r="GEU182" s="395"/>
      <c r="GEV182" s="395"/>
      <c r="GEW182" s="395"/>
      <c r="GEX182" s="395"/>
      <c r="GEY182" s="395"/>
      <c r="GEZ182" s="395"/>
      <c r="GFA182" s="395"/>
      <c r="GFB182" s="395"/>
      <c r="GFC182" s="395"/>
      <c r="GFD182" s="395"/>
      <c r="GFE182" s="395"/>
      <c r="GFF182" s="395"/>
      <c r="GFG182" s="395"/>
      <c r="GFH182" s="395"/>
      <c r="GFI182" s="395"/>
      <c r="GFJ182" s="395"/>
      <c r="GFK182" s="395"/>
      <c r="GFL182" s="395"/>
      <c r="GFM182" s="395"/>
      <c r="GFN182" s="395"/>
      <c r="GFO182" s="395"/>
      <c r="GFP182" s="395"/>
      <c r="GFQ182" s="395"/>
      <c r="GFR182" s="395"/>
      <c r="GFS182" s="395"/>
      <c r="GFT182" s="395"/>
      <c r="GFU182" s="395"/>
      <c r="GFV182" s="395"/>
      <c r="GFW182" s="395"/>
      <c r="GFX182" s="395"/>
      <c r="GFY182" s="395"/>
      <c r="GFZ182" s="395"/>
      <c r="GGA182" s="395"/>
      <c r="GGB182" s="395"/>
      <c r="GGC182" s="395"/>
      <c r="GGD182" s="395"/>
      <c r="GGE182" s="395"/>
      <c r="GGF182" s="395"/>
      <c r="GGG182" s="395"/>
      <c r="GGH182" s="395"/>
      <c r="GGI182" s="395"/>
      <c r="GGJ182" s="395"/>
      <c r="GGK182" s="395"/>
      <c r="GGL182" s="395"/>
      <c r="GGM182" s="395"/>
      <c r="GGN182" s="395"/>
      <c r="GGO182" s="395"/>
      <c r="GGP182" s="395"/>
      <c r="GGQ182" s="395"/>
      <c r="GGR182" s="395"/>
      <c r="GGS182" s="395"/>
      <c r="GGT182" s="395"/>
      <c r="GGU182" s="395"/>
      <c r="GGV182" s="395"/>
      <c r="GGW182" s="395"/>
      <c r="GGX182" s="395"/>
      <c r="GGY182" s="395"/>
      <c r="GGZ182" s="395"/>
      <c r="GHA182" s="395"/>
      <c r="GHB182" s="395"/>
      <c r="GHC182" s="395"/>
      <c r="GHD182" s="395"/>
      <c r="GHE182" s="395"/>
      <c r="GHF182" s="395"/>
      <c r="GHG182" s="395"/>
      <c r="GHH182" s="395"/>
      <c r="GHI182" s="395"/>
      <c r="GHJ182" s="395"/>
      <c r="GHK182" s="395"/>
      <c r="GHL182" s="395"/>
      <c r="GHM182" s="395"/>
      <c r="GHN182" s="395"/>
      <c r="GHO182" s="395"/>
      <c r="GHP182" s="395"/>
      <c r="GHQ182" s="395"/>
      <c r="GHR182" s="395"/>
      <c r="GHS182" s="395"/>
      <c r="GHT182" s="395"/>
      <c r="GHU182" s="395"/>
      <c r="GHV182" s="395"/>
      <c r="GHW182" s="395"/>
      <c r="GHX182" s="395"/>
      <c r="GHY182" s="395"/>
      <c r="GHZ182" s="395"/>
      <c r="GIA182" s="395"/>
      <c r="GIB182" s="395"/>
      <c r="GIC182" s="395"/>
      <c r="GID182" s="395"/>
      <c r="GIE182" s="395"/>
      <c r="GIF182" s="395"/>
      <c r="GIG182" s="395"/>
      <c r="GIH182" s="395"/>
      <c r="GII182" s="395"/>
      <c r="GIJ182" s="395"/>
      <c r="GIK182" s="395"/>
      <c r="GIL182" s="395"/>
      <c r="GIM182" s="395"/>
      <c r="GIN182" s="395"/>
      <c r="GIO182" s="395"/>
      <c r="GIP182" s="395"/>
      <c r="GIQ182" s="395"/>
      <c r="GIR182" s="395"/>
      <c r="GIS182" s="395"/>
      <c r="GIT182" s="395"/>
      <c r="GIU182" s="395"/>
      <c r="GIV182" s="395"/>
      <c r="GIW182" s="395"/>
      <c r="GIX182" s="395"/>
      <c r="GIY182" s="395"/>
      <c r="GIZ182" s="395"/>
      <c r="GJA182" s="395"/>
      <c r="GJB182" s="395"/>
      <c r="GJC182" s="395"/>
      <c r="GJD182" s="395"/>
      <c r="GJE182" s="395"/>
      <c r="GJF182" s="395"/>
      <c r="GJG182" s="395"/>
      <c r="GJH182" s="395"/>
      <c r="GJI182" s="395"/>
      <c r="GJJ182" s="395"/>
      <c r="GJK182" s="395"/>
      <c r="GJL182" s="395"/>
      <c r="GJM182" s="395"/>
      <c r="GJN182" s="395"/>
      <c r="GJO182" s="395"/>
      <c r="GJP182" s="395"/>
      <c r="GJQ182" s="395"/>
      <c r="GJR182" s="395"/>
      <c r="GJS182" s="395"/>
      <c r="GJT182" s="395"/>
      <c r="GJU182" s="395"/>
      <c r="GJV182" s="395"/>
      <c r="GJW182" s="395"/>
      <c r="GJX182" s="395"/>
      <c r="GJY182" s="395"/>
      <c r="GJZ182" s="395"/>
      <c r="GKA182" s="395"/>
      <c r="GKB182" s="395"/>
      <c r="GKC182" s="395"/>
      <c r="GKD182" s="395"/>
      <c r="GKE182" s="395"/>
      <c r="GKF182" s="395"/>
      <c r="GKG182" s="395"/>
      <c r="GKH182" s="395"/>
      <c r="GKI182" s="395"/>
      <c r="GKJ182" s="395"/>
      <c r="GKK182" s="395"/>
      <c r="GKL182" s="395"/>
      <c r="GKM182" s="395"/>
      <c r="GKN182" s="395"/>
      <c r="GKO182" s="395"/>
      <c r="GKP182" s="395"/>
      <c r="GKQ182" s="395"/>
      <c r="GKR182" s="395"/>
      <c r="GKS182" s="395"/>
      <c r="GKT182" s="395"/>
      <c r="GKU182" s="395"/>
      <c r="GKV182" s="395"/>
      <c r="GKW182" s="395"/>
      <c r="GKX182" s="395"/>
      <c r="GKY182" s="395"/>
      <c r="GKZ182" s="395"/>
      <c r="GLA182" s="395"/>
      <c r="GLB182" s="395"/>
      <c r="GLC182" s="395"/>
      <c r="GLD182" s="395"/>
      <c r="GLE182" s="395"/>
      <c r="GLF182" s="395"/>
      <c r="GLG182" s="395"/>
      <c r="GLH182" s="395"/>
      <c r="GLI182" s="395"/>
      <c r="GLJ182" s="395"/>
      <c r="GLK182" s="395"/>
      <c r="GLL182" s="395"/>
      <c r="GLM182" s="395"/>
      <c r="GLN182" s="395"/>
      <c r="GLO182" s="395"/>
      <c r="GLP182" s="395"/>
      <c r="GLQ182" s="395"/>
      <c r="GLR182" s="395"/>
      <c r="GLS182" s="395"/>
      <c r="GLT182" s="395"/>
      <c r="GLU182" s="395"/>
      <c r="GLV182" s="395"/>
      <c r="GLW182" s="395"/>
      <c r="GLX182" s="395"/>
      <c r="GLY182" s="395"/>
      <c r="GLZ182" s="395"/>
      <c r="GMA182" s="395"/>
      <c r="GMB182" s="395"/>
      <c r="GMC182" s="395"/>
      <c r="GMD182" s="395"/>
      <c r="GME182" s="395"/>
      <c r="GMF182" s="395"/>
      <c r="GMG182" s="395"/>
      <c r="GMH182" s="395"/>
      <c r="GMI182" s="395"/>
      <c r="GMJ182" s="395"/>
      <c r="GMK182" s="395"/>
      <c r="GML182" s="395"/>
      <c r="GMM182" s="395"/>
      <c r="GMN182" s="395"/>
      <c r="GMO182" s="395"/>
      <c r="GMP182" s="395"/>
      <c r="GMQ182" s="395"/>
      <c r="GMR182" s="395"/>
      <c r="GMS182" s="395"/>
      <c r="GMT182" s="395"/>
      <c r="GMU182" s="395"/>
      <c r="GMV182" s="395"/>
      <c r="GMW182" s="395"/>
      <c r="GMX182" s="395"/>
      <c r="GMY182" s="395"/>
      <c r="GMZ182" s="395"/>
      <c r="GNA182" s="395"/>
      <c r="GNB182" s="395"/>
      <c r="GNC182" s="395"/>
      <c r="GND182" s="395"/>
      <c r="GNE182" s="395"/>
      <c r="GNF182" s="395"/>
      <c r="GNG182" s="395"/>
      <c r="GNH182" s="395"/>
      <c r="GNI182" s="395"/>
      <c r="GNJ182" s="395"/>
      <c r="GNK182" s="395"/>
      <c r="GNL182" s="395"/>
      <c r="GNM182" s="395"/>
      <c r="GNN182" s="395"/>
      <c r="GNO182" s="395"/>
      <c r="GNP182" s="395"/>
      <c r="GNQ182" s="395"/>
      <c r="GNR182" s="395"/>
      <c r="GNS182" s="395"/>
      <c r="GNT182" s="395"/>
      <c r="GNU182" s="395"/>
      <c r="GNV182" s="395"/>
      <c r="GNW182" s="395"/>
      <c r="GNX182" s="395"/>
      <c r="GNY182" s="395"/>
      <c r="GNZ182" s="395"/>
      <c r="GOA182" s="395"/>
      <c r="GOB182" s="395"/>
      <c r="GOC182" s="395"/>
      <c r="GOD182" s="395"/>
      <c r="GOE182" s="395"/>
      <c r="GOF182" s="395"/>
      <c r="GOG182" s="395"/>
      <c r="GOH182" s="395"/>
      <c r="GOI182" s="395"/>
      <c r="GOJ182" s="395"/>
      <c r="GOK182" s="395"/>
      <c r="GOL182" s="395"/>
      <c r="GOM182" s="395"/>
      <c r="GON182" s="395"/>
      <c r="GOO182" s="395"/>
      <c r="GOP182" s="395"/>
      <c r="GOQ182" s="395"/>
      <c r="GOR182" s="395"/>
      <c r="GOS182" s="395"/>
      <c r="GOT182" s="395"/>
      <c r="GOU182" s="395"/>
      <c r="GOV182" s="395"/>
      <c r="GOW182" s="395"/>
      <c r="GOX182" s="395"/>
      <c r="GOY182" s="395"/>
      <c r="GOZ182" s="395"/>
      <c r="GPA182" s="395"/>
      <c r="GPB182" s="395"/>
      <c r="GPC182" s="395"/>
      <c r="GPD182" s="395"/>
      <c r="GPE182" s="395"/>
      <c r="GPF182" s="395"/>
      <c r="GPG182" s="395"/>
      <c r="GPH182" s="395"/>
      <c r="GPI182" s="395"/>
      <c r="GPJ182" s="395"/>
      <c r="GPK182" s="395"/>
      <c r="GPL182" s="395"/>
      <c r="GPM182" s="395"/>
      <c r="GPN182" s="395"/>
      <c r="GPO182" s="395"/>
      <c r="GPP182" s="395"/>
      <c r="GPQ182" s="395"/>
      <c r="GPR182" s="395"/>
      <c r="GPS182" s="395"/>
      <c r="GPT182" s="395"/>
      <c r="GPU182" s="395"/>
      <c r="GPV182" s="395"/>
      <c r="GPW182" s="395"/>
      <c r="GPX182" s="395"/>
      <c r="GPY182" s="395"/>
      <c r="GPZ182" s="395"/>
      <c r="GQA182" s="395"/>
      <c r="GQB182" s="395"/>
      <c r="GQC182" s="395"/>
      <c r="GQD182" s="395"/>
      <c r="GQE182" s="395"/>
      <c r="GQF182" s="395"/>
      <c r="GQG182" s="395"/>
      <c r="GQH182" s="395"/>
      <c r="GQI182" s="395"/>
      <c r="GQJ182" s="395"/>
      <c r="GQK182" s="395"/>
      <c r="GQL182" s="395"/>
      <c r="GQM182" s="395"/>
      <c r="GQN182" s="395"/>
      <c r="GQO182" s="395"/>
      <c r="GQP182" s="395"/>
      <c r="GQQ182" s="395"/>
      <c r="GQR182" s="395"/>
      <c r="GQS182" s="395"/>
      <c r="GQT182" s="395"/>
      <c r="GQU182" s="395"/>
      <c r="GQV182" s="395"/>
      <c r="GQW182" s="395"/>
      <c r="GQX182" s="395"/>
      <c r="GQY182" s="395"/>
      <c r="GQZ182" s="395"/>
      <c r="GRA182" s="395"/>
      <c r="GRB182" s="395"/>
      <c r="GRC182" s="395"/>
      <c r="GRD182" s="395"/>
      <c r="GRE182" s="395"/>
      <c r="GRF182" s="395"/>
      <c r="GRG182" s="395"/>
      <c r="GRH182" s="395"/>
      <c r="GRI182" s="395"/>
      <c r="GRJ182" s="395"/>
      <c r="GRK182" s="395"/>
      <c r="GRL182" s="395"/>
      <c r="GRM182" s="395"/>
      <c r="GRN182" s="395"/>
      <c r="GRO182" s="395"/>
      <c r="GRP182" s="395"/>
      <c r="GRQ182" s="395"/>
      <c r="GRR182" s="395"/>
      <c r="GRS182" s="395"/>
      <c r="GRT182" s="395"/>
      <c r="GRU182" s="395"/>
      <c r="GRV182" s="395"/>
      <c r="GRW182" s="395"/>
      <c r="GRX182" s="395"/>
      <c r="GRY182" s="395"/>
      <c r="GRZ182" s="395"/>
      <c r="GSA182" s="395"/>
      <c r="GSB182" s="395"/>
      <c r="GSC182" s="395"/>
      <c r="GSD182" s="395"/>
      <c r="GSE182" s="395"/>
      <c r="GSF182" s="395"/>
      <c r="GSG182" s="395"/>
      <c r="GSH182" s="395"/>
      <c r="GSI182" s="395"/>
      <c r="GSJ182" s="395"/>
      <c r="GSK182" s="395"/>
      <c r="GSL182" s="395"/>
      <c r="GSM182" s="395"/>
      <c r="GSN182" s="395"/>
      <c r="GSO182" s="395"/>
      <c r="GSP182" s="395"/>
      <c r="GSQ182" s="395"/>
      <c r="GSR182" s="395"/>
      <c r="GSS182" s="395"/>
      <c r="GST182" s="395"/>
      <c r="GSU182" s="395"/>
      <c r="GSV182" s="395"/>
      <c r="GSW182" s="395"/>
      <c r="GSX182" s="395"/>
      <c r="GSY182" s="395"/>
      <c r="GSZ182" s="395"/>
      <c r="GTA182" s="395"/>
      <c r="GTB182" s="395"/>
      <c r="GTC182" s="395"/>
      <c r="GTD182" s="395"/>
      <c r="GTE182" s="395"/>
      <c r="GTF182" s="395"/>
      <c r="GTG182" s="395"/>
      <c r="GTH182" s="395"/>
      <c r="GTI182" s="395"/>
      <c r="GTJ182" s="395"/>
      <c r="GTK182" s="395"/>
      <c r="GTL182" s="395"/>
      <c r="GTM182" s="395"/>
      <c r="GTN182" s="395"/>
      <c r="GTO182" s="395"/>
      <c r="GTP182" s="395"/>
      <c r="GTQ182" s="395"/>
      <c r="GTR182" s="395"/>
      <c r="GTS182" s="395"/>
      <c r="GTT182" s="395"/>
      <c r="GTU182" s="395"/>
      <c r="GTV182" s="395"/>
      <c r="GTW182" s="395"/>
      <c r="GTX182" s="395"/>
      <c r="GTY182" s="395"/>
      <c r="GTZ182" s="395"/>
      <c r="GUA182" s="395"/>
      <c r="GUB182" s="395"/>
      <c r="GUC182" s="395"/>
      <c r="GUD182" s="395"/>
      <c r="GUE182" s="395"/>
      <c r="GUF182" s="395"/>
      <c r="GUG182" s="395"/>
      <c r="GUH182" s="395"/>
      <c r="GUI182" s="395"/>
      <c r="GUJ182" s="395"/>
      <c r="GUK182" s="395"/>
      <c r="GUL182" s="395"/>
      <c r="GUM182" s="395"/>
      <c r="GUN182" s="395"/>
      <c r="GUO182" s="395"/>
      <c r="GUP182" s="395"/>
      <c r="GUQ182" s="395"/>
      <c r="GUR182" s="395"/>
      <c r="GUS182" s="395"/>
      <c r="GUT182" s="395"/>
      <c r="GUU182" s="395"/>
      <c r="GUV182" s="395"/>
      <c r="GUW182" s="395"/>
      <c r="GUX182" s="395"/>
      <c r="GUY182" s="395"/>
      <c r="GUZ182" s="395"/>
      <c r="GVA182" s="395"/>
      <c r="GVB182" s="395"/>
      <c r="GVC182" s="395"/>
      <c r="GVD182" s="395"/>
      <c r="GVE182" s="395"/>
      <c r="GVF182" s="395"/>
      <c r="GVG182" s="395"/>
      <c r="GVH182" s="395"/>
      <c r="GVI182" s="395"/>
      <c r="GVJ182" s="395"/>
      <c r="GVK182" s="395"/>
      <c r="GVL182" s="395"/>
      <c r="GVM182" s="395"/>
      <c r="GVN182" s="395"/>
      <c r="GVO182" s="395"/>
      <c r="GVP182" s="395"/>
      <c r="GVQ182" s="395"/>
      <c r="GVR182" s="395"/>
      <c r="GVS182" s="395"/>
      <c r="GVT182" s="395"/>
      <c r="GVU182" s="395"/>
      <c r="GVV182" s="395"/>
      <c r="GVW182" s="395"/>
      <c r="GVX182" s="395"/>
      <c r="GVY182" s="395"/>
      <c r="GVZ182" s="395"/>
      <c r="GWA182" s="395"/>
      <c r="GWB182" s="395"/>
      <c r="GWC182" s="395"/>
      <c r="GWD182" s="395"/>
      <c r="GWE182" s="395"/>
      <c r="GWF182" s="395"/>
      <c r="GWG182" s="395"/>
      <c r="GWH182" s="395"/>
      <c r="GWI182" s="395"/>
      <c r="GWJ182" s="395"/>
      <c r="GWK182" s="395"/>
      <c r="GWL182" s="395"/>
      <c r="GWM182" s="395"/>
      <c r="GWN182" s="395"/>
      <c r="GWO182" s="395"/>
      <c r="GWP182" s="395"/>
      <c r="GWQ182" s="395"/>
      <c r="GWR182" s="395"/>
      <c r="GWS182" s="395"/>
      <c r="GWT182" s="395"/>
      <c r="GWU182" s="395"/>
      <c r="GWV182" s="395"/>
      <c r="GWW182" s="395"/>
      <c r="GWX182" s="395"/>
      <c r="GWY182" s="395"/>
      <c r="GWZ182" s="395"/>
      <c r="GXA182" s="395"/>
      <c r="GXB182" s="395"/>
      <c r="GXC182" s="395"/>
      <c r="GXD182" s="395"/>
      <c r="GXE182" s="395"/>
      <c r="GXF182" s="395"/>
      <c r="GXG182" s="395"/>
      <c r="GXH182" s="395"/>
      <c r="GXI182" s="395"/>
      <c r="GXJ182" s="395"/>
      <c r="GXK182" s="395"/>
      <c r="GXL182" s="395"/>
      <c r="GXM182" s="395"/>
      <c r="GXN182" s="395"/>
      <c r="GXO182" s="395"/>
      <c r="GXP182" s="395"/>
      <c r="GXQ182" s="395"/>
      <c r="GXR182" s="395"/>
      <c r="GXS182" s="395"/>
      <c r="GXT182" s="395"/>
      <c r="GXU182" s="395"/>
      <c r="GXV182" s="395"/>
      <c r="GXW182" s="395"/>
      <c r="GXX182" s="395"/>
      <c r="GXY182" s="395"/>
      <c r="GXZ182" s="395"/>
      <c r="GYA182" s="395"/>
      <c r="GYB182" s="395"/>
      <c r="GYC182" s="395"/>
      <c r="GYD182" s="395"/>
      <c r="GYE182" s="395"/>
      <c r="GYF182" s="395"/>
      <c r="GYG182" s="395"/>
      <c r="GYH182" s="395"/>
      <c r="GYI182" s="395"/>
      <c r="GYJ182" s="395"/>
      <c r="GYK182" s="395"/>
      <c r="GYL182" s="395"/>
      <c r="GYM182" s="395"/>
      <c r="GYN182" s="395"/>
      <c r="GYO182" s="395"/>
      <c r="GYP182" s="395"/>
      <c r="GYQ182" s="395"/>
      <c r="GYR182" s="395"/>
      <c r="GYS182" s="395"/>
      <c r="GYT182" s="395"/>
      <c r="GYU182" s="395"/>
      <c r="GYV182" s="395"/>
      <c r="GYW182" s="395"/>
      <c r="GYX182" s="395"/>
      <c r="GYY182" s="395"/>
      <c r="GYZ182" s="395"/>
      <c r="GZA182" s="395"/>
      <c r="GZB182" s="395"/>
      <c r="GZC182" s="395"/>
      <c r="GZD182" s="395"/>
      <c r="GZE182" s="395"/>
      <c r="GZF182" s="395"/>
      <c r="GZG182" s="395"/>
      <c r="GZH182" s="395"/>
      <c r="GZI182" s="395"/>
      <c r="GZJ182" s="395"/>
      <c r="GZK182" s="395"/>
      <c r="GZL182" s="395"/>
      <c r="GZM182" s="395"/>
      <c r="GZN182" s="395"/>
      <c r="GZO182" s="395"/>
      <c r="GZP182" s="395"/>
      <c r="GZQ182" s="395"/>
      <c r="GZR182" s="395"/>
      <c r="GZS182" s="395"/>
      <c r="GZT182" s="395"/>
      <c r="GZU182" s="395"/>
      <c r="GZV182" s="395"/>
      <c r="GZW182" s="395"/>
      <c r="GZX182" s="395"/>
      <c r="GZY182" s="395"/>
      <c r="GZZ182" s="395"/>
      <c r="HAA182" s="395"/>
      <c r="HAB182" s="395"/>
      <c r="HAC182" s="395"/>
      <c r="HAD182" s="395"/>
      <c r="HAE182" s="395"/>
      <c r="HAF182" s="395"/>
      <c r="HAG182" s="395"/>
      <c r="HAH182" s="395"/>
      <c r="HAI182" s="395"/>
      <c r="HAJ182" s="395"/>
      <c r="HAK182" s="395"/>
      <c r="HAL182" s="395"/>
      <c r="HAM182" s="395"/>
      <c r="HAN182" s="395"/>
      <c r="HAO182" s="395"/>
      <c r="HAP182" s="395"/>
      <c r="HAQ182" s="395"/>
      <c r="HAR182" s="395"/>
      <c r="HAS182" s="395"/>
      <c r="HAT182" s="395"/>
      <c r="HAU182" s="395"/>
      <c r="HAV182" s="395"/>
      <c r="HAW182" s="395"/>
      <c r="HAX182" s="395"/>
      <c r="HAY182" s="395"/>
      <c r="HAZ182" s="395"/>
      <c r="HBA182" s="395"/>
      <c r="HBB182" s="395"/>
      <c r="HBC182" s="395"/>
      <c r="HBD182" s="395"/>
      <c r="HBE182" s="395"/>
      <c r="HBF182" s="395"/>
      <c r="HBG182" s="395"/>
      <c r="HBH182" s="395"/>
      <c r="HBI182" s="395"/>
      <c r="HBJ182" s="395"/>
      <c r="HBK182" s="395"/>
      <c r="HBL182" s="395"/>
      <c r="HBM182" s="395"/>
      <c r="HBN182" s="395"/>
      <c r="HBO182" s="395"/>
      <c r="HBP182" s="395"/>
      <c r="HBQ182" s="395"/>
      <c r="HBR182" s="395"/>
      <c r="HBS182" s="395"/>
      <c r="HBT182" s="395"/>
      <c r="HBU182" s="395"/>
      <c r="HBV182" s="395"/>
      <c r="HBW182" s="395"/>
      <c r="HBX182" s="395"/>
      <c r="HBY182" s="395"/>
      <c r="HBZ182" s="395"/>
      <c r="HCA182" s="395"/>
      <c r="HCB182" s="395"/>
      <c r="HCC182" s="395"/>
      <c r="HCD182" s="395"/>
      <c r="HCE182" s="395"/>
      <c r="HCF182" s="395"/>
      <c r="HCG182" s="395"/>
      <c r="HCH182" s="395"/>
      <c r="HCI182" s="395"/>
      <c r="HCJ182" s="395"/>
      <c r="HCK182" s="395"/>
      <c r="HCL182" s="395"/>
      <c r="HCM182" s="395"/>
      <c r="HCN182" s="395"/>
      <c r="HCO182" s="395"/>
      <c r="HCP182" s="395"/>
      <c r="HCQ182" s="395"/>
      <c r="HCR182" s="395"/>
      <c r="HCS182" s="395"/>
      <c r="HCT182" s="395"/>
      <c r="HCU182" s="395"/>
      <c r="HCV182" s="395"/>
      <c r="HCW182" s="395"/>
      <c r="HCX182" s="395"/>
      <c r="HCY182" s="395"/>
      <c r="HCZ182" s="395"/>
      <c r="HDA182" s="395"/>
      <c r="HDB182" s="395"/>
      <c r="HDC182" s="395"/>
      <c r="HDD182" s="395"/>
      <c r="HDE182" s="395"/>
      <c r="HDF182" s="395"/>
      <c r="HDG182" s="395"/>
      <c r="HDH182" s="395"/>
      <c r="HDI182" s="395"/>
      <c r="HDJ182" s="395"/>
      <c r="HDK182" s="395"/>
      <c r="HDL182" s="395"/>
      <c r="HDM182" s="395"/>
      <c r="HDN182" s="395"/>
      <c r="HDO182" s="395"/>
      <c r="HDP182" s="395"/>
      <c r="HDQ182" s="395"/>
      <c r="HDR182" s="395"/>
      <c r="HDS182" s="395"/>
      <c r="HDT182" s="395"/>
      <c r="HDU182" s="395"/>
      <c r="HDV182" s="395"/>
      <c r="HDW182" s="395"/>
      <c r="HDX182" s="395"/>
      <c r="HDY182" s="395"/>
      <c r="HDZ182" s="395"/>
      <c r="HEA182" s="395"/>
      <c r="HEB182" s="395"/>
      <c r="HEC182" s="395"/>
      <c r="HED182" s="395"/>
      <c r="HEE182" s="395"/>
      <c r="HEF182" s="395"/>
      <c r="HEG182" s="395"/>
      <c r="HEH182" s="395"/>
      <c r="HEI182" s="395"/>
      <c r="HEJ182" s="395"/>
      <c r="HEK182" s="395"/>
      <c r="HEL182" s="395"/>
      <c r="HEM182" s="395"/>
      <c r="HEN182" s="395"/>
      <c r="HEO182" s="395"/>
      <c r="HEP182" s="395"/>
      <c r="HEQ182" s="395"/>
      <c r="HER182" s="395"/>
      <c r="HES182" s="395"/>
      <c r="HET182" s="395"/>
      <c r="HEU182" s="395"/>
      <c r="HEV182" s="395"/>
      <c r="HEW182" s="395"/>
      <c r="HEX182" s="395"/>
      <c r="HEY182" s="395"/>
      <c r="HEZ182" s="395"/>
      <c r="HFA182" s="395"/>
      <c r="HFB182" s="395"/>
      <c r="HFC182" s="395"/>
      <c r="HFD182" s="395"/>
      <c r="HFE182" s="395"/>
      <c r="HFF182" s="395"/>
      <c r="HFG182" s="395"/>
      <c r="HFH182" s="395"/>
      <c r="HFI182" s="395"/>
      <c r="HFJ182" s="395"/>
      <c r="HFK182" s="395"/>
      <c r="HFL182" s="395"/>
      <c r="HFM182" s="395"/>
      <c r="HFN182" s="395"/>
      <c r="HFO182" s="395"/>
      <c r="HFP182" s="395"/>
      <c r="HFQ182" s="395"/>
      <c r="HFR182" s="395"/>
      <c r="HFS182" s="395"/>
      <c r="HFT182" s="395"/>
      <c r="HFU182" s="395"/>
      <c r="HFV182" s="395"/>
      <c r="HFW182" s="395"/>
      <c r="HFX182" s="395"/>
      <c r="HFY182" s="395"/>
      <c r="HFZ182" s="395"/>
      <c r="HGA182" s="395"/>
      <c r="HGB182" s="395"/>
      <c r="HGC182" s="395"/>
      <c r="HGD182" s="395"/>
      <c r="HGE182" s="395"/>
      <c r="HGF182" s="395"/>
      <c r="HGG182" s="395"/>
      <c r="HGH182" s="395"/>
      <c r="HGI182" s="395"/>
      <c r="HGJ182" s="395"/>
      <c r="HGK182" s="395"/>
      <c r="HGL182" s="395"/>
      <c r="HGM182" s="395"/>
      <c r="HGN182" s="395"/>
      <c r="HGO182" s="395"/>
      <c r="HGP182" s="395"/>
      <c r="HGQ182" s="395"/>
      <c r="HGR182" s="395"/>
      <c r="HGS182" s="395"/>
      <c r="HGT182" s="395"/>
      <c r="HGU182" s="395"/>
      <c r="HGV182" s="395"/>
      <c r="HGW182" s="395"/>
      <c r="HGX182" s="395"/>
      <c r="HGY182" s="395"/>
      <c r="HGZ182" s="395"/>
      <c r="HHA182" s="395"/>
      <c r="HHB182" s="395"/>
      <c r="HHC182" s="395"/>
      <c r="HHD182" s="395"/>
      <c r="HHE182" s="395"/>
      <c r="HHF182" s="395"/>
      <c r="HHG182" s="395"/>
      <c r="HHH182" s="395"/>
      <c r="HHI182" s="395"/>
      <c r="HHJ182" s="395"/>
      <c r="HHK182" s="395"/>
      <c r="HHL182" s="395"/>
      <c r="HHM182" s="395"/>
      <c r="HHN182" s="395"/>
      <c r="HHO182" s="395"/>
      <c r="HHP182" s="395"/>
      <c r="HHQ182" s="395"/>
      <c r="HHR182" s="395"/>
      <c r="HHS182" s="395"/>
      <c r="HHT182" s="395"/>
      <c r="HHU182" s="395"/>
      <c r="HHV182" s="395"/>
      <c r="HHW182" s="395"/>
      <c r="HHX182" s="395"/>
      <c r="HHY182" s="395"/>
      <c r="HHZ182" s="395"/>
      <c r="HIA182" s="395"/>
      <c r="HIB182" s="395"/>
      <c r="HIC182" s="395"/>
      <c r="HID182" s="395"/>
      <c r="HIE182" s="395"/>
      <c r="HIF182" s="395"/>
      <c r="HIG182" s="395"/>
      <c r="HIH182" s="395"/>
      <c r="HII182" s="395"/>
      <c r="HIJ182" s="395"/>
      <c r="HIK182" s="395"/>
      <c r="HIL182" s="395"/>
      <c r="HIM182" s="395"/>
      <c r="HIN182" s="395"/>
      <c r="HIO182" s="395"/>
      <c r="HIP182" s="395"/>
      <c r="HIQ182" s="395"/>
      <c r="HIR182" s="395"/>
      <c r="HIS182" s="395"/>
      <c r="HIT182" s="395"/>
      <c r="HIU182" s="395"/>
      <c r="HIV182" s="395"/>
      <c r="HIW182" s="395"/>
      <c r="HIX182" s="395"/>
      <c r="HIY182" s="395"/>
      <c r="HIZ182" s="395"/>
      <c r="HJA182" s="395"/>
      <c r="HJB182" s="395"/>
      <c r="HJC182" s="395"/>
      <c r="HJD182" s="395"/>
      <c r="HJE182" s="395"/>
      <c r="HJF182" s="395"/>
      <c r="HJG182" s="395"/>
      <c r="HJH182" s="395"/>
      <c r="HJI182" s="395"/>
      <c r="HJJ182" s="395"/>
      <c r="HJK182" s="395"/>
      <c r="HJL182" s="395"/>
      <c r="HJM182" s="395"/>
      <c r="HJN182" s="395"/>
      <c r="HJO182" s="395"/>
      <c r="HJP182" s="395"/>
      <c r="HJQ182" s="395"/>
      <c r="HJR182" s="395"/>
      <c r="HJS182" s="395"/>
      <c r="HJT182" s="395"/>
      <c r="HJU182" s="395"/>
      <c r="HJV182" s="395"/>
      <c r="HJW182" s="395"/>
      <c r="HJX182" s="395"/>
      <c r="HJY182" s="395"/>
      <c r="HJZ182" s="395"/>
      <c r="HKA182" s="395"/>
      <c r="HKB182" s="395"/>
      <c r="HKC182" s="395"/>
      <c r="HKD182" s="395"/>
      <c r="HKE182" s="395"/>
      <c r="HKF182" s="395"/>
      <c r="HKG182" s="395"/>
      <c r="HKH182" s="395"/>
      <c r="HKI182" s="395"/>
      <c r="HKJ182" s="395"/>
      <c r="HKK182" s="395"/>
      <c r="HKL182" s="395"/>
      <c r="HKM182" s="395"/>
      <c r="HKN182" s="395"/>
      <c r="HKO182" s="395"/>
      <c r="HKP182" s="395"/>
      <c r="HKQ182" s="395"/>
      <c r="HKR182" s="395"/>
      <c r="HKS182" s="395"/>
      <c r="HKT182" s="395"/>
      <c r="HKU182" s="395"/>
      <c r="HKV182" s="395"/>
      <c r="HKW182" s="395"/>
      <c r="HKX182" s="395"/>
      <c r="HKY182" s="395"/>
      <c r="HKZ182" s="395"/>
      <c r="HLA182" s="395"/>
      <c r="HLB182" s="395"/>
      <c r="HLC182" s="395"/>
      <c r="HLD182" s="395"/>
      <c r="HLE182" s="395"/>
      <c r="HLF182" s="395"/>
      <c r="HLG182" s="395"/>
      <c r="HLH182" s="395"/>
      <c r="HLI182" s="395"/>
      <c r="HLJ182" s="395"/>
      <c r="HLK182" s="395"/>
      <c r="HLL182" s="395"/>
      <c r="HLM182" s="395"/>
      <c r="HLN182" s="395"/>
      <c r="HLO182" s="395"/>
      <c r="HLP182" s="395"/>
      <c r="HLQ182" s="395"/>
      <c r="HLR182" s="395"/>
      <c r="HLS182" s="395"/>
      <c r="HLT182" s="395"/>
      <c r="HLU182" s="395"/>
      <c r="HLV182" s="395"/>
      <c r="HLW182" s="395"/>
      <c r="HLX182" s="395"/>
      <c r="HLY182" s="395"/>
      <c r="HLZ182" s="395"/>
      <c r="HMA182" s="395"/>
      <c r="HMB182" s="395"/>
      <c r="HMC182" s="395"/>
      <c r="HMD182" s="395"/>
      <c r="HME182" s="395"/>
      <c r="HMF182" s="395"/>
      <c r="HMG182" s="395"/>
      <c r="HMH182" s="395"/>
      <c r="HMI182" s="395"/>
      <c r="HMJ182" s="395"/>
      <c r="HMK182" s="395"/>
      <c r="HML182" s="395"/>
      <c r="HMM182" s="395"/>
      <c r="HMN182" s="395"/>
      <c r="HMO182" s="395"/>
      <c r="HMP182" s="395"/>
      <c r="HMQ182" s="395"/>
      <c r="HMR182" s="395"/>
      <c r="HMS182" s="395"/>
      <c r="HMT182" s="395"/>
      <c r="HMU182" s="395"/>
      <c r="HMV182" s="395"/>
      <c r="HMW182" s="395"/>
      <c r="HMX182" s="395"/>
      <c r="HMY182" s="395"/>
      <c r="HMZ182" s="395"/>
      <c r="HNA182" s="395"/>
      <c r="HNB182" s="395"/>
      <c r="HNC182" s="395"/>
      <c r="HND182" s="395"/>
      <c r="HNE182" s="395"/>
      <c r="HNF182" s="395"/>
      <c r="HNG182" s="395"/>
      <c r="HNH182" s="395"/>
      <c r="HNI182" s="395"/>
      <c r="HNJ182" s="395"/>
      <c r="HNK182" s="395"/>
      <c r="HNL182" s="395"/>
      <c r="HNM182" s="395"/>
      <c r="HNN182" s="395"/>
      <c r="HNO182" s="395"/>
      <c r="HNP182" s="395"/>
      <c r="HNQ182" s="395"/>
      <c r="HNR182" s="395"/>
      <c r="HNS182" s="395"/>
      <c r="HNT182" s="395"/>
      <c r="HNU182" s="395"/>
      <c r="HNV182" s="395"/>
      <c r="HNW182" s="395"/>
      <c r="HNX182" s="395"/>
      <c r="HNY182" s="395"/>
      <c r="HNZ182" s="395"/>
      <c r="HOA182" s="395"/>
      <c r="HOB182" s="395"/>
      <c r="HOC182" s="395"/>
      <c r="HOD182" s="395"/>
      <c r="HOE182" s="395"/>
      <c r="HOF182" s="395"/>
      <c r="HOG182" s="395"/>
      <c r="HOH182" s="395"/>
      <c r="HOI182" s="395"/>
      <c r="HOJ182" s="395"/>
      <c r="HOK182" s="395"/>
      <c r="HOL182" s="395"/>
      <c r="HOM182" s="395"/>
      <c r="HON182" s="395"/>
      <c r="HOO182" s="395"/>
      <c r="HOP182" s="395"/>
      <c r="HOQ182" s="395"/>
      <c r="HOR182" s="395"/>
      <c r="HOS182" s="395"/>
      <c r="HOT182" s="395"/>
      <c r="HOU182" s="395"/>
      <c r="HOV182" s="395"/>
      <c r="HOW182" s="395"/>
      <c r="HOX182" s="395"/>
      <c r="HOY182" s="395"/>
      <c r="HOZ182" s="395"/>
      <c r="HPA182" s="395"/>
      <c r="HPB182" s="395"/>
      <c r="HPC182" s="395"/>
      <c r="HPD182" s="395"/>
      <c r="HPE182" s="395"/>
      <c r="HPF182" s="395"/>
      <c r="HPG182" s="395"/>
      <c r="HPH182" s="395"/>
      <c r="HPI182" s="395"/>
      <c r="HPJ182" s="395"/>
      <c r="HPK182" s="395"/>
      <c r="HPL182" s="395"/>
      <c r="HPM182" s="395"/>
      <c r="HPN182" s="395"/>
      <c r="HPO182" s="395"/>
      <c r="HPP182" s="395"/>
      <c r="HPQ182" s="395"/>
      <c r="HPR182" s="395"/>
      <c r="HPS182" s="395"/>
      <c r="HPT182" s="395"/>
      <c r="HPU182" s="395"/>
      <c r="HPV182" s="395"/>
      <c r="HPW182" s="395"/>
      <c r="HPX182" s="395"/>
      <c r="HPY182" s="395"/>
      <c r="HPZ182" s="395"/>
      <c r="HQA182" s="395"/>
      <c r="HQB182" s="395"/>
      <c r="HQC182" s="395"/>
      <c r="HQD182" s="395"/>
      <c r="HQE182" s="395"/>
      <c r="HQF182" s="395"/>
      <c r="HQG182" s="395"/>
      <c r="HQH182" s="395"/>
      <c r="HQI182" s="395"/>
      <c r="HQJ182" s="395"/>
      <c r="HQK182" s="395"/>
      <c r="HQL182" s="395"/>
      <c r="HQM182" s="395"/>
      <c r="HQN182" s="395"/>
      <c r="HQO182" s="395"/>
      <c r="HQP182" s="395"/>
      <c r="HQQ182" s="395"/>
      <c r="HQR182" s="395"/>
      <c r="HQS182" s="395"/>
      <c r="HQT182" s="395"/>
      <c r="HQU182" s="395"/>
      <c r="HQV182" s="395"/>
      <c r="HQW182" s="395"/>
      <c r="HQX182" s="395"/>
      <c r="HQY182" s="395"/>
      <c r="HQZ182" s="395"/>
      <c r="HRA182" s="395"/>
      <c r="HRB182" s="395"/>
      <c r="HRC182" s="395"/>
      <c r="HRD182" s="395"/>
      <c r="HRE182" s="395"/>
      <c r="HRF182" s="395"/>
      <c r="HRG182" s="395"/>
      <c r="HRH182" s="395"/>
      <c r="HRI182" s="395"/>
      <c r="HRJ182" s="395"/>
      <c r="HRK182" s="395"/>
      <c r="HRL182" s="395"/>
      <c r="HRM182" s="395"/>
      <c r="HRN182" s="395"/>
      <c r="HRO182" s="395"/>
      <c r="HRP182" s="395"/>
      <c r="HRQ182" s="395"/>
      <c r="HRR182" s="395"/>
      <c r="HRS182" s="395"/>
      <c r="HRT182" s="395"/>
      <c r="HRU182" s="395"/>
      <c r="HRV182" s="395"/>
      <c r="HRW182" s="395"/>
      <c r="HRX182" s="395"/>
      <c r="HRY182" s="395"/>
      <c r="HRZ182" s="395"/>
      <c r="HSA182" s="395"/>
      <c r="HSB182" s="395"/>
      <c r="HSC182" s="395"/>
      <c r="HSD182" s="395"/>
      <c r="HSE182" s="395"/>
      <c r="HSF182" s="395"/>
      <c r="HSG182" s="395"/>
      <c r="HSH182" s="395"/>
      <c r="HSI182" s="395"/>
      <c r="HSJ182" s="395"/>
      <c r="HSK182" s="395"/>
      <c r="HSL182" s="395"/>
      <c r="HSM182" s="395"/>
      <c r="HSN182" s="395"/>
      <c r="HSO182" s="395"/>
      <c r="HSP182" s="395"/>
      <c r="HSQ182" s="395"/>
      <c r="HSR182" s="395"/>
      <c r="HSS182" s="395"/>
      <c r="HST182" s="395"/>
      <c r="HSU182" s="395"/>
      <c r="HSV182" s="395"/>
      <c r="HSW182" s="395"/>
      <c r="HSX182" s="395"/>
      <c r="HSY182" s="395"/>
      <c r="HSZ182" s="395"/>
      <c r="HTA182" s="395"/>
      <c r="HTB182" s="395"/>
      <c r="HTC182" s="395"/>
      <c r="HTD182" s="395"/>
      <c r="HTE182" s="395"/>
      <c r="HTF182" s="395"/>
      <c r="HTG182" s="395"/>
      <c r="HTH182" s="395"/>
      <c r="HTI182" s="395"/>
      <c r="HTJ182" s="395"/>
      <c r="HTK182" s="395"/>
      <c r="HTL182" s="395"/>
      <c r="HTM182" s="395"/>
      <c r="HTN182" s="395"/>
      <c r="HTO182" s="395"/>
      <c r="HTP182" s="395"/>
      <c r="HTQ182" s="395"/>
      <c r="HTR182" s="395"/>
      <c r="HTS182" s="395"/>
      <c r="HTT182" s="395"/>
      <c r="HTU182" s="395"/>
      <c r="HTV182" s="395"/>
      <c r="HTW182" s="395"/>
      <c r="HTX182" s="395"/>
      <c r="HTY182" s="395"/>
      <c r="HTZ182" s="395"/>
      <c r="HUA182" s="395"/>
      <c r="HUB182" s="395"/>
      <c r="HUC182" s="395"/>
      <c r="HUD182" s="395"/>
      <c r="HUE182" s="395"/>
      <c r="HUF182" s="395"/>
      <c r="HUG182" s="395"/>
      <c r="HUH182" s="395"/>
      <c r="HUI182" s="395"/>
      <c r="HUJ182" s="395"/>
      <c r="HUK182" s="395"/>
      <c r="HUL182" s="395"/>
      <c r="HUM182" s="395"/>
      <c r="HUN182" s="395"/>
      <c r="HUO182" s="395"/>
      <c r="HUP182" s="395"/>
      <c r="HUQ182" s="395"/>
      <c r="HUR182" s="395"/>
      <c r="HUS182" s="395"/>
      <c r="HUT182" s="395"/>
      <c r="HUU182" s="395"/>
      <c r="HUV182" s="395"/>
      <c r="HUW182" s="395"/>
      <c r="HUX182" s="395"/>
      <c r="HUY182" s="395"/>
      <c r="HUZ182" s="395"/>
      <c r="HVA182" s="395"/>
      <c r="HVB182" s="395"/>
      <c r="HVC182" s="395"/>
      <c r="HVD182" s="395"/>
      <c r="HVE182" s="395"/>
      <c r="HVF182" s="395"/>
      <c r="HVG182" s="395"/>
      <c r="HVH182" s="395"/>
      <c r="HVI182" s="395"/>
      <c r="HVJ182" s="395"/>
      <c r="HVK182" s="395"/>
      <c r="HVL182" s="395"/>
      <c r="HVM182" s="395"/>
      <c r="HVN182" s="395"/>
      <c r="HVO182" s="395"/>
      <c r="HVP182" s="395"/>
      <c r="HVQ182" s="395"/>
      <c r="HVR182" s="395"/>
      <c r="HVS182" s="395"/>
      <c r="HVT182" s="395"/>
      <c r="HVU182" s="395"/>
      <c r="HVV182" s="395"/>
      <c r="HVW182" s="395"/>
      <c r="HVX182" s="395"/>
      <c r="HVY182" s="395"/>
      <c r="HVZ182" s="395"/>
      <c r="HWA182" s="395"/>
      <c r="HWB182" s="395"/>
      <c r="HWC182" s="395"/>
      <c r="HWD182" s="395"/>
      <c r="HWE182" s="395"/>
      <c r="HWF182" s="395"/>
      <c r="HWG182" s="395"/>
      <c r="HWH182" s="395"/>
      <c r="HWI182" s="395"/>
      <c r="HWJ182" s="395"/>
      <c r="HWK182" s="395"/>
      <c r="HWL182" s="395"/>
      <c r="HWM182" s="395"/>
      <c r="HWN182" s="395"/>
      <c r="HWO182" s="395"/>
      <c r="HWP182" s="395"/>
      <c r="HWQ182" s="395"/>
      <c r="HWR182" s="395"/>
      <c r="HWS182" s="395"/>
      <c r="HWT182" s="395"/>
      <c r="HWU182" s="395"/>
      <c r="HWV182" s="395"/>
      <c r="HWW182" s="395"/>
      <c r="HWX182" s="395"/>
      <c r="HWY182" s="395"/>
      <c r="HWZ182" s="395"/>
      <c r="HXA182" s="395"/>
      <c r="HXB182" s="395"/>
      <c r="HXC182" s="395"/>
      <c r="HXD182" s="395"/>
      <c r="HXE182" s="395"/>
      <c r="HXF182" s="395"/>
      <c r="HXG182" s="395"/>
      <c r="HXH182" s="395"/>
      <c r="HXI182" s="395"/>
      <c r="HXJ182" s="395"/>
      <c r="HXK182" s="395"/>
      <c r="HXL182" s="395"/>
      <c r="HXM182" s="395"/>
      <c r="HXN182" s="395"/>
      <c r="HXO182" s="395"/>
      <c r="HXP182" s="395"/>
      <c r="HXQ182" s="395"/>
      <c r="HXR182" s="395"/>
      <c r="HXS182" s="395"/>
      <c r="HXT182" s="395"/>
      <c r="HXU182" s="395"/>
      <c r="HXV182" s="395"/>
      <c r="HXW182" s="395"/>
      <c r="HXX182" s="395"/>
      <c r="HXY182" s="395"/>
      <c r="HXZ182" s="395"/>
      <c r="HYA182" s="395"/>
      <c r="HYB182" s="395"/>
      <c r="HYC182" s="395"/>
      <c r="HYD182" s="395"/>
      <c r="HYE182" s="395"/>
      <c r="HYF182" s="395"/>
      <c r="HYG182" s="395"/>
      <c r="HYH182" s="395"/>
      <c r="HYI182" s="395"/>
      <c r="HYJ182" s="395"/>
      <c r="HYK182" s="395"/>
      <c r="HYL182" s="395"/>
      <c r="HYM182" s="395"/>
      <c r="HYN182" s="395"/>
      <c r="HYO182" s="395"/>
      <c r="HYP182" s="395"/>
      <c r="HYQ182" s="395"/>
      <c r="HYR182" s="395"/>
      <c r="HYS182" s="395"/>
      <c r="HYT182" s="395"/>
      <c r="HYU182" s="395"/>
      <c r="HYV182" s="395"/>
      <c r="HYW182" s="395"/>
      <c r="HYX182" s="395"/>
      <c r="HYY182" s="395"/>
      <c r="HYZ182" s="395"/>
      <c r="HZA182" s="395"/>
      <c r="HZB182" s="395"/>
      <c r="HZC182" s="395"/>
      <c r="HZD182" s="395"/>
      <c r="HZE182" s="395"/>
      <c r="HZF182" s="395"/>
      <c r="HZG182" s="395"/>
      <c r="HZH182" s="395"/>
      <c r="HZI182" s="395"/>
      <c r="HZJ182" s="395"/>
      <c r="HZK182" s="395"/>
      <c r="HZL182" s="395"/>
      <c r="HZM182" s="395"/>
      <c r="HZN182" s="395"/>
      <c r="HZO182" s="395"/>
      <c r="HZP182" s="395"/>
      <c r="HZQ182" s="395"/>
      <c r="HZR182" s="395"/>
      <c r="HZS182" s="395"/>
      <c r="HZT182" s="395"/>
      <c r="HZU182" s="395"/>
      <c r="HZV182" s="395"/>
      <c r="HZW182" s="395"/>
      <c r="HZX182" s="395"/>
      <c r="HZY182" s="395"/>
      <c r="HZZ182" s="395"/>
      <c r="IAA182" s="395"/>
      <c r="IAB182" s="395"/>
      <c r="IAC182" s="395"/>
      <c r="IAD182" s="395"/>
      <c r="IAE182" s="395"/>
      <c r="IAF182" s="395"/>
      <c r="IAG182" s="395"/>
      <c r="IAH182" s="395"/>
      <c r="IAI182" s="395"/>
      <c r="IAJ182" s="395"/>
      <c r="IAK182" s="395"/>
      <c r="IAL182" s="395"/>
      <c r="IAM182" s="395"/>
      <c r="IAN182" s="395"/>
      <c r="IAO182" s="395"/>
      <c r="IAP182" s="395"/>
      <c r="IAQ182" s="395"/>
      <c r="IAR182" s="395"/>
      <c r="IAS182" s="395"/>
      <c r="IAT182" s="395"/>
      <c r="IAU182" s="395"/>
      <c r="IAV182" s="395"/>
      <c r="IAW182" s="395"/>
      <c r="IAX182" s="395"/>
      <c r="IAY182" s="395"/>
      <c r="IAZ182" s="395"/>
      <c r="IBA182" s="395"/>
      <c r="IBB182" s="395"/>
      <c r="IBC182" s="395"/>
      <c r="IBD182" s="395"/>
      <c r="IBE182" s="395"/>
      <c r="IBF182" s="395"/>
      <c r="IBG182" s="395"/>
      <c r="IBH182" s="395"/>
      <c r="IBI182" s="395"/>
      <c r="IBJ182" s="395"/>
      <c r="IBK182" s="395"/>
      <c r="IBL182" s="395"/>
      <c r="IBM182" s="395"/>
      <c r="IBN182" s="395"/>
      <c r="IBO182" s="395"/>
      <c r="IBP182" s="395"/>
      <c r="IBQ182" s="395"/>
      <c r="IBR182" s="395"/>
      <c r="IBS182" s="395"/>
      <c r="IBT182" s="395"/>
      <c r="IBU182" s="395"/>
      <c r="IBV182" s="395"/>
      <c r="IBW182" s="395"/>
      <c r="IBX182" s="395"/>
      <c r="IBY182" s="395"/>
      <c r="IBZ182" s="395"/>
      <c r="ICA182" s="395"/>
      <c r="ICB182" s="395"/>
      <c r="ICC182" s="395"/>
      <c r="ICD182" s="395"/>
      <c r="ICE182" s="395"/>
      <c r="ICF182" s="395"/>
      <c r="ICG182" s="395"/>
      <c r="ICH182" s="395"/>
      <c r="ICI182" s="395"/>
      <c r="ICJ182" s="395"/>
      <c r="ICK182" s="395"/>
      <c r="ICL182" s="395"/>
      <c r="ICM182" s="395"/>
      <c r="ICN182" s="395"/>
      <c r="ICO182" s="395"/>
      <c r="ICP182" s="395"/>
      <c r="ICQ182" s="395"/>
      <c r="ICR182" s="395"/>
      <c r="ICS182" s="395"/>
      <c r="ICT182" s="395"/>
      <c r="ICU182" s="395"/>
      <c r="ICV182" s="395"/>
      <c r="ICW182" s="395"/>
      <c r="ICX182" s="395"/>
      <c r="ICY182" s="395"/>
      <c r="ICZ182" s="395"/>
      <c r="IDA182" s="395"/>
      <c r="IDB182" s="395"/>
      <c r="IDC182" s="395"/>
      <c r="IDD182" s="395"/>
      <c r="IDE182" s="395"/>
      <c r="IDF182" s="395"/>
      <c r="IDG182" s="395"/>
      <c r="IDH182" s="395"/>
      <c r="IDI182" s="395"/>
      <c r="IDJ182" s="395"/>
      <c r="IDK182" s="395"/>
      <c r="IDL182" s="395"/>
      <c r="IDM182" s="395"/>
      <c r="IDN182" s="395"/>
      <c r="IDO182" s="395"/>
      <c r="IDP182" s="395"/>
      <c r="IDQ182" s="395"/>
      <c r="IDR182" s="395"/>
      <c r="IDS182" s="395"/>
      <c r="IDT182" s="395"/>
      <c r="IDU182" s="395"/>
      <c r="IDV182" s="395"/>
      <c r="IDW182" s="395"/>
      <c r="IDX182" s="395"/>
      <c r="IDY182" s="395"/>
      <c r="IDZ182" s="395"/>
      <c r="IEA182" s="395"/>
      <c r="IEB182" s="395"/>
      <c r="IEC182" s="395"/>
      <c r="IED182" s="395"/>
      <c r="IEE182" s="395"/>
      <c r="IEF182" s="395"/>
      <c r="IEG182" s="395"/>
      <c r="IEH182" s="395"/>
      <c r="IEI182" s="395"/>
      <c r="IEJ182" s="395"/>
      <c r="IEK182" s="395"/>
      <c r="IEL182" s="395"/>
      <c r="IEM182" s="395"/>
      <c r="IEN182" s="395"/>
      <c r="IEO182" s="395"/>
      <c r="IEP182" s="395"/>
      <c r="IEQ182" s="395"/>
      <c r="IER182" s="395"/>
      <c r="IES182" s="395"/>
      <c r="IET182" s="395"/>
      <c r="IEU182" s="395"/>
      <c r="IEV182" s="395"/>
      <c r="IEW182" s="395"/>
      <c r="IEX182" s="395"/>
      <c r="IEY182" s="395"/>
      <c r="IEZ182" s="395"/>
      <c r="IFA182" s="395"/>
      <c r="IFB182" s="395"/>
      <c r="IFC182" s="395"/>
      <c r="IFD182" s="395"/>
      <c r="IFE182" s="395"/>
      <c r="IFF182" s="395"/>
      <c r="IFG182" s="395"/>
      <c r="IFH182" s="395"/>
      <c r="IFI182" s="395"/>
      <c r="IFJ182" s="395"/>
      <c r="IFK182" s="395"/>
      <c r="IFL182" s="395"/>
      <c r="IFM182" s="395"/>
      <c r="IFN182" s="395"/>
      <c r="IFO182" s="395"/>
      <c r="IFP182" s="395"/>
      <c r="IFQ182" s="395"/>
      <c r="IFR182" s="395"/>
      <c r="IFS182" s="395"/>
      <c r="IFT182" s="395"/>
      <c r="IFU182" s="395"/>
      <c r="IFV182" s="395"/>
      <c r="IFW182" s="395"/>
      <c r="IFX182" s="395"/>
      <c r="IFY182" s="395"/>
      <c r="IFZ182" s="395"/>
      <c r="IGA182" s="395"/>
      <c r="IGB182" s="395"/>
      <c r="IGC182" s="395"/>
      <c r="IGD182" s="395"/>
      <c r="IGE182" s="395"/>
      <c r="IGF182" s="395"/>
      <c r="IGG182" s="395"/>
      <c r="IGH182" s="395"/>
      <c r="IGI182" s="395"/>
      <c r="IGJ182" s="395"/>
      <c r="IGK182" s="395"/>
      <c r="IGL182" s="395"/>
      <c r="IGM182" s="395"/>
      <c r="IGN182" s="395"/>
      <c r="IGO182" s="395"/>
      <c r="IGP182" s="395"/>
      <c r="IGQ182" s="395"/>
      <c r="IGR182" s="395"/>
      <c r="IGS182" s="395"/>
      <c r="IGT182" s="395"/>
      <c r="IGU182" s="395"/>
      <c r="IGV182" s="395"/>
      <c r="IGW182" s="395"/>
      <c r="IGX182" s="395"/>
      <c r="IGY182" s="395"/>
      <c r="IGZ182" s="395"/>
      <c r="IHA182" s="395"/>
      <c r="IHB182" s="395"/>
      <c r="IHC182" s="395"/>
      <c r="IHD182" s="395"/>
      <c r="IHE182" s="395"/>
      <c r="IHF182" s="395"/>
      <c r="IHG182" s="395"/>
      <c r="IHH182" s="395"/>
      <c r="IHI182" s="395"/>
      <c r="IHJ182" s="395"/>
      <c r="IHK182" s="395"/>
      <c r="IHL182" s="395"/>
      <c r="IHM182" s="395"/>
      <c r="IHN182" s="395"/>
      <c r="IHO182" s="395"/>
      <c r="IHP182" s="395"/>
      <c r="IHQ182" s="395"/>
      <c r="IHR182" s="395"/>
      <c r="IHS182" s="395"/>
      <c r="IHT182" s="395"/>
      <c r="IHU182" s="395"/>
      <c r="IHV182" s="395"/>
      <c r="IHW182" s="395"/>
      <c r="IHX182" s="395"/>
      <c r="IHY182" s="395"/>
      <c r="IHZ182" s="395"/>
      <c r="IIA182" s="395"/>
      <c r="IIB182" s="395"/>
      <c r="IIC182" s="395"/>
      <c r="IID182" s="395"/>
      <c r="IIE182" s="395"/>
      <c r="IIF182" s="395"/>
      <c r="IIG182" s="395"/>
      <c r="IIH182" s="395"/>
      <c r="III182" s="395"/>
      <c r="IIJ182" s="395"/>
      <c r="IIK182" s="395"/>
      <c r="IIL182" s="395"/>
      <c r="IIM182" s="395"/>
      <c r="IIN182" s="395"/>
      <c r="IIO182" s="395"/>
      <c r="IIP182" s="395"/>
      <c r="IIQ182" s="395"/>
      <c r="IIR182" s="395"/>
      <c r="IIS182" s="395"/>
      <c r="IIT182" s="395"/>
      <c r="IIU182" s="395"/>
      <c r="IIV182" s="395"/>
      <c r="IIW182" s="395"/>
      <c r="IIX182" s="395"/>
      <c r="IIY182" s="395"/>
      <c r="IIZ182" s="395"/>
      <c r="IJA182" s="395"/>
      <c r="IJB182" s="395"/>
      <c r="IJC182" s="395"/>
      <c r="IJD182" s="395"/>
      <c r="IJE182" s="395"/>
      <c r="IJF182" s="395"/>
      <c r="IJG182" s="395"/>
      <c r="IJH182" s="395"/>
      <c r="IJI182" s="395"/>
      <c r="IJJ182" s="395"/>
      <c r="IJK182" s="395"/>
      <c r="IJL182" s="395"/>
      <c r="IJM182" s="395"/>
      <c r="IJN182" s="395"/>
      <c r="IJO182" s="395"/>
      <c r="IJP182" s="395"/>
      <c r="IJQ182" s="395"/>
      <c r="IJR182" s="395"/>
      <c r="IJS182" s="395"/>
      <c r="IJT182" s="395"/>
      <c r="IJU182" s="395"/>
      <c r="IJV182" s="395"/>
      <c r="IJW182" s="395"/>
      <c r="IJX182" s="395"/>
      <c r="IJY182" s="395"/>
      <c r="IJZ182" s="395"/>
      <c r="IKA182" s="395"/>
      <c r="IKB182" s="395"/>
      <c r="IKC182" s="395"/>
      <c r="IKD182" s="395"/>
      <c r="IKE182" s="395"/>
      <c r="IKF182" s="395"/>
      <c r="IKG182" s="395"/>
      <c r="IKH182" s="395"/>
      <c r="IKI182" s="395"/>
      <c r="IKJ182" s="395"/>
      <c r="IKK182" s="395"/>
      <c r="IKL182" s="395"/>
      <c r="IKM182" s="395"/>
      <c r="IKN182" s="395"/>
      <c r="IKO182" s="395"/>
      <c r="IKP182" s="395"/>
      <c r="IKQ182" s="395"/>
      <c r="IKR182" s="395"/>
      <c r="IKS182" s="395"/>
      <c r="IKT182" s="395"/>
      <c r="IKU182" s="395"/>
      <c r="IKV182" s="395"/>
      <c r="IKW182" s="395"/>
      <c r="IKX182" s="395"/>
      <c r="IKY182" s="395"/>
      <c r="IKZ182" s="395"/>
      <c r="ILA182" s="395"/>
      <c r="ILB182" s="395"/>
      <c r="ILC182" s="395"/>
      <c r="ILD182" s="395"/>
      <c r="ILE182" s="395"/>
      <c r="ILF182" s="395"/>
      <c r="ILG182" s="395"/>
      <c r="ILH182" s="395"/>
      <c r="ILI182" s="395"/>
      <c r="ILJ182" s="395"/>
      <c r="ILK182" s="395"/>
      <c r="ILL182" s="395"/>
      <c r="ILM182" s="395"/>
      <c r="ILN182" s="395"/>
      <c r="ILO182" s="395"/>
      <c r="ILP182" s="395"/>
      <c r="ILQ182" s="395"/>
      <c r="ILR182" s="395"/>
      <c r="ILS182" s="395"/>
      <c r="ILT182" s="395"/>
      <c r="ILU182" s="395"/>
      <c r="ILV182" s="395"/>
      <c r="ILW182" s="395"/>
      <c r="ILX182" s="395"/>
      <c r="ILY182" s="395"/>
      <c r="ILZ182" s="395"/>
      <c r="IMA182" s="395"/>
      <c r="IMB182" s="395"/>
      <c r="IMC182" s="395"/>
      <c r="IMD182" s="395"/>
      <c r="IME182" s="395"/>
      <c r="IMF182" s="395"/>
      <c r="IMG182" s="395"/>
      <c r="IMH182" s="395"/>
      <c r="IMI182" s="395"/>
      <c r="IMJ182" s="395"/>
      <c r="IMK182" s="395"/>
      <c r="IML182" s="395"/>
      <c r="IMM182" s="395"/>
      <c r="IMN182" s="395"/>
      <c r="IMO182" s="395"/>
      <c r="IMP182" s="395"/>
      <c r="IMQ182" s="395"/>
      <c r="IMR182" s="395"/>
      <c r="IMS182" s="395"/>
      <c r="IMT182" s="395"/>
      <c r="IMU182" s="395"/>
      <c r="IMV182" s="395"/>
      <c r="IMW182" s="395"/>
      <c r="IMX182" s="395"/>
      <c r="IMY182" s="395"/>
      <c r="IMZ182" s="395"/>
      <c r="INA182" s="395"/>
      <c r="INB182" s="395"/>
      <c r="INC182" s="395"/>
      <c r="IND182" s="395"/>
      <c r="INE182" s="395"/>
      <c r="INF182" s="395"/>
      <c r="ING182" s="395"/>
      <c r="INH182" s="395"/>
      <c r="INI182" s="395"/>
      <c r="INJ182" s="395"/>
      <c r="INK182" s="395"/>
      <c r="INL182" s="395"/>
      <c r="INM182" s="395"/>
      <c r="INN182" s="395"/>
      <c r="INO182" s="395"/>
      <c r="INP182" s="395"/>
      <c r="INQ182" s="395"/>
      <c r="INR182" s="395"/>
      <c r="INS182" s="395"/>
      <c r="INT182" s="395"/>
      <c r="INU182" s="395"/>
      <c r="INV182" s="395"/>
      <c r="INW182" s="395"/>
      <c r="INX182" s="395"/>
      <c r="INY182" s="395"/>
      <c r="INZ182" s="395"/>
      <c r="IOA182" s="395"/>
      <c r="IOB182" s="395"/>
      <c r="IOC182" s="395"/>
      <c r="IOD182" s="395"/>
      <c r="IOE182" s="395"/>
      <c r="IOF182" s="395"/>
      <c r="IOG182" s="395"/>
      <c r="IOH182" s="395"/>
      <c r="IOI182" s="395"/>
      <c r="IOJ182" s="395"/>
      <c r="IOK182" s="395"/>
      <c r="IOL182" s="395"/>
      <c r="IOM182" s="395"/>
      <c r="ION182" s="395"/>
      <c r="IOO182" s="395"/>
      <c r="IOP182" s="395"/>
      <c r="IOQ182" s="395"/>
      <c r="IOR182" s="395"/>
      <c r="IOS182" s="395"/>
      <c r="IOT182" s="395"/>
      <c r="IOU182" s="395"/>
      <c r="IOV182" s="395"/>
      <c r="IOW182" s="395"/>
      <c r="IOX182" s="395"/>
      <c r="IOY182" s="395"/>
      <c r="IOZ182" s="395"/>
      <c r="IPA182" s="395"/>
      <c r="IPB182" s="395"/>
      <c r="IPC182" s="395"/>
      <c r="IPD182" s="395"/>
      <c r="IPE182" s="395"/>
      <c r="IPF182" s="395"/>
      <c r="IPG182" s="395"/>
      <c r="IPH182" s="395"/>
      <c r="IPI182" s="395"/>
      <c r="IPJ182" s="395"/>
      <c r="IPK182" s="395"/>
      <c r="IPL182" s="395"/>
      <c r="IPM182" s="395"/>
      <c r="IPN182" s="395"/>
      <c r="IPO182" s="395"/>
      <c r="IPP182" s="395"/>
      <c r="IPQ182" s="395"/>
      <c r="IPR182" s="395"/>
      <c r="IPS182" s="395"/>
      <c r="IPT182" s="395"/>
      <c r="IPU182" s="395"/>
      <c r="IPV182" s="395"/>
      <c r="IPW182" s="395"/>
      <c r="IPX182" s="395"/>
      <c r="IPY182" s="395"/>
      <c r="IPZ182" s="395"/>
      <c r="IQA182" s="395"/>
      <c r="IQB182" s="395"/>
      <c r="IQC182" s="395"/>
      <c r="IQD182" s="395"/>
      <c r="IQE182" s="395"/>
      <c r="IQF182" s="395"/>
      <c r="IQG182" s="395"/>
      <c r="IQH182" s="395"/>
      <c r="IQI182" s="395"/>
      <c r="IQJ182" s="395"/>
      <c r="IQK182" s="395"/>
      <c r="IQL182" s="395"/>
      <c r="IQM182" s="395"/>
      <c r="IQN182" s="395"/>
      <c r="IQO182" s="395"/>
      <c r="IQP182" s="395"/>
      <c r="IQQ182" s="395"/>
      <c r="IQR182" s="395"/>
      <c r="IQS182" s="395"/>
      <c r="IQT182" s="395"/>
      <c r="IQU182" s="395"/>
      <c r="IQV182" s="395"/>
      <c r="IQW182" s="395"/>
      <c r="IQX182" s="395"/>
      <c r="IQY182" s="395"/>
      <c r="IQZ182" s="395"/>
      <c r="IRA182" s="395"/>
      <c r="IRB182" s="395"/>
      <c r="IRC182" s="395"/>
      <c r="IRD182" s="395"/>
      <c r="IRE182" s="395"/>
      <c r="IRF182" s="395"/>
      <c r="IRG182" s="395"/>
      <c r="IRH182" s="395"/>
      <c r="IRI182" s="395"/>
      <c r="IRJ182" s="395"/>
      <c r="IRK182" s="395"/>
      <c r="IRL182" s="395"/>
      <c r="IRM182" s="395"/>
      <c r="IRN182" s="395"/>
      <c r="IRO182" s="395"/>
      <c r="IRP182" s="395"/>
      <c r="IRQ182" s="395"/>
      <c r="IRR182" s="395"/>
      <c r="IRS182" s="395"/>
      <c r="IRT182" s="395"/>
      <c r="IRU182" s="395"/>
      <c r="IRV182" s="395"/>
      <c r="IRW182" s="395"/>
      <c r="IRX182" s="395"/>
      <c r="IRY182" s="395"/>
      <c r="IRZ182" s="395"/>
      <c r="ISA182" s="395"/>
      <c r="ISB182" s="395"/>
      <c r="ISC182" s="395"/>
      <c r="ISD182" s="395"/>
      <c r="ISE182" s="395"/>
      <c r="ISF182" s="395"/>
      <c r="ISG182" s="395"/>
      <c r="ISH182" s="395"/>
      <c r="ISI182" s="395"/>
      <c r="ISJ182" s="395"/>
      <c r="ISK182" s="395"/>
      <c r="ISL182" s="395"/>
      <c r="ISM182" s="395"/>
      <c r="ISN182" s="395"/>
      <c r="ISO182" s="395"/>
      <c r="ISP182" s="395"/>
      <c r="ISQ182" s="395"/>
      <c r="ISR182" s="395"/>
      <c r="ISS182" s="395"/>
      <c r="IST182" s="395"/>
      <c r="ISU182" s="395"/>
      <c r="ISV182" s="395"/>
      <c r="ISW182" s="395"/>
      <c r="ISX182" s="395"/>
      <c r="ISY182" s="395"/>
      <c r="ISZ182" s="395"/>
      <c r="ITA182" s="395"/>
      <c r="ITB182" s="395"/>
      <c r="ITC182" s="395"/>
      <c r="ITD182" s="395"/>
      <c r="ITE182" s="395"/>
      <c r="ITF182" s="395"/>
      <c r="ITG182" s="395"/>
      <c r="ITH182" s="395"/>
      <c r="ITI182" s="395"/>
      <c r="ITJ182" s="395"/>
      <c r="ITK182" s="395"/>
      <c r="ITL182" s="395"/>
      <c r="ITM182" s="395"/>
      <c r="ITN182" s="395"/>
      <c r="ITO182" s="395"/>
      <c r="ITP182" s="395"/>
      <c r="ITQ182" s="395"/>
      <c r="ITR182" s="395"/>
      <c r="ITS182" s="395"/>
      <c r="ITT182" s="395"/>
      <c r="ITU182" s="395"/>
      <c r="ITV182" s="395"/>
      <c r="ITW182" s="395"/>
      <c r="ITX182" s="395"/>
      <c r="ITY182" s="395"/>
      <c r="ITZ182" s="395"/>
      <c r="IUA182" s="395"/>
      <c r="IUB182" s="395"/>
      <c r="IUC182" s="395"/>
      <c r="IUD182" s="395"/>
      <c r="IUE182" s="395"/>
      <c r="IUF182" s="395"/>
      <c r="IUG182" s="395"/>
      <c r="IUH182" s="395"/>
      <c r="IUI182" s="395"/>
      <c r="IUJ182" s="395"/>
      <c r="IUK182" s="395"/>
      <c r="IUL182" s="395"/>
      <c r="IUM182" s="395"/>
      <c r="IUN182" s="395"/>
      <c r="IUO182" s="395"/>
      <c r="IUP182" s="395"/>
      <c r="IUQ182" s="395"/>
      <c r="IUR182" s="395"/>
      <c r="IUS182" s="395"/>
      <c r="IUT182" s="395"/>
      <c r="IUU182" s="395"/>
      <c r="IUV182" s="395"/>
      <c r="IUW182" s="395"/>
      <c r="IUX182" s="395"/>
      <c r="IUY182" s="395"/>
      <c r="IUZ182" s="395"/>
      <c r="IVA182" s="395"/>
      <c r="IVB182" s="395"/>
      <c r="IVC182" s="395"/>
      <c r="IVD182" s="395"/>
      <c r="IVE182" s="395"/>
      <c r="IVF182" s="395"/>
      <c r="IVG182" s="395"/>
      <c r="IVH182" s="395"/>
      <c r="IVI182" s="395"/>
      <c r="IVJ182" s="395"/>
      <c r="IVK182" s="395"/>
      <c r="IVL182" s="395"/>
      <c r="IVM182" s="395"/>
      <c r="IVN182" s="395"/>
      <c r="IVO182" s="395"/>
      <c r="IVP182" s="395"/>
      <c r="IVQ182" s="395"/>
      <c r="IVR182" s="395"/>
      <c r="IVS182" s="395"/>
      <c r="IVT182" s="395"/>
      <c r="IVU182" s="395"/>
      <c r="IVV182" s="395"/>
      <c r="IVW182" s="395"/>
      <c r="IVX182" s="395"/>
      <c r="IVY182" s="395"/>
      <c r="IVZ182" s="395"/>
      <c r="IWA182" s="395"/>
      <c r="IWB182" s="395"/>
      <c r="IWC182" s="395"/>
      <c r="IWD182" s="395"/>
      <c r="IWE182" s="395"/>
      <c r="IWF182" s="395"/>
      <c r="IWG182" s="395"/>
      <c r="IWH182" s="395"/>
      <c r="IWI182" s="395"/>
      <c r="IWJ182" s="395"/>
      <c r="IWK182" s="395"/>
      <c r="IWL182" s="395"/>
      <c r="IWM182" s="395"/>
      <c r="IWN182" s="395"/>
      <c r="IWO182" s="395"/>
      <c r="IWP182" s="395"/>
      <c r="IWQ182" s="395"/>
      <c r="IWR182" s="395"/>
      <c r="IWS182" s="395"/>
      <c r="IWT182" s="395"/>
      <c r="IWU182" s="395"/>
      <c r="IWV182" s="395"/>
      <c r="IWW182" s="395"/>
      <c r="IWX182" s="395"/>
      <c r="IWY182" s="395"/>
      <c r="IWZ182" s="395"/>
      <c r="IXA182" s="395"/>
      <c r="IXB182" s="395"/>
      <c r="IXC182" s="395"/>
      <c r="IXD182" s="395"/>
      <c r="IXE182" s="395"/>
      <c r="IXF182" s="395"/>
      <c r="IXG182" s="395"/>
      <c r="IXH182" s="395"/>
      <c r="IXI182" s="395"/>
      <c r="IXJ182" s="395"/>
      <c r="IXK182" s="395"/>
      <c r="IXL182" s="395"/>
      <c r="IXM182" s="395"/>
      <c r="IXN182" s="395"/>
      <c r="IXO182" s="395"/>
      <c r="IXP182" s="395"/>
      <c r="IXQ182" s="395"/>
      <c r="IXR182" s="395"/>
      <c r="IXS182" s="395"/>
      <c r="IXT182" s="395"/>
      <c r="IXU182" s="395"/>
      <c r="IXV182" s="395"/>
      <c r="IXW182" s="395"/>
      <c r="IXX182" s="395"/>
      <c r="IXY182" s="395"/>
      <c r="IXZ182" s="395"/>
      <c r="IYA182" s="395"/>
      <c r="IYB182" s="395"/>
      <c r="IYC182" s="395"/>
      <c r="IYD182" s="395"/>
      <c r="IYE182" s="395"/>
      <c r="IYF182" s="395"/>
      <c r="IYG182" s="395"/>
      <c r="IYH182" s="395"/>
      <c r="IYI182" s="395"/>
      <c r="IYJ182" s="395"/>
      <c r="IYK182" s="395"/>
      <c r="IYL182" s="395"/>
      <c r="IYM182" s="395"/>
      <c r="IYN182" s="395"/>
      <c r="IYO182" s="395"/>
      <c r="IYP182" s="395"/>
      <c r="IYQ182" s="395"/>
      <c r="IYR182" s="395"/>
      <c r="IYS182" s="395"/>
      <c r="IYT182" s="395"/>
      <c r="IYU182" s="395"/>
      <c r="IYV182" s="395"/>
      <c r="IYW182" s="395"/>
      <c r="IYX182" s="395"/>
      <c r="IYY182" s="395"/>
      <c r="IYZ182" s="395"/>
      <c r="IZA182" s="395"/>
      <c r="IZB182" s="395"/>
      <c r="IZC182" s="395"/>
      <c r="IZD182" s="395"/>
      <c r="IZE182" s="395"/>
      <c r="IZF182" s="395"/>
      <c r="IZG182" s="395"/>
      <c r="IZH182" s="395"/>
      <c r="IZI182" s="395"/>
      <c r="IZJ182" s="395"/>
      <c r="IZK182" s="395"/>
      <c r="IZL182" s="395"/>
      <c r="IZM182" s="395"/>
      <c r="IZN182" s="395"/>
      <c r="IZO182" s="395"/>
      <c r="IZP182" s="395"/>
      <c r="IZQ182" s="395"/>
      <c r="IZR182" s="395"/>
      <c r="IZS182" s="395"/>
      <c r="IZT182" s="395"/>
      <c r="IZU182" s="395"/>
      <c r="IZV182" s="395"/>
      <c r="IZW182" s="395"/>
      <c r="IZX182" s="395"/>
      <c r="IZY182" s="395"/>
      <c r="IZZ182" s="395"/>
      <c r="JAA182" s="395"/>
      <c r="JAB182" s="395"/>
      <c r="JAC182" s="395"/>
      <c r="JAD182" s="395"/>
      <c r="JAE182" s="395"/>
      <c r="JAF182" s="395"/>
      <c r="JAG182" s="395"/>
      <c r="JAH182" s="395"/>
      <c r="JAI182" s="395"/>
      <c r="JAJ182" s="395"/>
      <c r="JAK182" s="395"/>
      <c r="JAL182" s="395"/>
      <c r="JAM182" s="395"/>
      <c r="JAN182" s="395"/>
      <c r="JAO182" s="395"/>
      <c r="JAP182" s="395"/>
      <c r="JAQ182" s="395"/>
      <c r="JAR182" s="395"/>
      <c r="JAS182" s="395"/>
      <c r="JAT182" s="395"/>
      <c r="JAU182" s="395"/>
      <c r="JAV182" s="395"/>
      <c r="JAW182" s="395"/>
      <c r="JAX182" s="395"/>
      <c r="JAY182" s="395"/>
      <c r="JAZ182" s="395"/>
      <c r="JBA182" s="395"/>
      <c r="JBB182" s="395"/>
      <c r="JBC182" s="395"/>
      <c r="JBD182" s="395"/>
      <c r="JBE182" s="395"/>
      <c r="JBF182" s="395"/>
      <c r="JBG182" s="395"/>
      <c r="JBH182" s="395"/>
      <c r="JBI182" s="395"/>
      <c r="JBJ182" s="395"/>
      <c r="JBK182" s="395"/>
      <c r="JBL182" s="395"/>
      <c r="JBM182" s="395"/>
      <c r="JBN182" s="395"/>
      <c r="JBO182" s="395"/>
      <c r="JBP182" s="395"/>
      <c r="JBQ182" s="395"/>
      <c r="JBR182" s="395"/>
      <c r="JBS182" s="395"/>
      <c r="JBT182" s="395"/>
      <c r="JBU182" s="395"/>
      <c r="JBV182" s="395"/>
      <c r="JBW182" s="395"/>
      <c r="JBX182" s="395"/>
      <c r="JBY182" s="395"/>
      <c r="JBZ182" s="395"/>
      <c r="JCA182" s="395"/>
      <c r="JCB182" s="395"/>
      <c r="JCC182" s="395"/>
      <c r="JCD182" s="395"/>
      <c r="JCE182" s="395"/>
      <c r="JCF182" s="395"/>
      <c r="JCG182" s="395"/>
      <c r="JCH182" s="395"/>
      <c r="JCI182" s="395"/>
      <c r="JCJ182" s="395"/>
      <c r="JCK182" s="395"/>
      <c r="JCL182" s="395"/>
      <c r="JCM182" s="395"/>
      <c r="JCN182" s="395"/>
      <c r="JCO182" s="395"/>
      <c r="JCP182" s="395"/>
      <c r="JCQ182" s="395"/>
      <c r="JCR182" s="395"/>
      <c r="JCS182" s="395"/>
      <c r="JCT182" s="395"/>
      <c r="JCU182" s="395"/>
      <c r="JCV182" s="395"/>
      <c r="JCW182" s="395"/>
      <c r="JCX182" s="395"/>
      <c r="JCY182" s="395"/>
      <c r="JCZ182" s="395"/>
      <c r="JDA182" s="395"/>
      <c r="JDB182" s="395"/>
      <c r="JDC182" s="395"/>
      <c r="JDD182" s="395"/>
      <c r="JDE182" s="395"/>
      <c r="JDF182" s="395"/>
      <c r="JDG182" s="395"/>
      <c r="JDH182" s="395"/>
      <c r="JDI182" s="395"/>
      <c r="JDJ182" s="395"/>
      <c r="JDK182" s="395"/>
      <c r="JDL182" s="395"/>
      <c r="JDM182" s="395"/>
      <c r="JDN182" s="395"/>
      <c r="JDO182" s="395"/>
      <c r="JDP182" s="395"/>
      <c r="JDQ182" s="395"/>
      <c r="JDR182" s="395"/>
      <c r="JDS182" s="395"/>
      <c r="JDT182" s="395"/>
      <c r="JDU182" s="395"/>
      <c r="JDV182" s="395"/>
      <c r="JDW182" s="395"/>
      <c r="JDX182" s="395"/>
      <c r="JDY182" s="395"/>
      <c r="JDZ182" s="395"/>
      <c r="JEA182" s="395"/>
      <c r="JEB182" s="395"/>
      <c r="JEC182" s="395"/>
      <c r="JED182" s="395"/>
      <c r="JEE182" s="395"/>
      <c r="JEF182" s="395"/>
      <c r="JEG182" s="395"/>
      <c r="JEH182" s="395"/>
      <c r="JEI182" s="395"/>
      <c r="JEJ182" s="395"/>
      <c r="JEK182" s="395"/>
      <c r="JEL182" s="395"/>
      <c r="JEM182" s="395"/>
      <c r="JEN182" s="395"/>
      <c r="JEO182" s="395"/>
      <c r="JEP182" s="395"/>
      <c r="JEQ182" s="395"/>
      <c r="JER182" s="395"/>
      <c r="JES182" s="395"/>
      <c r="JET182" s="395"/>
      <c r="JEU182" s="395"/>
      <c r="JEV182" s="395"/>
      <c r="JEW182" s="395"/>
      <c r="JEX182" s="395"/>
      <c r="JEY182" s="395"/>
      <c r="JEZ182" s="395"/>
      <c r="JFA182" s="395"/>
      <c r="JFB182" s="395"/>
      <c r="JFC182" s="395"/>
      <c r="JFD182" s="395"/>
      <c r="JFE182" s="395"/>
      <c r="JFF182" s="395"/>
      <c r="JFG182" s="395"/>
      <c r="JFH182" s="395"/>
      <c r="JFI182" s="395"/>
      <c r="JFJ182" s="395"/>
      <c r="JFK182" s="395"/>
      <c r="JFL182" s="395"/>
      <c r="JFM182" s="395"/>
      <c r="JFN182" s="395"/>
      <c r="JFO182" s="395"/>
      <c r="JFP182" s="395"/>
      <c r="JFQ182" s="395"/>
      <c r="JFR182" s="395"/>
      <c r="JFS182" s="395"/>
      <c r="JFT182" s="395"/>
      <c r="JFU182" s="395"/>
      <c r="JFV182" s="395"/>
      <c r="JFW182" s="395"/>
      <c r="JFX182" s="395"/>
      <c r="JFY182" s="395"/>
      <c r="JFZ182" s="395"/>
      <c r="JGA182" s="395"/>
      <c r="JGB182" s="395"/>
      <c r="JGC182" s="395"/>
      <c r="JGD182" s="395"/>
      <c r="JGE182" s="395"/>
      <c r="JGF182" s="395"/>
      <c r="JGG182" s="395"/>
      <c r="JGH182" s="395"/>
      <c r="JGI182" s="395"/>
      <c r="JGJ182" s="395"/>
      <c r="JGK182" s="395"/>
      <c r="JGL182" s="395"/>
      <c r="JGM182" s="395"/>
      <c r="JGN182" s="395"/>
      <c r="JGO182" s="395"/>
      <c r="JGP182" s="395"/>
      <c r="JGQ182" s="395"/>
      <c r="JGR182" s="395"/>
      <c r="JGS182" s="395"/>
      <c r="JGT182" s="395"/>
      <c r="JGU182" s="395"/>
      <c r="JGV182" s="395"/>
      <c r="JGW182" s="395"/>
      <c r="JGX182" s="395"/>
      <c r="JGY182" s="395"/>
      <c r="JGZ182" s="395"/>
      <c r="JHA182" s="395"/>
      <c r="JHB182" s="395"/>
      <c r="JHC182" s="395"/>
      <c r="JHD182" s="395"/>
      <c r="JHE182" s="395"/>
      <c r="JHF182" s="395"/>
      <c r="JHG182" s="395"/>
      <c r="JHH182" s="395"/>
      <c r="JHI182" s="395"/>
      <c r="JHJ182" s="395"/>
      <c r="JHK182" s="395"/>
      <c r="JHL182" s="395"/>
      <c r="JHM182" s="395"/>
      <c r="JHN182" s="395"/>
      <c r="JHO182" s="395"/>
      <c r="JHP182" s="395"/>
      <c r="JHQ182" s="395"/>
      <c r="JHR182" s="395"/>
      <c r="JHS182" s="395"/>
      <c r="JHT182" s="395"/>
      <c r="JHU182" s="395"/>
      <c r="JHV182" s="395"/>
      <c r="JHW182" s="395"/>
      <c r="JHX182" s="395"/>
      <c r="JHY182" s="395"/>
      <c r="JHZ182" s="395"/>
      <c r="JIA182" s="395"/>
      <c r="JIB182" s="395"/>
      <c r="JIC182" s="395"/>
      <c r="JID182" s="395"/>
      <c r="JIE182" s="395"/>
      <c r="JIF182" s="395"/>
      <c r="JIG182" s="395"/>
      <c r="JIH182" s="395"/>
      <c r="JII182" s="395"/>
      <c r="JIJ182" s="395"/>
      <c r="JIK182" s="395"/>
      <c r="JIL182" s="395"/>
      <c r="JIM182" s="395"/>
      <c r="JIN182" s="395"/>
      <c r="JIO182" s="395"/>
      <c r="JIP182" s="395"/>
      <c r="JIQ182" s="395"/>
      <c r="JIR182" s="395"/>
      <c r="JIS182" s="395"/>
      <c r="JIT182" s="395"/>
      <c r="JIU182" s="395"/>
      <c r="JIV182" s="395"/>
      <c r="JIW182" s="395"/>
      <c r="JIX182" s="395"/>
      <c r="JIY182" s="395"/>
      <c r="JIZ182" s="395"/>
      <c r="JJA182" s="395"/>
      <c r="JJB182" s="395"/>
      <c r="JJC182" s="395"/>
      <c r="JJD182" s="395"/>
      <c r="JJE182" s="395"/>
      <c r="JJF182" s="395"/>
      <c r="JJG182" s="395"/>
      <c r="JJH182" s="395"/>
      <c r="JJI182" s="395"/>
      <c r="JJJ182" s="395"/>
      <c r="JJK182" s="395"/>
      <c r="JJL182" s="395"/>
      <c r="JJM182" s="395"/>
      <c r="JJN182" s="395"/>
      <c r="JJO182" s="395"/>
      <c r="JJP182" s="395"/>
      <c r="JJQ182" s="395"/>
      <c r="JJR182" s="395"/>
      <c r="JJS182" s="395"/>
      <c r="JJT182" s="395"/>
      <c r="JJU182" s="395"/>
      <c r="JJV182" s="395"/>
      <c r="JJW182" s="395"/>
      <c r="JJX182" s="395"/>
      <c r="JJY182" s="395"/>
      <c r="JJZ182" s="395"/>
      <c r="JKA182" s="395"/>
      <c r="JKB182" s="395"/>
      <c r="JKC182" s="395"/>
      <c r="JKD182" s="395"/>
      <c r="JKE182" s="395"/>
      <c r="JKF182" s="395"/>
      <c r="JKG182" s="395"/>
      <c r="JKH182" s="395"/>
      <c r="JKI182" s="395"/>
      <c r="JKJ182" s="395"/>
      <c r="JKK182" s="395"/>
      <c r="JKL182" s="395"/>
      <c r="JKM182" s="395"/>
      <c r="JKN182" s="395"/>
      <c r="JKO182" s="395"/>
      <c r="JKP182" s="395"/>
      <c r="JKQ182" s="395"/>
      <c r="JKR182" s="395"/>
      <c r="JKS182" s="395"/>
      <c r="JKT182" s="395"/>
      <c r="JKU182" s="395"/>
      <c r="JKV182" s="395"/>
      <c r="JKW182" s="395"/>
      <c r="JKX182" s="395"/>
      <c r="JKY182" s="395"/>
      <c r="JKZ182" s="395"/>
      <c r="JLA182" s="395"/>
      <c r="JLB182" s="395"/>
      <c r="JLC182" s="395"/>
      <c r="JLD182" s="395"/>
      <c r="JLE182" s="395"/>
      <c r="JLF182" s="395"/>
      <c r="JLG182" s="395"/>
      <c r="JLH182" s="395"/>
      <c r="JLI182" s="395"/>
      <c r="JLJ182" s="395"/>
      <c r="JLK182" s="395"/>
      <c r="JLL182" s="395"/>
      <c r="JLM182" s="395"/>
      <c r="JLN182" s="395"/>
      <c r="JLO182" s="395"/>
      <c r="JLP182" s="395"/>
      <c r="JLQ182" s="395"/>
      <c r="JLR182" s="395"/>
      <c r="JLS182" s="395"/>
      <c r="JLT182" s="395"/>
      <c r="JLU182" s="395"/>
      <c r="JLV182" s="395"/>
      <c r="JLW182" s="395"/>
      <c r="JLX182" s="395"/>
      <c r="JLY182" s="395"/>
      <c r="JLZ182" s="395"/>
      <c r="JMA182" s="395"/>
      <c r="JMB182" s="395"/>
      <c r="JMC182" s="395"/>
      <c r="JMD182" s="395"/>
      <c r="JME182" s="395"/>
      <c r="JMF182" s="395"/>
      <c r="JMG182" s="395"/>
      <c r="JMH182" s="395"/>
      <c r="JMI182" s="395"/>
      <c r="JMJ182" s="395"/>
      <c r="JMK182" s="395"/>
      <c r="JML182" s="395"/>
      <c r="JMM182" s="395"/>
      <c r="JMN182" s="395"/>
      <c r="JMO182" s="395"/>
      <c r="JMP182" s="395"/>
      <c r="JMQ182" s="395"/>
      <c r="JMR182" s="395"/>
      <c r="JMS182" s="395"/>
      <c r="JMT182" s="395"/>
      <c r="JMU182" s="395"/>
      <c r="JMV182" s="395"/>
      <c r="JMW182" s="395"/>
      <c r="JMX182" s="395"/>
      <c r="JMY182" s="395"/>
      <c r="JMZ182" s="395"/>
      <c r="JNA182" s="395"/>
      <c r="JNB182" s="395"/>
      <c r="JNC182" s="395"/>
      <c r="JND182" s="395"/>
      <c r="JNE182" s="395"/>
      <c r="JNF182" s="395"/>
      <c r="JNG182" s="395"/>
      <c r="JNH182" s="395"/>
      <c r="JNI182" s="395"/>
      <c r="JNJ182" s="395"/>
      <c r="JNK182" s="395"/>
      <c r="JNL182" s="395"/>
      <c r="JNM182" s="395"/>
      <c r="JNN182" s="395"/>
      <c r="JNO182" s="395"/>
      <c r="JNP182" s="395"/>
      <c r="JNQ182" s="395"/>
      <c r="JNR182" s="395"/>
      <c r="JNS182" s="395"/>
      <c r="JNT182" s="395"/>
      <c r="JNU182" s="395"/>
      <c r="JNV182" s="395"/>
      <c r="JNW182" s="395"/>
      <c r="JNX182" s="395"/>
      <c r="JNY182" s="395"/>
      <c r="JNZ182" s="395"/>
      <c r="JOA182" s="395"/>
      <c r="JOB182" s="395"/>
      <c r="JOC182" s="395"/>
      <c r="JOD182" s="395"/>
      <c r="JOE182" s="395"/>
      <c r="JOF182" s="395"/>
      <c r="JOG182" s="395"/>
      <c r="JOH182" s="395"/>
      <c r="JOI182" s="395"/>
      <c r="JOJ182" s="395"/>
      <c r="JOK182" s="395"/>
      <c r="JOL182" s="395"/>
      <c r="JOM182" s="395"/>
      <c r="JON182" s="395"/>
      <c r="JOO182" s="395"/>
      <c r="JOP182" s="395"/>
      <c r="JOQ182" s="395"/>
      <c r="JOR182" s="395"/>
      <c r="JOS182" s="395"/>
      <c r="JOT182" s="395"/>
      <c r="JOU182" s="395"/>
      <c r="JOV182" s="395"/>
      <c r="JOW182" s="395"/>
      <c r="JOX182" s="395"/>
      <c r="JOY182" s="395"/>
      <c r="JOZ182" s="395"/>
      <c r="JPA182" s="395"/>
      <c r="JPB182" s="395"/>
      <c r="JPC182" s="395"/>
      <c r="JPD182" s="395"/>
      <c r="JPE182" s="395"/>
      <c r="JPF182" s="395"/>
      <c r="JPG182" s="395"/>
      <c r="JPH182" s="395"/>
      <c r="JPI182" s="395"/>
      <c r="JPJ182" s="395"/>
      <c r="JPK182" s="395"/>
      <c r="JPL182" s="395"/>
      <c r="JPM182" s="395"/>
      <c r="JPN182" s="395"/>
      <c r="JPO182" s="395"/>
      <c r="JPP182" s="395"/>
      <c r="JPQ182" s="395"/>
      <c r="JPR182" s="395"/>
      <c r="JPS182" s="395"/>
      <c r="JPT182" s="395"/>
      <c r="JPU182" s="395"/>
      <c r="JPV182" s="395"/>
      <c r="JPW182" s="395"/>
      <c r="JPX182" s="395"/>
      <c r="JPY182" s="395"/>
      <c r="JPZ182" s="395"/>
      <c r="JQA182" s="395"/>
      <c r="JQB182" s="395"/>
      <c r="JQC182" s="395"/>
      <c r="JQD182" s="395"/>
      <c r="JQE182" s="395"/>
      <c r="JQF182" s="395"/>
      <c r="JQG182" s="395"/>
      <c r="JQH182" s="395"/>
      <c r="JQI182" s="395"/>
      <c r="JQJ182" s="395"/>
      <c r="JQK182" s="395"/>
      <c r="JQL182" s="395"/>
      <c r="JQM182" s="395"/>
      <c r="JQN182" s="395"/>
      <c r="JQO182" s="395"/>
      <c r="JQP182" s="395"/>
      <c r="JQQ182" s="395"/>
      <c r="JQR182" s="395"/>
      <c r="JQS182" s="395"/>
      <c r="JQT182" s="395"/>
      <c r="JQU182" s="395"/>
      <c r="JQV182" s="395"/>
      <c r="JQW182" s="395"/>
      <c r="JQX182" s="395"/>
      <c r="JQY182" s="395"/>
      <c r="JQZ182" s="395"/>
      <c r="JRA182" s="395"/>
      <c r="JRB182" s="395"/>
      <c r="JRC182" s="395"/>
      <c r="JRD182" s="395"/>
      <c r="JRE182" s="395"/>
      <c r="JRF182" s="395"/>
      <c r="JRG182" s="395"/>
      <c r="JRH182" s="395"/>
      <c r="JRI182" s="395"/>
      <c r="JRJ182" s="395"/>
      <c r="JRK182" s="395"/>
      <c r="JRL182" s="395"/>
      <c r="JRM182" s="395"/>
      <c r="JRN182" s="395"/>
      <c r="JRO182" s="395"/>
      <c r="JRP182" s="395"/>
      <c r="JRQ182" s="395"/>
      <c r="JRR182" s="395"/>
      <c r="JRS182" s="395"/>
      <c r="JRT182" s="395"/>
      <c r="JRU182" s="395"/>
      <c r="JRV182" s="395"/>
      <c r="JRW182" s="395"/>
      <c r="JRX182" s="395"/>
      <c r="JRY182" s="395"/>
      <c r="JRZ182" s="395"/>
      <c r="JSA182" s="395"/>
      <c r="JSB182" s="395"/>
      <c r="JSC182" s="395"/>
      <c r="JSD182" s="395"/>
      <c r="JSE182" s="395"/>
      <c r="JSF182" s="395"/>
      <c r="JSG182" s="395"/>
      <c r="JSH182" s="395"/>
      <c r="JSI182" s="395"/>
      <c r="JSJ182" s="395"/>
      <c r="JSK182" s="395"/>
      <c r="JSL182" s="395"/>
      <c r="JSM182" s="395"/>
      <c r="JSN182" s="395"/>
      <c r="JSO182" s="395"/>
      <c r="JSP182" s="395"/>
      <c r="JSQ182" s="395"/>
      <c r="JSR182" s="395"/>
      <c r="JSS182" s="395"/>
      <c r="JST182" s="395"/>
      <c r="JSU182" s="395"/>
      <c r="JSV182" s="395"/>
      <c r="JSW182" s="395"/>
      <c r="JSX182" s="395"/>
      <c r="JSY182" s="395"/>
      <c r="JSZ182" s="395"/>
      <c r="JTA182" s="395"/>
      <c r="JTB182" s="395"/>
      <c r="JTC182" s="395"/>
      <c r="JTD182" s="395"/>
      <c r="JTE182" s="395"/>
      <c r="JTF182" s="395"/>
      <c r="JTG182" s="395"/>
      <c r="JTH182" s="395"/>
      <c r="JTI182" s="395"/>
      <c r="JTJ182" s="395"/>
      <c r="JTK182" s="395"/>
      <c r="JTL182" s="395"/>
      <c r="JTM182" s="395"/>
      <c r="JTN182" s="395"/>
      <c r="JTO182" s="395"/>
      <c r="JTP182" s="395"/>
      <c r="JTQ182" s="395"/>
      <c r="JTR182" s="395"/>
      <c r="JTS182" s="395"/>
      <c r="JTT182" s="395"/>
      <c r="JTU182" s="395"/>
      <c r="JTV182" s="395"/>
      <c r="JTW182" s="395"/>
      <c r="JTX182" s="395"/>
      <c r="JTY182" s="395"/>
      <c r="JTZ182" s="395"/>
      <c r="JUA182" s="395"/>
      <c r="JUB182" s="395"/>
      <c r="JUC182" s="395"/>
      <c r="JUD182" s="395"/>
      <c r="JUE182" s="395"/>
      <c r="JUF182" s="395"/>
      <c r="JUG182" s="395"/>
      <c r="JUH182" s="395"/>
      <c r="JUI182" s="395"/>
      <c r="JUJ182" s="395"/>
      <c r="JUK182" s="395"/>
      <c r="JUL182" s="395"/>
      <c r="JUM182" s="395"/>
      <c r="JUN182" s="395"/>
      <c r="JUO182" s="395"/>
      <c r="JUP182" s="395"/>
      <c r="JUQ182" s="395"/>
      <c r="JUR182" s="395"/>
      <c r="JUS182" s="395"/>
      <c r="JUT182" s="395"/>
      <c r="JUU182" s="395"/>
      <c r="JUV182" s="395"/>
      <c r="JUW182" s="395"/>
      <c r="JUX182" s="395"/>
      <c r="JUY182" s="395"/>
      <c r="JUZ182" s="395"/>
      <c r="JVA182" s="395"/>
      <c r="JVB182" s="395"/>
      <c r="JVC182" s="395"/>
      <c r="JVD182" s="395"/>
      <c r="JVE182" s="395"/>
      <c r="JVF182" s="395"/>
      <c r="JVG182" s="395"/>
      <c r="JVH182" s="395"/>
      <c r="JVI182" s="395"/>
      <c r="JVJ182" s="395"/>
      <c r="JVK182" s="395"/>
      <c r="JVL182" s="395"/>
      <c r="JVM182" s="395"/>
      <c r="JVN182" s="395"/>
      <c r="JVO182" s="395"/>
      <c r="JVP182" s="395"/>
      <c r="JVQ182" s="395"/>
      <c r="JVR182" s="395"/>
      <c r="JVS182" s="395"/>
      <c r="JVT182" s="395"/>
      <c r="JVU182" s="395"/>
      <c r="JVV182" s="395"/>
      <c r="JVW182" s="395"/>
      <c r="JVX182" s="395"/>
      <c r="JVY182" s="395"/>
      <c r="JVZ182" s="395"/>
      <c r="JWA182" s="395"/>
      <c r="JWB182" s="395"/>
      <c r="JWC182" s="395"/>
      <c r="JWD182" s="395"/>
      <c r="JWE182" s="395"/>
      <c r="JWF182" s="395"/>
      <c r="JWG182" s="395"/>
      <c r="JWH182" s="395"/>
      <c r="JWI182" s="395"/>
      <c r="JWJ182" s="395"/>
      <c r="JWK182" s="395"/>
      <c r="JWL182" s="395"/>
      <c r="JWM182" s="395"/>
      <c r="JWN182" s="395"/>
      <c r="JWO182" s="395"/>
      <c r="JWP182" s="395"/>
      <c r="JWQ182" s="395"/>
      <c r="JWR182" s="395"/>
      <c r="JWS182" s="395"/>
      <c r="JWT182" s="395"/>
      <c r="JWU182" s="395"/>
      <c r="JWV182" s="395"/>
      <c r="JWW182" s="395"/>
      <c r="JWX182" s="395"/>
      <c r="JWY182" s="395"/>
      <c r="JWZ182" s="395"/>
      <c r="JXA182" s="395"/>
      <c r="JXB182" s="395"/>
      <c r="JXC182" s="395"/>
      <c r="JXD182" s="395"/>
      <c r="JXE182" s="395"/>
      <c r="JXF182" s="395"/>
      <c r="JXG182" s="395"/>
      <c r="JXH182" s="395"/>
      <c r="JXI182" s="395"/>
      <c r="JXJ182" s="395"/>
      <c r="JXK182" s="395"/>
      <c r="JXL182" s="395"/>
      <c r="JXM182" s="395"/>
      <c r="JXN182" s="395"/>
      <c r="JXO182" s="395"/>
      <c r="JXP182" s="395"/>
      <c r="JXQ182" s="395"/>
      <c r="JXR182" s="395"/>
      <c r="JXS182" s="395"/>
      <c r="JXT182" s="395"/>
      <c r="JXU182" s="395"/>
      <c r="JXV182" s="395"/>
      <c r="JXW182" s="395"/>
      <c r="JXX182" s="395"/>
      <c r="JXY182" s="395"/>
      <c r="JXZ182" s="395"/>
      <c r="JYA182" s="395"/>
      <c r="JYB182" s="395"/>
      <c r="JYC182" s="395"/>
      <c r="JYD182" s="395"/>
      <c r="JYE182" s="395"/>
      <c r="JYF182" s="395"/>
      <c r="JYG182" s="395"/>
      <c r="JYH182" s="395"/>
      <c r="JYI182" s="395"/>
      <c r="JYJ182" s="395"/>
      <c r="JYK182" s="395"/>
      <c r="JYL182" s="395"/>
      <c r="JYM182" s="395"/>
      <c r="JYN182" s="395"/>
      <c r="JYO182" s="395"/>
      <c r="JYP182" s="395"/>
      <c r="JYQ182" s="395"/>
      <c r="JYR182" s="395"/>
      <c r="JYS182" s="395"/>
      <c r="JYT182" s="395"/>
      <c r="JYU182" s="395"/>
      <c r="JYV182" s="395"/>
      <c r="JYW182" s="395"/>
      <c r="JYX182" s="395"/>
      <c r="JYY182" s="395"/>
      <c r="JYZ182" s="395"/>
      <c r="JZA182" s="395"/>
      <c r="JZB182" s="395"/>
      <c r="JZC182" s="395"/>
      <c r="JZD182" s="395"/>
      <c r="JZE182" s="395"/>
      <c r="JZF182" s="395"/>
      <c r="JZG182" s="395"/>
      <c r="JZH182" s="395"/>
      <c r="JZI182" s="395"/>
      <c r="JZJ182" s="395"/>
      <c r="JZK182" s="395"/>
      <c r="JZL182" s="395"/>
      <c r="JZM182" s="395"/>
      <c r="JZN182" s="395"/>
      <c r="JZO182" s="395"/>
      <c r="JZP182" s="395"/>
      <c r="JZQ182" s="395"/>
      <c r="JZR182" s="395"/>
      <c r="JZS182" s="395"/>
      <c r="JZT182" s="395"/>
      <c r="JZU182" s="395"/>
      <c r="JZV182" s="395"/>
      <c r="JZW182" s="395"/>
      <c r="JZX182" s="395"/>
      <c r="JZY182" s="395"/>
      <c r="JZZ182" s="395"/>
      <c r="KAA182" s="395"/>
      <c r="KAB182" s="395"/>
      <c r="KAC182" s="395"/>
      <c r="KAD182" s="395"/>
      <c r="KAE182" s="395"/>
      <c r="KAF182" s="395"/>
      <c r="KAG182" s="395"/>
      <c r="KAH182" s="395"/>
      <c r="KAI182" s="395"/>
      <c r="KAJ182" s="395"/>
      <c r="KAK182" s="395"/>
      <c r="KAL182" s="395"/>
      <c r="KAM182" s="395"/>
      <c r="KAN182" s="395"/>
      <c r="KAO182" s="395"/>
      <c r="KAP182" s="395"/>
      <c r="KAQ182" s="395"/>
      <c r="KAR182" s="395"/>
      <c r="KAS182" s="395"/>
      <c r="KAT182" s="395"/>
      <c r="KAU182" s="395"/>
      <c r="KAV182" s="395"/>
      <c r="KAW182" s="395"/>
      <c r="KAX182" s="395"/>
      <c r="KAY182" s="395"/>
      <c r="KAZ182" s="395"/>
      <c r="KBA182" s="395"/>
      <c r="KBB182" s="395"/>
      <c r="KBC182" s="395"/>
      <c r="KBD182" s="395"/>
      <c r="KBE182" s="395"/>
      <c r="KBF182" s="395"/>
      <c r="KBG182" s="395"/>
      <c r="KBH182" s="395"/>
      <c r="KBI182" s="395"/>
      <c r="KBJ182" s="395"/>
      <c r="KBK182" s="395"/>
      <c r="KBL182" s="395"/>
      <c r="KBM182" s="395"/>
      <c r="KBN182" s="395"/>
      <c r="KBO182" s="395"/>
      <c r="KBP182" s="395"/>
      <c r="KBQ182" s="395"/>
      <c r="KBR182" s="395"/>
      <c r="KBS182" s="395"/>
      <c r="KBT182" s="395"/>
      <c r="KBU182" s="395"/>
      <c r="KBV182" s="395"/>
      <c r="KBW182" s="395"/>
      <c r="KBX182" s="395"/>
      <c r="KBY182" s="395"/>
      <c r="KBZ182" s="395"/>
      <c r="KCA182" s="395"/>
      <c r="KCB182" s="395"/>
      <c r="KCC182" s="395"/>
      <c r="KCD182" s="395"/>
      <c r="KCE182" s="395"/>
      <c r="KCF182" s="395"/>
      <c r="KCG182" s="395"/>
      <c r="KCH182" s="395"/>
      <c r="KCI182" s="395"/>
      <c r="KCJ182" s="395"/>
      <c r="KCK182" s="395"/>
      <c r="KCL182" s="395"/>
      <c r="KCM182" s="395"/>
      <c r="KCN182" s="395"/>
      <c r="KCO182" s="395"/>
      <c r="KCP182" s="395"/>
      <c r="KCQ182" s="395"/>
      <c r="KCR182" s="395"/>
      <c r="KCS182" s="395"/>
      <c r="KCT182" s="395"/>
      <c r="KCU182" s="395"/>
      <c r="KCV182" s="395"/>
      <c r="KCW182" s="395"/>
      <c r="KCX182" s="395"/>
      <c r="KCY182" s="395"/>
      <c r="KCZ182" s="395"/>
      <c r="KDA182" s="395"/>
      <c r="KDB182" s="395"/>
      <c r="KDC182" s="395"/>
      <c r="KDD182" s="395"/>
      <c r="KDE182" s="395"/>
      <c r="KDF182" s="395"/>
      <c r="KDG182" s="395"/>
      <c r="KDH182" s="395"/>
      <c r="KDI182" s="395"/>
      <c r="KDJ182" s="395"/>
      <c r="KDK182" s="395"/>
      <c r="KDL182" s="395"/>
      <c r="KDM182" s="395"/>
      <c r="KDN182" s="395"/>
      <c r="KDO182" s="395"/>
      <c r="KDP182" s="395"/>
      <c r="KDQ182" s="395"/>
      <c r="KDR182" s="395"/>
      <c r="KDS182" s="395"/>
      <c r="KDT182" s="395"/>
      <c r="KDU182" s="395"/>
      <c r="KDV182" s="395"/>
      <c r="KDW182" s="395"/>
      <c r="KDX182" s="395"/>
      <c r="KDY182" s="395"/>
      <c r="KDZ182" s="395"/>
      <c r="KEA182" s="395"/>
      <c r="KEB182" s="395"/>
      <c r="KEC182" s="395"/>
      <c r="KED182" s="395"/>
      <c r="KEE182" s="395"/>
      <c r="KEF182" s="395"/>
      <c r="KEG182" s="395"/>
      <c r="KEH182" s="395"/>
      <c r="KEI182" s="395"/>
      <c r="KEJ182" s="395"/>
      <c r="KEK182" s="395"/>
      <c r="KEL182" s="395"/>
      <c r="KEM182" s="395"/>
      <c r="KEN182" s="395"/>
      <c r="KEO182" s="395"/>
      <c r="KEP182" s="395"/>
      <c r="KEQ182" s="395"/>
      <c r="KER182" s="395"/>
      <c r="KES182" s="395"/>
      <c r="KET182" s="395"/>
      <c r="KEU182" s="395"/>
      <c r="KEV182" s="395"/>
      <c r="KEW182" s="395"/>
      <c r="KEX182" s="395"/>
      <c r="KEY182" s="395"/>
      <c r="KEZ182" s="395"/>
      <c r="KFA182" s="395"/>
      <c r="KFB182" s="395"/>
      <c r="KFC182" s="395"/>
      <c r="KFD182" s="395"/>
      <c r="KFE182" s="395"/>
      <c r="KFF182" s="395"/>
      <c r="KFG182" s="395"/>
      <c r="KFH182" s="395"/>
      <c r="KFI182" s="395"/>
      <c r="KFJ182" s="395"/>
      <c r="KFK182" s="395"/>
      <c r="KFL182" s="395"/>
      <c r="KFM182" s="395"/>
      <c r="KFN182" s="395"/>
      <c r="KFO182" s="395"/>
      <c r="KFP182" s="395"/>
      <c r="KFQ182" s="395"/>
      <c r="KFR182" s="395"/>
      <c r="KFS182" s="395"/>
      <c r="KFT182" s="395"/>
      <c r="KFU182" s="395"/>
      <c r="KFV182" s="395"/>
      <c r="KFW182" s="395"/>
      <c r="KFX182" s="395"/>
      <c r="KFY182" s="395"/>
      <c r="KFZ182" s="395"/>
      <c r="KGA182" s="395"/>
      <c r="KGB182" s="395"/>
      <c r="KGC182" s="395"/>
      <c r="KGD182" s="395"/>
      <c r="KGE182" s="395"/>
      <c r="KGF182" s="395"/>
      <c r="KGG182" s="395"/>
      <c r="KGH182" s="395"/>
      <c r="KGI182" s="395"/>
      <c r="KGJ182" s="395"/>
      <c r="KGK182" s="395"/>
      <c r="KGL182" s="395"/>
      <c r="KGM182" s="395"/>
      <c r="KGN182" s="395"/>
      <c r="KGO182" s="395"/>
      <c r="KGP182" s="395"/>
      <c r="KGQ182" s="395"/>
      <c r="KGR182" s="395"/>
      <c r="KGS182" s="395"/>
      <c r="KGT182" s="395"/>
      <c r="KGU182" s="395"/>
      <c r="KGV182" s="395"/>
      <c r="KGW182" s="395"/>
      <c r="KGX182" s="395"/>
      <c r="KGY182" s="395"/>
      <c r="KGZ182" s="395"/>
      <c r="KHA182" s="395"/>
      <c r="KHB182" s="395"/>
      <c r="KHC182" s="395"/>
      <c r="KHD182" s="395"/>
      <c r="KHE182" s="395"/>
      <c r="KHF182" s="395"/>
      <c r="KHG182" s="395"/>
      <c r="KHH182" s="395"/>
      <c r="KHI182" s="395"/>
      <c r="KHJ182" s="395"/>
      <c r="KHK182" s="395"/>
      <c r="KHL182" s="395"/>
      <c r="KHM182" s="395"/>
      <c r="KHN182" s="395"/>
      <c r="KHO182" s="395"/>
      <c r="KHP182" s="395"/>
      <c r="KHQ182" s="395"/>
      <c r="KHR182" s="395"/>
      <c r="KHS182" s="395"/>
      <c r="KHT182" s="395"/>
      <c r="KHU182" s="395"/>
      <c r="KHV182" s="395"/>
      <c r="KHW182" s="395"/>
      <c r="KHX182" s="395"/>
      <c r="KHY182" s="395"/>
      <c r="KHZ182" s="395"/>
      <c r="KIA182" s="395"/>
      <c r="KIB182" s="395"/>
      <c r="KIC182" s="395"/>
      <c r="KID182" s="395"/>
      <c r="KIE182" s="395"/>
      <c r="KIF182" s="395"/>
      <c r="KIG182" s="395"/>
      <c r="KIH182" s="395"/>
      <c r="KII182" s="395"/>
      <c r="KIJ182" s="395"/>
      <c r="KIK182" s="395"/>
      <c r="KIL182" s="395"/>
      <c r="KIM182" s="395"/>
      <c r="KIN182" s="395"/>
      <c r="KIO182" s="395"/>
      <c r="KIP182" s="395"/>
      <c r="KIQ182" s="395"/>
      <c r="KIR182" s="395"/>
      <c r="KIS182" s="395"/>
      <c r="KIT182" s="395"/>
      <c r="KIU182" s="395"/>
      <c r="KIV182" s="395"/>
      <c r="KIW182" s="395"/>
      <c r="KIX182" s="395"/>
      <c r="KIY182" s="395"/>
      <c r="KIZ182" s="395"/>
      <c r="KJA182" s="395"/>
      <c r="KJB182" s="395"/>
      <c r="KJC182" s="395"/>
      <c r="KJD182" s="395"/>
      <c r="KJE182" s="395"/>
      <c r="KJF182" s="395"/>
      <c r="KJG182" s="395"/>
      <c r="KJH182" s="395"/>
      <c r="KJI182" s="395"/>
      <c r="KJJ182" s="395"/>
      <c r="KJK182" s="395"/>
      <c r="KJL182" s="395"/>
      <c r="KJM182" s="395"/>
      <c r="KJN182" s="395"/>
      <c r="KJO182" s="395"/>
      <c r="KJP182" s="395"/>
      <c r="KJQ182" s="395"/>
      <c r="KJR182" s="395"/>
      <c r="KJS182" s="395"/>
      <c r="KJT182" s="395"/>
      <c r="KJU182" s="395"/>
      <c r="KJV182" s="395"/>
      <c r="KJW182" s="395"/>
      <c r="KJX182" s="395"/>
      <c r="KJY182" s="395"/>
      <c r="KJZ182" s="395"/>
      <c r="KKA182" s="395"/>
      <c r="KKB182" s="395"/>
      <c r="KKC182" s="395"/>
      <c r="KKD182" s="395"/>
      <c r="KKE182" s="395"/>
      <c r="KKF182" s="395"/>
      <c r="KKG182" s="395"/>
      <c r="KKH182" s="395"/>
      <c r="KKI182" s="395"/>
      <c r="KKJ182" s="395"/>
      <c r="KKK182" s="395"/>
      <c r="KKL182" s="395"/>
      <c r="KKM182" s="395"/>
      <c r="KKN182" s="395"/>
      <c r="KKO182" s="395"/>
      <c r="KKP182" s="395"/>
      <c r="KKQ182" s="395"/>
      <c r="KKR182" s="395"/>
      <c r="KKS182" s="395"/>
      <c r="KKT182" s="395"/>
      <c r="KKU182" s="395"/>
      <c r="KKV182" s="395"/>
      <c r="KKW182" s="395"/>
      <c r="KKX182" s="395"/>
      <c r="KKY182" s="395"/>
      <c r="KKZ182" s="395"/>
      <c r="KLA182" s="395"/>
      <c r="KLB182" s="395"/>
      <c r="KLC182" s="395"/>
      <c r="KLD182" s="395"/>
      <c r="KLE182" s="395"/>
      <c r="KLF182" s="395"/>
      <c r="KLG182" s="395"/>
      <c r="KLH182" s="395"/>
      <c r="KLI182" s="395"/>
      <c r="KLJ182" s="395"/>
      <c r="KLK182" s="395"/>
      <c r="KLL182" s="395"/>
      <c r="KLM182" s="395"/>
      <c r="KLN182" s="395"/>
      <c r="KLO182" s="395"/>
      <c r="KLP182" s="395"/>
      <c r="KLQ182" s="395"/>
      <c r="KLR182" s="395"/>
      <c r="KLS182" s="395"/>
      <c r="KLT182" s="395"/>
      <c r="KLU182" s="395"/>
      <c r="KLV182" s="395"/>
      <c r="KLW182" s="395"/>
      <c r="KLX182" s="395"/>
      <c r="KLY182" s="395"/>
      <c r="KLZ182" s="395"/>
      <c r="KMA182" s="395"/>
      <c r="KMB182" s="395"/>
      <c r="KMC182" s="395"/>
      <c r="KMD182" s="395"/>
      <c r="KME182" s="395"/>
      <c r="KMF182" s="395"/>
      <c r="KMG182" s="395"/>
      <c r="KMH182" s="395"/>
      <c r="KMI182" s="395"/>
      <c r="KMJ182" s="395"/>
      <c r="KMK182" s="395"/>
      <c r="KML182" s="395"/>
      <c r="KMM182" s="395"/>
      <c r="KMN182" s="395"/>
      <c r="KMO182" s="395"/>
      <c r="KMP182" s="395"/>
      <c r="KMQ182" s="395"/>
      <c r="KMR182" s="395"/>
      <c r="KMS182" s="395"/>
      <c r="KMT182" s="395"/>
      <c r="KMU182" s="395"/>
      <c r="KMV182" s="395"/>
      <c r="KMW182" s="395"/>
      <c r="KMX182" s="395"/>
      <c r="KMY182" s="395"/>
      <c r="KMZ182" s="395"/>
      <c r="KNA182" s="395"/>
      <c r="KNB182" s="395"/>
      <c r="KNC182" s="395"/>
      <c r="KND182" s="395"/>
      <c r="KNE182" s="395"/>
      <c r="KNF182" s="395"/>
      <c r="KNG182" s="395"/>
      <c r="KNH182" s="395"/>
      <c r="KNI182" s="395"/>
      <c r="KNJ182" s="395"/>
      <c r="KNK182" s="395"/>
      <c r="KNL182" s="395"/>
      <c r="KNM182" s="395"/>
      <c r="KNN182" s="395"/>
      <c r="KNO182" s="395"/>
      <c r="KNP182" s="395"/>
      <c r="KNQ182" s="395"/>
      <c r="KNR182" s="395"/>
      <c r="KNS182" s="395"/>
      <c r="KNT182" s="395"/>
      <c r="KNU182" s="395"/>
      <c r="KNV182" s="395"/>
      <c r="KNW182" s="395"/>
      <c r="KNX182" s="395"/>
      <c r="KNY182" s="395"/>
      <c r="KNZ182" s="395"/>
      <c r="KOA182" s="395"/>
      <c r="KOB182" s="395"/>
      <c r="KOC182" s="395"/>
      <c r="KOD182" s="395"/>
      <c r="KOE182" s="395"/>
      <c r="KOF182" s="395"/>
      <c r="KOG182" s="395"/>
      <c r="KOH182" s="395"/>
      <c r="KOI182" s="395"/>
      <c r="KOJ182" s="395"/>
      <c r="KOK182" s="395"/>
      <c r="KOL182" s="395"/>
      <c r="KOM182" s="395"/>
      <c r="KON182" s="395"/>
      <c r="KOO182" s="395"/>
      <c r="KOP182" s="395"/>
      <c r="KOQ182" s="395"/>
      <c r="KOR182" s="395"/>
      <c r="KOS182" s="395"/>
      <c r="KOT182" s="395"/>
      <c r="KOU182" s="395"/>
      <c r="KOV182" s="395"/>
      <c r="KOW182" s="395"/>
      <c r="KOX182" s="395"/>
      <c r="KOY182" s="395"/>
      <c r="KOZ182" s="395"/>
      <c r="KPA182" s="395"/>
      <c r="KPB182" s="395"/>
      <c r="KPC182" s="395"/>
      <c r="KPD182" s="395"/>
      <c r="KPE182" s="395"/>
      <c r="KPF182" s="395"/>
      <c r="KPG182" s="395"/>
      <c r="KPH182" s="395"/>
      <c r="KPI182" s="395"/>
      <c r="KPJ182" s="395"/>
      <c r="KPK182" s="395"/>
      <c r="KPL182" s="395"/>
      <c r="KPM182" s="395"/>
      <c r="KPN182" s="395"/>
      <c r="KPO182" s="395"/>
      <c r="KPP182" s="395"/>
      <c r="KPQ182" s="395"/>
      <c r="KPR182" s="395"/>
      <c r="KPS182" s="395"/>
      <c r="KPT182" s="395"/>
      <c r="KPU182" s="395"/>
      <c r="KPV182" s="395"/>
      <c r="KPW182" s="395"/>
      <c r="KPX182" s="395"/>
      <c r="KPY182" s="395"/>
      <c r="KPZ182" s="395"/>
      <c r="KQA182" s="395"/>
      <c r="KQB182" s="395"/>
      <c r="KQC182" s="395"/>
      <c r="KQD182" s="395"/>
      <c r="KQE182" s="395"/>
      <c r="KQF182" s="395"/>
      <c r="KQG182" s="395"/>
      <c r="KQH182" s="395"/>
      <c r="KQI182" s="395"/>
      <c r="KQJ182" s="395"/>
      <c r="KQK182" s="395"/>
      <c r="KQL182" s="395"/>
      <c r="KQM182" s="395"/>
      <c r="KQN182" s="395"/>
      <c r="KQO182" s="395"/>
      <c r="KQP182" s="395"/>
      <c r="KQQ182" s="395"/>
      <c r="KQR182" s="395"/>
      <c r="KQS182" s="395"/>
      <c r="KQT182" s="395"/>
      <c r="KQU182" s="395"/>
      <c r="KQV182" s="395"/>
      <c r="KQW182" s="395"/>
      <c r="KQX182" s="395"/>
      <c r="KQY182" s="395"/>
      <c r="KQZ182" s="395"/>
      <c r="KRA182" s="395"/>
      <c r="KRB182" s="395"/>
      <c r="KRC182" s="395"/>
      <c r="KRD182" s="395"/>
      <c r="KRE182" s="395"/>
      <c r="KRF182" s="395"/>
      <c r="KRG182" s="395"/>
      <c r="KRH182" s="395"/>
      <c r="KRI182" s="395"/>
      <c r="KRJ182" s="395"/>
      <c r="KRK182" s="395"/>
      <c r="KRL182" s="395"/>
      <c r="KRM182" s="395"/>
      <c r="KRN182" s="395"/>
      <c r="KRO182" s="395"/>
      <c r="KRP182" s="395"/>
      <c r="KRQ182" s="395"/>
      <c r="KRR182" s="395"/>
      <c r="KRS182" s="395"/>
      <c r="KRT182" s="395"/>
      <c r="KRU182" s="395"/>
      <c r="KRV182" s="395"/>
      <c r="KRW182" s="395"/>
      <c r="KRX182" s="395"/>
      <c r="KRY182" s="395"/>
      <c r="KRZ182" s="395"/>
      <c r="KSA182" s="395"/>
      <c r="KSB182" s="395"/>
      <c r="KSC182" s="395"/>
      <c r="KSD182" s="395"/>
      <c r="KSE182" s="395"/>
      <c r="KSF182" s="395"/>
      <c r="KSG182" s="395"/>
      <c r="KSH182" s="395"/>
      <c r="KSI182" s="395"/>
      <c r="KSJ182" s="395"/>
      <c r="KSK182" s="395"/>
      <c r="KSL182" s="395"/>
      <c r="KSM182" s="395"/>
      <c r="KSN182" s="395"/>
      <c r="KSO182" s="395"/>
      <c r="KSP182" s="395"/>
      <c r="KSQ182" s="395"/>
      <c r="KSR182" s="395"/>
      <c r="KSS182" s="395"/>
      <c r="KST182" s="395"/>
      <c r="KSU182" s="395"/>
      <c r="KSV182" s="395"/>
      <c r="KSW182" s="395"/>
      <c r="KSX182" s="395"/>
      <c r="KSY182" s="395"/>
      <c r="KSZ182" s="395"/>
      <c r="KTA182" s="395"/>
      <c r="KTB182" s="395"/>
      <c r="KTC182" s="395"/>
      <c r="KTD182" s="395"/>
      <c r="KTE182" s="395"/>
      <c r="KTF182" s="395"/>
      <c r="KTG182" s="395"/>
      <c r="KTH182" s="395"/>
      <c r="KTI182" s="395"/>
      <c r="KTJ182" s="395"/>
      <c r="KTK182" s="395"/>
      <c r="KTL182" s="395"/>
      <c r="KTM182" s="395"/>
      <c r="KTN182" s="395"/>
      <c r="KTO182" s="395"/>
      <c r="KTP182" s="395"/>
      <c r="KTQ182" s="395"/>
      <c r="KTR182" s="395"/>
      <c r="KTS182" s="395"/>
      <c r="KTT182" s="395"/>
      <c r="KTU182" s="395"/>
      <c r="KTV182" s="395"/>
      <c r="KTW182" s="395"/>
      <c r="KTX182" s="395"/>
      <c r="KTY182" s="395"/>
      <c r="KTZ182" s="395"/>
      <c r="KUA182" s="395"/>
      <c r="KUB182" s="395"/>
      <c r="KUC182" s="395"/>
      <c r="KUD182" s="395"/>
      <c r="KUE182" s="395"/>
      <c r="KUF182" s="395"/>
      <c r="KUG182" s="395"/>
      <c r="KUH182" s="395"/>
      <c r="KUI182" s="395"/>
      <c r="KUJ182" s="395"/>
      <c r="KUK182" s="395"/>
      <c r="KUL182" s="395"/>
      <c r="KUM182" s="395"/>
      <c r="KUN182" s="395"/>
      <c r="KUO182" s="395"/>
      <c r="KUP182" s="395"/>
      <c r="KUQ182" s="395"/>
      <c r="KUR182" s="395"/>
      <c r="KUS182" s="395"/>
      <c r="KUT182" s="395"/>
      <c r="KUU182" s="395"/>
      <c r="KUV182" s="395"/>
      <c r="KUW182" s="395"/>
      <c r="KUX182" s="395"/>
      <c r="KUY182" s="395"/>
      <c r="KUZ182" s="395"/>
      <c r="KVA182" s="395"/>
      <c r="KVB182" s="395"/>
      <c r="KVC182" s="395"/>
      <c r="KVD182" s="395"/>
      <c r="KVE182" s="395"/>
      <c r="KVF182" s="395"/>
      <c r="KVG182" s="395"/>
      <c r="KVH182" s="395"/>
      <c r="KVI182" s="395"/>
      <c r="KVJ182" s="395"/>
      <c r="KVK182" s="395"/>
      <c r="KVL182" s="395"/>
      <c r="KVM182" s="395"/>
      <c r="KVN182" s="395"/>
      <c r="KVO182" s="395"/>
      <c r="KVP182" s="395"/>
      <c r="KVQ182" s="395"/>
      <c r="KVR182" s="395"/>
      <c r="KVS182" s="395"/>
      <c r="KVT182" s="395"/>
      <c r="KVU182" s="395"/>
      <c r="KVV182" s="395"/>
      <c r="KVW182" s="395"/>
      <c r="KVX182" s="395"/>
      <c r="KVY182" s="395"/>
      <c r="KVZ182" s="395"/>
      <c r="KWA182" s="395"/>
      <c r="KWB182" s="395"/>
      <c r="KWC182" s="395"/>
      <c r="KWD182" s="395"/>
      <c r="KWE182" s="395"/>
      <c r="KWF182" s="395"/>
      <c r="KWG182" s="395"/>
      <c r="KWH182" s="395"/>
      <c r="KWI182" s="395"/>
      <c r="KWJ182" s="395"/>
      <c r="KWK182" s="395"/>
      <c r="KWL182" s="395"/>
      <c r="KWM182" s="395"/>
      <c r="KWN182" s="395"/>
      <c r="KWO182" s="395"/>
      <c r="KWP182" s="395"/>
      <c r="KWQ182" s="395"/>
      <c r="KWR182" s="395"/>
      <c r="KWS182" s="395"/>
      <c r="KWT182" s="395"/>
      <c r="KWU182" s="395"/>
      <c r="KWV182" s="395"/>
      <c r="KWW182" s="395"/>
      <c r="KWX182" s="395"/>
      <c r="KWY182" s="395"/>
      <c r="KWZ182" s="395"/>
      <c r="KXA182" s="395"/>
      <c r="KXB182" s="395"/>
      <c r="KXC182" s="395"/>
      <c r="KXD182" s="395"/>
      <c r="KXE182" s="395"/>
      <c r="KXF182" s="395"/>
      <c r="KXG182" s="395"/>
      <c r="KXH182" s="395"/>
      <c r="KXI182" s="395"/>
      <c r="KXJ182" s="395"/>
      <c r="KXK182" s="395"/>
      <c r="KXL182" s="395"/>
      <c r="KXM182" s="395"/>
      <c r="KXN182" s="395"/>
      <c r="KXO182" s="395"/>
      <c r="KXP182" s="395"/>
      <c r="KXQ182" s="395"/>
      <c r="KXR182" s="395"/>
      <c r="KXS182" s="395"/>
      <c r="KXT182" s="395"/>
      <c r="KXU182" s="395"/>
      <c r="KXV182" s="395"/>
      <c r="KXW182" s="395"/>
      <c r="KXX182" s="395"/>
      <c r="KXY182" s="395"/>
      <c r="KXZ182" s="395"/>
      <c r="KYA182" s="395"/>
      <c r="KYB182" s="395"/>
      <c r="KYC182" s="395"/>
      <c r="KYD182" s="395"/>
      <c r="KYE182" s="395"/>
      <c r="KYF182" s="395"/>
      <c r="KYG182" s="395"/>
      <c r="KYH182" s="395"/>
      <c r="KYI182" s="395"/>
      <c r="KYJ182" s="395"/>
      <c r="KYK182" s="395"/>
      <c r="KYL182" s="395"/>
      <c r="KYM182" s="395"/>
      <c r="KYN182" s="395"/>
      <c r="KYO182" s="395"/>
      <c r="KYP182" s="395"/>
      <c r="KYQ182" s="395"/>
      <c r="KYR182" s="395"/>
      <c r="KYS182" s="395"/>
      <c r="KYT182" s="395"/>
      <c r="KYU182" s="395"/>
      <c r="KYV182" s="395"/>
      <c r="KYW182" s="395"/>
      <c r="KYX182" s="395"/>
      <c r="KYY182" s="395"/>
      <c r="KYZ182" s="395"/>
      <c r="KZA182" s="395"/>
      <c r="KZB182" s="395"/>
      <c r="KZC182" s="395"/>
      <c r="KZD182" s="395"/>
      <c r="KZE182" s="395"/>
      <c r="KZF182" s="395"/>
      <c r="KZG182" s="395"/>
      <c r="KZH182" s="395"/>
      <c r="KZI182" s="395"/>
      <c r="KZJ182" s="395"/>
      <c r="KZK182" s="395"/>
      <c r="KZL182" s="395"/>
      <c r="KZM182" s="395"/>
      <c r="KZN182" s="395"/>
      <c r="KZO182" s="395"/>
      <c r="KZP182" s="395"/>
      <c r="KZQ182" s="395"/>
      <c r="KZR182" s="395"/>
      <c r="KZS182" s="395"/>
      <c r="KZT182" s="395"/>
      <c r="KZU182" s="395"/>
      <c r="KZV182" s="395"/>
      <c r="KZW182" s="395"/>
      <c r="KZX182" s="395"/>
      <c r="KZY182" s="395"/>
      <c r="KZZ182" s="395"/>
      <c r="LAA182" s="395"/>
      <c r="LAB182" s="395"/>
      <c r="LAC182" s="395"/>
      <c r="LAD182" s="395"/>
      <c r="LAE182" s="395"/>
      <c r="LAF182" s="395"/>
      <c r="LAG182" s="395"/>
      <c r="LAH182" s="395"/>
      <c r="LAI182" s="395"/>
      <c r="LAJ182" s="395"/>
      <c r="LAK182" s="395"/>
      <c r="LAL182" s="395"/>
      <c r="LAM182" s="395"/>
      <c r="LAN182" s="395"/>
      <c r="LAO182" s="395"/>
      <c r="LAP182" s="395"/>
      <c r="LAQ182" s="395"/>
      <c r="LAR182" s="395"/>
      <c r="LAS182" s="395"/>
      <c r="LAT182" s="395"/>
      <c r="LAU182" s="395"/>
      <c r="LAV182" s="395"/>
      <c r="LAW182" s="395"/>
      <c r="LAX182" s="395"/>
      <c r="LAY182" s="395"/>
      <c r="LAZ182" s="395"/>
      <c r="LBA182" s="395"/>
      <c r="LBB182" s="395"/>
      <c r="LBC182" s="395"/>
      <c r="LBD182" s="395"/>
      <c r="LBE182" s="395"/>
      <c r="LBF182" s="395"/>
      <c r="LBG182" s="395"/>
      <c r="LBH182" s="395"/>
      <c r="LBI182" s="395"/>
      <c r="LBJ182" s="395"/>
      <c r="LBK182" s="395"/>
      <c r="LBL182" s="395"/>
      <c r="LBM182" s="395"/>
      <c r="LBN182" s="395"/>
      <c r="LBO182" s="395"/>
      <c r="LBP182" s="395"/>
      <c r="LBQ182" s="395"/>
      <c r="LBR182" s="395"/>
      <c r="LBS182" s="395"/>
      <c r="LBT182" s="395"/>
      <c r="LBU182" s="395"/>
      <c r="LBV182" s="395"/>
      <c r="LBW182" s="395"/>
      <c r="LBX182" s="395"/>
      <c r="LBY182" s="395"/>
      <c r="LBZ182" s="395"/>
      <c r="LCA182" s="395"/>
      <c r="LCB182" s="395"/>
      <c r="LCC182" s="395"/>
      <c r="LCD182" s="395"/>
      <c r="LCE182" s="395"/>
      <c r="LCF182" s="395"/>
      <c r="LCG182" s="395"/>
      <c r="LCH182" s="395"/>
      <c r="LCI182" s="395"/>
      <c r="LCJ182" s="395"/>
      <c r="LCK182" s="395"/>
      <c r="LCL182" s="395"/>
      <c r="LCM182" s="395"/>
      <c r="LCN182" s="395"/>
      <c r="LCO182" s="395"/>
      <c r="LCP182" s="395"/>
      <c r="LCQ182" s="395"/>
      <c r="LCR182" s="395"/>
      <c r="LCS182" s="395"/>
      <c r="LCT182" s="395"/>
      <c r="LCU182" s="395"/>
      <c r="LCV182" s="395"/>
      <c r="LCW182" s="395"/>
      <c r="LCX182" s="395"/>
      <c r="LCY182" s="395"/>
      <c r="LCZ182" s="395"/>
      <c r="LDA182" s="395"/>
      <c r="LDB182" s="395"/>
      <c r="LDC182" s="395"/>
      <c r="LDD182" s="395"/>
      <c r="LDE182" s="395"/>
      <c r="LDF182" s="395"/>
      <c r="LDG182" s="395"/>
      <c r="LDH182" s="395"/>
      <c r="LDI182" s="395"/>
      <c r="LDJ182" s="395"/>
      <c r="LDK182" s="395"/>
      <c r="LDL182" s="395"/>
      <c r="LDM182" s="395"/>
      <c r="LDN182" s="395"/>
      <c r="LDO182" s="395"/>
      <c r="LDP182" s="395"/>
      <c r="LDQ182" s="395"/>
      <c r="LDR182" s="395"/>
      <c r="LDS182" s="395"/>
      <c r="LDT182" s="395"/>
      <c r="LDU182" s="395"/>
      <c r="LDV182" s="395"/>
      <c r="LDW182" s="395"/>
      <c r="LDX182" s="395"/>
      <c r="LDY182" s="395"/>
      <c r="LDZ182" s="395"/>
      <c r="LEA182" s="395"/>
      <c r="LEB182" s="395"/>
      <c r="LEC182" s="395"/>
      <c r="LED182" s="395"/>
      <c r="LEE182" s="395"/>
      <c r="LEF182" s="395"/>
      <c r="LEG182" s="395"/>
      <c r="LEH182" s="395"/>
      <c r="LEI182" s="395"/>
      <c r="LEJ182" s="395"/>
      <c r="LEK182" s="395"/>
      <c r="LEL182" s="395"/>
      <c r="LEM182" s="395"/>
      <c r="LEN182" s="395"/>
      <c r="LEO182" s="395"/>
      <c r="LEP182" s="395"/>
      <c r="LEQ182" s="395"/>
      <c r="LER182" s="395"/>
      <c r="LES182" s="395"/>
      <c r="LET182" s="395"/>
      <c r="LEU182" s="395"/>
      <c r="LEV182" s="395"/>
      <c r="LEW182" s="395"/>
      <c r="LEX182" s="395"/>
      <c r="LEY182" s="395"/>
      <c r="LEZ182" s="395"/>
      <c r="LFA182" s="395"/>
      <c r="LFB182" s="395"/>
      <c r="LFC182" s="395"/>
      <c r="LFD182" s="395"/>
      <c r="LFE182" s="395"/>
      <c r="LFF182" s="395"/>
      <c r="LFG182" s="395"/>
      <c r="LFH182" s="395"/>
      <c r="LFI182" s="395"/>
      <c r="LFJ182" s="395"/>
      <c r="LFK182" s="395"/>
      <c r="LFL182" s="395"/>
      <c r="LFM182" s="395"/>
      <c r="LFN182" s="395"/>
      <c r="LFO182" s="395"/>
      <c r="LFP182" s="395"/>
      <c r="LFQ182" s="395"/>
      <c r="LFR182" s="395"/>
      <c r="LFS182" s="395"/>
      <c r="LFT182" s="395"/>
      <c r="LFU182" s="395"/>
      <c r="LFV182" s="395"/>
      <c r="LFW182" s="395"/>
      <c r="LFX182" s="395"/>
      <c r="LFY182" s="395"/>
      <c r="LFZ182" s="395"/>
      <c r="LGA182" s="395"/>
      <c r="LGB182" s="395"/>
      <c r="LGC182" s="395"/>
      <c r="LGD182" s="395"/>
      <c r="LGE182" s="395"/>
      <c r="LGF182" s="395"/>
      <c r="LGG182" s="395"/>
      <c r="LGH182" s="395"/>
      <c r="LGI182" s="395"/>
      <c r="LGJ182" s="395"/>
      <c r="LGK182" s="395"/>
      <c r="LGL182" s="395"/>
      <c r="LGM182" s="395"/>
      <c r="LGN182" s="395"/>
      <c r="LGO182" s="395"/>
      <c r="LGP182" s="395"/>
      <c r="LGQ182" s="395"/>
      <c r="LGR182" s="395"/>
      <c r="LGS182" s="395"/>
      <c r="LGT182" s="395"/>
      <c r="LGU182" s="395"/>
      <c r="LGV182" s="395"/>
      <c r="LGW182" s="395"/>
      <c r="LGX182" s="395"/>
      <c r="LGY182" s="395"/>
      <c r="LGZ182" s="395"/>
      <c r="LHA182" s="395"/>
      <c r="LHB182" s="395"/>
      <c r="LHC182" s="395"/>
      <c r="LHD182" s="395"/>
      <c r="LHE182" s="395"/>
      <c r="LHF182" s="395"/>
      <c r="LHG182" s="395"/>
      <c r="LHH182" s="395"/>
      <c r="LHI182" s="395"/>
      <c r="LHJ182" s="395"/>
      <c r="LHK182" s="395"/>
      <c r="LHL182" s="395"/>
      <c r="LHM182" s="395"/>
      <c r="LHN182" s="395"/>
      <c r="LHO182" s="395"/>
      <c r="LHP182" s="395"/>
      <c r="LHQ182" s="395"/>
      <c r="LHR182" s="395"/>
      <c r="LHS182" s="395"/>
      <c r="LHT182" s="395"/>
      <c r="LHU182" s="395"/>
      <c r="LHV182" s="395"/>
      <c r="LHW182" s="395"/>
      <c r="LHX182" s="395"/>
      <c r="LHY182" s="395"/>
      <c r="LHZ182" s="395"/>
      <c r="LIA182" s="395"/>
      <c r="LIB182" s="395"/>
      <c r="LIC182" s="395"/>
      <c r="LID182" s="395"/>
      <c r="LIE182" s="395"/>
      <c r="LIF182" s="395"/>
      <c r="LIG182" s="395"/>
      <c r="LIH182" s="395"/>
      <c r="LII182" s="395"/>
      <c r="LIJ182" s="395"/>
      <c r="LIK182" s="395"/>
      <c r="LIL182" s="395"/>
      <c r="LIM182" s="395"/>
      <c r="LIN182" s="395"/>
      <c r="LIO182" s="395"/>
      <c r="LIP182" s="395"/>
      <c r="LIQ182" s="395"/>
      <c r="LIR182" s="395"/>
      <c r="LIS182" s="395"/>
      <c r="LIT182" s="395"/>
      <c r="LIU182" s="395"/>
      <c r="LIV182" s="395"/>
      <c r="LIW182" s="395"/>
      <c r="LIX182" s="395"/>
      <c r="LIY182" s="395"/>
      <c r="LIZ182" s="395"/>
      <c r="LJA182" s="395"/>
      <c r="LJB182" s="395"/>
      <c r="LJC182" s="395"/>
      <c r="LJD182" s="395"/>
      <c r="LJE182" s="395"/>
      <c r="LJF182" s="395"/>
      <c r="LJG182" s="395"/>
      <c r="LJH182" s="395"/>
      <c r="LJI182" s="395"/>
      <c r="LJJ182" s="395"/>
      <c r="LJK182" s="395"/>
      <c r="LJL182" s="395"/>
      <c r="LJM182" s="395"/>
      <c r="LJN182" s="395"/>
      <c r="LJO182" s="395"/>
      <c r="LJP182" s="395"/>
      <c r="LJQ182" s="395"/>
      <c r="LJR182" s="395"/>
      <c r="LJS182" s="395"/>
      <c r="LJT182" s="395"/>
      <c r="LJU182" s="395"/>
      <c r="LJV182" s="395"/>
      <c r="LJW182" s="395"/>
      <c r="LJX182" s="395"/>
      <c r="LJY182" s="395"/>
      <c r="LJZ182" s="395"/>
      <c r="LKA182" s="395"/>
      <c r="LKB182" s="395"/>
      <c r="LKC182" s="395"/>
      <c r="LKD182" s="395"/>
      <c r="LKE182" s="395"/>
      <c r="LKF182" s="395"/>
      <c r="LKG182" s="395"/>
      <c r="LKH182" s="395"/>
      <c r="LKI182" s="395"/>
      <c r="LKJ182" s="395"/>
      <c r="LKK182" s="395"/>
      <c r="LKL182" s="395"/>
      <c r="LKM182" s="395"/>
      <c r="LKN182" s="395"/>
      <c r="LKO182" s="395"/>
      <c r="LKP182" s="395"/>
      <c r="LKQ182" s="395"/>
      <c r="LKR182" s="395"/>
      <c r="LKS182" s="395"/>
      <c r="LKT182" s="395"/>
      <c r="LKU182" s="395"/>
      <c r="LKV182" s="395"/>
      <c r="LKW182" s="395"/>
      <c r="LKX182" s="395"/>
      <c r="LKY182" s="395"/>
      <c r="LKZ182" s="395"/>
      <c r="LLA182" s="395"/>
      <c r="LLB182" s="395"/>
      <c r="LLC182" s="395"/>
      <c r="LLD182" s="395"/>
      <c r="LLE182" s="395"/>
      <c r="LLF182" s="395"/>
      <c r="LLG182" s="395"/>
      <c r="LLH182" s="395"/>
      <c r="LLI182" s="395"/>
      <c r="LLJ182" s="395"/>
      <c r="LLK182" s="395"/>
      <c r="LLL182" s="395"/>
      <c r="LLM182" s="395"/>
      <c r="LLN182" s="395"/>
      <c r="LLO182" s="395"/>
      <c r="LLP182" s="395"/>
      <c r="LLQ182" s="395"/>
      <c r="LLR182" s="395"/>
      <c r="LLS182" s="395"/>
      <c r="LLT182" s="395"/>
      <c r="LLU182" s="395"/>
      <c r="LLV182" s="395"/>
      <c r="LLW182" s="395"/>
      <c r="LLX182" s="395"/>
      <c r="LLY182" s="395"/>
      <c r="LLZ182" s="395"/>
      <c r="LMA182" s="395"/>
      <c r="LMB182" s="395"/>
      <c r="LMC182" s="395"/>
      <c r="LMD182" s="395"/>
      <c r="LME182" s="395"/>
      <c r="LMF182" s="395"/>
      <c r="LMG182" s="395"/>
      <c r="LMH182" s="395"/>
      <c r="LMI182" s="395"/>
      <c r="LMJ182" s="395"/>
      <c r="LMK182" s="395"/>
      <c r="LML182" s="395"/>
      <c r="LMM182" s="395"/>
      <c r="LMN182" s="395"/>
      <c r="LMO182" s="395"/>
      <c r="LMP182" s="395"/>
      <c r="LMQ182" s="395"/>
      <c r="LMR182" s="395"/>
      <c r="LMS182" s="395"/>
      <c r="LMT182" s="395"/>
      <c r="LMU182" s="395"/>
      <c r="LMV182" s="395"/>
      <c r="LMW182" s="395"/>
      <c r="LMX182" s="395"/>
      <c r="LMY182" s="395"/>
      <c r="LMZ182" s="395"/>
      <c r="LNA182" s="395"/>
      <c r="LNB182" s="395"/>
      <c r="LNC182" s="395"/>
      <c r="LND182" s="395"/>
      <c r="LNE182" s="395"/>
      <c r="LNF182" s="395"/>
      <c r="LNG182" s="395"/>
      <c r="LNH182" s="395"/>
      <c r="LNI182" s="395"/>
      <c r="LNJ182" s="395"/>
      <c r="LNK182" s="395"/>
      <c r="LNL182" s="395"/>
      <c r="LNM182" s="395"/>
      <c r="LNN182" s="395"/>
      <c r="LNO182" s="395"/>
      <c r="LNP182" s="395"/>
      <c r="LNQ182" s="395"/>
      <c r="LNR182" s="395"/>
      <c r="LNS182" s="395"/>
      <c r="LNT182" s="395"/>
      <c r="LNU182" s="395"/>
      <c r="LNV182" s="395"/>
      <c r="LNW182" s="395"/>
      <c r="LNX182" s="395"/>
      <c r="LNY182" s="395"/>
      <c r="LNZ182" s="395"/>
      <c r="LOA182" s="395"/>
      <c r="LOB182" s="395"/>
      <c r="LOC182" s="395"/>
      <c r="LOD182" s="395"/>
      <c r="LOE182" s="395"/>
      <c r="LOF182" s="395"/>
      <c r="LOG182" s="395"/>
      <c r="LOH182" s="395"/>
      <c r="LOI182" s="395"/>
      <c r="LOJ182" s="395"/>
      <c r="LOK182" s="395"/>
      <c r="LOL182" s="395"/>
      <c r="LOM182" s="395"/>
      <c r="LON182" s="395"/>
      <c r="LOO182" s="395"/>
      <c r="LOP182" s="395"/>
      <c r="LOQ182" s="395"/>
      <c r="LOR182" s="395"/>
      <c r="LOS182" s="395"/>
      <c r="LOT182" s="395"/>
      <c r="LOU182" s="395"/>
      <c r="LOV182" s="395"/>
      <c r="LOW182" s="395"/>
      <c r="LOX182" s="395"/>
      <c r="LOY182" s="395"/>
      <c r="LOZ182" s="395"/>
      <c r="LPA182" s="395"/>
      <c r="LPB182" s="395"/>
      <c r="LPC182" s="395"/>
      <c r="LPD182" s="395"/>
      <c r="LPE182" s="395"/>
      <c r="LPF182" s="395"/>
      <c r="LPG182" s="395"/>
      <c r="LPH182" s="395"/>
      <c r="LPI182" s="395"/>
      <c r="LPJ182" s="395"/>
      <c r="LPK182" s="395"/>
      <c r="LPL182" s="395"/>
      <c r="LPM182" s="395"/>
      <c r="LPN182" s="395"/>
      <c r="LPO182" s="395"/>
      <c r="LPP182" s="395"/>
      <c r="LPQ182" s="395"/>
      <c r="LPR182" s="395"/>
      <c r="LPS182" s="395"/>
      <c r="LPT182" s="395"/>
      <c r="LPU182" s="395"/>
      <c r="LPV182" s="395"/>
      <c r="LPW182" s="395"/>
      <c r="LPX182" s="395"/>
      <c r="LPY182" s="395"/>
      <c r="LPZ182" s="395"/>
      <c r="LQA182" s="395"/>
      <c r="LQB182" s="395"/>
      <c r="LQC182" s="395"/>
      <c r="LQD182" s="395"/>
      <c r="LQE182" s="395"/>
      <c r="LQF182" s="395"/>
      <c r="LQG182" s="395"/>
      <c r="LQH182" s="395"/>
      <c r="LQI182" s="395"/>
      <c r="LQJ182" s="395"/>
      <c r="LQK182" s="395"/>
      <c r="LQL182" s="395"/>
      <c r="LQM182" s="395"/>
      <c r="LQN182" s="395"/>
      <c r="LQO182" s="395"/>
      <c r="LQP182" s="395"/>
      <c r="LQQ182" s="395"/>
      <c r="LQR182" s="395"/>
      <c r="LQS182" s="395"/>
      <c r="LQT182" s="395"/>
      <c r="LQU182" s="395"/>
      <c r="LQV182" s="395"/>
      <c r="LQW182" s="395"/>
      <c r="LQX182" s="395"/>
      <c r="LQY182" s="395"/>
      <c r="LQZ182" s="395"/>
      <c r="LRA182" s="395"/>
      <c r="LRB182" s="395"/>
      <c r="LRC182" s="395"/>
      <c r="LRD182" s="395"/>
      <c r="LRE182" s="395"/>
      <c r="LRF182" s="395"/>
      <c r="LRG182" s="395"/>
      <c r="LRH182" s="395"/>
      <c r="LRI182" s="395"/>
      <c r="LRJ182" s="395"/>
      <c r="LRK182" s="395"/>
      <c r="LRL182" s="395"/>
      <c r="LRM182" s="395"/>
      <c r="LRN182" s="395"/>
      <c r="LRO182" s="395"/>
      <c r="LRP182" s="395"/>
      <c r="LRQ182" s="395"/>
      <c r="LRR182" s="395"/>
      <c r="LRS182" s="395"/>
      <c r="LRT182" s="395"/>
      <c r="LRU182" s="395"/>
      <c r="LRV182" s="395"/>
      <c r="LRW182" s="395"/>
      <c r="LRX182" s="395"/>
      <c r="LRY182" s="395"/>
      <c r="LRZ182" s="395"/>
      <c r="LSA182" s="395"/>
      <c r="LSB182" s="395"/>
      <c r="LSC182" s="395"/>
      <c r="LSD182" s="395"/>
      <c r="LSE182" s="395"/>
      <c r="LSF182" s="395"/>
      <c r="LSG182" s="395"/>
      <c r="LSH182" s="395"/>
      <c r="LSI182" s="395"/>
      <c r="LSJ182" s="395"/>
      <c r="LSK182" s="395"/>
      <c r="LSL182" s="395"/>
      <c r="LSM182" s="395"/>
      <c r="LSN182" s="395"/>
      <c r="LSO182" s="395"/>
      <c r="LSP182" s="395"/>
      <c r="LSQ182" s="395"/>
      <c r="LSR182" s="395"/>
      <c r="LSS182" s="395"/>
      <c r="LST182" s="395"/>
      <c r="LSU182" s="395"/>
      <c r="LSV182" s="395"/>
      <c r="LSW182" s="395"/>
      <c r="LSX182" s="395"/>
      <c r="LSY182" s="395"/>
      <c r="LSZ182" s="395"/>
      <c r="LTA182" s="395"/>
      <c r="LTB182" s="395"/>
      <c r="LTC182" s="395"/>
      <c r="LTD182" s="395"/>
      <c r="LTE182" s="395"/>
      <c r="LTF182" s="395"/>
      <c r="LTG182" s="395"/>
      <c r="LTH182" s="395"/>
      <c r="LTI182" s="395"/>
      <c r="LTJ182" s="395"/>
      <c r="LTK182" s="395"/>
      <c r="LTL182" s="395"/>
      <c r="LTM182" s="395"/>
      <c r="LTN182" s="395"/>
      <c r="LTO182" s="395"/>
      <c r="LTP182" s="395"/>
      <c r="LTQ182" s="395"/>
      <c r="LTR182" s="395"/>
      <c r="LTS182" s="395"/>
      <c r="LTT182" s="395"/>
      <c r="LTU182" s="395"/>
      <c r="LTV182" s="395"/>
      <c r="LTW182" s="395"/>
      <c r="LTX182" s="395"/>
      <c r="LTY182" s="395"/>
      <c r="LTZ182" s="395"/>
      <c r="LUA182" s="395"/>
      <c r="LUB182" s="395"/>
      <c r="LUC182" s="395"/>
      <c r="LUD182" s="395"/>
      <c r="LUE182" s="395"/>
      <c r="LUF182" s="395"/>
      <c r="LUG182" s="395"/>
      <c r="LUH182" s="395"/>
      <c r="LUI182" s="395"/>
      <c r="LUJ182" s="395"/>
      <c r="LUK182" s="395"/>
      <c r="LUL182" s="395"/>
      <c r="LUM182" s="395"/>
      <c r="LUN182" s="395"/>
      <c r="LUO182" s="395"/>
      <c r="LUP182" s="395"/>
      <c r="LUQ182" s="395"/>
      <c r="LUR182" s="395"/>
      <c r="LUS182" s="395"/>
      <c r="LUT182" s="395"/>
      <c r="LUU182" s="395"/>
      <c r="LUV182" s="395"/>
      <c r="LUW182" s="395"/>
      <c r="LUX182" s="395"/>
      <c r="LUY182" s="395"/>
      <c r="LUZ182" s="395"/>
      <c r="LVA182" s="395"/>
      <c r="LVB182" s="395"/>
      <c r="LVC182" s="395"/>
      <c r="LVD182" s="395"/>
      <c r="LVE182" s="395"/>
      <c r="LVF182" s="395"/>
      <c r="LVG182" s="395"/>
      <c r="LVH182" s="395"/>
      <c r="LVI182" s="395"/>
      <c r="LVJ182" s="395"/>
      <c r="LVK182" s="395"/>
      <c r="LVL182" s="395"/>
      <c r="LVM182" s="395"/>
      <c r="LVN182" s="395"/>
      <c r="LVO182" s="395"/>
      <c r="LVP182" s="395"/>
      <c r="LVQ182" s="395"/>
      <c r="LVR182" s="395"/>
      <c r="LVS182" s="395"/>
      <c r="LVT182" s="395"/>
      <c r="LVU182" s="395"/>
      <c r="LVV182" s="395"/>
      <c r="LVW182" s="395"/>
      <c r="LVX182" s="395"/>
      <c r="LVY182" s="395"/>
      <c r="LVZ182" s="395"/>
      <c r="LWA182" s="395"/>
      <c r="LWB182" s="395"/>
      <c r="LWC182" s="395"/>
      <c r="LWD182" s="395"/>
      <c r="LWE182" s="395"/>
      <c r="LWF182" s="395"/>
      <c r="LWG182" s="395"/>
      <c r="LWH182" s="395"/>
      <c r="LWI182" s="395"/>
      <c r="LWJ182" s="395"/>
      <c r="LWK182" s="395"/>
      <c r="LWL182" s="395"/>
      <c r="LWM182" s="395"/>
      <c r="LWN182" s="395"/>
      <c r="LWO182" s="395"/>
      <c r="LWP182" s="395"/>
      <c r="LWQ182" s="395"/>
      <c r="LWR182" s="395"/>
      <c r="LWS182" s="395"/>
      <c r="LWT182" s="395"/>
      <c r="LWU182" s="395"/>
      <c r="LWV182" s="395"/>
      <c r="LWW182" s="395"/>
      <c r="LWX182" s="395"/>
      <c r="LWY182" s="395"/>
      <c r="LWZ182" s="395"/>
      <c r="LXA182" s="395"/>
      <c r="LXB182" s="395"/>
      <c r="LXC182" s="395"/>
      <c r="LXD182" s="395"/>
      <c r="LXE182" s="395"/>
      <c r="LXF182" s="395"/>
      <c r="LXG182" s="395"/>
      <c r="LXH182" s="395"/>
      <c r="LXI182" s="395"/>
      <c r="LXJ182" s="395"/>
      <c r="LXK182" s="395"/>
      <c r="LXL182" s="395"/>
      <c r="LXM182" s="395"/>
      <c r="LXN182" s="395"/>
      <c r="LXO182" s="395"/>
      <c r="LXP182" s="395"/>
      <c r="LXQ182" s="395"/>
      <c r="LXR182" s="395"/>
      <c r="LXS182" s="395"/>
      <c r="LXT182" s="395"/>
      <c r="LXU182" s="395"/>
      <c r="LXV182" s="395"/>
      <c r="LXW182" s="395"/>
      <c r="LXX182" s="395"/>
      <c r="LXY182" s="395"/>
      <c r="LXZ182" s="395"/>
      <c r="LYA182" s="395"/>
      <c r="LYB182" s="395"/>
      <c r="LYC182" s="395"/>
      <c r="LYD182" s="395"/>
      <c r="LYE182" s="395"/>
      <c r="LYF182" s="395"/>
      <c r="LYG182" s="395"/>
      <c r="LYH182" s="395"/>
      <c r="LYI182" s="395"/>
      <c r="LYJ182" s="395"/>
      <c r="LYK182" s="395"/>
      <c r="LYL182" s="395"/>
      <c r="LYM182" s="395"/>
      <c r="LYN182" s="395"/>
      <c r="LYO182" s="395"/>
      <c r="LYP182" s="395"/>
      <c r="LYQ182" s="395"/>
      <c r="LYR182" s="395"/>
      <c r="LYS182" s="395"/>
      <c r="LYT182" s="395"/>
      <c r="LYU182" s="395"/>
      <c r="LYV182" s="395"/>
      <c r="LYW182" s="395"/>
      <c r="LYX182" s="395"/>
      <c r="LYY182" s="395"/>
      <c r="LYZ182" s="395"/>
      <c r="LZA182" s="395"/>
      <c r="LZB182" s="395"/>
      <c r="LZC182" s="395"/>
      <c r="LZD182" s="395"/>
      <c r="LZE182" s="395"/>
      <c r="LZF182" s="395"/>
      <c r="LZG182" s="395"/>
      <c r="LZH182" s="395"/>
      <c r="LZI182" s="395"/>
      <c r="LZJ182" s="395"/>
      <c r="LZK182" s="395"/>
      <c r="LZL182" s="395"/>
      <c r="LZM182" s="395"/>
      <c r="LZN182" s="395"/>
      <c r="LZO182" s="395"/>
      <c r="LZP182" s="395"/>
      <c r="LZQ182" s="395"/>
      <c r="LZR182" s="395"/>
      <c r="LZS182" s="395"/>
      <c r="LZT182" s="395"/>
      <c r="LZU182" s="395"/>
      <c r="LZV182" s="395"/>
      <c r="LZW182" s="395"/>
      <c r="LZX182" s="395"/>
      <c r="LZY182" s="395"/>
      <c r="LZZ182" s="395"/>
      <c r="MAA182" s="395"/>
      <c r="MAB182" s="395"/>
      <c r="MAC182" s="395"/>
      <c r="MAD182" s="395"/>
      <c r="MAE182" s="395"/>
      <c r="MAF182" s="395"/>
      <c r="MAG182" s="395"/>
      <c r="MAH182" s="395"/>
      <c r="MAI182" s="395"/>
      <c r="MAJ182" s="395"/>
      <c r="MAK182" s="395"/>
      <c r="MAL182" s="395"/>
      <c r="MAM182" s="395"/>
      <c r="MAN182" s="395"/>
      <c r="MAO182" s="395"/>
      <c r="MAP182" s="395"/>
      <c r="MAQ182" s="395"/>
      <c r="MAR182" s="395"/>
      <c r="MAS182" s="395"/>
      <c r="MAT182" s="395"/>
      <c r="MAU182" s="395"/>
      <c r="MAV182" s="395"/>
      <c r="MAW182" s="395"/>
      <c r="MAX182" s="395"/>
      <c r="MAY182" s="395"/>
      <c r="MAZ182" s="395"/>
      <c r="MBA182" s="395"/>
      <c r="MBB182" s="395"/>
      <c r="MBC182" s="395"/>
      <c r="MBD182" s="395"/>
      <c r="MBE182" s="395"/>
      <c r="MBF182" s="395"/>
      <c r="MBG182" s="395"/>
      <c r="MBH182" s="395"/>
      <c r="MBI182" s="395"/>
      <c r="MBJ182" s="395"/>
      <c r="MBK182" s="395"/>
      <c r="MBL182" s="395"/>
      <c r="MBM182" s="395"/>
      <c r="MBN182" s="395"/>
      <c r="MBO182" s="395"/>
      <c r="MBP182" s="395"/>
      <c r="MBQ182" s="395"/>
      <c r="MBR182" s="395"/>
      <c r="MBS182" s="395"/>
      <c r="MBT182" s="395"/>
      <c r="MBU182" s="395"/>
      <c r="MBV182" s="395"/>
      <c r="MBW182" s="395"/>
      <c r="MBX182" s="395"/>
      <c r="MBY182" s="395"/>
      <c r="MBZ182" s="395"/>
      <c r="MCA182" s="395"/>
      <c r="MCB182" s="395"/>
      <c r="MCC182" s="395"/>
      <c r="MCD182" s="395"/>
      <c r="MCE182" s="395"/>
      <c r="MCF182" s="395"/>
      <c r="MCG182" s="395"/>
      <c r="MCH182" s="395"/>
      <c r="MCI182" s="395"/>
      <c r="MCJ182" s="395"/>
      <c r="MCK182" s="395"/>
      <c r="MCL182" s="395"/>
      <c r="MCM182" s="395"/>
      <c r="MCN182" s="395"/>
      <c r="MCO182" s="395"/>
      <c r="MCP182" s="395"/>
      <c r="MCQ182" s="395"/>
      <c r="MCR182" s="395"/>
      <c r="MCS182" s="395"/>
      <c r="MCT182" s="395"/>
      <c r="MCU182" s="395"/>
      <c r="MCV182" s="395"/>
      <c r="MCW182" s="395"/>
      <c r="MCX182" s="395"/>
      <c r="MCY182" s="395"/>
      <c r="MCZ182" s="395"/>
      <c r="MDA182" s="395"/>
      <c r="MDB182" s="395"/>
      <c r="MDC182" s="395"/>
      <c r="MDD182" s="395"/>
      <c r="MDE182" s="395"/>
      <c r="MDF182" s="395"/>
      <c r="MDG182" s="395"/>
      <c r="MDH182" s="395"/>
      <c r="MDI182" s="395"/>
      <c r="MDJ182" s="395"/>
      <c r="MDK182" s="395"/>
      <c r="MDL182" s="395"/>
      <c r="MDM182" s="395"/>
      <c r="MDN182" s="395"/>
      <c r="MDO182" s="395"/>
      <c r="MDP182" s="395"/>
      <c r="MDQ182" s="395"/>
      <c r="MDR182" s="395"/>
      <c r="MDS182" s="395"/>
      <c r="MDT182" s="395"/>
      <c r="MDU182" s="395"/>
      <c r="MDV182" s="395"/>
      <c r="MDW182" s="395"/>
      <c r="MDX182" s="395"/>
      <c r="MDY182" s="395"/>
      <c r="MDZ182" s="395"/>
      <c r="MEA182" s="395"/>
      <c r="MEB182" s="395"/>
      <c r="MEC182" s="395"/>
      <c r="MED182" s="395"/>
      <c r="MEE182" s="395"/>
      <c r="MEF182" s="395"/>
      <c r="MEG182" s="395"/>
      <c r="MEH182" s="395"/>
      <c r="MEI182" s="395"/>
      <c r="MEJ182" s="395"/>
      <c r="MEK182" s="395"/>
      <c r="MEL182" s="395"/>
      <c r="MEM182" s="395"/>
      <c r="MEN182" s="395"/>
      <c r="MEO182" s="395"/>
      <c r="MEP182" s="395"/>
      <c r="MEQ182" s="395"/>
      <c r="MER182" s="395"/>
      <c r="MES182" s="395"/>
      <c r="MET182" s="395"/>
      <c r="MEU182" s="395"/>
      <c r="MEV182" s="395"/>
      <c r="MEW182" s="395"/>
      <c r="MEX182" s="395"/>
      <c r="MEY182" s="395"/>
      <c r="MEZ182" s="395"/>
      <c r="MFA182" s="395"/>
      <c r="MFB182" s="395"/>
      <c r="MFC182" s="395"/>
      <c r="MFD182" s="395"/>
      <c r="MFE182" s="395"/>
      <c r="MFF182" s="395"/>
      <c r="MFG182" s="395"/>
      <c r="MFH182" s="395"/>
      <c r="MFI182" s="395"/>
      <c r="MFJ182" s="395"/>
      <c r="MFK182" s="395"/>
      <c r="MFL182" s="395"/>
      <c r="MFM182" s="395"/>
      <c r="MFN182" s="395"/>
      <c r="MFO182" s="395"/>
      <c r="MFP182" s="395"/>
      <c r="MFQ182" s="395"/>
      <c r="MFR182" s="395"/>
      <c r="MFS182" s="395"/>
      <c r="MFT182" s="395"/>
      <c r="MFU182" s="395"/>
      <c r="MFV182" s="395"/>
      <c r="MFW182" s="395"/>
      <c r="MFX182" s="395"/>
      <c r="MFY182" s="395"/>
      <c r="MFZ182" s="395"/>
      <c r="MGA182" s="395"/>
      <c r="MGB182" s="395"/>
      <c r="MGC182" s="395"/>
      <c r="MGD182" s="395"/>
      <c r="MGE182" s="395"/>
      <c r="MGF182" s="395"/>
      <c r="MGG182" s="395"/>
      <c r="MGH182" s="395"/>
      <c r="MGI182" s="395"/>
      <c r="MGJ182" s="395"/>
      <c r="MGK182" s="395"/>
      <c r="MGL182" s="395"/>
      <c r="MGM182" s="395"/>
      <c r="MGN182" s="395"/>
      <c r="MGO182" s="395"/>
      <c r="MGP182" s="395"/>
      <c r="MGQ182" s="395"/>
      <c r="MGR182" s="395"/>
      <c r="MGS182" s="395"/>
      <c r="MGT182" s="395"/>
      <c r="MGU182" s="395"/>
      <c r="MGV182" s="395"/>
      <c r="MGW182" s="395"/>
      <c r="MGX182" s="395"/>
      <c r="MGY182" s="395"/>
      <c r="MGZ182" s="395"/>
      <c r="MHA182" s="395"/>
      <c r="MHB182" s="395"/>
      <c r="MHC182" s="395"/>
      <c r="MHD182" s="395"/>
      <c r="MHE182" s="395"/>
      <c r="MHF182" s="395"/>
      <c r="MHG182" s="395"/>
      <c r="MHH182" s="395"/>
      <c r="MHI182" s="395"/>
      <c r="MHJ182" s="395"/>
      <c r="MHK182" s="395"/>
      <c r="MHL182" s="395"/>
      <c r="MHM182" s="395"/>
      <c r="MHN182" s="395"/>
      <c r="MHO182" s="395"/>
      <c r="MHP182" s="395"/>
      <c r="MHQ182" s="395"/>
      <c r="MHR182" s="395"/>
      <c r="MHS182" s="395"/>
      <c r="MHT182" s="395"/>
      <c r="MHU182" s="395"/>
      <c r="MHV182" s="395"/>
      <c r="MHW182" s="395"/>
      <c r="MHX182" s="395"/>
      <c r="MHY182" s="395"/>
      <c r="MHZ182" s="395"/>
      <c r="MIA182" s="395"/>
      <c r="MIB182" s="395"/>
      <c r="MIC182" s="395"/>
      <c r="MID182" s="395"/>
      <c r="MIE182" s="395"/>
      <c r="MIF182" s="395"/>
      <c r="MIG182" s="395"/>
      <c r="MIH182" s="395"/>
      <c r="MII182" s="395"/>
      <c r="MIJ182" s="395"/>
      <c r="MIK182" s="395"/>
      <c r="MIL182" s="395"/>
      <c r="MIM182" s="395"/>
      <c r="MIN182" s="395"/>
      <c r="MIO182" s="395"/>
      <c r="MIP182" s="395"/>
      <c r="MIQ182" s="395"/>
      <c r="MIR182" s="395"/>
      <c r="MIS182" s="395"/>
      <c r="MIT182" s="395"/>
      <c r="MIU182" s="395"/>
      <c r="MIV182" s="395"/>
      <c r="MIW182" s="395"/>
      <c r="MIX182" s="395"/>
      <c r="MIY182" s="395"/>
      <c r="MIZ182" s="395"/>
      <c r="MJA182" s="395"/>
      <c r="MJB182" s="395"/>
      <c r="MJC182" s="395"/>
      <c r="MJD182" s="395"/>
      <c r="MJE182" s="395"/>
      <c r="MJF182" s="395"/>
      <c r="MJG182" s="395"/>
      <c r="MJH182" s="395"/>
      <c r="MJI182" s="395"/>
      <c r="MJJ182" s="395"/>
      <c r="MJK182" s="395"/>
      <c r="MJL182" s="395"/>
      <c r="MJM182" s="395"/>
      <c r="MJN182" s="395"/>
      <c r="MJO182" s="395"/>
      <c r="MJP182" s="395"/>
      <c r="MJQ182" s="395"/>
      <c r="MJR182" s="395"/>
      <c r="MJS182" s="395"/>
      <c r="MJT182" s="395"/>
      <c r="MJU182" s="395"/>
      <c r="MJV182" s="395"/>
      <c r="MJW182" s="395"/>
      <c r="MJX182" s="395"/>
      <c r="MJY182" s="395"/>
      <c r="MJZ182" s="395"/>
      <c r="MKA182" s="395"/>
      <c r="MKB182" s="395"/>
      <c r="MKC182" s="395"/>
      <c r="MKD182" s="395"/>
      <c r="MKE182" s="395"/>
      <c r="MKF182" s="395"/>
      <c r="MKG182" s="395"/>
      <c r="MKH182" s="395"/>
      <c r="MKI182" s="395"/>
      <c r="MKJ182" s="395"/>
      <c r="MKK182" s="395"/>
      <c r="MKL182" s="395"/>
      <c r="MKM182" s="395"/>
      <c r="MKN182" s="395"/>
      <c r="MKO182" s="395"/>
      <c r="MKP182" s="395"/>
      <c r="MKQ182" s="395"/>
      <c r="MKR182" s="395"/>
      <c r="MKS182" s="395"/>
      <c r="MKT182" s="395"/>
      <c r="MKU182" s="395"/>
      <c r="MKV182" s="395"/>
      <c r="MKW182" s="395"/>
      <c r="MKX182" s="395"/>
      <c r="MKY182" s="395"/>
      <c r="MKZ182" s="395"/>
      <c r="MLA182" s="395"/>
      <c r="MLB182" s="395"/>
      <c r="MLC182" s="395"/>
      <c r="MLD182" s="395"/>
      <c r="MLE182" s="395"/>
      <c r="MLF182" s="395"/>
      <c r="MLG182" s="395"/>
      <c r="MLH182" s="395"/>
      <c r="MLI182" s="395"/>
      <c r="MLJ182" s="395"/>
      <c r="MLK182" s="395"/>
      <c r="MLL182" s="395"/>
      <c r="MLM182" s="395"/>
      <c r="MLN182" s="395"/>
      <c r="MLO182" s="395"/>
      <c r="MLP182" s="395"/>
      <c r="MLQ182" s="395"/>
      <c r="MLR182" s="395"/>
      <c r="MLS182" s="395"/>
      <c r="MLT182" s="395"/>
      <c r="MLU182" s="395"/>
      <c r="MLV182" s="395"/>
      <c r="MLW182" s="395"/>
      <c r="MLX182" s="395"/>
      <c r="MLY182" s="395"/>
      <c r="MLZ182" s="395"/>
      <c r="MMA182" s="395"/>
      <c r="MMB182" s="395"/>
      <c r="MMC182" s="395"/>
      <c r="MMD182" s="395"/>
      <c r="MME182" s="395"/>
      <c r="MMF182" s="395"/>
      <c r="MMG182" s="395"/>
      <c r="MMH182" s="395"/>
      <c r="MMI182" s="395"/>
      <c r="MMJ182" s="395"/>
      <c r="MMK182" s="395"/>
      <c r="MML182" s="395"/>
      <c r="MMM182" s="395"/>
      <c r="MMN182" s="395"/>
      <c r="MMO182" s="395"/>
      <c r="MMP182" s="395"/>
      <c r="MMQ182" s="395"/>
      <c r="MMR182" s="395"/>
      <c r="MMS182" s="395"/>
      <c r="MMT182" s="395"/>
      <c r="MMU182" s="395"/>
      <c r="MMV182" s="395"/>
      <c r="MMW182" s="395"/>
      <c r="MMX182" s="395"/>
      <c r="MMY182" s="395"/>
      <c r="MMZ182" s="395"/>
      <c r="MNA182" s="395"/>
      <c r="MNB182" s="395"/>
      <c r="MNC182" s="395"/>
      <c r="MND182" s="395"/>
      <c r="MNE182" s="395"/>
      <c r="MNF182" s="395"/>
      <c r="MNG182" s="395"/>
      <c r="MNH182" s="395"/>
      <c r="MNI182" s="395"/>
      <c r="MNJ182" s="395"/>
      <c r="MNK182" s="395"/>
      <c r="MNL182" s="395"/>
      <c r="MNM182" s="395"/>
      <c r="MNN182" s="395"/>
      <c r="MNO182" s="395"/>
      <c r="MNP182" s="395"/>
      <c r="MNQ182" s="395"/>
      <c r="MNR182" s="395"/>
      <c r="MNS182" s="395"/>
      <c r="MNT182" s="395"/>
      <c r="MNU182" s="395"/>
      <c r="MNV182" s="395"/>
      <c r="MNW182" s="395"/>
      <c r="MNX182" s="395"/>
      <c r="MNY182" s="395"/>
      <c r="MNZ182" s="395"/>
      <c r="MOA182" s="395"/>
      <c r="MOB182" s="395"/>
      <c r="MOC182" s="395"/>
      <c r="MOD182" s="395"/>
      <c r="MOE182" s="395"/>
      <c r="MOF182" s="395"/>
      <c r="MOG182" s="395"/>
      <c r="MOH182" s="395"/>
      <c r="MOI182" s="395"/>
      <c r="MOJ182" s="395"/>
      <c r="MOK182" s="395"/>
      <c r="MOL182" s="395"/>
      <c r="MOM182" s="395"/>
      <c r="MON182" s="395"/>
      <c r="MOO182" s="395"/>
      <c r="MOP182" s="395"/>
      <c r="MOQ182" s="395"/>
      <c r="MOR182" s="395"/>
      <c r="MOS182" s="395"/>
      <c r="MOT182" s="395"/>
      <c r="MOU182" s="395"/>
      <c r="MOV182" s="395"/>
      <c r="MOW182" s="395"/>
      <c r="MOX182" s="395"/>
      <c r="MOY182" s="395"/>
      <c r="MOZ182" s="395"/>
      <c r="MPA182" s="395"/>
      <c r="MPB182" s="395"/>
      <c r="MPC182" s="395"/>
      <c r="MPD182" s="395"/>
      <c r="MPE182" s="395"/>
      <c r="MPF182" s="395"/>
      <c r="MPG182" s="395"/>
      <c r="MPH182" s="395"/>
      <c r="MPI182" s="395"/>
      <c r="MPJ182" s="395"/>
      <c r="MPK182" s="395"/>
      <c r="MPL182" s="395"/>
      <c r="MPM182" s="395"/>
      <c r="MPN182" s="395"/>
      <c r="MPO182" s="395"/>
      <c r="MPP182" s="395"/>
      <c r="MPQ182" s="395"/>
      <c r="MPR182" s="395"/>
      <c r="MPS182" s="395"/>
      <c r="MPT182" s="395"/>
      <c r="MPU182" s="395"/>
      <c r="MPV182" s="395"/>
      <c r="MPW182" s="395"/>
      <c r="MPX182" s="395"/>
      <c r="MPY182" s="395"/>
      <c r="MPZ182" s="395"/>
      <c r="MQA182" s="395"/>
      <c r="MQB182" s="395"/>
      <c r="MQC182" s="395"/>
      <c r="MQD182" s="395"/>
      <c r="MQE182" s="395"/>
      <c r="MQF182" s="395"/>
      <c r="MQG182" s="395"/>
      <c r="MQH182" s="395"/>
      <c r="MQI182" s="395"/>
      <c r="MQJ182" s="395"/>
      <c r="MQK182" s="395"/>
      <c r="MQL182" s="395"/>
      <c r="MQM182" s="395"/>
      <c r="MQN182" s="395"/>
      <c r="MQO182" s="395"/>
      <c r="MQP182" s="395"/>
      <c r="MQQ182" s="395"/>
      <c r="MQR182" s="395"/>
      <c r="MQS182" s="395"/>
      <c r="MQT182" s="395"/>
      <c r="MQU182" s="395"/>
      <c r="MQV182" s="395"/>
      <c r="MQW182" s="395"/>
      <c r="MQX182" s="395"/>
      <c r="MQY182" s="395"/>
      <c r="MQZ182" s="395"/>
      <c r="MRA182" s="395"/>
      <c r="MRB182" s="395"/>
      <c r="MRC182" s="395"/>
      <c r="MRD182" s="395"/>
      <c r="MRE182" s="395"/>
      <c r="MRF182" s="395"/>
      <c r="MRG182" s="395"/>
      <c r="MRH182" s="395"/>
      <c r="MRI182" s="395"/>
      <c r="MRJ182" s="395"/>
      <c r="MRK182" s="395"/>
      <c r="MRL182" s="395"/>
      <c r="MRM182" s="395"/>
      <c r="MRN182" s="395"/>
      <c r="MRO182" s="395"/>
      <c r="MRP182" s="395"/>
      <c r="MRQ182" s="395"/>
      <c r="MRR182" s="395"/>
      <c r="MRS182" s="395"/>
      <c r="MRT182" s="395"/>
      <c r="MRU182" s="395"/>
      <c r="MRV182" s="395"/>
      <c r="MRW182" s="395"/>
      <c r="MRX182" s="395"/>
      <c r="MRY182" s="395"/>
      <c r="MRZ182" s="395"/>
      <c r="MSA182" s="395"/>
      <c r="MSB182" s="395"/>
      <c r="MSC182" s="395"/>
      <c r="MSD182" s="395"/>
      <c r="MSE182" s="395"/>
      <c r="MSF182" s="395"/>
      <c r="MSG182" s="395"/>
      <c r="MSH182" s="395"/>
      <c r="MSI182" s="395"/>
      <c r="MSJ182" s="395"/>
      <c r="MSK182" s="395"/>
      <c r="MSL182" s="395"/>
      <c r="MSM182" s="395"/>
      <c r="MSN182" s="395"/>
      <c r="MSO182" s="395"/>
      <c r="MSP182" s="395"/>
      <c r="MSQ182" s="395"/>
      <c r="MSR182" s="395"/>
      <c r="MSS182" s="395"/>
      <c r="MST182" s="395"/>
      <c r="MSU182" s="395"/>
      <c r="MSV182" s="395"/>
      <c r="MSW182" s="395"/>
      <c r="MSX182" s="395"/>
      <c r="MSY182" s="395"/>
      <c r="MSZ182" s="395"/>
      <c r="MTA182" s="395"/>
      <c r="MTB182" s="395"/>
      <c r="MTC182" s="395"/>
      <c r="MTD182" s="395"/>
      <c r="MTE182" s="395"/>
      <c r="MTF182" s="395"/>
      <c r="MTG182" s="395"/>
      <c r="MTH182" s="395"/>
      <c r="MTI182" s="395"/>
      <c r="MTJ182" s="395"/>
      <c r="MTK182" s="395"/>
      <c r="MTL182" s="395"/>
      <c r="MTM182" s="395"/>
      <c r="MTN182" s="395"/>
      <c r="MTO182" s="395"/>
      <c r="MTP182" s="395"/>
      <c r="MTQ182" s="395"/>
      <c r="MTR182" s="395"/>
      <c r="MTS182" s="395"/>
      <c r="MTT182" s="395"/>
      <c r="MTU182" s="395"/>
      <c r="MTV182" s="395"/>
      <c r="MTW182" s="395"/>
      <c r="MTX182" s="395"/>
      <c r="MTY182" s="395"/>
      <c r="MTZ182" s="395"/>
      <c r="MUA182" s="395"/>
      <c r="MUB182" s="395"/>
      <c r="MUC182" s="395"/>
      <c r="MUD182" s="395"/>
      <c r="MUE182" s="395"/>
      <c r="MUF182" s="395"/>
      <c r="MUG182" s="395"/>
      <c r="MUH182" s="395"/>
      <c r="MUI182" s="395"/>
      <c r="MUJ182" s="395"/>
      <c r="MUK182" s="395"/>
      <c r="MUL182" s="395"/>
      <c r="MUM182" s="395"/>
      <c r="MUN182" s="395"/>
      <c r="MUO182" s="395"/>
      <c r="MUP182" s="395"/>
      <c r="MUQ182" s="395"/>
      <c r="MUR182" s="395"/>
      <c r="MUS182" s="395"/>
      <c r="MUT182" s="395"/>
      <c r="MUU182" s="395"/>
      <c r="MUV182" s="395"/>
      <c r="MUW182" s="395"/>
      <c r="MUX182" s="395"/>
      <c r="MUY182" s="395"/>
      <c r="MUZ182" s="395"/>
      <c r="MVA182" s="395"/>
      <c r="MVB182" s="395"/>
      <c r="MVC182" s="395"/>
      <c r="MVD182" s="395"/>
      <c r="MVE182" s="395"/>
      <c r="MVF182" s="395"/>
      <c r="MVG182" s="395"/>
      <c r="MVH182" s="395"/>
      <c r="MVI182" s="395"/>
      <c r="MVJ182" s="395"/>
      <c r="MVK182" s="395"/>
      <c r="MVL182" s="395"/>
      <c r="MVM182" s="395"/>
      <c r="MVN182" s="395"/>
      <c r="MVO182" s="395"/>
      <c r="MVP182" s="395"/>
      <c r="MVQ182" s="395"/>
      <c r="MVR182" s="395"/>
      <c r="MVS182" s="395"/>
      <c r="MVT182" s="395"/>
      <c r="MVU182" s="395"/>
      <c r="MVV182" s="395"/>
      <c r="MVW182" s="395"/>
      <c r="MVX182" s="395"/>
      <c r="MVY182" s="395"/>
      <c r="MVZ182" s="395"/>
      <c r="MWA182" s="395"/>
      <c r="MWB182" s="395"/>
      <c r="MWC182" s="395"/>
      <c r="MWD182" s="395"/>
      <c r="MWE182" s="395"/>
      <c r="MWF182" s="395"/>
      <c r="MWG182" s="395"/>
      <c r="MWH182" s="395"/>
      <c r="MWI182" s="395"/>
      <c r="MWJ182" s="395"/>
      <c r="MWK182" s="395"/>
      <c r="MWL182" s="395"/>
      <c r="MWM182" s="395"/>
      <c r="MWN182" s="395"/>
      <c r="MWO182" s="395"/>
      <c r="MWP182" s="395"/>
      <c r="MWQ182" s="395"/>
      <c r="MWR182" s="395"/>
      <c r="MWS182" s="395"/>
      <c r="MWT182" s="395"/>
      <c r="MWU182" s="395"/>
      <c r="MWV182" s="395"/>
      <c r="MWW182" s="395"/>
      <c r="MWX182" s="395"/>
      <c r="MWY182" s="395"/>
      <c r="MWZ182" s="395"/>
      <c r="MXA182" s="395"/>
      <c r="MXB182" s="395"/>
      <c r="MXC182" s="395"/>
      <c r="MXD182" s="395"/>
      <c r="MXE182" s="395"/>
      <c r="MXF182" s="395"/>
      <c r="MXG182" s="395"/>
      <c r="MXH182" s="395"/>
      <c r="MXI182" s="395"/>
      <c r="MXJ182" s="395"/>
      <c r="MXK182" s="395"/>
      <c r="MXL182" s="395"/>
      <c r="MXM182" s="395"/>
      <c r="MXN182" s="395"/>
      <c r="MXO182" s="395"/>
      <c r="MXP182" s="395"/>
      <c r="MXQ182" s="395"/>
      <c r="MXR182" s="395"/>
      <c r="MXS182" s="395"/>
      <c r="MXT182" s="395"/>
      <c r="MXU182" s="395"/>
      <c r="MXV182" s="395"/>
      <c r="MXW182" s="395"/>
      <c r="MXX182" s="395"/>
      <c r="MXY182" s="395"/>
      <c r="MXZ182" s="395"/>
      <c r="MYA182" s="395"/>
      <c r="MYB182" s="395"/>
      <c r="MYC182" s="395"/>
      <c r="MYD182" s="395"/>
      <c r="MYE182" s="395"/>
      <c r="MYF182" s="395"/>
      <c r="MYG182" s="395"/>
      <c r="MYH182" s="395"/>
      <c r="MYI182" s="395"/>
      <c r="MYJ182" s="395"/>
      <c r="MYK182" s="395"/>
      <c r="MYL182" s="395"/>
      <c r="MYM182" s="395"/>
      <c r="MYN182" s="395"/>
      <c r="MYO182" s="395"/>
      <c r="MYP182" s="395"/>
      <c r="MYQ182" s="395"/>
      <c r="MYR182" s="395"/>
      <c r="MYS182" s="395"/>
      <c r="MYT182" s="395"/>
      <c r="MYU182" s="395"/>
      <c r="MYV182" s="395"/>
      <c r="MYW182" s="395"/>
      <c r="MYX182" s="395"/>
      <c r="MYY182" s="395"/>
      <c r="MYZ182" s="395"/>
      <c r="MZA182" s="395"/>
      <c r="MZB182" s="395"/>
      <c r="MZC182" s="395"/>
      <c r="MZD182" s="395"/>
      <c r="MZE182" s="395"/>
      <c r="MZF182" s="395"/>
      <c r="MZG182" s="395"/>
      <c r="MZH182" s="395"/>
      <c r="MZI182" s="395"/>
      <c r="MZJ182" s="395"/>
      <c r="MZK182" s="395"/>
      <c r="MZL182" s="395"/>
      <c r="MZM182" s="395"/>
      <c r="MZN182" s="395"/>
      <c r="MZO182" s="395"/>
      <c r="MZP182" s="395"/>
      <c r="MZQ182" s="395"/>
      <c r="MZR182" s="395"/>
      <c r="MZS182" s="395"/>
      <c r="MZT182" s="395"/>
      <c r="MZU182" s="395"/>
      <c r="MZV182" s="395"/>
      <c r="MZW182" s="395"/>
      <c r="MZX182" s="395"/>
      <c r="MZY182" s="395"/>
      <c r="MZZ182" s="395"/>
      <c r="NAA182" s="395"/>
      <c r="NAB182" s="395"/>
      <c r="NAC182" s="395"/>
      <c r="NAD182" s="395"/>
      <c r="NAE182" s="395"/>
      <c r="NAF182" s="395"/>
      <c r="NAG182" s="395"/>
      <c r="NAH182" s="395"/>
      <c r="NAI182" s="395"/>
      <c r="NAJ182" s="395"/>
      <c r="NAK182" s="395"/>
      <c r="NAL182" s="395"/>
      <c r="NAM182" s="395"/>
      <c r="NAN182" s="395"/>
      <c r="NAO182" s="395"/>
      <c r="NAP182" s="395"/>
      <c r="NAQ182" s="395"/>
      <c r="NAR182" s="395"/>
      <c r="NAS182" s="395"/>
      <c r="NAT182" s="395"/>
      <c r="NAU182" s="395"/>
      <c r="NAV182" s="395"/>
      <c r="NAW182" s="395"/>
      <c r="NAX182" s="395"/>
      <c r="NAY182" s="395"/>
      <c r="NAZ182" s="395"/>
      <c r="NBA182" s="395"/>
      <c r="NBB182" s="395"/>
      <c r="NBC182" s="395"/>
      <c r="NBD182" s="395"/>
      <c r="NBE182" s="395"/>
      <c r="NBF182" s="395"/>
      <c r="NBG182" s="395"/>
      <c r="NBH182" s="395"/>
      <c r="NBI182" s="395"/>
      <c r="NBJ182" s="395"/>
      <c r="NBK182" s="395"/>
      <c r="NBL182" s="395"/>
      <c r="NBM182" s="395"/>
      <c r="NBN182" s="395"/>
      <c r="NBO182" s="395"/>
      <c r="NBP182" s="395"/>
      <c r="NBQ182" s="395"/>
      <c r="NBR182" s="395"/>
      <c r="NBS182" s="395"/>
      <c r="NBT182" s="395"/>
      <c r="NBU182" s="395"/>
      <c r="NBV182" s="395"/>
      <c r="NBW182" s="395"/>
      <c r="NBX182" s="395"/>
      <c r="NBY182" s="395"/>
      <c r="NBZ182" s="395"/>
      <c r="NCA182" s="395"/>
      <c r="NCB182" s="395"/>
      <c r="NCC182" s="395"/>
      <c r="NCD182" s="395"/>
      <c r="NCE182" s="395"/>
      <c r="NCF182" s="395"/>
      <c r="NCG182" s="395"/>
      <c r="NCH182" s="395"/>
      <c r="NCI182" s="395"/>
      <c r="NCJ182" s="395"/>
      <c r="NCK182" s="395"/>
      <c r="NCL182" s="395"/>
      <c r="NCM182" s="395"/>
      <c r="NCN182" s="395"/>
      <c r="NCO182" s="395"/>
      <c r="NCP182" s="395"/>
      <c r="NCQ182" s="395"/>
      <c r="NCR182" s="395"/>
      <c r="NCS182" s="395"/>
      <c r="NCT182" s="395"/>
      <c r="NCU182" s="395"/>
      <c r="NCV182" s="395"/>
      <c r="NCW182" s="395"/>
      <c r="NCX182" s="395"/>
      <c r="NCY182" s="395"/>
      <c r="NCZ182" s="395"/>
      <c r="NDA182" s="395"/>
      <c r="NDB182" s="395"/>
      <c r="NDC182" s="395"/>
      <c r="NDD182" s="395"/>
      <c r="NDE182" s="395"/>
      <c r="NDF182" s="395"/>
      <c r="NDG182" s="395"/>
      <c r="NDH182" s="395"/>
      <c r="NDI182" s="395"/>
      <c r="NDJ182" s="395"/>
      <c r="NDK182" s="395"/>
      <c r="NDL182" s="395"/>
      <c r="NDM182" s="395"/>
      <c r="NDN182" s="395"/>
      <c r="NDO182" s="395"/>
      <c r="NDP182" s="395"/>
      <c r="NDQ182" s="395"/>
      <c r="NDR182" s="395"/>
      <c r="NDS182" s="395"/>
      <c r="NDT182" s="395"/>
      <c r="NDU182" s="395"/>
      <c r="NDV182" s="395"/>
      <c r="NDW182" s="395"/>
      <c r="NDX182" s="395"/>
      <c r="NDY182" s="395"/>
      <c r="NDZ182" s="395"/>
      <c r="NEA182" s="395"/>
      <c r="NEB182" s="395"/>
      <c r="NEC182" s="395"/>
      <c r="NED182" s="395"/>
      <c r="NEE182" s="395"/>
      <c r="NEF182" s="395"/>
      <c r="NEG182" s="395"/>
      <c r="NEH182" s="395"/>
      <c r="NEI182" s="395"/>
      <c r="NEJ182" s="395"/>
      <c r="NEK182" s="395"/>
      <c r="NEL182" s="395"/>
      <c r="NEM182" s="395"/>
      <c r="NEN182" s="395"/>
      <c r="NEO182" s="395"/>
      <c r="NEP182" s="395"/>
      <c r="NEQ182" s="395"/>
      <c r="NER182" s="395"/>
      <c r="NES182" s="395"/>
      <c r="NET182" s="395"/>
      <c r="NEU182" s="395"/>
      <c r="NEV182" s="395"/>
      <c r="NEW182" s="395"/>
      <c r="NEX182" s="395"/>
      <c r="NEY182" s="395"/>
      <c r="NEZ182" s="395"/>
      <c r="NFA182" s="395"/>
      <c r="NFB182" s="395"/>
      <c r="NFC182" s="395"/>
      <c r="NFD182" s="395"/>
      <c r="NFE182" s="395"/>
      <c r="NFF182" s="395"/>
      <c r="NFG182" s="395"/>
      <c r="NFH182" s="395"/>
      <c r="NFI182" s="395"/>
      <c r="NFJ182" s="395"/>
      <c r="NFK182" s="395"/>
      <c r="NFL182" s="395"/>
      <c r="NFM182" s="395"/>
      <c r="NFN182" s="395"/>
      <c r="NFO182" s="395"/>
      <c r="NFP182" s="395"/>
      <c r="NFQ182" s="395"/>
      <c r="NFR182" s="395"/>
      <c r="NFS182" s="395"/>
      <c r="NFT182" s="395"/>
      <c r="NFU182" s="395"/>
      <c r="NFV182" s="395"/>
      <c r="NFW182" s="395"/>
      <c r="NFX182" s="395"/>
      <c r="NFY182" s="395"/>
      <c r="NFZ182" s="395"/>
      <c r="NGA182" s="395"/>
      <c r="NGB182" s="395"/>
      <c r="NGC182" s="395"/>
      <c r="NGD182" s="395"/>
      <c r="NGE182" s="395"/>
      <c r="NGF182" s="395"/>
      <c r="NGG182" s="395"/>
      <c r="NGH182" s="395"/>
      <c r="NGI182" s="395"/>
      <c r="NGJ182" s="395"/>
      <c r="NGK182" s="395"/>
      <c r="NGL182" s="395"/>
      <c r="NGM182" s="395"/>
      <c r="NGN182" s="395"/>
      <c r="NGO182" s="395"/>
      <c r="NGP182" s="395"/>
      <c r="NGQ182" s="395"/>
      <c r="NGR182" s="395"/>
      <c r="NGS182" s="395"/>
      <c r="NGT182" s="395"/>
      <c r="NGU182" s="395"/>
      <c r="NGV182" s="395"/>
      <c r="NGW182" s="395"/>
      <c r="NGX182" s="395"/>
      <c r="NGY182" s="395"/>
      <c r="NGZ182" s="395"/>
      <c r="NHA182" s="395"/>
      <c r="NHB182" s="395"/>
      <c r="NHC182" s="395"/>
      <c r="NHD182" s="395"/>
      <c r="NHE182" s="395"/>
      <c r="NHF182" s="395"/>
      <c r="NHG182" s="395"/>
      <c r="NHH182" s="395"/>
      <c r="NHI182" s="395"/>
      <c r="NHJ182" s="395"/>
      <c r="NHK182" s="395"/>
      <c r="NHL182" s="395"/>
      <c r="NHM182" s="395"/>
      <c r="NHN182" s="395"/>
      <c r="NHO182" s="395"/>
      <c r="NHP182" s="395"/>
      <c r="NHQ182" s="395"/>
      <c r="NHR182" s="395"/>
      <c r="NHS182" s="395"/>
      <c r="NHT182" s="395"/>
      <c r="NHU182" s="395"/>
      <c r="NHV182" s="395"/>
      <c r="NHW182" s="395"/>
      <c r="NHX182" s="395"/>
      <c r="NHY182" s="395"/>
      <c r="NHZ182" s="395"/>
      <c r="NIA182" s="395"/>
      <c r="NIB182" s="395"/>
      <c r="NIC182" s="395"/>
      <c r="NID182" s="395"/>
      <c r="NIE182" s="395"/>
      <c r="NIF182" s="395"/>
      <c r="NIG182" s="395"/>
      <c r="NIH182" s="395"/>
      <c r="NII182" s="395"/>
      <c r="NIJ182" s="395"/>
      <c r="NIK182" s="395"/>
      <c r="NIL182" s="395"/>
      <c r="NIM182" s="395"/>
      <c r="NIN182" s="395"/>
      <c r="NIO182" s="395"/>
      <c r="NIP182" s="395"/>
      <c r="NIQ182" s="395"/>
      <c r="NIR182" s="395"/>
      <c r="NIS182" s="395"/>
      <c r="NIT182" s="395"/>
      <c r="NIU182" s="395"/>
      <c r="NIV182" s="395"/>
      <c r="NIW182" s="395"/>
      <c r="NIX182" s="395"/>
      <c r="NIY182" s="395"/>
      <c r="NIZ182" s="395"/>
      <c r="NJA182" s="395"/>
      <c r="NJB182" s="395"/>
      <c r="NJC182" s="395"/>
      <c r="NJD182" s="395"/>
      <c r="NJE182" s="395"/>
      <c r="NJF182" s="395"/>
      <c r="NJG182" s="395"/>
      <c r="NJH182" s="395"/>
      <c r="NJI182" s="395"/>
      <c r="NJJ182" s="395"/>
      <c r="NJK182" s="395"/>
      <c r="NJL182" s="395"/>
      <c r="NJM182" s="395"/>
      <c r="NJN182" s="395"/>
      <c r="NJO182" s="395"/>
      <c r="NJP182" s="395"/>
      <c r="NJQ182" s="395"/>
      <c r="NJR182" s="395"/>
      <c r="NJS182" s="395"/>
      <c r="NJT182" s="395"/>
      <c r="NJU182" s="395"/>
      <c r="NJV182" s="395"/>
      <c r="NJW182" s="395"/>
      <c r="NJX182" s="395"/>
      <c r="NJY182" s="395"/>
      <c r="NJZ182" s="395"/>
      <c r="NKA182" s="395"/>
      <c r="NKB182" s="395"/>
      <c r="NKC182" s="395"/>
      <c r="NKD182" s="395"/>
      <c r="NKE182" s="395"/>
      <c r="NKF182" s="395"/>
      <c r="NKG182" s="395"/>
      <c r="NKH182" s="395"/>
      <c r="NKI182" s="395"/>
      <c r="NKJ182" s="395"/>
      <c r="NKK182" s="395"/>
      <c r="NKL182" s="395"/>
      <c r="NKM182" s="395"/>
      <c r="NKN182" s="395"/>
      <c r="NKO182" s="395"/>
      <c r="NKP182" s="395"/>
      <c r="NKQ182" s="395"/>
      <c r="NKR182" s="395"/>
      <c r="NKS182" s="395"/>
      <c r="NKT182" s="395"/>
      <c r="NKU182" s="395"/>
      <c r="NKV182" s="395"/>
      <c r="NKW182" s="395"/>
      <c r="NKX182" s="395"/>
      <c r="NKY182" s="395"/>
      <c r="NKZ182" s="395"/>
      <c r="NLA182" s="395"/>
      <c r="NLB182" s="395"/>
      <c r="NLC182" s="395"/>
      <c r="NLD182" s="395"/>
      <c r="NLE182" s="395"/>
      <c r="NLF182" s="395"/>
      <c r="NLG182" s="395"/>
      <c r="NLH182" s="395"/>
      <c r="NLI182" s="395"/>
      <c r="NLJ182" s="395"/>
      <c r="NLK182" s="395"/>
      <c r="NLL182" s="395"/>
      <c r="NLM182" s="395"/>
      <c r="NLN182" s="395"/>
      <c r="NLO182" s="395"/>
      <c r="NLP182" s="395"/>
      <c r="NLQ182" s="395"/>
      <c r="NLR182" s="395"/>
      <c r="NLS182" s="395"/>
      <c r="NLT182" s="395"/>
      <c r="NLU182" s="395"/>
      <c r="NLV182" s="395"/>
      <c r="NLW182" s="395"/>
      <c r="NLX182" s="395"/>
      <c r="NLY182" s="395"/>
      <c r="NLZ182" s="395"/>
      <c r="NMA182" s="395"/>
      <c r="NMB182" s="395"/>
      <c r="NMC182" s="395"/>
      <c r="NMD182" s="395"/>
      <c r="NME182" s="395"/>
      <c r="NMF182" s="395"/>
      <c r="NMG182" s="395"/>
      <c r="NMH182" s="395"/>
      <c r="NMI182" s="395"/>
      <c r="NMJ182" s="395"/>
      <c r="NMK182" s="395"/>
      <c r="NML182" s="395"/>
      <c r="NMM182" s="395"/>
      <c r="NMN182" s="395"/>
      <c r="NMO182" s="395"/>
      <c r="NMP182" s="395"/>
      <c r="NMQ182" s="395"/>
      <c r="NMR182" s="395"/>
      <c r="NMS182" s="395"/>
      <c r="NMT182" s="395"/>
      <c r="NMU182" s="395"/>
      <c r="NMV182" s="395"/>
      <c r="NMW182" s="395"/>
      <c r="NMX182" s="395"/>
      <c r="NMY182" s="395"/>
      <c r="NMZ182" s="395"/>
      <c r="NNA182" s="395"/>
      <c r="NNB182" s="395"/>
      <c r="NNC182" s="395"/>
      <c r="NND182" s="395"/>
      <c r="NNE182" s="395"/>
      <c r="NNF182" s="395"/>
      <c r="NNG182" s="395"/>
      <c r="NNH182" s="395"/>
      <c r="NNI182" s="395"/>
      <c r="NNJ182" s="395"/>
      <c r="NNK182" s="395"/>
      <c r="NNL182" s="395"/>
      <c r="NNM182" s="395"/>
      <c r="NNN182" s="395"/>
      <c r="NNO182" s="395"/>
      <c r="NNP182" s="395"/>
      <c r="NNQ182" s="395"/>
      <c r="NNR182" s="395"/>
      <c r="NNS182" s="395"/>
      <c r="NNT182" s="395"/>
      <c r="NNU182" s="395"/>
      <c r="NNV182" s="395"/>
      <c r="NNW182" s="395"/>
      <c r="NNX182" s="395"/>
      <c r="NNY182" s="395"/>
      <c r="NNZ182" s="395"/>
      <c r="NOA182" s="395"/>
      <c r="NOB182" s="395"/>
      <c r="NOC182" s="395"/>
      <c r="NOD182" s="395"/>
      <c r="NOE182" s="395"/>
      <c r="NOF182" s="395"/>
      <c r="NOG182" s="395"/>
      <c r="NOH182" s="395"/>
      <c r="NOI182" s="395"/>
      <c r="NOJ182" s="395"/>
      <c r="NOK182" s="395"/>
      <c r="NOL182" s="395"/>
      <c r="NOM182" s="395"/>
      <c r="NON182" s="395"/>
      <c r="NOO182" s="395"/>
      <c r="NOP182" s="395"/>
      <c r="NOQ182" s="395"/>
      <c r="NOR182" s="395"/>
      <c r="NOS182" s="395"/>
      <c r="NOT182" s="395"/>
      <c r="NOU182" s="395"/>
      <c r="NOV182" s="395"/>
      <c r="NOW182" s="395"/>
      <c r="NOX182" s="395"/>
      <c r="NOY182" s="395"/>
      <c r="NOZ182" s="395"/>
      <c r="NPA182" s="395"/>
      <c r="NPB182" s="395"/>
      <c r="NPC182" s="395"/>
      <c r="NPD182" s="395"/>
      <c r="NPE182" s="395"/>
      <c r="NPF182" s="395"/>
      <c r="NPG182" s="395"/>
      <c r="NPH182" s="395"/>
      <c r="NPI182" s="395"/>
      <c r="NPJ182" s="395"/>
      <c r="NPK182" s="395"/>
      <c r="NPL182" s="395"/>
      <c r="NPM182" s="395"/>
      <c r="NPN182" s="395"/>
      <c r="NPO182" s="395"/>
      <c r="NPP182" s="395"/>
      <c r="NPQ182" s="395"/>
      <c r="NPR182" s="395"/>
      <c r="NPS182" s="395"/>
      <c r="NPT182" s="395"/>
      <c r="NPU182" s="395"/>
      <c r="NPV182" s="395"/>
      <c r="NPW182" s="395"/>
      <c r="NPX182" s="395"/>
      <c r="NPY182" s="395"/>
      <c r="NPZ182" s="395"/>
      <c r="NQA182" s="395"/>
      <c r="NQB182" s="395"/>
      <c r="NQC182" s="395"/>
      <c r="NQD182" s="395"/>
      <c r="NQE182" s="395"/>
      <c r="NQF182" s="395"/>
      <c r="NQG182" s="395"/>
      <c r="NQH182" s="395"/>
      <c r="NQI182" s="395"/>
      <c r="NQJ182" s="395"/>
      <c r="NQK182" s="395"/>
      <c r="NQL182" s="395"/>
      <c r="NQM182" s="395"/>
      <c r="NQN182" s="395"/>
      <c r="NQO182" s="395"/>
      <c r="NQP182" s="395"/>
      <c r="NQQ182" s="395"/>
      <c r="NQR182" s="395"/>
      <c r="NQS182" s="395"/>
      <c r="NQT182" s="395"/>
      <c r="NQU182" s="395"/>
      <c r="NQV182" s="395"/>
      <c r="NQW182" s="395"/>
      <c r="NQX182" s="395"/>
      <c r="NQY182" s="395"/>
      <c r="NQZ182" s="395"/>
      <c r="NRA182" s="395"/>
      <c r="NRB182" s="395"/>
      <c r="NRC182" s="395"/>
      <c r="NRD182" s="395"/>
      <c r="NRE182" s="395"/>
      <c r="NRF182" s="395"/>
      <c r="NRG182" s="395"/>
      <c r="NRH182" s="395"/>
      <c r="NRI182" s="395"/>
      <c r="NRJ182" s="395"/>
      <c r="NRK182" s="395"/>
      <c r="NRL182" s="395"/>
      <c r="NRM182" s="395"/>
      <c r="NRN182" s="395"/>
      <c r="NRO182" s="395"/>
      <c r="NRP182" s="395"/>
      <c r="NRQ182" s="395"/>
      <c r="NRR182" s="395"/>
      <c r="NRS182" s="395"/>
      <c r="NRT182" s="395"/>
      <c r="NRU182" s="395"/>
      <c r="NRV182" s="395"/>
      <c r="NRW182" s="395"/>
      <c r="NRX182" s="395"/>
      <c r="NRY182" s="395"/>
      <c r="NRZ182" s="395"/>
      <c r="NSA182" s="395"/>
      <c r="NSB182" s="395"/>
      <c r="NSC182" s="395"/>
      <c r="NSD182" s="395"/>
      <c r="NSE182" s="395"/>
      <c r="NSF182" s="395"/>
      <c r="NSG182" s="395"/>
      <c r="NSH182" s="395"/>
      <c r="NSI182" s="395"/>
      <c r="NSJ182" s="395"/>
      <c r="NSK182" s="395"/>
      <c r="NSL182" s="395"/>
      <c r="NSM182" s="395"/>
      <c r="NSN182" s="395"/>
      <c r="NSO182" s="395"/>
      <c r="NSP182" s="395"/>
      <c r="NSQ182" s="395"/>
      <c r="NSR182" s="395"/>
      <c r="NSS182" s="395"/>
      <c r="NST182" s="395"/>
      <c r="NSU182" s="395"/>
      <c r="NSV182" s="395"/>
      <c r="NSW182" s="395"/>
      <c r="NSX182" s="395"/>
      <c r="NSY182" s="395"/>
      <c r="NSZ182" s="395"/>
      <c r="NTA182" s="395"/>
      <c r="NTB182" s="395"/>
      <c r="NTC182" s="395"/>
      <c r="NTD182" s="395"/>
      <c r="NTE182" s="395"/>
      <c r="NTF182" s="395"/>
      <c r="NTG182" s="395"/>
      <c r="NTH182" s="395"/>
      <c r="NTI182" s="395"/>
      <c r="NTJ182" s="395"/>
      <c r="NTK182" s="395"/>
      <c r="NTL182" s="395"/>
      <c r="NTM182" s="395"/>
      <c r="NTN182" s="395"/>
      <c r="NTO182" s="395"/>
      <c r="NTP182" s="395"/>
      <c r="NTQ182" s="395"/>
      <c r="NTR182" s="395"/>
      <c r="NTS182" s="395"/>
      <c r="NTT182" s="395"/>
      <c r="NTU182" s="395"/>
      <c r="NTV182" s="395"/>
      <c r="NTW182" s="395"/>
      <c r="NTX182" s="395"/>
      <c r="NTY182" s="395"/>
      <c r="NTZ182" s="395"/>
      <c r="NUA182" s="395"/>
      <c r="NUB182" s="395"/>
      <c r="NUC182" s="395"/>
      <c r="NUD182" s="395"/>
      <c r="NUE182" s="395"/>
      <c r="NUF182" s="395"/>
      <c r="NUG182" s="395"/>
      <c r="NUH182" s="395"/>
      <c r="NUI182" s="395"/>
      <c r="NUJ182" s="395"/>
      <c r="NUK182" s="395"/>
      <c r="NUL182" s="395"/>
      <c r="NUM182" s="395"/>
      <c r="NUN182" s="395"/>
      <c r="NUO182" s="395"/>
      <c r="NUP182" s="395"/>
      <c r="NUQ182" s="395"/>
      <c r="NUR182" s="395"/>
      <c r="NUS182" s="395"/>
      <c r="NUT182" s="395"/>
      <c r="NUU182" s="395"/>
      <c r="NUV182" s="395"/>
      <c r="NUW182" s="395"/>
      <c r="NUX182" s="395"/>
      <c r="NUY182" s="395"/>
      <c r="NUZ182" s="395"/>
      <c r="NVA182" s="395"/>
      <c r="NVB182" s="395"/>
      <c r="NVC182" s="395"/>
      <c r="NVD182" s="395"/>
      <c r="NVE182" s="395"/>
      <c r="NVF182" s="395"/>
      <c r="NVG182" s="395"/>
      <c r="NVH182" s="395"/>
      <c r="NVI182" s="395"/>
      <c r="NVJ182" s="395"/>
      <c r="NVK182" s="395"/>
      <c r="NVL182" s="395"/>
      <c r="NVM182" s="395"/>
      <c r="NVN182" s="395"/>
      <c r="NVO182" s="395"/>
      <c r="NVP182" s="395"/>
      <c r="NVQ182" s="395"/>
      <c r="NVR182" s="395"/>
      <c r="NVS182" s="395"/>
      <c r="NVT182" s="395"/>
      <c r="NVU182" s="395"/>
      <c r="NVV182" s="395"/>
      <c r="NVW182" s="395"/>
      <c r="NVX182" s="395"/>
      <c r="NVY182" s="395"/>
      <c r="NVZ182" s="395"/>
      <c r="NWA182" s="395"/>
      <c r="NWB182" s="395"/>
      <c r="NWC182" s="395"/>
      <c r="NWD182" s="395"/>
      <c r="NWE182" s="395"/>
      <c r="NWF182" s="395"/>
      <c r="NWG182" s="395"/>
      <c r="NWH182" s="395"/>
      <c r="NWI182" s="395"/>
      <c r="NWJ182" s="395"/>
      <c r="NWK182" s="395"/>
      <c r="NWL182" s="395"/>
      <c r="NWM182" s="395"/>
      <c r="NWN182" s="395"/>
      <c r="NWO182" s="395"/>
      <c r="NWP182" s="395"/>
      <c r="NWQ182" s="395"/>
      <c r="NWR182" s="395"/>
      <c r="NWS182" s="395"/>
      <c r="NWT182" s="395"/>
      <c r="NWU182" s="395"/>
      <c r="NWV182" s="395"/>
      <c r="NWW182" s="395"/>
      <c r="NWX182" s="395"/>
      <c r="NWY182" s="395"/>
      <c r="NWZ182" s="395"/>
      <c r="NXA182" s="395"/>
      <c r="NXB182" s="395"/>
      <c r="NXC182" s="395"/>
      <c r="NXD182" s="395"/>
      <c r="NXE182" s="395"/>
      <c r="NXF182" s="395"/>
      <c r="NXG182" s="395"/>
      <c r="NXH182" s="395"/>
      <c r="NXI182" s="395"/>
      <c r="NXJ182" s="395"/>
      <c r="NXK182" s="395"/>
      <c r="NXL182" s="395"/>
      <c r="NXM182" s="395"/>
      <c r="NXN182" s="395"/>
      <c r="NXO182" s="395"/>
      <c r="NXP182" s="395"/>
      <c r="NXQ182" s="395"/>
      <c r="NXR182" s="395"/>
      <c r="NXS182" s="395"/>
      <c r="NXT182" s="395"/>
      <c r="NXU182" s="395"/>
      <c r="NXV182" s="395"/>
      <c r="NXW182" s="395"/>
      <c r="NXX182" s="395"/>
      <c r="NXY182" s="395"/>
      <c r="NXZ182" s="395"/>
      <c r="NYA182" s="395"/>
      <c r="NYB182" s="395"/>
      <c r="NYC182" s="395"/>
      <c r="NYD182" s="395"/>
      <c r="NYE182" s="395"/>
      <c r="NYF182" s="395"/>
      <c r="NYG182" s="395"/>
      <c r="NYH182" s="395"/>
      <c r="NYI182" s="395"/>
      <c r="NYJ182" s="395"/>
      <c r="NYK182" s="395"/>
      <c r="NYL182" s="395"/>
      <c r="NYM182" s="395"/>
      <c r="NYN182" s="395"/>
      <c r="NYO182" s="395"/>
      <c r="NYP182" s="395"/>
      <c r="NYQ182" s="395"/>
      <c r="NYR182" s="395"/>
      <c r="NYS182" s="395"/>
      <c r="NYT182" s="395"/>
      <c r="NYU182" s="395"/>
      <c r="NYV182" s="395"/>
      <c r="NYW182" s="395"/>
      <c r="NYX182" s="395"/>
      <c r="NYY182" s="395"/>
      <c r="NYZ182" s="395"/>
      <c r="NZA182" s="395"/>
      <c r="NZB182" s="395"/>
      <c r="NZC182" s="395"/>
      <c r="NZD182" s="395"/>
      <c r="NZE182" s="395"/>
      <c r="NZF182" s="395"/>
      <c r="NZG182" s="395"/>
      <c r="NZH182" s="395"/>
      <c r="NZI182" s="395"/>
      <c r="NZJ182" s="395"/>
      <c r="NZK182" s="395"/>
      <c r="NZL182" s="395"/>
      <c r="NZM182" s="395"/>
      <c r="NZN182" s="395"/>
      <c r="NZO182" s="395"/>
      <c r="NZP182" s="395"/>
      <c r="NZQ182" s="395"/>
      <c r="NZR182" s="395"/>
      <c r="NZS182" s="395"/>
      <c r="NZT182" s="395"/>
      <c r="NZU182" s="395"/>
      <c r="NZV182" s="395"/>
      <c r="NZW182" s="395"/>
      <c r="NZX182" s="395"/>
      <c r="NZY182" s="395"/>
      <c r="NZZ182" s="395"/>
      <c r="OAA182" s="395"/>
      <c r="OAB182" s="395"/>
      <c r="OAC182" s="395"/>
      <c r="OAD182" s="395"/>
      <c r="OAE182" s="395"/>
      <c r="OAF182" s="395"/>
      <c r="OAG182" s="395"/>
      <c r="OAH182" s="395"/>
      <c r="OAI182" s="395"/>
      <c r="OAJ182" s="395"/>
      <c r="OAK182" s="395"/>
      <c r="OAL182" s="395"/>
      <c r="OAM182" s="395"/>
      <c r="OAN182" s="395"/>
      <c r="OAO182" s="395"/>
      <c r="OAP182" s="395"/>
      <c r="OAQ182" s="395"/>
      <c r="OAR182" s="395"/>
      <c r="OAS182" s="395"/>
      <c r="OAT182" s="395"/>
      <c r="OAU182" s="395"/>
      <c r="OAV182" s="395"/>
      <c r="OAW182" s="395"/>
      <c r="OAX182" s="395"/>
      <c r="OAY182" s="395"/>
      <c r="OAZ182" s="395"/>
      <c r="OBA182" s="395"/>
      <c r="OBB182" s="395"/>
      <c r="OBC182" s="395"/>
      <c r="OBD182" s="395"/>
      <c r="OBE182" s="395"/>
      <c r="OBF182" s="395"/>
      <c r="OBG182" s="395"/>
      <c r="OBH182" s="395"/>
      <c r="OBI182" s="395"/>
      <c r="OBJ182" s="395"/>
      <c r="OBK182" s="395"/>
      <c r="OBL182" s="395"/>
      <c r="OBM182" s="395"/>
      <c r="OBN182" s="395"/>
      <c r="OBO182" s="395"/>
      <c r="OBP182" s="395"/>
      <c r="OBQ182" s="395"/>
      <c r="OBR182" s="395"/>
      <c r="OBS182" s="395"/>
      <c r="OBT182" s="395"/>
      <c r="OBU182" s="395"/>
      <c r="OBV182" s="395"/>
      <c r="OBW182" s="395"/>
      <c r="OBX182" s="395"/>
      <c r="OBY182" s="395"/>
      <c r="OBZ182" s="395"/>
      <c r="OCA182" s="395"/>
      <c r="OCB182" s="395"/>
      <c r="OCC182" s="395"/>
      <c r="OCD182" s="395"/>
      <c r="OCE182" s="395"/>
      <c r="OCF182" s="395"/>
      <c r="OCG182" s="395"/>
      <c r="OCH182" s="395"/>
      <c r="OCI182" s="395"/>
      <c r="OCJ182" s="395"/>
      <c r="OCK182" s="395"/>
      <c r="OCL182" s="395"/>
      <c r="OCM182" s="395"/>
      <c r="OCN182" s="395"/>
      <c r="OCO182" s="395"/>
      <c r="OCP182" s="395"/>
      <c r="OCQ182" s="395"/>
      <c r="OCR182" s="395"/>
      <c r="OCS182" s="395"/>
      <c r="OCT182" s="395"/>
      <c r="OCU182" s="395"/>
      <c r="OCV182" s="395"/>
      <c r="OCW182" s="395"/>
      <c r="OCX182" s="395"/>
      <c r="OCY182" s="395"/>
      <c r="OCZ182" s="395"/>
      <c r="ODA182" s="395"/>
      <c r="ODB182" s="395"/>
      <c r="ODC182" s="395"/>
      <c r="ODD182" s="395"/>
      <c r="ODE182" s="395"/>
      <c r="ODF182" s="395"/>
      <c r="ODG182" s="395"/>
      <c r="ODH182" s="395"/>
      <c r="ODI182" s="395"/>
      <c r="ODJ182" s="395"/>
      <c r="ODK182" s="395"/>
      <c r="ODL182" s="395"/>
      <c r="ODM182" s="395"/>
      <c r="ODN182" s="395"/>
      <c r="ODO182" s="395"/>
      <c r="ODP182" s="395"/>
      <c r="ODQ182" s="395"/>
      <c r="ODR182" s="395"/>
      <c r="ODS182" s="395"/>
      <c r="ODT182" s="395"/>
      <c r="ODU182" s="395"/>
      <c r="ODV182" s="395"/>
      <c r="ODW182" s="395"/>
      <c r="ODX182" s="395"/>
      <c r="ODY182" s="395"/>
      <c r="ODZ182" s="395"/>
      <c r="OEA182" s="395"/>
      <c r="OEB182" s="395"/>
      <c r="OEC182" s="395"/>
      <c r="OED182" s="395"/>
      <c r="OEE182" s="395"/>
      <c r="OEF182" s="395"/>
      <c r="OEG182" s="395"/>
      <c r="OEH182" s="395"/>
      <c r="OEI182" s="395"/>
      <c r="OEJ182" s="395"/>
      <c r="OEK182" s="395"/>
      <c r="OEL182" s="395"/>
      <c r="OEM182" s="395"/>
      <c r="OEN182" s="395"/>
      <c r="OEO182" s="395"/>
      <c r="OEP182" s="395"/>
      <c r="OEQ182" s="395"/>
      <c r="OER182" s="395"/>
      <c r="OES182" s="395"/>
      <c r="OET182" s="395"/>
      <c r="OEU182" s="395"/>
      <c r="OEV182" s="395"/>
      <c r="OEW182" s="395"/>
      <c r="OEX182" s="395"/>
      <c r="OEY182" s="395"/>
      <c r="OEZ182" s="395"/>
      <c r="OFA182" s="395"/>
      <c r="OFB182" s="395"/>
      <c r="OFC182" s="395"/>
      <c r="OFD182" s="395"/>
      <c r="OFE182" s="395"/>
      <c r="OFF182" s="395"/>
      <c r="OFG182" s="395"/>
      <c r="OFH182" s="395"/>
      <c r="OFI182" s="395"/>
      <c r="OFJ182" s="395"/>
      <c r="OFK182" s="395"/>
      <c r="OFL182" s="395"/>
      <c r="OFM182" s="395"/>
      <c r="OFN182" s="395"/>
      <c r="OFO182" s="395"/>
      <c r="OFP182" s="395"/>
      <c r="OFQ182" s="395"/>
      <c r="OFR182" s="395"/>
      <c r="OFS182" s="395"/>
      <c r="OFT182" s="395"/>
      <c r="OFU182" s="395"/>
      <c r="OFV182" s="395"/>
      <c r="OFW182" s="395"/>
      <c r="OFX182" s="395"/>
      <c r="OFY182" s="395"/>
      <c r="OFZ182" s="395"/>
      <c r="OGA182" s="395"/>
      <c r="OGB182" s="395"/>
      <c r="OGC182" s="395"/>
      <c r="OGD182" s="395"/>
      <c r="OGE182" s="395"/>
      <c r="OGF182" s="395"/>
      <c r="OGG182" s="395"/>
      <c r="OGH182" s="395"/>
      <c r="OGI182" s="395"/>
      <c r="OGJ182" s="395"/>
      <c r="OGK182" s="395"/>
      <c r="OGL182" s="395"/>
      <c r="OGM182" s="395"/>
      <c r="OGN182" s="395"/>
      <c r="OGO182" s="395"/>
      <c r="OGP182" s="395"/>
      <c r="OGQ182" s="395"/>
      <c r="OGR182" s="395"/>
      <c r="OGS182" s="395"/>
      <c r="OGT182" s="395"/>
      <c r="OGU182" s="395"/>
      <c r="OGV182" s="395"/>
      <c r="OGW182" s="395"/>
      <c r="OGX182" s="395"/>
      <c r="OGY182" s="395"/>
      <c r="OGZ182" s="395"/>
      <c r="OHA182" s="395"/>
      <c r="OHB182" s="395"/>
      <c r="OHC182" s="395"/>
      <c r="OHD182" s="395"/>
      <c r="OHE182" s="395"/>
      <c r="OHF182" s="395"/>
      <c r="OHG182" s="395"/>
      <c r="OHH182" s="395"/>
      <c r="OHI182" s="395"/>
      <c r="OHJ182" s="395"/>
      <c r="OHK182" s="395"/>
      <c r="OHL182" s="395"/>
      <c r="OHM182" s="395"/>
      <c r="OHN182" s="395"/>
      <c r="OHO182" s="395"/>
      <c r="OHP182" s="395"/>
      <c r="OHQ182" s="395"/>
      <c r="OHR182" s="395"/>
      <c r="OHS182" s="395"/>
      <c r="OHT182" s="395"/>
      <c r="OHU182" s="395"/>
      <c r="OHV182" s="395"/>
      <c r="OHW182" s="395"/>
      <c r="OHX182" s="395"/>
      <c r="OHY182" s="395"/>
      <c r="OHZ182" s="395"/>
      <c r="OIA182" s="395"/>
      <c r="OIB182" s="395"/>
      <c r="OIC182" s="395"/>
      <c r="OID182" s="395"/>
      <c r="OIE182" s="395"/>
      <c r="OIF182" s="395"/>
      <c r="OIG182" s="395"/>
      <c r="OIH182" s="395"/>
      <c r="OII182" s="395"/>
      <c r="OIJ182" s="395"/>
      <c r="OIK182" s="395"/>
      <c r="OIL182" s="395"/>
      <c r="OIM182" s="395"/>
      <c r="OIN182" s="395"/>
      <c r="OIO182" s="395"/>
      <c r="OIP182" s="395"/>
      <c r="OIQ182" s="395"/>
      <c r="OIR182" s="395"/>
      <c r="OIS182" s="395"/>
      <c r="OIT182" s="395"/>
      <c r="OIU182" s="395"/>
      <c r="OIV182" s="395"/>
      <c r="OIW182" s="395"/>
      <c r="OIX182" s="395"/>
      <c r="OIY182" s="395"/>
      <c r="OIZ182" s="395"/>
      <c r="OJA182" s="395"/>
      <c r="OJB182" s="395"/>
      <c r="OJC182" s="395"/>
      <c r="OJD182" s="395"/>
      <c r="OJE182" s="395"/>
      <c r="OJF182" s="395"/>
      <c r="OJG182" s="395"/>
      <c r="OJH182" s="395"/>
      <c r="OJI182" s="395"/>
      <c r="OJJ182" s="395"/>
      <c r="OJK182" s="395"/>
      <c r="OJL182" s="395"/>
      <c r="OJM182" s="395"/>
      <c r="OJN182" s="395"/>
      <c r="OJO182" s="395"/>
      <c r="OJP182" s="395"/>
      <c r="OJQ182" s="395"/>
      <c r="OJR182" s="395"/>
      <c r="OJS182" s="395"/>
      <c r="OJT182" s="395"/>
      <c r="OJU182" s="395"/>
      <c r="OJV182" s="395"/>
      <c r="OJW182" s="395"/>
      <c r="OJX182" s="395"/>
      <c r="OJY182" s="395"/>
      <c r="OJZ182" s="395"/>
      <c r="OKA182" s="395"/>
      <c r="OKB182" s="395"/>
      <c r="OKC182" s="395"/>
      <c r="OKD182" s="395"/>
      <c r="OKE182" s="395"/>
      <c r="OKF182" s="395"/>
      <c r="OKG182" s="395"/>
      <c r="OKH182" s="395"/>
      <c r="OKI182" s="395"/>
      <c r="OKJ182" s="395"/>
      <c r="OKK182" s="395"/>
      <c r="OKL182" s="395"/>
      <c r="OKM182" s="395"/>
      <c r="OKN182" s="395"/>
      <c r="OKO182" s="395"/>
      <c r="OKP182" s="395"/>
      <c r="OKQ182" s="395"/>
      <c r="OKR182" s="395"/>
      <c r="OKS182" s="395"/>
      <c r="OKT182" s="395"/>
      <c r="OKU182" s="395"/>
      <c r="OKV182" s="395"/>
      <c r="OKW182" s="395"/>
      <c r="OKX182" s="395"/>
      <c r="OKY182" s="395"/>
      <c r="OKZ182" s="395"/>
      <c r="OLA182" s="395"/>
      <c r="OLB182" s="395"/>
      <c r="OLC182" s="395"/>
      <c r="OLD182" s="395"/>
      <c r="OLE182" s="395"/>
      <c r="OLF182" s="395"/>
      <c r="OLG182" s="395"/>
      <c r="OLH182" s="395"/>
      <c r="OLI182" s="395"/>
      <c r="OLJ182" s="395"/>
      <c r="OLK182" s="395"/>
      <c r="OLL182" s="395"/>
      <c r="OLM182" s="395"/>
      <c r="OLN182" s="395"/>
      <c r="OLO182" s="395"/>
      <c r="OLP182" s="395"/>
      <c r="OLQ182" s="395"/>
      <c r="OLR182" s="395"/>
      <c r="OLS182" s="395"/>
      <c r="OLT182" s="395"/>
      <c r="OLU182" s="395"/>
      <c r="OLV182" s="395"/>
      <c r="OLW182" s="395"/>
      <c r="OLX182" s="395"/>
      <c r="OLY182" s="395"/>
      <c r="OLZ182" s="395"/>
      <c r="OMA182" s="395"/>
      <c r="OMB182" s="395"/>
      <c r="OMC182" s="395"/>
      <c r="OMD182" s="395"/>
      <c r="OME182" s="395"/>
      <c r="OMF182" s="395"/>
      <c r="OMG182" s="395"/>
      <c r="OMH182" s="395"/>
      <c r="OMI182" s="395"/>
      <c r="OMJ182" s="395"/>
      <c r="OMK182" s="395"/>
      <c r="OML182" s="395"/>
      <c r="OMM182" s="395"/>
      <c r="OMN182" s="395"/>
      <c r="OMO182" s="395"/>
      <c r="OMP182" s="395"/>
      <c r="OMQ182" s="395"/>
      <c r="OMR182" s="395"/>
      <c r="OMS182" s="395"/>
      <c r="OMT182" s="395"/>
      <c r="OMU182" s="395"/>
      <c r="OMV182" s="395"/>
      <c r="OMW182" s="395"/>
      <c r="OMX182" s="395"/>
      <c r="OMY182" s="395"/>
      <c r="OMZ182" s="395"/>
      <c r="ONA182" s="395"/>
      <c r="ONB182" s="395"/>
      <c r="ONC182" s="395"/>
      <c r="OND182" s="395"/>
      <c r="ONE182" s="395"/>
      <c r="ONF182" s="395"/>
      <c r="ONG182" s="395"/>
      <c r="ONH182" s="395"/>
      <c r="ONI182" s="395"/>
      <c r="ONJ182" s="395"/>
      <c r="ONK182" s="395"/>
      <c r="ONL182" s="395"/>
      <c r="ONM182" s="395"/>
      <c r="ONN182" s="395"/>
      <c r="ONO182" s="395"/>
      <c r="ONP182" s="395"/>
      <c r="ONQ182" s="395"/>
      <c r="ONR182" s="395"/>
      <c r="ONS182" s="395"/>
      <c r="ONT182" s="395"/>
      <c r="ONU182" s="395"/>
      <c r="ONV182" s="395"/>
      <c r="ONW182" s="395"/>
      <c r="ONX182" s="395"/>
      <c r="ONY182" s="395"/>
      <c r="ONZ182" s="395"/>
      <c r="OOA182" s="395"/>
      <c r="OOB182" s="395"/>
      <c r="OOC182" s="395"/>
      <c r="OOD182" s="395"/>
      <c r="OOE182" s="395"/>
      <c r="OOF182" s="395"/>
      <c r="OOG182" s="395"/>
      <c r="OOH182" s="395"/>
      <c r="OOI182" s="395"/>
      <c r="OOJ182" s="395"/>
      <c r="OOK182" s="395"/>
      <c r="OOL182" s="395"/>
      <c r="OOM182" s="395"/>
      <c r="OON182" s="395"/>
      <c r="OOO182" s="395"/>
      <c r="OOP182" s="395"/>
      <c r="OOQ182" s="395"/>
      <c r="OOR182" s="395"/>
      <c r="OOS182" s="395"/>
      <c r="OOT182" s="395"/>
      <c r="OOU182" s="395"/>
      <c r="OOV182" s="395"/>
      <c r="OOW182" s="395"/>
      <c r="OOX182" s="395"/>
      <c r="OOY182" s="395"/>
      <c r="OOZ182" s="395"/>
      <c r="OPA182" s="395"/>
      <c r="OPB182" s="395"/>
      <c r="OPC182" s="395"/>
      <c r="OPD182" s="395"/>
      <c r="OPE182" s="395"/>
      <c r="OPF182" s="395"/>
      <c r="OPG182" s="395"/>
      <c r="OPH182" s="395"/>
      <c r="OPI182" s="395"/>
      <c r="OPJ182" s="395"/>
      <c r="OPK182" s="395"/>
      <c r="OPL182" s="395"/>
      <c r="OPM182" s="395"/>
      <c r="OPN182" s="395"/>
      <c r="OPO182" s="395"/>
      <c r="OPP182" s="395"/>
      <c r="OPQ182" s="395"/>
      <c r="OPR182" s="395"/>
      <c r="OPS182" s="395"/>
      <c r="OPT182" s="395"/>
      <c r="OPU182" s="395"/>
      <c r="OPV182" s="395"/>
      <c r="OPW182" s="395"/>
      <c r="OPX182" s="395"/>
      <c r="OPY182" s="395"/>
      <c r="OPZ182" s="395"/>
      <c r="OQA182" s="395"/>
      <c r="OQB182" s="395"/>
      <c r="OQC182" s="395"/>
      <c r="OQD182" s="395"/>
      <c r="OQE182" s="395"/>
      <c r="OQF182" s="395"/>
      <c r="OQG182" s="395"/>
      <c r="OQH182" s="395"/>
      <c r="OQI182" s="395"/>
      <c r="OQJ182" s="395"/>
      <c r="OQK182" s="395"/>
      <c r="OQL182" s="395"/>
      <c r="OQM182" s="395"/>
      <c r="OQN182" s="395"/>
      <c r="OQO182" s="395"/>
      <c r="OQP182" s="395"/>
      <c r="OQQ182" s="395"/>
      <c r="OQR182" s="395"/>
      <c r="OQS182" s="395"/>
      <c r="OQT182" s="395"/>
      <c r="OQU182" s="395"/>
      <c r="OQV182" s="395"/>
      <c r="OQW182" s="395"/>
      <c r="OQX182" s="395"/>
      <c r="OQY182" s="395"/>
      <c r="OQZ182" s="395"/>
      <c r="ORA182" s="395"/>
      <c r="ORB182" s="395"/>
      <c r="ORC182" s="395"/>
      <c r="ORD182" s="395"/>
      <c r="ORE182" s="395"/>
      <c r="ORF182" s="395"/>
      <c r="ORG182" s="395"/>
      <c r="ORH182" s="395"/>
      <c r="ORI182" s="395"/>
      <c r="ORJ182" s="395"/>
      <c r="ORK182" s="395"/>
      <c r="ORL182" s="395"/>
      <c r="ORM182" s="395"/>
      <c r="ORN182" s="395"/>
      <c r="ORO182" s="395"/>
      <c r="ORP182" s="395"/>
      <c r="ORQ182" s="395"/>
      <c r="ORR182" s="395"/>
      <c r="ORS182" s="395"/>
      <c r="ORT182" s="395"/>
      <c r="ORU182" s="395"/>
      <c r="ORV182" s="395"/>
      <c r="ORW182" s="395"/>
      <c r="ORX182" s="395"/>
      <c r="ORY182" s="395"/>
      <c r="ORZ182" s="395"/>
      <c r="OSA182" s="395"/>
      <c r="OSB182" s="395"/>
      <c r="OSC182" s="395"/>
      <c r="OSD182" s="395"/>
      <c r="OSE182" s="395"/>
      <c r="OSF182" s="395"/>
      <c r="OSG182" s="395"/>
      <c r="OSH182" s="395"/>
      <c r="OSI182" s="395"/>
      <c r="OSJ182" s="395"/>
      <c r="OSK182" s="395"/>
      <c r="OSL182" s="395"/>
      <c r="OSM182" s="395"/>
      <c r="OSN182" s="395"/>
      <c r="OSO182" s="395"/>
      <c r="OSP182" s="395"/>
      <c r="OSQ182" s="395"/>
      <c r="OSR182" s="395"/>
      <c r="OSS182" s="395"/>
      <c r="OST182" s="395"/>
      <c r="OSU182" s="395"/>
      <c r="OSV182" s="395"/>
      <c r="OSW182" s="395"/>
      <c r="OSX182" s="395"/>
      <c r="OSY182" s="395"/>
      <c r="OSZ182" s="395"/>
      <c r="OTA182" s="395"/>
      <c r="OTB182" s="395"/>
      <c r="OTC182" s="395"/>
      <c r="OTD182" s="395"/>
      <c r="OTE182" s="395"/>
      <c r="OTF182" s="395"/>
      <c r="OTG182" s="395"/>
      <c r="OTH182" s="395"/>
      <c r="OTI182" s="395"/>
      <c r="OTJ182" s="395"/>
      <c r="OTK182" s="395"/>
      <c r="OTL182" s="395"/>
      <c r="OTM182" s="395"/>
      <c r="OTN182" s="395"/>
      <c r="OTO182" s="395"/>
      <c r="OTP182" s="395"/>
      <c r="OTQ182" s="395"/>
      <c r="OTR182" s="395"/>
      <c r="OTS182" s="395"/>
      <c r="OTT182" s="395"/>
      <c r="OTU182" s="395"/>
      <c r="OTV182" s="395"/>
      <c r="OTW182" s="395"/>
      <c r="OTX182" s="395"/>
      <c r="OTY182" s="395"/>
      <c r="OTZ182" s="395"/>
      <c r="OUA182" s="395"/>
      <c r="OUB182" s="395"/>
      <c r="OUC182" s="395"/>
      <c r="OUD182" s="395"/>
      <c r="OUE182" s="395"/>
      <c r="OUF182" s="395"/>
      <c r="OUG182" s="395"/>
      <c r="OUH182" s="395"/>
      <c r="OUI182" s="395"/>
      <c r="OUJ182" s="395"/>
      <c r="OUK182" s="395"/>
      <c r="OUL182" s="395"/>
      <c r="OUM182" s="395"/>
      <c r="OUN182" s="395"/>
      <c r="OUO182" s="395"/>
      <c r="OUP182" s="395"/>
      <c r="OUQ182" s="395"/>
      <c r="OUR182" s="395"/>
      <c r="OUS182" s="395"/>
      <c r="OUT182" s="395"/>
      <c r="OUU182" s="395"/>
      <c r="OUV182" s="395"/>
      <c r="OUW182" s="395"/>
      <c r="OUX182" s="395"/>
      <c r="OUY182" s="395"/>
      <c r="OUZ182" s="395"/>
      <c r="OVA182" s="395"/>
      <c r="OVB182" s="395"/>
      <c r="OVC182" s="395"/>
      <c r="OVD182" s="395"/>
      <c r="OVE182" s="395"/>
      <c r="OVF182" s="395"/>
      <c r="OVG182" s="395"/>
      <c r="OVH182" s="395"/>
      <c r="OVI182" s="395"/>
      <c r="OVJ182" s="395"/>
      <c r="OVK182" s="395"/>
      <c r="OVL182" s="395"/>
      <c r="OVM182" s="395"/>
      <c r="OVN182" s="395"/>
      <c r="OVO182" s="395"/>
      <c r="OVP182" s="395"/>
      <c r="OVQ182" s="395"/>
      <c r="OVR182" s="395"/>
      <c r="OVS182" s="395"/>
      <c r="OVT182" s="395"/>
      <c r="OVU182" s="395"/>
      <c r="OVV182" s="395"/>
      <c r="OVW182" s="395"/>
      <c r="OVX182" s="395"/>
      <c r="OVY182" s="395"/>
      <c r="OVZ182" s="395"/>
      <c r="OWA182" s="395"/>
      <c r="OWB182" s="395"/>
      <c r="OWC182" s="395"/>
      <c r="OWD182" s="395"/>
      <c r="OWE182" s="395"/>
      <c r="OWF182" s="395"/>
      <c r="OWG182" s="395"/>
      <c r="OWH182" s="395"/>
      <c r="OWI182" s="395"/>
      <c r="OWJ182" s="395"/>
      <c r="OWK182" s="395"/>
      <c r="OWL182" s="395"/>
      <c r="OWM182" s="395"/>
      <c r="OWN182" s="395"/>
      <c r="OWO182" s="395"/>
      <c r="OWP182" s="395"/>
      <c r="OWQ182" s="395"/>
      <c r="OWR182" s="395"/>
      <c r="OWS182" s="395"/>
      <c r="OWT182" s="395"/>
      <c r="OWU182" s="395"/>
      <c r="OWV182" s="395"/>
      <c r="OWW182" s="395"/>
      <c r="OWX182" s="395"/>
      <c r="OWY182" s="395"/>
      <c r="OWZ182" s="395"/>
      <c r="OXA182" s="395"/>
      <c r="OXB182" s="395"/>
      <c r="OXC182" s="395"/>
      <c r="OXD182" s="395"/>
      <c r="OXE182" s="395"/>
      <c r="OXF182" s="395"/>
      <c r="OXG182" s="395"/>
      <c r="OXH182" s="395"/>
      <c r="OXI182" s="395"/>
      <c r="OXJ182" s="395"/>
      <c r="OXK182" s="395"/>
      <c r="OXL182" s="395"/>
      <c r="OXM182" s="395"/>
      <c r="OXN182" s="395"/>
      <c r="OXO182" s="395"/>
      <c r="OXP182" s="395"/>
      <c r="OXQ182" s="395"/>
      <c r="OXR182" s="395"/>
      <c r="OXS182" s="395"/>
      <c r="OXT182" s="395"/>
      <c r="OXU182" s="395"/>
      <c r="OXV182" s="395"/>
      <c r="OXW182" s="395"/>
      <c r="OXX182" s="395"/>
      <c r="OXY182" s="395"/>
      <c r="OXZ182" s="395"/>
      <c r="OYA182" s="395"/>
      <c r="OYB182" s="395"/>
      <c r="OYC182" s="395"/>
      <c r="OYD182" s="395"/>
      <c r="OYE182" s="395"/>
      <c r="OYF182" s="395"/>
      <c r="OYG182" s="395"/>
      <c r="OYH182" s="395"/>
      <c r="OYI182" s="395"/>
      <c r="OYJ182" s="395"/>
      <c r="OYK182" s="395"/>
      <c r="OYL182" s="395"/>
      <c r="OYM182" s="395"/>
      <c r="OYN182" s="395"/>
      <c r="OYO182" s="395"/>
      <c r="OYP182" s="395"/>
      <c r="OYQ182" s="395"/>
      <c r="OYR182" s="395"/>
      <c r="OYS182" s="395"/>
      <c r="OYT182" s="395"/>
      <c r="OYU182" s="395"/>
      <c r="OYV182" s="395"/>
      <c r="OYW182" s="395"/>
      <c r="OYX182" s="395"/>
      <c r="OYY182" s="395"/>
      <c r="OYZ182" s="395"/>
      <c r="OZA182" s="395"/>
      <c r="OZB182" s="395"/>
      <c r="OZC182" s="395"/>
      <c r="OZD182" s="395"/>
      <c r="OZE182" s="395"/>
      <c r="OZF182" s="395"/>
      <c r="OZG182" s="395"/>
      <c r="OZH182" s="395"/>
      <c r="OZI182" s="395"/>
      <c r="OZJ182" s="395"/>
      <c r="OZK182" s="395"/>
      <c r="OZL182" s="395"/>
      <c r="OZM182" s="395"/>
      <c r="OZN182" s="395"/>
      <c r="OZO182" s="395"/>
      <c r="OZP182" s="395"/>
      <c r="OZQ182" s="395"/>
      <c r="OZR182" s="395"/>
      <c r="OZS182" s="395"/>
      <c r="OZT182" s="395"/>
      <c r="OZU182" s="395"/>
      <c r="OZV182" s="395"/>
      <c r="OZW182" s="395"/>
      <c r="OZX182" s="395"/>
      <c r="OZY182" s="395"/>
      <c r="OZZ182" s="395"/>
      <c r="PAA182" s="395"/>
      <c r="PAB182" s="395"/>
      <c r="PAC182" s="395"/>
      <c r="PAD182" s="395"/>
      <c r="PAE182" s="395"/>
      <c r="PAF182" s="395"/>
      <c r="PAG182" s="395"/>
      <c r="PAH182" s="395"/>
      <c r="PAI182" s="395"/>
      <c r="PAJ182" s="395"/>
      <c r="PAK182" s="395"/>
      <c r="PAL182" s="395"/>
      <c r="PAM182" s="395"/>
      <c r="PAN182" s="395"/>
      <c r="PAO182" s="395"/>
      <c r="PAP182" s="395"/>
      <c r="PAQ182" s="395"/>
      <c r="PAR182" s="395"/>
      <c r="PAS182" s="395"/>
      <c r="PAT182" s="395"/>
      <c r="PAU182" s="395"/>
      <c r="PAV182" s="395"/>
      <c r="PAW182" s="395"/>
      <c r="PAX182" s="395"/>
      <c r="PAY182" s="395"/>
      <c r="PAZ182" s="395"/>
      <c r="PBA182" s="395"/>
      <c r="PBB182" s="395"/>
      <c r="PBC182" s="395"/>
      <c r="PBD182" s="395"/>
      <c r="PBE182" s="395"/>
      <c r="PBF182" s="395"/>
      <c r="PBG182" s="395"/>
      <c r="PBH182" s="395"/>
      <c r="PBI182" s="395"/>
      <c r="PBJ182" s="395"/>
      <c r="PBK182" s="395"/>
      <c r="PBL182" s="395"/>
      <c r="PBM182" s="395"/>
      <c r="PBN182" s="395"/>
      <c r="PBO182" s="395"/>
      <c r="PBP182" s="395"/>
      <c r="PBQ182" s="395"/>
      <c r="PBR182" s="395"/>
      <c r="PBS182" s="395"/>
      <c r="PBT182" s="395"/>
      <c r="PBU182" s="395"/>
      <c r="PBV182" s="395"/>
      <c r="PBW182" s="395"/>
      <c r="PBX182" s="395"/>
      <c r="PBY182" s="395"/>
      <c r="PBZ182" s="395"/>
      <c r="PCA182" s="395"/>
      <c r="PCB182" s="395"/>
      <c r="PCC182" s="395"/>
      <c r="PCD182" s="395"/>
      <c r="PCE182" s="395"/>
      <c r="PCF182" s="395"/>
      <c r="PCG182" s="395"/>
      <c r="PCH182" s="395"/>
      <c r="PCI182" s="395"/>
      <c r="PCJ182" s="395"/>
      <c r="PCK182" s="395"/>
      <c r="PCL182" s="395"/>
      <c r="PCM182" s="395"/>
      <c r="PCN182" s="395"/>
      <c r="PCO182" s="395"/>
      <c r="PCP182" s="395"/>
      <c r="PCQ182" s="395"/>
      <c r="PCR182" s="395"/>
      <c r="PCS182" s="395"/>
      <c r="PCT182" s="395"/>
      <c r="PCU182" s="395"/>
      <c r="PCV182" s="395"/>
      <c r="PCW182" s="395"/>
      <c r="PCX182" s="395"/>
      <c r="PCY182" s="395"/>
      <c r="PCZ182" s="395"/>
      <c r="PDA182" s="395"/>
      <c r="PDB182" s="395"/>
      <c r="PDC182" s="395"/>
      <c r="PDD182" s="395"/>
      <c r="PDE182" s="395"/>
      <c r="PDF182" s="395"/>
      <c r="PDG182" s="395"/>
      <c r="PDH182" s="395"/>
      <c r="PDI182" s="395"/>
      <c r="PDJ182" s="395"/>
      <c r="PDK182" s="395"/>
      <c r="PDL182" s="395"/>
      <c r="PDM182" s="395"/>
      <c r="PDN182" s="395"/>
      <c r="PDO182" s="395"/>
      <c r="PDP182" s="395"/>
      <c r="PDQ182" s="395"/>
      <c r="PDR182" s="395"/>
      <c r="PDS182" s="395"/>
      <c r="PDT182" s="395"/>
      <c r="PDU182" s="395"/>
      <c r="PDV182" s="395"/>
      <c r="PDW182" s="395"/>
      <c r="PDX182" s="395"/>
      <c r="PDY182" s="395"/>
      <c r="PDZ182" s="395"/>
      <c r="PEA182" s="395"/>
      <c r="PEB182" s="395"/>
      <c r="PEC182" s="395"/>
      <c r="PED182" s="395"/>
      <c r="PEE182" s="395"/>
      <c r="PEF182" s="395"/>
      <c r="PEG182" s="395"/>
      <c r="PEH182" s="395"/>
      <c r="PEI182" s="395"/>
      <c r="PEJ182" s="395"/>
      <c r="PEK182" s="395"/>
      <c r="PEL182" s="395"/>
      <c r="PEM182" s="395"/>
      <c r="PEN182" s="395"/>
      <c r="PEO182" s="395"/>
      <c r="PEP182" s="395"/>
      <c r="PEQ182" s="395"/>
      <c r="PER182" s="395"/>
      <c r="PES182" s="395"/>
      <c r="PET182" s="395"/>
      <c r="PEU182" s="395"/>
      <c r="PEV182" s="395"/>
      <c r="PEW182" s="395"/>
      <c r="PEX182" s="395"/>
      <c r="PEY182" s="395"/>
      <c r="PEZ182" s="395"/>
      <c r="PFA182" s="395"/>
      <c r="PFB182" s="395"/>
      <c r="PFC182" s="395"/>
      <c r="PFD182" s="395"/>
      <c r="PFE182" s="395"/>
      <c r="PFF182" s="395"/>
      <c r="PFG182" s="395"/>
      <c r="PFH182" s="395"/>
      <c r="PFI182" s="395"/>
      <c r="PFJ182" s="395"/>
      <c r="PFK182" s="395"/>
      <c r="PFL182" s="395"/>
      <c r="PFM182" s="395"/>
      <c r="PFN182" s="395"/>
      <c r="PFO182" s="395"/>
      <c r="PFP182" s="395"/>
      <c r="PFQ182" s="395"/>
      <c r="PFR182" s="395"/>
      <c r="PFS182" s="395"/>
      <c r="PFT182" s="395"/>
      <c r="PFU182" s="395"/>
      <c r="PFV182" s="395"/>
      <c r="PFW182" s="395"/>
      <c r="PFX182" s="395"/>
      <c r="PFY182" s="395"/>
      <c r="PFZ182" s="395"/>
      <c r="PGA182" s="395"/>
      <c r="PGB182" s="395"/>
      <c r="PGC182" s="395"/>
      <c r="PGD182" s="395"/>
      <c r="PGE182" s="395"/>
      <c r="PGF182" s="395"/>
      <c r="PGG182" s="395"/>
      <c r="PGH182" s="395"/>
      <c r="PGI182" s="395"/>
      <c r="PGJ182" s="395"/>
      <c r="PGK182" s="395"/>
      <c r="PGL182" s="395"/>
      <c r="PGM182" s="395"/>
      <c r="PGN182" s="395"/>
      <c r="PGO182" s="395"/>
      <c r="PGP182" s="395"/>
      <c r="PGQ182" s="395"/>
      <c r="PGR182" s="395"/>
      <c r="PGS182" s="395"/>
      <c r="PGT182" s="395"/>
      <c r="PGU182" s="395"/>
      <c r="PGV182" s="395"/>
      <c r="PGW182" s="395"/>
      <c r="PGX182" s="395"/>
      <c r="PGY182" s="395"/>
      <c r="PGZ182" s="395"/>
      <c r="PHA182" s="395"/>
      <c r="PHB182" s="395"/>
      <c r="PHC182" s="395"/>
      <c r="PHD182" s="395"/>
      <c r="PHE182" s="395"/>
      <c r="PHF182" s="395"/>
      <c r="PHG182" s="395"/>
      <c r="PHH182" s="395"/>
      <c r="PHI182" s="395"/>
      <c r="PHJ182" s="395"/>
      <c r="PHK182" s="395"/>
      <c r="PHL182" s="395"/>
      <c r="PHM182" s="395"/>
      <c r="PHN182" s="395"/>
      <c r="PHO182" s="395"/>
      <c r="PHP182" s="395"/>
      <c r="PHQ182" s="395"/>
      <c r="PHR182" s="395"/>
      <c r="PHS182" s="395"/>
      <c r="PHT182" s="395"/>
      <c r="PHU182" s="395"/>
      <c r="PHV182" s="395"/>
      <c r="PHW182" s="395"/>
      <c r="PHX182" s="395"/>
      <c r="PHY182" s="395"/>
      <c r="PHZ182" s="395"/>
      <c r="PIA182" s="395"/>
      <c r="PIB182" s="395"/>
      <c r="PIC182" s="395"/>
      <c r="PID182" s="395"/>
      <c r="PIE182" s="395"/>
      <c r="PIF182" s="395"/>
      <c r="PIG182" s="395"/>
      <c r="PIH182" s="395"/>
      <c r="PII182" s="395"/>
      <c r="PIJ182" s="395"/>
      <c r="PIK182" s="395"/>
      <c r="PIL182" s="395"/>
      <c r="PIM182" s="395"/>
      <c r="PIN182" s="395"/>
      <c r="PIO182" s="395"/>
      <c r="PIP182" s="395"/>
      <c r="PIQ182" s="395"/>
      <c r="PIR182" s="395"/>
      <c r="PIS182" s="395"/>
      <c r="PIT182" s="395"/>
      <c r="PIU182" s="395"/>
      <c r="PIV182" s="395"/>
      <c r="PIW182" s="395"/>
      <c r="PIX182" s="395"/>
      <c r="PIY182" s="395"/>
      <c r="PIZ182" s="395"/>
      <c r="PJA182" s="395"/>
      <c r="PJB182" s="395"/>
      <c r="PJC182" s="395"/>
      <c r="PJD182" s="395"/>
      <c r="PJE182" s="395"/>
      <c r="PJF182" s="395"/>
      <c r="PJG182" s="395"/>
      <c r="PJH182" s="395"/>
      <c r="PJI182" s="395"/>
      <c r="PJJ182" s="395"/>
      <c r="PJK182" s="395"/>
      <c r="PJL182" s="395"/>
      <c r="PJM182" s="395"/>
      <c r="PJN182" s="395"/>
      <c r="PJO182" s="395"/>
      <c r="PJP182" s="395"/>
      <c r="PJQ182" s="395"/>
      <c r="PJR182" s="395"/>
      <c r="PJS182" s="395"/>
      <c r="PJT182" s="395"/>
      <c r="PJU182" s="395"/>
      <c r="PJV182" s="395"/>
      <c r="PJW182" s="395"/>
      <c r="PJX182" s="395"/>
      <c r="PJY182" s="395"/>
      <c r="PJZ182" s="395"/>
      <c r="PKA182" s="395"/>
      <c r="PKB182" s="395"/>
      <c r="PKC182" s="395"/>
      <c r="PKD182" s="395"/>
      <c r="PKE182" s="395"/>
      <c r="PKF182" s="395"/>
      <c r="PKG182" s="395"/>
      <c r="PKH182" s="395"/>
      <c r="PKI182" s="395"/>
      <c r="PKJ182" s="395"/>
      <c r="PKK182" s="395"/>
      <c r="PKL182" s="395"/>
      <c r="PKM182" s="395"/>
      <c r="PKN182" s="395"/>
      <c r="PKO182" s="395"/>
      <c r="PKP182" s="395"/>
      <c r="PKQ182" s="395"/>
      <c r="PKR182" s="395"/>
      <c r="PKS182" s="395"/>
      <c r="PKT182" s="395"/>
      <c r="PKU182" s="395"/>
      <c r="PKV182" s="395"/>
      <c r="PKW182" s="395"/>
      <c r="PKX182" s="395"/>
      <c r="PKY182" s="395"/>
      <c r="PKZ182" s="395"/>
      <c r="PLA182" s="395"/>
      <c r="PLB182" s="395"/>
      <c r="PLC182" s="395"/>
      <c r="PLD182" s="395"/>
      <c r="PLE182" s="395"/>
      <c r="PLF182" s="395"/>
      <c r="PLG182" s="395"/>
      <c r="PLH182" s="395"/>
      <c r="PLI182" s="395"/>
      <c r="PLJ182" s="395"/>
      <c r="PLK182" s="395"/>
      <c r="PLL182" s="395"/>
      <c r="PLM182" s="395"/>
      <c r="PLN182" s="395"/>
      <c r="PLO182" s="395"/>
      <c r="PLP182" s="395"/>
      <c r="PLQ182" s="395"/>
      <c r="PLR182" s="395"/>
      <c r="PLS182" s="395"/>
      <c r="PLT182" s="395"/>
      <c r="PLU182" s="395"/>
      <c r="PLV182" s="395"/>
      <c r="PLW182" s="395"/>
      <c r="PLX182" s="395"/>
      <c r="PLY182" s="395"/>
      <c r="PLZ182" s="395"/>
      <c r="PMA182" s="395"/>
      <c r="PMB182" s="395"/>
      <c r="PMC182" s="395"/>
      <c r="PMD182" s="395"/>
      <c r="PME182" s="395"/>
      <c r="PMF182" s="395"/>
      <c r="PMG182" s="395"/>
      <c r="PMH182" s="395"/>
      <c r="PMI182" s="395"/>
      <c r="PMJ182" s="395"/>
      <c r="PMK182" s="395"/>
      <c r="PML182" s="395"/>
      <c r="PMM182" s="395"/>
      <c r="PMN182" s="395"/>
      <c r="PMO182" s="395"/>
      <c r="PMP182" s="395"/>
      <c r="PMQ182" s="395"/>
      <c r="PMR182" s="395"/>
      <c r="PMS182" s="395"/>
      <c r="PMT182" s="395"/>
      <c r="PMU182" s="395"/>
      <c r="PMV182" s="395"/>
      <c r="PMW182" s="395"/>
      <c r="PMX182" s="395"/>
      <c r="PMY182" s="395"/>
      <c r="PMZ182" s="395"/>
      <c r="PNA182" s="395"/>
      <c r="PNB182" s="395"/>
      <c r="PNC182" s="395"/>
      <c r="PND182" s="395"/>
      <c r="PNE182" s="395"/>
      <c r="PNF182" s="395"/>
      <c r="PNG182" s="395"/>
      <c r="PNH182" s="395"/>
      <c r="PNI182" s="395"/>
      <c r="PNJ182" s="395"/>
      <c r="PNK182" s="395"/>
      <c r="PNL182" s="395"/>
      <c r="PNM182" s="395"/>
      <c r="PNN182" s="395"/>
      <c r="PNO182" s="395"/>
      <c r="PNP182" s="395"/>
      <c r="PNQ182" s="395"/>
      <c r="PNR182" s="395"/>
      <c r="PNS182" s="395"/>
      <c r="PNT182" s="395"/>
      <c r="PNU182" s="395"/>
      <c r="PNV182" s="395"/>
      <c r="PNW182" s="395"/>
      <c r="PNX182" s="395"/>
      <c r="PNY182" s="395"/>
      <c r="PNZ182" s="395"/>
      <c r="POA182" s="395"/>
      <c r="POB182" s="395"/>
      <c r="POC182" s="395"/>
      <c r="POD182" s="395"/>
      <c r="POE182" s="395"/>
      <c r="POF182" s="395"/>
      <c r="POG182" s="395"/>
      <c r="POH182" s="395"/>
      <c r="POI182" s="395"/>
      <c r="POJ182" s="395"/>
      <c r="POK182" s="395"/>
      <c r="POL182" s="395"/>
      <c r="POM182" s="395"/>
      <c r="PON182" s="395"/>
      <c r="POO182" s="395"/>
      <c r="POP182" s="395"/>
      <c r="POQ182" s="395"/>
      <c r="POR182" s="395"/>
      <c r="POS182" s="395"/>
      <c r="POT182" s="395"/>
      <c r="POU182" s="395"/>
      <c r="POV182" s="395"/>
      <c r="POW182" s="395"/>
      <c r="POX182" s="395"/>
      <c r="POY182" s="395"/>
      <c r="POZ182" s="395"/>
      <c r="PPA182" s="395"/>
      <c r="PPB182" s="395"/>
      <c r="PPC182" s="395"/>
      <c r="PPD182" s="395"/>
      <c r="PPE182" s="395"/>
      <c r="PPF182" s="395"/>
      <c r="PPG182" s="395"/>
      <c r="PPH182" s="395"/>
      <c r="PPI182" s="395"/>
      <c r="PPJ182" s="395"/>
      <c r="PPK182" s="395"/>
      <c r="PPL182" s="395"/>
      <c r="PPM182" s="395"/>
      <c r="PPN182" s="395"/>
      <c r="PPO182" s="395"/>
      <c r="PPP182" s="395"/>
      <c r="PPQ182" s="395"/>
      <c r="PPR182" s="395"/>
      <c r="PPS182" s="395"/>
      <c r="PPT182" s="395"/>
      <c r="PPU182" s="395"/>
      <c r="PPV182" s="395"/>
      <c r="PPW182" s="395"/>
      <c r="PPX182" s="395"/>
      <c r="PPY182" s="395"/>
      <c r="PPZ182" s="395"/>
      <c r="PQA182" s="395"/>
      <c r="PQB182" s="395"/>
      <c r="PQC182" s="395"/>
      <c r="PQD182" s="395"/>
      <c r="PQE182" s="395"/>
      <c r="PQF182" s="395"/>
      <c r="PQG182" s="395"/>
      <c r="PQH182" s="395"/>
      <c r="PQI182" s="395"/>
      <c r="PQJ182" s="395"/>
      <c r="PQK182" s="395"/>
      <c r="PQL182" s="395"/>
      <c r="PQM182" s="395"/>
      <c r="PQN182" s="395"/>
      <c r="PQO182" s="395"/>
      <c r="PQP182" s="395"/>
      <c r="PQQ182" s="395"/>
      <c r="PQR182" s="395"/>
      <c r="PQS182" s="395"/>
      <c r="PQT182" s="395"/>
      <c r="PQU182" s="395"/>
      <c r="PQV182" s="395"/>
      <c r="PQW182" s="395"/>
      <c r="PQX182" s="395"/>
      <c r="PQY182" s="395"/>
      <c r="PQZ182" s="395"/>
      <c r="PRA182" s="395"/>
      <c r="PRB182" s="395"/>
      <c r="PRC182" s="395"/>
      <c r="PRD182" s="395"/>
      <c r="PRE182" s="395"/>
      <c r="PRF182" s="395"/>
      <c r="PRG182" s="395"/>
      <c r="PRH182" s="395"/>
      <c r="PRI182" s="395"/>
      <c r="PRJ182" s="395"/>
      <c r="PRK182" s="395"/>
      <c r="PRL182" s="395"/>
      <c r="PRM182" s="395"/>
      <c r="PRN182" s="395"/>
      <c r="PRO182" s="395"/>
      <c r="PRP182" s="395"/>
      <c r="PRQ182" s="395"/>
      <c r="PRR182" s="395"/>
      <c r="PRS182" s="395"/>
      <c r="PRT182" s="395"/>
      <c r="PRU182" s="395"/>
      <c r="PRV182" s="395"/>
      <c r="PRW182" s="395"/>
      <c r="PRX182" s="395"/>
      <c r="PRY182" s="395"/>
      <c r="PRZ182" s="395"/>
      <c r="PSA182" s="395"/>
      <c r="PSB182" s="395"/>
      <c r="PSC182" s="395"/>
      <c r="PSD182" s="395"/>
      <c r="PSE182" s="395"/>
      <c r="PSF182" s="395"/>
      <c r="PSG182" s="395"/>
      <c r="PSH182" s="395"/>
      <c r="PSI182" s="395"/>
      <c r="PSJ182" s="395"/>
      <c r="PSK182" s="395"/>
      <c r="PSL182" s="395"/>
      <c r="PSM182" s="395"/>
      <c r="PSN182" s="395"/>
      <c r="PSO182" s="395"/>
      <c r="PSP182" s="395"/>
      <c r="PSQ182" s="395"/>
      <c r="PSR182" s="395"/>
      <c r="PSS182" s="395"/>
      <c r="PST182" s="395"/>
      <c r="PSU182" s="395"/>
      <c r="PSV182" s="395"/>
      <c r="PSW182" s="395"/>
      <c r="PSX182" s="395"/>
      <c r="PSY182" s="395"/>
      <c r="PSZ182" s="395"/>
      <c r="PTA182" s="395"/>
      <c r="PTB182" s="395"/>
      <c r="PTC182" s="395"/>
      <c r="PTD182" s="395"/>
      <c r="PTE182" s="395"/>
      <c r="PTF182" s="395"/>
      <c r="PTG182" s="395"/>
      <c r="PTH182" s="395"/>
      <c r="PTI182" s="395"/>
      <c r="PTJ182" s="395"/>
      <c r="PTK182" s="395"/>
      <c r="PTL182" s="395"/>
      <c r="PTM182" s="395"/>
      <c r="PTN182" s="395"/>
      <c r="PTO182" s="395"/>
      <c r="PTP182" s="395"/>
      <c r="PTQ182" s="395"/>
      <c r="PTR182" s="395"/>
      <c r="PTS182" s="395"/>
      <c r="PTT182" s="395"/>
      <c r="PTU182" s="395"/>
      <c r="PTV182" s="395"/>
      <c r="PTW182" s="395"/>
      <c r="PTX182" s="395"/>
      <c r="PTY182" s="395"/>
      <c r="PTZ182" s="395"/>
      <c r="PUA182" s="395"/>
      <c r="PUB182" s="395"/>
      <c r="PUC182" s="395"/>
      <c r="PUD182" s="395"/>
      <c r="PUE182" s="395"/>
      <c r="PUF182" s="395"/>
      <c r="PUG182" s="395"/>
      <c r="PUH182" s="395"/>
      <c r="PUI182" s="395"/>
      <c r="PUJ182" s="395"/>
      <c r="PUK182" s="395"/>
      <c r="PUL182" s="395"/>
      <c r="PUM182" s="395"/>
      <c r="PUN182" s="395"/>
      <c r="PUO182" s="395"/>
      <c r="PUP182" s="395"/>
      <c r="PUQ182" s="395"/>
      <c r="PUR182" s="395"/>
      <c r="PUS182" s="395"/>
      <c r="PUT182" s="395"/>
      <c r="PUU182" s="395"/>
      <c r="PUV182" s="395"/>
      <c r="PUW182" s="395"/>
      <c r="PUX182" s="395"/>
      <c r="PUY182" s="395"/>
      <c r="PUZ182" s="395"/>
      <c r="PVA182" s="395"/>
      <c r="PVB182" s="395"/>
      <c r="PVC182" s="395"/>
      <c r="PVD182" s="395"/>
      <c r="PVE182" s="395"/>
      <c r="PVF182" s="395"/>
      <c r="PVG182" s="395"/>
      <c r="PVH182" s="395"/>
      <c r="PVI182" s="395"/>
      <c r="PVJ182" s="395"/>
      <c r="PVK182" s="395"/>
      <c r="PVL182" s="395"/>
      <c r="PVM182" s="395"/>
      <c r="PVN182" s="395"/>
      <c r="PVO182" s="395"/>
      <c r="PVP182" s="395"/>
      <c r="PVQ182" s="395"/>
      <c r="PVR182" s="395"/>
      <c r="PVS182" s="395"/>
      <c r="PVT182" s="395"/>
      <c r="PVU182" s="395"/>
      <c r="PVV182" s="395"/>
      <c r="PVW182" s="395"/>
      <c r="PVX182" s="395"/>
      <c r="PVY182" s="395"/>
      <c r="PVZ182" s="395"/>
      <c r="PWA182" s="395"/>
      <c r="PWB182" s="395"/>
      <c r="PWC182" s="395"/>
      <c r="PWD182" s="395"/>
      <c r="PWE182" s="395"/>
      <c r="PWF182" s="395"/>
      <c r="PWG182" s="395"/>
      <c r="PWH182" s="395"/>
      <c r="PWI182" s="395"/>
      <c r="PWJ182" s="395"/>
      <c r="PWK182" s="395"/>
      <c r="PWL182" s="395"/>
      <c r="PWM182" s="395"/>
      <c r="PWN182" s="395"/>
      <c r="PWO182" s="395"/>
      <c r="PWP182" s="395"/>
      <c r="PWQ182" s="395"/>
      <c r="PWR182" s="395"/>
      <c r="PWS182" s="395"/>
      <c r="PWT182" s="395"/>
      <c r="PWU182" s="395"/>
      <c r="PWV182" s="395"/>
      <c r="PWW182" s="395"/>
      <c r="PWX182" s="395"/>
      <c r="PWY182" s="395"/>
      <c r="PWZ182" s="395"/>
      <c r="PXA182" s="395"/>
      <c r="PXB182" s="395"/>
      <c r="PXC182" s="395"/>
      <c r="PXD182" s="395"/>
      <c r="PXE182" s="395"/>
      <c r="PXF182" s="395"/>
      <c r="PXG182" s="395"/>
      <c r="PXH182" s="395"/>
      <c r="PXI182" s="395"/>
      <c r="PXJ182" s="395"/>
      <c r="PXK182" s="395"/>
      <c r="PXL182" s="395"/>
      <c r="PXM182" s="395"/>
      <c r="PXN182" s="395"/>
      <c r="PXO182" s="395"/>
      <c r="PXP182" s="395"/>
      <c r="PXQ182" s="395"/>
      <c r="PXR182" s="395"/>
      <c r="PXS182" s="395"/>
      <c r="PXT182" s="395"/>
      <c r="PXU182" s="395"/>
      <c r="PXV182" s="395"/>
      <c r="PXW182" s="395"/>
      <c r="PXX182" s="395"/>
      <c r="PXY182" s="395"/>
      <c r="PXZ182" s="395"/>
      <c r="PYA182" s="395"/>
      <c r="PYB182" s="395"/>
      <c r="PYC182" s="395"/>
      <c r="PYD182" s="395"/>
      <c r="PYE182" s="395"/>
      <c r="PYF182" s="395"/>
      <c r="PYG182" s="395"/>
      <c r="PYH182" s="395"/>
      <c r="PYI182" s="395"/>
      <c r="PYJ182" s="395"/>
      <c r="PYK182" s="395"/>
      <c r="PYL182" s="395"/>
      <c r="PYM182" s="395"/>
      <c r="PYN182" s="395"/>
      <c r="PYO182" s="395"/>
      <c r="PYP182" s="395"/>
      <c r="PYQ182" s="395"/>
      <c r="PYR182" s="395"/>
      <c r="PYS182" s="395"/>
      <c r="PYT182" s="395"/>
      <c r="PYU182" s="395"/>
      <c r="PYV182" s="395"/>
      <c r="PYW182" s="395"/>
      <c r="PYX182" s="395"/>
      <c r="PYY182" s="395"/>
      <c r="PYZ182" s="395"/>
      <c r="PZA182" s="395"/>
      <c r="PZB182" s="395"/>
      <c r="PZC182" s="395"/>
      <c r="PZD182" s="395"/>
      <c r="PZE182" s="395"/>
      <c r="PZF182" s="395"/>
      <c r="PZG182" s="395"/>
      <c r="PZH182" s="395"/>
      <c r="PZI182" s="395"/>
      <c r="PZJ182" s="395"/>
      <c r="PZK182" s="395"/>
      <c r="PZL182" s="395"/>
      <c r="PZM182" s="395"/>
      <c r="PZN182" s="395"/>
      <c r="PZO182" s="395"/>
      <c r="PZP182" s="395"/>
      <c r="PZQ182" s="395"/>
      <c r="PZR182" s="395"/>
      <c r="PZS182" s="395"/>
      <c r="PZT182" s="395"/>
      <c r="PZU182" s="395"/>
      <c r="PZV182" s="395"/>
      <c r="PZW182" s="395"/>
      <c r="PZX182" s="395"/>
      <c r="PZY182" s="395"/>
      <c r="PZZ182" s="395"/>
      <c r="QAA182" s="395"/>
      <c r="QAB182" s="395"/>
      <c r="QAC182" s="395"/>
      <c r="QAD182" s="395"/>
      <c r="QAE182" s="395"/>
      <c r="QAF182" s="395"/>
      <c r="QAG182" s="395"/>
      <c r="QAH182" s="395"/>
      <c r="QAI182" s="395"/>
      <c r="QAJ182" s="395"/>
      <c r="QAK182" s="395"/>
      <c r="QAL182" s="395"/>
      <c r="QAM182" s="395"/>
      <c r="QAN182" s="395"/>
      <c r="QAO182" s="395"/>
      <c r="QAP182" s="395"/>
      <c r="QAQ182" s="395"/>
      <c r="QAR182" s="395"/>
      <c r="QAS182" s="395"/>
      <c r="QAT182" s="395"/>
      <c r="QAU182" s="395"/>
      <c r="QAV182" s="395"/>
      <c r="QAW182" s="395"/>
      <c r="QAX182" s="395"/>
      <c r="QAY182" s="395"/>
      <c r="QAZ182" s="395"/>
      <c r="QBA182" s="395"/>
      <c r="QBB182" s="395"/>
      <c r="QBC182" s="395"/>
      <c r="QBD182" s="395"/>
      <c r="QBE182" s="395"/>
      <c r="QBF182" s="395"/>
      <c r="QBG182" s="395"/>
      <c r="QBH182" s="395"/>
      <c r="QBI182" s="395"/>
      <c r="QBJ182" s="395"/>
      <c r="QBK182" s="395"/>
      <c r="QBL182" s="395"/>
      <c r="QBM182" s="395"/>
      <c r="QBN182" s="395"/>
      <c r="QBO182" s="395"/>
      <c r="QBP182" s="395"/>
      <c r="QBQ182" s="395"/>
      <c r="QBR182" s="395"/>
      <c r="QBS182" s="395"/>
      <c r="QBT182" s="395"/>
      <c r="QBU182" s="395"/>
      <c r="QBV182" s="395"/>
      <c r="QBW182" s="395"/>
      <c r="QBX182" s="395"/>
      <c r="QBY182" s="395"/>
      <c r="QBZ182" s="395"/>
      <c r="QCA182" s="395"/>
      <c r="QCB182" s="395"/>
      <c r="QCC182" s="395"/>
      <c r="QCD182" s="395"/>
      <c r="QCE182" s="395"/>
      <c r="QCF182" s="395"/>
      <c r="QCG182" s="395"/>
      <c r="QCH182" s="395"/>
      <c r="QCI182" s="395"/>
      <c r="QCJ182" s="395"/>
      <c r="QCK182" s="395"/>
      <c r="QCL182" s="395"/>
      <c r="QCM182" s="395"/>
      <c r="QCN182" s="395"/>
      <c r="QCO182" s="395"/>
      <c r="QCP182" s="395"/>
      <c r="QCQ182" s="395"/>
      <c r="QCR182" s="395"/>
      <c r="QCS182" s="395"/>
      <c r="QCT182" s="395"/>
      <c r="QCU182" s="395"/>
      <c r="QCV182" s="395"/>
      <c r="QCW182" s="395"/>
      <c r="QCX182" s="395"/>
      <c r="QCY182" s="395"/>
      <c r="QCZ182" s="395"/>
      <c r="QDA182" s="395"/>
      <c r="QDB182" s="395"/>
      <c r="QDC182" s="395"/>
      <c r="QDD182" s="395"/>
      <c r="QDE182" s="395"/>
      <c r="QDF182" s="395"/>
      <c r="QDG182" s="395"/>
      <c r="QDH182" s="395"/>
      <c r="QDI182" s="395"/>
      <c r="QDJ182" s="395"/>
      <c r="QDK182" s="395"/>
      <c r="QDL182" s="395"/>
      <c r="QDM182" s="395"/>
      <c r="QDN182" s="395"/>
      <c r="QDO182" s="395"/>
      <c r="QDP182" s="395"/>
      <c r="QDQ182" s="395"/>
      <c r="QDR182" s="395"/>
      <c r="QDS182" s="395"/>
      <c r="QDT182" s="395"/>
      <c r="QDU182" s="395"/>
      <c r="QDV182" s="395"/>
      <c r="QDW182" s="395"/>
      <c r="QDX182" s="395"/>
      <c r="QDY182" s="395"/>
      <c r="QDZ182" s="395"/>
      <c r="QEA182" s="395"/>
      <c r="QEB182" s="395"/>
      <c r="QEC182" s="395"/>
      <c r="QED182" s="395"/>
      <c r="QEE182" s="395"/>
      <c r="QEF182" s="395"/>
      <c r="QEG182" s="395"/>
      <c r="QEH182" s="395"/>
      <c r="QEI182" s="395"/>
      <c r="QEJ182" s="395"/>
      <c r="QEK182" s="395"/>
      <c r="QEL182" s="395"/>
      <c r="QEM182" s="395"/>
      <c r="QEN182" s="395"/>
      <c r="QEO182" s="395"/>
      <c r="QEP182" s="395"/>
      <c r="QEQ182" s="395"/>
      <c r="QER182" s="395"/>
      <c r="QES182" s="395"/>
      <c r="QET182" s="395"/>
      <c r="QEU182" s="395"/>
      <c r="QEV182" s="395"/>
      <c r="QEW182" s="395"/>
      <c r="QEX182" s="395"/>
      <c r="QEY182" s="395"/>
      <c r="QEZ182" s="395"/>
      <c r="QFA182" s="395"/>
      <c r="QFB182" s="395"/>
      <c r="QFC182" s="395"/>
      <c r="QFD182" s="395"/>
      <c r="QFE182" s="395"/>
      <c r="QFF182" s="395"/>
      <c r="QFG182" s="395"/>
      <c r="QFH182" s="395"/>
      <c r="QFI182" s="395"/>
      <c r="QFJ182" s="395"/>
      <c r="QFK182" s="395"/>
      <c r="QFL182" s="395"/>
      <c r="QFM182" s="395"/>
      <c r="QFN182" s="395"/>
      <c r="QFO182" s="395"/>
      <c r="QFP182" s="395"/>
      <c r="QFQ182" s="395"/>
      <c r="QFR182" s="395"/>
      <c r="QFS182" s="395"/>
      <c r="QFT182" s="395"/>
      <c r="QFU182" s="395"/>
      <c r="QFV182" s="395"/>
      <c r="QFW182" s="395"/>
      <c r="QFX182" s="395"/>
      <c r="QFY182" s="395"/>
      <c r="QFZ182" s="395"/>
      <c r="QGA182" s="395"/>
      <c r="QGB182" s="395"/>
      <c r="QGC182" s="395"/>
      <c r="QGD182" s="395"/>
      <c r="QGE182" s="395"/>
      <c r="QGF182" s="395"/>
      <c r="QGG182" s="395"/>
      <c r="QGH182" s="395"/>
      <c r="QGI182" s="395"/>
      <c r="QGJ182" s="395"/>
      <c r="QGK182" s="395"/>
      <c r="QGL182" s="395"/>
      <c r="QGM182" s="395"/>
      <c r="QGN182" s="395"/>
      <c r="QGO182" s="395"/>
      <c r="QGP182" s="395"/>
      <c r="QGQ182" s="395"/>
      <c r="QGR182" s="395"/>
      <c r="QGS182" s="395"/>
      <c r="QGT182" s="395"/>
      <c r="QGU182" s="395"/>
      <c r="QGV182" s="395"/>
      <c r="QGW182" s="395"/>
      <c r="QGX182" s="395"/>
      <c r="QGY182" s="395"/>
      <c r="QGZ182" s="395"/>
      <c r="QHA182" s="395"/>
      <c r="QHB182" s="395"/>
      <c r="QHC182" s="395"/>
      <c r="QHD182" s="395"/>
      <c r="QHE182" s="395"/>
      <c r="QHF182" s="395"/>
      <c r="QHG182" s="395"/>
      <c r="QHH182" s="395"/>
      <c r="QHI182" s="395"/>
      <c r="QHJ182" s="395"/>
      <c r="QHK182" s="395"/>
      <c r="QHL182" s="395"/>
      <c r="QHM182" s="395"/>
      <c r="QHN182" s="395"/>
      <c r="QHO182" s="395"/>
      <c r="QHP182" s="395"/>
      <c r="QHQ182" s="395"/>
      <c r="QHR182" s="395"/>
      <c r="QHS182" s="395"/>
      <c r="QHT182" s="395"/>
      <c r="QHU182" s="395"/>
      <c r="QHV182" s="395"/>
      <c r="QHW182" s="395"/>
      <c r="QHX182" s="395"/>
      <c r="QHY182" s="395"/>
      <c r="QHZ182" s="395"/>
      <c r="QIA182" s="395"/>
      <c r="QIB182" s="395"/>
      <c r="QIC182" s="395"/>
      <c r="QID182" s="395"/>
      <c r="QIE182" s="395"/>
      <c r="QIF182" s="395"/>
      <c r="QIG182" s="395"/>
      <c r="QIH182" s="395"/>
      <c r="QII182" s="395"/>
      <c r="QIJ182" s="395"/>
      <c r="QIK182" s="395"/>
      <c r="QIL182" s="395"/>
      <c r="QIM182" s="395"/>
      <c r="QIN182" s="395"/>
      <c r="QIO182" s="395"/>
      <c r="QIP182" s="395"/>
      <c r="QIQ182" s="395"/>
      <c r="QIR182" s="395"/>
      <c r="QIS182" s="395"/>
      <c r="QIT182" s="395"/>
      <c r="QIU182" s="395"/>
      <c r="QIV182" s="395"/>
      <c r="QIW182" s="395"/>
      <c r="QIX182" s="395"/>
      <c r="QIY182" s="395"/>
      <c r="QIZ182" s="395"/>
      <c r="QJA182" s="395"/>
      <c r="QJB182" s="395"/>
      <c r="QJC182" s="395"/>
      <c r="QJD182" s="395"/>
      <c r="QJE182" s="395"/>
      <c r="QJF182" s="395"/>
      <c r="QJG182" s="395"/>
      <c r="QJH182" s="395"/>
      <c r="QJI182" s="395"/>
      <c r="QJJ182" s="395"/>
      <c r="QJK182" s="395"/>
      <c r="QJL182" s="395"/>
      <c r="QJM182" s="395"/>
      <c r="QJN182" s="395"/>
      <c r="QJO182" s="395"/>
      <c r="QJP182" s="395"/>
      <c r="QJQ182" s="395"/>
      <c r="QJR182" s="395"/>
      <c r="QJS182" s="395"/>
      <c r="QJT182" s="395"/>
      <c r="QJU182" s="395"/>
      <c r="QJV182" s="395"/>
      <c r="QJW182" s="395"/>
      <c r="QJX182" s="395"/>
      <c r="QJY182" s="395"/>
      <c r="QJZ182" s="395"/>
      <c r="QKA182" s="395"/>
      <c r="QKB182" s="395"/>
      <c r="QKC182" s="395"/>
      <c r="QKD182" s="395"/>
      <c r="QKE182" s="395"/>
      <c r="QKF182" s="395"/>
      <c r="QKG182" s="395"/>
      <c r="QKH182" s="395"/>
      <c r="QKI182" s="395"/>
      <c r="QKJ182" s="395"/>
      <c r="QKK182" s="395"/>
      <c r="QKL182" s="395"/>
      <c r="QKM182" s="395"/>
      <c r="QKN182" s="395"/>
      <c r="QKO182" s="395"/>
      <c r="QKP182" s="395"/>
      <c r="QKQ182" s="395"/>
      <c r="QKR182" s="395"/>
      <c r="QKS182" s="395"/>
      <c r="QKT182" s="395"/>
      <c r="QKU182" s="395"/>
      <c r="QKV182" s="395"/>
      <c r="QKW182" s="395"/>
      <c r="QKX182" s="395"/>
      <c r="QKY182" s="395"/>
      <c r="QKZ182" s="395"/>
      <c r="QLA182" s="395"/>
      <c r="QLB182" s="395"/>
      <c r="QLC182" s="395"/>
      <c r="QLD182" s="395"/>
      <c r="QLE182" s="395"/>
      <c r="QLF182" s="395"/>
      <c r="QLG182" s="395"/>
      <c r="QLH182" s="395"/>
      <c r="QLI182" s="395"/>
      <c r="QLJ182" s="395"/>
      <c r="QLK182" s="395"/>
      <c r="QLL182" s="395"/>
      <c r="QLM182" s="395"/>
      <c r="QLN182" s="395"/>
      <c r="QLO182" s="395"/>
      <c r="QLP182" s="395"/>
      <c r="QLQ182" s="395"/>
      <c r="QLR182" s="395"/>
      <c r="QLS182" s="395"/>
      <c r="QLT182" s="395"/>
      <c r="QLU182" s="395"/>
      <c r="QLV182" s="395"/>
      <c r="QLW182" s="395"/>
      <c r="QLX182" s="395"/>
      <c r="QLY182" s="395"/>
      <c r="QLZ182" s="395"/>
      <c r="QMA182" s="395"/>
      <c r="QMB182" s="395"/>
      <c r="QMC182" s="395"/>
      <c r="QMD182" s="395"/>
      <c r="QME182" s="395"/>
      <c r="QMF182" s="395"/>
      <c r="QMG182" s="395"/>
      <c r="QMH182" s="395"/>
      <c r="QMI182" s="395"/>
      <c r="QMJ182" s="395"/>
      <c r="QMK182" s="395"/>
      <c r="QML182" s="395"/>
      <c r="QMM182" s="395"/>
      <c r="QMN182" s="395"/>
      <c r="QMO182" s="395"/>
      <c r="QMP182" s="395"/>
      <c r="QMQ182" s="395"/>
      <c r="QMR182" s="395"/>
      <c r="QMS182" s="395"/>
      <c r="QMT182" s="395"/>
      <c r="QMU182" s="395"/>
      <c r="QMV182" s="395"/>
      <c r="QMW182" s="395"/>
      <c r="QMX182" s="395"/>
      <c r="QMY182" s="395"/>
      <c r="QMZ182" s="395"/>
      <c r="QNA182" s="395"/>
      <c r="QNB182" s="395"/>
      <c r="QNC182" s="395"/>
      <c r="QND182" s="395"/>
      <c r="QNE182" s="395"/>
      <c r="QNF182" s="395"/>
      <c r="QNG182" s="395"/>
      <c r="QNH182" s="395"/>
      <c r="QNI182" s="395"/>
      <c r="QNJ182" s="395"/>
      <c r="QNK182" s="395"/>
      <c r="QNL182" s="395"/>
      <c r="QNM182" s="395"/>
      <c r="QNN182" s="395"/>
      <c r="QNO182" s="395"/>
      <c r="QNP182" s="395"/>
      <c r="QNQ182" s="395"/>
      <c r="QNR182" s="395"/>
      <c r="QNS182" s="395"/>
      <c r="QNT182" s="395"/>
      <c r="QNU182" s="395"/>
      <c r="QNV182" s="395"/>
      <c r="QNW182" s="395"/>
      <c r="QNX182" s="395"/>
      <c r="QNY182" s="395"/>
      <c r="QNZ182" s="395"/>
      <c r="QOA182" s="395"/>
      <c r="QOB182" s="395"/>
      <c r="QOC182" s="395"/>
      <c r="QOD182" s="395"/>
      <c r="QOE182" s="395"/>
      <c r="QOF182" s="395"/>
      <c r="QOG182" s="395"/>
      <c r="QOH182" s="395"/>
      <c r="QOI182" s="395"/>
      <c r="QOJ182" s="395"/>
      <c r="QOK182" s="395"/>
      <c r="QOL182" s="395"/>
      <c r="QOM182" s="395"/>
      <c r="QON182" s="395"/>
      <c r="QOO182" s="395"/>
      <c r="QOP182" s="395"/>
      <c r="QOQ182" s="395"/>
      <c r="QOR182" s="395"/>
      <c r="QOS182" s="395"/>
      <c r="QOT182" s="395"/>
      <c r="QOU182" s="395"/>
      <c r="QOV182" s="395"/>
      <c r="QOW182" s="395"/>
      <c r="QOX182" s="395"/>
      <c r="QOY182" s="395"/>
      <c r="QOZ182" s="395"/>
      <c r="QPA182" s="395"/>
      <c r="QPB182" s="395"/>
      <c r="QPC182" s="395"/>
      <c r="QPD182" s="395"/>
      <c r="QPE182" s="395"/>
      <c r="QPF182" s="395"/>
      <c r="QPG182" s="395"/>
      <c r="QPH182" s="395"/>
      <c r="QPI182" s="395"/>
      <c r="QPJ182" s="395"/>
      <c r="QPK182" s="395"/>
      <c r="QPL182" s="395"/>
      <c r="QPM182" s="395"/>
      <c r="QPN182" s="395"/>
      <c r="QPO182" s="395"/>
      <c r="QPP182" s="395"/>
      <c r="QPQ182" s="395"/>
      <c r="QPR182" s="395"/>
      <c r="QPS182" s="395"/>
      <c r="QPT182" s="395"/>
      <c r="QPU182" s="395"/>
      <c r="QPV182" s="395"/>
      <c r="QPW182" s="395"/>
      <c r="QPX182" s="395"/>
      <c r="QPY182" s="395"/>
      <c r="QPZ182" s="395"/>
      <c r="QQA182" s="395"/>
      <c r="QQB182" s="395"/>
      <c r="QQC182" s="395"/>
      <c r="QQD182" s="395"/>
      <c r="QQE182" s="395"/>
      <c r="QQF182" s="395"/>
      <c r="QQG182" s="395"/>
      <c r="QQH182" s="395"/>
      <c r="QQI182" s="395"/>
      <c r="QQJ182" s="395"/>
      <c r="QQK182" s="395"/>
      <c r="QQL182" s="395"/>
      <c r="QQM182" s="395"/>
      <c r="QQN182" s="395"/>
      <c r="QQO182" s="395"/>
      <c r="QQP182" s="395"/>
      <c r="QQQ182" s="395"/>
      <c r="QQR182" s="395"/>
      <c r="QQS182" s="395"/>
      <c r="QQT182" s="395"/>
      <c r="QQU182" s="395"/>
      <c r="QQV182" s="395"/>
      <c r="QQW182" s="395"/>
      <c r="QQX182" s="395"/>
      <c r="QQY182" s="395"/>
      <c r="QQZ182" s="395"/>
      <c r="QRA182" s="395"/>
      <c r="QRB182" s="395"/>
      <c r="QRC182" s="395"/>
      <c r="QRD182" s="395"/>
      <c r="QRE182" s="395"/>
      <c r="QRF182" s="395"/>
      <c r="QRG182" s="395"/>
      <c r="QRH182" s="395"/>
      <c r="QRI182" s="395"/>
      <c r="QRJ182" s="395"/>
      <c r="QRK182" s="395"/>
      <c r="QRL182" s="395"/>
      <c r="QRM182" s="395"/>
      <c r="QRN182" s="395"/>
      <c r="QRO182" s="395"/>
      <c r="QRP182" s="395"/>
      <c r="QRQ182" s="395"/>
      <c r="QRR182" s="395"/>
      <c r="QRS182" s="395"/>
      <c r="QRT182" s="395"/>
      <c r="QRU182" s="395"/>
      <c r="QRV182" s="395"/>
      <c r="QRW182" s="395"/>
      <c r="QRX182" s="395"/>
      <c r="QRY182" s="395"/>
      <c r="QRZ182" s="395"/>
      <c r="QSA182" s="395"/>
      <c r="QSB182" s="395"/>
      <c r="QSC182" s="395"/>
      <c r="QSD182" s="395"/>
      <c r="QSE182" s="395"/>
      <c r="QSF182" s="395"/>
      <c r="QSG182" s="395"/>
      <c r="QSH182" s="395"/>
      <c r="QSI182" s="395"/>
      <c r="QSJ182" s="395"/>
      <c r="QSK182" s="395"/>
      <c r="QSL182" s="395"/>
      <c r="QSM182" s="395"/>
      <c r="QSN182" s="395"/>
      <c r="QSO182" s="395"/>
      <c r="QSP182" s="395"/>
      <c r="QSQ182" s="395"/>
      <c r="QSR182" s="395"/>
      <c r="QSS182" s="395"/>
      <c r="QST182" s="395"/>
      <c r="QSU182" s="395"/>
      <c r="QSV182" s="395"/>
      <c r="QSW182" s="395"/>
      <c r="QSX182" s="395"/>
      <c r="QSY182" s="395"/>
      <c r="QSZ182" s="395"/>
      <c r="QTA182" s="395"/>
      <c r="QTB182" s="395"/>
      <c r="QTC182" s="395"/>
      <c r="QTD182" s="395"/>
      <c r="QTE182" s="395"/>
      <c r="QTF182" s="395"/>
      <c r="QTG182" s="395"/>
      <c r="QTH182" s="395"/>
      <c r="QTI182" s="395"/>
      <c r="QTJ182" s="395"/>
      <c r="QTK182" s="395"/>
      <c r="QTL182" s="395"/>
      <c r="QTM182" s="395"/>
      <c r="QTN182" s="395"/>
      <c r="QTO182" s="395"/>
      <c r="QTP182" s="395"/>
      <c r="QTQ182" s="395"/>
      <c r="QTR182" s="395"/>
      <c r="QTS182" s="395"/>
      <c r="QTT182" s="395"/>
      <c r="QTU182" s="395"/>
      <c r="QTV182" s="395"/>
      <c r="QTW182" s="395"/>
      <c r="QTX182" s="395"/>
      <c r="QTY182" s="395"/>
      <c r="QTZ182" s="395"/>
      <c r="QUA182" s="395"/>
      <c r="QUB182" s="395"/>
      <c r="QUC182" s="395"/>
      <c r="QUD182" s="395"/>
      <c r="QUE182" s="395"/>
      <c r="QUF182" s="395"/>
      <c r="QUG182" s="395"/>
      <c r="QUH182" s="395"/>
      <c r="QUI182" s="395"/>
      <c r="QUJ182" s="395"/>
      <c r="QUK182" s="395"/>
      <c r="QUL182" s="395"/>
      <c r="QUM182" s="395"/>
      <c r="QUN182" s="395"/>
      <c r="QUO182" s="395"/>
      <c r="QUP182" s="395"/>
      <c r="QUQ182" s="395"/>
      <c r="QUR182" s="395"/>
      <c r="QUS182" s="395"/>
      <c r="QUT182" s="395"/>
      <c r="QUU182" s="395"/>
      <c r="QUV182" s="395"/>
      <c r="QUW182" s="395"/>
      <c r="QUX182" s="395"/>
      <c r="QUY182" s="395"/>
      <c r="QUZ182" s="395"/>
      <c r="QVA182" s="395"/>
      <c r="QVB182" s="395"/>
      <c r="QVC182" s="395"/>
      <c r="QVD182" s="395"/>
      <c r="QVE182" s="395"/>
      <c r="QVF182" s="395"/>
      <c r="QVG182" s="395"/>
      <c r="QVH182" s="395"/>
      <c r="QVI182" s="395"/>
      <c r="QVJ182" s="395"/>
      <c r="QVK182" s="395"/>
      <c r="QVL182" s="395"/>
      <c r="QVM182" s="395"/>
      <c r="QVN182" s="395"/>
      <c r="QVO182" s="395"/>
      <c r="QVP182" s="395"/>
      <c r="QVQ182" s="395"/>
      <c r="QVR182" s="395"/>
      <c r="QVS182" s="395"/>
      <c r="QVT182" s="395"/>
      <c r="QVU182" s="395"/>
      <c r="QVV182" s="395"/>
      <c r="QVW182" s="395"/>
      <c r="QVX182" s="395"/>
      <c r="QVY182" s="395"/>
      <c r="QVZ182" s="395"/>
      <c r="QWA182" s="395"/>
      <c r="QWB182" s="395"/>
      <c r="QWC182" s="395"/>
      <c r="QWD182" s="395"/>
      <c r="QWE182" s="395"/>
      <c r="QWF182" s="395"/>
      <c r="QWG182" s="395"/>
      <c r="QWH182" s="395"/>
      <c r="QWI182" s="395"/>
      <c r="QWJ182" s="395"/>
      <c r="QWK182" s="395"/>
      <c r="QWL182" s="395"/>
      <c r="QWM182" s="395"/>
      <c r="QWN182" s="395"/>
      <c r="QWO182" s="395"/>
      <c r="QWP182" s="395"/>
      <c r="QWQ182" s="395"/>
      <c r="QWR182" s="395"/>
      <c r="QWS182" s="395"/>
      <c r="QWT182" s="395"/>
      <c r="QWU182" s="395"/>
      <c r="QWV182" s="395"/>
      <c r="QWW182" s="395"/>
      <c r="QWX182" s="395"/>
      <c r="QWY182" s="395"/>
      <c r="QWZ182" s="395"/>
      <c r="QXA182" s="395"/>
      <c r="QXB182" s="395"/>
      <c r="QXC182" s="395"/>
      <c r="QXD182" s="395"/>
      <c r="QXE182" s="395"/>
      <c r="QXF182" s="395"/>
      <c r="QXG182" s="395"/>
      <c r="QXH182" s="395"/>
      <c r="QXI182" s="395"/>
      <c r="QXJ182" s="395"/>
      <c r="QXK182" s="395"/>
      <c r="QXL182" s="395"/>
      <c r="QXM182" s="395"/>
      <c r="QXN182" s="395"/>
      <c r="QXO182" s="395"/>
      <c r="QXP182" s="395"/>
      <c r="QXQ182" s="395"/>
      <c r="QXR182" s="395"/>
      <c r="QXS182" s="395"/>
      <c r="QXT182" s="395"/>
      <c r="QXU182" s="395"/>
      <c r="QXV182" s="395"/>
      <c r="QXW182" s="395"/>
      <c r="QXX182" s="395"/>
      <c r="QXY182" s="395"/>
      <c r="QXZ182" s="395"/>
      <c r="QYA182" s="395"/>
      <c r="QYB182" s="395"/>
      <c r="QYC182" s="395"/>
      <c r="QYD182" s="395"/>
      <c r="QYE182" s="395"/>
      <c r="QYF182" s="395"/>
      <c r="QYG182" s="395"/>
      <c r="QYH182" s="395"/>
      <c r="QYI182" s="395"/>
      <c r="QYJ182" s="395"/>
      <c r="QYK182" s="395"/>
      <c r="QYL182" s="395"/>
      <c r="QYM182" s="395"/>
      <c r="QYN182" s="395"/>
      <c r="QYO182" s="395"/>
      <c r="QYP182" s="395"/>
      <c r="QYQ182" s="395"/>
      <c r="QYR182" s="395"/>
      <c r="QYS182" s="395"/>
      <c r="QYT182" s="395"/>
      <c r="QYU182" s="395"/>
      <c r="QYV182" s="395"/>
      <c r="QYW182" s="395"/>
      <c r="QYX182" s="395"/>
      <c r="QYY182" s="395"/>
      <c r="QYZ182" s="395"/>
      <c r="QZA182" s="395"/>
      <c r="QZB182" s="395"/>
      <c r="QZC182" s="395"/>
      <c r="QZD182" s="395"/>
      <c r="QZE182" s="395"/>
      <c r="QZF182" s="395"/>
      <c r="QZG182" s="395"/>
      <c r="QZH182" s="395"/>
      <c r="QZI182" s="395"/>
      <c r="QZJ182" s="395"/>
      <c r="QZK182" s="395"/>
      <c r="QZL182" s="395"/>
      <c r="QZM182" s="395"/>
      <c r="QZN182" s="395"/>
      <c r="QZO182" s="395"/>
      <c r="QZP182" s="395"/>
      <c r="QZQ182" s="395"/>
      <c r="QZR182" s="395"/>
      <c r="QZS182" s="395"/>
      <c r="QZT182" s="395"/>
      <c r="QZU182" s="395"/>
      <c r="QZV182" s="395"/>
      <c r="QZW182" s="395"/>
      <c r="QZX182" s="395"/>
      <c r="QZY182" s="395"/>
      <c r="QZZ182" s="395"/>
      <c r="RAA182" s="395"/>
      <c r="RAB182" s="395"/>
      <c r="RAC182" s="395"/>
      <c r="RAD182" s="395"/>
      <c r="RAE182" s="395"/>
      <c r="RAF182" s="395"/>
      <c r="RAG182" s="395"/>
      <c r="RAH182" s="395"/>
      <c r="RAI182" s="395"/>
      <c r="RAJ182" s="395"/>
      <c r="RAK182" s="395"/>
      <c r="RAL182" s="395"/>
      <c r="RAM182" s="395"/>
      <c r="RAN182" s="395"/>
      <c r="RAO182" s="395"/>
      <c r="RAP182" s="395"/>
      <c r="RAQ182" s="395"/>
      <c r="RAR182" s="395"/>
      <c r="RAS182" s="395"/>
      <c r="RAT182" s="395"/>
      <c r="RAU182" s="395"/>
      <c r="RAV182" s="395"/>
      <c r="RAW182" s="395"/>
      <c r="RAX182" s="395"/>
      <c r="RAY182" s="395"/>
      <c r="RAZ182" s="395"/>
      <c r="RBA182" s="395"/>
      <c r="RBB182" s="395"/>
      <c r="RBC182" s="395"/>
      <c r="RBD182" s="395"/>
      <c r="RBE182" s="395"/>
      <c r="RBF182" s="395"/>
      <c r="RBG182" s="395"/>
      <c r="RBH182" s="395"/>
      <c r="RBI182" s="395"/>
      <c r="RBJ182" s="395"/>
      <c r="RBK182" s="395"/>
      <c r="RBL182" s="395"/>
      <c r="RBM182" s="395"/>
      <c r="RBN182" s="395"/>
      <c r="RBO182" s="395"/>
      <c r="RBP182" s="395"/>
      <c r="RBQ182" s="395"/>
      <c r="RBR182" s="395"/>
      <c r="RBS182" s="395"/>
      <c r="RBT182" s="395"/>
      <c r="RBU182" s="395"/>
      <c r="RBV182" s="395"/>
      <c r="RBW182" s="395"/>
      <c r="RBX182" s="395"/>
      <c r="RBY182" s="395"/>
      <c r="RBZ182" s="395"/>
      <c r="RCA182" s="395"/>
      <c r="RCB182" s="395"/>
      <c r="RCC182" s="395"/>
      <c r="RCD182" s="395"/>
      <c r="RCE182" s="395"/>
      <c r="RCF182" s="395"/>
      <c r="RCG182" s="395"/>
      <c r="RCH182" s="395"/>
      <c r="RCI182" s="395"/>
      <c r="RCJ182" s="395"/>
      <c r="RCK182" s="395"/>
      <c r="RCL182" s="395"/>
      <c r="RCM182" s="395"/>
      <c r="RCN182" s="395"/>
      <c r="RCO182" s="395"/>
      <c r="RCP182" s="395"/>
      <c r="RCQ182" s="395"/>
      <c r="RCR182" s="395"/>
      <c r="RCS182" s="395"/>
      <c r="RCT182" s="395"/>
      <c r="RCU182" s="395"/>
      <c r="RCV182" s="395"/>
      <c r="RCW182" s="395"/>
      <c r="RCX182" s="395"/>
      <c r="RCY182" s="395"/>
      <c r="RCZ182" s="395"/>
      <c r="RDA182" s="395"/>
      <c r="RDB182" s="395"/>
      <c r="RDC182" s="395"/>
      <c r="RDD182" s="395"/>
      <c r="RDE182" s="395"/>
      <c r="RDF182" s="395"/>
      <c r="RDG182" s="395"/>
      <c r="RDH182" s="395"/>
      <c r="RDI182" s="395"/>
      <c r="RDJ182" s="395"/>
      <c r="RDK182" s="395"/>
      <c r="RDL182" s="395"/>
      <c r="RDM182" s="395"/>
      <c r="RDN182" s="395"/>
      <c r="RDO182" s="395"/>
      <c r="RDP182" s="395"/>
      <c r="RDQ182" s="395"/>
      <c r="RDR182" s="395"/>
      <c r="RDS182" s="395"/>
      <c r="RDT182" s="395"/>
      <c r="RDU182" s="395"/>
      <c r="RDV182" s="395"/>
      <c r="RDW182" s="395"/>
      <c r="RDX182" s="395"/>
      <c r="RDY182" s="395"/>
      <c r="RDZ182" s="395"/>
      <c r="REA182" s="395"/>
      <c r="REB182" s="395"/>
      <c r="REC182" s="395"/>
      <c r="RED182" s="395"/>
      <c r="REE182" s="395"/>
      <c r="REF182" s="395"/>
      <c r="REG182" s="395"/>
      <c r="REH182" s="395"/>
      <c r="REI182" s="395"/>
      <c r="REJ182" s="395"/>
      <c r="REK182" s="395"/>
      <c r="REL182" s="395"/>
      <c r="REM182" s="395"/>
      <c r="REN182" s="395"/>
      <c r="REO182" s="395"/>
      <c r="REP182" s="395"/>
      <c r="REQ182" s="395"/>
      <c r="RER182" s="395"/>
      <c r="RES182" s="395"/>
      <c r="RET182" s="395"/>
      <c r="REU182" s="395"/>
      <c r="REV182" s="395"/>
      <c r="REW182" s="395"/>
      <c r="REX182" s="395"/>
      <c r="REY182" s="395"/>
      <c r="REZ182" s="395"/>
      <c r="RFA182" s="395"/>
      <c r="RFB182" s="395"/>
      <c r="RFC182" s="395"/>
      <c r="RFD182" s="395"/>
      <c r="RFE182" s="395"/>
      <c r="RFF182" s="395"/>
      <c r="RFG182" s="395"/>
      <c r="RFH182" s="395"/>
      <c r="RFI182" s="395"/>
      <c r="RFJ182" s="395"/>
      <c r="RFK182" s="395"/>
      <c r="RFL182" s="395"/>
      <c r="RFM182" s="395"/>
      <c r="RFN182" s="395"/>
      <c r="RFO182" s="395"/>
      <c r="RFP182" s="395"/>
      <c r="RFQ182" s="395"/>
      <c r="RFR182" s="395"/>
      <c r="RFS182" s="395"/>
      <c r="RFT182" s="395"/>
      <c r="RFU182" s="395"/>
      <c r="RFV182" s="395"/>
      <c r="RFW182" s="395"/>
      <c r="RFX182" s="395"/>
      <c r="RFY182" s="395"/>
      <c r="RFZ182" s="395"/>
      <c r="RGA182" s="395"/>
      <c r="RGB182" s="395"/>
      <c r="RGC182" s="395"/>
      <c r="RGD182" s="395"/>
      <c r="RGE182" s="395"/>
      <c r="RGF182" s="395"/>
      <c r="RGG182" s="395"/>
      <c r="RGH182" s="395"/>
      <c r="RGI182" s="395"/>
      <c r="RGJ182" s="395"/>
      <c r="RGK182" s="395"/>
      <c r="RGL182" s="395"/>
      <c r="RGM182" s="395"/>
      <c r="RGN182" s="395"/>
      <c r="RGO182" s="395"/>
      <c r="RGP182" s="395"/>
      <c r="RGQ182" s="395"/>
      <c r="RGR182" s="395"/>
      <c r="RGS182" s="395"/>
      <c r="RGT182" s="395"/>
      <c r="RGU182" s="395"/>
      <c r="RGV182" s="395"/>
      <c r="RGW182" s="395"/>
      <c r="RGX182" s="395"/>
      <c r="RGY182" s="395"/>
      <c r="RGZ182" s="395"/>
      <c r="RHA182" s="395"/>
      <c r="RHB182" s="395"/>
      <c r="RHC182" s="395"/>
      <c r="RHD182" s="395"/>
      <c r="RHE182" s="395"/>
      <c r="RHF182" s="395"/>
      <c r="RHG182" s="395"/>
      <c r="RHH182" s="395"/>
      <c r="RHI182" s="395"/>
      <c r="RHJ182" s="395"/>
      <c r="RHK182" s="395"/>
      <c r="RHL182" s="395"/>
      <c r="RHM182" s="395"/>
      <c r="RHN182" s="395"/>
      <c r="RHO182" s="395"/>
      <c r="RHP182" s="395"/>
      <c r="RHQ182" s="395"/>
      <c r="RHR182" s="395"/>
      <c r="RHS182" s="395"/>
      <c r="RHT182" s="395"/>
      <c r="RHU182" s="395"/>
      <c r="RHV182" s="395"/>
      <c r="RHW182" s="395"/>
      <c r="RHX182" s="395"/>
      <c r="RHY182" s="395"/>
      <c r="RHZ182" s="395"/>
      <c r="RIA182" s="395"/>
      <c r="RIB182" s="395"/>
      <c r="RIC182" s="395"/>
      <c r="RID182" s="395"/>
      <c r="RIE182" s="395"/>
      <c r="RIF182" s="395"/>
      <c r="RIG182" s="395"/>
      <c r="RIH182" s="395"/>
      <c r="RII182" s="395"/>
      <c r="RIJ182" s="395"/>
      <c r="RIK182" s="395"/>
      <c r="RIL182" s="395"/>
      <c r="RIM182" s="395"/>
      <c r="RIN182" s="395"/>
      <c r="RIO182" s="395"/>
      <c r="RIP182" s="395"/>
      <c r="RIQ182" s="395"/>
      <c r="RIR182" s="395"/>
      <c r="RIS182" s="395"/>
      <c r="RIT182" s="395"/>
      <c r="RIU182" s="395"/>
      <c r="RIV182" s="395"/>
      <c r="RIW182" s="395"/>
      <c r="RIX182" s="395"/>
      <c r="RIY182" s="395"/>
      <c r="RIZ182" s="395"/>
      <c r="RJA182" s="395"/>
      <c r="RJB182" s="395"/>
      <c r="RJC182" s="395"/>
      <c r="RJD182" s="395"/>
      <c r="RJE182" s="395"/>
      <c r="RJF182" s="395"/>
      <c r="RJG182" s="395"/>
      <c r="RJH182" s="395"/>
      <c r="RJI182" s="395"/>
      <c r="RJJ182" s="395"/>
      <c r="RJK182" s="395"/>
      <c r="RJL182" s="395"/>
      <c r="RJM182" s="395"/>
      <c r="RJN182" s="395"/>
      <c r="RJO182" s="395"/>
      <c r="RJP182" s="395"/>
      <c r="RJQ182" s="395"/>
      <c r="RJR182" s="395"/>
      <c r="RJS182" s="395"/>
      <c r="RJT182" s="395"/>
      <c r="RJU182" s="395"/>
      <c r="RJV182" s="395"/>
      <c r="RJW182" s="395"/>
      <c r="RJX182" s="395"/>
      <c r="RJY182" s="395"/>
      <c r="RJZ182" s="395"/>
      <c r="RKA182" s="395"/>
      <c r="RKB182" s="395"/>
      <c r="RKC182" s="395"/>
      <c r="RKD182" s="395"/>
      <c r="RKE182" s="395"/>
      <c r="RKF182" s="395"/>
      <c r="RKG182" s="395"/>
      <c r="RKH182" s="395"/>
      <c r="RKI182" s="395"/>
      <c r="RKJ182" s="395"/>
      <c r="RKK182" s="395"/>
      <c r="RKL182" s="395"/>
      <c r="RKM182" s="395"/>
      <c r="RKN182" s="395"/>
      <c r="RKO182" s="395"/>
      <c r="RKP182" s="395"/>
      <c r="RKQ182" s="395"/>
      <c r="RKR182" s="395"/>
      <c r="RKS182" s="395"/>
      <c r="RKT182" s="395"/>
      <c r="RKU182" s="395"/>
      <c r="RKV182" s="395"/>
      <c r="RKW182" s="395"/>
      <c r="RKX182" s="395"/>
      <c r="RKY182" s="395"/>
      <c r="RKZ182" s="395"/>
      <c r="RLA182" s="395"/>
      <c r="RLB182" s="395"/>
      <c r="RLC182" s="395"/>
      <c r="RLD182" s="395"/>
      <c r="RLE182" s="395"/>
      <c r="RLF182" s="395"/>
      <c r="RLG182" s="395"/>
      <c r="RLH182" s="395"/>
      <c r="RLI182" s="395"/>
      <c r="RLJ182" s="395"/>
      <c r="RLK182" s="395"/>
      <c r="RLL182" s="395"/>
      <c r="RLM182" s="395"/>
      <c r="RLN182" s="395"/>
      <c r="RLO182" s="395"/>
      <c r="RLP182" s="395"/>
      <c r="RLQ182" s="395"/>
      <c r="RLR182" s="395"/>
      <c r="RLS182" s="395"/>
      <c r="RLT182" s="395"/>
      <c r="RLU182" s="395"/>
      <c r="RLV182" s="395"/>
      <c r="RLW182" s="395"/>
      <c r="RLX182" s="395"/>
      <c r="RLY182" s="395"/>
      <c r="RLZ182" s="395"/>
      <c r="RMA182" s="395"/>
      <c r="RMB182" s="395"/>
      <c r="RMC182" s="395"/>
      <c r="RMD182" s="395"/>
      <c r="RME182" s="395"/>
      <c r="RMF182" s="395"/>
      <c r="RMG182" s="395"/>
      <c r="RMH182" s="395"/>
      <c r="RMI182" s="395"/>
      <c r="RMJ182" s="395"/>
      <c r="RMK182" s="395"/>
      <c r="RML182" s="395"/>
      <c r="RMM182" s="395"/>
      <c r="RMN182" s="395"/>
      <c r="RMO182" s="395"/>
      <c r="RMP182" s="395"/>
      <c r="RMQ182" s="395"/>
      <c r="RMR182" s="395"/>
      <c r="RMS182" s="395"/>
      <c r="RMT182" s="395"/>
      <c r="RMU182" s="395"/>
      <c r="RMV182" s="395"/>
      <c r="RMW182" s="395"/>
      <c r="RMX182" s="395"/>
      <c r="RMY182" s="395"/>
      <c r="RMZ182" s="395"/>
      <c r="RNA182" s="395"/>
      <c r="RNB182" s="395"/>
      <c r="RNC182" s="395"/>
      <c r="RND182" s="395"/>
      <c r="RNE182" s="395"/>
      <c r="RNF182" s="395"/>
      <c r="RNG182" s="395"/>
      <c r="RNH182" s="395"/>
      <c r="RNI182" s="395"/>
      <c r="RNJ182" s="395"/>
      <c r="RNK182" s="395"/>
      <c r="RNL182" s="395"/>
      <c r="RNM182" s="395"/>
      <c r="RNN182" s="395"/>
      <c r="RNO182" s="395"/>
      <c r="RNP182" s="395"/>
      <c r="RNQ182" s="395"/>
      <c r="RNR182" s="395"/>
      <c r="RNS182" s="395"/>
      <c r="RNT182" s="395"/>
      <c r="RNU182" s="395"/>
      <c r="RNV182" s="395"/>
      <c r="RNW182" s="395"/>
      <c r="RNX182" s="395"/>
      <c r="RNY182" s="395"/>
      <c r="RNZ182" s="395"/>
      <c r="ROA182" s="395"/>
      <c r="ROB182" s="395"/>
      <c r="ROC182" s="395"/>
      <c r="ROD182" s="395"/>
      <c r="ROE182" s="395"/>
      <c r="ROF182" s="395"/>
      <c r="ROG182" s="395"/>
      <c r="ROH182" s="395"/>
      <c r="ROI182" s="395"/>
      <c r="ROJ182" s="395"/>
      <c r="ROK182" s="395"/>
      <c r="ROL182" s="395"/>
      <c r="ROM182" s="395"/>
      <c r="RON182" s="395"/>
      <c r="ROO182" s="395"/>
      <c r="ROP182" s="395"/>
      <c r="ROQ182" s="395"/>
      <c r="ROR182" s="395"/>
      <c r="ROS182" s="395"/>
      <c r="ROT182" s="395"/>
      <c r="ROU182" s="395"/>
      <c r="ROV182" s="395"/>
      <c r="ROW182" s="395"/>
      <c r="ROX182" s="395"/>
      <c r="ROY182" s="395"/>
      <c r="ROZ182" s="395"/>
      <c r="RPA182" s="395"/>
      <c r="RPB182" s="395"/>
      <c r="RPC182" s="395"/>
      <c r="RPD182" s="395"/>
      <c r="RPE182" s="395"/>
      <c r="RPF182" s="395"/>
      <c r="RPG182" s="395"/>
      <c r="RPH182" s="395"/>
      <c r="RPI182" s="395"/>
      <c r="RPJ182" s="395"/>
      <c r="RPK182" s="395"/>
      <c r="RPL182" s="395"/>
      <c r="RPM182" s="395"/>
      <c r="RPN182" s="395"/>
      <c r="RPO182" s="395"/>
      <c r="RPP182" s="395"/>
      <c r="RPQ182" s="395"/>
      <c r="RPR182" s="395"/>
      <c r="RPS182" s="395"/>
      <c r="RPT182" s="395"/>
      <c r="RPU182" s="395"/>
      <c r="RPV182" s="395"/>
      <c r="RPW182" s="395"/>
      <c r="RPX182" s="395"/>
      <c r="RPY182" s="395"/>
      <c r="RPZ182" s="395"/>
      <c r="RQA182" s="395"/>
      <c r="RQB182" s="395"/>
      <c r="RQC182" s="395"/>
      <c r="RQD182" s="395"/>
      <c r="RQE182" s="395"/>
      <c r="RQF182" s="395"/>
      <c r="RQG182" s="395"/>
      <c r="RQH182" s="395"/>
      <c r="RQI182" s="395"/>
      <c r="RQJ182" s="395"/>
      <c r="RQK182" s="395"/>
      <c r="RQL182" s="395"/>
      <c r="RQM182" s="395"/>
      <c r="RQN182" s="395"/>
      <c r="RQO182" s="395"/>
      <c r="RQP182" s="395"/>
      <c r="RQQ182" s="395"/>
      <c r="RQR182" s="395"/>
      <c r="RQS182" s="395"/>
      <c r="RQT182" s="395"/>
      <c r="RQU182" s="395"/>
      <c r="RQV182" s="395"/>
      <c r="RQW182" s="395"/>
      <c r="RQX182" s="395"/>
      <c r="RQY182" s="395"/>
      <c r="RQZ182" s="395"/>
      <c r="RRA182" s="395"/>
      <c r="RRB182" s="395"/>
      <c r="RRC182" s="395"/>
      <c r="RRD182" s="395"/>
      <c r="RRE182" s="395"/>
      <c r="RRF182" s="395"/>
      <c r="RRG182" s="395"/>
      <c r="RRH182" s="395"/>
      <c r="RRI182" s="395"/>
      <c r="RRJ182" s="395"/>
      <c r="RRK182" s="395"/>
      <c r="RRL182" s="395"/>
      <c r="RRM182" s="395"/>
      <c r="RRN182" s="395"/>
      <c r="RRO182" s="395"/>
      <c r="RRP182" s="395"/>
      <c r="RRQ182" s="395"/>
      <c r="RRR182" s="395"/>
      <c r="RRS182" s="395"/>
      <c r="RRT182" s="395"/>
      <c r="RRU182" s="395"/>
      <c r="RRV182" s="395"/>
      <c r="RRW182" s="395"/>
      <c r="RRX182" s="395"/>
      <c r="RRY182" s="395"/>
      <c r="RRZ182" s="395"/>
      <c r="RSA182" s="395"/>
      <c r="RSB182" s="395"/>
      <c r="RSC182" s="395"/>
      <c r="RSD182" s="395"/>
      <c r="RSE182" s="395"/>
      <c r="RSF182" s="395"/>
      <c r="RSG182" s="395"/>
      <c r="RSH182" s="395"/>
      <c r="RSI182" s="395"/>
      <c r="RSJ182" s="395"/>
      <c r="RSK182" s="395"/>
      <c r="RSL182" s="395"/>
      <c r="RSM182" s="395"/>
      <c r="RSN182" s="395"/>
      <c r="RSO182" s="395"/>
      <c r="RSP182" s="395"/>
      <c r="RSQ182" s="395"/>
      <c r="RSR182" s="395"/>
      <c r="RSS182" s="395"/>
      <c r="RST182" s="395"/>
      <c r="RSU182" s="395"/>
      <c r="RSV182" s="395"/>
      <c r="RSW182" s="395"/>
      <c r="RSX182" s="395"/>
      <c r="RSY182" s="395"/>
      <c r="RSZ182" s="395"/>
      <c r="RTA182" s="395"/>
      <c r="RTB182" s="395"/>
      <c r="RTC182" s="395"/>
      <c r="RTD182" s="395"/>
      <c r="RTE182" s="395"/>
      <c r="RTF182" s="395"/>
      <c r="RTG182" s="395"/>
      <c r="RTH182" s="395"/>
      <c r="RTI182" s="395"/>
      <c r="RTJ182" s="395"/>
      <c r="RTK182" s="395"/>
      <c r="RTL182" s="395"/>
      <c r="RTM182" s="395"/>
      <c r="RTN182" s="395"/>
      <c r="RTO182" s="395"/>
      <c r="RTP182" s="395"/>
      <c r="RTQ182" s="395"/>
      <c r="RTR182" s="395"/>
      <c r="RTS182" s="395"/>
      <c r="RTT182" s="395"/>
      <c r="RTU182" s="395"/>
      <c r="RTV182" s="395"/>
      <c r="RTW182" s="395"/>
      <c r="RTX182" s="395"/>
      <c r="RTY182" s="395"/>
      <c r="RTZ182" s="395"/>
      <c r="RUA182" s="395"/>
      <c r="RUB182" s="395"/>
      <c r="RUC182" s="395"/>
      <c r="RUD182" s="395"/>
      <c r="RUE182" s="395"/>
      <c r="RUF182" s="395"/>
      <c r="RUG182" s="395"/>
      <c r="RUH182" s="395"/>
      <c r="RUI182" s="395"/>
      <c r="RUJ182" s="395"/>
      <c r="RUK182" s="395"/>
      <c r="RUL182" s="395"/>
      <c r="RUM182" s="395"/>
      <c r="RUN182" s="395"/>
      <c r="RUO182" s="395"/>
      <c r="RUP182" s="395"/>
      <c r="RUQ182" s="395"/>
      <c r="RUR182" s="395"/>
      <c r="RUS182" s="395"/>
      <c r="RUT182" s="395"/>
      <c r="RUU182" s="395"/>
      <c r="RUV182" s="395"/>
      <c r="RUW182" s="395"/>
      <c r="RUX182" s="395"/>
      <c r="RUY182" s="395"/>
      <c r="RUZ182" s="395"/>
      <c r="RVA182" s="395"/>
      <c r="RVB182" s="395"/>
      <c r="RVC182" s="395"/>
      <c r="RVD182" s="395"/>
      <c r="RVE182" s="395"/>
      <c r="RVF182" s="395"/>
      <c r="RVG182" s="395"/>
      <c r="RVH182" s="395"/>
      <c r="RVI182" s="395"/>
      <c r="RVJ182" s="395"/>
      <c r="RVK182" s="395"/>
      <c r="RVL182" s="395"/>
      <c r="RVM182" s="395"/>
      <c r="RVN182" s="395"/>
      <c r="RVO182" s="395"/>
      <c r="RVP182" s="395"/>
      <c r="RVQ182" s="395"/>
      <c r="RVR182" s="395"/>
      <c r="RVS182" s="395"/>
      <c r="RVT182" s="395"/>
      <c r="RVU182" s="395"/>
      <c r="RVV182" s="395"/>
      <c r="RVW182" s="395"/>
      <c r="RVX182" s="395"/>
      <c r="RVY182" s="395"/>
      <c r="RVZ182" s="395"/>
      <c r="RWA182" s="395"/>
      <c r="RWB182" s="395"/>
      <c r="RWC182" s="395"/>
      <c r="RWD182" s="395"/>
      <c r="RWE182" s="395"/>
      <c r="RWF182" s="395"/>
      <c r="RWG182" s="395"/>
      <c r="RWH182" s="395"/>
      <c r="RWI182" s="395"/>
      <c r="RWJ182" s="395"/>
      <c r="RWK182" s="395"/>
      <c r="RWL182" s="395"/>
      <c r="RWM182" s="395"/>
      <c r="RWN182" s="395"/>
      <c r="RWO182" s="395"/>
      <c r="RWP182" s="395"/>
      <c r="RWQ182" s="395"/>
      <c r="RWR182" s="395"/>
      <c r="RWS182" s="395"/>
      <c r="RWT182" s="395"/>
      <c r="RWU182" s="395"/>
      <c r="RWV182" s="395"/>
      <c r="RWW182" s="395"/>
      <c r="RWX182" s="395"/>
      <c r="RWY182" s="395"/>
      <c r="RWZ182" s="395"/>
      <c r="RXA182" s="395"/>
      <c r="RXB182" s="395"/>
      <c r="RXC182" s="395"/>
      <c r="RXD182" s="395"/>
      <c r="RXE182" s="395"/>
      <c r="RXF182" s="395"/>
      <c r="RXG182" s="395"/>
      <c r="RXH182" s="395"/>
      <c r="RXI182" s="395"/>
      <c r="RXJ182" s="395"/>
      <c r="RXK182" s="395"/>
      <c r="RXL182" s="395"/>
      <c r="RXM182" s="395"/>
      <c r="RXN182" s="395"/>
      <c r="RXO182" s="395"/>
      <c r="RXP182" s="395"/>
      <c r="RXQ182" s="395"/>
      <c r="RXR182" s="395"/>
      <c r="RXS182" s="395"/>
      <c r="RXT182" s="395"/>
      <c r="RXU182" s="395"/>
      <c r="RXV182" s="395"/>
      <c r="RXW182" s="395"/>
      <c r="RXX182" s="395"/>
      <c r="RXY182" s="395"/>
      <c r="RXZ182" s="395"/>
      <c r="RYA182" s="395"/>
      <c r="RYB182" s="395"/>
      <c r="RYC182" s="395"/>
      <c r="RYD182" s="395"/>
      <c r="RYE182" s="395"/>
      <c r="RYF182" s="395"/>
      <c r="RYG182" s="395"/>
      <c r="RYH182" s="395"/>
      <c r="RYI182" s="395"/>
      <c r="RYJ182" s="395"/>
      <c r="RYK182" s="395"/>
      <c r="RYL182" s="395"/>
      <c r="RYM182" s="395"/>
      <c r="RYN182" s="395"/>
      <c r="RYO182" s="395"/>
      <c r="RYP182" s="395"/>
      <c r="RYQ182" s="395"/>
      <c r="RYR182" s="395"/>
      <c r="RYS182" s="395"/>
      <c r="RYT182" s="395"/>
      <c r="RYU182" s="395"/>
      <c r="RYV182" s="395"/>
      <c r="RYW182" s="395"/>
      <c r="RYX182" s="395"/>
      <c r="RYY182" s="395"/>
      <c r="RYZ182" s="395"/>
      <c r="RZA182" s="395"/>
      <c r="RZB182" s="395"/>
      <c r="RZC182" s="395"/>
      <c r="RZD182" s="395"/>
      <c r="RZE182" s="395"/>
      <c r="RZF182" s="395"/>
      <c r="RZG182" s="395"/>
      <c r="RZH182" s="395"/>
      <c r="RZI182" s="395"/>
      <c r="RZJ182" s="395"/>
      <c r="RZK182" s="395"/>
      <c r="RZL182" s="395"/>
      <c r="RZM182" s="395"/>
      <c r="RZN182" s="395"/>
      <c r="RZO182" s="395"/>
      <c r="RZP182" s="395"/>
      <c r="RZQ182" s="395"/>
      <c r="RZR182" s="395"/>
      <c r="RZS182" s="395"/>
      <c r="RZT182" s="395"/>
      <c r="RZU182" s="395"/>
      <c r="RZV182" s="395"/>
      <c r="RZW182" s="395"/>
      <c r="RZX182" s="395"/>
      <c r="RZY182" s="395"/>
      <c r="RZZ182" s="395"/>
      <c r="SAA182" s="395"/>
      <c r="SAB182" s="395"/>
      <c r="SAC182" s="395"/>
      <c r="SAD182" s="395"/>
      <c r="SAE182" s="395"/>
      <c r="SAF182" s="395"/>
      <c r="SAG182" s="395"/>
      <c r="SAH182" s="395"/>
      <c r="SAI182" s="395"/>
      <c r="SAJ182" s="395"/>
      <c r="SAK182" s="395"/>
      <c r="SAL182" s="395"/>
      <c r="SAM182" s="395"/>
      <c r="SAN182" s="395"/>
      <c r="SAO182" s="395"/>
      <c r="SAP182" s="395"/>
      <c r="SAQ182" s="395"/>
      <c r="SAR182" s="395"/>
      <c r="SAS182" s="395"/>
      <c r="SAT182" s="395"/>
      <c r="SAU182" s="395"/>
      <c r="SAV182" s="395"/>
      <c r="SAW182" s="395"/>
      <c r="SAX182" s="395"/>
      <c r="SAY182" s="395"/>
      <c r="SAZ182" s="395"/>
      <c r="SBA182" s="395"/>
      <c r="SBB182" s="395"/>
      <c r="SBC182" s="395"/>
      <c r="SBD182" s="395"/>
      <c r="SBE182" s="395"/>
      <c r="SBF182" s="395"/>
      <c r="SBG182" s="395"/>
      <c r="SBH182" s="395"/>
      <c r="SBI182" s="395"/>
      <c r="SBJ182" s="395"/>
      <c r="SBK182" s="395"/>
      <c r="SBL182" s="395"/>
      <c r="SBM182" s="395"/>
      <c r="SBN182" s="395"/>
      <c r="SBO182" s="395"/>
      <c r="SBP182" s="395"/>
      <c r="SBQ182" s="395"/>
      <c r="SBR182" s="395"/>
      <c r="SBS182" s="395"/>
      <c r="SBT182" s="395"/>
      <c r="SBU182" s="395"/>
      <c r="SBV182" s="395"/>
      <c r="SBW182" s="395"/>
      <c r="SBX182" s="395"/>
      <c r="SBY182" s="395"/>
      <c r="SBZ182" s="395"/>
      <c r="SCA182" s="395"/>
      <c r="SCB182" s="395"/>
      <c r="SCC182" s="395"/>
      <c r="SCD182" s="395"/>
      <c r="SCE182" s="395"/>
      <c r="SCF182" s="395"/>
      <c r="SCG182" s="395"/>
      <c r="SCH182" s="395"/>
      <c r="SCI182" s="395"/>
      <c r="SCJ182" s="395"/>
      <c r="SCK182" s="395"/>
      <c r="SCL182" s="395"/>
      <c r="SCM182" s="395"/>
      <c r="SCN182" s="395"/>
      <c r="SCO182" s="395"/>
      <c r="SCP182" s="395"/>
      <c r="SCQ182" s="395"/>
      <c r="SCR182" s="395"/>
      <c r="SCS182" s="395"/>
      <c r="SCT182" s="395"/>
      <c r="SCU182" s="395"/>
      <c r="SCV182" s="395"/>
      <c r="SCW182" s="395"/>
      <c r="SCX182" s="395"/>
      <c r="SCY182" s="395"/>
      <c r="SCZ182" s="395"/>
      <c r="SDA182" s="395"/>
      <c r="SDB182" s="395"/>
      <c r="SDC182" s="395"/>
      <c r="SDD182" s="395"/>
      <c r="SDE182" s="395"/>
      <c r="SDF182" s="395"/>
      <c r="SDG182" s="395"/>
      <c r="SDH182" s="395"/>
      <c r="SDI182" s="395"/>
      <c r="SDJ182" s="395"/>
      <c r="SDK182" s="395"/>
      <c r="SDL182" s="395"/>
      <c r="SDM182" s="395"/>
      <c r="SDN182" s="395"/>
      <c r="SDO182" s="395"/>
      <c r="SDP182" s="395"/>
      <c r="SDQ182" s="395"/>
      <c r="SDR182" s="395"/>
      <c r="SDS182" s="395"/>
      <c r="SDT182" s="395"/>
      <c r="SDU182" s="395"/>
      <c r="SDV182" s="395"/>
      <c r="SDW182" s="395"/>
      <c r="SDX182" s="395"/>
      <c r="SDY182" s="395"/>
      <c r="SDZ182" s="395"/>
      <c r="SEA182" s="395"/>
      <c r="SEB182" s="395"/>
      <c r="SEC182" s="395"/>
      <c r="SED182" s="395"/>
      <c r="SEE182" s="395"/>
      <c r="SEF182" s="395"/>
      <c r="SEG182" s="395"/>
      <c r="SEH182" s="395"/>
      <c r="SEI182" s="395"/>
      <c r="SEJ182" s="395"/>
      <c r="SEK182" s="395"/>
      <c r="SEL182" s="395"/>
      <c r="SEM182" s="395"/>
      <c r="SEN182" s="395"/>
      <c r="SEO182" s="395"/>
      <c r="SEP182" s="395"/>
      <c r="SEQ182" s="395"/>
      <c r="SER182" s="395"/>
      <c r="SES182" s="395"/>
      <c r="SET182" s="395"/>
      <c r="SEU182" s="395"/>
      <c r="SEV182" s="395"/>
      <c r="SEW182" s="395"/>
      <c r="SEX182" s="395"/>
      <c r="SEY182" s="395"/>
      <c r="SEZ182" s="395"/>
      <c r="SFA182" s="395"/>
      <c r="SFB182" s="395"/>
      <c r="SFC182" s="395"/>
      <c r="SFD182" s="395"/>
      <c r="SFE182" s="395"/>
      <c r="SFF182" s="395"/>
      <c r="SFG182" s="395"/>
      <c r="SFH182" s="395"/>
      <c r="SFI182" s="395"/>
      <c r="SFJ182" s="395"/>
      <c r="SFK182" s="395"/>
      <c r="SFL182" s="395"/>
      <c r="SFM182" s="395"/>
      <c r="SFN182" s="395"/>
      <c r="SFO182" s="395"/>
      <c r="SFP182" s="395"/>
      <c r="SFQ182" s="395"/>
      <c r="SFR182" s="395"/>
      <c r="SFS182" s="395"/>
      <c r="SFT182" s="395"/>
      <c r="SFU182" s="395"/>
      <c r="SFV182" s="395"/>
      <c r="SFW182" s="395"/>
      <c r="SFX182" s="395"/>
      <c r="SFY182" s="395"/>
      <c r="SFZ182" s="395"/>
      <c r="SGA182" s="395"/>
      <c r="SGB182" s="395"/>
      <c r="SGC182" s="395"/>
      <c r="SGD182" s="395"/>
      <c r="SGE182" s="395"/>
      <c r="SGF182" s="395"/>
      <c r="SGG182" s="395"/>
      <c r="SGH182" s="395"/>
      <c r="SGI182" s="395"/>
      <c r="SGJ182" s="395"/>
      <c r="SGK182" s="395"/>
      <c r="SGL182" s="395"/>
      <c r="SGM182" s="395"/>
      <c r="SGN182" s="395"/>
      <c r="SGO182" s="395"/>
      <c r="SGP182" s="395"/>
      <c r="SGQ182" s="395"/>
      <c r="SGR182" s="395"/>
      <c r="SGS182" s="395"/>
      <c r="SGT182" s="395"/>
      <c r="SGU182" s="395"/>
      <c r="SGV182" s="395"/>
      <c r="SGW182" s="395"/>
      <c r="SGX182" s="395"/>
      <c r="SGY182" s="395"/>
      <c r="SGZ182" s="395"/>
      <c r="SHA182" s="395"/>
      <c r="SHB182" s="395"/>
      <c r="SHC182" s="395"/>
      <c r="SHD182" s="395"/>
      <c r="SHE182" s="395"/>
      <c r="SHF182" s="395"/>
      <c r="SHG182" s="395"/>
      <c r="SHH182" s="395"/>
      <c r="SHI182" s="395"/>
      <c r="SHJ182" s="395"/>
      <c r="SHK182" s="395"/>
      <c r="SHL182" s="395"/>
      <c r="SHM182" s="395"/>
      <c r="SHN182" s="395"/>
      <c r="SHO182" s="395"/>
      <c r="SHP182" s="395"/>
      <c r="SHQ182" s="395"/>
      <c r="SHR182" s="395"/>
      <c r="SHS182" s="395"/>
      <c r="SHT182" s="395"/>
      <c r="SHU182" s="395"/>
      <c r="SHV182" s="395"/>
      <c r="SHW182" s="395"/>
      <c r="SHX182" s="395"/>
      <c r="SHY182" s="395"/>
      <c r="SHZ182" s="395"/>
      <c r="SIA182" s="395"/>
      <c r="SIB182" s="395"/>
      <c r="SIC182" s="395"/>
      <c r="SID182" s="395"/>
      <c r="SIE182" s="395"/>
      <c r="SIF182" s="395"/>
      <c r="SIG182" s="395"/>
      <c r="SIH182" s="395"/>
      <c r="SII182" s="395"/>
      <c r="SIJ182" s="395"/>
      <c r="SIK182" s="395"/>
      <c r="SIL182" s="395"/>
      <c r="SIM182" s="395"/>
      <c r="SIN182" s="395"/>
      <c r="SIO182" s="395"/>
      <c r="SIP182" s="395"/>
      <c r="SIQ182" s="395"/>
      <c r="SIR182" s="395"/>
      <c r="SIS182" s="395"/>
      <c r="SIT182" s="395"/>
      <c r="SIU182" s="395"/>
      <c r="SIV182" s="395"/>
      <c r="SIW182" s="395"/>
      <c r="SIX182" s="395"/>
      <c r="SIY182" s="395"/>
      <c r="SIZ182" s="395"/>
      <c r="SJA182" s="395"/>
      <c r="SJB182" s="395"/>
      <c r="SJC182" s="395"/>
      <c r="SJD182" s="395"/>
      <c r="SJE182" s="395"/>
      <c r="SJF182" s="395"/>
      <c r="SJG182" s="395"/>
      <c r="SJH182" s="395"/>
      <c r="SJI182" s="395"/>
      <c r="SJJ182" s="395"/>
      <c r="SJK182" s="395"/>
      <c r="SJL182" s="395"/>
      <c r="SJM182" s="395"/>
      <c r="SJN182" s="395"/>
      <c r="SJO182" s="395"/>
      <c r="SJP182" s="395"/>
      <c r="SJQ182" s="395"/>
      <c r="SJR182" s="395"/>
      <c r="SJS182" s="395"/>
      <c r="SJT182" s="395"/>
      <c r="SJU182" s="395"/>
      <c r="SJV182" s="395"/>
      <c r="SJW182" s="395"/>
      <c r="SJX182" s="395"/>
      <c r="SJY182" s="395"/>
      <c r="SJZ182" s="395"/>
      <c r="SKA182" s="395"/>
      <c r="SKB182" s="395"/>
      <c r="SKC182" s="395"/>
      <c r="SKD182" s="395"/>
      <c r="SKE182" s="395"/>
      <c r="SKF182" s="395"/>
      <c r="SKG182" s="395"/>
      <c r="SKH182" s="395"/>
      <c r="SKI182" s="395"/>
      <c r="SKJ182" s="395"/>
      <c r="SKK182" s="395"/>
      <c r="SKL182" s="395"/>
      <c r="SKM182" s="395"/>
      <c r="SKN182" s="395"/>
      <c r="SKO182" s="395"/>
      <c r="SKP182" s="395"/>
      <c r="SKQ182" s="395"/>
      <c r="SKR182" s="395"/>
      <c r="SKS182" s="395"/>
      <c r="SKT182" s="395"/>
      <c r="SKU182" s="395"/>
      <c r="SKV182" s="395"/>
      <c r="SKW182" s="395"/>
      <c r="SKX182" s="395"/>
      <c r="SKY182" s="395"/>
      <c r="SKZ182" s="395"/>
      <c r="SLA182" s="395"/>
      <c r="SLB182" s="395"/>
      <c r="SLC182" s="395"/>
      <c r="SLD182" s="395"/>
      <c r="SLE182" s="395"/>
      <c r="SLF182" s="395"/>
      <c r="SLG182" s="395"/>
      <c r="SLH182" s="395"/>
      <c r="SLI182" s="395"/>
      <c r="SLJ182" s="395"/>
      <c r="SLK182" s="395"/>
      <c r="SLL182" s="395"/>
      <c r="SLM182" s="395"/>
      <c r="SLN182" s="395"/>
      <c r="SLO182" s="395"/>
      <c r="SLP182" s="395"/>
      <c r="SLQ182" s="395"/>
      <c r="SLR182" s="395"/>
      <c r="SLS182" s="395"/>
      <c r="SLT182" s="395"/>
      <c r="SLU182" s="395"/>
      <c r="SLV182" s="395"/>
      <c r="SLW182" s="395"/>
      <c r="SLX182" s="395"/>
      <c r="SLY182" s="395"/>
      <c r="SLZ182" s="395"/>
      <c r="SMA182" s="395"/>
      <c r="SMB182" s="395"/>
      <c r="SMC182" s="395"/>
      <c r="SMD182" s="395"/>
      <c r="SME182" s="395"/>
      <c r="SMF182" s="395"/>
      <c r="SMG182" s="395"/>
      <c r="SMH182" s="395"/>
      <c r="SMI182" s="395"/>
      <c r="SMJ182" s="395"/>
      <c r="SMK182" s="395"/>
      <c r="SML182" s="395"/>
      <c r="SMM182" s="395"/>
      <c r="SMN182" s="395"/>
      <c r="SMO182" s="395"/>
      <c r="SMP182" s="395"/>
      <c r="SMQ182" s="395"/>
      <c r="SMR182" s="395"/>
      <c r="SMS182" s="395"/>
      <c r="SMT182" s="395"/>
      <c r="SMU182" s="395"/>
      <c r="SMV182" s="395"/>
      <c r="SMW182" s="395"/>
      <c r="SMX182" s="395"/>
      <c r="SMY182" s="395"/>
      <c r="SMZ182" s="395"/>
      <c r="SNA182" s="395"/>
      <c r="SNB182" s="395"/>
      <c r="SNC182" s="395"/>
      <c r="SND182" s="395"/>
      <c r="SNE182" s="395"/>
      <c r="SNF182" s="395"/>
      <c r="SNG182" s="395"/>
      <c r="SNH182" s="395"/>
      <c r="SNI182" s="395"/>
      <c r="SNJ182" s="395"/>
      <c r="SNK182" s="395"/>
      <c r="SNL182" s="395"/>
      <c r="SNM182" s="395"/>
      <c r="SNN182" s="395"/>
      <c r="SNO182" s="395"/>
      <c r="SNP182" s="395"/>
      <c r="SNQ182" s="395"/>
      <c r="SNR182" s="395"/>
      <c r="SNS182" s="395"/>
      <c r="SNT182" s="395"/>
      <c r="SNU182" s="395"/>
      <c r="SNV182" s="395"/>
      <c r="SNW182" s="395"/>
      <c r="SNX182" s="395"/>
      <c r="SNY182" s="395"/>
      <c r="SNZ182" s="395"/>
      <c r="SOA182" s="395"/>
      <c r="SOB182" s="395"/>
      <c r="SOC182" s="395"/>
      <c r="SOD182" s="395"/>
      <c r="SOE182" s="395"/>
      <c r="SOF182" s="395"/>
      <c r="SOG182" s="395"/>
      <c r="SOH182" s="395"/>
      <c r="SOI182" s="395"/>
      <c r="SOJ182" s="395"/>
      <c r="SOK182" s="395"/>
      <c r="SOL182" s="395"/>
      <c r="SOM182" s="395"/>
      <c r="SON182" s="395"/>
      <c r="SOO182" s="395"/>
      <c r="SOP182" s="395"/>
      <c r="SOQ182" s="395"/>
      <c r="SOR182" s="395"/>
      <c r="SOS182" s="395"/>
      <c r="SOT182" s="395"/>
      <c r="SOU182" s="395"/>
      <c r="SOV182" s="395"/>
      <c r="SOW182" s="395"/>
      <c r="SOX182" s="395"/>
      <c r="SOY182" s="395"/>
      <c r="SOZ182" s="395"/>
      <c r="SPA182" s="395"/>
      <c r="SPB182" s="395"/>
      <c r="SPC182" s="395"/>
      <c r="SPD182" s="395"/>
      <c r="SPE182" s="395"/>
      <c r="SPF182" s="395"/>
      <c r="SPG182" s="395"/>
      <c r="SPH182" s="395"/>
      <c r="SPI182" s="395"/>
      <c r="SPJ182" s="395"/>
      <c r="SPK182" s="395"/>
      <c r="SPL182" s="395"/>
      <c r="SPM182" s="395"/>
      <c r="SPN182" s="395"/>
      <c r="SPO182" s="395"/>
      <c r="SPP182" s="395"/>
      <c r="SPQ182" s="395"/>
      <c r="SPR182" s="395"/>
      <c r="SPS182" s="395"/>
      <c r="SPT182" s="395"/>
      <c r="SPU182" s="395"/>
      <c r="SPV182" s="395"/>
      <c r="SPW182" s="395"/>
      <c r="SPX182" s="395"/>
      <c r="SPY182" s="395"/>
      <c r="SPZ182" s="395"/>
      <c r="SQA182" s="395"/>
      <c r="SQB182" s="395"/>
      <c r="SQC182" s="395"/>
      <c r="SQD182" s="395"/>
      <c r="SQE182" s="395"/>
      <c r="SQF182" s="395"/>
      <c r="SQG182" s="395"/>
      <c r="SQH182" s="395"/>
      <c r="SQI182" s="395"/>
      <c r="SQJ182" s="395"/>
      <c r="SQK182" s="395"/>
      <c r="SQL182" s="395"/>
      <c r="SQM182" s="395"/>
      <c r="SQN182" s="395"/>
      <c r="SQO182" s="395"/>
      <c r="SQP182" s="395"/>
      <c r="SQQ182" s="395"/>
      <c r="SQR182" s="395"/>
      <c r="SQS182" s="395"/>
      <c r="SQT182" s="395"/>
      <c r="SQU182" s="395"/>
      <c r="SQV182" s="395"/>
      <c r="SQW182" s="395"/>
      <c r="SQX182" s="395"/>
      <c r="SQY182" s="395"/>
      <c r="SQZ182" s="395"/>
      <c r="SRA182" s="395"/>
      <c r="SRB182" s="395"/>
      <c r="SRC182" s="395"/>
      <c r="SRD182" s="395"/>
      <c r="SRE182" s="395"/>
      <c r="SRF182" s="395"/>
      <c r="SRG182" s="395"/>
      <c r="SRH182" s="395"/>
      <c r="SRI182" s="395"/>
      <c r="SRJ182" s="395"/>
      <c r="SRK182" s="395"/>
      <c r="SRL182" s="395"/>
      <c r="SRM182" s="395"/>
      <c r="SRN182" s="395"/>
      <c r="SRO182" s="395"/>
      <c r="SRP182" s="395"/>
      <c r="SRQ182" s="395"/>
      <c r="SRR182" s="395"/>
      <c r="SRS182" s="395"/>
      <c r="SRT182" s="395"/>
      <c r="SRU182" s="395"/>
      <c r="SRV182" s="395"/>
      <c r="SRW182" s="395"/>
      <c r="SRX182" s="395"/>
      <c r="SRY182" s="395"/>
      <c r="SRZ182" s="395"/>
      <c r="SSA182" s="395"/>
      <c r="SSB182" s="395"/>
      <c r="SSC182" s="395"/>
      <c r="SSD182" s="395"/>
      <c r="SSE182" s="395"/>
      <c r="SSF182" s="395"/>
      <c r="SSG182" s="395"/>
      <c r="SSH182" s="395"/>
      <c r="SSI182" s="395"/>
      <c r="SSJ182" s="395"/>
      <c r="SSK182" s="395"/>
      <c r="SSL182" s="395"/>
      <c r="SSM182" s="395"/>
      <c r="SSN182" s="395"/>
      <c r="SSO182" s="395"/>
      <c r="SSP182" s="395"/>
      <c r="SSQ182" s="395"/>
      <c r="SSR182" s="395"/>
      <c r="SSS182" s="395"/>
      <c r="SST182" s="395"/>
      <c r="SSU182" s="395"/>
      <c r="SSV182" s="395"/>
      <c r="SSW182" s="395"/>
      <c r="SSX182" s="395"/>
      <c r="SSY182" s="395"/>
      <c r="SSZ182" s="395"/>
      <c r="STA182" s="395"/>
      <c r="STB182" s="395"/>
      <c r="STC182" s="395"/>
      <c r="STD182" s="395"/>
      <c r="STE182" s="395"/>
      <c r="STF182" s="395"/>
      <c r="STG182" s="395"/>
      <c r="STH182" s="395"/>
      <c r="STI182" s="395"/>
      <c r="STJ182" s="395"/>
      <c r="STK182" s="395"/>
      <c r="STL182" s="395"/>
      <c r="STM182" s="395"/>
      <c r="STN182" s="395"/>
      <c r="STO182" s="395"/>
      <c r="STP182" s="395"/>
      <c r="STQ182" s="395"/>
      <c r="STR182" s="395"/>
      <c r="STS182" s="395"/>
      <c r="STT182" s="395"/>
      <c r="STU182" s="395"/>
      <c r="STV182" s="395"/>
      <c r="STW182" s="395"/>
      <c r="STX182" s="395"/>
      <c r="STY182" s="395"/>
      <c r="STZ182" s="395"/>
      <c r="SUA182" s="395"/>
      <c r="SUB182" s="395"/>
      <c r="SUC182" s="395"/>
      <c r="SUD182" s="395"/>
      <c r="SUE182" s="395"/>
      <c r="SUF182" s="395"/>
      <c r="SUG182" s="395"/>
      <c r="SUH182" s="395"/>
      <c r="SUI182" s="395"/>
      <c r="SUJ182" s="395"/>
      <c r="SUK182" s="395"/>
      <c r="SUL182" s="395"/>
      <c r="SUM182" s="395"/>
      <c r="SUN182" s="395"/>
      <c r="SUO182" s="395"/>
      <c r="SUP182" s="395"/>
      <c r="SUQ182" s="395"/>
      <c r="SUR182" s="395"/>
      <c r="SUS182" s="395"/>
      <c r="SUT182" s="395"/>
      <c r="SUU182" s="395"/>
      <c r="SUV182" s="395"/>
      <c r="SUW182" s="395"/>
      <c r="SUX182" s="395"/>
      <c r="SUY182" s="395"/>
      <c r="SUZ182" s="395"/>
      <c r="SVA182" s="395"/>
      <c r="SVB182" s="395"/>
      <c r="SVC182" s="395"/>
      <c r="SVD182" s="395"/>
      <c r="SVE182" s="395"/>
      <c r="SVF182" s="395"/>
      <c r="SVG182" s="395"/>
      <c r="SVH182" s="395"/>
      <c r="SVI182" s="395"/>
      <c r="SVJ182" s="395"/>
      <c r="SVK182" s="395"/>
      <c r="SVL182" s="395"/>
      <c r="SVM182" s="395"/>
      <c r="SVN182" s="395"/>
      <c r="SVO182" s="395"/>
      <c r="SVP182" s="395"/>
      <c r="SVQ182" s="395"/>
      <c r="SVR182" s="395"/>
      <c r="SVS182" s="395"/>
      <c r="SVT182" s="395"/>
      <c r="SVU182" s="395"/>
      <c r="SVV182" s="395"/>
      <c r="SVW182" s="395"/>
      <c r="SVX182" s="395"/>
      <c r="SVY182" s="395"/>
      <c r="SVZ182" s="395"/>
      <c r="SWA182" s="395"/>
      <c r="SWB182" s="395"/>
      <c r="SWC182" s="395"/>
      <c r="SWD182" s="395"/>
      <c r="SWE182" s="395"/>
      <c r="SWF182" s="395"/>
      <c r="SWG182" s="395"/>
      <c r="SWH182" s="395"/>
      <c r="SWI182" s="395"/>
      <c r="SWJ182" s="395"/>
      <c r="SWK182" s="395"/>
      <c r="SWL182" s="395"/>
      <c r="SWM182" s="395"/>
      <c r="SWN182" s="395"/>
      <c r="SWO182" s="395"/>
      <c r="SWP182" s="395"/>
      <c r="SWQ182" s="395"/>
      <c r="SWR182" s="395"/>
      <c r="SWS182" s="395"/>
      <c r="SWT182" s="395"/>
      <c r="SWU182" s="395"/>
      <c r="SWV182" s="395"/>
      <c r="SWW182" s="395"/>
      <c r="SWX182" s="395"/>
      <c r="SWY182" s="395"/>
      <c r="SWZ182" s="395"/>
      <c r="SXA182" s="395"/>
      <c r="SXB182" s="395"/>
      <c r="SXC182" s="395"/>
      <c r="SXD182" s="395"/>
      <c r="SXE182" s="395"/>
      <c r="SXF182" s="395"/>
      <c r="SXG182" s="395"/>
      <c r="SXH182" s="395"/>
      <c r="SXI182" s="395"/>
      <c r="SXJ182" s="395"/>
      <c r="SXK182" s="395"/>
      <c r="SXL182" s="395"/>
      <c r="SXM182" s="395"/>
      <c r="SXN182" s="395"/>
      <c r="SXO182" s="395"/>
      <c r="SXP182" s="395"/>
      <c r="SXQ182" s="395"/>
      <c r="SXR182" s="395"/>
      <c r="SXS182" s="395"/>
      <c r="SXT182" s="395"/>
      <c r="SXU182" s="395"/>
      <c r="SXV182" s="395"/>
      <c r="SXW182" s="395"/>
      <c r="SXX182" s="395"/>
      <c r="SXY182" s="395"/>
      <c r="SXZ182" s="395"/>
      <c r="SYA182" s="395"/>
      <c r="SYB182" s="395"/>
      <c r="SYC182" s="395"/>
      <c r="SYD182" s="395"/>
      <c r="SYE182" s="395"/>
      <c r="SYF182" s="395"/>
      <c r="SYG182" s="395"/>
      <c r="SYH182" s="395"/>
      <c r="SYI182" s="395"/>
      <c r="SYJ182" s="395"/>
      <c r="SYK182" s="395"/>
      <c r="SYL182" s="395"/>
      <c r="SYM182" s="395"/>
      <c r="SYN182" s="395"/>
      <c r="SYO182" s="395"/>
      <c r="SYP182" s="395"/>
      <c r="SYQ182" s="395"/>
      <c r="SYR182" s="395"/>
      <c r="SYS182" s="395"/>
      <c r="SYT182" s="395"/>
      <c r="SYU182" s="395"/>
      <c r="SYV182" s="395"/>
      <c r="SYW182" s="395"/>
      <c r="SYX182" s="395"/>
      <c r="SYY182" s="395"/>
      <c r="SYZ182" s="395"/>
      <c r="SZA182" s="395"/>
      <c r="SZB182" s="395"/>
      <c r="SZC182" s="395"/>
      <c r="SZD182" s="395"/>
      <c r="SZE182" s="395"/>
      <c r="SZF182" s="395"/>
      <c r="SZG182" s="395"/>
      <c r="SZH182" s="395"/>
      <c r="SZI182" s="395"/>
      <c r="SZJ182" s="395"/>
      <c r="SZK182" s="395"/>
      <c r="SZL182" s="395"/>
      <c r="SZM182" s="395"/>
      <c r="SZN182" s="395"/>
      <c r="SZO182" s="395"/>
      <c r="SZP182" s="395"/>
      <c r="SZQ182" s="395"/>
      <c r="SZR182" s="395"/>
      <c r="SZS182" s="395"/>
      <c r="SZT182" s="395"/>
      <c r="SZU182" s="395"/>
      <c r="SZV182" s="395"/>
      <c r="SZW182" s="395"/>
      <c r="SZX182" s="395"/>
      <c r="SZY182" s="395"/>
      <c r="SZZ182" s="395"/>
      <c r="TAA182" s="395"/>
      <c r="TAB182" s="395"/>
      <c r="TAC182" s="395"/>
      <c r="TAD182" s="395"/>
      <c r="TAE182" s="395"/>
      <c r="TAF182" s="395"/>
      <c r="TAG182" s="395"/>
      <c r="TAH182" s="395"/>
      <c r="TAI182" s="395"/>
      <c r="TAJ182" s="395"/>
      <c r="TAK182" s="395"/>
      <c r="TAL182" s="395"/>
      <c r="TAM182" s="395"/>
      <c r="TAN182" s="395"/>
      <c r="TAO182" s="395"/>
      <c r="TAP182" s="395"/>
      <c r="TAQ182" s="395"/>
      <c r="TAR182" s="395"/>
      <c r="TAS182" s="395"/>
      <c r="TAT182" s="395"/>
      <c r="TAU182" s="395"/>
      <c r="TAV182" s="395"/>
      <c r="TAW182" s="395"/>
      <c r="TAX182" s="395"/>
      <c r="TAY182" s="395"/>
      <c r="TAZ182" s="395"/>
      <c r="TBA182" s="395"/>
      <c r="TBB182" s="395"/>
      <c r="TBC182" s="395"/>
      <c r="TBD182" s="395"/>
      <c r="TBE182" s="395"/>
      <c r="TBF182" s="395"/>
      <c r="TBG182" s="395"/>
      <c r="TBH182" s="395"/>
      <c r="TBI182" s="395"/>
      <c r="TBJ182" s="395"/>
      <c r="TBK182" s="395"/>
      <c r="TBL182" s="395"/>
      <c r="TBM182" s="395"/>
      <c r="TBN182" s="395"/>
      <c r="TBO182" s="395"/>
      <c r="TBP182" s="395"/>
      <c r="TBQ182" s="395"/>
      <c r="TBR182" s="395"/>
      <c r="TBS182" s="395"/>
      <c r="TBT182" s="395"/>
      <c r="TBU182" s="395"/>
      <c r="TBV182" s="395"/>
      <c r="TBW182" s="395"/>
      <c r="TBX182" s="395"/>
      <c r="TBY182" s="395"/>
      <c r="TBZ182" s="395"/>
      <c r="TCA182" s="395"/>
      <c r="TCB182" s="395"/>
      <c r="TCC182" s="395"/>
      <c r="TCD182" s="395"/>
      <c r="TCE182" s="395"/>
      <c r="TCF182" s="395"/>
      <c r="TCG182" s="395"/>
      <c r="TCH182" s="395"/>
      <c r="TCI182" s="395"/>
      <c r="TCJ182" s="395"/>
      <c r="TCK182" s="395"/>
      <c r="TCL182" s="395"/>
      <c r="TCM182" s="395"/>
      <c r="TCN182" s="395"/>
      <c r="TCO182" s="395"/>
      <c r="TCP182" s="395"/>
      <c r="TCQ182" s="395"/>
      <c r="TCR182" s="395"/>
      <c r="TCS182" s="395"/>
      <c r="TCT182" s="395"/>
      <c r="TCU182" s="395"/>
      <c r="TCV182" s="395"/>
      <c r="TCW182" s="395"/>
      <c r="TCX182" s="395"/>
      <c r="TCY182" s="395"/>
      <c r="TCZ182" s="395"/>
      <c r="TDA182" s="395"/>
      <c r="TDB182" s="395"/>
      <c r="TDC182" s="395"/>
      <c r="TDD182" s="395"/>
      <c r="TDE182" s="395"/>
      <c r="TDF182" s="395"/>
      <c r="TDG182" s="395"/>
      <c r="TDH182" s="395"/>
      <c r="TDI182" s="395"/>
      <c r="TDJ182" s="395"/>
      <c r="TDK182" s="395"/>
      <c r="TDL182" s="395"/>
      <c r="TDM182" s="395"/>
      <c r="TDN182" s="395"/>
      <c r="TDO182" s="395"/>
      <c r="TDP182" s="395"/>
      <c r="TDQ182" s="395"/>
      <c r="TDR182" s="395"/>
      <c r="TDS182" s="395"/>
      <c r="TDT182" s="395"/>
      <c r="TDU182" s="395"/>
      <c r="TDV182" s="395"/>
      <c r="TDW182" s="395"/>
      <c r="TDX182" s="395"/>
      <c r="TDY182" s="395"/>
      <c r="TDZ182" s="395"/>
      <c r="TEA182" s="395"/>
      <c r="TEB182" s="395"/>
      <c r="TEC182" s="395"/>
      <c r="TED182" s="395"/>
      <c r="TEE182" s="395"/>
      <c r="TEF182" s="395"/>
      <c r="TEG182" s="395"/>
      <c r="TEH182" s="395"/>
      <c r="TEI182" s="395"/>
      <c r="TEJ182" s="395"/>
      <c r="TEK182" s="395"/>
      <c r="TEL182" s="395"/>
      <c r="TEM182" s="395"/>
      <c r="TEN182" s="395"/>
      <c r="TEO182" s="395"/>
      <c r="TEP182" s="395"/>
      <c r="TEQ182" s="395"/>
      <c r="TER182" s="395"/>
      <c r="TES182" s="395"/>
      <c r="TET182" s="395"/>
      <c r="TEU182" s="395"/>
      <c r="TEV182" s="395"/>
      <c r="TEW182" s="395"/>
      <c r="TEX182" s="395"/>
      <c r="TEY182" s="395"/>
      <c r="TEZ182" s="395"/>
      <c r="TFA182" s="395"/>
      <c r="TFB182" s="395"/>
      <c r="TFC182" s="395"/>
      <c r="TFD182" s="395"/>
      <c r="TFE182" s="395"/>
      <c r="TFF182" s="395"/>
      <c r="TFG182" s="395"/>
      <c r="TFH182" s="395"/>
      <c r="TFI182" s="395"/>
      <c r="TFJ182" s="395"/>
      <c r="TFK182" s="395"/>
      <c r="TFL182" s="395"/>
      <c r="TFM182" s="395"/>
      <c r="TFN182" s="395"/>
      <c r="TFO182" s="395"/>
      <c r="TFP182" s="395"/>
      <c r="TFQ182" s="395"/>
      <c r="TFR182" s="395"/>
      <c r="TFS182" s="395"/>
      <c r="TFT182" s="395"/>
      <c r="TFU182" s="395"/>
      <c r="TFV182" s="395"/>
      <c r="TFW182" s="395"/>
      <c r="TFX182" s="395"/>
      <c r="TFY182" s="395"/>
      <c r="TFZ182" s="395"/>
      <c r="TGA182" s="395"/>
      <c r="TGB182" s="395"/>
      <c r="TGC182" s="395"/>
      <c r="TGD182" s="395"/>
      <c r="TGE182" s="395"/>
      <c r="TGF182" s="395"/>
      <c r="TGG182" s="395"/>
      <c r="TGH182" s="395"/>
      <c r="TGI182" s="395"/>
      <c r="TGJ182" s="395"/>
      <c r="TGK182" s="395"/>
      <c r="TGL182" s="395"/>
      <c r="TGM182" s="395"/>
      <c r="TGN182" s="395"/>
      <c r="TGO182" s="395"/>
      <c r="TGP182" s="395"/>
      <c r="TGQ182" s="395"/>
      <c r="TGR182" s="395"/>
      <c r="TGS182" s="395"/>
      <c r="TGT182" s="395"/>
      <c r="TGU182" s="395"/>
      <c r="TGV182" s="395"/>
      <c r="TGW182" s="395"/>
      <c r="TGX182" s="395"/>
      <c r="TGY182" s="395"/>
      <c r="TGZ182" s="395"/>
      <c r="THA182" s="395"/>
      <c r="THB182" s="395"/>
      <c r="THC182" s="395"/>
      <c r="THD182" s="395"/>
      <c r="THE182" s="395"/>
      <c r="THF182" s="395"/>
      <c r="THG182" s="395"/>
      <c r="THH182" s="395"/>
      <c r="THI182" s="395"/>
      <c r="THJ182" s="395"/>
      <c r="THK182" s="395"/>
      <c r="THL182" s="395"/>
      <c r="THM182" s="395"/>
      <c r="THN182" s="395"/>
      <c r="THO182" s="395"/>
      <c r="THP182" s="395"/>
      <c r="THQ182" s="395"/>
      <c r="THR182" s="395"/>
      <c r="THS182" s="395"/>
      <c r="THT182" s="395"/>
      <c r="THU182" s="395"/>
      <c r="THV182" s="395"/>
      <c r="THW182" s="395"/>
      <c r="THX182" s="395"/>
      <c r="THY182" s="395"/>
      <c r="THZ182" s="395"/>
      <c r="TIA182" s="395"/>
      <c r="TIB182" s="395"/>
      <c r="TIC182" s="395"/>
      <c r="TID182" s="395"/>
      <c r="TIE182" s="395"/>
      <c r="TIF182" s="395"/>
      <c r="TIG182" s="395"/>
      <c r="TIH182" s="395"/>
      <c r="TII182" s="395"/>
      <c r="TIJ182" s="395"/>
      <c r="TIK182" s="395"/>
      <c r="TIL182" s="395"/>
      <c r="TIM182" s="395"/>
      <c r="TIN182" s="395"/>
      <c r="TIO182" s="395"/>
      <c r="TIP182" s="395"/>
      <c r="TIQ182" s="395"/>
      <c r="TIR182" s="395"/>
      <c r="TIS182" s="395"/>
      <c r="TIT182" s="395"/>
      <c r="TIU182" s="395"/>
      <c r="TIV182" s="395"/>
      <c r="TIW182" s="395"/>
      <c r="TIX182" s="395"/>
      <c r="TIY182" s="395"/>
      <c r="TIZ182" s="395"/>
      <c r="TJA182" s="395"/>
      <c r="TJB182" s="395"/>
      <c r="TJC182" s="395"/>
      <c r="TJD182" s="395"/>
      <c r="TJE182" s="395"/>
      <c r="TJF182" s="395"/>
      <c r="TJG182" s="395"/>
      <c r="TJH182" s="395"/>
      <c r="TJI182" s="395"/>
      <c r="TJJ182" s="395"/>
      <c r="TJK182" s="395"/>
      <c r="TJL182" s="395"/>
      <c r="TJM182" s="395"/>
      <c r="TJN182" s="395"/>
      <c r="TJO182" s="395"/>
      <c r="TJP182" s="395"/>
      <c r="TJQ182" s="395"/>
      <c r="TJR182" s="395"/>
      <c r="TJS182" s="395"/>
      <c r="TJT182" s="395"/>
      <c r="TJU182" s="395"/>
      <c r="TJV182" s="395"/>
      <c r="TJW182" s="395"/>
      <c r="TJX182" s="395"/>
      <c r="TJY182" s="395"/>
      <c r="TJZ182" s="395"/>
      <c r="TKA182" s="395"/>
      <c r="TKB182" s="395"/>
      <c r="TKC182" s="395"/>
      <c r="TKD182" s="395"/>
      <c r="TKE182" s="395"/>
      <c r="TKF182" s="395"/>
      <c r="TKG182" s="395"/>
      <c r="TKH182" s="395"/>
      <c r="TKI182" s="395"/>
      <c r="TKJ182" s="395"/>
      <c r="TKK182" s="395"/>
      <c r="TKL182" s="395"/>
      <c r="TKM182" s="395"/>
      <c r="TKN182" s="395"/>
      <c r="TKO182" s="395"/>
      <c r="TKP182" s="395"/>
      <c r="TKQ182" s="395"/>
      <c r="TKR182" s="395"/>
      <c r="TKS182" s="395"/>
      <c r="TKT182" s="395"/>
      <c r="TKU182" s="395"/>
      <c r="TKV182" s="395"/>
      <c r="TKW182" s="395"/>
      <c r="TKX182" s="395"/>
      <c r="TKY182" s="395"/>
      <c r="TKZ182" s="395"/>
      <c r="TLA182" s="395"/>
      <c r="TLB182" s="395"/>
      <c r="TLC182" s="395"/>
      <c r="TLD182" s="395"/>
      <c r="TLE182" s="395"/>
      <c r="TLF182" s="395"/>
      <c r="TLG182" s="395"/>
      <c r="TLH182" s="395"/>
      <c r="TLI182" s="395"/>
      <c r="TLJ182" s="395"/>
      <c r="TLK182" s="395"/>
      <c r="TLL182" s="395"/>
      <c r="TLM182" s="395"/>
      <c r="TLN182" s="395"/>
      <c r="TLO182" s="395"/>
      <c r="TLP182" s="395"/>
      <c r="TLQ182" s="395"/>
      <c r="TLR182" s="395"/>
      <c r="TLS182" s="395"/>
      <c r="TLT182" s="395"/>
      <c r="TLU182" s="395"/>
      <c r="TLV182" s="395"/>
      <c r="TLW182" s="395"/>
      <c r="TLX182" s="395"/>
      <c r="TLY182" s="395"/>
      <c r="TLZ182" s="395"/>
      <c r="TMA182" s="395"/>
      <c r="TMB182" s="395"/>
      <c r="TMC182" s="395"/>
      <c r="TMD182" s="395"/>
      <c r="TME182" s="395"/>
      <c r="TMF182" s="395"/>
      <c r="TMG182" s="395"/>
      <c r="TMH182" s="395"/>
      <c r="TMI182" s="395"/>
      <c r="TMJ182" s="395"/>
      <c r="TMK182" s="395"/>
      <c r="TML182" s="395"/>
      <c r="TMM182" s="395"/>
      <c r="TMN182" s="395"/>
      <c r="TMO182" s="395"/>
      <c r="TMP182" s="395"/>
      <c r="TMQ182" s="395"/>
      <c r="TMR182" s="395"/>
      <c r="TMS182" s="395"/>
      <c r="TMT182" s="395"/>
      <c r="TMU182" s="395"/>
      <c r="TMV182" s="395"/>
      <c r="TMW182" s="395"/>
      <c r="TMX182" s="395"/>
      <c r="TMY182" s="395"/>
      <c r="TMZ182" s="395"/>
      <c r="TNA182" s="395"/>
      <c r="TNB182" s="395"/>
      <c r="TNC182" s="395"/>
      <c r="TND182" s="395"/>
      <c r="TNE182" s="395"/>
      <c r="TNF182" s="395"/>
      <c r="TNG182" s="395"/>
      <c r="TNH182" s="395"/>
      <c r="TNI182" s="395"/>
      <c r="TNJ182" s="395"/>
      <c r="TNK182" s="395"/>
      <c r="TNL182" s="395"/>
      <c r="TNM182" s="395"/>
      <c r="TNN182" s="395"/>
      <c r="TNO182" s="395"/>
      <c r="TNP182" s="395"/>
      <c r="TNQ182" s="395"/>
      <c r="TNR182" s="395"/>
      <c r="TNS182" s="395"/>
      <c r="TNT182" s="395"/>
      <c r="TNU182" s="395"/>
      <c r="TNV182" s="395"/>
      <c r="TNW182" s="395"/>
      <c r="TNX182" s="395"/>
      <c r="TNY182" s="395"/>
      <c r="TNZ182" s="395"/>
      <c r="TOA182" s="395"/>
      <c r="TOB182" s="395"/>
      <c r="TOC182" s="395"/>
      <c r="TOD182" s="395"/>
      <c r="TOE182" s="395"/>
      <c r="TOF182" s="395"/>
      <c r="TOG182" s="395"/>
      <c r="TOH182" s="395"/>
      <c r="TOI182" s="395"/>
      <c r="TOJ182" s="395"/>
      <c r="TOK182" s="395"/>
      <c r="TOL182" s="395"/>
      <c r="TOM182" s="395"/>
      <c r="TON182" s="395"/>
      <c r="TOO182" s="395"/>
      <c r="TOP182" s="395"/>
      <c r="TOQ182" s="395"/>
      <c r="TOR182" s="395"/>
      <c r="TOS182" s="395"/>
      <c r="TOT182" s="395"/>
      <c r="TOU182" s="395"/>
      <c r="TOV182" s="395"/>
      <c r="TOW182" s="395"/>
      <c r="TOX182" s="395"/>
      <c r="TOY182" s="395"/>
      <c r="TOZ182" s="395"/>
      <c r="TPA182" s="395"/>
      <c r="TPB182" s="395"/>
      <c r="TPC182" s="395"/>
      <c r="TPD182" s="395"/>
      <c r="TPE182" s="395"/>
      <c r="TPF182" s="395"/>
      <c r="TPG182" s="395"/>
      <c r="TPH182" s="395"/>
      <c r="TPI182" s="395"/>
      <c r="TPJ182" s="395"/>
      <c r="TPK182" s="395"/>
      <c r="TPL182" s="395"/>
      <c r="TPM182" s="395"/>
      <c r="TPN182" s="395"/>
      <c r="TPO182" s="395"/>
      <c r="TPP182" s="395"/>
      <c r="TPQ182" s="395"/>
      <c r="TPR182" s="395"/>
      <c r="TPS182" s="395"/>
      <c r="TPT182" s="395"/>
      <c r="TPU182" s="395"/>
      <c r="TPV182" s="395"/>
      <c r="TPW182" s="395"/>
      <c r="TPX182" s="395"/>
      <c r="TPY182" s="395"/>
      <c r="TPZ182" s="395"/>
      <c r="TQA182" s="395"/>
      <c r="TQB182" s="395"/>
      <c r="TQC182" s="395"/>
      <c r="TQD182" s="395"/>
      <c r="TQE182" s="395"/>
      <c r="TQF182" s="395"/>
      <c r="TQG182" s="395"/>
      <c r="TQH182" s="395"/>
      <c r="TQI182" s="395"/>
      <c r="TQJ182" s="395"/>
      <c r="TQK182" s="395"/>
      <c r="TQL182" s="395"/>
      <c r="TQM182" s="395"/>
      <c r="TQN182" s="395"/>
      <c r="TQO182" s="395"/>
      <c r="TQP182" s="395"/>
      <c r="TQQ182" s="395"/>
      <c r="TQR182" s="395"/>
      <c r="TQS182" s="395"/>
      <c r="TQT182" s="395"/>
      <c r="TQU182" s="395"/>
      <c r="TQV182" s="395"/>
      <c r="TQW182" s="395"/>
      <c r="TQX182" s="395"/>
      <c r="TQY182" s="395"/>
      <c r="TQZ182" s="395"/>
      <c r="TRA182" s="395"/>
      <c r="TRB182" s="395"/>
      <c r="TRC182" s="395"/>
      <c r="TRD182" s="395"/>
      <c r="TRE182" s="395"/>
      <c r="TRF182" s="395"/>
      <c r="TRG182" s="395"/>
      <c r="TRH182" s="395"/>
      <c r="TRI182" s="395"/>
      <c r="TRJ182" s="395"/>
      <c r="TRK182" s="395"/>
      <c r="TRL182" s="395"/>
      <c r="TRM182" s="395"/>
      <c r="TRN182" s="395"/>
      <c r="TRO182" s="395"/>
      <c r="TRP182" s="395"/>
      <c r="TRQ182" s="395"/>
      <c r="TRR182" s="395"/>
      <c r="TRS182" s="395"/>
      <c r="TRT182" s="395"/>
      <c r="TRU182" s="395"/>
      <c r="TRV182" s="395"/>
      <c r="TRW182" s="395"/>
      <c r="TRX182" s="395"/>
      <c r="TRY182" s="395"/>
      <c r="TRZ182" s="395"/>
      <c r="TSA182" s="395"/>
      <c r="TSB182" s="395"/>
      <c r="TSC182" s="395"/>
      <c r="TSD182" s="395"/>
      <c r="TSE182" s="395"/>
      <c r="TSF182" s="395"/>
      <c r="TSG182" s="395"/>
      <c r="TSH182" s="395"/>
      <c r="TSI182" s="395"/>
      <c r="TSJ182" s="395"/>
      <c r="TSK182" s="395"/>
      <c r="TSL182" s="395"/>
      <c r="TSM182" s="395"/>
      <c r="TSN182" s="395"/>
      <c r="TSO182" s="395"/>
      <c r="TSP182" s="395"/>
      <c r="TSQ182" s="395"/>
      <c r="TSR182" s="395"/>
      <c r="TSS182" s="395"/>
      <c r="TST182" s="395"/>
      <c r="TSU182" s="395"/>
      <c r="TSV182" s="395"/>
      <c r="TSW182" s="395"/>
      <c r="TSX182" s="395"/>
      <c r="TSY182" s="395"/>
      <c r="TSZ182" s="395"/>
      <c r="TTA182" s="395"/>
      <c r="TTB182" s="395"/>
      <c r="TTC182" s="395"/>
      <c r="TTD182" s="395"/>
      <c r="TTE182" s="395"/>
      <c r="TTF182" s="395"/>
      <c r="TTG182" s="395"/>
      <c r="TTH182" s="395"/>
      <c r="TTI182" s="395"/>
      <c r="TTJ182" s="395"/>
      <c r="TTK182" s="395"/>
      <c r="TTL182" s="395"/>
      <c r="TTM182" s="395"/>
      <c r="TTN182" s="395"/>
      <c r="TTO182" s="395"/>
      <c r="TTP182" s="395"/>
      <c r="TTQ182" s="395"/>
      <c r="TTR182" s="395"/>
      <c r="TTS182" s="395"/>
      <c r="TTT182" s="395"/>
      <c r="TTU182" s="395"/>
      <c r="TTV182" s="395"/>
      <c r="TTW182" s="395"/>
      <c r="TTX182" s="395"/>
      <c r="TTY182" s="395"/>
      <c r="TTZ182" s="395"/>
      <c r="TUA182" s="395"/>
      <c r="TUB182" s="395"/>
      <c r="TUC182" s="395"/>
      <c r="TUD182" s="395"/>
      <c r="TUE182" s="395"/>
      <c r="TUF182" s="395"/>
      <c r="TUG182" s="395"/>
      <c r="TUH182" s="395"/>
      <c r="TUI182" s="395"/>
      <c r="TUJ182" s="395"/>
      <c r="TUK182" s="395"/>
      <c r="TUL182" s="395"/>
      <c r="TUM182" s="395"/>
      <c r="TUN182" s="395"/>
      <c r="TUO182" s="395"/>
      <c r="TUP182" s="395"/>
      <c r="TUQ182" s="395"/>
      <c r="TUR182" s="395"/>
      <c r="TUS182" s="395"/>
      <c r="TUT182" s="395"/>
      <c r="TUU182" s="395"/>
      <c r="TUV182" s="395"/>
      <c r="TUW182" s="395"/>
      <c r="TUX182" s="395"/>
      <c r="TUY182" s="395"/>
      <c r="TUZ182" s="395"/>
      <c r="TVA182" s="395"/>
      <c r="TVB182" s="395"/>
      <c r="TVC182" s="395"/>
      <c r="TVD182" s="395"/>
      <c r="TVE182" s="395"/>
      <c r="TVF182" s="395"/>
      <c r="TVG182" s="395"/>
      <c r="TVH182" s="395"/>
      <c r="TVI182" s="395"/>
      <c r="TVJ182" s="395"/>
      <c r="TVK182" s="395"/>
      <c r="TVL182" s="395"/>
      <c r="TVM182" s="395"/>
      <c r="TVN182" s="395"/>
      <c r="TVO182" s="395"/>
      <c r="TVP182" s="395"/>
      <c r="TVQ182" s="395"/>
      <c r="TVR182" s="395"/>
      <c r="TVS182" s="395"/>
      <c r="TVT182" s="395"/>
      <c r="TVU182" s="395"/>
      <c r="TVV182" s="395"/>
      <c r="TVW182" s="395"/>
      <c r="TVX182" s="395"/>
      <c r="TVY182" s="395"/>
      <c r="TVZ182" s="395"/>
      <c r="TWA182" s="395"/>
      <c r="TWB182" s="395"/>
      <c r="TWC182" s="395"/>
      <c r="TWD182" s="395"/>
      <c r="TWE182" s="395"/>
      <c r="TWF182" s="395"/>
      <c r="TWG182" s="395"/>
      <c r="TWH182" s="395"/>
      <c r="TWI182" s="395"/>
      <c r="TWJ182" s="395"/>
      <c r="TWK182" s="395"/>
      <c r="TWL182" s="395"/>
      <c r="TWM182" s="395"/>
      <c r="TWN182" s="395"/>
      <c r="TWO182" s="395"/>
      <c r="TWP182" s="395"/>
      <c r="TWQ182" s="395"/>
      <c r="TWR182" s="395"/>
      <c r="TWS182" s="395"/>
      <c r="TWT182" s="395"/>
      <c r="TWU182" s="395"/>
      <c r="TWV182" s="395"/>
      <c r="TWW182" s="395"/>
      <c r="TWX182" s="395"/>
      <c r="TWY182" s="395"/>
      <c r="TWZ182" s="395"/>
      <c r="TXA182" s="395"/>
      <c r="TXB182" s="395"/>
      <c r="TXC182" s="395"/>
      <c r="TXD182" s="395"/>
      <c r="TXE182" s="395"/>
      <c r="TXF182" s="395"/>
      <c r="TXG182" s="395"/>
      <c r="TXH182" s="395"/>
      <c r="TXI182" s="395"/>
      <c r="TXJ182" s="395"/>
      <c r="TXK182" s="395"/>
      <c r="TXL182" s="395"/>
      <c r="TXM182" s="395"/>
      <c r="TXN182" s="395"/>
      <c r="TXO182" s="395"/>
      <c r="TXP182" s="395"/>
      <c r="TXQ182" s="395"/>
      <c r="TXR182" s="395"/>
      <c r="TXS182" s="395"/>
      <c r="TXT182" s="395"/>
      <c r="TXU182" s="395"/>
      <c r="TXV182" s="395"/>
      <c r="TXW182" s="395"/>
      <c r="TXX182" s="395"/>
      <c r="TXY182" s="395"/>
      <c r="TXZ182" s="395"/>
      <c r="TYA182" s="395"/>
      <c r="TYB182" s="395"/>
      <c r="TYC182" s="395"/>
      <c r="TYD182" s="395"/>
      <c r="TYE182" s="395"/>
      <c r="TYF182" s="395"/>
      <c r="TYG182" s="395"/>
      <c r="TYH182" s="395"/>
      <c r="TYI182" s="395"/>
      <c r="TYJ182" s="395"/>
      <c r="TYK182" s="395"/>
      <c r="TYL182" s="395"/>
      <c r="TYM182" s="395"/>
      <c r="TYN182" s="395"/>
      <c r="TYO182" s="395"/>
      <c r="TYP182" s="395"/>
      <c r="TYQ182" s="395"/>
      <c r="TYR182" s="395"/>
      <c r="TYS182" s="395"/>
      <c r="TYT182" s="395"/>
      <c r="TYU182" s="395"/>
      <c r="TYV182" s="395"/>
      <c r="TYW182" s="395"/>
      <c r="TYX182" s="395"/>
      <c r="TYY182" s="395"/>
      <c r="TYZ182" s="395"/>
      <c r="TZA182" s="395"/>
      <c r="TZB182" s="395"/>
      <c r="TZC182" s="395"/>
      <c r="TZD182" s="395"/>
      <c r="TZE182" s="395"/>
      <c r="TZF182" s="395"/>
      <c r="TZG182" s="395"/>
      <c r="TZH182" s="395"/>
      <c r="TZI182" s="395"/>
      <c r="TZJ182" s="395"/>
      <c r="TZK182" s="395"/>
      <c r="TZL182" s="395"/>
      <c r="TZM182" s="395"/>
      <c r="TZN182" s="395"/>
      <c r="TZO182" s="395"/>
      <c r="TZP182" s="395"/>
      <c r="TZQ182" s="395"/>
      <c r="TZR182" s="395"/>
      <c r="TZS182" s="395"/>
      <c r="TZT182" s="395"/>
      <c r="TZU182" s="395"/>
      <c r="TZV182" s="395"/>
      <c r="TZW182" s="395"/>
      <c r="TZX182" s="395"/>
      <c r="TZY182" s="395"/>
      <c r="TZZ182" s="395"/>
      <c r="UAA182" s="395"/>
      <c r="UAB182" s="395"/>
      <c r="UAC182" s="395"/>
      <c r="UAD182" s="395"/>
      <c r="UAE182" s="395"/>
      <c r="UAF182" s="395"/>
      <c r="UAG182" s="395"/>
      <c r="UAH182" s="395"/>
      <c r="UAI182" s="395"/>
      <c r="UAJ182" s="395"/>
      <c r="UAK182" s="395"/>
      <c r="UAL182" s="395"/>
      <c r="UAM182" s="395"/>
      <c r="UAN182" s="395"/>
      <c r="UAO182" s="395"/>
      <c r="UAP182" s="395"/>
      <c r="UAQ182" s="395"/>
      <c r="UAR182" s="395"/>
      <c r="UAS182" s="395"/>
      <c r="UAT182" s="395"/>
      <c r="UAU182" s="395"/>
      <c r="UAV182" s="395"/>
      <c r="UAW182" s="395"/>
      <c r="UAX182" s="395"/>
      <c r="UAY182" s="395"/>
      <c r="UAZ182" s="395"/>
      <c r="UBA182" s="395"/>
      <c r="UBB182" s="395"/>
      <c r="UBC182" s="395"/>
      <c r="UBD182" s="395"/>
      <c r="UBE182" s="395"/>
      <c r="UBF182" s="395"/>
      <c r="UBG182" s="395"/>
      <c r="UBH182" s="395"/>
      <c r="UBI182" s="395"/>
      <c r="UBJ182" s="395"/>
      <c r="UBK182" s="395"/>
      <c r="UBL182" s="395"/>
      <c r="UBM182" s="395"/>
      <c r="UBN182" s="395"/>
      <c r="UBO182" s="395"/>
      <c r="UBP182" s="395"/>
      <c r="UBQ182" s="395"/>
      <c r="UBR182" s="395"/>
      <c r="UBS182" s="395"/>
      <c r="UBT182" s="395"/>
      <c r="UBU182" s="395"/>
      <c r="UBV182" s="395"/>
      <c r="UBW182" s="395"/>
      <c r="UBX182" s="395"/>
      <c r="UBY182" s="395"/>
      <c r="UBZ182" s="395"/>
      <c r="UCA182" s="395"/>
      <c r="UCB182" s="395"/>
      <c r="UCC182" s="395"/>
      <c r="UCD182" s="395"/>
      <c r="UCE182" s="395"/>
      <c r="UCF182" s="395"/>
      <c r="UCG182" s="395"/>
      <c r="UCH182" s="395"/>
      <c r="UCI182" s="395"/>
      <c r="UCJ182" s="395"/>
      <c r="UCK182" s="395"/>
      <c r="UCL182" s="395"/>
      <c r="UCM182" s="395"/>
      <c r="UCN182" s="395"/>
      <c r="UCO182" s="395"/>
      <c r="UCP182" s="395"/>
      <c r="UCQ182" s="395"/>
      <c r="UCR182" s="395"/>
      <c r="UCS182" s="395"/>
      <c r="UCT182" s="395"/>
      <c r="UCU182" s="395"/>
      <c r="UCV182" s="395"/>
      <c r="UCW182" s="395"/>
      <c r="UCX182" s="395"/>
      <c r="UCY182" s="395"/>
      <c r="UCZ182" s="395"/>
      <c r="UDA182" s="395"/>
      <c r="UDB182" s="395"/>
      <c r="UDC182" s="395"/>
      <c r="UDD182" s="395"/>
      <c r="UDE182" s="395"/>
      <c r="UDF182" s="395"/>
      <c r="UDG182" s="395"/>
      <c r="UDH182" s="395"/>
      <c r="UDI182" s="395"/>
      <c r="UDJ182" s="395"/>
      <c r="UDK182" s="395"/>
      <c r="UDL182" s="395"/>
      <c r="UDM182" s="395"/>
      <c r="UDN182" s="395"/>
      <c r="UDO182" s="395"/>
      <c r="UDP182" s="395"/>
      <c r="UDQ182" s="395"/>
      <c r="UDR182" s="395"/>
      <c r="UDS182" s="395"/>
      <c r="UDT182" s="395"/>
      <c r="UDU182" s="395"/>
      <c r="UDV182" s="395"/>
      <c r="UDW182" s="395"/>
      <c r="UDX182" s="395"/>
      <c r="UDY182" s="395"/>
      <c r="UDZ182" s="395"/>
      <c r="UEA182" s="395"/>
      <c r="UEB182" s="395"/>
      <c r="UEC182" s="395"/>
      <c r="UED182" s="395"/>
      <c r="UEE182" s="395"/>
      <c r="UEF182" s="395"/>
      <c r="UEG182" s="395"/>
      <c r="UEH182" s="395"/>
      <c r="UEI182" s="395"/>
      <c r="UEJ182" s="395"/>
      <c r="UEK182" s="395"/>
      <c r="UEL182" s="395"/>
      <c r="UEM182" s="395"/>
      <c r="UEN182" s="395"/>
      <c r="UEO182" s="395"/>
      <c r="UEP182" s="395"/>
      <c r="UEQ182" s="395"/>
      <c r="UER182" s="395"/>
      <c r="UES182" s="395"/>
      <c r="UET182" s="395"/>
      <c r="UEU182" s="395"/>
      <c r="UEV182" s="395"/>
      <c r="UEW182" s="395"/>
      <c r="UEX182" s="395"/>
      <c r="UEY182" s="395"/>
      <c r="UEZ182" s="395"/>
      <c r="UFA182" s="395"/>
      <c r="UFB182" s="395"/>
      <c r="UFC182" s="395"/>
      <c r="UFD182" s="395"/>
      <c r="UFE182" s="395"/>
      <c r="UFF182" s="395"/>
      <c r="UFG182" s="395"/>
      <c r="UFH182" s="395"/>
      <c r="UFI182" s="395"/>
      <c r="UFJ182" s="395"/>
      <c r="UFK182" s="395"/>
      <c r="UFL182" s="395"/>
      <c r="UFM182" s="395"/>
      <c r="UFN182" s="395"/>
      <c r="UFO182" s="395"/>
      <c r="UFP182" s="395"/>
      <c r="UFQ182" s="395"/>
      <c r="UFR182" s="395"/>
      <c r="UFS182" s="395"/>
      <c r="UFT182" s="395"/>
      <c r="UFU182" s="395"/>
      <c r="UFV182" s="395"/>
      <c r="UFW182" s="395"/>
      <c r="UFX182" s="395"/>
      <c r="UFY182" s="395"/>
      <c r="UFZ182" s="395"/>
      <c r="UGA182" s="395"/>
      <c r="UGB182" s="395"/>
      <c r="UGC182" s="395"/>
      <c r="UGD182" s="395"/>
      <c r="UGE182" s="395"/>
      <c r="UGF182" s="395"/>
      <c r="UGG182" s="395"/>
      <c r="UGH182" s="395"/>
      <c r="UGI182" s="395"/>
      <c r="UGJ182" s="395"/>
      <c r="UGK182" s="395"/>
      <c r="UGL182" s="395"/>
      <c r="UGM182" s="395"/>
      <c r="UGN182" s="395"/>
      <c r="UGO182" s="395"/>
      <c r="UGP182" s="395"/>
      <c r="UGQ182" s="395"/>
      <c r="UGR182" s="395"/>
      <c r="UGS182" s="395"/>
      <c r="UGT182" s="395"/>
      <c r="UGU182" s="395"/>
      <c r="UGV182" s="395"/>
      <c r="UGW182" s="395"/>
      <c r="UGX182" s="395"/>
      <c r="UGY182" s="395"/>
      <c r="UGZ182" s="395"/>
      <c r="UHA182" s="395"/>
      <c r="UHB182" s="395"/>
      <c r="UHC182" s="395"/>
      <c r="UHD182" s="395"/>
      <c r="UHE182" s="395"/>
      <c r="UHF182" s="395"/>
      <c r="UHG182" s="395"/>
      <c r="UHH182" s="395"/>
      <c r="UHI182" s="395"/>
      <c r="UHJ182" s="395"/>
      <c r="UHK182" s="395"/>
      <c r="UHL182" s="395"/>
      <c r="UHM182" s="395"/>
      <c r="UHN182" s="395"/>
      <c r="UHO182" s="395"/>
      <c r="UHP182" s="395"/>
      <c r="UHQ182" s="395"/>
      <c r="UHR182" s="395"/>
      <c r="UHS182" s="395"/>
      <c r="UHT182" s="395"/>
      <c r="UHU182" s="395"/>
      <c r="UHV182" s="395"/>
      <c r="UHW182" s="395"/>
      <c r="UHX182" s="395"/>
      <c r="UHY182" s="395"/>
      <c r="UHZ182" s="395"/>
      <c r="UIA182" s="395"/>
      <c r="UIB182" s="395"/>
      <c r="UIC182" s="395"/>
      <c r="UID182" s="395"/>
      <c r="UIE182" s="395"/>
      <c r="UIF182" s="395"/>
      <c r="UIG182" s="395"/>
      <c r="UIH182" s="395"/>
      <c r="UII182" s="395"/>
      <c r="UIJ182" s="395"/>
      <c r="UIK182" s="395"/>
      <c r="UIL182" s="395"/>
      <c r="UIM182" s="395"/>
      <c r="UIN182" s="395"/>
      <c r="UIO182" s="395"/>
      <c r="UIP182" s="395"/>
      <c r="UIQ182" s="395"/>
      <c r="UIR182" s="395"/>
      <c r="UIS182" s="395"/>
      <c r="UIT182" s="395"/>
      <c r="UIU182" s="395"/>
      <c r="UIV182" s="395"/>
      <c r="UIW182" s="395"/>
      <c r="UIX182" s="395"/>
      <c r="UIY182" s="395"/>
      <c r="UIZ182" s="395"/>
      <c r="UJA182" s="395"/>
      <c r="UJB182" s="395"/>
      <c r="UJC182" s="395"/>
      <c r="UJD182" s="395"/>
      <c r="UJE182" s="395"/>
      <c r="UJF182" s="395"/>
      <c r="UJG182" s="395"/>
      <c r="UJH182" s="395"/>
      <c r="UJI182" s="395"/>
      <c r="UJJ182" s="395"/>
      <c r="UJK182" s="395"/>
      <c r="UJL182" s="395"/>
      <c r="UJM182" s="395"/>
      <c r="UJN182" s="395"/>
      <c r="UJO182" s="395"/>
      <c r="UJP182" s="395"/>
      <c r="UJQ182" s="395"/>
      <c r="UJR182" s="395"/>
      <c r="UJS182" s="395"/>
      <c r="UJT182" s="395"/>
      <c r="UJU182" s="395"/>
      <c r="UJV182" s="395"/>
      <c r="UJW182" s="395"/>
      <c r="UJX182" s="395"/>
      <c r="UJY182" s="395"/>
      <c r="UJZ182" s="395"/>
      <c r="UKA182" s="395"/>
      <c r="UKB182" s="395"/>
      <c r="UKC182" s="395"/>
      <c r="UKD182" s="395"/>
      <c r="UKE182" s="395"/>
      <c r="UKF182" s="395"/>
      <c r="UKG182" s="395"/>
      <c r="UKH182" s="395"/>
      <c r="UKI182" s="395"/>
      <c r="UKJ182" s="395"/>
      <c r="UKK182" s="395"/>
      <c r="UKL182" s="395"/>
      <c r="UKM182" s="395"/>
      <c r="UKN182" s="395"/>
      <c r="UKO182" s="395"/>
      <c r="UKP182" s="395"/>
      <c r="UKQ182" s="395"/>
      <c r="UKR182" s="395"/>
      <c r="UKS182" s="395"/>
      <c r="UKT182" s="395"/>
      <c r="UKU182" s="395"/>
      <c r="UKV182" s="395"/>
      <c r="UKW182" s="395"/>
      <c r="UKX182" s="395"/>
      <c r="UKY182" s="395"/>
      <c r="UKZ182" s="395"/>
      <c r="ULA182" s="395"/>
      <c r="ULB182" s="395"/>
      <c r="ULC182" s="395"/>
      <c r="ULD182" s="395"/>
      <c r="ULE182" s="395"/>
      <c r="ULF182" s="395"/>
      <c r="ULG182" s="395"/>
      <c r="ULH182" s="395"/>
      <c r="ULI182" s="395"/>
      <c r="ULJ182" s="395"/>
      <c r="ULK182" s="395"/>
      <c r="ULL182" s="395"/>
      <c r="ULM182" s="395"/>
      <c r="ULN182" s="395"/>
      <c r="ULO182" s="395"/>
      <c r="ULP182" s="395"/>
      <c r="ULQ182" s="395"/>
      <c r="ULR182" s="395"/>
      <c r="ULS182" s="395"/>
      <c r="ULT182" s="395"/>
      <c r="ULU182" s="395"/>
      <c r="ULV182" s="395"/>
      <c r="ULW182" s="395"/>
      <c r="ULX182" s="395"/>
      <c r="ULY182" s="395"/>
      <c r="ULZ182" s="395"/>
      <c r="UMA182" s="395"/>
      <c r="UMB182" s="395"/>
      <c r="UMC182" s="395"/>
      <c r="UMD182" s="395"/>
      <c r="UME182" s="395"/>
      <c r="UMF182" s="395"/>
      <c r="UMG182" s="395"/>
      <c r="UMH182" s="395"/>
      <c r="UMI182" s="395"/>
      <c r="UMJ182" s="395"/>
      <c r="UMK182" s="395"/>
      <c r="UML182" s="395"/>
      <c r="UMM182" s="395"/>
      <c r="UMN182" s="395"/>
      <c r="UMO182" s="395"/>
      <c r="UMP182" s="395"/>
      <c r="UMQ182" s="395"/>
      <c r="UMR182" s="395"/>
      <c r="UMS182" s="395"/>
      <c r="UMT182" s="395"/>
      <c r="UMU182" s="395"/>
      <c r="UMV182" s="395"/>
      <c r="UMW182" s="395"/>
      <c r="UMX182" s="395"/>
      <c r="UMY182" s="395"/>
      <c r="UMZ182" s="395"/>
      <c r="UNA182" s="395"/>
      <c r="UNB182" s="395"/>
      <c r="UNC182" s="395"/>
      <c r="UND182" s="395"/>
      <c r="UNE182" s="395"/>
      <c r="UNF182" s="395"/>
      <c r="UNG182" s="395"/>
      <c r="UNH182" s="395"/>
      <c r="UNI182" s="395"/>
      <c r="UNJ182" s="395"/>
      <c r="UNK182" s="395"/>
      <c r="UNL182" s="395"/>
      <c r="UNM182" s="395"/>
      <c r="UNN182" s="395"/>
      <c r="UNO182" s="395"/>
      <c r="UNP182" s="395"/>
      <c r="UNQ182" s="395"/>
      <c r="UNR182" s="395"/>
      <c r="UNS182" s="395"/>
      <c r="UNT182" s="395"/>
      <c r="UNU182" s="395"/>
      <c r="UNV182" s="395"/>
      <c r="UNW182" s="395"/>
      <c r="UNX182" s="395"/>
      <c r="UNY182" s="395"/>
      <c r="UNZ182" s="395"/>
      <c r="UOA182" s="395"/>
      <c r="UOB182" s="395"/>
      <c r="UOC182" s="395"/>
      <c r="UOD182" s="395"/>
      <c r="UOE182" s="395"/>
      <c r="UOF182" s="395"/>
      <c r="UOG182" s="395"/>
      <c r="UOH182" s="395"/>
      <c r="UOI182" s="395"/>
      <c r="UOJ182" s="395"/>
      <c r="UOK182" s="395"/>
      <c r="UOL182" s="395"/>
      <c r="UOM182" s="395"/>
      <c r="UON182" s="395"/>
      <c r="UOO182" s="395"/>
      <c r="UOP182" s="395"/>
      <c r="UOQ182" s="395"/>
      <c r="UOR182" s="395"/>
      <c r="UOS182" s="395"/>
      <c r="UOT182" s="395"/>
      <c r="UOU182" s="395"/>
      <c r="UOV182" s="395"/>
      <c r="UOW182" s="395"/>
      <c r="UOX182" s="395"/>
      <c r="UOY182" s="395"/>
      <c r="UOZ182" s="395"/>
      <c r="UPA182" s="395"/>
      <c r="UPB182" s="395"/>
      <c r="UPC182" s="395"/>
      <c r="UPD182" s="395"/>
      <c r="UPE182" s="395"/>
      <c r="UPF182" s="395"/>
      <c r="UPG182" s="395"/>
      <c r="UPH182" s="395"/>
      <c r="UPI182" s="395"/>
      <c r="UPJ182" s="395"/>
      <c r="UPK182" s="395"/>
      <c r="UPL182" s="395"/>
      <c r="UPM182" s="395"/>
      <c r="UPN182" s="395"/>
      <c r="UPO182" s="395"/>
      <c r="UPP182" s="395"/>
      <c r="UPQ182" s="395"/>
      <c r="UPR182" s="395"/>
      <c r="UPS182" s="395"/>
      <c r="UPT182" s="395"/>
      <c r="UPU182" s="395"/>
      <c r="UPV182" s="395"/>
      <c r="UPW182" s="395"/>
      <c r="UPX182" s="395"/>
      <c r="UPY182" s="395"/>
      <c r="UPZ182" s="395"/>
      <c r="UQA182" s="395"/>
      <c r="UQB182" s="395"/>
      <c r="UQC182" s="395"/>
      <c r="UQD182" s="395"/>
      <c r="UQE182" s="395"/>
      <c r="UQF182" s="395"/>
      <c r="UQG182" s="395"/>
      <c r="UQH182" s="395"/>
      <c r="UQI182" s="395"/>
      <c r="UQJ182" s="395"/>
      <c r="UQK182" s="395"/>
      <c r="UQL182" s="395"/>
      <c r="UQM182" s="395"/>
      <c r="UQN182" s="395"/>
      <c r="UQO182" s="395"/>
      <c r="UQP182" s="395"/>
      <c r="UQQ182" s="395"/>
      <c r="UQR182" s="395"/>
      <c r="UQS182" s="395"/>
      <c r="UQT182" s="395"/>
      <c r="UQU182" s="395"/>
      <c r="UQV182" s="395"/>
      <c r="UQW182" s="395"/>
      <c r="UQX182" s="395"/>
      <c r="UQY182" s="395"/>
      <c r="UQZ182" s="395"/>
      <c r="URA182" s="395"/>
      <c r="URB182" s="395"/>
      <c r="URC182" s="395"/>
      <c r="URD182" s="395"/>
      <c r="URE182" s="395"/>
      <c r="URF182" s="395"/>
      <c r="URG182" s="395"/>
      <c r="URH182" s="395"/>
      <c r="URI182" s="395"/>
      <c r="URJ182" s="395"/>
      <c r="URK182" s="395"/>
      <c r="URL182" s="395"/>
      <c r="URM182" s="395"/>
      <c r="URN182" s="395"/>
      <c r="URO182" s="395"/>
      <c r="URP182" s="395"/>
      <c r="URQ182" s="395"/>
      <c r="URR182" s="395"/>
      <c r="URS182" s="395"/>
      <c r="URT182" s="395"/>
      <c r="URU182" s="395"/>
      <c r="URV182" s="395"/>
      <c r="URW182" s="395"/>
      <c r="URX182" s="395"/>
      <c r="URY182" s="395"/>
      <c r="URZ182" s="395"/>
      <c r="USA182" s="395"/>
      <c r="USB182" s="395"/>
      <c r="USC182" s="395"/>
      <c r="USD182" s="395"/>
      <c r="USE182" s="395"/>
      <c r="USF182" s="395"/>
      <c r="USG182" s="395"/>
      <c r="USH182" s="395"/>
      <c r="USI182" s="395"/>
      <c r="USJ182" s="395"/>
      <c r="USK182" s="395"/>
      <c r="USL182" s="395"/>
      <c r="USM182" s="395"/>
      <c r="USN182" s="395"/>
      <c r="USO182" s="395"/>
      <c r="USP182" s="395"/>
      <c r="USQ182" s="395"/>
      <c r="USR182" s="395"/>
      <c r="USS182" s="395"/>
      <c r="UST182" s="395"/>
      <c r="USU182" s="395"/>
      <c r="USV182" s="395"/>
      <c r="USW182" s="395"/>
      <c r="USX182" s="395"/>
      <c r="USY182" s="395"/>
      <c r="USZ182" s="395"/>
      <c r="UTA182" s="395"/>
      <c r="UTB182" s="395"/>
      <c r="UTC182" s="395"/>
      <c r="UTD182" s="395"/>
      <c r="UTE182" s="395"/>
      <c r="UTF182" s="395"/>
      <c r="UTG182" s="395"/>
      <c r="UTH182" s="395"/>
      <c r="UTI182" s="395"/>
      <c r="UTJ182" s="395"/>
      <c r="UTK182" s="395"/>
      <c r="UTL182" s="395"/>
      <c r="UTM182" s="395"/>
      <c r="UTN182" s="395"/>
      <c r="UTO182" s="395"/>
      <c r="UTP182" s="395"/>
      <c r="UTQ182" s="395"/>
      <c r="UTR182" s="395"/>
      <c r="UTS182" s="395"/>
      <c r="UTT182" s="395"/>
      <c r="UTU182" s="395"/>
      <c r="UTV182" s="395"/>
      <c r="UTW182" s="395"/>
      <c r="UTX182" s="395"/>
      <c r="UTY182" s="395"/>
      <c r="UTZ182" s="395"/>
      <c r="UUA182" s="395"/>
      <c r="UUB182" s="395"/>
      <c r="UUC182" s="395"/>
      <c r="UUD182" s="395"/>
      <c r="UUE182" s="395"/>
      <c r="UUF182" s="395"/>
      <c r="UUG182" s="395"/>
      <c r="UUH182" s="395"/>
      <c r="UUI182" s="395"/>
      <c r="UUJ182" s="395"/>
      <c r="UUK182" s="395"/>
      <c r="UUL182" s="395"/>
      <c r="UUM182" s="395"/>
      <c r="UUN182" s="395"/>
      <c r="UUO182" s="395"/>
      <c r="UUP182" s="395"/>
      <c r="UUQ182" s="395"/>
      <c r="UUR182" s="395"/>
      <c r="UUS182" s="395"/>
      <c r="UUT182" s="395"/>
      <c r="UUU182" s="395"/>
      <c r="UUV182" s="395"/>
      <c r="UUW182" s="395"/>
      <c r="UUX182" s="395"/>
      <c r="UUY182" s="395"/>
      <c r="UUZ182" s="395"/>
      <c r="UVA182" s="395"/>
      <c r="UVB182" s="395"/>
      <c r="UVC182" s="395"/>
      <c r="UVD182" s="395"/>
      <c r="UVE182" s="395"/>
      <c r="UVF182" s="395"/>
      <c r="UVG182" s="395"/>
      <c r="UVH182" s="395"/>
      <c r="UVI182" s="395"/>
      <c r="UVJ182" s="395"/>
      <c r="UVK182" s="395"/>
      <c r="UVL182" s="395"/>
      <c r="UVM182" s="395"/>
      <c r="UVN182" s="395"/>
      <c r="UVO182" s="395"/>
      <c r="UVP182" s="395"/>
      <c r="UVQ182" s="395"/>
      <c r="UVR182" s="395"/>
      <c r="UVS182" s="395"/>
      <c r="UVT182" s="395"/>
      <c r="UVU182" s="395"/>
      <c r="UVV182" s="395"/>
      <c r="UVW182" s="395"/>
      <c r="UVX182" s="395"/>
      <c r="UVY182" s="395"/>
      <c r="UVZ182" s="395"/>
      <c r="UWA182" s="395"/>
      <c r="UWB182" s="395"/>
      <c r="UWC182" s="395"/>
      <c r="UWD182" s="395"/>
      <c r="UWE182" s="395"/>
      <c r="UWF182" s="395"/>
      <c r="UWG182" s="395"/>
      <c r="UWH182" s="395"/>
      <c r="UWI182" s="395"/>
      <c r="UWJ182" s="395"/>
      <c r="UWK182" s="395"/>
      <c r="UWL182" s="395"/>
      <c r="UWM182" s="395"/>
      <c r="UWN182" s="395"/>
      <c r="UWO182" s="395"/>
      <c r="UWP182" s="395"/>
      <c r="UWQ182" s="395"/>
      <c r="UWR182" s="395"/>
      <c r="UWS182" s="395"/>
      <c r="UWT182" s="395"/>
      <c r="UWU182" s="395"/>
      <c r="UWV182" s="395"/>
      <c r="UWW182" s="395"/>
      <c r="UWX182" s="395"/>
      <c r="UWY182" s="395"/>
      <c r="UWZ182" s="395"/>
      <c r="UXA182" s="395"/>
      <c r="UXB182" s="395"/>
      <c r="UXC182" s="395"/>
      <c r="UXD182" s="395"/>
      <c r="UXE182" s="395"/>
      <c r="UXF182" s="395"/>
      <c r="UXG182" s="395"/>
      <c r="UXH182" s="395"/>
      <c r="UXI182" s="395"/>
      <c r="UXJ182" s="395"/>
      <c r="UXK182" s="395"/>
      <c r="UXL182" s="395"/>
      <c r="UXM182" s="395"/>
      <c r="UXN182" s="395"/>
      <c r="UXO182" s="395"/>
      <c r="UXP182" s="395"/>
      <c r="UXQ182" s="395"/>
      <c r="UXR182" s="395"/>
      <c r="UXS182" s="395"/>
      <c r="UXT182" s="395"/>
      <c r="UXU182" s="395"/>
      <c r="UXV182" s="395"/>
      <c r="UXW182" s="395"/>
      <c r="UXX182" s="395"/>
      <c r="UXY182" s="395"/>
      <c r="UXZ182" s="395"/>
      <c r="UYA182" s="395"/>
      <c r="UYB182" s="395"/>
      <c r="UYC182" s="395"/>
      <c r="UYD182" s="395"/>
      <c r="UYE182" s="395"/>
      <c r="UYF182" s="395"/>
      <c r="UYG182" s="395"/>
      <c r="UYH182" s="395"/>
      <c r="UYI182" s="395"/>
      <c r="UYJ182" s="395"/>
      <c r="UYK182" s="395"/>
      <c r="UYL182" s="395"/>
      <c r="UYM182" s="395"/>
      <c r="UYN182" s="395"/>
      <c r="UYO182" s="395"/>
      <c r="UYP182" s="395"/>
      <c r="UYQ182" s="395"/>
      <c r="UYR182" s="395"/>
      <c r="UYS182" s="395"/>
      <c r="UYT182" s="395"/>
      <c r="UYU182" s="395"/>
      <c r="UYV182" s="395"/>
      <c r="UYW182" s="395"/>
      <c r="UYX182" s="395"/>
      <c r="UYY182" s="395"/>
      <c r="UYZ182" s="395"/>
      <c r="UZA182" s="395"/>
      <c r="UZB182" s="395"/>
      <c r="UZC182" s="395"/>
      <c r="UZD182" s="395"/>
      <c r="UZE182" s="395"/>
      <c r="UZF182" s="395"/>
      <c r="UZG182" s="395"/>
      <c r="UZH182" s="395"/>
      <c r="UZI182" s="395"/>
      <c r="UZJ182" s="395"/>
      <c r="UZK182" s="395"/>
      <c r="UZL182" s="395"/>
      <c r="UZM182" s="395"/>
      <c r="UZN182" s="395"/>
      <c r="UZO182" s="395"/>
      <c r="UZP182" s="395"/>
      <c r="UZQ182" s="395"/>
      <c r="UZR182" s="395"/>
      <c r="UZS182" s="395"/>
      <c r="UZT182" s="395"/>
      <c r="UZU182" s="395"/>
      <c r="UZV182" s="395"/>
      <c r="UZW182" s="395"/>
      <c r="UZX182" s="395"/>
      <c r="UZY182" s="395"/>
      <c r="UZZ182" s="395"/>
      <c r="VAA182" s="395"/>
      <c r="VAB182" s="395"/>
      <c r="VAC182" s="395"/>
      <c r="VAD182" s="395"/>
      <c r="VAE182" s="395"/>
      <c r="VAF182" s="395"/>
      <c r="VAG182" s="395"/>
      <c r="VAH182" s="395"/>
      <c r="VAI182" s="395"/>
      <c r="VAJ182" s="395"/>
      <c r="VAK182" s="395"/>
      <c r="VAL182" s="395"/>
      <c r="VAM182" s="395"/>
      <c r="VAN182" s="395"/>
      <c r="VAO182" s="395"/>
      <c r="VAP182" s="395"/>
      <c r="VAQ182" s="395"/>
      <c r="VAR182" s="395"/>
      <c r="VAS182" s="395"/>
      <c r="VAT182" s="395"/>
      <c r="VAU182" s="395"/>
      <c r="VAV182" s="395"/>
      <c r="VAW182" s="395"/>
      <c r="VAX182" s="395"/>
      <c r="VAY182" s="395"/>
      <c r="VAZ182" s="395"/>
      <c r="VBA182" s="395"/>
      <c r="VBB182" s="395"/>
      <c r="VBC182" s="395"/>
      <c r="VBD182" s="395"/>
      <c r="VBE182" s="395"/>
      <c r="VBF182" s="395"/>
      <c r="VBG182" s="395"/>
      <c r="VBH182" s="395"/>
      <c r="VBI182" s="395"/>
      <c r="VBJ182" s="395"/>
      <c r="VBK182" s="395"/>
      <c r="VBL182" s="395"/>
      <c r="VBM182" s="395"/>
      <c r="VBN182" s="395"/>
      <c r="VBO182" s="395"/>
      <c r="VBP182" s="395"/>
      <c r="VBQ182" s="395"/>
      <c r="VBR182" s="395"/>
      <c r="VBS182" s="395"/>
      <c r="VBT182" s="395"/>
      <c r="VBU182" s="395"/>
      <c r="VBV182" s="395"/>
      <c r="VBW182" s="395"/>
      <c r="VBX182" s="395"/>
      <c r="VBY182" s="395"/>
      <c r="VBZ182" s="395"/>
      <c r="VCA182" s="395"/>
      <c r="VCB182" s="395"/>
      <c r="VCC182" s="395"/>
      <c r="VCD182" s="395"/>
      <c r="VCE182" s="395"/>
      <c r="VCF182" s="395"/>
      <c r="VCG182" s="395"/>
      <c r="VCH182" s="395"/>
      <c r="VCI182" s="395"/>
      <c r="VCJ182" s="395"/>
      <c r="VCK182" s="395"/>
      <c r="VCL182" s="395"/>
      <c r="VCM182" s="395"/>
      <c r="VCN182" s="395"/>
      <c r="VCO182" s="395"/>
      <c r="VCP182" s="395"/>
      <c r="VCQ182" s="395"/>
      <c r="VCR182" s="395"/>
      <c r="VCS182" s="395"/>
      <c r="VCT182" s="395"/>
      <c r="VCU182" s="395"/>
      <c r="VCV182" s="395"/>
      <c r="VCW182" s="395"/>
      <c r="VCX182" s="395"/>
      <c r="VCY182" s="395"/>
      <c r="VCZ182" s="395"/>
      <c r="VDA182" s="395"/>
      <c r="VDB182" s="395"/>
      <c r="VDC182" s="395"/>
      <c r="VDD182" s="395"/>
      <c r="VDE182" s="395"/>
      <c r="VDF182" s="395"/>
      <c r="VDG182" s="395"/>
      <c r="VDH182" s="395"/>
      <c r="VDI182" s="395"/>
      <c r="VDJ182" s="395"/>
      <c r="VDK182" s="395"/>
      <c r="VDL182" s="395"/>
      <c r="VDM182" s="395"/>
      <c r="VDN182" s="395"/>
      <c r="VDO182" s="395"/>
      <c r="VDP182" s="395"/>
      <c r="VDQ182" s="395"/>
      <c r="VDR182" s="395"/>
      <c r="VDS182" s="395"/>
      <c r="VDT182" s="395"/>
      <c r="VDU182" s="395"/>
      <c r="VDV182" s="395"/>
      <c r="VDW182" s="395"/>
      <c r="VDX182" s="395"/>
      <c r="VDY182" s="395"/>
      <c r="VDZ182" s="395"/>
      <c r="VEA182" s="395"/>
      <c r="VEB182" s="395"/>
      <c r="VEC182" s="395"/>
      <c r="VED182" s="395"/>
      <c r="VEE182" s="395"/>
      <c r="VEF182" s="395"/>
      <c r="VEG182" s="395"/>
      <c r="VEH182" s="395"/>
      <c r="VEI182" s="395"/>
      <c r="VEJ182" s="395"/>
      <c r="VEK182" s="395"/>
      <c r="VEL182" s="395"/>
      <c r="VEM182" s="395"/>
      <c r="VEN182" s="395"/>
      <c r="VEO182" s="395"/>
      <c r="VEP182" s="395"/>
      <c r="VEQ182" s="395"/>
      <c r="VER182" s="395"/>
      <c r="VES182" s="395"/>
      <c r="VET182" s="395"/>
      <c r="VEU182" s="395"/>
      <c r="VEV182" s="395"/>
      <c r="VEW182" s="395"/>
      <c r="VEX182" s="395"/>
      <c r="VEY182" s="395"/>
      <c r="VEZ182" s="395"/>
      <c r="VFA182" s="395"/>
      <c r="VFB182" s="395"/>
      <c r="VFC182" s="395"/>
      <c r="VFD182" s="395"/>
      <c r="VFE182" s="395"/>
      <c r="VFF182" s="395"/>
      <c r="VFG182" s="395"/>
      <c r="VFH182" s="395"/>
      <c r="VFI182" s="395"/>
      <c r="VFJ182" s="395"/>
      <c r="VFK182" s="395"/>
      <c r="VFL182" s="395"/>
      <c r="VFM182" s="395"/>
      <c r="VFN182" s="395"/>
      <c r="VFO182" s="395"/>
      <c r="VFP182" s="395"/>
      <c r="VFQ182" s="395"/>
      <c r="VFR182" s="395"/>
      <c r="VFS182" s="395"/>
      <c r="VFT182" s="395"/>
      <c r="VFU182" s="395"/>
      <c r="VFV182" s="395"/>
      <c r="VFW182" s="395"/>
      <c r="VFX182" s="395"/>
      <c r="VFY182" s="395"/>
      <c r="VFZ182" s="395"/>
      <c r="VGA182" s="395"/>
      <c r="VGB182" s="395"/>
      <c r="VGC182" s="395"/>
      <c r="VGD182" s="395"/>
      <c r="VGE182" s="395"/>
      <c r="VGF182" s="395"/>
      <c r="VGG182" s="395"/>
      <c r="VGH182" s="395"/>
      <c r="VGI182" s="395"/>
      <c r="VGJ182" s="395"/>
      <c r="VGK182" s="395"/>
      <c r="VGL182" s="395"/>
      <c r="VGM182" s="395"/>
      <c r="VGN182" s="395"/>
      <c r="VGO182" s="395"/>
      <c r="VGP182" s="395"/>
      <c r="VGQ182" s="395"/>
      <c r="VGR182" s="395"/>
      <c r="VGS182" s="395"/>
      <c r="VGT182" s="395"/>
      <c r="VGU182" s="395"/>
      <c r="VGV182" s="395"/>
      <c r="VGW182" s="395"/>
      <c r="VGX182" s="395"/>
      <c r="VGY182" s="395"/>
      <c r="VGZ182" s="395"/>
      <c r="VHA182" s="395"/>
      <c r="VHB182" s="395"/>
      <c r="VHC182" s="395"/>
      <c r="VHD182" s="395"/>
      <c r="VHE182" s="395"/>
      <c r="VHF182" s="395"/>
      <c r="VHG182" s="395"/>
      <c r="VHH182" s="395"/>
      <c r="VHI182" s="395"/>
      <c r="VHJ182" s="395"/>
      <c r="VHK182" s="395"/>
      <c r="VHL182" s="395"/>
      <c r="VHM182" s="395"/>
      <c r="VHN182" s="395"/>
      <c r="VHO182" s="395"/>
      <c r="VHP182" s="395"/>
      <c r="VHQ182" s="395"/>
      <c r="VHR182" s="395"/>
      <c r="VHS182" s="395"/>
      <c r="VHT182" s="395"/>
      <c r="VHU182" s="395"/>
      <c r="VHV182" s="395"/>
      <c r="VHW182" s="395"/>
      <c r="VHX182" s="395"/>
      <c r="VHY182" s="395"/>
      <c r="VHZ182" s="395"/>
      <c r="VIA182" s="395"/>
      <c r="VIB182" s="395"/>
      <c r="VIC182" s="395"/>
      <c r="VID182" s="395"/>
      <c r="VIE182" s="395"/>
      <c r="VIF182" s="395"/>
      <c r="VIG182" s="395"/>
      <c r="VIH182" s="395"/>
      <c r="VII182" s="395"/>
      <c r="VIJ182" s="395"/>
      <c r="VIK182" s="395"/>
      <c r="VIL182" s="395"/>
      <c r="VIM182" s="395"/>
      <c r="VIN182" s="395"/>
      <c r="VIO182" s="395"/>
      <c r="VIP182" s="395"/>
      <c r="VIQ182" s="395"/>
      <c r="VIR182" s="395"/>
      <c r="VIS182" s="395"/>
      <c r="VIT182" s="395"/>
      <c r="VIU182" s="395"/>
      <c r="VIV182" s="395"/>
      <c r="VIW182" s="395"/>
      <c r="VIX182" s="395"/>
      <c r="VIY182" s="395"/>
      <c r="VIZ182" s="395"/>
      <c r="VJA182" s="395"/>
      <c r="VJB182" s="395"/>
      <c r="VJC182" s="395"/>
      <c r="VJD182" s="395"/>
      <c r="VJE182" s="395"/>
      <c r="VJF182" s="395"/>
      <c r="VJG182" s="395"/>
      <c r="VJH182" s="395"/>
      <c r="VJI182" s="395"/>
      <c r="VJJ182" s="395"/>
      <c r="VJK182" s="395"/>
      <c r="VJL182" s="395"/>
      <c r="VJM182" s="395"/>
      <c r="VJN182" s="395"/>
      <c r="VJO182" s="395"/>
      <c r="VJP182" s="395"/>
      <c r="VJQ182" s="395"/>
      <c r="VJR182" s="395"/>
      <c r="VJS182" s="395"/>
      <c r="VJT182" s="395"/>
      <c r="VJU182" s="395"/>
      <c r="VJV182" s="395"/>
      <c r="VJW182" s="395"/>
      <c r="VJX182" s="395"/>
      <c r="VJY182" s="395"/>
      <c r="VJZ182" s="395"/>
      <c r="VKA182" s="395"/>
      <c r="VKB182" s="395"/>
      <c r="VKC182" s="395"/>
      <c r="VKD182" s="395"/>
      <c r="VKE182" s="395"/>
      <c r="VKF182" s="395"/>
      <c r="VKG182" s="395"/>
      <c r="VKH182" s="395"/>
      <c r="VKI182" s="395"/>
      <c r="VKJ182" s="395"/>
      <c r="VKK182" s="395"/>
      <c r="VKL182" s="395"/>
      <c r="VKM182" s="395"/>
      <c r="VKN182" s="395"/>
      <c r="VKO182" s="395"/>
      <c r="VKP182" s="395"/>
      <c r="VKQ182" s="395"/>
      <c r="VKR182" s="395"/>
      <c r="VKS182" s="395"/>
      <c r="VKT182" s="395"/>
      <c r="VKU182" s="395"/>
      <c r="VKV182" s="395"/>
      <c r="VKW182" s="395"/>
      <c r="VKX182" s="395"/>
      <c r="VKY182" s="395"/>
      <c r="VKZ182" s="395"/>
      <c r="VLA182" s="395"/>
      <c r="VLB182" s="395"/>
      <c r="VLC182" s="395"/>
      <c r="VLD182" s="395"/>
      <c r="VLE182" s="395"/>
      <c r="VLF182" s="395"/>
      <c r="VLG182" s="395"/>
      <c r="VLH182" s="395"/>
      <c r="VLI182" s="395"/>
      <c r="VLJ182" s="395"/>
      <c r="VLK182" s="395"/>
      <c r="VLL182" s="395"/>
      <c r="VLM182" s="395"/>
      <c r="VLN182" s="395"/>
      <c r="VLO182" s="395"/>
      <c r="VLP182" s="395"/>
      <c r="VLQ182" s="395"/>
      <c r="VLR182" s="395"/>
      <c r="VLS182" s="395"/>
      <c r="VLT182" s="395"/>
      <c r="VLU182" s="395"/>
      <c r="VLV182" s="395"/>
      <c r="VLW182" s="395"/>
      <c r="VLX182" s="395"/>
      <c r="VLY182" s="395"/>
      <c r="VLZ182" s="395"/>
      <c r="VMA182" s="395"/>
      <c r="VMB182" s="395"/>
      <c r="VMC182" s="395"/>
      <c r="VMD182" s="395"/>
      <c r="VME182" s="395"/>
      <c r="VMF182" s="395"/>
      <c r="VMG182" s="395"/>
      <c r="VMH182" s="395"/>
      <c r="VMI182" s="395"/>
      <c r="VMJ182" s="395"/>
      <c r="VMK182" s="395"/>
      <c r="VML182" s="395"/>
      <c r="VMM182" s="395"/>
      <c r="VMN182" s="395"/>
      <c r="VMO182" s="395"/>
      <c r="VMP182" s="395"/>
      <c r="VMQ182" s="395"/>
      <c r="VMR182" s="395"/>
      <c r="VMS182" s="395"/>
      <c r="VMT182" s="395"/>
      <c r="VMU182" s="395"/>
      <c r="VMV182" s="395"/>
      <c r="VMW182" s="395"/>
      <c r="VMX182" s="395"/>
      <c r="VMY182" s="395"/>
      <c r="VMZ182" s="395"/>
      <c r="VNA182" s="395"/>
      <c r="VNB182" s="395"/>
      <c r="VNC182" s="395"/>
      <c r="VND182" s="395"/>
      <c r="VNE182" s="395"/>
      <c r="VNF182" s="395"/>
      <c r="VNG182" s="395"/>
      <c r="VNH182" s="395"/>
      <c r="VNI182" s="395"/>
      <c r="VNJ182" s="395"/>
      <c r="VNK182" s="395"/>
      <c r="VNL182" s="395"/>
      <c r="VNM182" s="395"/>
      <c r="VNN182" s="395"/>
      <c r="VNO182" s="395"/>
      <c r="VNP182" s="395"/>
      <c r="VNQ182" s="395"/>
      <c r="VNR182" s="395"/>
      <c r="VNS182" s="395"/>
      <c r="VNT182" s="395"/>
      <c r="VNU182" s="395"/>
      <c r="VNV182" s="395"/>
      <c r="VNW182" s="395"/>
      <c r="VNX182" s="395"/>
      <c r="VNY182" s="395"/>
      <c r="VNZ182" s="395"/>
      <c r="VOA182" s="395"/>
      <c r="VOB182" s="395"/>
      <c r="VOC182" s="395"/>
      <c r="VOD182" s="395"/>
      <c r="VOE182" s="395"/>
      <c r="VOF182" s="395"/>
      <c r="VOG182" s="395"/>
      <c r="VOH182" s="395"/>
      <c r="VOI182" s="395"/>
      <c r="VOJ182" s="395"/>
      <c r="VOK182" s="395"/>
      <c r="VOL182" s="395"/>
      <c r="VOM182" s="395"/>
      <c r="VON182" s="395"/>
      <c r="VOO182" s="395"/>
      <c r="VOP182" s="395"/>
      <c r="VOQ182" s="395"/>
      <c r="VOR182" s="395"/>
      <c r="VOS182" s="395"/>
      <c r="VOT182" s="395"/>
      <c r="VOU182" s="395"/>
      <c r="VOV182" s="395"/>
      <c r="VOW182" s="395"/>
      <c r="VOX182" s="395"/>
      <c r="VOY182" s="395"/>
      <c r="VOZ182" s="395"/>
      <c r="VPA182" s="395"/>
      <c r="VPB182" s="395"/>
      <c r="VPC182" s="395"/>
      <c r="VPD182" s="395"/>
      <c r="VPE182" s="395"/>
      <c r="VPF182" s="395"/>
      <c r="VPG182" s="395"/>
      <c r="VPH182" s="395"/>
      <c r="VPI182" s="395"/>
      <c r="VPJ182" s="395"/>
      <c r="VPK182" s="395"/>
      <c r="VPL182" s="395"/>
      <c r="VPM182" s="395"/>
      <c r="VPN182" s="395"/>
      <c r="VPO182" s="395"/>
      <c r="VPP182" s="395"/>
      <c r="VPQ182" s="395"/>
      <c r="VPR182" s="395"/>
      <c r="VPS182" s="395"/>
      <c r="VPT182" s="395"/>
      <c r="VPU182" s="395"/>
      <c r="VPV182" s="395"/>
      <c r="VPW182" s="395"/>
      <c r="VPX182" s="395"/>
      <c r="VPY182" s="395"/>
      <c r="VPZ182" s="395"/>
      <c r="VQA182" s="395"/>
      <c r="VQB182" s="395"/>
      <c r="VQC182" s="395"/>
      <c r="VQD182" s="395"/>
      <c r="VQE182" s="395"/>
      <c r="VQF182" s="395"/>
      <c r="VQG182" s="395"/>
      <c r="VQH182" s="395"/>
      <c r="VQI182" s="395"/>
      <c r="VQJ182" s="395"/>
      <c r="VQK182" s="395"/>
      <c r="VQL182" s="395"/>
      <c r="VQM182" s="395"/>
      <c r="VQN182" s="395"/>
      <c r="VQO182" s="395"/>
      <c r="VQP182" s="395"/>
      <c r="VQQ182" s="395"/>
      <c r="VQR182" s="395"/>
      <c r="VQS182" s="395"/>
      <c r="VQT182" s="395"/>
      <c r="VQU182" s="395"/>
      <c r="VQV182" s="395"/>
      <c r="VQW182" s="395"/>
      <c r="VQX182" s="395"/>
      <c r="VQY182" s="395"/>
      <c r="VQZ182" s="395"/>
      <c r="VRA182" s="395"/>
      <c r="VRB182" s="395"/>
      <c r="VRC182" s="395"/>
      <c r="VRD182" s="395"/>
      <c r="VRE182" s="395"/>
      <c r="VRF182" s="395"/>
      <c r="VRG182" s="395"/>
      <c r="VRH182" s="395"/>
      <c r="VRI182" s="395"/>
      <c r="VRJ182" s="395"/>
      <c r="VRK182" s="395"/>
      <c r="VRL182" s="395"/>
      <c r="VRM182" s="395"/>
      <c r="VRN182" s="395"/>
      <c r="VRO182" s="395"/>
      <c r="VRP182" s="395"/>
      <c r="VRQ182" s="395"/>
      <c r="VRR182" s="395"/>
      <c r="VRS182" s="395"/>
      <c r="VRT182" s="395"/>
      <c r="VRU182" s="395"/>
      <c r="VRV182" s="395"/>
      <c r="VRW182" s="395"/>
      <c r="VRX182" s="395"/>
      <c r="VRY182" s="395"/>
      <c r="VRZ182" s="395"/>
      <c r="VSA182" s="395"/>
      <c r="VSB182" s="395"/>
      <c r="VSC182" s="395"/>
      <c r="VSD182" s="395"/>
      <c r="VSE182" s="395"/>
      <c r="VSF182" s="395"/>
      <c r="VSG182" s="395"/>
      <c r="VSH182" s="395"/>
      <c r="VSI182" s="395"/>
      <c r="VSJ182" s="395"/>
      <c r="VSK182" s="395"/>
      <c r="VSL182" s="395"/>
      <c r="VSM182" s="395"/>
      <c r="VSN182" s="395"/>
      <c r="VSO182" s="395"/>
      <c r="VSP182" s="395"/>
      <c r="VSQ182" s="395"/>
      <c r="VSR182" s="395"/>
      <c r="VSS182" s="395"/>
      <c r="VST182" s="395"/>
      <c r="VSU182" s="395"/>
      <c r="VSV182" s="395"/>
      <c r="VSW182" s="395"/>
      <c r="VSX182" s="395"/>
      <c r="VSY182" s="395"/>
      <c r="VSZ182" s="395"/>
      <c r="VTA182" s="395"/>
      <c r="VTB182" s="395"/>
      <c r="VTC182" s="395"/>
      <c r="VTD182" s="395"/>
      <c r="VTE182" s="395"/>
      <c r="VTF182" s="395"/>
      <c r="VTG182" s="395"/>
      <c r="VTH182" s="395"/>
      <c r="VTI182" s="395"/>
      <c r="VTJ182" s="395"/>
      <c r="VTK182" s="395"/>
      <c r="VTL182" s="395"/>
      <c r="VTM182" s="395"/>
      <c r="VTN182" s="395"/>
      <c r="VTO182" s="395"/>
      <c r="VTP182" s="395"/>
      <c r="VTQ182" s="395"/>
      <c r="VTR182" s="395"/>
      <c r="VTS182" s="395"/>
      <c r="VTT182" s="395"/>
      <c r="VTU182" s="395"/>
      <c r="VTV182" s="395"/>
      <c r="VTW182" s="395"/>
      <c r="VTX182" s="395"/>
      <c r="VTY182" s="395"/>
      <c r="VTZ182" s="395"/>
      <c r="VUA182" s="395"/>
      <c r="VUB182" s="395"/>
      <c r="VUC182" s="395"/>
      <c r="VUD182" s="395"/>
      <c r="VUE182" s="395"/>
      <c r="VUF182" s="395"/>
      <c r="VUG182" s="395"/>
      <c r="VUH182" s="395"/>
      <c r="VUI182" s="395"/>
      <c r="VUJ182" s="395"/>
      <c r="VUK182" s="395"/>
      <c r="VUL182" s="395"/>
      <c r="VUM182" s="395"/>
      <c r="VUN182" s="395"/>
      <c r="VUO182" s="395"/>
      <c r="VUP182" s="395"/>
      <c r="VUQ182" s="395"/>
      <c r="VUR182" s="395"/>
      <c r="VUS182" s="395"/>
      <c r="VUT182" s="395"/>
      <c r="VUU182" s="395"/>
      <c r="VUV182" s="395"/>
      <c r="VUW182" s="395"/>
      <c r="VUX182" s="395"/>
      <c r="VUY182" s="395"/>
      <c r="VUZ182" s="395"/>
      <c r="VVA182" s="395"/>
      <c r="VVB182" s="395"/>
      <c r="VVC182" s="395"/>
      <c r="VVD182" s="395"/>
      <c r="VVE182" s="395"/>
      <c r="VVF182" s="395"/>
      <c r="VVG182" s="395"/>
      <c r="VVH182" s="395"/>
      <c r="VVI182" s="395"/>
      <c r="VVJ182" s="395"/>
      <c r="VVK182" s="395"/>
      <c r="VVL182" s="395"/>
      <c r="VVM182" s="395"/>
      <c r="VVN182" s="395"/>
      <c r="VVO182" s="395"/>
      <c r="VVP182" s="395"/>
      <c r="VVQ182" s="395"/>
      <c r="VVR182" s="395"/>
      <c r="VVS182" s="395"/>
      <c r="VVT182" s="395"/>
      <c r="VVU182" s="395"/>
      <c r="VVV182" s="395"/>
      <c r="VVW182" s="395"/>
      <c r="VVX182" s="395"/>
      <c r="VVY182" s="395"/>
      <c r="VVZ182" s="395"/>
      <c r="VWA182" s="395"/>
      <c r="VWB182" s="395"/>
      <c r="VWC182" s="395"/>
      <c r="VWD182" s="395"/>
      <c r="VWE182" s="395"/>
      <c r="VWF182" s="395"/>
      <c r="VWG182" s="395"/>
      <c r="VWH182" s="395"/>
      <c r="VWI182" s="395"/>
      <c r="VWJ182" s="395"/>
      <c r="VWK182" s="395"/>
      <c r="VWL182" s="395"/>
      <c r="VWM182" s="395"/>
      <c r="VWN182" s="395"/>
      <c r="VWO182" s="395"/>
      <c r="VWP182" s="395"/>
      <c r="VWQ182" s="395"/>
      <c r="VWR182" s="395"/>
      <c r="VWS182" s="395"/>
      <c r="VWT182" s="395"/>
      <c r="VWU182" s="395"/>
      <c r="VWV182" s="395"/>
      <c r="VWW182" s="395"/>
      <c r="VWX182" s="395"/>
      <c r="VWY182" s="395"/>
      <c r="VWZ182" s="395"/>
      <c r="VXA182" s="395"/>
      <c r="VXB182" s="395"/>
      <c r="VXC182" s="395"/>
      <c r="VXD182" s="395"/>
      <c r="VXE182" s="395"/>
      <c r="VXF182" s="395"/>
      <c r="VXG182" s="395"/>
      <c r="VXH182" s="395"/>
      <c r="VXI182" s="395"/>
      <c r="VXJ182" s="395"/>
      <c r="VXK182" s="395"/>
      <c r="VXL182" s="395"/>
      <c r="VXM182" s="395"/>
      <c r="VXN182" s="395"/>
      <c r="VXO182" s="395"/>
      <c r="VXP182" s="395"/>
      <c r="VXQ182" s="395"/>
      <c r="VXR182" s="395"/>
      <c r="VXS182" s="395"/>
      <c r="VXT182" s="395"/>
      <c r="VXU182" s="395"/>
      <c r="VXV182" s="395"/>
      <c r="VXW182" s="395"/>
      <c r="VXX182" s="395"/>
      <c r="VXY182" s="395"/>
      <c r="VXZ182" s="395"/>
      <c r="VYA182" s="395"/>
      <c r="VYB182" s="395"/>
      <c r="VYC182" s="395"/>
      <c r="VYD182" s="395"/>
      <c r="VYE182" s="395"/>
      <c r="VYF182" s="395"/>
      <c r="VYG182" s="395"/>
      <c r="VYH182" s="395"/>
      <c r="VYI182" s="395"/>
      <c r="VYJ182" s="395"/>
      <c r="VYK182" s="395"/>
      <c r="VYL182" s="395"/>
      <c r="VYM182" s="395"/>
      <c r="VYN182" s="395"/>
      <c r="VYO182" s="395"/>
      <c r="VYP182" s="395"/>
      <c r="VYQ182" s="395"/>
      <c r="VYR182" s="395"/>
      <c r="VYS182" s="395"/>
      <c r="VYT182" s="395"/>
      <c r="VYU182" s="395"/>
      <c r="VYV182" s="395"/>
      <c r="VYW182" s="395"/>
      <c r="VYX182" s="395"/>
      <c r="VYY182" s="395"/>
      <c r="VYZ182" s="395"/>
      <c r="VZA182" s="395"/>
      <c r="VZB182" s="395"/>
      <c r="VZC182" s="395"/>
      <c r="VZD182" s="395"/>
      <c r="VZE182" s="395"/>
      <c r="VZF182" s="395"/>
      <c r="VZG182" s="395"/>
      <c r="VZH182" s="395"/>
      <c r="VZI182" s="395"/>
      <c r="VZJ182" s="395"/>
      <c r="VZK182" s="395"/>
      <c r="VZL182" s="395"/>
      <c r="VZM182" s="395"/>
      <c r="VZN182" s="395"/>
      <c r="VZO182" s="395"/>
      <c r="VZP182" s="395"/>
      <c r="VZQ182" s="395"/>
      <c r="VZR182" s="395"/>
      <c r="VZS182" s="395"/>
      <c r="VZT182" s="395"/>
      <c r="VZU182" s="395"/>
      <c r="VZV182" s="395"/>
      <c r="VZW182" s="395"/>
      <c r="VZX182" s="395"/>
      <c r="VZY182" s="395"/>
      <c r="VZZ182" s="395"/>
      <c r="WAA182" s="395"/>
      <c r="WAB182" s="395"/>
      <c r="WAC182" s="395"/>
      <c r="WAD182" s="395"/>
      <c r="WAE182" s="395"/>
      <c r="WAF182" s="395"/>
      <c r="WAG182" s="395"/>
      <c r="WAH182" s="395"/>
      <c r="WAI182" s="395"/>
      <c r="WAJ182" s="395"/>
      <c r="WAK182" s="395"/>
      <c r="WAL182" s="395"/>
      <c r="WAM182" s="395"/>
      <c r="WAN182" s="395"/>
      <c r="WAO182" s="395"/>
      <c r="WAP182" s="395"/>
      <c r="WAQ182" s="395"/>
      <c r="WAR182" s="395"/>
      <c r="WAS182" s="395"/>
      <c r="WAT182" s="395"/>
      <c r="WAU182" s="395"/>
      <c r="WAV182" s="395"/>
      <c r="WAW182" s="395"/>
      <c r="WAX182" s="395"/>
      <c r="WAY182" s="395"/>
      <c r="WAZ182" s="395"/>
      <c r="WBA182" s="395"/>
      <c r="WBB182" s="395"/>
      <c r="WBC182" s="395"/>
      <c r="WBD182" s="395"/>
      <c r="WBE182" s="395"/>
      <c r="WBF182" s="395"/>
      <c r="WBG182" s="395"/>
      <c r="WBH182" s="395"/>
      <c r="WBI182" s="395"/>
      <c r="WBJ182" s="395"/>
      <c r="WBK182" s="395"/>
      <c r="WBL182" s="395"/>
      <c r="WBM182" s="395"/>
      <c r="WBN182" s="395"/>
      <c r="WBO182" s="395"/>
      <c r="WBP182" s="395"/>
      <c r="WBQ182" s="395"/>
      <c r="WBR182" s="395"/>
      <c r="WBS182" s="395"/>
      <c r="WBT182" s="395"/>
      <c r="WBU182" s="395"/>
      <c r="WBV182" s="395"/>
      <c r="WBW182" s="395"/>
      <c r="WBX182" s="395"/>
      <c r="WBY182" s="395"/>
      <c r="WBZ182" s="395"/>
      <c r="WCA182" s="395"/>
      <c r="WCB182" s="395"/>
      <c r="WCC182" s="395"/>
      <c r="WCD182" s="395"/>
      <c r="WCE182" s="395"/>
      <c r="WCF182" s="395"/>
      <c r="WCG182" s="395"/>
      <c r="WCH182" s="395"/>
      <c r="WCI182" s="395"/>
      <c r="WCJ182" s="395"/>
      <c r="WCK182" s="395"/>
      <c r="WCL182" s="395"/>
      <c r="WCM182" s="395"/>
      <c r="WCN182" s="395"/>
      <c r="WCO182" s="395"/>
      <c r="WCP182" s="395"/>
      <c r="WCQ182" s="395"/>
      <c r="WCR182" s="395"/>
      <c r="WCS182" s="395"/>
      <c r="WCT182" s="395"/>
      <c r="WCU182" s="395"/>
      <c r="WCV182" s="395"/>
      <c r="WCW182" s="395"/>
      <c r="WCX182" s="395"/>
      <c r="WCY182" s="395"/>
      <c r="WCZ182" s="395"/>
      <c r="WDA182" s="395"/>
      <c r="WDB182" s="395"/>
      <c r="WDC182" s="395"/>
      <c r="WDD182" s="395"/>
      <c r="WDE182" s="395"/>
      <c r="WDF182" s="395"/>
      <c r="WDG182" s="395"/>
      <c r="WDH182" s="395"/>
      <c r="WDI182" s="395"/>
      <c r="WDJ182" s="395"/>
      <c r="WDK182" s="395"/>
      <c r="WDL182" s="395"/>
      <c r="WDM182" s="395"/>
      <c r="WDN182" s="395"/>
      <c r="WDO182" s="395"/>
      <c r="WDP182" s="395"/>
      <c r="WDQ182" s="395"/>
      <c r="WDR182" s="395"/>
      <c r="WDS182" s="395"/>
      <c r="WDT182" s="395"/>
      <c r="WDU182" s="395"/>
      <c r="WDV182" s="395"/>
      <c r="WDW182" s="395"/>
      <c r="WDX182" s="395"/>
      <c r="WDY182" s="395"/>
      <c r="WDZ182" s="395"/>
      <c r="WEA182" s="395"/>
      <c r="WEB182" s="395"/>
      <c r="WEC182" s="395"/>
      <c r="WED182" s="395"/>
      <c r="WEE182" s="395"/>
      <c r="WEF182" s="395"/>
      <c r="WEG182" s="395"/>
      <c r="WEH182" s="395"/>
      <c r="WEI182" s="395"/>
      <c r="WEJ182" s="395"/>
      <c r="WEK182" s="395"/>
      <c r="WEL182" s="395"/>
      <c r="WEM182" s="395"/>
      <c r="WEN182" s="395"/>
      <c r="WEO182" s="395"/>
      <c r="WEP182" s="395"/>
      <c r="WEQ182" s="395"/>
      <c r="WER182" s="395"/>
      <c r="WES182" s="395"/>
      <c r="WET182" s="395"/>
      <c r="WEU182" s="395"/>
      <c r="WEV182" s="395"/>
      <c r="WEW182" s="395"/>
      <c r="WEX182" s="395"/>
      <c r="WEY182" s="395"/>
      <c r="WEZ182" s="395"/>
      <c r="WFA182" s="395"/>
      <c r="WFB182" s="395"/>
      <c r="WFC182" s="395"/>
      <c r="WFD182" s="395"/>
      <c r="WFE182" s="395"/>
      <c r="WFF182" s="395"/>
      <c r="WFG182" s="395"/>
      <c r="WFH182" s="395"/>
      <c r="WFI182" s="395"/>
      <c r="WFJ182" s="395"/>
      <c r="WFK182" s="395"/>
      <c r="WFL182" s="395"/>
      <c r="WFM182" s="395"/>
      <c r="WFN182" s="395"/>
      <c r="WFO182" s="395"/>
      <c r="WFP182" s="395"/>
      <c r="WFQ182" s="395"/>
      <c r="WFR182" s="395"/>
      <c r="WFS182" s="395"/>
      <c r="WFT182" s="395"/>
      <c r="WFU182" s="395"/>
      <c r="WFV182" s="395"/>
      <c r="WFW182" s="395"/>
      <c r="WFX182" s="395"/>
      <c r="WFY182" s="395"/>
      <c r="WFZ182" s="395"/>
      <c r="WGA182" s="395"/>
      <c r="WGB182" s="395"/>
      <c r="WGC182" s="395"/>
      <c r="WGD182" s="395"/>
      <c r="WGE182" s="395"/>
      <c r="WGF182" s="395"/>
      <c r="WGG182" s="395"/>
      <c r="WGH182" s="395"/>
      <c r="WGI182" s="395"/>
      <c r="WGJ182" s="395"/>
      <c r="WGK182" s="395"/>
      <c r="WGL182" s="395"/>
      <c r="WGM182" s="395"/>
      <c r="WGN182" s="395"/>
      <c r="WGO182" s="395"/>
      <c r="WGP182" s="395"/>
      <c r="WGQ182" s="395"/>
      <c r="WGR182" s="395"/>
      <c r="WGS182" s="395"/>
      <c r="WGT182" s="395"/>
      <c r="WGU182" s="395"/>
      <c r="WGV182" s="395"/>
      <c r="WGW182" s="395"/>
      <c r="WGX182" s="395"/>
      <c r="WGY182" s="395"/>
      <c r="WGZ182" s="395"/>
      <c r="WHA182" s="395"/>
      <c r="WHB182" s="395"/>
      <c r="WHC182" s="395"/>
      <c r="WHD182" s="395"/>
      <c r="WHE182" s="395"/>
      <c r="WHF182" s="395"/>
      <c r="WHG182" s="395"/>
      <c r="WHH182" s="395"/>
      <c r="WHI182" s="395"/>
      <c r="WHJ182" s="395"/>
      <c r="WHK182" s="395"/>
      <c r="WHL182" s="395"/>
      <c r="WHM182" s="395"/>
      <c r="WHN182" s="395"/>
      <c r="WHO182" s="395"/>
      <c r="WHP182" s="395"/>
      <c r="WHQ182" s="395"/>
      <c r="WHR182" s="395"/>
      <c r="WHS182" s="395"/>
      <c r="WHT182" s="395"/>
      <c r="WHU182" s="395"/>
      <c r="WHV182" s="395"/>
      <c r="WHW182" s="395"/>
      <c r="WHX182" s="395"/>
      <c r="WHY182" s="395"/>
      <c r="WHZ182" s="395"/>
      <c r="WIA182" s="395"/>
      <c r="WIB182" s="395"/>
      <c r="WIC182" s="395"/>
      <c r="WID182" s="395"/>
      <c r="WIE182" s="395"/>
      <c r="WIF182" s="395"/>
      <c r="WIG182" s="395"/>
      <c r="WIH182" s="395"/>
      <c r="WII182" s="395"/>
      <c r="WIJ182" s="395"/>
      <c r="WIK182" s="395"/>
      <c r="WIL182" s="395"/>
      <c r="WIM182" s="395"/>
      <c r="WIN182" s="395"/>
      <c r="WIO182" s="395"/>
      <c r="WIP182" s="395"/>
      <c r="WIQ182" s="395"/>
      <c r="WIR182" s="395"/>
      <c r="WIS182" s="395"/>
      <c r="WIT182" s="395"/>
      <c r="WIU182" s="395"/>
      <c r="WIV182" s="395"/>
      <c r="WIW182" s="395"/>
      <c r="WIX182" s="395"/>
      <c r="WIY182" s="395"/>
      <c r="WIZ182" s="395"/>
      <c r="WJA182" s="395"/>
      <c r="WJB182" s="395"/>
      <c r="WJC182" s="395"/>
      <c r="WJD182" s="395"/>
      <c r="WJE182" s="395"/>
      <c r="WJF182" s="395"/>
      <c r="WJG182" s="395"/>
      <c r="WJH182" s="395"/>
      <c r="WJI182" s="395"/>
      <c r="WJJ182" s="395"/>
      <c r="WJK182" s="395"/>
      <c r="WJL182" s="395"/>
      <c r="WJM182" s="395"/>
      <c r="WJN182" s="395"/>
      <c r="WJO182" s="395"/>
      <c r="WJP182" s="395"/>
      <c r="WJQ182" s="395"/>
      <c r="WJR182" s="395"/>
      <c r="WJS182" s="395"/>
      <c r="WJT182" s="395"/>
      <c r="WJU182" s="395"/>
      <c r="WJV182" s="395"/>
      <c r="WJW182" s="395"/>
      <c r="WJX182" s="395"/>
      <c r="WJY182" s="395"/>
      <c r="WJZ182" s="395"/>
      <c r="WKA182" s="395"/>
      <c r="WKB182" s="395"/>
      <c r="WKC182" s="395"/>
      <c r="WKD182" s="395"/>
      <c r="WKE182" s="395"/>
      <c r="WKF182" s="395"/>
      <c r="WKG182" s="395"/>
      <c r="WKH182" s="395"/>
      <c r="WKI182" s="395"/>
      <c r="WKJ182" s="395"/>
      <c r="WKK182" s="395"/>
      <c r="WKL182" s="395"/>
      <c r="WKM182" s="395"/>
      <c r="WKN182" s="395"/>
      <c r="WKO182" s="395"/>
      <c r="WKP182" s="395"/>
      <c r="WKQ182" s="395"/>
      <c r="WKR182" s="395"/>
      <c r="WKS182" s="395"/>
      <c r="WKT182" s="395"/>
      <c r="WKU182" s="395"/>
      <c r="WKV182" s="395"/>
      <c r="WKW182" s="395"/>
      <c r="WKX182" s="395"/>
      <c r="WKY182" s="395"/>
      <c r="WKZ182" s="395"/>
      <c r="WLA182" s="395"/>
      <c r="WLB182" s="395"/>
      <c r="WLC182" s="395"/>
      <c r="WLD182" s="395"/>
      <c r="WLE182" s="395"/>
      <c r="WLF182" s="395"/>
      <c r="WLG182" s="395"/>
      <c r="WLH182" s="395"/>
      <c r="WLI182" s="395"/>
      <c r="WLJ182" s="395"/>
      <c r="WLK182" s="395"/>
      <c r="WLL182" s="395"/>
      <c r="WLM182" s="395"/>
      <c r="WLN182" s="395"/>
      <c r="WLO182" s="395"/>
      <c r="WLP182" s="395"/>
      <c r="WLQ182" s="395"/>
      <c r="WLR182" s="395"/>
      <c r="WLS182" s="395"/>
      <c r="WLT182" s="395"/>
      <c r="WLU182" s="395"/>
      <c r="WLV182" s="395"/>
      <c r="WLW182" s="395"/>
      <c r="WLX182" s="395"/>
      <c r="WLY182" s="395"/>
      <c r="WLZ182" s="395"/>
      <c r="WMA182" s="395"/>
      <c r="WMB182" s="395"/>
      <c r="WMC182" s="395"/>
      <c r="WMD182" s="395"/>
      <c r="WME182" s="395"/>
      <c r="WMF182" s="395"/>
      <c r="WMG182" s="395"/>
      <c r="WMH182" s="395"/>
      <c r="WMI182" s="395"/>
      <c r="WMJ182" s="395"/>
      <c r="WMK182" s="395"/>
      <c r="WML182" s="395"/>
      <c r="WMM182" s="395"/>
      <c r="WMN182" s="395"/>
      <c r="WMO182" s="395"/>
      <c r="WMP182" s="395"/>
      <c r="WMQ182" s="395"/>
      <c r="WMR182" s="395"/>
      <c r="WMS182" s="395"/>
      <c r="WMT182" s="395"/>
      <c r="WMU182" s="395"/>
      <c r="WMV182" s="395"/>
      <c r="WMW182" s="395"/>
      <c r="WMX182" s="395"/>
      <c r="WMY182" s="395"/>
      <c r="WMZ182" s="395"/>
      <c r="WNA182" s="395"/>
      <c r="WNB182" s="395"/>
      <c r="WNC182" s="395"/>
      <c r="WND182" s="395"/>
      <c r="WNE182" s="395"/>
      <c r="WNF182" s="395"/>
      <c r="WNG182" s="395"/>
      <c r="WNH182" s="395"/>
      <c r="WNI182" s="395"/>
      <c r="WNJ182" s="395"/>
      <c r="WNK182" s="395"/>
      <c r="WNL182" s="395"/>
      <c r="WNM182" s="395"/>
      <c r="WNN182" s="395"/>
      <c r="WNO182" s="395"/>
      <c r="WNP182" s="395"/>
      <c r="WNQ182" s="395"/>
      <c r="WNR182" s="395"/>
      <c r="WNS182" s="395"/>
      <c r="WNT182" s="395"/>
      <c r="WNU182" s="395"/>
      <c r="WNV182" s="395"/>
      <c r="WNW182" s="395"/>
      <c r="WNX182" s="395"/>
      <c r="WNY182" s="395"/>
      <c r="WNZ182" s="395"/>
      <c r="WOA182" s="395"/>
      <c r="WOB182" s="395"/>
      <c r="WOC182" s="395"/>
      <c r="WOD182" s="395"/>
      <c r="WOE182" s="395"/>
      <c r="WOF182" s="395"/>
      <c r="WOG182" s="395"/>
      <c r="WOH182" s="395"/>
      <c r="WOI182" s="395"/>
      <c r="WOJ182" s="395"/>
      <c r="WOK182" s="395"/>
      <c r="WOL182" s="395"/>
      <c r="WOM182" s="395"/>
      <c r="WON182" s="395"/>
      <c r="WOO182" s="395"/>
      <c r="WOP182" s="395"/>
      <c r="WOQ182" s="395"/>
      <c r="WOR182" s="395"/>
      <c r="WOS182" s="395"/>
      <c r="WOT182" s="395"/>
      <c r="WOU182" s="395"/>
      <c r="WOV182" s="395"/>
      <c r="WOW182" s="395"/>
      <c r="WOX182" s="395"/>
      <c r="WOY182" s="395"/>
      <c r="WOZ182" s="395"/>
      <c r="WPA182" s="395"/>
      <c r="WPB182" s="395"/>
      <c r="WPC182" s="395"/>
      <c r="WPD182" s="395"/>
      <c r="WPE182" s="395"/>
      <c r="WPF182" s="395"/>
      <c r="WPG182" s="395"/>
      <c r="WPH182" s="395"/>
      <c r="WPI182" s="395"/>
      <c r="WPJ182" s="395"/>
      <c r="WPK182" s="395"/>
      <c r="WPL182" s="395"/>
      <c r="WPM182" s="395"/>
      <c r="WPN182" s="395"/>
      <c r="WPO182" s="395"/>
      <c r="WPP182" s="395"/>
      <c r="WPQ182" s="395"/>
      <c r="WPR182" s="395"/>
      <c r="WPS182" s="395"/>
      <c r="WPT182" s="395"/>
      <c r="WPU182" s="395"/>
      <c r="WPV182" s="395"/>
      <c r="WPW182" s="395"/>
      <c r="WPX182" s="395"/>
      <c r="WPY182" s="395"/>
      <c r="WPZ182" s="395"/>
      <c r="WQA182" s="395"/>
      <c r="WQB182" s="395"/>
      <c r="WQC182" s="395"/>
      <c r="WQD182" s="395"/>
      <c r="WQE182" s="395"/>
      <c r="WQF182" s="395"/>
      <c r="WQG182" s="395"/>
      <c r="WQH182" s="395"/>
      <c r="WQI182" s="395"/>
      <c r="WQJ182" s="395"/>
      <c r="WQK182" s="395"/>
      <c r="WQL182" s="395"/>
      <c r="WQM182" s="395"/>
      <c r="WQN182" s="395"/>
      <c r="WQO182" s="395"/>
      <c r="WQP182" s="395"/>
      <c r="WQQ182" s="395"/>
      <c r="WQR182" s="395"/>
      <c r="WQS182" s="395"/>
      <c r="WQT182" s="395"/>
      <c r="WQU182" s="395"/>
      <c r="WQV182" s="395"/>
      <c r="WQW182" s="395"/>
      <c r="WQX182" s="395"/>
      <c r="WQY182" s="395"/>
      <c r="WQZ182" s="395"/>
      <c r="WRA182" s="395"/>
      <c r="WRB182" s="395"/>
      <c r="WRC182" s="395"/>
      <c r="WRD182" s="395"/>
      <c r="WRE182" s="395"/>
      <c r="WRF182" s="395"/>
      <c r="WRG182" s="395"/>
      <c r="WRH182" s="395"/>
      <c r="WRI182" s="395"/>
      <c r="WRJ182" s="395"/>
      <c r="WRK182" s="395"/>
      <c r="WRL182" s="395"/>
      <c r="WRM182" s="395"/>
      <c r="WRN182" s="395"/>
      <c r="WRO182" s="395"/>
      <c r="WRP182" s="395"/>
      <c r="WRQ182" s="395"/>
      <c r="WRR182" s="395"/>
      <c r="WRS182" s="395"/>
      <c r="WRT182" s="395"/>
      <c r="WRU182" s="395"/>
      <c r="WRV182" s="395"/>
      <c r="WRW182" s="395"/>
      <c r="WRX182" s="395"/>
      <c r="WRY182" s="395"/>
      <c r="WRZ182" s="395"/>
      <c r="WSA182" s="395"/>
      <c r="WSB182" s="395"/>
      <c r="WSC182" s="395"/>
      <c r="WSD182" s="395"/>
      <c r="WSE182" s="395"/>
      <c r="WSF182" s="395"/>
      <c r="WSG182" s="395"/>
      <c r="WSH182" s="395"/>
      <c r="WSI182" s="395"/>
      <c r="WSJ182" s="395"/>
      <c r="WSK182" s="395"/>
      <c r="WSL182" s="395"/>
      <c r="WSM182" s="395"/>
      <c r="WSN182" s="395"/>
      <c r="WSO182" s="395"/>
      <c r="WSP182" s="395"/>
      <c r="WSQ182" s="395"/>
      <c r="WSR182" s="395"/>
      <c r="WSS182" s="395"/>
      <c r="WST182" s="395"/>
      <c r="WSU182" s="395"/>
      <c r="WSV182" s="395"/>
      <c r="WSW182" s="395"/>
      <c r="WSX182" s="395"/>
      <c r="WSY182" s="395"/>
      <c r="WSZ182" s="395"/>
      <c r="WTA182" s="395"/>
      <c r="WTB182" s="395"/>
      <c r="WTC182" s="395"/>
      <c r="WTD182" s="395"/>
      <c r="WTE182" s="395"/>
      <c r="WTF182" s="395"/>
      <c r="WTG182" s="395"/>
      <c r="WTH182" s="395"/>
      <c r="WTI182" s="395"/>
      <c r="WTJ182" s="395"/>
      <c r="WTK182" s="395"/>
      <c r="WTL182" s="395"/>
      <c r="WTM182" s="395"/>
      <c r="WTN182" s="395"/>
      <c r="WTO182" s="395"/>
      <c r="WTP182" s="395"/>
      <c r="WTQ182" s="395"/>
      <c r="WTR182" s="395"/>
      <c r="WTS182" s="395"/>
      <c r="WTT182" s="395"/>
      <c r="WTU182" s="395"/>
      <c r="WTV182" s="395"/>
      <c r="WTW182" s="395"/>
      <c r="WTX182" s="395"/>
      <c r="WTY182" s="395"/>
      <c r="WTZ182" s="395"/>
      <c r="WUA182" s="395"/>
      <c r="WUB182" s="395"/>
      <c r="WUC182" s="395"/>
      <c r="WUD182" s="395"/>
      <c r="WUE182" s="395"/>
      <c r="WUF182" s="395"/>
      <c r="WUG182" s="395"/>
      <c r="WUH182" s="395"/>
      <c r="WUI182" s="395"/>
      <c r="WUJ182" s="395"/>
      <c r="WUK182" s="395"/>
      <c r="WUL182" s="395"/>
      <c r="WUM182" s="395"/>
      <c r="WUN182" s="395"/>
      <c r="WUO182" s="395"/>
      <c r="WUP182" s="395"/>
      <c r="WUQ182" s="395"/>
      <c r="WUR182" s="395"/>
      <c r="WUS182" s="395"/>
      <c r="WUT182" s="395"/>
      <c r="WUU182" s="395"/>
      <c r="WUV182" s="395"/>
      <c r="WUW182" s="395"/>
      <c r="WUX182" s="395"/>
      <c r="WUY182" s="395"/>
      <c r="WUZ182" s="395"/>
      <c r="WVA182" s="395"/>
      <c r="WVB182" s="395"/>
      <c r="WVC182" s="395"/>
      <c r="WVD182" s="395"/>
      <c r="WVE182" s="395"/>
      <c r="WVF182" s="395"/>
      <c r="WVG182" s="395"/>
      <c r="WVH182" s="395"/>
      <c r="WVI182" s="395"/>
      <c r="WVJ182" s="395"/>
      <c r="WVK182" s="395"/>
      <c r="WVL182" s="395"/>
      <c r="WVM182" s="395"/>
      <c r="WVN182" s="395"/>
      <c r="WVO182" s="395"/>
      <c r="WVP182" s="395"/>
      <c r="WVQ182" s="395"/>
      <c r="WVR182" s="395"/>
      <c r="WVS182" s="395"/>
      <c r="WVT182" s="395"/>
      <c r="WVU182" s="395"/>
      <c r="WVV182" s="395"/>
      <c r="WVW182" s="395"/>
      <c r="WVX182" s="395"/>
      <c r="WVY182" s="395"/>
      <c r="WVZ182" s="395"/>
      <c r="WWA182" s="395"/>
      <c r="WWB182" s="395"/>
    </row>
    <row r="183" spans="1:16148" ht="16" thickBot="1" x14ac:dyDescent="0.25">
      <c r="A183" s="355" t="s">
        <v>854</v>
      </c>
      <c r="B183" s="353">
        <f>B173+B175+B179+B180+B181+B182</f>
        <v>100.01</v>
      </c>
      <c r="C183" s="353">
        <f t="shared" ref="C183:D183" si="18">C173+C175+C179+C180+C181+C182</f>
        <v>100</v>
      </c>
      <c r="D183" s="353">
        <f t="shared" si="18"/>
        <v>100.00000000000001</v>
      </c>
      <c r="E183" s="353">
        <f t="shared" ref="E183" si="19">E173+E175+E179+E180+E181+E182</f>
        <v>99.999999999999986</v>
      </c>
      <c r="F183" s="353">
        <f t="shared" ref="F183" si="20">F173+F175+F179+F180+F181+F182</f>
        <v>99.990000000000009</v>
      </c>
      <c r="G183" s="353">
        <f t="shared" ref="G183" si="21">G173+G175+G179+G180+G181+G182</f>
        <v>100</v>
      </c>
      <c r="H183" s="353">
        <f t="shared" ref="H183" si="22">H173+H175+H179+H180+H181+H182</f>
        <v>99.99</v>
      </c>
      <c r="I183" s="353">
        <f t="shared" ref="I183" si="23">I173+I175+I179+I180+I181+I182</f>
        <v>100</v>
      </c>
      <c r="J183" s="353">
        <f t="shared" ref="J183" si="24">J173+J175+J179+J180+J181+J182</f>
        <v>100</v>
      </c>
      <c r="K183" s="353">
        <f t="shared" ref="K183" si="25">K173+K175+K179+K180+K181+K182</f>
        <v>100.01</v>
      </c>
      <c r="L183" s="353">
        <f t="shared" ref="L183" si="26">L173+L175+L179+L180+L181+L182</f>
        <v>100.00999999999999</v>
      </c>
      <c r="M183" s="353">
        <f t="shared" ref="M183" si="27">M173+M175+M179+M180+M181+M182</f>
        <v>100</v>
      </c>
      <c r="N183" s="353">
        <f t="shared" ref="N183" si="28">N173+N175+N179+N180+N181+N182</f>
        <v>99.999999999999986</v>
      </c>
      <c r="O183" s="353">
        <f t="shared" ref="O183" si="29">O173+O175+O179+O180+O181+O182</f>
        <v>100.00999999999999</v>
      </c>
      <c r="P183" s="353">
        <f t="shared" ref="P183" si="30">P173+P175+P179+P180+P181+P182</f>
        <v>99.990000000000009</v>
      </c>
      <c r="Q183" s="353">
        <f t="shared" ref="Q183" si="31">Q173+Q175+Q179+Q180+Q181+Q182</f>
        <v>100</v>
      </c>
      <c r="R183" s="356">
        <f t="shared" ref="R183" si="32">R173+R175+R179+R180+R181+R182</f>
        <v>100</v>
      </c>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c r="BJ183" s="37"/>
      <c r="BK183" s="37"/>
      <c r="BL183" s="37"/>
      <c r="BM183" s="37"/>
      <c r="BN183" s="37"/>
      <c r="BO183" s="37"/>
      <c r="BP183" s="37"/>
      <c r="BQ183" s="37"/>
      <c r="BR183" s="37"/>
      <c r="BS183" s="37"/>
      <c r="BT183" s="37"/>
      <c r="BU183" s="37"/>
      <c r="BV183" s="37"/>
      <c r="BW183" s="37"/>
      <c r="BX183" s="37"/>
      <c r="BY183" s="37"/>
      <c r="BZ183" s="37"/>
      <c r="CA183" s="37"/>
      <c r="CB183" s="37"/>
      <c r="CC183" s="37"/>
      <c r="CD183" s="37"/>
      <c r="CE183" s="37"/>
      <c r="CF183" s="37"/>
      <c r="CG183" s="37"/>
      <c r="CH183" s="37"/>
      <c r="CI183" s="37"/>
      <c r="CJ183" s="37"/>
      <c r="CK183" s="37"/>
      <c r="CL183" s="37"/>
      <c r="CM183" s="37"/>
      <c r="CN183" s="37"/>
      <c r="CO183" s="37"/>
      <c r="CP183" s="37"/>
      <c r="CQ183" s="37"/>
      <c r="CR183" s="37"/>
      <c r="CS183" s="37"/>
      <c r="CT183" s="37"/>
      <c r="CU183" s="37"/>
      <c r="CV183" s="37"/>
      <c r="CW183" s="37"/>
      <c r="CX183" s="37"/>
      <c r="CY183" s="37"/>
      <c r="CZ183" s="37"/>
      <c r="DA183" s="37"/>
      <c r="DB183" s="37"/>
      <c r="DC183" s="37"/>
      <c r="DD183" s="37"/>
      <c r="DE183" s="37"/>
      <c r="DF183" s="37"/>
      <c r="DG183" s="37"/>
      <c r="DH183" s="37"/>
      <c r="DI183" s="37"/>
      <c r="DJ183" s="37"/>
      <c r="DK183" s="37"/>
      <c r="DL183" s="37"/>
      <c r="DM183" s="37"/>
      <c r="DN183" s="37"/>
      <c r="DO183" s="37"/>
      <c r="DP183" s="37"/>
      <c r="DQ183" s="37"/>
      <c r="DR183" s="37"/>
      <c r="DS183" s="37"/>
      <c r="DT183" s="37"/>
      <c r="DU183" s="37"/>
      <c r="DV183" s="37"/>
      <c r="DW183" s="37"/>
      <c r="DX183" s="37"/>
      <c r="DY183" s="37"/>
      <c r="DZ183" s="37"/>
      <c r="EA183" s="37"/>
      <c r="EB183" s="37"/>
      <c r="EC183" s="37"/>
      <c r="ED183" s="37"/>
      <c r="EE183" s="37"/>
      <c r="EF183" s="37"/>
      <c r="EG183" s="37"/>
      <c r="EH183" s="37"/>
      <c r="EI183" s="37"/>
      <c r="EJ183" s="37"/>
      <c r="EK183" s="37"/>
      <c r="EL183" s="37"/>
      <c r="EM183" s="37"/>
      <c r="EN183" s="37"/>
      <c r="EO183" s="37"/>
      <c r="EP183" s="37"/>
      <c r="EQ183" s="37"/>
      <c r="ER183" s="37"/>
      <c r="ES183" s="37"/>
      <c r="ET183" s="37"/>
      <c r="EU183" s="37"/>
      <c r="EV183" s="37"/>
      <c r="EW183" s="37"/>
      <c r="EX183" s="37"/>
      <c r="EY183" s="37"/>
      <c r="EZ183" s="37"/>
      <c r="FA183" s="37"/>
      <c r="FB183" s="37"/>
      <c r="FC183" s="37"/>
      <c r="FD183" s="37"/>
      <c r="FE183" s="37"/>
      <c r="FF183" s="37"/>
      <c r="FG183" s="37"/>
      <c r="FH183" s="37"/>
      <c r="FI183" s="37"/>
      <c r="FJ183" s="37"/>
      <c r="FK183" s="37"/>
      <c r="FL183" s="37"/>
      <c r="FM183" s="37"/>
      <c r="FN183" s="37"/>
      <c r="FO183" s="37"/>
      <c r="FP183" s="37"/>
      <c r="FQ183" s="37"/>
      <c r="FR183" s="37"/>
      <c r="FS183" s="37"/>
      <c r="FT183" s="37"/>
      <c r="FU183" s="37"/>
      <c r="FV183" s="37"/>
      <c r="FW183" s="37"/>
      <c r="FX183" s="37"/>
      <c r="FY183" s="37"/>
      <c r="FZ183" s="37"/>
      <c r="GA183" s="37"/>
      <c r="GB183" s="37"/>
      <c r="GC183" s="37"/>
      <c r="GD183" s="37"/>
      <c r="GE183" s="37"/>
      <c r="GF183" s="37"/>
      <c r="GG183" s="37"/>
      <c r="GH183" s="37"/>
      <c r="GI183" s="37"/>
      <c r="GJ183" s="37"/>
      <c r="GK183" s="37"/>
      <c r="GL183" s="37"/>
      <c r="GM183" s="37"/>
      <c r="GN183" s="37"/>
      <c r="GO183" s="37"/>
      <c r="GP183" s="37"/>
      <c r="GQ183" s="37"/>
      <c r="GR183" s="37"/>
      <c r="GS183" s="37"/>
      <c r="GT183" s="37"/>
      <c r="GU183" s="37"/>
      <c r="GV183" s="37"/>
      <c r="GW183" s="37"/>
      <c r="GX183" s="37"/>
      <c r="GY183" s="37"/>
      <c r="GZ183" s="37"/>
      <c r="HA183" s="37"/>
      <c r="HB183" s="37"/>
      <c r="HC183" s="37"/>
      <c r="HD183" s="37"/>
      <c r="HE183" s="37"/>
      <c r="HF183" s="37"/>
      <c r="HG183" s="37"/>
      <c r="HH183" s="37"/>
      <c r="HI183" s="37"/>
      <c r="HJ183" s="37"/>
      <c r="HK183" s="37"/>
      <c r="HL183" s="37"/>
      <c r="HM183" s="37"/>
      <c r="HN183" s="37"/>
      <c r="HO183" s="37"/>
      <c r="HP183" s="37"/>
      <c r="HQ183" s="37"/>
      <c r="HR183" s="37"/>
      <c r="HS183" s="37"/>
      <c r="HT183" s="37"/>
      <c r="HU183" s="37"/>
      <c r="HV183" s="37"/>
      <c r="HW183" s="37"/>
      <c r="HX183" s="37"/>
      <c r="HY183" s="37"/>
      <c r="HZ183" s="37"/>
      <c r="IA183" s="37"/>
      <c r="IB183" s="37"/>
      <c r="IC183" s="37"/>
      <c r="ID183" s="37"/>
      <c r="IE183" s="37"/>
      <c r="IF183" s="37"/>
      <c r="IG183" s="37"/>
      <c r="IH183" s="37"/>
      <c r="II183" s="37"/>
      <c r="IJ183" s="37"/>
      <c r="IK183" s="37"/>
      <c r="IL183" s="37"/>
      <c r="IM183" s="37"/>
      <c r="IN183" s="37"/>
      <c r="IO183" s="37"/>
      <c r="IP183" s="37"/>
      <c r="IQ183" s="37"/>
      <c r="IR183" s="37"/>
      <c r="IS183" s="37"/>
      <c r="IT183" s="37"/>
      <c r="IU183" s="37"/>
      <c r="IV183" s="37"/>
      <c r="IW183" s="37"/>
      <c r="IX183" s="37"/>
      <c r="IY183" s="37"/>
      <c r="IZ183" s="37"/>
      <c r="JA183" s="37"/>
      <c r="JB183" s="37"/>
      <c r="JC183" s="37"/>
      <c r="JD183" s="37"/>
      <c r="JE183" s="37"/>
      <c r="JF183" s="37"/>
      <c r="JG183" s="37"/>
      <c r="JH183" s="37"/>
      <c r="JI183" s="37"/>
      <c r="JJ183" s="37"/>
      <c r="JK183" s="37"/>
      <c r="JL183" s="37"/>
      <c r="JM183" s="37"/>
      <c r="JN183" s="37"/>
      <c r="JO183" s="37"/>
      <c r="JP183" s="37"/>
      <c r="JQ183" s="37"/>
      <c r="JR183" s="37"/>
      <c r="JS183" s="37"/>
      <c r="JT183" s="37"/>
      <c r="JU183" s="37"/>
      <c r="JV183" s="37"/>
      <c r="JW183" s="37"/>
      <c r="JX183" s="37"/>
      <c r="JY183" s="37"/>
      <c r="JZ183" s="37"/>
      <c r="KA183" s="37"/>
      <c r="KB183" s="37"/>
      <c r="KC183" s="37"/>
      <c r="KD183" s="37"/>
      <c r="KE183" s="37"/>
      <c r="KF183" s="37"/>
      <c r="KG183" s="37"/>
      <c r="KH183" s="37"/>
      <c r="KI183" s="37"/>
      <c r="KJ183" s="37"/>
      <c r="KK183" s="37"/>
      <c r="KL183" s="37"/>
      <c r="KM183" s="37"/>
      <c r="KN183" s="37"/>
      <c r="KO183" s="37"/>
      <c r="KP183" s="37"/>
      <c r="KQ183" s="37"/>
      <c r="KR183" s="37"/>
      <c r="KS183" s="37"/>
      <c r="KT183" s="37"/>
      <c r="KU183" s="37"/>
      <c r="KV183" s="37"/>
      <c r="KW183" s="37"/>
      <c r="KX183" s="37"/>
      <c r="KY183" s="37"/>
      <c r="KZ183" s="37"/>
      <c r="LA183" s="37"/>
      <c r="LB183" s="37"/>
      <c r="LC183" s="37"/>
      <c r="LD183" s="37"/>
      <c r="LE183" s="37"/>
      <c r="LF183" s="37"/>
      <c r="LG183" s="37"/>
      <c r="LH183" s="37"/>
      <c r="LI183" s="37"/>
      <c r="LJ183" s="37"/>
      <c r="LK183" s="37"/>
      <c r="LL183" s="37"/>
      <c r="LM183" s="37"/>
      <c r="LN183" s="37"/>
      <c r="LO183" s="37"/>
      <c r="LP183" s="37"/>
      <c r="LQ183" s="37"/>
      <c r="LR183" s="37"/>
      <c r="LS183" s="37"/>
      <c r="LT183" s="37"/>
      <c r="LU183" s="37"/>
      <c r="LV183" s="37"/>
      <c r="LW183" s="37"/>
      <c r="LX183" s="37"/>
      <c r="LY183" s="37"/>
      <c r="LZ183" s="37"/>
      <c r="MA183" s="37"/>
      <c r="MB183" s="37"/>
      <c r="MC183" s="37"/>
      <c r="MD183" s="37"/>
      <c r="ME183" s="37"/>
      <c r="MF183" s="37"/>
      <c r="MG183" s="37"/>
      <c r="MH183" s="37"/>
      <c r="MI183" s="37"/>
      <c r="MJ183" s="37"/>
      <c r="MK183" s="37"/>
      <c r="ML183" s="37"/>
      <c r="MM183" s="37"/>
      <c r="MN183" s="37"/>
      <c r="MO183" s="37"/>
      <c r="MP183" s="37"/>
      <c r="MQ183" s="37"/>
      <c r="MR183" s="37"/>
      <c r="MS183" s="37"/>
      <c r="MT183" s="37"/>
      <c r="MU183" s="37"/>
      <c r="MV183" s="37"/>
      <c r="MW183" s="37"/>
      <c r="MX183" s="37"/>
      <c r="MY183" s="37"/>
      <c r="MZ183" s="37"/>
      <c r="NA183" s="37"/>
      <c r="NB183" s="37"/>
      <c r="NC183" s="37"/>
      <c r="ND183" s="37"/>
      <c r="NE183" s="37"/>
      <c r="NF183" s="37"/>
      <c r="NG183" s="37"/>
      <c r="NH183" s="37"/>
      <c r="NI183" s="37"/>
      <c r="NJ183" s="37"/>
      <c r="NK183" s="37"/>
      <c r="NL183" s="37"/>
      <c r="NM183" s="37"/>
      <c r="NN183" s="37"/>
      <c r="NO183" s="37"/>
      <c r="NP183" s="37"/>
      <c r="NQ183" s="37"/>
      <c r="NR183" s="37"/>
      <c r="NS183" s="37"/>
      <c r="NT183" s="37"/>
      <c r="NU183" s="37"/>
      <c r="NV183" s="37"/>
      <c r="NW183" s="37"/>
      <c r="NX183" s="37"/>
      <c r="NY183" s="37"/>
      <c r="NZ183" s="37"/>
      <c r="OA183" s="37"/>
      <c r="OB183" s="37"/>
      <c r="OC183" s="37"/>
      <c r="OD183" s="37"/>
      <c r="OE183" s="37"/>
      <c r="OF183" s="37"/>
      <c r="OG183" s="37"/>
      <c r="OH183" s="37"/>
      <c r="OI183" s="37"/>
      <c r="OJ183" s="37"/>
      <c r="OK183" s="37"/>
      <c r="OL183" s="37"/>
      <c r="OM183" s="37"/>
      <c r="ON183" s="37"/>
      <c r="OO183" s="37"/>
      <c r="OP183" s="37"/>
      <c r="OQ183" s="37"/>
      <c r="OR183" s="37"/>
      <c r="OS183" s="37"/>
      <c r="OT183" s="37"/>
      <c r="OU183" s="37"/>
      <c r="OV183" s="37"/>
      <c r="OW183" s="37"/>
      <c r="OX183" s="37"/>
      <c r="OY183" s="37"/>
      <c r="OZ183" s="37"/>
      <c r="PA183" s="37"/>
      <c r="PB183" s="37"/>
      <c r="PC183" s="37"/>
      <c r="PD183" s="37"/>
      <c r="PE183" s="37"/>
      <c r="PF183" s="37"/>
      <c r="PG183" s="37"/>
      <c r="PH183" s="37"/>
      <c r="PI183" s="37"/>
      <c r="PJ183" s="37"/>
      <c r="PK183" s="37"/>
      <c r="PL183" s="37"/>
      <c r="PM183" s="37"/>
      <c r="PN183" s="37"/>
      <c r="PO183" s="37"/>
      <c r="PP183" s="37"/>
      <c r="PQ183" s="37"/>
      <c r="PR183" s="37"/>
      <c r="PS183" s="37"/>
      <c r="PT183" s="37"/>
      <c r="PU183" s="37"/>
      <c r="PV183" s="37"/>
      <c r="PW183" s="37"/>
      <c r="PX183" s="37"/>
      <c r="PY183" s="37"/>
      <c r="PZ183" s="37"/>
      <c r="QA183" s="37"/>
      <c r="QB183" s="37"/>
      <c r="QC183" s="37"/>
      <c r="QD183" s="37"/>
      <c r="QE183" s="37"/>
      <c r="QF183" s="37"/>
      <c r="QG183" s="37"/>
      <c r="QH183" s="37"/>
      <c r="QI183" s="37"/>
      <c r="QJ183" s="37"/>
      <c r="QK183" s="37"/>
      <c r="QL183" s="37"/>
      <c r="QM183" s="37"/>
      <c r="QN183" s="37"/>
      <c r="QO183" s="37"/>
      <c r="QP183" s="37"/>
      <c r="QQ183" s="37"/>
      <c r="QR183" s="37"/>
      <c r="QS183" s="37"/>
      <c r="QT183" s="37"/>
      <c r="QU183" s="37"/>
      <c r="QV183" s="37"/>
      <c r="QW183" s="37"/>
      <c r="QX183" s="37"/>
      <c r="QY183" s="37"/>
      <c r="QZ183" s="37"/>
      <c r="RA183" s="37"/>
      <c r="RB183" s="37"/>
      <c r="RC183" s="37"/>
      <c r="RD183" s="37"/>
      <c r="RE183" s="37"/>
      <c r="RF183" s="37"/>
      <c r="RG183" s="37"/>
      <c r="RH183" s="37"/>
      <c r="RI183" s="37"/>
      <c r="RJ183" s="37"/>
      <c r="RK183" s="37"/>
      <c r="RL183" s="37"/>
      <c r="RM183" s="37"/>
      <c r="RN183" s="37"/>
      <c r="RO183" s="37"/>
      <c r="RP183" s="37"/>
      <c r="RQ183" s="37"/>
      <c r="RR183" s="37"/>
      <c r="RS183" s="37"/>
      <c r="RT183" s="37"/>
      <c r="RU183" s="37"/>
      <c r="RV183" s="37"/>
      <c r="RW183" s="37"/>
      <c r="RX183" s="37"/>
      <c r="RY183" s="37"/>
      <c r="RZ183" s="37"/>
      <c r="SA183" s="37"/>
      <c r="SB183" s="37"/>
      <c r="SC183" s="37"/>
      <c r="SD183" s="37"/>
      <c r="SE183" s="37"/>
      <c r="SF183" s="37"/>
      <c r="SG183" s="37"/>
      <c r="SH183" s="37"/>
      <c r="SI183" s="37"/>
      <c r="SJ183" s="37"/>
      <c r="SK183" s="37"/>
      <c r="SL183" s="37"/>
      <c r="SM183" s="37"/>
      <c r="SN183" s="37"/>
      <c r="SO183" s="37"/>
      <c r="SP183" s="37"/>
      <c r="SQ183" s="37"/>
      <c r="SR183" s="37"/>
      <c r="SS183" s="37"/>
      <c r="ST183" s="37"/>
      <c r="SU183" s="37"/>
      <c r="SV183" s="37"/>
      <c r="SW183" s="37"/>
      <c r="SX183" s="37"/>
      <c r="SY183" s="37"/>
      <c r="SZ183" s="37"/>
      <c r="TA183" s="37"/>
      <c r="TB183" s="37"/>
      <c r="TC183" s="37"/>
      <c r="TD183" s="37"/>
      <c r="TE183" s="37"/>
      <c r="TF183" s="37"/>
      <c r="TG183" s="37"/>
      <c r="TH183" s="37"/>
      <c r="TI183" s="37"/>
      <c r="TJ183" s="37"/>
      <c r="TK183" s="37"/>
      <c r="TL183" s="37"/>
      <c r="TM183" s="37"/>
      <c r="TN183" s="37"/>
      <c r="TO183" s="37"/>
      <c r="TP183" s="37"/>
      <c r="TQ183" s="37"/>
      <c r="TR183" s="37"/>
      <c r="TS183" s="37"/>
      <c r="TT183" s="37"/>
      <c r="TU183" s="37"/>
      <c r="TV183" s="37"/>
      <c r="TW183" s="37"/>
      <c r="TX183" s="37"/>
      <c r="TY183" s="37"/>
      <c r="TZ183" s="37"/>
      <c r="UA183" s="37"/>
      <c r="UB183" s="37"/>
      <c r="UC183" s="37"/>
      <c r="UD183" s="37"/>
      <c r="UE183" s="37"/>
      <c r="UF183" s="37"/>
      <c r="UG183" s="37"/>
      <c r="UH183" s="37"/>
      <c r="UI183" s="37"/>
      <c r="UJ183" s="37"/>
      <c r="UK183" s="37"/>
      <c r="UL183" s="37"/>
      <c r="UM183" s="37"/>
      <c r="UN183" s="37"/>
      <c r="UO183" s="37"/>
      <c r="UP183" s="37"/>
      <c r="UQ183" s="37"/>
      <c r="UR183" s="37"/>
      <c r="US183" s="37"/>
      <c r="UT183" s="37"/>
      <c r="UU183" s="37"/>
      <c r="UV183" s="37"/>
      <c r="UW183" s="37"/>
      <c r="UX183" s="37"/>
      <c r="UY183" s="37"/>
      <c r="UZ183" s="37"/>
      <c r="VA183" s="37"/>
      <c r="VB183" s="37"/>
      <c r="VC183" s="37"/>
      <c r="VD183" s="37"/>
      <c r="VE183" s="37"/>
      <c r="VF183" s="37"/>
      <c r="VG183" s="37"/>
      <c r="VH183" s="37"/>
      <c r="VI183" s="37"/>
      <c r="VJ183" s="37"/>
      <c r="VK183" s="37"/>
      <c r="VL183" s="37"/>
      <c r="VM183" s="37"/>
      <c r="VN183" s="37"/>
      <c r="VO183" s="37"/>
      <c r="VP183" s="37"/>
      <c r="VQ183" s="37"/>
      <c r="VR183" s="37"/>
      <c r="VS183" s="37"/>
      <c r="VT183" s="37"/>
      <c r="VU183" s="37"/>
      <c r="VV183" s="37"/>
      <c r="VW183" s="37"/>
      <c r="VX183" s="37"/>
      <c r="VY183" s="37"/>
      <c r="VZ183" s="37"/>
      <c r="WA183" s="37"/>
      <c r="WB183" s="37"/>
      <c r="WC183" s="37"/>
      <c r="WD183" s="37"/>
      <c r="WE183" s="37"/>
      <c r="WF183" s="37"/>
      <c r="WG183" s="37"/>
      <c r="WH183" s="37"/>
      <c r="WI183" s="37"/>
      <c r="WJ183" s="37"/>
      <c r="WK183" s="37"/>
      <c r="WL183" s="37"/>
      <c r="WM183" s="37"/>
      <c r="WN183" s="37"/>
      <c r="WO183" s="37"/>
      <c r="WP183" s="37"/>
      <c r="WQ183" s="37"/>
      <c r="WR183" s="37"/>
      <c r="WS183" s="37"/>
      <c r="WT183" s="37"/>
      <c r="WU183" s="37"/>
      <c r="WV183" s="37"/>
      <c r="WW183" s="37"/>
      <c r="WX183" s="37"/>
      <c r="WY183" s="37"/>
      <c r="WZ183" s="37"/>
      <c r="XA183" s="37"/>
      <c r="XB183" s="37"/>
      <c r="XC183" s="37"/>
      <c r="XD183" s="37"/>
      <c r="XE183" s="37"/>
      <c r="XF183" s="37"/>
      <c r="XG183" s="37"/>
      <c r="XH183" s="37"/>
      <c r="XI183" s="37"/>
      <c r="XJ183" s="37"/>
      <c r="XK183" s="37"/>
      <c r="XL183" s="37"/>
      <c r="XM183" s="37"/>
      <c r="XN183" s="37"/>
      <c r="XO183" s="37"/>
      <c r="XP183" s="37"/>
      <c r="XQ183" s="37"/>
      <c r="XR183" s="37"/>
      <c r="XS183" s="37"/>
      <c r="XT183" s="37"/>
      <c r="XU183" s="37"/>
      <c r="XV183" s="37"/>
      <c r="XW183" s="37"/>
      <c r="XX183" s="37"/>
      <c r="XY183" s="37"/>
      <c r="XZ183" s="37"/>
      <c r="YA183" s="37"/>
      <c r="YB183" s="37"/>
      <c r="YC183" s="37"/>
      <c r="YD183" s="37"/>
      <c r="YE183" s="37"/>
      <c r="YF183" s="37"/>
      <c r="YG183" s="37"/>
      <c r="YH183" s="37"/>
      <c r="YI183" s="37"/>
      <c r="YJ183" s="37"/>
      <c r="YK183" s="37"/>
      <c r="YL183" s="37"/>
      <c r="YM183" s="37"/>
      <c r="YN183" s="37"/>
      <c r="YO183" s="37"/>
      <c r="YP183" s="37"/>
      <c r="YQ183" s="37"/>
      <c r="YR183" s="37"/>
      <c r="YS183" s="37"/>
      <c r="YT183" s="37"/>
      <c r="YU183" s="37"/>
      <c r="YV183" s="37"/>
      <c r="YW183" s="37"/>
      <c r="YX183" s="37"/>
      <c r="YY183" s="37"/>
      <c r="YZ183" s="37"/>
      <c r="ZA183" s="37"/>
      <c r="ZB183" s="37"/>
      <c r="ZC183" s="37"/>
      <c r="ZD183" s="37"/>
      <c r="ZE183" s="37"/>
      <c r="ZF183" s="37"/>
      <c r="ZG183" s="37"/>
      <c r="ZH183" s="37"/>
      <c r="ZI183" s="37"/>
      <c r="ZJ183" s="37"/>
      <c r="ZK183" s="37"/>
      <c r="ZL183" s="37"/>
      <c r="ZM183" s="37"/>
      <c r="ZN183" s="37"/>
      <c r="ZO183" s="37"/>
      <c r="ZP183" s="37"/>
      <c r="ZQ183" s="37"/>
      <c r="ZR183" s="37"/>
      <c r="ZS183" s="37"/>
      <c r="ZT183" s="37"/>
      <c r="ZU183" s="37"/>
      <c r="ZV183" s="37"/>
      <c r="ZW183" s="37"/>
      <c r="ZX183" s="37"/>
      <c r="ZY183" s="37"/>
      <c r="ZZ183" s="37"/>
      <c r="AAA183" s="37"/>
      <c r="AAB183" s="37"/>
      <c r="AAC183" s="37"/>
      <c r="AAD183" s="37"/>
      <c r="AAE183" s="37"/>
      <c r="AAF183" s="37"/>
      <c r="AAG183" s="37"/>
      <c r="AAH183" s="37"/>
      <c r="AAI183" s="37"/>
      <c r="AAJ183" s="37"/>
      <c r="AAK183" s="37"/>
      <c r="AAL183" s="37"/>
      <c r="AAM183" s="37"/>
      <c r="AAN183" s="37"/>
      <c r="AAO183" s="37"/>
      <c r="AAP183" s="37"/>
      <c r="AAQ183" s="37"/>
      <c r="AAR183" s="37"/>
      <c r="AAS183" s="37"/>
      <c r="AAT183" s="37"/>
      <c r="AAU183" s="37"/>
      <c r="AAV183" s="37"/>
      <c r="AAW183" s="37"/>
      <c r="AAX183" s="37"/>
      <c r="AAY183" s="37"/>
      <c r="AAZ183" s="37"/>
      <c r="ABA183" s="37"/>
      <c r="ABB183" s="37"/>
      <c r="ABC183" s="37"/>
      <c r="ABD183" s="37"/>
      <c r="ABE183" s="37"/>
      <c r="ABF183" s="37"/>
      <c r="ABG183" s="37"/>
      <c r="ABH183" s="37"/>
      <c r="ABI183" s="37"/>
      <c r="ABJ183" s="37"/>
      <c r="ABK183" s="37"/>
      <c r="ABL183" s="37"/>
      <c r="ABM183" s="37"/>
      <c r="ABN183" s="37"/>
      <c r="ABO183" s="37"/>
      <c r="ABP183" s="37"/>
      <c r="ABQ183" s="37"/>
      <c r="ABR183" s="37"/>
      <c r="ABS183" s="37"/>
      <c r="ABT183" s="37"/>
      <c r="ABU183" s="37"/>
      <c r="ABV183" s="37"/>
      <c r="ABW183" s="37"/>
      <c r="ABX183" s="37"/>
      <c r="ABY183" s="37"/>
      <c r="ABZ183" s="37"/>
      <c r="ACA183" s="37"/>
      <c r="ACB183" s="37"/>
      <c r="ACC183" s="37"/>
      <c r="ACD183" s="37"/>
      <c r="ACE183" s="37"/>
      <c r="ACF183" s="37"/>
      <c r="ACG183" s="37"/>
      <c r="ACH183" s="37"/>
      <c r="ACI183" s="37"/>
      <c r="ACJ183" s="37"/>
      <c r="ACK183" s="37"/>
      <c r="ACL183" s="37"/>
      <c r="ACM183" s="37"/>
      <c r="ACN183" s="37"/>
      <c r="ACO183" s="37"/>
      <c r="ACP183" s="37"/>
      <c r="ACQ183" s="37"/>
      <c r="ACR183" s="37"/>
      <c r="ACS183" s="37"/>
      <c r="ACT183" s="37"/>
      <c r="ACU183" s="37"/>
      <c r="ACV183" s="37"/>
      <c r="ACW183" s="37"/>
      <c r="ACX183" s="37"/>
      <c r="ACY183" s="37"/>
      <c r="ACZ183" s="37"/>
      <c r="ADA183" s="37"/>
      <c r="ADB183" s="37"/>
      <c r="ADC183" s="37"/>
      <c r="ADD183" s="37"/>
      <c r="ADE183" s="37"/>
      <c r="ADF183" s="37"/>
      <c r="ADG183" s="37"/>
      <c r="ADH183" s="37"/>
      <c r="ADI183" s="37"/>
      <c r="ADJ183" s="37"/>
      <c r="ADK183" s="37"/>
      <c r="ADL183" s="37"/>
      <c r="ADM183" s="37"/>
      <c r="ADN183" s="37"/>
      <c r="ADO183" s="37"/>
      <c r="ADP183" s="37"/>
      <c r="ADQ183" s="37"/>
      <c r="ADR183" s="37"/>
      <c r="ADS183" s="37"/>
      <c r="ADT183" s="37"/>
      <c r="ADU183" s="37"/>
      <c r="ADV183" s="37"/>
      <c r="ADW183" s="37"/>
      <c r="ADX183" s="37"/>
      <c r="ADY183" s="37"/>
      <c r="ADZ183" s="37"/>
      <c r="AEA183" s="37"/>
      <c r="AEB183" s="37"/>
      <c r="AEC183" s="37"/>
      <c r="AED183" s="37"/>
      <c r="AEE183" s="37"/>
      <c r="AEF183" s="37"/>
      <c r="AEG183" s="37"/>
      <c r="AEH183" s="37"/>
      <c r="AEI183" s="37"/>
      <c r="AEJ183" s="37"/>
      <c r="AEK183" s="37"/>
      <c r="AEL183" s="37"/>
      <c r="AEM183" s="37"/>
      <c r="AEN183" s="37"/>
      <c r="AEO183" s="37"/>
      <c r="AEP183" s="37"/>
      <c r="AEQ183" s="37"/>
      <c r="AER183" s="37"/>
      <c r="AES183" s="37"/>
      <c r="AET183" s="37"/>
      <c r="AEU183" s="37"/>
      <c r="AEV183" s="37"/>
      <c r="AEW183" s="37"/>
      <c r="AEX183" s="37"/>
      <c r="AEY183" s="37"/>
      <c r="AEZ183" s="37"/>
      <c r="AFA183" s="37"/>
      <c r="AFB183" s="37"/>
      <c r="AFC183" s="37"/>
      <c r="AFD183" s="37"/>
      <c r="AFE183" s="37"/>
      <c r="AFF183" s="37"/>
      <c r="AFG183" s="37"/>
      <c r="AFH183" s="37"/>
      <c r="AFI183" s="37"/>
      <c r="AFJ183" s="37"/>
      <c r="AFK183" s="37"/>
      <c r="AFL183" s="37"/>
      <c r="AFM183" s="37"/>
      <c r="AFN183" s="37"/>
      <c r="AFO183" s="37"/>
      <c r="AFP183" s="37"/>
      <c r="AFQ183" s="37"/>
      <c r="AFR183" s="37"/>
      <c r="AFS183" s="37"/>
      <c r="AFT183" s="37"/>
      <c r="AFU183" s="37"/>
      <c r="AFV183" s="37"/>
      <c r="AFW183" s="37"/>
      <c r="AFX183" s="37"/>
      <c r="AFY183" s="37"/>
      <c r="AFZ183" s="37"/>
      <c r="AGA183" s="37"/>
      <c r="AGB183" s="37"/>
      <c r="AGC183" s="37"/>
      <c r="AGD183" s="37"/>
      <c r="AGE183" s="37"/>
      <c r="AGF183" s="37"/>
      <c r="AGG183" s="37"/>
      <c r="AGH183" s="37"/>
      <c r="AGI183" s="37"/>
      <c r="AGJ183" s="37"/>
      <c r="AGK183" s="37"/>
      <c r="AGL183" s="37"/>
      <c r="AGM183" s="37"/>
      <c r="AGN183" s="37"/>
      <c r="AGO183" s="37"/>
      <c r="AGP183" s="37"/>
      <c r="AGQ183" s="37"/>
      <c r="AGR183" s="37"/>
      <c r="AGS183" s="37"/>
      <c r="AGT183" s="37"/>
      <c r="AGU183" s="37"/>
      <c r="AGV183" s="37"/>
      <c r="AGW183" s="37"/>
      <c r="AGX183" s="37"/>
      <c r="AGY183" s="37"/>
      <c r="AGZ183" s="37"/>
      <c r="AHA183" s="37"/>
      <c r="AHB183" s="37"/>
      <c r="AHC183" s="37"/>
      <c r="AHD183" s="37"/>
      <c r="AHE183" s="37"/>
      <c r="AHF183" s="37"/>
      <c r="AHG183" s="37"/>
      <c r="AHH183" s="37"/>
      <c r="AHI183" s="37"/>
      <c r="AHJ183" s="37"/>
      <c r="AHK183" s="37"/>
      <c r="AHL183" s="37"/>
      <c r="AHM183" s="37"/>
      <c r="AHN183" s="37"/>
      <c r="AHO183" s="37"/>
      <c r="AHP183" s="37"/>
      <c r="AHQ183" s="37"/>
      <c r="AHR183" s="37"/>
      <c r="AHS183" s="37"/>
      <c r="AHT183" s="37"/>
      <c r="AHU183" s="37"/>
      <c r="AHV183" s="37"/>
      <c r="AHW183" s="37"/>
      <c r="AHX183" s="37"/>
      <c r="AHY183" s="37"/>
      <c r="AHZ183" s="37"/>
      <c r="AIA183" s="37"/>
      <c r="AIB183" s="37"/>
      <c r="AIC183" s="37"/>
      <c r="AID183" s="37"/>
      <c r="AIE183" s="37"/>
      <c r="AIF183" s="37"/>
      <c r="AIG183" s="37"/>
      <c r="AIH183" s="37"/>
      <c r="AII183" s="37"/>
      <c r="AIJ183" s="37"/>
      <c r="AIK183" s="37"/>
      <c r="AIL183" s="37"/>
      <c r="AIM183" s="37"/>
      <c r="AIN183" s="37"/>
      <c r="AIO183" s="37"/>
      <c r="AIP183" s="37"/>
      <c r="AIQ183" s="37"/>
      <c r="AIR183" s="37"/>
      <c r="AIS183" s="37"/>
      <c r="AIT183" s="37"/>
      <c r="AIU183" s="37"/>
      <c r="AIV183" s="37"/>
      <c r="AIW183" s="37"/>
      <c r="AIX183" s="37"/>
      <c r="AIY183" s="37"/>
      <c r="AIZ183" s="37"/>
      <c r="AJA183" s="37"/>
      <c r="AJB183" s="37"/>
      <c r="AJC183" s="37"/>
      <c r="AJD183" s="37"/>
      <c r="AJE183" s="37"/>
      <c r="AJF183" s="37"/>
      <c r="AJG183" s="37"/>
      <c r="AJH183" s="37"/>
      <c r="AJI183" s="37"/>
      <c r="AJJ183" s="37"/>
      <c r="AJK183" s="37"/>
      <c r="AJL183" s="37"/>
      <c r="AJM183" s="37"/>
      <c r="AJN183" s="37"/>
      <c r="AJO183" s="37"/>
      <c r="AJP183" s="37"/>
      <c r="AJQ183" s="37"/>
      <c r="AJR183" s="37"/>
      <c r="AJS183" s="37"/>
      <c r="AJT183" s="37"/>
      <c r="AJU183" s="37"/>
      <c r="AJV183" s="37"/>
      <c r="AJW183" s="37"/>
      <c r="AJX183" s="37"/>
      <c r="AJY183" s="37"/>
      <c r="AJZ183" s="37"/>
      <c r="AKA183" s="37"/>
      <c r="AKB183" s="37"/>
      <c r="AKC183" s="37"/>
      <c r="AKD183" s="37"/>
      <c r="AKE183" s="37"/>
      <c r="AKF183" s="37"/>
      <c r="AKG183" s="37"/>
      <c r="AKH183" s="37"/>
      <c r="AKI183" s="37"/>
      <c r="AKJ183" s="37"/>
      <c r="AKK183" s="37"/>
      <c r="AKL183" s="37"/>
      <c r="AKM183" s="37"/>
      <c r="AKN183" s="37"/>
      <c r="AKO183" s="37"/>
      <c r="AKP183" s="37"/>
      <c r="AKQ183" s="37"/>
      <c r="AKR183" s="37"/>
      <c r="AKS183" s="37"/>
      <c r="AKT183" s="37"/>
      <c r="AKU183" s="37"/>
      <c r="AKV183" s="37"/>
      <c r="AKW183" s="37"/>
      <c r="AKX183" s="37"/>
      <c r="AKY183" s="37"/>
      <c r="AKZ183" s="37"/>
      <c r="ALA183" s="37"/>
      <c r="ALB183" s="37"/>
      <c r="ALC183" s="37"/>
      <c r="ALD183" s="37"/>
      <c r="ALE183" s="37"/>
      <c r="ALF183" s="37"/>
      <c r="ALG183" s="37"/>
      <c r="ALH183" s="37"/>
      <c r="ALI183" s="37"/>
      <c r="ALJ183" s="37"/>
      <c r="ALK183" s="37"/>
      <c r="ALL183" s="37"/>
      <c r="ALM183" s="37"/>
      <c r="ALN183" s="37"/>
      <c r="ALO183" s="37"/>
      <c r="ALP183" s="37"/>
      <c r="ALQ183" s="37"/>
      <c r="ALR183" s="37"/>
      <c r="ALS183" s="37"/>
      <c r="ALT183" s="37"/>
      <c r="ALU183" s="37"/>
      <c r="ALV183" s="37"/>
      <c r="ALW183" s="37"/>
      <c r="ALX183" s="37"/>
      <c r="ALY183" s="37"/>
      <c r="ALZ183" s="37"/>
      <c r="AMA183" s="37"/>
      <c r="AMB183" s="37"/>
      <c r="AMC183" s="37"/>
      <c r="AMD183" s="37"/>
      <c r="AME183" s="37"/>
      <c r="AMF183" s="37"/>
      <c r="AMG183" s="37"/>
      <c r="AMH183" s="37"/>
      <c r="AMI183" s="37"/>
      <c r="AMJ183" s="37"/>
      <c r="AMK183" s="37"/>
      <c r="AML183" s="37"/>
      <c r="AMM183" s="37"/>
      <c r="AMN183" s="37"/>
      <c r="AMO183" s="37"/>
      <c r="AMP183" s="37"/>
      <c r="AMQ183" s="37"/>
      <c r="AMR183" s="37"/>
      <c r="AMS183" s="37"/>
      <c r="AMT183" s="37"/>
      <c r="AMU183" s="37"/>
      <c r="AMV183" s="37"/>
      <c r="AMW183" s="37"/>
      <c r="AMX183" s="37"/>
      <c r="AMY183" s="37"/>
      <c r="AMZ183" s="37"/>
      <c r="ANA183" s="37"/>
      <c r="ANB183" s="37"/>
      <c r="ANC183" s="37"/>
      <c r="AND183" s="37"/>
      <c r="ANE183" s="37"/>
      <c r="ANF183" s="37"/>
      <c r="ANG183" s="37"/>
      <c r="ANH183" s="37"/>
      <c r="ANI183" s="37"/>
      <c r="ANJ183" s="37"/>
      <c r="ANK183" s="37"/>
      <c r="ANL183" s="37"/>
      <c r="ANM183" s="37"/>
      <c r="ANN183" s="37"/>
      <c r="ANO183" s="37"/>
      <c r="ANP183" s="37"/>
      <c r="ANQ183" s="37"/>
      <c r="ANR183" s="37"/>
      <c r="ANS183" s="37"/>
      <c r="ANT183" s="37"/>
      <c r="ANU183" s="37"/>
      <c r="ANV183" s="37"/>
      <c r="ANW183" s="37"/>
      <c r="ANX183" s="37"/>
      <c r="ANY183" s="37"/>
      <c r="ANZ183" s="37"/>
      <c r="AOA183" s="37"/>
      <c r="AOB183" s="37"/>
      <c r="AOC183" s="37"/>
      <c r="AOD183" s="37"/>
      <c r="AOE183" s="37"/>
      <c r="AOF183" s="37"/>
      <c r="AOG183" s="37"/>
      <c r="AOH183" s="37"/>
      <c r="AOI183" s="37"/>
      <c r="AOJ183" s="37"/>
      <c r="AOK183" s="37"/>
      <c r="AOL183" s="37"/>
      <c r="AOM183" s="37"/>
      <c r="AON183" s="37"/>
      <c r="AOO183" s="37"/>
      <c r="AOP183" s="37"/>
      <c r="AOQ183" s="37"/>
      <c r="AOR183" s="37"/>
      <c r="AOS183" s="37"/>
      <c r="AOT183" s="37"/>
      <c r="AOU183" s="37"/>
      <c r="AOV183" s="37"/>
      <c r="AOW183" s="37"/>
      <c r="AOX183" s="37"/>
      <c r="AOY183" s="37"/>
      <c r="AOZ183" s="37"/>
      <c r="APA183" s="37"/>
      <c r="APB183" s="37"/>
      <c r="APC183" s="37"/>
      <c r="APD183" s="37"/>
      <c r="APE183" s="37"/>
      <c r="APF183" s="37"/>
      <c r="APG183" s="37"/>
      <c r="APH183" s="37"/>
      <c r="API183" s="37"/>
      <c r="APJ183" s="37"/>
      <c r="APK183" s="37"/>
      <c r="APL183" s="37"/>
      <c r="APM183" s="37"/>
      <c r="APN183" s="37"/>
      <c r="APO183" s="37"/>
      <c r="APP183" s="37"/>
      <c r="APQ183" s="37"/>
      <c r="APR183" s="37"/>
      <c r="APS183" s="37"/>
      <c r="APT183" s="37"/>
      <c r="APU183" s="37"/>
      <c r="APV183" s="37"/>
      <c r="APW183" s="37"/>
      <c r="APX183" s="37"/>
      <c r="APY183" s="37"/>
      <c r="APZ183" s="37"/>
      <c r="AQA183" s="37"/>
      <c r="AQB183" s="37"/>
      <c r="AQC183" s="37"/>
      <c r="AQD183" s="37"/>
      <c r="AQE183" s="37"/>
      <c r="AQF183" s="37"/>
      <c r="AQG183" s="37"/>
      <c r="AQH183" s="37"/>
      <c r="AQI183" s="37"/>
      <c r="AQJ183" s="37"/>
      <c r="AQK183" s="37"/>
      <c r="AQL183" s="37"/>
      <c r="AQM183" s="37"/>
      <c r="AQN183" s="37"/>
      <c r="AQO183" s="37"/>
      <c r="AQP183" s="37"/>
      <c r="AQQ183" s="37"/>
      <c r="AQR183" s="37"/>
      <c r="AQS183" s="37"/>
      <c r="AQT183" s="37"/>
      <c r="AQU183" s="37"/>
      <c r="AQV183" s="37"/>
      <c r="AQW183" s="37"/>
      <c r="AQX183" s="37"/>
      <c r="AQY183" s="37"/>
      <c r="AQZ183" s="37"/>
      <c r="ARA183" s="37"/>
      <c r="ARB183" s="37"/>
      <c r="ARC183" s="37"/>
      <c r="ARD183" s="37"/>
      <c r="ARE183" s="37"/>
      <c r="ARF183" s="37"/>
      <c r="ARG183" s="37"/>
      <c r="ARH183" s="37"/>
      <c r="ARI183" s="37"/>
      <c r="ARJ183" s="37"/>
      <c r="ARK183" s="37"/>
      <c r="ARL183" s="37"/>
      <c r="ARM183" s="37"/>
      <c r="ARN183" s="37"/>
      <c r="ARO183" s="37"/>
      <c r="ARP183" s="37"/>
      <c r="ARQ183" s="37"/>
      <c r="ARR183" s="37"/>
      <c r="ARS183" s="37"/>
      <c r="ART183" s="37"/>
      <c r="ARU183" s="37"/>
      <c r="ARV183" s="37"/>
      <c r="ARW183" s="37"/>
      <c r="ARX183" s="37"/>
      <c r="ARY183" s="37"/>
      <c r="ARZ183" s="37"/>
      <c r="ASA183" s="37"/>
      <c r="ASB183" s="37"/>
      <c r="ASC183" s="37"/>
      <c r="ASD183" s="37"/>
      <c r="ASE183" s="37"/>
      <c r="ASF183" s="37"/>
      <c r="ASG183" s="37"/>
      <c r="ASH183" s="37"/>
      <c r="ASI183" s="37"/>
      <c r="ASJ183" s="37"/>
      <c r="ASK183" s="37"/>
      <c r="ASL183" s="37"/>
      <c r="ASM183" s="37"/>
      <c r="ASN183" s="37"/>
      <c r="ASO183" s="37"/>
      <c r="ASP183" s="37"/>
      <c r="ASQ183" s="37"/>
      <c r="ASR183" s="37"/>
      <c r="ASS183" s="37"/>
      <c r="AST183" s="37"/>
      <c r="ASU183" s="37"/>
      <c r="ASV183" s="37"/>
      <c r="ASW183" s="37"/>
      <c r="ASX183" s="37"/>
      <c r="ASY183" s="37"/>
      <c r="ASZ183" s="37"/>
      <c r="ATA183" s="37"/>
      <c r="ATB183" s="37"/>
      <c r="ATC183" s="37"/>
      <c r="ATD183" s="37"/>
      <c r="ATE183" s="37"/>
      <c r="ATF183" s="37"/>
      <c r="ATG183" s="37"/>
      <c r="ATH183" s="37"/>
      <c r="ATI183" s="37"/>
      <c r="ATJ183" s="37"/>
      <c r="ATK183" s="37"/>
      <c r="ATL183" s="37"/>
      <c r="ATM183" s="37"/>
      <c r="ATN183" s="37"/>
      <c r="ATO183" s="37"/>
      <c r="ATP183" s="37"/>
      <c r="ATQ183" s="37"/>
      <c r="ATR183" s="37"/>
      <c r="ATS183" s="37"/>
      <c r="ATT183" s="37"/>
      <c r="ATU183" s="37"/>
      <c r="ATV183" s="37"/>
      <c r="ATW183" s="37"/>
      <c r="ATX183" s="37"/>
      <c r="ATY183" s="37"/>
      <c r="ATZ183" s="37"/>
      <c r="AUA183" s="37"/>
      <c r="AUB183" s="37"/>
      <c r="AUC183" s="37"/>
      <c r="AUD183" s="37"/>
      <c r="AUE183" s="37"/>
      <c r="AUF183" s="37"/>
      <c r="AUG183" s="37"/>
      <c r="AUH183" s="37"/>
      <c r="AUI183" s="37"/>
      <c r="AUJ183" s="37"/>
      <c r="AUK183" s="37"/>
      <c r="AUL183" s="37"/>
      <c r="AUM183" s="37"/>
      <c r="AUN183" s="37"/>
      <c r="AUO183" s="37"/>
      <c r="AUP183" s="37"/>
      <c r="AUQ183" s="37"/>
      <c r="AUR183" s="37"/>
      <c r="AUS183" s="37"/>
      <c r="AUT183" s="37"/>
      <c r="AUU183" s="37"/>
      <c r="AUV183" s="37"/>
      <c r="AUW183" s="37"/>
      <c r="AUX183" s="37"/>
      <c r="AUY183" s="37"/>
      <c r="AUZ183" s="37"/>
      <c r="AVA183" s="37"/>
      <c r="AVB183" s="37"/>
      <c r="AVC183" s="37"/>
      <c r="AVD183" s="37"/>
      <c r="AVE183" s="37"/>
      <c r="AVF183" s="37"/>
      <c r="AVG183" s="37"/>
      <c r="AVH183" s="37"/>
      <c r="AVI183" s="37"/>
      <c r="AVJ183" s="37"/>
      <c r="AVK183" s="37"/>
      <c r="AVL183" s="37"/>
      <c r="AVM183" s="37"/>
      <c r="AVN183" s="37"/>
      <c r="AVO183" s="37"/>
      <c r="AVP183" s="37"/>
      <c r="AVQ183" s="37"/>
      <c r="AVR183" s="37"/>
      <c r="AVS183" s="37"/>
      <c r="AVT183" s="37"/>
      <c r="AVU183" s="37"/>
      <c r="AVV183" s="37"/>
      <c r="AVW183" s="37"/>
      <c r="AVX183" s="37"/>
      <c r="AVY183" s="37"/>
      <c r="AVZ183" s="37"/>
      <c r="AWA183" s="37"/>
      <c r="AWB183" s="37"/>
      <c r="AWC183" s="37"/>
      <c r="AWD183" s="37"/>
      <c r="AWE183" s="37"/>
      <c r="AWF183" s="37"/>
      <c r="AWG183" s="37"/>
      <c r="AWH183" s="37"/>
      <c r="AWI183" s="37"/>
      <c r="AWJ183" s="37"/>
      <c r="AWK183" s="37"/>
      <c r="AWL183" s="37"/>
      <c r="AWM183" s="37"/>
      <c r="AWN183" s="37"/>
      <c r="AWO183" s="37"/>
      <c r="AWP183" s="37"/>
      <c r="AWQ183" s="37"/>
      <c r="AWR183" s="37"/>
      <c r="AWS183" s="37"/>
      <c r="AWT183" s="37"/>
      <c r="AWU183" s="37"/>
      <c r="AWV183" s="37"/>
      <c r="AWW183" s="37"/>
      <c r="AWX183" s="37"/>
      <c r="AWY183" s="37"/>
      <c r="AWZ183" s="37"/>
      <c r="AXA183" s="37"/>
      <c r="AXB183" s="37"/>
      <c r="AXC183" s="37"/>
      <c r="AXD183" s="37"/>
      <c r="AXE183" s="37"/>
      <c r="AXF183" s="37"/>
      <c r="AXG183" s="37"/>
      <c r="AXH183" s="37"/>
      <c r="AXI183" s="37"/>
      <c r="AXJ183" s="37"/>
      <c r="AXK183" s="37"/>
      <c r="AXL183" s="37"/>
      <c r="AXM183" s="37"/>
      <c r="AXN183" s="37"/>
      <c r="AXO183" s="37"/>
      <c r="AXP183" s="37"/>
      <c r="AXQ183" s="37"/>
      <c r="AXR183" s="37"/>
      <c r="AXS183" s="37"/>
      <c r="AXT183" s="37"/>
      <c r="AXU183" s="37"/>
      <c r="AXV183" s="37"/>
      <c r="AXW183" s="37"/>
      <c r="AXX183" s="37"/>
      <c r="AXY183" s="37"/>
      <c r="AXZ183" s="37"/>
      <c r="AYA183" s="37"/>
      <c r="AYB183" s="37"/>
      <c r="AYC183" s="37"/>
      <c r="AYD183" s="37"/>
      <c r="AYE183" s="37"/>
      <c r="AYF183" s="37"/>
      <c r="AYG183" s="37"/>
      <c r="AYH183" s="37"/>
      <c r="AYI183" s="37"/>
      <c r="AYJ183" s="37"/>
      <c r="AYK183" s="37"/>
      <c r="AYL183" s="37"/>
      <c r="AYM183" s="37"/>
      <c r="AYN183" s="37"/>
      <c r="AYO183" s="37"/>
      <c r="AYP183" s="37"/>
      <c r="AYQ183" s="37"/>
      <c r="AYR183" s="37"/>
      <c r="AYS183" s="37"/>
      <c r="AYT183" s="37"/>
      <c r="AYU183" s="37"/>
      <c r="AYV183" s="37"/>
      <c r="AYW183" s="37"/>
      <c r="AYX183" s="37"/>
      <c r="AYY183" s="37"/>
      <c r="AYZ183" s="37"/>
      <c r="AZA183" s="37"/>
      <c r="AZB183" s="37"/>
      <c r="AZC183" s="37"/>
      <c r="AZD183" s="37"/>
      <c r="AZE183" s="37"/>
      <c r="AZF183" s="37"/>
      <c r="AZG183" s="37"/>
      <c r="AZH183" s="37"/>
      <c r="AZI183" s="37"/>
      <c r="AZJ183" s="37"/>
      <c r="AZK183" s="37"/>
      <c r="AZL183" s="37"/>
      <c r="AZM183" s="37"/>
      <c r="AZN183" s="37"/>
      <c r="AZO183" s="37"/>
      <c r="AZP183" s="37"/>
      <c r="AZQ183" s="37"/>
      <c r="AZR183" s="37"/>
      <c r="AZS183" s="37"/>
      <c r="AZT183" s="37"/>
      <c r="AZU183" s="37"/>
      <c r="AZV183" s="37"/>
      <c r="AZW183" s="37"/>
      <c r="AZX183" s="37"/>
      <c r="AZY183" s="37"/>
      <c r="AZZ183" s="37"/>
      <c r="BAA183" s="37"/>
      <c r="BAB183" s="37"/>
      <c r="BAC183" s="37"/>
      <c r="BAD183" s="37"/>
      <c r="BAE183" s="37"/>
      <c r="BAF183" s="37"/>
      <c r="BAG183" s="37"/>
      <c r="BAH183" s="37"/>
      <c r="BAI183" s="37"/>
      <c r="BAJ183" s="37"/>
      <c r="BAK183" s="37"/>
      <c r="BAL183" s="37"/>
      <c r="BAM183" s="37"/>
      <c r="BAN183" s="37"/>
      <c r="BAO183" s="37"/>
      <c r="BAP183" s="37"/>
      <c r="BAQ183" s="37"/>
      <c r="BAR183" s="37"/>
      <c r="BAS183" s="37"/>
      <c r="BAT183" s="37"/>
      <c r="BAU183" s="37"/>
      <c r="BAV183" s="37"/>
      <c r="BAW183" s="37"/>
      <c r="BAX183" s="37"/>
      <c r="BAY183" s="37"/>
      <c r="BAZ183" s="37"/>
      <c r="BBA183" s="37"/>
      <c r="BBB183" s="37"/>
      <c r="BBC183" s="37"/>
      <c r="BBD183" s="37"/>
      <c r="BBE183" s="37"/>
      <c r="BBF183" s="37"/>
      <c r="BBG183" s="37"/>
      <c r="BBH183" s="37"/>
      <c r="BBI183" s="37"/>
      <c r="BBJ183" s="37"/>
      <c r="BBK183" s="37"/>
      <c r="BBL183" s="37"/>
      <c r="BBM183" s="37"/>
      <c r="BBN183" s="37"/>
      <c r="BBO183" s="37"/>
      <c r="BBP183" s="37"/>
      <c r="BBQ183" s="37"/>
      <c r="BBR183" s="37"/>
      <c r="BBS183" s="37"/>
      <c r="BBT183" s="37"/>
      <c r="BBU183" s="37"/>
      <c r="BBV183" s="37"/>
      <c r="BBW183" s="37"/>
      <c r="BBX183" s="37"/>
      <c r="BBY183" s="37"/>
      <c r="BBZ183" s="37"/>
      <c r="BCA183" s="37"/>
      <c r="BCB183" s="37"/>
      <c r="BCC183" s="37"/>
      <c r="BCD183" s="37"/>
      <c r="BCE183" s="37"/>
      <c r="BCF183" s="37"/>
      <c r="BCG183" s="37"/>
      <c r="BCH183" s="37"/>
      <c r="BCI183" s="37"/>
      <c r="BCJ183" s="37"/>
      <c r="BCK183" s="37"/>
      <c r="BCL183" s="37"/>
      <c r="BCM183" s="37"/>
      <c r="BCN183" s="37"/>
      <c r="BCO183" s="37"/>
      <c r="BCP183" s="37"/>
      <c r="BCQ183" s="37"/>
      <c r="BCR183" s="37"/>
      <c r="BCS183" s="37"/>
      <c r="BCT183" s="37"/>
      <c r="BCU183" s="37"/>
      <c r="BCV183" s="37"/>
      <c r="BCW183" s="37"/>
      <c r="BCX183" s="37"/>
      <c r="BCY183" s="37"/>
      <c r="BCZ183" s="37"/>
      <c r="BDA183" s="37"/>
      <c r="BDB183" s="37"/>
      <c r="BDC183" s="37"/>
      <c r="BDD183" s="37"/>
      <c r="BDE183" s="37"/>
      <c r="BDF183" s="37"/>
      <c r="BDG183" s="37"/>
      <c r="BDH183" s="37"/>
      <c r="BDI183" s="37"/>
      <c r="BDJ183" s="37"/>
      <c r="BDK183" s="37"/>
      <c r="BDL183" s="37"/>
      <c r="BDM183" s="37"/>
      <c r="BDN183" s="37"/>
      <c r="BDO183" s="37"/>
      <c r="BDP183" s="37"/>
      <c r="BDQ183" s="37"/>
      <c r="BDR183" s="37"/>
      <c r="BDS183" s="37"/>
      <c r="BDT183" s="37"/>
      <c r="BDU183" s="37"/>
      <c r="BDV183" s="37"/>
      <c r="BDW183" s="37"/>
      <c r="BDX183" s="37"/>
      <c r="BDY183" s="37"/>
      <c r="BDZ183" s="37"/>
      <c r="BEA183" s="37"/>
      <c r="BEB183" s="37"/>
      <c r="BEC183" s="37"/>
      <c r="BED183" s="37"/>
      <c r="BEE183" s="37"/>
      <c r="BEF183" s="37"/>
      <c r="BEG183" s="37"/>
      <c r="BEH183" s="37"/>
      <c r="BEI183" s="37"/>
      <c r="BEJ183" s="37"/>
      <c r="BEK183" s="37"/>
      <c r="BEL183" s="37"/>
      <c r="BEM183" s="37"/>
      <c r="BEN183" s="37"/>
      <c r="BEO183" s="37"/>
      <c r="BEP183" s="37"/>
      <c r="BEQ183" s="37"/>
      <c r="BER183" s="37"/>
      <c r="BES183" s="37"/>
      <c r="BET183" s="37"/>
      <c r="BEU183" s="37"/>
      <c r="BEV183" s="37"/>
      <c r="BEW183" s="37"/>
      <c r="BEX183" s="37"/>
      <c r="BEY183" s="37"/>
      <c r="BEZ183" s="37"/>
      <c r="BFA183" s="37"/>
      <c r="BFB183" s="37"/>
      <c r="BFC183" s="37"/>
      <c r="BFD183" s="37"/>
      <c r="BFE183" s="37"/>
      <c r="BFF183" s="37"/>
      <c r="BFG183" s="37"/>
      <c r="BFH183" s="37"/>
      <c r="BFI183" s="37"/>
      <c r="BFJ183" s="37"/>
      <c r="BFK183" s="37"/>
      <c r="BFL183" s="37"/>
      <c r="BFM183" s="37"/>
      <c r="BFN183" s="37"/>
      <c r="BFO183" s="37"/>
      <c r="BFP183" s="37"/>
      <c r="BFQ183" s="37"/>
      <c r="BFR183" s="37"/>
      <c r="BFS183" s="37"/>
      <c r="BFT183" s="37"/>
      <c r="BFU183" s="37"/>
      <c r="BFV183" s="37"/>
      <c r="BFW183" s="37"/>
      <c r="BFX183" s="37"/>
      <c r="BFY183" s="37"/>
      <c r="BFZ183" s="37"/>
      <c r="BGA183" s="37"/>
      <c r="BGB183" s="37"/>
      <c r="BGC183" s="37"/>
      <c r="BGD183" s="37"/>
      <c r="BGE183" s="37"/>
      <c r="BGF183" s="37"/>
      <c r="BGG183" s="37"/>
      <c r="BGH183" s="37"/>
      <c r="BGI183" s="37"/>
      <c r="BGJ183" s="37"/>
      <c r="BGK183" s="37"/>
      <c r="BGL183" s="37"/>
      <c r="BGM183" s="37"/>
      <c r="BGN183" s="37"/>
      <c r="BGO183" s="37"/>
      <c r="BGP183" s="37"/>
      <c r="BGQ183" s="37"/>
      <c r="BGR183" s="37"/>
      <c r="BGS183" s="37"/>
      <c r="BGT183" s="37"/>
      <c r="BGU183" s="37"/>
      <c r="BGV183" s="37"/>
      <c r="BGW183" s="37"/>
      <c r="BGX183" s="37"/>
      <c r="BGY183" s="37"/>
      <c r="BGZ183" s="37"/>
      <c r="BHA183" s="37"/>
      <c r="BHB183" s="37"/>
      <c r="BHC183" s="37"/>
      <c r="BHD183" s="37"/>
      <c r="BHE183" s="37"/>
      <c r="BHF183" s="37"/>
      <c r="BHG183" s="37"/>
      <c r="BHH183" s="37"/>
      <c r="BHI183" s="37"/>
      <c r="BHJ183" s="37"/>
      <c r="BHK183" s="37"/>
      <c r="BHL183" s="37"/>
      <c r="BHM183" s="37"/>
      <c r="BHN183" s="37"/>
      <c r="BHO183" s="37"/>
      <c r="BHP183" s="37"/>
      <c r="BHQ183" s="37"/>
      <c r="BHR183" s="37"/>
      <c r="BHS183" s="37"/>
      <c r="BHT183" s="37"/>
      <c r="BHU183" s="37"/>
      <c r="BHV183" s="37"/>
      <c r="BHW183" s="37"/>
      <c r="BHX183" s="37"/>
      <c r="BHY183" s="37"/>
      <c r="BHZ183" s="37"/>
      <c r="BIA183" s="37"/>
      <c r="BIB183" s="37"/>
      <c r="BIC183" s="37"/>
      <c r="BID183" s="37"/>
      <c r="BIE183" s="37"/>
      <c r="BIF183" s="37"/>
      <c r="BIG183" s="37"/>
      <c r="BIH183" s="37"/>
      <c r="BII183" s="37"/>
      <c r="BIJ183" s="37"/>
      <c r="BIK183" s="37"/>
      <c r="BIL183" s="37"/>
      <c r="BIM183" s="37"/>
      <c r="BIN183" s="37"/>
      <c r="BIO183" s="37"/>
      <c r="BIP183" s="37"/>
      <c r="BIQ183" s="37"/>
      <c r="BIR183" s="37"/>
      <c r="BIS183" s="37"/>
      <c r="BIT183" s="37"/>
      <c r="BIU183" s="37"/>
      <c r="BIV183" s="37"/>
      <c r="BIW183" s="37"/>
      <c r="BIX183" s="37"/>
      <c r="BIY183" s="37"/>
      <c r="BIZ183" s="37"/>
      <c r="BJA183" s="37"/>
      <c r="BJB183" s="37"/>
      <c r="BJC183" s="37"/>
      <c r="BJD183" s="37"/>
      <c r="BJE183" s="37"/>
      <c r="BJF183" s="37"/>
      <c r="BJG183" s="37"/>
      <c r="BJH183" s="37"/>
      <c r="BJI183" s="37"/>
      <c r="BJJ183" s="37"/>
      <c r="BJK183" s="37"/>
      <c r="BJL183" s="37"/>
      <c r="BJM183" s="37"/>
      <c r="BJN183" s="37"/>
      <c r="BJO183" s="37"/>
      <c r="BJP183" s="37"/>
      <c r="BJQ183" s="37"/>
      <c r="BJR183" s="37"/>
      <c r="BJS183" s="37"/>
      <c r="BJT183" s="37"/>
      <c r="BJU183" s="37"/>
      <c r="BJV183" s="37"/>
      <c r="BJW183" s="37"/>
      <c r="BJX183" s="37"/>
      <c r="BJY183" s="37"/>
      <c r="BJZ183" s="37"/>
      <c r="BKA183" s="37"/>
      <c r="BKB183" s="37"/>
      <c r="BKC183" s="37"/>
      <c r="BKD183" s="37"/>
      <c r="BKE183" s="37"/>
      <c r="BKF183" s="37"/>
      <c r="BKG183" s="37"/>
      <c r="BKH183" s="37"/>
      <c r="BKI183" s="37"/>
      <c r="BKJ183" s="37"/>
      <c r="BKK183" s="37"/>
      <c r="BKL183" s="37"/>
      <c r="BKM183" s="37"/>
      <c r="BKN183" s="37"/>
      <c r="BKO183" s="37"/>
      <c r="BKP183" s="37"/>
      <c r="BKQ183" s="37"/>
      <c r="BKR183" s="37"/>
      <c r="BKS183" s="37"/>
      <c r="BKT183" s="37"/>
      <c r="BKU183" s="37"/>
      <c r="BKV183" s="37"/>
      <c r="BKW183" s="37"/>
      <c r="BKX183" s="37"/>
      <c r="BKY183" s="37"/>
      <c r="BKZ183" s="37"/>
      <c r="BLA183" s="37"/>
      <c r="BLB183" s="37"/>
      <c r="BLC183" s="37"/>
      <c r="BLD183" s="37"/>
      <c r="BLE183" s="37"/>
      <c r="BLF183" s="37"/>
      <c r="BLG183" s="37"/>
      <c r="BLH183" s="37"/>
      <c r="BLI183" s="37"/>
      <c r="BLJ183" s="37"/>
      <c r="BLK183" s="37"/>
      <c r="BLL183" s="37"/>
      <c r="BLM183" s="37"/>
      <c r="BLN183" s="37"/>
      <c r="BLO183" s="37"/>
      <c r="BLP183" s="37"/>
      <c r="BLQ183" s="37"/>
      <c r="BLR183" s="37"/>
      <c r="BLS183" s="37"/>
      <c r="BLT183" s="37"/>
      <c r="BLU183" s="37"/>
      <c r="BLV183" s="37"/>
      <c r="BLW183" s="37"/>
      <c r="BLX183" s="37"/>
      <c r="BLY183" s="37"/>
      <c r="BLZ183" s="37"/>
      <c r="BMA183" s="37"/>
      <c r="BMB183" s="37"/>
      <c r="BMC183" s="37"/>
      <c r="BMD183" s="37"/>
      <c r="BME183" s="37"/>
      <c r="BMF183" s="37"/>
      <c r="BMG183" s="37"/>
      <c r="BMH183" s="37"/>
      <c r="BMI183" s="37"/>
      <c r="BMJ183" s="37"/>
      <c r="BMK183" s="37"/>
      <c r="BML183" s="37"/>
      <c r="BMM183" s="37"/>
      <c r="BMN183" s="37"/>
      <c r="BMO183" s="37"/>
      <c r="BMP183" s="37"/>
      <c r="BMQ183" s="37"/>
      <c r="BMR183" s="37"/>
      <c r="BMS183" s="37"/>
      <c r="BMT183" s="37"/>
      <c r="BMU183" s="37"/>
      <c r="BMV183" s="37"/>
      <c r="BMW183" s="37"/>
      <c r="BMX183" s="37"/>
      <c r="BMY183" s="37"/>
      <c r="BMZ183" s="37"/>
      <c r="BNA183" s="37"/>
      <c r="BNB183" s="37"/>
      <c r="BNC183" s="37"/>
      <c r="BND183" s="37"/>
      <c r="BNE183" s="37"/>
      <c r="BNF183" s="37"/>
      <c r="BNG183" s="37"/>
      <c r="BNH183" s="37"/>
      <c r="BNI183" s="37"/>
      <c r="BNJ183" s="37"/>
      <c r="BNK183" s="37"/>
      <c r="BNL183" s="37"/>
      <c r="BNM183" s="37"/>
      <c r="BNN183" s="37"/>
      <c r="BNO183" s="37"/>
      <c r="BNP183" s="37"/>
      <c r="BNQ183" s="37"/>
      <c r="BNR183" s="37"/>
      <c r="BNS183" s="37"/>
      <c r="BNT183" s="37"/>
      <c r="BNU183" s="37"/>
      <c r="BNV183" s="37"/>
      <c r="BNW183" s="37"/>
      <c r="BNX183" s="37"/>
      <c r="BNY183" s="37"/>
      <c r="BNZ183" s="37"/>
      <c r="BOA183" s="37"/>
      <c r="BOB183" s="37"/>
      <c r="BOC183" s="37"/>
      <c r="BOD183" s="37"/>
      <c r="BOE183" s="37"/>
      <c r="BOF183" s="37"/>
      <c r="BOG183" s="37"/>
      <c r="BOH183" s="37"/>
      <c r="BOI183" s="37"/>
      <c r="BOJ183" s="37"/>
      <c r="BOK183" s="37"/>
      <c r="BOL183" s="37"/>
      <c r="BOM183" s="37"/>
      <c r="BON183" s="37"/>
      <c r="BOO183" s="37"/>
      <c r="BOP183" s="37"/>
      <c r="BOQ183" s="37"/>
      <c r="BOR183" s="37"/>
      <c r="BOS183" s="37"/>
      <c r="BOT183" s="37"/>
      <c r="BOU183" s="37"/>
      <c r="BOV183" s="37"/>
      <c r="BOW183" s="37"/>
      <c r="BOX183" s="37"/>
      <c r="BOY183" s="37"/>
      <c r="BOZ183" s="37"/>
      <c r="BPA183" s="37"/>
      <c r="BPB183" s="37"/>
      <c r="BPC183" s="37"/>
      <c r="BPD183" s="37"/>
      <c r="BPE183" s="37"/>
      <c r="BPF183" s="37"/>
      <c r="BPG183" s="37"/>
      <c r="BPH183" s="37"/>
      <c r="BPI183" s="37"/>
      <c r="BPJ183" s="37"/>
      <c r="BPK183" s="37"/>
      <c r="BPL183" s="37"/>
      <c r="BPM183" s="37"/>
      <c r="BPN183" s="37"/>
      <c r="BPO183" s="37"/>
      <c r="BPP183" s="37"/>
      <c r="BPQ183" s="37"/>
      <c r="BPR183" s="37"/>
      <c r="BPS183" s="37"/>
      <c r="BPT183" s="37"/>
      <c r="BPU183" s="37"/>
      <c r="BPV183" s="37"/>
      <c r="BPW183" s="37"/>
      <c r="BPX183" s="37"/>
      <c r="BPY183" s="37"/>
      <c r="BPZ183" s="37"/>
      <c r="BQA183" s="37"/>
      <c r="BQB183" s="37"/>
      <c r="BQC183" s="37"/>
      <c r="BQD183" s="37"/>
      <c r="BQE183" s="37"/>
      <c r="BQF183" s="37"/>
      <c r="BQG183" s="37"/>
      <c r="BQH183" s="37"/>
      <c r="BQI183" s="37"/>
      <c r="BQJ183" s="37"/>
      <c r="BQK183" s="37"/>
      <c r="BQL183" s="37"/>
      <c r="BQM183" s="37"/>
      <c r="BQN183" s="37"/>
      <c r="BQO183" s="37"/>
      <c r="BQP183" s="37"/>
      <c r="BQQ183" s="37"/>
      <c r="BQR183" s="37"/>
      <c r="BQS183" s="37"/>
      <c r="BQT183" s="37"/>
      <c r="BQU183" s="37"/>
      <c r="BQV183" s="37"/>
      <c r="BQW183" s="37"/>
      <c r="BQX183" s="37"/>
      <c r="BQY183" s="37"/>
      <c r="BQZ183" s="37"/>
      <c r="BRA183" s="37"/>
      <c r="BRB183" s="37"/>
      <c r="BRC183" s="37"/>
      <c r="BRD183" s="37"/>
      <c r="BRE183" s="37"/>
      <c r="BRF183" s="37"/>
      <c r="BRG183" s="37"/>
      <c r="BRH183" s="37"/>
      <c r="BRI183" s="37"/>
      <c r="BRJ183" s="37"/>
      <c r="BRK183" s="37"/>
      <c r="BRL183" s="37"/>
      <c r="BRM183" s="37"/>
      <c r="BRN183" s="37"/>
      <c r="BRO183" s="37"/>
      <c r="BRP183" s="37"/>
      <c r="BRQ183" s="37"/>
      <c r="BRR183" s="37"/>
      <c r="BRS183" s="37"/>
      <c r="BRT183" s="37"/>
      <c r="BRU183" s="37"/>
      <c r="BRV183" s="37"/>
      <c r="BRW183" s="37"/>
      <c r="BRX183" s="37"/>
      <c r="BRY183" s="37"/>
      <c r="BRZ183" s="37"/>
      <c r="BSA183" s="37"/>
      <c r="BSB183" s="37"/>
      <c r="BSC183" s="37"/>
      <c r="BSD183" s="37"/>
      <c r="BSE183" s="37"/>
      <c r="BSF183" s="37"/>
      <c r="BSG183" s="37"/>
      <c r="BSH183" s="37"/>
      <c r="BSI183" s="37"/>
      <c r="BSJ183" s="37"/>
      <c r="BSK183" s="37"/>
      <c r="BSL183" s="37"/>
      <c r="BSM183" s="37"/>
      <c r="BSN183" s="37"/>
      <c r="BSO183" s="37"/>
      <c r="BSP183" s="37"/>
      <c r="BSQ183" s="37"/>
      <c r="BSR183" s="37"/>
      <c r="BSS183" s="37"/>
      <c r="BST183" s="37"/>
      <c r="BSU183" s="37"/>
      <c r="BSV183" s="37"/>
      <c r="BSW183" s="37"/>
      <c r="BSX183" s="37"/>
      <c r="BSY183" s="37"/>
      <c r="BSZ183" s="37"/>
      <c r="BTA183" s="37"/>
      <c r="BTB183" s="37"/>
      <c r="BTC183" s="37"/>
      <c r="BTD183" s="37"/>
      <c r="BTE183" s="37"/>
      <c r="BTF183" s="37"/>
      <c r="BTG183" s="37"/>
      <c r="BTH183" s="37"/>
      <c r="BTI183" s="37"/>
      <c r="BTJ183" s="37"/>
      <c r="BTK183" s="37"/>
      <c r="BTL183" s="37"/>
      <c r="BTM183" s="37"/>
      <c r="BTN183" s="37"/>
      <c r="BTO183" s="37"/>
      <c r="BTP183" s="37"/>
      <c r="BTQ183" s="37"/>
      <c r="BTR183" s="37"/>
      <c r="BTS183" s="37"/>
      <c r="BTT183" s="37"/>
      <c r="BTU183" s="37"/>
      <c r="BTV183" s="37"/>
      <c r="BTW183" s="37"/>
      <c r="BTX183" s="37"/>
      <c r="BTY183" s="37"/>
      <c r="BTZ183" s="37"/>
      <c r="BUA183" s="37"/>
      <c r="BUB183" s="37"/>
      <c r="BUC183" s="37"/>
      <c r="BUD183" s="37"/>
      <c r="BUE183" s="37"/>
      <c r="BUF183" s="37"/>
      <c r="BUG183" s="37"/>
      <c r="BUH183" s="37"/>
      <c r="BUI183" s="37"/>
      <c r="BUJ183" s="37"/>
      <c r="BUK183" s="37"/>
      <c r="BUL183" s="37"/>
      <c r="BUM183" s="37"/>
      <c r="BUN183" s="37"/>
      <c r="BUO183" s="37"/>
      <c r="BUP183" s="37"/>
      <c r="BUQ183" s="37"/>
      <c r="BUR183" s="37"/>
      <c r="BUS183" s="37"/>
      <c r="BUT183" s="37"/>
      <c r="BUU183" s="37"/>
      <c r="BUV183" s="37"/>
      <c r="BUW183" s="37"/>
      <c r="BUX183" s="37"/>
      <c r="BUY183" s="37"/>
      <c r="BUZ183" s="37"/>
      <c r="BVA183" s="37"/>
      <c r="BVB183" s="37"/>
      <c r="BVC183" s="37"/>
      <c r="BVD183" s="37"/>
      <c r="BVE183" s="37"/>
      <c r="BVF183" s="37"/>
      <c r="BVG183" s="37"/>
      <c r="BVH183" s="37"/>
      <c r="BVI183" s="37"/>
      <c r="BVJ183" s="37"/>
      <c r="BVK183" s="37"/>
      <c r="BVL183" s="37"/>
      <c r="BVM183" s="37"/>
      <c r="BVN183" s="37"/>
      <c r="BVO183" s="37"/>
      <c r="BVP183" s="37"/>
      <c r="BVQ183" s="37"/>
      <c r="BVR183" s="37"/>
      <c r="BVS183" s="37"/>
      <c r="BVT183" s="37"/>
      <c r="BVU183" s="37"/>
      <c r="BVV183" s="37"/>
      <c r="BVW183" s="37"/>
      <c r="BVX183" s="37"/>
      <c r="BVY183" s="37"/>
      <c r="BVZ183" s="37"/>
      <c r="BWA183" s="37"/>
      <c r="BWB183" s="37"/>
      <c r="BWC183" s="37"/>
      <c r="BWD183" s="37"/>
      <c r="BWE183" s="37"/>
      <c r="BWF183" s="37"/>
      <c r="BWG183" s="37"/>
      <c r="BWH183" s="37"/>
      <c r="BWI183" s="37"/>
      <c r="BWJ183" s="37"/>
      <c r="BWK183" s="37"/>
      <c r="BWL183" s="37"/>
      <c r="BWM183" s="37"/>
      <c r="BWN183" s="37"/>
      <c r="BWO183" s="37"/>
      <c r="BWP183" s="37"/>
      <c r="BWQ183" s="37"/>
      <c r="BWR183" s="37"/>
      <c r="BWS183" s="37"/>
      <c r="BWT183" s="37"/>
      <c r="BWU183" s="37"/>
      <c r="BWV183" s="37"/>
      <c r="BWW183" s="37"/>
      <c r="BWX183" s="37"/>
      <c r="BWY183" s="37"/>
      <c r="BWZ183" s="37"/>
      <c r="BXA183" s="37"/>
      <c r="BXB183" s="37"/>
      <c r="BXC183" s="37"/>
      <c r="BXD183" s="37"/>
      <c r="BXE183" s="37"/>
      <c r="BXF183" s="37"/>
      <c r="BXG183" s="37"/>
      <c r="BXH183" s="37"/>
      <c r="BXI183" s="37"/>
      <c r="BXJ183" s="37"/>
      <c r="BXK183" s="37"/>
      <c r="BXL183" s="37"/>
      <c r="BXM183" s="37"/>
      <c r="BXN183" s="37"/>
      <c r="BXO183" s="37"/>
      <c r="BXP183" s="37"/>
      <c r="BXQ183" s="37"/>
      <c r="BXR183" s="37"/>
      <c r="BXS183" s="37"/>
      <c r="BXT183" s="37"/>
      <c r="BXU183" s="37"/>
      <c r="BXV183" s="37"/>
      <c r="BXW183" s="37"/>
      <c r="BXX183" s="37"/>
      <c r="BXY183" s="37"/>
      <c r="BXZ183" s="37"/>
      <c r="BYA183" s="37"/>
      <c r="BYB183" s="37"/>
      <c r="BYC183" s="37"/>
      <c r="BYD183" s="37"/>
      <c r="BYE183" s="37"/>
      <c r="BYF183" s="37"/>
      <c r="BYG183" s="37"/>
      <c r="BYH183" s="37"/>
      <c r="BYI183" s="37"/>
      <c r="BYJ183" s="37"/>
      <c r="BYK183" s="37"/>
      <c r="BYL183" s="37"/>
      <c r="BYM183" s="37"/>
      <c r="BYN183" s="37"/>
      <c r="BYO183" s="37"/>
      <c r="BYP183" s="37"/>
      <c r="BYQ183" s="37"/>
      <c r="BYR183" s="37"/>
      <c r="BYS183" s="37"/>
      <c r="BYT183" s="37"/>
      <c r="BYU183" s="37"/>
      <c r="BYV183" s="37"/>
      <c r="BYW183" s="37"/>
      <c r="BYX183" s="37"/>
      <c r="BYY183" s="37"/>
      <c r="BYZ183" s="37"/>
      <c r="BZA183" s="37"/>
      <c r="BZB183" s="37"/>
      <c r="BZC183" s="37"/>
      <c r="BZD183" s="37"/>
      <c r="BZE183" s="37"/>
      <c r="BZF183" s="37"/>
      <c r="BZG183" s="37"/>
      <c r="BZH183" s="37"/>
      <c r="BZI183" s="37"/>
      <c r="BZJ183" s="37"/>
      <c r="BZK183" s="37"/>
      <c r="BZL183" s="37"/>
      <c r="BZM183" s="37"/>
      <c r="BZN183" s="37"/>
      <c r="BZO183" s="37"/>
      <c r="BZP183" s="37"/>
      <c r="BZQ183" s="37"/>
      <c r="BZR183" s="37"/>
      <c r="BZS183" s="37"/>
      <c r="BZT183" s="37"/>
      <c r="BZU183" s="37"/>
      <c r="BZV183" s="37"/>
      <c r="BZW183" s="37"/>
      <c r="BZX183" s="37"/>
      <c r="BZY183" s="37"/>
      <c r="BZZ183" s="37"/>
      <c r="CAA183" s="37"/>
      <c r="CAB183" s="37"/>
      <c r="CAC183" s="37"/>
      <c r="CAD183" s="37"/>
      <c r="CAE183" s="37"/>
      <c r="CAF183" s="37"/>
      <c r="CAG183" s="37"/>
      <c r="CAH183" s="37"/>
      <c r="CAI183" s="37"/>
      <c r="CAJ183" s="37"/>
      <c r="CAK183" s="37"/>
      <c r="CAL183" s="37"/>
      <c r="CAM183" s="37"/>
      <c r="CAN183" s="37"/>
      <c r="CAO183" s="37"/>
      <c r="CAP183" s="37"/>
      <c r="CAQ183" s="37"/>
      <c r="CAR183" s="37"/>
      <c r="CAS183" s="37"/>
      <c r="CAT183" s="37"/>
      <c r="CAU183" s="37"/>
      <c r="CAV183" s="37"/>
      <c r="CAW183" s="37"/>
      <c r="CAX183" s="37"/>
      <c r="CAY183" s="37"/>
      <c r="CAZ183" s="37"/>
      <c r="CBA183" s="37"/>
      <c r="CBB183" s="37"/>
      <c r="CBC183" s="37"/>
      <c r="CBD183" s="37"/>
      <c r="CBE183" s="37"/>
      <c r="CBF183" s="37"/>
      <c r="CBG183" s="37"/>
      <c r="CBH183" s="37"/>
      <c r="CBI183" s="37"/>
      <c r="CBJ183" s="37"/>
      <c r="CBK183" s="37"/>
      <c r="CBL183" s="37"/>
      <c r="CBM183" s="37"/>
      <c r="CBN183" s="37"/>
      <c r="CBO183" s="37"/>
      <c r="CBP183" s="37"/>
      <c r="CBQ183" s="37"/>
      <c r="CBR183" s="37"/>
      <c r="CBS183" s="37"/>
      <c r="CBT183" s="37"/>
      <c r="CBU183" s="37"/>
      <c r="CBV183" s="37"/>
      <c r="CBW183" s="37"/>
      <c r="CBX183" s="37"/>
      <c r="CBY183" s="37"/>
      <c r="CBZ183" s="37"/>
      <c r="CCA183" s="37"/>
      <c r="CCB183" s="37"/>
      <c r="CCC183" s="37"/>
      <c r="CCD183" s="37"/>
      <c r="CCE183" s="37"/>
      <c r="CCF183" s="37"/>
      <c r="CCG183" s="37"/>
      <c r="CCH183" s="37"/>
      <c r="CCI183" s="37"/>
      <c r="CCJ183" s="37"/>
      <c r="CCK183" s="37"/>
      <c r="CCL183" s="37"/>
      <c r="CCM183" s="37"/>
      <c r="CCN183" s="37"/>
      <c r="CCO183" s="37"/>
      <c r="CCP183" s="37"/>
      <c r="CCQ183" s="37"/>
      <c r="CCR183" s="37"/>
      <c r="CCS183" s="37"/>
      <c r="CCT183" s="37"/>
      <c r="CCU183" s="37"/>
      <c r="CCV183" s="37"/>
      <c r="CCW183" s="37"/>
      <c r="CCX183" s="37"/>
      <c r="CCY183" s="37"/>
      <c r="CCZ183" s="37"/>
      <c r="CDA183" s="37"/>
      <c r="CDB183" s="37"/>
      <c r="CDC183" s="37"/>
      <c r="CDD183" s="37"/>
      <c r="CDE183" s="37"/>
      <c r="CDF183" s="37"/>
      <c r="CDG183" s="37"/>
      <c r="CDH183" s="37"/>
      <c r="CDI183" s="37"/>
      <c r="CDJ183" s="37"/>
      <c r="CDK183" s="37"/>
      <c r="CDL183" s="37"/>
      <c r="CDM183" s="37"/>
      <c r="CDN183" s="37"/>
      <c r="CDO183" s="37"/>
      <c r="CDP183" s="37"/>
      <c r="CDQ183" s="37"/>
      <c r="CDR183" s="37"/>
      <c r="CDS183" s="37"/>
      <c r="CDT183" s="37"/>
      <c r="CDU183" s="37"/>
      <c r="CDV183" s="37"/>
      <c r="CDW183" s="37"/>
      <c r="CDX183" s="37"/>
      <c r="CDY183" s="37"/>
      <c r="CDZ183" s="37"/>
      <c r="CEA183" s="37"/>
      <c r="CEB183" s="37"/>
      <c r="CEC183" s="37"/>
      <c r="CED183" s="37"/>
      <c r="CEE183" s="37"/>
      <c r="CEF183" s="37"/>
      <c r="CEG183" s="37"/>
      <c r="CEH183" s="37"/>
      <c r="CEI183" s="37"/>
      <c r="CEJ183" s="37"/>
      <c r="CEK183" s="37"/>
      <c r="CEL183" s="37"/>
      <c r="CEM183" s="37"/>
      <c r="CEN183" s="37"/>
      <c r="CEO183" s="37"/>
      <c r="CEP183" s="37"/>
      <c r="CEQ183" s="37"/>
      <c r="CER183" s="37"/>
      <c r="CES183" s="37"/>
      <c r="CET183" s="37"/>
      <c r="CEU183" s="37"/>
      <c r="CEV183" s="37"/>
      <c r="CEW183" s="37"/>
      <c r="CEX183" s="37"/>
      <c r="CEY183" s="37"/>
      <c r="CEZ183" s="37"/>
      <c r="CFA183" s="37"/>
      <c r="CFB183" s="37"/>
      <c r="CFC183" s="37"/>
      <c r="CFD183" s="37"/>
      <c r="CFE183" s="37"/>
      <c r="CFF183" s="37"/>
      <c r="CFG183" s="37"/>
      <c r="CFH183" s="37"/>
      <c r="CFI183" s="37"/>
      <c r="CFJ183" s="37"/>
      <c r="CFK183" s="37"/>
      <c r="CFL183" s="37"/>
      <c r="CFM183" s="37"/>
      <c r="CFN183" s="37"/>
      <c r="CFO183" s="37"/>
      <c r="CFP183" s="37"/>
      <c r="CFQ183" s="37"/>
      <c r="CFR183" s="37"/>
      <c r="CFS183" s="37"/>
      <c r="CFT183" s="37"/>
      <c r="CFU183" s="37"/>
      <c r="CFV183" s="37"/>
      <c r="CFW183" s="37"/>
      <c r="CFX183" s="37"/>
      <c r="CFY183" s="37"/>
      <c r="CFZ183" s="37"/>
      <c r="CGA183" s="37"/>
      <c r="CGB183" s="37"/>
      <c r="CGC183" s="37"/>
      <c r="CGD183" s="37"/>
      <c r="CGE183" s="37"/>
      <c r="CGF183" s="37"/>
      <c r="CGG183" s="37"/>
      <c r="CGH183" s="37"/>
      <c r="CGI183" s="37"/>
      <c r="CGJ183" s="37"/>
      <c r="CGK183" s="37"/>
      <c r="CGL183" s="37"/>
      <c r="CGM183" s="37"/>
      <c r="CGN183" s="37"/>
      <c r="CGO183" s="37"/>
      <c r="CGP183" s="37"/>
      <c r="CGQ183" s="37"/>
      <c r="CGR183" s="37"/>
      <c r="CGS183" s="37"/>
      <c r="CGT183" s="37"/>
      <c r="CGU183" s="37"/>
      <c r="CGV183" s="37"/>
      <c r="CGW183" s="37"/>
      <c r="CGX183" s="37"/>
      <c r="CGY183" s="37"/>
      <c r="CGZ183" s="37"/>
      <c r="CHA183" s="37"/>
      <c r="CHB183" s="37"/>
      <c r="CHC183" s="37"/>
      <c r="CHD183" s="37"/>
      <c r="CHE183" s="37"/>
      <c r="CHF183" s="37"/>
      <c r="CHG183" s="37"/>
      <c r="CHH183" s="37"/>
      <c r="CHI183" s="37"/>
      <c r="CHJ183" s="37"/>
      <c r="CHK183" s="37"/>
      <c r="CHL183" s="37"/>
      <c r="CHM183" s="37"/>
      <c r="CHN183" s="37"/>
      <c r="CHO183" s="37"/>
      <c r="CHP183" s="37"/>
      <c r="CHQ183" s="37"/>
      <c r="CHR183" s="37"/>
      <c r="CHS183" s="37"/>
      <c r="CHT183" s="37"/>
      <c r="CHU183" s="37"/>
      <c r="CHV183" s="37"/>
      <c r="CHW183" s="37"/>
      <c r="CHX183" s="37"/>
      <c r="CHY183" s="37"/>
      <c r="CHZ183" s="37"/>
      <c r="CIA183" s="37"/>
      <c r="CIB183" s="37"/>
      <c r="CIC183" s="37"/>
      <c r="CID183" s="37"/>
      <c r="CIE183" s="37"/>
      <c r="CIF183" s="37"/>
      <c r="CIG183" s="37"/>
      <c r="CIH183" s="37"/>
      <c r="CII183" s="37"/>
      <c r="CIJ183" s="37"/>
      <c r="CIK183" s="37"/>
      <c r="CIL183" s="37"/>
      <c r="CIM183" s="37"/>
      <c r="CIN183" s="37"/>
      <c r="CIO183" s="37"/>
      <c r="CIP183" s="37"/>
      <c r="CIQ183" s="37"/>
      <c r="CIR183" s="37"/>
      <c r="CIS183" s="37"/>
      <c r="CIT183" s="37"/>
      <c r="CIU183" s="37"/>
      <c r="CIV183" s="37"/>
      <c r="CIW183" s="37"/>
      <c r="CIX183" s="37"/>
      <c r="CIY183" s="37"/>
      <c r="CIZ183" s="37"/>
      <c r="CJA183" s="37"/>
      <c r="CJB183" s="37"/>
      <c r="CJC183" s="37"/>
      <c r="CJD183" s="37"/>
      <c r="CJE183" s="37"/>
      <c r="CJF183" s="37"/>
      <c r="CJG183" s="37"/>
      <c r="CJH183" s="37"/>
      <c r="CJI183" s="37"/>
      <c r="CJJ183" s="37"/>
      <c r="CJK183" s="37"/>
      <c r="CJL183" s="37"/>
      <c r="CJM183" s="37"/>
      <c r="CJN183" s="37"/>
      <c r="CJO183" s="37"/>
      <c r="CJP183" s="37"/>
      <c r="CJQ183" s="37"/>
      <c r="CJR183" s="37"/>
      <c r="CJS183" s="37"/>
      <c r="CJT183" s="37"/>
      <c r="CJU183" s="37"/>
      <c r="CJV183" s="37"/>
      <c r="CJW183" s="37"/>
      <c r="CJX183" s="37"/>
      <c r="CJY183" s="37"/>
      <c r="CJZ183" s="37"/>
      <c r="CKA183" s="37"/>
      <c r="CKB183" s="37"/>
      <c r="CKC183" s="37"/>
      <c r="CKD183" s="37"/>
      <c r="CKE183" s="37"/>
      <c r="CKF183" s="37"/>
      <c r="CKG183" s="37"/>
      <c r="CKH183" s="37"/>
      <c r="CKI183" s="37"/>
      <c r="CKJ183" s="37"/>
      <c r="CKK183" s="37"/>
      <c r="CKL183" s="37"/>
      <c r="CKM183" s="37"/>
      <c r="CKN183" s="37"/>
      <c r="CKO183" s="37"/>
      <c r="CKP183" s="37"/>
      <c r="CKQ183" s="37"/>
      <c r="CKR183" s="37"/>
      <c r="CKS183" s="37"/>
      <c r="CKT183" s="37"/>
      <c r="CKU183" s="37"/>
      <c r="CKV183" s="37"/>
      <c r="CKW183" s="37"/>
      <c r="CKX183" s="37"/>
      <c r="CKY183" s="37"/>
      <c r="CKZ183" s="37"/>
      <c r="CLA183" s="37"/>
      <c r="CLB183" s="37"/>
      <c r="CLC183" s="37"/>
      <c r="CLD183" s="37"/>
      <c r="CLE183" s="37"/>
      <c r="CLF183" s="37"/>
      <c r="CLG183" s="37"/>
      <c r="CLH183" s="37"/>
      <c r="CLI183" s="37"/>
      <c r="CLJ183" s="37"/>
      <c r="CLK183" s="37"/>
      <c r="CLL183" s="37"/>
      <c r="CLM183" s="37"/>
      <c r="CLN183" s="37"/>
      <c r="CLO183" s="37"/>
      <c r="CLP183" s="37"/>
      <c r="CLQ183" s="37"/>
      <c r="CLR183" s="37"/>
      <c r="CLS183" s="37"/>
      <c r="CLT183" s="37"/>
      <c r="CLU183" s="37"/>
      <c r="CLV183" s="37"/>
      <c r="CLW183" s="37"/>
      <c r="CLX183" s="37"/>
      <c r="CLY183" s="37"/>
      <c r="CLZ183" s="37"/>
      <c r="CMA183" s="37"/>
      <c r="CMB183" s="37"/>
      <c r="CMC183" s="37"/>
      <c r="CMD183" s="37"/>
      <c r="CME183" s="37"/>
      <c r="CMF183" s="37"/>
      <c r="CMG183" s="37"/>
      <c r="CMH183" s="37"/>
      <c r="CMI183" s="37"/>
      <c r="CMJ183" s="37"/>
      <c r="CMK183" s="37"/>
      <c r="CML183" s="37"/>
      <c r="CMM183" s="37"/>
      <c r="CMN183" s="37"/>
      <c r="CMO183" s="37"/>
      <c r="CMP183" s="37"/>
      <c r="CMQ183" s="37"/>
      <c r="CMR183" s="37"/>
      <c r="CMS183" s="37"/>
      <c r="CMT183" s="37"/>
      <c r="CMU183" s="37"/>
      <c r="CMV183" s="37"/>
      <c r="CMW183" s="37"/>
      <c r="CMX183" s="37"/>
      <c r="CMY183" s="37"/>
      <c r="CMZ183" s="37"/>
      <c r="CNA183" s="37"/>
      <c r="CNB183" s="37"/>
      <c r="CNC183" s="37"/>
      <c r="CND183" s="37"/>
      <c r="CNE183" s="37"/>
      <c r="CNF183" s="37"/>
      <c r="CNG183" s="37"/>
      <c r="CNH183" s="37"/>
      <c r="CNI183" s="37"/>
      <c r="CNJ183" s="37"/>
      <c r="CNK183" s="37"/>
      <c r="CNL183" s="37"/>
      <c r="CNM183" s="37"/>
      <c r="CNN183" s="37"/>
      <c r="CNO183" s="37"/>
      <c r="CNP183" s="37"/>
      <c r="CNQ183" s="37"/>
      <c r="CNR183" s="37"/>
      <c r="CNS183" s="37"/>
      <c r="CNT183" s="37"/>
      <c r="CNU183" s="37"/>
      <c r="CNV183" s="37"/>
      <c r="CNW183" s="37"/>
      <c r="CNX183" s="37"/>
      <c r="CNY183" s="37"/>
      <c r="CNZ183" s="37"/>
      <c r="COA183" s="37"/>
      <c r="COB183" s="37"/>
      <c r="COC183" s="37"/>
      <c r="COD183" s="37"/>
      <c r="COE183" s="37"/>
      <c r="COF183" s="37"/>
      <c r="COG183" s="37"/>
      <c r="COH183" s="37"/>
      <c r="COI183" s="37"/>
      <c r="COJ183" s="37"/>
      <c r="COK183" s="37"/>
      <c r="COL183" s="37"/>
      <c r="COM183" s="37"/>
      <c r="CON183" s="37"/>
      <c r="COO183" s="37"/>
      <c r="COP183" s="37"/>
      <c r="COQ183" s="37"/>
      <c r="COR183" s="37"/>
      <c r="COS183" s="37"/>
      <c r="COT183" s="37"/>
      <c r="COU183" s="37"/>
      <c r="COV183" s="37"/>
      <c r="COW183" s="37"/>
      <c r="COX183" s="37"/>
      <c r="COY183" s="37"/>
      <c r="COZ183" s="37"/>
      <c r="CPA183" s="37"/>
      <c r="CPB183" s="37"/>
      <c r="CPC183" s="37"/>
      <c r="CPD183" s="37"/>
      <c r="CPE183" s="37"/>
      <c r="CPF183" s="37"/>
      <c r="CPG183" s="37"/>
      <c r="CPH183" s="37"/>
      <c r="CPI183" s="37"/>
      <c r="CPJ183" s="37"/>
      <c r="CPK183" s="37"/>
      <c r="CPL183" s="37"/>
      <c r="CPM183" s="37"/>
      <c r="CPN183" s="37"/>
      <c r="CPO183" s="37"/>
      <c r="CPP183" s="37"/>
      <c r="CPQ183" s="37"/>
      <c r="CPR183" s="37"/>
      <c r="CPS183" s="37"/>
      <c r="CPT183" s="37"/>
      <c r="CPU183" s="37"/>
      <c r="CPV183" s="37"/>
      <c r="CPW183" s="37"/>
      <c r="CPX183" s="37"/>
      <c r="CPY183" s="37"/>
      <c r="CPZ183" s="37"/>
      <c r="CQA183" s="37"/>
      <c r="CQB183" s="37"/>
      <c r="CQC183" s="37"/>
      <c r="CQD183" s="37"/>
      <c r="CQE183" s="37"/>
      <c r="CQF183" s="37"/>
      <c r="CQG183" s="37"/>
      <c r="CQH183" s="37"/>
      <c r="CQI183" s="37"/>
      <c r="CQJ183" s="37"/>
      <c r="CQK183" s="37"/>
      <c r="CQL183" s="37"/>
      <c r="CQM183" s="37"/>
      <c r="CQN183" s="37"/>
      <c r="CQO183" s="37"/>
      <c r="CQP183" s="37"/>
      <c r="CQQ183" s="37"/>
      <c r="CQR183" s="37"/>
      <c r="CQS183" s="37"/>
      <c r="CQT183" s="37"/>
      <c r="CQU183" s="37"/>
      <c r="CQV183" s="37"/>
      <c r="CQW183" s="37"/>
      <c r="CQX183" s="37"/>
      <c r="CQY183" s="37"/>
      <c r="CQZ183" s="37"/>
      <c r="CRA183" s="37"/>
      <c r="CRB183" s="37"/>
      <c r="CRC183" s="37"/>
      <c r="CRD183" s="37"/>
      <c r="CRE183" s="37"/>
      <c r="CRF183" s="37"/>
      <c r="CRG183" s="37"/>
      <c r="CRH183" s="37"/>
      <c r="CRI183" s="37"/>
      <c r="CRJ183" s="37"/>
      <c r="CRK183" s="37"/>
      <c r="CRL183" s="37"/>
      <c r="CRM183" s="37"/>
      <c r="CRN183" s="37"/>
      <c r="CRO183" s="37"/>
      <c r="CRP183" s="37"/>
      <c r="CRQ183" s="37"/>
      <c r="CRR183" s="37"/>
      <c r="CRS183" s="37"/>
      <c r="CRT183" s="37"/>
      <c r="CRU183" s="37"/>
      <c r="CRV183" s="37"/>
      <c r="CRW183" s="37"/>
      <c r="CRX183" s="37"/>
      <c r="CRY183" s="37"/>
      <c r="CRZ183" s="37"/>
      <c r="CSA183" s="37"/>
      <c r="CSB183" s="37"/>
      <c r="CSC183" s="37"/>
      <c r="CSD183" s="37"/>
      <c r="CSE183" s="37"/>
      <c r="CSF183" s="37"/>
      <c r="CSG183" s="37"/>
      <c r="CSH183" s="37"/>
      <c r="CSI183" s="37"/>
      <c r="CSJ183" s="37"/>
      <c r="CSK183" s="37"/>
      <c r="CSL183" s="37"/>
      <c r="CSM183" s="37"/>
      <c r="CSN183" s="37"/>
      <c r="CSO183" s="37"/>
      <c r="CSP183" s="37"/>
      <c r="CSQ183" s="37"/>
      <c r="CSR183" s="37"/>
      <c r="CSS183" s="37"/>
      <c r="CST183" s="37"/>
      <c r="CSU183" s="37"/>
      <c r="CSV183" s="37"/>
      <c r="CSW183" s="37"/>
      <c r="CSX183" s="37"/>
      <c r="CSY183" s="37"/>
      <c r="CSZ183" s="37"/>
      <c r="CTA183" s="37"/>
      <c r="CTB183" s="37"/>
      <c r="CTC183" s="37"/>
      <c r="CTD183" s="37"/>
      <c r="CTE183" s="37"/>
      <c r="CTF183" s="37"/>
      <c r="CTG183" s="37"/>
      <c r="CTH183" s="37"/>
      <c r="CTI183" s="37"/>
      <c r="CTJ183" s="37"/>
      <c r="CTK183" s="37"/>
      <c r="CTL183" s="37"/>
      <c r="CTM183" s="37"/>
      <c r="CTN183" s="37"/>
      <c r="CTO183" s="37"/>
      <c r="CTP183" s="37"/>
      <c r="CTQ183" s="37"/>
      <c r="CTR183" s="37"/>
      <c r="CTS183" s="37"/>
      <c r="CTT183" s="37"/>
      <c r="CTU183" s="37"/>
      <c r="CTV183" s="37"/>
      <c r="CTW183" s="37"/>
      <c r="CTX183" s="37"/>
      <c r="CTY183" s="37"/>
      <c r="CTZ183" s="37"/>
      <c r="CUA183" s="37"/>
      <c r="CUB183" s="37"/>
      <c r="CUC183" s="37"/>
      <c r="CUD183" s="37"/>
      <c r="CUE183" s="37"/>
      <c r="CUF183" s="37"/>
      <c r="CUG183" s="37"/>
      <c r="CUH183" s="37"/>
      <c r="CUI183" s="37"/>
      <c r="CUJ183" s="37"/>
      <c r="CUK183" s="37"/>
      <c r="CUL183" s="37"/>
      <c r="CUM183" s="37"/>
      <c r="CUN183" s="37"/>
      <c r="CUO183" s="37"/>
      <c r="CUP183" s="37"/>
      <c r="CUQ183" s="37"/>
      <c r="CUR183" s="37"/>
      <c r="CUS183" s="37"/>
      <c r="CUT183" s="37"/>
      <c r="CUU183" s="37"/>
      <c r="CUV183" s="37"/>
      <c r="CUW183" s="37"/>
      <c r="CUX183" s="37"/>
      <c r="CUY183" s="37"/>
      <c r="CUZ183" s="37"/>
      <c r="CVA183" s="37"/>
      <c r="CVB183" s="37"/>
      <c r="CVC183" s="37"/>
      <c r="CVD183" s="37"/>
      <c r="CVE183" s="37"/>
      <c r="CVF183" s="37"/>
      <c r="CVG183" s="37"/>
      <c r="CVH183" s="37"/>
      <c r="CVI183" s="37"/>
      <c r="CVJ183" s="37"/>
      <c r="CVK183" s="37"/>
      <c r="CVL183" s="37"/>
      <c r="CVM183" s="37"/>
      <c r="CVN183" s="37"/>
      <c r="CVO183" s="37"/>
      <c r="CVP183" s="37"/>
      <c r="CVQ183" s="37"/>
      <c r="CVR183" s="37"/>
      <c r="CVS183" s="37"/>
      <c r="CVT183" s="37"/>
      <c r="CVU183" s="37"/>
      <c r="CVV183" s="37"/>
      <c r="CVW183" s="37"/>
      <c r="CVX183" s="37"/>
      <c r="CVY183" s="37"/>
      <c r="CVZ183" s="37"/>
      <c r="CWA183" s="37"/>
      <c r="CWB183" s="37"/>
      <c r="CWC183" s="37"/>
      <c r="CWD183" s="37"/>
      <c r="CWE183" s="37"/>
      <c r="CWF183" s="37"/>
      <c r="CWG183" s="37"/>
      <c r="CWH183" s="37"/>
      <c r="CWI183" s="37"/>
      <c r="CWJ183" s="37"/>
      <c r="CWK183" s="37"/>
      <c r="CWL183" s="37"/>
      <c r="CWM183" s="37"/>
      <c r="CWN183" s="37"/>
      <c r="CWO183" s="37"/>
      <c r="CWP183" s="37"/>
      <c r="CWQ183" s="37"/>
      <c r="CWR183" s="37"/>
      <c r="CWS183" s="37"/>
      <c r="CWT183" s="37"/>
      <c r="CWU183" s="37"/>
      <c r="CWV183" s="37"/>
      <c r="CWW183" s="37"/>
      <c r="CWX183" s="37"/>
      <c r="CWY183" s="37"/>
      <c r="CWZ183" s="37"/>
      <c r="CXA183" s="37"/>
      <c r="CXB183" s="37"/>
      <c r="CXC183" s="37"/>
      <c r="CXD183" s="37"/>
      <c r="CXE183" s="37"/>
      <c r="CXF183" s="37"/>
      <c r="CXG183" s="37"/>
      <c r="CXH183" s="37"/>
      <c r="CXI183" s="37"/>
      <c r="CXJ183" s="37"/>
      <c r="CXK183" s="37"/>
      <c r="CXL183" s="37"/>
      <c r="CXM183" s="37"/>
      <c r="CXN183" s="37"/>
      <c r="CXO183" s="37"/>
      <c r="CXP183" s="37"/>
      <c r="CXQ183" s="37"/>
      <c r="CXR183" s="37"/>
      <c r="CXS183" s="37"/>
      <c r="CXT183" s="37"/>
      <c r="CXU183" s="37"/>
      <c r="CXV183" s="37"/>
      <c r="CXW183" s="37"/>
      <c r="CXX183" s="37"/>
      <c r="CXY183" s="37"/>
      <c r="CXZ183" s="37"/>
      <c r="CYA183" s="37"/>
      <c r="CYB183" s="37"/>
      <c r="CYC183" s="37"/>
      <c r="CYD183" s="37"/>
      <c r="CYE183" s="37"/>
      <c r="CYF183" s="37"/>
      <c r="CYG183" s="37"/>
      <c r="CYH183" s="37"/>
      <c r="CYI183" s="37"/>
      <c r="CYJ183" s="37"/>
      <c r="CYK183" s="37"/>
      <c r="CYL183" s="37"/>
      <c r="CYM183" s="37"/>
      <c r="CYN183" s="37"/>
      <c r="CYO183" s="37"/>
      <c r="CYP183" s="37"/>
      <c r="CYQ183" s="37"/>
      <c r="CYR183" s="37"/>
      <c r="CYS183" s="37"/>
      <c r="CYT183" s="37"/>
      <c r="CYU183" s="37"/>
      <c r="CYV183" s="37"/>
      <c r="CYW183" s="37"/>
      <c r="CYX183" s="37"/>
      <c r="CYY183" s="37"/>
      <c r="CYZ183" s="37"/>
      <c r="CZA183" s="37"/>
      <c r="CZB183" s="37"/>
      <c r="CZC183" s="37"/>
      <c r="CZD183" s="37"/>
      <c r="CZE183" s="37"/>
      <c r="CZF183" s="37"/>
      <c r="CZG183" s="37"/>
      <c r="CZH183" s="37"/>
      <c r="CZI183" s="37"/>
      <c r="CZJ183" s="37"/>
      <c r="CZK183" s="37"/>
      <c r="CZL183" s="37"/>
      <c r="CZM183" s="37"/>
      <c r="CZN183" s="37"/>
      <c r="CZO183" s="37"/>
      <c r="CZP183" s="37"/>
      <c r="CZQ183" s="37"/>
      <c r="CZR183" s="37"/>
      <c r="CZS183" s="37"/>
      <c r="CZT183" s="37"/>
      <c r="CZU183" s="37"/>
      <c r="CZV183" s="37"/>
      <c r="CZW183" s="37"/>
      <c r="CZX183" s="37"/>
      <c r="CZY183" s="37"/>
      <c r="CZZ183" s="37"/>
      <c r="DAA183" s="37"/>
      <c r="DAB183" s="37"/>
      <c r="DAC183" s="37"/>
      <c r="DAD183" s="37"/>
      <c r="DAE183" s="37"/>
      <c r="DAF183" s="37"/>
      <c r="DAG183" s="37"/>
      <c r="DAH183" s="37"/>
      <c r="DAI183" s="37"/>
      <c r="DAJ183" s="37"/>
      <c r="DAK183" s="37"/>
      <c r="DAL183" s="37"/>
      <c r="DAM183" s="37"/>
      <c r="DAN183" s="37"/>
      <c r="DAO183" s="37"/>
      <c r="DAP183" s="37"/>
      <c r="DAQ183" s="37"/>
      <c r="DAR183" s="37"/>
      <c r="DAS183" s="37"/>
      <c r="DAT183" s="37"/>
      <c r="DAU183" s="37"/>
      <c r="DAV183" s="37"/>
      <c r="DAW183" s="37"/>
      <c r="DAX183" s="37"/>
      <c r="DAY183" s="37"/>
      <c r="DAZ183" s="37"/>
      <c r="DBA183" s="37"/>
      <c r="DBB183" s="37"/>
      <c r="DBC183" s="37"/>
      <c r="DBD183" s="37"/>
      <c r="DBE183" s="37"/>
      <c r="DBF183" s="37"/>
      <c r="DBG183" s="37"/>
      <c r="DBH183" s="37"/>
      <c r="DBI183" s="37"/>
      <c r="DBJ183" s="37"/>
      <c r="DBK183" s="37"/>
      <c r="DBL183" s="37"/>
      <c r="DBM183" s="37"/>
      <c r="DBN183" s="37"/>
      <c r="DBO183" s="37"/>
      <c r="DBP183" s="37"/>
      <c r="DBQ183" s="37"/>
      <c r="DBR183" s="37"/>
      <c r="DBS183" s="37"/>
      <c r="DBT183" s="37"/>
      <c r="DBU183" s="37"/>
      <c r="DBV183" s="37"/>
      <c r="DBW183" s="37"/>
      <c r="DBX183" s="37"/>
      <c r="DBY183" s="37"/>
      <c r="DBZ183" s="37"/>
      <c r="DCA183" s="37"/>
      <c r="DCB183" s="37"/>
      <c r="DCC183" s="37"/>
      <c r="DCD183" s="37"/>
      <c r="DCE183" s="37"/>
      <c r="DCF183" s="37"/>
      <c r="DCG183" s="37"/>
      <c r="DCH183" s="37"/>
      <c r="DCI183" s="37"/>
      <c r="DCJ183" s="37"/>
      <c r="DCK183" s="37"/>
      <c r="DCL183" s="37"/>
      <c r="DCM183" s="37"/>
      <c r="DCN183" s="37"/>
      <c r="DCO183" s="37"/>
      <c r="DCP183" s="37"/>
      <c r="DCQ183" s="37"/>
      <c r="DCR183" s="37"/>
      <c r="DCS183" s="37"/>
      <c r="DCT183" s="37"/>
      <c r="DCU183" s="37"/>
      <c r="DCV183" s="37"/>
      <c r="DCW183" s="37"/>
      <c r="DCX183" s="37"/>
      <c r="DCY183" s="37"/>
      <c r="DCZ183" s="37"/>
      <c r="DDA183" s="37"/>
      <c r="DDB183" s="37"/>
      <c r="DDC183" s="37"/>
      <c r="DDD183" s="37"/>
      <c r="DDE183" s="37"/>
      <c r="DDF183" s="37"/>
      <c r="DDG183" s="37"/>
      <c r="DDH183" s="37"/>
      <c r="DDI183" s="37"/>
      <c r="DDJ183" s="37"/>
      <c r="DDK183" s="37"/>
      <c r="DDL183" s="37"/>
      <c r="DDM183" s="37"/>
      <c r="DDN183" s="37"/>
      <c r="DDO183" s="37"/>
      <c r="DDP183" s="37"/>
      <c r="DDQ183" s="37"/>
      <c r="DDR183" s="37"/>
      <c r="DDS183" s="37"/>
      <c r="DDT183" s="37"/>
      <c r="DDU183" s="37"/>
      <c r="DDV183" s="37"/>
      <c r="DDW183" s="37"/>
      <c r="DDX183" s="37"/>
      <c r="DDY183" s="37"/>
      <c r="DDZ183" s="37"/>
      <c r="DEA183" s="37"/>
      <c r="DEB183" s="37"/>
      <c r="DEC183" s="37"/>
      <c r="DED183" s="37"/>
      <c r="DEE183" s="37"/>
      <c r="DEF183" s="37"/>
      <c r="DEG183" s="37"/>
      <c r="DEH183" s="37"/>
      <c r="DEI183" s="37"/>
      <c r="DEJ183" s="37"/>
      <c r="DEK183" s="37"/>
      <c r="DEL183" s="37"/>
      <c r="DEM183" s="37"/>
      <c r="DEN183" s="37"/>
      <c r="DEO183" s="37"/>
      <c r="DEP183" s="37"/>
      <c r="DEQ183" s="37"/>
      <c r="DER183" s="37"/>
      <c r="DES183" s="37"/>
      <c r="DET183" s="37"/>
      <c r="DEU183" s="37"/>
      <c r="DEV183" s="37"/>
      <c r="DEW183" s="37"/>
      <c r="DEX183" s="37"/>
      <c r="DEY183" s="37"/>
      <c r="DEZ183" s="37"/>
      <c r="DFA183" s="37"/>
      <c r="DFB183" s="37"/>
      <c r="DFC183" s="37"/>
      <c r="DFD183" s="37"/>
      <c r="DFE183" s="37"/>
      <c r="DFF183" s="37"/>
      <c r="DFG183" s="37"/>
      <c r="DFH183" s="37"/>
      <c r="DFI183" s="37"/>
      <c r="DFJ183" s="37"/>
      <c r="DFK183" s="37"/>
      <c r="DFL183" s="37"/>
      <c r="DFM183" s="37"/>
      <c r="DFN183" s="37"/>
      <c r="DFO183" s="37"/>
      <c r="DFP183" s="37"/>
      <c r="DFQ183" s="37"/>
      <c r="DFR183" s="37"/>
      <c r="DFS183" s="37"/>
      <c r="DFT183" s="37"/>
      <c r="DFU183" s="37"/>
      <c r="DFV183" s="37"/>
      <c r="DFW183" s="37"/>
      <c r="DFX183" s="37"/>
      <c r="DFY183" s="37"/>
      <c r="DFZ183" s="37"/>
      <c r="DGA183" s="37"/>
      <c r="DGB183" s="37"/>
      <c r="DGC183" s="37"/>
      <c r="DGD183" s="37"/>
      <c r="DGE183" s="37"/>
      <c r="DGF183" s="37"/>
      <c r="DGG183" s="37"/>
      <c r="DGH183" s="37"/>
      <c r="DGI183" s="37"/>
      <c r="DGJ183" s="37"/>
      <c r="DGK183" s="37"/>
      <c r="DGL183" s="37"/>
      <c r="DGM183" s="37"/>
      <c r="DGN183" s="37"/>
      <c r="DGO183" s="37"/>
      <c r="DGP183" s="37"/>
      <c r="DGQ183" s="37"/>
      <c r="DGR183" s="37"/>
      <c r="DGS183" s="37"/>
      <c r="DGT183" s="37"/>
      <c r="DGU183" s="37"/>
      <c r="DGV183" s="37"/>
      <c r="DGW183" s="37"/>
      <c r="DGX183" s="37"/>
      <c r="DGY183" s="37"/>
      <c r="DGZ183" s="37"/>
      <c r="DHA183" s="37"/>
      <c r="DHB183" s="37"/>
      <c r="DHC183" s="37"/>
      <c r="DHD183" s="37"/>
      <c r="DHE183" s="37"/>
      <c r="DHF183" s="37"/>
      <c r="DHG183" s="37"/>
      <c r="DHH183" s="37"/>
      <c r="DHI183" s="37"/>
      <c r="DHJ183" s="37"/>
      <c r="DHK183" s="37"/>
      <c r="DHL183" s="37"/>
      <c r="DHM183" s="37"/>
      <c r="DHN183" s="37"/>
      <c r="DHO183" s="37"/>
      <c r="DHP183" s="37"/>
      <c r="DHQ183" s="37"/>
      <c r="DHR183" s="37"/>
      <c r="DHS183" s="37"/>
      <c r="DHT183" s="37"/>
      <c r="DHU183" s="37"/>
      <c r="DHV183" s="37"/>
      <c r="DHW183" s="37"/>
      <c r="DHX183" s="37"/>
      <c r="DHY183" s="37"/>
      <c r="DHZ183" s="37"/>
      <c r="DIA183" s="37"/>
      <c r="DIB183" s="37"/>
      <c r="DIC183" s="37"/>
      <c r="DID183" s="37"/>
      <c r="DIE183" s="37"/>
      <c r="DIF183" s="37"/>
      <c r="DIG183" s="37"/>
      <c r="DIH183" s="37"/>
      <c r="DII183" s="37"/>
      <c r="DIJ183" s="37"/>
      <c r="DIK183" s="37"/>
      <c r="DIL183" s="37"/>
      <c r="DIM183" s="37"/>
      <c r="DIN183" s="37"/>
      <c r="DIO183" s="37"/>
      <c r="DIP183" s="37"/>
      <c r="DIQ183" s="37"/>
      <c r="DIR183" s="37"/>
      <c r="DIS183" s="37"/>
      <c r="DIT183" s="37"/>
      <c r="DIU183" s="37"/>
      <c r="DIV183" s="37"/>
      <c r="DIW183" s="37"/>
      <c r="DIX183" s="37"/>
      <c r="DIY183" s="37"/>
      <c r="DIZ183" s="37"/>
      <c r="DJA183" s="37"/>
      <c r="DJB183" s="37"/>
      <c r="DJC183" s="37"/>
      <c r="DJD183" s="37"/>
      <c r="DJE183" s="37"/>
      <c r="DJF183" s="37"/>
      <c r="DJG183" s="37"/>
      <c r="DJH183" s="37"/>
      <c r="DJI183" s="37"/>
      <c r="DJJ183" s="37"/>
      <c r="DJK183" s="37"/>
      <c r="DJL183" s="37"/>
      <c r="DJM183" s="37"/>
      <c r="DJN183" s="37"/>
      <c r="DJO183" s="37"/>
      <c r="DJP183" s="37"/>
      <c r="DJQ183" s="37"/>
      <c r="DJR183" s="37"/>
      <c r="DJS183" s="37"/>
      <c r="DJT183" s="37"/>
      <c r="DJU183" s="37"/>
      <c r="DJV183" s="37"/>
      <c r="DJW183" s="37"/>
      <c r="DJX183" s="37"/>
      <c r="DJY183" s="37"/>
      <c r="DJZ183" s="37"/>
      <c r="DKA183" s="37"/>
      <c r="DKB183" s="37"/>
      <c r="DKC183" s="37"/>
      <c r="DKD183" s="37"/>
      <c r="DKE183" s="37"/>
      <c r="DKF183" s="37"/>
      <c r="DKG183" s="37"/>
      <c r="DKH183" s="37"/>
      <c r="DKI183" s="37"/>
      <c r="DKJ183" s="37"/>
      <c r="DKK183" s="37"/>
      <c r="DKL183" s="37"/>
      <c r="DKM183" s="37"/>
      <c r="DKN183" s="37"/>
      <c r="DKO183" s="37"/>
      <c r="DKP183" s="37"/>
      <c r="DKQ183" s="37"/>
      <c r="DKR183" s="37"/>
      <c r="DKS183" s="37"/>
      <c r="DKT183" s="37"/>
      <c r="DKU183" s="37"/>
      <c r="DKV183" s="37"/>
      <c r="DKW183" s="37"/>
      <c r="DKX183" s="37"/>
      <c r="DKY183" s="37"/>
      <c r="DKZ183" s="37"/>
      <c r="DLA183" s="37"/>
      <c r="DLB183" s="37"/>
      <c r="DLC183" s="37"/>
      <c r="DLD183" s="37"/>
      <c r="DLE183" s="37"/>
      <c r="DLF183" s="37"/>
      <c r="DLG183" s="37"/>
      <c r="DLH183" s="37"/>
      <c r="DLI183" s="37"/>
      <c r="DLJ183" s="37"/>
      <c r="DLK183" s="37"/>
      <c r="DLL183" s="37"/>
      <c r="DLM183" s="37"/>
      <c r="DLN183" s="37"/>
      <c r="DLO183" s="37"/>
      <c r="DLP183" s="37"/>
      <c r="DLQ183" s="37"/>
      <c r="DLR183" s="37"/>
      <c r="DLS183" s="37"/>
      <c r="DLT183" s="37"/>
      <c r="DLU183" s="37"/>
      <c r="DLV183" s="37"/>
      <c r="DLW183" s="37"/>
      <c r="DLX183" s="37"/>
      <c r="DLY183" s="37"/>
      <c r="DLZ183" s="37"/>
      <c r="DMA183" s="37"/>
      <c r="DMB183" s="37"/>
      <c r="DMC183" s="37"/>
      <c r="DMD183" s="37"/>
      <c r="DME183" s="37"/>
      <c r="DMF183" s="37"/>
      <c r="DMG183" s="37"/>
      <c r="DMH183" s="37"/>
      <c r="DMI183" s="37"/>
      <c r="DMJ183" s="37"/>
      <c r="DMK183" s="37"/>
      <c r="DML183" s="37"/>
      <c r="DMM183" s="37"/>
      <c r="DMN183" s="37"/>
      <c r="DMO183" s="37"/>
      <c r="DMP183" s="37"/>
      <c r="DMQ183" s="37"/>
      <c r="DMR183" s="37"/>
      <c r="DMS183" s="37"/>
      <c r="DMT183" s="37"/>
      <c r="DMU183" s="37"/>
      <c r="DMV183" s="37"/>
      <c r="DMW183" s="37"/>
      <c r="DMX183" s="37"/>
      <c r="DMY183" s="37"/>
      <c r="DMZ183" s="37"/>
      <c r="DNA183" s="37"/>
      <c r="DNB183" s="37"/>
      <c r="DNC183" s="37"/>
      <c r="DND183" s="37"/>
      <c r="DNE183" s="37"/>
      <c r="DNF183" s="37"/>
      <c r="DNG183" s="37"/>
      <c r="DNH183" s="37"/>
      <c r="DNI183" s="37"/>
      <c r="DNJ183" s="37"/>
      <c r="DNK183" s="37"/>
      <c r="DNL183" s="37"/>
      <c r="DNM183" s="37"/>
      <c r="DNN183" s="37"/>
      <c r="DNO183" s="37"/>
      <c r="DNP183" s="37"/>
      <c r="DNQ183" s="37"/>
      <c r="DNR183" s="37"/>
      <c r="DNS183" s="37"/>
      <c r="DNT183" s="37"/>
      <c r="DNU183" s="37"/>
      <c r="DNV183" s="37"/>
      <c r="DNW183" s="37"/>
      <c r="DNX183" s="37"/>
      <c r="DNY183" s="37"/>
      <c r="DNZ183" s="37"/>
      <c r="DOA183" s="37"/>
      <c r="DOB183" s="37"/>
      <c r="DOC183" s="37"/>
      <c r="DOD183" s="37"/>
      <c r="DOE183" s="37"/>
      <c r="DOF183" s="37"/>
      <c r="DOG183" s="37"/>
      <c r="DOH183" s="37"/>
      <c r="DOI183" s="37"/>
      <c r="DOJ183" s="37"/>
      <c r="DOK183" s="37"/>
      <c r="DOL183" s="37"/>
      <c r="DOM183" s="37"/>
      <c r="DON183" s="37"/>
      <c r="DOO183" s="37"/>
      <c r="DOP183" s="37"/>
      <c r="DOQ183" s="37"/>
      <c r="DOR183" s="37"/>
      <c r="DOS183" s="37"/>
      <c r="DOT183" s="37"/>
      <c r="DOU183" s="37"/>
      <c r="DOV183" s="37"/>
      <c r="DOW183" s="37"/>
      <c r="DOX183" s="37"/>
      <c r="DOY183" s="37"/>
      <c r="DOZ183" s="37"/>
      <c r="DPA183" s="37"/>
      <c r="DPB183" s="37"/>
      <c r="DPC183" s="37"/>
      <c r="DPD183" s="37"/>
      <c r="DPE183" s="37"/>
      <c r="DPF183" s="37"/>
      <c r="DPG183" s="37"/>
      <c r="DPH183" s="37"/>
      <c r="DPI183" s="37"/>
      <c r="DPJ183" s="37"/>
      <c r="DPK183" s="37"/>
      <c r="DPL183" s="37"/>
      <c r="DPM183" s="37"/>
      <c r="DPN183" s="37"/>
      <c r="DPO183" s="37"/>
      <c r="DPP183" s="37"/>
      <c r="DPQ183" s="37"/>
      <c r="DPR183" s="37"/>
      <c r="DPS183" s="37"/>
      <c r="DPT183" s="37"/>
      <c r="DPU183" s="37"/>
      <c r="DPV183" s="37"/>
      <c r="DPW183" s="37"/>
      <c r="DPX183" s="37"/>
      <c r="DPY183" s="37"/>
      <c r="DPZ183" s="37"/>
      <c r="DQA183" s="37"/>
      <c r="DQB183" s="37"/>
      <c r="DQC183" s="37"/>
      <c r="DQD183" s="37"/>
      <c r="DQE183" s="37"/>
      <c r="DQF183" s="37"/>
      <c r="DQG183" s="37"/>
      <c r="DQH183" s="37"/>
      <c r="DQI183" s="37"/>
      <c r="DQJ183" s="37"/>
      <c r="DQK183" s="37"/>
      <c r="DQL183" s="37"/>
      <c r="DQM183" s="37"/>
      <c r="DQN183" s="37"/>
      <c r="DQO183" s="37"/>
      <c r="DQP183" s="37"/>
      <c r="DQQ183" s="37"/>
      <c r="DQR183" s="37"/>
      <c r="DQS183" s="37"/>
      <c r="DQT183" s="37"/>
      <c r="DQU183" s="37"/>
      <c r="DQV183" s="37"/>
      <c r="DQW183" s="37"/>
      <c r="DQX183" s="37"/>
      <c r="DQY183" s="37"/>
      <c r="DQZ183" s="37"/>
      <c r="DRA183" s="37"/>
      <c r="DRB183" s="37"/>
      <c r="DRC183" s="37"/>
      <c r="DRD183" s="37"/>
      <c r="DRE183" s="37"/>
      <c r="DRF183" s="37"/>
      <c r="DRG183" s="37"/>
      <c r="DRH183" s="37"/>
      <c r="DRI183" s="37"/>
      <c r="DRJ183" s="37"/>
      <c r="DRK183" s="37"/>
      <c r="DRL183" s="37"/>
      <c r="DRM183" s="37"/>
      <c r="DRN183" s="37"/>
      <c r="DRO183" s="37"/>
      <c r="DRP183" s="37"/>
      <c r="DRQ183" s="37"/>
      <c r="DRR183" s="37"/>
      <c r="DRS183" s="37"/>
      <c r="DRT183" s="37"/>
      <c r="DRU183" s="37"/>
      <c r="DRV183" s="37"/>
      <c r="DRW183" s="37"/>
      <c r="DRX183" s="37"/>
      <c r="DRY183" s="37"/>
      <c r="DRZ183" s="37"/>
      <c r="DSA183" s="37"/>
      <c r="DSB183" s="37"/>
      <c r="DSC183" s="37"/>
      <c r="DSD183" s="37"/>
      <c r="DSE183" s="37"/>
      <c r="DSF183" s="37"/>
      <c r="DSG183" s="37"/>
      <c r="DSH183" s="37"/>
      <c r="DSI183" s="37"/>
      <c r="DSJ183" s="37"/>
      <c r="DSK183" s="37"/>
      <c r="DSL183" s="37"/>
      <c r="DSM183" s="37"/>
      <c r="DSN183" s="37"/>
      <c r="DSO183" s="37"/>
      <c r="DSP183" s="37"/>
      <c r="DSQ183" s="37"/>
      <c r="DSR183" s="37"/>
      <c r="DSS183" s="37"/>
      <c r="DST183" s="37"/>
      <c r="DSU183" s="37"/>
      <c r="DSV183" s="37"/>
      <c r="DSW183" s="37"/>
      <c r="DSX183" s="37"/>
      <c r="DSY183" s="37"/>
      <c r="DSZ183" s="37"/>
      <c r="DTA183" s="37"/>
      <c r="DTB183" s="37"/>
      <c r="DTC183" s="37"/>
      <c r="DTD183" s="37"/>
      <c r="DTE183" s="37"/>
      <c r="DTF183" s="37"/>
      <c r="DTG183" s="37"/>
      <c r="DTH183" s="37"/>
      <c r="DTI183" s="37"/>
      <c r="DTJ183" s="37"/>
      <c r="DTK183" s="37"/>
      <c r="DTL183" s="37"/>
      <c r="DTM183" s="37"/>
      <c r="DTN183" s="37"/>
      <c r="DTO183" s="37"/>
      <c r="DTP183" s="37"/>
      <c r="DTQ183" s="37"/>
      <c r="DTR183" s="37"/>
      <c r="DTS183" s="37"/>
      <c r="DTT183" s="37"/>
      <c r="DTU183" s="37"/>
      <c r="DTV183" s="37"/>
      <c r="DTW183" s="37"/>
      <c r="DTX183" s="37"/>
      <c r="DTY183" s="37"/>
      <c r="DTZ183" s="37"/>
      <c r="DUA183" s="37"/>
      <c r="DUB183" s="37"/>
      <c r="DUC183" s="37"/>
      <c r="DUD183" s="37"/>
      <c r="DUE183" s="37"/>
      <c r="DUF183" s="37"/>
      <c r="DUG183" s="37"/>
      <c r="DUH183" s="37"/>
      <c r="DUI183" s="37"/>
      <c r="DUJ183" s="37"/>
      <c r="DUK183" s="37"/>
      <c r="DUL183" s="37"/>
      <c r="DUM183" s="37"/>
      <c r="DUN183" s="37"/>
      <c r="DUO183" s="37"/>
      <c r="DUP183" s="37"/>
      <c r="DUQ183" s="37"/>
      <c r="DUR183" s="37"/>
      <c r="DUS183" s="37"/>
      <c r="DUT183" s="37"/>
      <c r="DUU183" s="37"/>
      <c r="DUV183" s="37"/>
      <c r="DUW183" s="37"/>
      <c r="DUX183" s="37"/>
      <c r="DUY183" s="37"/>
      <c r="DUZ183" s="37"/>
      <c r="DVA183" s="37"/>
      <c r="DVB183" s="37"/>
      <c r="DVC183" s="37"/>
      <c r="DVD183" s="37"/>
      <c r="DVE183" s="37"/>
      <c r="DVF183" s="37"/>
      <c r="DVG183" s="37"/>
      <c r="DVH183" s="37"/>
      <c r="DVI183" s="37"/>
      <c r="DVJ183" s="37"/>
      <c r="DVK183" s="37"/>
      <c r="DVL183" s="37"/>
      <c r="DVM183" s="37"/>
      <c r="DVN183" s="37"/>
      <c r="DVO183" s="37"/>
      <c r="DVP183" s="37"/>
      <c r="DVQ183" s="37"/>
      <c r="DVR183" s="37"/>
      <c r="DVS183" s="37"/>
      <c r="DVT183" s="37"/>
      <c r="DVU183" s="37"/>
      <c r="DVV183" s="37"/>
      <c r="DVW183" s="37"/>
      <c r="DVX183" s="37"/>
      <c r="DVY183" s="37"/>
      <c r="DVZ183" s="37"/>
      <c r="DWA183" s="37"/>
      <c r="DWB183" s="37"/>
      <c r="DWC183" s="37"/>
      <c r="DWD183" s="37"/>
      <c r="DWE183" s="37"/>
      <c r="DWF183" s="37"/>
      <c r="DWG183" s="37"/>
      <c r="DWH183" s="37"/>
      <c r="DWI183" s="37"/>
      <c r="DWJ183" s="37"/>
      <c r="DWK183" s="37"/>
      <c r="DWL183" s="37"/>
      <c r="DWM183" s="37"/>
      <c r="DWN183" s="37"/>
      <c r="DWO183" s="37"/>
      <c r="DWP183" s="37"/>
      <c r="DWQ183" s="37"/>
      <c r="DWR183" s="37"/>
      <c r="DWS183" s="37"/>
      <c r="DWT183" s="37"/>
      <c r="DWU183" s="37"/>
      <c r="DWV183" s="37"/>
      <c r="DWW183" s="37"/>
      <c r="DWX183" s="37"/>
      <c r="DWY183" s="37"/>
      <c r="DWZ183" s="37"/>
      <c r="DXA183" s="37"/>
      <c r="DXB183" s="37"/>
      <c r="DXC183" s="37"/>
      <c r="DXD183" s="37"/>
      <c r="DXE183" s="37"/>
      <c r="DXF183" s="37"/>
      <c r="DXG183" s="37"/>
      <c r="DXH183" s="37"/>
      <c r="DXI183" s="37"/>
      <c r="DXJ183" s="37"/>
      <c r="DXK183" s="37"/>
      <c r="DXL183" s="37"/>
      <c r="DXM183" s="37"/>
      <c r="DXN183" s="37"/>
      <c r="DXO183" s="37"/>
      <c r="DXP183" s="37"/>
      <c r="DXQ183" s="37"/>
      <c r="DXR183" s="37"/>
      <c r="DXS183" s="37"/>
      <c r="DXT183" s="37"/>
      <c r="DXU183" s="37"/>
      <c r="DXV183" s="37"/>
      <c r="DXW183" s="37"/>
      <c r="DXX183" s="37"/>
      <c r="DXY183" s="37"/>
      <c r="DXZ183" s="37"/>
      <c r="DYA183" s="37"/>
      <c r="DYB183" s="37"/>
      <c r="DYC183" s="37"/>
      <c r="DYD183" s="37"/>
      <c r="DYE183" s="37"/>
      <c r="DYF183" s="37"/>
      <c r="DYG183" s="37"/>
      <c r="DYH183" s="37"/>
      <c r="DYI183" s="37"/>
      <c r="DYJ183" s="37"/>
      <c r="DYK183" s="37"/>
      <c r="DYL183" s="37"/>
      <c r="DYM183" s="37"/>
      <c r="DYN183" s="37"/>
      <c r="DYO183" s="37"/>
      <c r="DYP183" s="37"/>
      <c r="DYQ183" s="37"/>
      <c r="DYR183" s="37"/>
      <c r="DYS183" s="37"/>
      <c r="DYT183" s="37"/>
      <c r="DYU183" s="37"/>
      <c r="DYV183" s="37"/>
      <c r="DYW183" s="37"/>
      <c r="DYX183" s="37"/>
      <c r="DYY183" s="37"/>
      <c r="DYZ183" s="37"/>
      <c r="DZA183" s="37"/>
      <c r="DZB183" s="37"/>
      <c r="DZC183" s="37"/>
      <c r="DZD183" s="37"/>
      <c r="DZE183" s="37"/>
      <c r="DZF183" s="37"/>
      <c r="DZG183" s="37"/>
      <c r="DZH183" s="37"/>
      <c r="DZI183" s="37"/>
      <c r="DZJ183" s="37"/>
      <c r="DZK183" s="37"/>
      <c r="DZL183" s="37"/>
      <c r="DZM183" s="37"/>
      <c r="DZN183" s="37"/>
      <c r="DZO183" s="37"/>
      <c r="DZP183" s="37"/>
      <c r="DZQ183" s="37"/>
      <c r="DZR183" s="37"/>
      <c r="DZS183" s="37"/>
      <c r="DZT183" s="37"/>
      <c r="DZU183" s="37"/>
      <c r="DZV183" s="37"/>
      <c r="DZW183" s="37"/>
      <c r="DZX183" s="37"/>
      <c r="DZY183" s="37"/>
      <c r="DZZ183" s="37"/>
      <c r="EAA183" s="37"/>
      <c r="EAB183" s="37"/>
      <c r="EAC183" s="37"/>
      <c r="EAD183" s="37"/>
      <c r="EAE183" s="37"/>
      <c r="EAF183" s="37"/>
      <c r="EAG183" s="37"/>
      <c r="EAH183" s="37"/>
      <c r="EAI183" s="37"/>
      <c r="EAJ183" s="37"/>
      <c r="EAK183" s="37"/>
      <c r="EAL183" s="37"/>
      <c r="EAM183" s="37"/>
      <c r="EAN183" s="37"/>
      <c r="EAO183" s="37"/>
      <c r="EAP183" s="37"/>
      <c r="EAQ183" s="37"/>
      <c r="EAR183" s="37"/>
      <c r="EAS183" s="37"/>
      <c r="EAT183" s="37"/>
      <c r="EAU183" s="37"/>
      <c r="EAV183" s="37"/>
      <c r="EAW183" s="37"/>
      <c r="EAX183" s="37"/>
      <c r="EAY183" s="37"/>
      <c r="EAZ183" s="37"/>
      <c r="EBA183" s="37"/>
      <c r="EBB183" s="37"/>
      <c r="EBC183" s="37"/>
      <c r="EBD183" s="37"/>
      <c r="EBE183" s="37"/>
      <c r="EBF183" s="37"/>
      <c r="EBG183" s="37"/>
      <c r="EBH183" s="37"/>
      <c r="EBI183" s="37"/>
      <c r="EBJ183" s="37"/>
      <c r="EBK183" s="37"/>
      <c r="EBL183" s="37"/>
      <c r="EBM183" s="37"/>
      <c r="EBN183" s="37"/>
      <c r="EBO183" s="37"/>
      <c r="EBP183" s="37"/>
      <c r="EBQ183" s="37"/>
      <c r="EBR183" s="37"/>
      <c r="EBS183" s="37"/>
      <c r="EBT183" s="37"/>
      <c r="EBU183" s="37"/>
      <c r="EBV183" s="37"/>
      <c r="EBW183" s="37"/>
      <c r="EBX183" s="37"/>
      <c r="EBY183" s="37"/>
      <c r="EBZ183" s="37"/>
      <c r="ECA183" s="37"/>
      <c r="ECB183" s="37"/>
      <c r="ECC183" s="37"/>
      <c r="ECD183" s="37"/>
      <c r="ECE183" s="37"/>
      <c r="ECF183" s="37"/>
      <c r="ECG183" s="37"/>
      <c r="ECH183" s="37"/>
      <c r="ECI183" s="37"/>
      <c r="ECJ183" s="37"/>
      <c r="ECK183" s="37"/>
      <c r="ECL183" s="37"/>
      <c r="ECM183" s="37"/>
      <c r="ECN183" s="37"/>
      <c r="ECO183" s="37"/>
      <c r="ECP183" s="37"/>
      <c r="ECQ183" s="37"/>
      <c r="ECR183" s="37"/>
      <c r="ECS183" s="37"/>
      <c r="ECT183" s="37"/>
      <c r="ECU183" s="37"/>
      <c r="ECV183" s="37"/>
      <c r="ECW183" s="37"/>
      <c r="ECX183" s="37"/>
      <c r="ECY183" s="37"/>
      <c r="ECZ183" s="37"/>
      <c r="EDA183" s="37"/>
      <c r="EDB183" s="37"/>
      <c r="EDC183" s="37"/>
      <c r="EDD183" s="37"/>
      <c r="EDE183" s="37"/>
      <c r="EDF183" s="37"/>
      <c r="EDG183" s="37"/>
      <c r="EDH183" s="37"/>
      <c r="EDI183" s="37"/>
      <c r="EDJ183" s="37"/>
      <c r="EDK183" s="37"/>
      <c r="EDL183" s="37"/>
      <c r="EDM183" s="37"/>
      <c r="EDN183" s="37"/>
      <c r="EDO183" s="37"/>
      <c r="EDP183" s="37"/>
      <c r="EDQ183" s="37"/>
      <c r="EDR183" s="37"/>
      <c r="EDS183" s="37"/>
      <c r="EDT183" s="37"/>
      <c r="EDU183" s="37"/>
      <c r="EDV183" s="37"/>
      <c r="EDW183" s="37"/>
      <c r="EDX183" s="37"/>
      <c r="EDY183" s="37"/>
      <c r="EDZ183" s="37"/>
      <c r="EEA183" s="37"/>
      <c r="EEB183" s="37"/>
      <c r="EEC183" s="37"/>
      <c r="EED183" s="37"/>
      <c r="EEE183" s="37"/>
      <c r="EEF183" s="37"/>
      <c r="EEG183" s="37"/>
      <c r="EEH183" s="37"/>
      <c r="EEI183" s="37"/>
      <c r="EEJ183" s="37"/>
      <c r="EEK183" s="37"/>
      <c r="EEL183" s="37"/>
      <c r="EEM183" s="37"/>
      <c r="EEN183" s="37"/>
      <c r="EEO183" s="37"/>
      <c r="EEP183" s="37"/>
      <c r="EEQ183" s="37"/>
      <c r="EER183" s="37"/>
      <c r="EES183" s="37"/>
      <c r="EET183" s="37"/>
      <c r="EEU183" s="37"/>
      <c r="EEV183" s="37"/>
      <c r="EEW183" s="37"/>
      <c r="EEX183" s="37"/>
      <c r="EEY183" s="37"/>
      <c r="EEZ183" s="37"/>
      <c r="EFA183" s="37"/>
      <c r="EFB183" s="37"/>
      <c r="EFC183" s="37"/>
      <c r="EFD183" s="37"/>
      <c r="EFE183" s="37"/>
      <c r="EFF183" s="37"/>
      <c r="EFG183" s="37"/>
      <c r="EFH183" s="37"/>
      <c r="EFI183" s="37"/>
      <c r="EFJ183" s="37"/>
      <c r="EFK183" s="37"/>
      <c r="EFL183" s="37"/>
      <c r="EFM183" s="37"/>
      <c r="EFN183" s="37"/>
      <c r="EFO183" s="37"/>
      <c r="EFP183" s="37"/>
      <c r="EFQ183" s="37"/>
      <c r="EFR183" s="37"/>
      <c r="EFS183" s="37"/>
      <c r="EFT183" s="37"/>
      <c r="EFU183" s="37"/>
      <c r="EFV183" s="37"/>
      <c r="EFW183" s="37"/>
      <c r="EFX183" s="37"/>
      <c r="EFY183" s="37"/>
      <c r="EFZ183" s="37"/>
      <c r="EGA183" s="37"/>
      <c r="EGB183" s="37"/>
      <c r="EGC183" s="37"/>
      <c r="EGD183" s="37"/>
      <c r="EGE183" s="37"/>
      <c r="EGF183" s="37"/>
      <c r="EGG183" s="37"/>
      <c r="EGH183" s="37"/>
      <c r="EGI183" s="37"/>
      <c r="EGJ183" s="37"/>
      <c r="EGK183" s="37"/>
      <c r="EGL183" s="37"/>
      <c r="EGM183" s="37"/>
      <c r="EGN183" s="37"/>
      <c r="EGO183" s="37"/>
      <c r="EGP183" s="37"/>
      <c r="EGQ183" s="37"/>
      <c r="EGR183" s="37"/>
      <c r="EGS183" s="37"/>
      <c r="EGT183" s="37"/>
      <c r="EGU183" s="37"/>
      <c r="EGV183" s="37"/>
      <c r="EGW183" s="37"/>
      <c r="EGX183" s="37"/>
      <c r="EGY183" s="37"/>
      <c r="EGZ183" s="37"/>
      <c r="EHA183" s="37"/>
      <c r="EHB183" s="37"/>
      <c r="EHC183" s="37"/>
      <c r="EHD183" s="37"/>
      <c r="EHE183" s="37"/>
      <c r="EHF183" s="37"/>
      <c r="EHG183" s="37"/>
      <c r="EHH183" s="37"/>
      <c r="EHI183" s="37"/>
      <c r="EHJ183" s="37"/>
      <c r="EHK183" s="37"/>
      <c r="EHL183" s="37"/>
      <c r="EHM183" s="37"/>
      <c r="EHN183" s="37"/>
      <c r="EHO183" s="37"/>
      <c r="EHP183" s="37"/>
      <c r="EHQ183" s="37"/>
      <c r="EHR183" s="37"/>
      <c r="EHS183" s="37"/>
      <c r="EHT183" s="37"/>
      <c r="EHU183" s="37"/>
      <c r="EHV183" s="37"/>
      <c r="EHW183" s="37"/>
      <c r="EHX183" s="37"/>
      <c r="EHY183" s="37"/>
      <c r="EHZ183" s="37"/>
      <c r="EIA183" s="37"/>
      <c r="EIB183" s="37"/>
      <c r="EIC183" s="37"/>
      <c r="EID183" s="37"/>
      <c r="EIE183" s="37"/>
      <c r="EIF183" s="37"/>
      <c r="EIG183" s="37"/>
      <c r="EIH183" s="37"/>
      <c r="EII183" s="37"/>
      <c r="EIJ183" s="37"/>
      <c r="EIK183" s="37"/>
      <c r="EIL183" s="37"/>
      <c r="EIM183" s="37"/>
      <c r="EIN183" s="37"/>
      <c r="EIO183" s="37"/>
      <c r="EIP183" s="37"/>
      <c r="EIQ183" s="37"/>
      <c r="EIR183" s="37"/>
      <c r="EIS183" s="37"/>
      <c r="EIT183" s="37"/>
      <c r="EIU183" s="37"/>
      <c r="EIV183" s="37"/>
      <c r="EIW183" s="37"/>
      <c r="EIX183" s="37"/>
      <c r="EIY183" s="37"/>
      <c r="EIZ183" s="37"/>
      <c r="EJA183" s="37"/>
      <c r="EJB183" s="37"/>
      <c r="EJC183" s="37"/>
      <c r="EJD183" s="37"/>
      <c r="EJE183" s="37"/>
      <c r="EJF183" s="37"/>
      <c r="EJG183" s="37"/>
      <c r="EJH183" s="37"/>
      <c r="EJI183" s="37"/>
      <c r="EJJ183" s="37"/>
      <c r="EJK183" s="37"/>
      <c r="EJL183" s="37"/>
      <c r="EJM183" s="37"/>
      <c r="EJN183" s="37"/>
      <c r="EJO183" s="37"/>
      <c r="EJP183" s="37"/>
      <c r="EJQ183" s="37"/>
      <c r="EJR183" s="37"/>
      <c r="EJS183" s="37"/>
      <c r="EJT183" s="37"/>
      <c r="EJU183" s="37"/>
      <c r="EJV183" s="37"/>
      <c r="EJW183" s="37"/>
      <c r="EJX183" s="37"/>
      <c r="EJY183" s="37"/>
      <c r="EJZ183" s="37"/>
      <c r="EKA183" s="37"/>
      <c r="EKB183" s="37"/>
      <c r="EKC183" s="37"/>
      <c r="EKD183" s="37"/>
      <c r="EKE183" s="37"/>
      <c r="EKF183" s="37"/>
      <c r="EKG183" s="37"/>
      <c r="EKH183" s="37"/>
      <c r="EKI183" s="37"/>
      <c r="EKJ183" s="37"/>
      <c r="EKK183" s="37"/>
      <c r="EKL183" s="37"/>
      <c r="EKM183" s="37"/>
      <c r="EKN183" s="37"/>
      <c r="EKO183" s="37"/>
      <c r="EKP183" s="37"/>
      <c r="EKQ183" s="37"/>
      <c r="EKR183" s="37"/>
      <c r="EKS183" s="37"/>
      <c r="EKT183" s="37"/>
      <c r="EKU183" s="37"/>
      <c r="EKV183" s="37"/>
      <c r="EKW183" s="37"/>
      <c r="EKX183" s="37"/>
      <c r="EKY183" s="37"/>
      <c r="EKZ183" s="37"/>
      <c r="ELA183" s="37"/>
      <c r="ELB183" s="37"/>
      <c r="ELC183" s="37"/>
      <c r="ELD183" s="37"/>
      <c r="ELE183" s="37"/>
      <c r="ELF183" s="37"/>
      <c r="ELG183" s="37"/>
      <c r="ELH183" s="37"/>
      <c r="ELI183" s="37"/>
      <c r="ELJ183" s="37"/>
      <c r="ELK183" s="37"/>
      <c r="ELL183" s="37"/>
      <c r="ELM183" s="37"/>
      <c r="ELN183" s="37"/>
      <c r="ELO183" s="37"/>
      <c r="ELP183" s="37"/>
      <c r="ELQ183" s="37"/>
      <c r="ELR183" s="37"/>
      <c r="ELS183" s="37"/>
      <c r="ELT183" s="37"/>
      <c r="ELU183" s="37"/>
      <c r="ELV183" s="37"/>
      <c r="ELW183" s="37"/>
      <c r="ELX183" s="37"/>
      <c r="ELY183" s="37"/>
      <c r="ELZ183" s="37"/>
      <c r="EMA183" s="37"/>
      <c r="EMB183" s="37"/>
      <c r="EMC183" s="37"/>
      <c r="EMD183" s="37"/>
      <c r="EME183" s="37"/>
      <c r="EMF183" s="37"/>
      <c r="EMG183" s="37"/>
      <c r="EMH183" s="37"/>
      <c r="EMI183" s="37"/>
      <c r="EMJ183" s="37"/>
      <c r="EMK183" s="37"/>
      <c r="EML183" s="37"/>
      <c r="EMM183" s="37"/>
      <c r="EMN183" s="37"/>
      <c r="EMO183" s="37"/>
      <c r="EMP183" s="37"/>
      <c r="EMQ183" s="37"/>
      <c r="EMR183" s="37"/>
      <c r="EMS183" s="37"/>
      <c r="EMT183" s="37"/>
      <c r="EMU183" s="37"/>
      <c r="EMV183" s="37"/>
      <c r="EMW183" s="37"/>
      <c r="EMX183" s="37"/>
      <c r="EMY183" s="37"/>
      <c r="EMZ183" s="37"/>
      <c r="ENA183" s="37"/>
      <c r="ENB183" s="37"/>
      <c r="ENC183" s="37"/>
      <c r="END183" s="37"/>
      <c r="ENE183" s="37"/>
      <c r="ENF183" s="37"/>
      <c r="ENG183" s="37"/>
      <c r="ENH183" s="37"/>
      <c r="ENI183" s="37"/>
      <c r="ENJ183" s="37"/>
      <c r="ENK183" s="37"/>
      <c r="ENL183" s="37"/>
      <c r="ENM183" s="37"/>
      <c r="ENN183" s="37"/>
      <c r="ENO183" s="37"/>
      <c r="ENP183" s="37"/>
      <c r="ENQ183" s="37"/>
      <c r="ENR183" s="37"/>
      <c r="ENS183" s="37"/>
      <c r="ENT183" s="37"/>
      <c r="ENU183" s="37"/>
      <c r="ENV183" s="37"/>
      <c r="ENW183" s="37"/>
      <c r="ENX183" s="37"/>
      <c r="ENY183" s="37"/>
      <c r="ENZ183" s="37"/>
      <c r="EOA183" s="37"/>
      <c r="EOB183" s="37"/>
      <c r="EOC183" s="37"/>
      <c r="EOD183" s="37"/>
      <c r="EOE183" s="37"/>
      <c r="EOF183" s="37"/>
      <c r="EOG183" s="37"/>
      <c r="EOH183" s="37"/>
      <c r="EOI183" s="37"/>
      <c r="EOJ183" s="37"/>
      <c r="EOK183" s="37"/>
      <c r="EOL183" s="37"/>
      <c r="EOM183" s="37"/>
      <c r="EON183" s="37"/>
      <c r="EOO183" s="37"/>
      <c r="EOP183" s="37"/>
      <c r="EOQ183" s="37"/>
      <c r="EOR183" s="37"/>
      <c r="EOS183" s="37"/>
      <c r="EOT183" s="37"/>
      <c r="EOU183" s="37"/>
      <c r="EOV183" s="37"/>
      <c r="EOW183" s="37"/>
      <c r="EOX183" s="37"/>
      <c r="EOY183" s="37"/>
      <c r="EOZ183" s="37"/>
      <c r="EPA183" s="37"/>
      <c r="EPB183" s="37"/>
      <c r="EPC183" s="37"/>
      <c r="EPD183" s="37"/>
      <c r="EPE183" s="37"/>
      <c r="EPF183" s="37"/>
      <c r="EPG183" s="37"/>
      <c r="EPH183" s="37"/>
      <c r="EPI183" s="37"/>
      <c r="EPJ183" s="37"/>
      <c r="EPK183" s="37"/>
      <c r="EPL183" s="37"/>
      <c r="EPM183" s="37"/>
      <c r="EPN183" s="37"/>
      <c r="EPO183" s="37"/>
      <c r="EPP183" s="37"/>
      <c r="EPQ183" s="37"/>
      <c r="EPR183" s="37"/>
      <c r="EPS183" s="37"/>
      <c r="EPT183" s="37"/>
      <c r="EPU183" s="37"/>
      <c r="EPV183" s="37"/>
      <c r="EPW183" s="37"/>
      <c r="EPX183" s="37"/>
      <c r="EPY183" s="37"/>
      <c r="EPZ183" s="37"/>
      <c r="EQA183" s="37"/>
      <c r="EQB183" s="37"/>
      <c r="EQC183" s="37"/>
      <c r="EQD183" s="37"/>
      <c r="EQE183" s="37"/>
      <c r="EQF183" s="37"/>
      <c r="EQG183" s="37"/>
      <c r="EQH183" s="37"/>
      <c r="EQI183" s="37"/>
      <c r="EQJ183" s="37"/>
      <c r="EQK183" s="37"/>
      <c r="EQL183" s="37"/>
      <c r="EQM183" s="37"/>
      <c r="EQN183" s="37"/>
      <c r="EQO183" s="37"/>
      <c r="EQP183" s="37"/>
      <c r="EQQ183" s="37"/>
      <c r="EQR183" s="37"/>
      <c r="EQS183" s="37"/>
      <c r="EQT183" s="37"/>
      <c r="EQU183" s="37"/>
      <c r="EQV183" s="37"/>
      <c r="EQW183" s="37"/>
      <c r="EQX183" s="37"/>
      <c r="EQY183" s="37"/>
      <c r="EQZ183" s="37"/>
      <c r="ERA183" s="37"/>
      <c r="ERB183" s="37"/>
      <c r="ERC183" s="37"/>
      <c r="ERD183" s="37"/>
      <c r="ERE183" s="37"/>
      <c r="ERF183" s="37"/>
      <c r="ERG183" s="37"/>
      <c r="ERH183" s="37"/>
      <c r="ERI183" s="37"/>
      <c r="ERJ183" s="37"/>
      <c r="ERK183" s="37"/>
      <c r="ERL183" s="37"/>
      <c r="ERM183" s="37"/>
      <c r="ERN183" s="37"/>
      <c r="ERO183" s="37"/>
      <c r="ERP183" s="37"/>
      <c r="ERQ183" s="37"/>
      <c r="ERR183" s="37"/>
      <c r="ERS183" s="37"/>
      <c r="ERT183" s="37"/>
      <c r="ERU183" s="37"/>
      <c r="ERV183" s="37"/>
      <c r="ERW183" s="37"/>
      <c r="ERX183" s="37"/>
      <c r="ERY183" s="37"/>
      <c r="ERZ183" s="37"/>
      <c r="ESA183" s="37"/>
      <c r="ESB183" s="37"/>
      <c r="ESC183" s="37"/>
      <c r="ESD183" s="37"/>
      <c r="ESE183" s="37"/>
      <c r="ESF183" s="37"/>
      <c r="ESG183" s="37"/>
      <c r="ESH183" s="37"/>
      <c r="ESI183" s="37"/>
      <c r="ESJ183" s="37"/>
      <c r="ESK183" s="37"/>
      <c r="ESL183" s="37"/>
      <c r="ESM183" s="37"/>
      <c r="ESN183" s="37"/>
      <c r="ESO183" s="37"/>
      <c r="ESP183" s="37"/>
      <c r="ESQ183" s="37"/>
      <c r="ESR183" s="37"/>
      <c r="ESS183" s="37"/>
      <c r="EST183" s="37"/>
      <c r="ESU183" s="37"/>
      <c r="ESV183" s="37"/>
      <c r="ESW183" s="37"/>
      <c r="ESX183" s="37"/>
      <c r="ESY183" s="37"/>
      <c r="ESZ183" s="37"/>
      <c r="ETA183" s="37"/>
      <c r="ETB183" s="37"/>
      <c r="ETC183" s="37"/>
      <c r="ETD183" s="37"/>
      <c r="ETE183" s="37"/>
      <c r="ETF183" s="37"/>
      <c r="ETG183" s="37"/>
      <c r="ETH183" s="37"/>
      <c r="ETI183" s="37"/>
      <c r="ETJ183" s="37"/>
      <c r="ETK183" s="37"/>
      <c r="ETL183" s="37"/>
      <c r="ETM183" s="37"/>
      <c r="ETN183" s="37"/>
      <c r="ETO183" s="37"/>
      <c r="ETP183" s="37"/>
      <c r="ETQ183" s="37"/>
      <c r="ETR183" s="37"/>
      <c r="ETS183" s="37"/>
      <c r="ETT183" s="37"/>
      <c r="ETU183" s="37"/>
      <c r="ETV183" s="37"/>
      <c r="ETW183" s="37"/>
      <c r="ETX183" s="37"/>
      <c r="ETY183" s="37"/>
      <c r="ETZ183" s="37"/>
      <c r="EUA183" s="37"/>
      <c r="EUB183" s="37"/>
      <c r="EUC183" s="37"/>
      <c r="EUD183" s="37"/>
      <c r="EUE183" s="37"/>
      <c r="EUF183" s="37"/>
      <c r="EUG183" s="37"/>
      <c r="EUH183" s="37"/>
      <c r="EUI183" s="37"/>
      <c r="EUJ183" s="37"/>
      <c r="EUK183" s="37"/>
      <c r="EUL183" s="37"/>
      <c r="EUM183" s="37"/>
      <c r="EUN183" s="37"/>
      <c r="EUO183" s="37"/>
      <c r="EUP183" s="37"/>
      <c r="EUQ183" s="37"/>
      <c r="EUR183" s="37"/>
      <c r="EUS183" s="37"/>
      <c r="EUT183" s="37"/>
      <c r="EUU183" s="37"/>
      <c r="EUV183" s="37"/>
      <c r="EUW183" s="37"/>
      <c r="EUX183" s="37"/>
      <c r="EUY183" s="37"/>
      <c r="EUZ183" s="37"/>
      <c r="EVA183" s="37"/>
      <c r="EVB183" s="37"/>
      <c r="EVC183" s="37"/>
      <c r="EVD183" s="37"/>
      <c r="EVE183" s="37"/>
      <c r="EVF183" s="37"/>
      <c r="EVG183" s="37"/>
      <c r="EVH183" s="37"/>
      <c r="EVI183" s="37"/>
      <c r="EVJ183" s="37"/>
      <c r="EVK183" s="37"/>
      <c r="EVL183" s="37"/>
      <c r="EVM183" s="37"/>
      <c r="EVN183" s="37"/>
      <c r="EVO183" s="37"/>
      <c r="EVP183" s="37"/>
      <c r="EVQ183" s="37"/>
      <c r="EVR183" s="37"/>
      <c r="EVS183" s="37"/>
      <c r="EVT183" s="37"/>
      <c r="EVU183" s="37"/>
      <c r="EVV183" s="37"/>
      <c r="EVW183" s="37"/>
      <c r="EVX183" s="37"/>
      <c r="EVY183" s="37"/>
      <c r="EVZ183" s="37"/>
      <c r="EWA183" s="37"/>
      <c r="EWB183" s="37"/>
      <c r="EWC183" s="37"/>
      <c r="EWD183" s="37"/>
      <c r="EWE183" s="37"/>
      <c r="EWF183" s="37"/>
      <c r="EWG183" s="37"/>
      <c r="EWH183" s="37"/>
      <c r="EWI183" s="37"/>
      <c r="EWJ183" s="37"/>
      <c r="EWK183" s="37"/>
      <c r="EWL183" s="37"/>
      <c r="EWM183" s="37"/>
      <c r="EWN183" s="37"/>
      <c r="EWO183" s="37"/>
      <c r="EWP183" s="37"/>
      <c r="EWQ183" s="37"/>
      <c r="EWR183" s="37"/>
      <c r="EWS183" s="37"/>
      <c r="EWT183" s="37"/>
      <c r="EWU183" s="37"/>
      <c r="EWV183" s="37"/>
      <c r="EWW183" s="37"/>
      <c r="EWX183" s="37"/>
      <c r="EWY183" s="37"/>
      <c r="EWZ183" s="37"/>
      <c r="EXA183" s="37"/>
      <c r="EXB183" s="37"/>
      <c r="EXC183" s="37"/>
      <c r="EXD183" s="37"/>
      <c r="EXE183" s="37"/>
      <c r="EXF183" s="37"/>
      <c r="EXG183" s="37"/>
      <c r="EXH183" s="37"/>
      <c r="EXI183" s="37"/>
      <c r="EXJ183" s="37"/>
      <c r="EXK183" s="37"/>
      <c r="EXL183" s="37"/>
      <c r="EXM183" s="37"/>
      <c r="EXN183" s="37"/>
      <c r="EXO183" s="37"/>
      <c r="EXP183" s="37"/>
      <c r="EXQ183" s="37"/>
      <c r="EXR183" s="37"/>
      <c r="EXS183" s="37"/>
      <c r="EXT183" s="37"/>
      <c r="EXU183" s="37"/>
      <c r="EXV183" s="37"/>
      <c r="EXW183" s="37"/>
      <c r="EXX183" s="37"/>
      <c r="EXY183" s="37"/>
      <c r="EXZ183" s="37"/>
      <c r="EYA183" s="37"/>
      <c r="EYB183" s="37"/>
      <c r="EYC183" s="37"/>
      <c r="EYD183" s="37"/>
      <c r="EYE183" s="37"/>
      <c r="EYF183" s="37"/>
      <c r="EYG183" s="37"/>
      <c r="EYH183" s="37"/>
      <c r="EYI183" s="37"/>
      <c r="EYJ183" s="37"/>
      <c r="EYK183" s="37"/>
      <c r="EYL183" s="37"/>
      <c r="EYM183" s="37"/>
      <c r="EYN183" s="37"/>
      <c r="EYO183" s="37"/>
      <c r="EYP183" s="37"/>
      <c r="EYQ183" s="37"/>
      <c r="EYR183" s="37"/>
      <c r="EYS183" s="37"/>
      <c r="EYT183" s="37"/>
      <c r="EYU183" s="37"/>
      <c r="EYV183" s="37"/>
      <c r="EYW183" s="37"/>
      <c r="EYX183" s="37"/>
      <c r="EYY183" s="37"/>
      <c r="EYZ183" s="37"/>
      <c r="EZA183" s="37"/>
      <c r="EZB183" s="37"/>
      <c r="EZC183" s="37"/>
      <c r="EZD183" s="37"/>
      <c r="EZE183" s="37"/>
      <c r="EZF183" s="37"/>
      <c r="EZG183" s="37"/>
      <c r="EZH183" s="37"/>
      <c r="EZI183" s="37"/>
      <c r="EZJ183" s="37"/>
      <c r="EZK183" s="37"/>
      <c r="EZL183" s="37"/>
      <c r="EZM183" s="37"/>
      <c r="EZN183" s="37"/>
      <c r="EZO183" s="37"/>
      <c r="EZP183" s="37"/>
      <c r="EZQ183" s="37"/>
      <c r="EZR183" s="37"/>
      <c r="EZS183" s="37"/>
      <c r="EZT183" s="37"/>
      <c r="EZU183" s="37"/>
      <c r="EZV183" s="37"/>
      <c r="EZW183" s="37"/>
      <c r="EZX183" s="37"/>
      <c r="EZY183" s="37"/>
      <c r="EZZ183" s="37"/>
      <c r="FAA183" s="37"/>
      <c r="FAB183" s="37"/>
      <c r="FAC183" s="37"/>
      <c r="FAD183" s="37"/>
      <c r="FAE183" s="37"/>
      <c r="FAF183" s="37"/>
      <c r="FAG183" s="37"/>
      <c r="FAH183" s="37"/>
      <c r="FAI183" s="37"/>
      <c r="FAJ183" s="37"/>
      <c r="FAK183" s="37"/>
      <c r="FAL183" s="37"/>
      <c r="FAM183" s="37"/>
      <c r="FAN183" s="37"/>
      <c r="FAO183" s="37"/>
      <c r="FAP183" s="37"/>
      <c r="FAQ183" s="37"/>
      <c r="FAR183" s="37"/>
      <c r="FAS183" s="37"/>
      <c r="FAT183" s="37"/>
      <c r="FAU183" s="37"/>
      <c r="FAV183" s="37"/>
      <c r="FAW183" s="37"/>
      <c r="FAX183" s="37"/>
      <c r="FAY183" s="37"/>
      <c r="FAZ183" s="37"/>
      <c r="FBA183" s="37"/>
      <c r="FBB183" s="37"/>
      <c r="FBC183" s="37"/>
      <c r="FBD183" s="37"/>
      <c r="FBE183" s="37"/>
      <c r="FBF183" s="37"/>
      <c r="FBG183" s="37"/>
      <c r="FBH183" s="37"/>
      <c r="FBI183" s="37"/>
      <c r="FBJ183" s="37"/>
      <c r="FBK183" s="37"/>
      <c r="FBL183" s="37"/>
      <c r="FBM183" s="37"/>
      <c r="FBN183" s="37"/>
      <c r="FBO183" s="37"/>
      <c r="FBP183" s="37"/>
      <c r="FBQ183" s="37"/>
      <c r="FBR183" s="37"/>
      <c r="FBS183" s="37"/>
      <c r="FBT183" s="37"/>
      <c r="FBU183" s="37"/>
      <c r="FBV183" s="37"/>
      <c r="FBW183" s="37"/>
      <c r="FBX183" s="37"/>
      <c r="FBY183" s="37"/>
      <c r="FBZ183" s="37"/>
      <c r="FCA183" s="37"/>
      <c r="FCB183" s="37"/>
      <c r="FCC183" s="37"/>
      <c r="FCD183" s="37"/>
      <c r="FCE183" s="37"/>
      <c r="FCF183" s="37"/>
      <c r="FCG183" s="37"/>
      <c r="FCH183" s="37"/>
      <c r="FCI183" s="37"/>
      <c r="FCJ183" s="37"/>
      <c r="FCK183" s="37"/>
      <c r="FCL183" s="37"/>
      <c r="FCM183" s="37"/>
      <c r="FCN183" s="37"/>
      <c r="FCO183" s="37"/>
      <c r="FCP183" s="37"/>
      <c r="FCQ183" s="37"/>
      <c r="FCR183" s="37"/>
      <c r="FCS183" s="37"/>
      <c r="FCT183" s="37"/>
      <c r="FCU183" s="37"/>
      <c r="FCV183" s="37"/>
      <c r="FCW183" s="37"/>
      <c r="FCX183" s="37"/>
      <c r="FCY183" s="37"/>
      <c r="FCZ183" s="37"/>
      <c r="FDA183" s="37"/>
      <c r="FDB183" s="37"/>
      <c r="FDC183" s="37"/>
      <c r="FDD183" s="37"/>
      <c r="FDE183" s="37"/>
      <c r="FDF183" s="37"/>
      <c r="FDG183" s="37"/>
      <c r="FDH183" s="37"/>
      <c r="FDI183" s="37"/>
      <c r="FDJ183" s="37"/>
      <c r="FDK183" s="37"/>
      <c r="FDL183" s="37"/>
      <c r="FDM183" s="37"/>
      <c r="FDN183" s="37"/>
      <c r="FDO183" s="37"/>
      <c r="FDP183" s="37"/>
      <c r="FDQ183" s="37"/>
      <c r="FDR183" s="37"/>
      <c r="FDS183" s="37"/>
      <c r="FDT183" s="37"/>
      <c r="FDU183" s="37"/>
      <c r="FDV183" s="37"/>
      <c r="FDW183" s="37"/>
      <c r="FDX183" s="37"/>
      <c r="FDY183" s="37"/>
      <c r="FDZ183" s="37"/>
      <c r="FEA183" s="37"/>
      <c r="FEB183" s="37"/>
      <c r="FEC183" s="37"/>
      <c r="FED183" s="37"/>
      <c r="FEE183" s="37"/>
      <c r="FEF183" s="37"/>
      <c r="FEG183" s="37"/>
      <c r="FEH183" s="37"/>
      <c r="FEI183" s="37"/>
      <c r="FEJ183" s="37"/>
      <c r="FEK183" s="37"/>
      <c r="FEL183" s="37"/>
      <c r="FEM183" s="37"/>
      <c r="FEN183" s="37"/>
      <c r="FEO183" s="37"/>
      <c r="FEP183" s="37"/>
      <c r="FEQ183" s="37"/>
      <c r="FER183" s="37"/>
      <c r="FES183" s="37"/>
      <c r="FET183" s="37"/>
      <c r="FEU183" s="37"/>
      <c r="FEV183" s="37"/>
      <c r="FEW183" s="37"/>
      <c r="FEX183" s="37"/>
      <c r="FEY183" s="37"/>
      <c r="FEZ183" s="37"/>
      <c r="FFA183" s="37"/>
      <c r="FFB183" s="37"/>
      <c r="FFC183" s="37"/>
      <c r="FFD183" s="37"/>
      <c r="FFE183" s="37"/>
      <c r="FFF183" s="37"/>
      <c r="FFG183" s="37"/>
      <c r="FFH183" s="37"/>
      <c r="FFI183" s="37"/>
      <c r="FFJ183" s="37"/>
      <c r="FFK183" s="37"/>
      <c r="FFL183" s="37"/>
      <c r="FFM183" s="37"/>
      <c r="FFN183" s="37"/>
      <c r="FFO183" s="37"/>
      <c r="FFP183" s="37"/>
      <c r="FFQ183" s="37"/>
      <c r="FFR183" s="37"/>
      <c r="FFS183" s="37"/>
      <c r="FFT183" s="37"/>
      <c r="FFU183" s="37"/>
      <c r="FFV183" s="37"/>
      <c r="FFW183" s="37"/>
      <c r="FFX183" s="37"/>
      <c r="FFY183" s="37"/>
      <c r="FFZ183" s="37"/>
      <c r="FGA183" s="37"/>
      <c r="FGB183" s="37"/>
      <c r="FGC183" s="37"/>
      <c r="FGD183" s="37"/>
      <c r="FGE183" s="37"/>
      <c r="FGF183" s="37"/>
      <c r="FGG183" s="37"/>
      <c r="FGH183" s="37"/>
      <c r="FGI183" s="37"/>
      <c r="FGJ183" s="37"/>
      <c r="FGK183" s="37"/>
      <c r="FGL183" s="37"/>
      <c r="FGM183" s="37"/>
      <c r="FGN183" s="37"/>
      <c r="FGO183" s="37"/>
      <c r="FGP183" s="37"/>
      <c r="FGQ183" s="37"/>
      <c r="FGR183" s="37"/>
      <c r="FGS183" s="37"/>
      <c r="FGT183" s="37"/>
      <c r="FGU183" s="37"/>
      <c r="FGV183" s="37"/>
      <c r="FGW183" s="37"/>
      <c r="FGX183" s="37"/>
      <c r="FGY183" s="37"/>
      <c r="FGZ183" s="37"/>
      <c r="FHA183" s="37"/>
      <c r="FHB183" s="37"/>
      <c r="FHC183" s="37"/>
      <c r="FHD183" s="37"/>
      <c r="FHE183" s="37"/>
      <c r="FHF183" s="37"/>
      <c r="FHG183" s="37"/>
      <c r="FHH183" s="37"/>
      <c r="FHI183" s="37"/>
      <c r="FHJ183" s="37"/>
      <c r="FHK183" s="37"/>
      <c r="FHL183" s="37"/>
      <c r="FHM183" s="37"/>
      <c r="FHN183" s="37"/>
      <c r="FHO183" s="37"/>
      <c r="FHP183" s="37"/>
      <c r="FHQ183" s="37"/>
      <c r="FHR183" s="37"/>
      <c r="FHS183" s="37"/>
      <c r="FHT183" s="37"/>
      <c r="FHU183" s="37"/>
      <c r="FHV183" s="37"/>
      <c r="FHW183" s="37"/>
      <c r="FHX183" s="37"/>
      <c r="FHY183" s="37"/>
      <c r="FHZ183" s="37"/>
      <c r="FIA183" s="37"/>
      <c r="FIB183" s="37"/>
      <c r="FIC183" s="37"/>
      <c r="FID183" s="37"/>
      <c r="FIE183" s="37"/>
      <c r="FIF183" s="37"/>
      <c r="FIG183" s="37"/>
      <c r="FIH183" s="37"/>
      <c r="FII183" s="37"/>
      <c r="FIJ183" s="37"/>
      <c r="FIK183" s="37"/>
      <c r="FIL183" s="37"/>
      <c r="FIM183" s="37"/>
      <c r="FIN183" s="37"/>
      <c r="FIO183" s="37"/>
      <c r="FIP183" s="37"/>
      <c r="FIQ183" s="37"/>
      <c r="FIR183" s="37"/>
      <c r="FIS183" s="37"/>
      <c r="FIT183" s="37"/>
      <c r="FIU183" s="37"/>
      <c r="FIV183" s="37"/>
      <c r="FIW183" s="37"/>
      <c r="FIX183" s="37"/>
      <c r="FIY183" s="37"/>
      <c r="FIZ183" s="37"/>
      <c r="FJA183" s="37"/>
      <c r="FJB183" s="37"/>
      <c r="FJC183" s="37"/>
      <c r="FJD183" s="37"/>
      <c r="FJE183" s="37"/>
      <c r="FJF183" s="37"/>
      <c r="FJG183" s="37"/>
      <c r="FJH183" s="37"/>
      <c r="FJI183" s="37"/>
      <c r="FJJ183" s="37"/>
      <c r="FJK183" s="37"/>
      <c r="FJL183" s="37"/>
      <c r="FJM183" s="37"/>
      <c r="FJN183" s="37"/>
      <c r="FJO183" s="37"/>
      <c r="FJP183" s="37"/>
      <c r="FJQ183" s="37"/>
      <c r="FJR183" s="37"/>
      <c r="FJS183" s="37"/>
      <c r="FJT183" s="37"/>
      <c r="FJU183" s="37"/>
      <c r="FJV183" s="37"/>
      <c r="FJW183" s="37"/>
      <c r="FJX183" s="37"/>
      <c r="FJY183" s="37"/>
      <c r="FJZ183" s="37"/>
      <c r="FKA183" s="37"/>
      <c r="FKB183" s="37"/>
      <c r="FKC183" s="37"/>
      <c r="FKD183" s="37"/>
      <c r="FKE183" s="37"/>
      <c r="FKF183" s="37"/>
      <c r="FKG183" s="37"/>
      <c r="FKH183" s="37"/>
      <c r="FKI183" s="37"/>
      <c r="FKJ183" s="37"/>
      <c r="FKK183" s="37"/>
      <c r="FKL183" s="37"/>
      <c r="FKM183" s="37"/>
      <c r="FKN183" s="37"/>
      <c r="FKO183" s="37"/>
      <c r="FKP183" s="37"/>
      <c r="FKQ183" s="37"/>
      <c r="FKR183" s="37"/>
      <c r="FKS183" s="37"/>
      <c r="FKT183" s="37"/>
      <c r="FKU183" s="37"/>
      <c r="FKV183" s="37"/>
      <c r="FKW183" s="37"/>
      <c r="FKX183" s="37"/>
      <c r="FKY183" s="37"/>
      <c r="FKZ183" s="37"/>
      <c r="FLA183" s="37"/>
      <c r="FLB183" s="37"/>
      <c r="FLC183" s="37"/>
      <c r="FLD183" s="37"/>
      <c r="FLE183" s="37"/>
      <c r="FLF183" s="37"/>
      <c r="FLG183" s="37"/>
      <c r="FLH183" s="37"/>
      <c r="FLI183" s="37"/>
      <c r="FLJ183" s="37"/>
      <c r="FLK183" s="37"/>
      <c r="FLL183" s="37"/>
      <c r="FLM183" s="37"/>
      <c r="FLN183" s="37"/>
      <c r="FLO183" s="37"/>
      <c r="FLP183" s="37"/>
      <c r="FLQ183" s="37"/>
      <c r="FLR183" s="37"/>
      <c r="FLS183" s="37"/>
      <c r="FLT183" s="37"/>
      <c r="FLU183" s="37"/>
      <c r="FLV183" s="37"/>
      <c r="FLW183" s="37"/>
      <c r="FLX183" s="37"/>
      <c r="FLY183" s="37"/>
      <c r="FLZ183" s="37"/>
      <c r="FMA183" s="37"/>
      <c r="FMB183" s="37"/>
      <c r="FMC183" s="37"/>
      <c r="FMD183" s="37"/>
      <c r="FME183" s="37"/>
      <c r="FMF183" s="37"/>
      <c r="FMG183" s="37"/>
      <c r="FMH183" s="37"/>
      <c r="FMI183" s="37"/>
      <c r="FMJ183" s="37"/>
      <c r="FMK183" s="37"/>
      <c r="FML183" s="37"/>
      <c r="FMM183" s="37"/>
      <c r="FMN183" s="37"/>
      <c r="FMO183" s="37"/>
      <c r="FMP183" s="37"/>
      <c r="FMQ183" s="37"/>
      <c r="FMR183" s="37"/>
      <c r="FMS183" s="37"/>
      <c r="FMT183" s="37"/>
      <c r="FMU183" s="37"/>
      <c r="FMV183" s="37"/>
      <c r="FMW183" s="37"/>
      <c r="FMX183" s="37"/>
      <c r="FMY183" s="37"/>
      <c r="FMZ183" s="37"/>
      <c r="FNA183" s="37"/>
      <c r="FNB183" s="37"/>
      <c r="FNC183" s="37"/>
      <c r="FND183" s="37"/>
      <c r="FNE183" s="37"/>
      <c r="FNF183" s="37"/>
      <c r="FNG183" s="37"/>
      <c r="FNH183" s="37"/>
      <c r="FNI183" s="37"/>
      <c r="FNJ183" s="37"/>
      <c r="FNK183" s="37"/>
      <c r="FNL183" s="37"/>
      <c r="FNM183" s="37"/>
      <c r="FNN183" s="37"/>
      <c r="FNO183" s="37"/>
      <c r="FNP183" s="37"/>
      <c r="FNQ183" s="37"/>
      <c r="FNR183" s="37"/>
      <c r="FNS183" s="37"/>
      <c r="FNT183" s="37"/>
      <c r="FNU183" s="37"/>
      <c r="FNV183" s="37"/>
      <c r="FNW183" s="37"/>
      <c r="FNX183" s="37"/>
      <c r="FNY183" s="37"/>
      <c r="FNZ183" s="37"/>
      <c r="FOA183" s="37"/>
      <c r="FOB183" s="37"/>
      <c r="FOC183" s="37"/>
      <c r="FOD183" s="37"/>
      <c r="FOE183" s="37"/>
      <c r="FOF183" s="37"/>
      <c r="FOG183" s="37"/>
      <c r="FOH183" s="37"/>
      <c r="FOI183" s="37"/>
      <c r="FOJ183" s="37"/>
      <c r="FOK183" s="37"/>
      <c r="FOL183" s="37"/>
      <c r="FOM183" s="37"/>
      <c r="FON183" s="37"/>
      <c r="FOO183" s="37"/>
      <c r="FOP183" s="37"/>
      <c r="FOQ183" s="37"/>
      <c r="FOR183" s="37"/>
      <c r="FOS183" s="37"/>
      <c r="FOT183" s="37"/>
      <c r="FOU183" s="37"/>
      <c r="FOV183" s="37"/>
      <c r="FOW183" s="37"/>
      <c r="FOX183" s="37"/>
      <c r="FOY183" s="37"/>
      <c r="FOZ183" s="37"/>
      <c r="FPA183" s="37"/>
      <c r="FPB183" s="37"/>
      <c r="FPC183" s="37"/>
      <c r="FPD183" s="37"/>
      <c r="FPE183" s="37"/>
      <c r="FPF183" s="37"/>
      <c r="FPG183" s="37"/>
      <c r="FPH183" s="37"/>
      <c r="FPI183" s="37"/>
      <c r="FPJ183" s="37"/>
      <c r="FPK183" s="37"/>
      <c r="FPL183" s="37"/>
      <c r="FPM183" s="37"/>
      <c r="FPN183" s="37"/>
      <c r="FPO183" s="37"/>
      <c r="FPP183" s="37"/>
      <c r="FPQ183" s="37"/>
      <c r="FPR183" s="37"/>
      <c r="FPS183" s="37"/>
      <c r="FPT183" s="37"/>
      <c r="FPU183" s="37"/>
      <c r="FPV183" s="37"/>
      <c r="FPW183" s="37"/>
      <c r="FPX183" s="37"/>
      <c r="FPY183" s="37"/>
      <c r="FPZ183" s="37"/>
      <c r="FQA183" s="37"/>
      <c r="FQB183" s="37"/>
      <c r="FQC183" s="37"/>
      <c r="FQD183" s="37"/>
      <c r="FQE183" s="37"/>
      <c r="FQF183" s="37"/>
      <c r="FQG183" s="37"/>
      <c r="FQH183" s="37"/>
      <c r="FQI183" s="37"/>
      <c r="FQJ183" s="37"/>
      <c r="FQK183" s="37"/>
      <c r="FQL183" s="37"/>
      <c r="FQM183" s="37"/>
      <c r="FQN183" s="37"/>
      <c r="FQO183" s="37"/>
      <c r="FQP183" s="37"/>
      <c r="FQQ183" s="37"/>
      <c r="FQR183" s="37"/>
      <c r="FQS183" s="37"/>
      <c r="FQT183" s="37"/>
      <c r="FQU183" s="37"/>
      <c r="FQV183" s="37"/>
      <c r="FQW183" s="37"/>
      <c r="FQX183" s="37"/>
      <c r="FQY183" s="37"/>
      <c r="FQZ183" s="37"/>
      <c r="FRA183" s="37"/>
      <c r="FRB183" s="37"/>
      <c r="FRC183" s="37"/>
      <c r="FRD183" s="37"/>
      <c r="FRE183" s="37"/>
      <c r="FRF183" s="37"/>
      <c r="FRG183" s="37"/>
      <c r="FRH183" s="37"/>
      <c r="FRI183" s="37"/>
      <c r="FRJ183" s="37"/>
      <c r="FRK183" s="37"/>
      <c r="FRL183" s="37"/>
      <c r="FRM183" s="37"/>
      <c r="FRN183" s="37"/>
      <c r="FRO183" s="37"/>
      <c r="FRP183" s="37"/>
      <c r="FRQ183" s="37"/>
      <c r="FRR183" s="37"/>
      <c r="FRS183" s="37"/>
      <c r="FRT183" s="37"/>
      <c r="FRU183" s="37"/>
      <c r="FRV183" s="37"/>
      <c r="FRW183" s="37"/>
      <c r="FRX183" s="37"/>
      <c r="FRY183" s="37"/>
      <c r="FRZ183" s="37"/>
      <c r="FSA183" s="37"/>
      <c r="FSB183" s="37"/>
      <c r="FSC183" s="37"/>
      <c r="FSD183" s="37"/>
      <c r="FSE183" s="37"/>
      <c r="FSF183" s="37"/>
      <c r="FSG183" s="37"/>
      <c r="FSH183" s="37"/>
      <c r="FSI183" s="37"/>
      <c r="FSJ183" s="37"/>
      <c r="FSK183" s="37"/>
      <c r="FSL183" s="37"/>
      <c r="FSM183" s="37"/>
      <c r="FSN183" s="37"/>
      <c r="FSO183" s="37"/>
      <c r="FSP183" s="37"/>
      <c r="FSQ183" s="37"/>
      <c r="FSR183" s="37"/>
      <c r="FSS183" s="37"/>
      <c r="FST183" s="37"/>
      <c r="FSU183" s="37"/>
      <c r="FSV183" s="37"/>
      <c r="FSW183" s="37"/>
      <c r="FSX183" s="37"/>
      <c r="FSY183" s="37"/>
      <c r="FSZ183" s="37"/>
      <c r="FTA183" s="37"/>
      <c r="FTB183" s="37"/>
      <c r="FTC183" s="37"/>
      <c r="FTD183" s="37"/>
      <c r="FTE183" s="37"/>
      <c r="FTF183" s="37"/>
      <c r="FTG183" s="37"/>
      <c r="FTH183" s="37"/>
      <c r="FTI183" s="37"/>
      <c r="FTJ183" s="37"/>
      <c r="FTK183" s="37"/>
      <c r="FTL183" s="37"/>
      <c r="FTM183" s="37"/>
      <c r="FTN183" s="37"/>
      <c r="FTO183" s="37"/>
      <c r="FTP183" s="37"/>
      <c r="FTQ183" s="37"/>
      <c r="FTR183" s="37"/>
      <c r="FTS183" s="37"/>
      <c r="FTT183" s="37"/>
      <c r="FTU183" s="37"/>
      <c r="FTV183" s="37"/>
      <c r="FTW183" s="37"/>
      <c r="FTX183" s="37"/>
      <c r="FTY183" s="37"/>
      <c r="FTZ183" s="37"/>
      <c r="FUA183" s="37"/>
      <c r="FUB183" s="37"/>
      <c r="FUC183" s="37"/>
      <c r="FUD183" s="37"/>
      <c r="FUE183" s="37"/>
      <c r="FUF183" s="37"/>
      <c r="FUG183" s="37"/>
      <c r="FUH183" s="37"/>
      <c r="FUI183" s="37"/>
      <c r="FUJ183" s="37"/>
      <c r="FUK183" s="37"/>
      <c r="FUL183" s="37"/>
      <c r="FUM183" s="37"/>
      <c r="FUN183" s="37"/>
      <c r="FUO183" s="37"/>
      <c r="FUP183" s="37"/>
      <c r="FUQ183" s="37"/>
      <c r="FUR183" s="37"/>
      <c r="FUS183" s="37"/>
      <c r="FUT183" s="37"/>
      <c r="FUU183" s="37"/>
      <c r="FUV183" s="37"/>
      <c r="FUW183" s="37"/>
      <c r="FUX183" s="37"/>
      <c r="FUY183" s="37"/>
      <c r="FUZ183" s="37"/>
      <c r="FVA183" s="37"/>
      <c r="FVB183" s="37"/>
      <c r="FVC183" s="37"/>
      <c r="FVD183" s="37"/>
      <c r="FVE183" s="37"/>
      <c r="FVF183" s="37"/>
      <c r="FVG183" s="37"/>
      <c r="FVH183" s="37"/>
      <c r="FVI183" s="37"/>
      <c r="FVJ183" s="37"/>
      <c r="FVK183" s="37"/>
      <c r="FVL183" s="37"/>
      <c r="FVM183" s="37"/>
      <c r="FVN183" s="37"/>
      <c r="FVO183" s="37"/>
      <c r="FVP183" s="37"/>
      <c r="FVQ183" s="37"/>
      <c r="FVR183" s="37"/>
      <c r="FVS183" s="37"/>
      <c r="FVT183" s="37"/>
      <c r="FVU183" s="37"/>
      <c r="FVV183" s="37"/>
      <c r="FVW183" s="37"/>
      <c r="FVX183" s="37"/>
      <c r="FVY183" s="37"/>
      <c r="FVZ183" s="37"/>
      <c r="FWA183" s="37"/>
      <c r="FWB183" s="37"/>
      <c r="FWC183" s="37"/>
      <c r="FWD183" s="37"/>
      <c r="FWE183" s="37"/>
      <c r="FWF183" s="37"/>
      <c r="FWG183" s="37"/>
      <c r="FWH183" s="37"/>
      <c r="FWI183" s="37"/>
      <c r="FWJ183" s="37"/>
      <c r="FWK183" s="37"/>
      <c r="FWL183" s="37"/>
      <c r="FWM183" s="37"/>
      <c r="FWN183" s="37"/>
      <c r="FWO183" s="37"/>
      <c r="FWP183" s="37"/>
      <c r="FWQ183" s="37"/>
      <c r="FWR183" s="37"/>
      <c r="FWS183" s="37"/>
      <c r="FWT183" s="37"/>
      <c r="FWU183" s="37"/>
      <c r="FWV183" s="37"/>
      <c r="FWW183" s="37"/>
      <c r="FWX183" s="37"/>
      <c r="FWY183" s="37"/>
      <c r="FWZ183" s="37"/>
      <c r="FXA183" s="37"/>
      <c r="FXB183" s="37"/>
      <c r="FXC183" s="37"/>
      <c r="FXD183" s="37"/>
      <c r="FXE183" s="37"/>
      <c r="FXF183" s="37"/>
      <c r="FXG183" s="37"/>
      <c r="FXH183" s="37"/>
      <c r="FXI183" s="37"/>
      <c r="FXJ183" s="37"/>
      <c r="FXK183" s="37"/>
      <c r="FXL183" s="37"/>
      <c r="FXM183" s="37"/>
      <c r="FXN183" s="37"/>
      <c r="FXO183" s="37"/>
      <c r="FXP183" s="37"/>
      <c r="FXQ183" s="37"/>
      <c r="FXR183" s="37"/>
      <c r="FXS183" s="37"/>
      <c r="FXT183" s="37"/>
      <c r="FXU183" s="37"/>
      <c r="FXV183" s="37"/>
      <c r="FXW183" s="37"/>
      <c r="FXX183" s="37"/>
      <c r="FXY183" s="37"/>
      <c r="FXZ183" s="37"/>
      <c r="FYA183" s="37"/>
      <c r="FYB183" s="37"/>
      <c r="FYC183" s="37"/>
      <c r="FYD183" s="37"/>
      <c r="FYE183" s="37"/>
      <c r="FYF183" s="37"/>
      <c r="FYG183" s="37"/>
      <c r="FYH183" s="37"/>
      <c r="FYI183" s="37"/>
      <c r="FYJ183" s="37"/>
      <c r="FYK183" s="37"/>
      <c r="FYL183" s="37"/>
      <c r="FYM183" s="37"/>
      <c r="FYN183" s="37"/>
      <c r="FYO183" s="37"/>
      <c r="FYP183" s="37"/>
      <c r="FYQ183" s="37"/>
      <c r="FYR183" s="37"/>
      <c r="FYS183" s="37"/>
      <c r="FYT183" s="37"/>
      <c r="FYU183" s="37"/>
      <c r="FYV183" s="37"/>
      <c r="FYW183" s="37"/>
      <c r="FYX183" s="37"/>
      <c r="FYY183" s="37"/>
      <c r="FYZ183" s="37"/>
      <c r="FZA183" s="37"/>
      <c r="FZB183" s="37"/>
      <c r="FZC183" s="37"/>
      <c r="FZD183" s="37"/>
      <c r="FZE183" s="37"/>
      <c r="FZF183" s="37"/>
      <c r="FZG183" s="37"/>
      <c r="FZH183" s="37"/>
      <c r="FZI183" s="37"/>
      <c r="FZJ183" s="37"/>
      <c r="FZK183" s="37"/>
      <c r="FZL183" s="37"/>
      <c r="FZM183" s="37"/>
      <c r="FZN183" s="37"/>
      <c r="FZO183" s="37"/>
      <c r="FZP183" s="37"/>
      <c r="FZQ183" s="37"/>
      <c r="FZR183" s="37"/>
      <c r="FZS183" s="37"/>
      <c r="FZT183" s="37"/>
      <c r="FZU183" s="37"/>
      <c r="FZV183" s="37"/>
      <c r="FZW183" s="37"/>
      <c r="FZX183" s="37"/>
      <c r="FZY183" s="37"/>
      <c r="FZZ183" s="37"/>
      <c r="GAA183" s="37"/>
      <c r="GAB183" s="37"/>
      <c r="GAC183" s="37"/>
      <c r="GAD183" s="37"/>
      <c r="GAE183" s="37"/>
      <c r="GAF183" s="37"/>
      <c r="GAG183" s="37"/>
      <c r="GAH183" s="37"/>
      <c r="GAI183" s="37"/>
      <c r="GAJ183" s="37"/>
      <c r="GAK183" s="37"/>
      <c r="GAL183" s="37"/>
      <c r="GAM183" s="37"/>
      <c r="GAN183" s="37"/>
      <c r="GAO183" s="37"/>
      <c r="GAP183" s="37"/>
      <c r="GAQ183" s="37"/>
      <c r="GAR183" s="37"/>
      <c r="GAS183" s="37"/>
      <c r="GAT183" s="37"/>
      <c r="GAU183" s="37"/>
      <c r="GAV183" s="37"/>
      <c r="GAW183" s="37"/>
      <c r="GAX183" s="37"/>
      <c r="GAY183" s="37"/>
      <c r="GAZ183" s="37"/>
      <c r="GBA183" s="37"/>
      <c r="GBB183" s="37"/>
      <c r="GBC183" s="37"/>
      <c r="GBD183" s="37"/>
      <c r="GBE183" s="37"/>
      <c r="GBF183" s="37"/>
      <c r="GBG183" s="37"/>
      <c r="GBH183" s="37"/>
      <c r="GBI183" s="37"/>
      <c r="GBJ183" s="37"/>
      <c r="GBK183" s="37"/>
      <c r="GBL183" s="37"/>
      <c r="GBM183" s="37"/>
      <c r="GBN183" s="37"/>
      <c r="GBO183" s="37"/>
      <c r="GBP183" s="37"/>
      <c r="GBQ183" s="37"/>
      <c r="GBR183" s="37"/>
      <c r="GBS183" s="37"/>
      <c r="GBT183" s="37"/>
      <c r="GBU183" s="37"/>
      <c r="GBV183" s="37"/>
      <c r="GBW183" s="37"/>
      <c r="GBX183" s="37"/>
      <c r="GBY183" s="37"/>
      <c r="GBZ183" s="37"/>
      <c r="GCA183" s="37"/>
      <c r="GCB183" s="37"/>
      <c r="GCC183" s="37"/>
      <c r="GCD183" s="37"/>
      <c r="GCE183" s="37"/>
      <c r="GCF183" s="37"/>
      <c r="GCG183" s="37"/>
      <c r="GCH183" s="37"/>
      <c r="GCI183" s="37"/>
      <c r="GCJ183" s="37"/>
      <c r="GCK183" s="37"/>
      <c r="GCL183" s="37"/>
      <c r="GCM183" s="37"/>
      <c r="GCN183" s="37"/>
      <c r="GCO183" s="37"/>
      <c r="GCP183" s="37"/>
      <c r="GCQ183" s="37"/>
      <c r="GCR183" s="37"/>
      <c r="GCS183" s="37"/>
      <c r="GCT183" s="37"/>
      <c r="GCU183" s="37"/>
      <c r="GCV183" s="37"/>
      <c r="GCW183" s="37"/>
      <c r="GCX183" s="37"/>
      <c r="GCY183" s="37"/>
      <c r="GCZ183" s="37"/>
      <c r="GDA183" s="37"/>
      <c r="GDB183" s="37"/>
      <c r="GDC183" s="37"/>
      <c r="GDD183" s="37"/>
      <c r="GDE183" s="37"/>
      <c r="GDF183" s="37"/>
      <c r="GDG183" s="37"/>
      <c r="GDH183" s="37"/>
      <c r="GDI183" s="37"/>
      <c r="GDJ183" s="37"/>
      <c r="GDK183" s="37"/>
      <c r="GDL183" s="37"/>
      <c r="GDM183" s="37"/>
      <c r="GDN183" s="37"/>
      <c r="GDO183" s="37"/>
      <c r="GDP183" s="37"/>
      <c r="GDQ183" s="37"/>
      <c r="GDR183" s="37"/>
      <c r="GDS183" s="37"/>
      <c r="GDT183" s="37"/>
      <c r="GDU183" s="37"/>
      <c r="GDV183" s="37"/>
      <c r="GDW183" s="37"/>
      <c r="GDX183" s="37"/>
      <c r="GDY183" s="37"/>
      <c r="GDZ183" s="37"/>
      <c r="GEA183" s="37"/>
      <c r="GEB183" s="37"/>
      <c r="GEC183" s="37"/>
      <c r="GED183" s="37"/>
      <c r="GEE183" s="37"/>
      <c r="GEF183" s="37"/>
      <c r="GEG183" s="37"/>
      <c r="GEH183" s="37"/>
      <c r="GEI183" s="37"/>
      <c r="GEJ183" s="37"/>
      <c r="GEK183" s="37"/>
      <c r="GEL183" s="37"/>
      <c r="GEM183" s="37"/>
      <c r="GEN183" s="37"/>
      <c r="GEO183" s="37"/>
      <c r="GEP183" s="37"/>
      <c r="GEQ183" s="37"/>
      <c r="GER183" s="37"/>
      <c r="GES183" s="37"/>
      <c r="GET183" s="37"/>
      <c r="GEU183" s="37"/>
      <c r="GEV183" s="37"/>
      <c r="GEW183" s="37"/>
      <c r="GEX183" s="37"/>
      <c r="GEY183" s="37"/>
      <c r="GEZ183" s="37"/>
      <c r="GFA183" s="37"/>
      <c r="GFB183" s="37"/>
      <c r="GFC183" s="37"/>
      <c r="GFD183" s="37"/>
      <c r="GFE183" s="37"/>
      <c r="GFF183" s="37"/>
      <c r="GFG183" s="37"/>
      <c r="GFH183" s="37"/>
      <c r="GFI183" s="37"/>
      <c r="GFJ183" s="37"/>
      <c r="GFK183" s="37"/>
      <c r="GFL183" s="37"/>
      <c r="GFM183" s="37"/>
      <c r="GFN183" s="37"/>
      <c r="GFO183" s="37"/>
      <c r="GFP183" s="37"/>
      <c r="GFQ183" s="37"/>
      <c r="GFR183" s="37"/>
      <c r="GFS183" s="37"/>
      <c r="GFT183" s="37"/>
      <c r="GFU183" s="37"/>
      <c r="GFV183" s="37"/>
      <c r="GFW183" s="37"/>
      <c r="GFX183" s="37"/>
      <c r="GFY183" s="37"/>
      <c r="GFZ183" s="37"/>
      <c r="GGA183" s="37"/>
      <c r="GGB183" s="37"/>
      <c r="GGC183" s="37"/>
      <c r="GGD183" s="37"/>
      <c r="GGE183" s="37"/>
      <c r="GGF183" s="37"/>
      <c r="GGG183" s="37"/>
      <c r="GGH183" s="37"/>
      <c r="GGI183" s="37"/>
      <c r="GGJ183" s="37"/>
      <c r="GGK183" s="37"/>
      <c r="GGL183" s="37"/>
      <c r="GGM183" s="37"/>
      <c r="GGN183" s="37"/>
      <c r="GGO183" s="37"/>
      <c r="GGP183" s="37"/>
      <c r="GGQ183" s="37"/>
      <c r="GGR183" s="37"/>
      <c r="GGS183" s="37"/>
      <c r="GGT183" s="37"/>
      <c r="GGU183" s="37"/>
      <c r="GGV183" s="37"/>
      <c r="GGW183" s="37"/>
      <c r="GGX183" s="37"/>
      <c r="GGY183" s="37"/>
      <c r="GGZ183" s="37"/>
      <c r="GHA183" s="37"/>
      <c r="GHB183" s="37"/>
      <c r="GHC183" s="37"/>
      <c r="GHD183" s="37"/>
      <c r="GHE183" s="37"/>
      <c r="GHF183" s="37"/>
      <c r="GHG183" s="37"/>
      <c r="GHH183" s="37"/>
      <c r="GHI183" s="37"/>
      <c r="GHJ183" s="37"/>
      <c r="GHK183" s="37"/>
      <c r="GHL183" s="37"/>
      <c r="GHM183" s="37"/>
      <c r="GHN183" s="37"/>
      <c r="GHO183" s="37"/>
      <c r="GHP183" s="37"/>
      <c r="GHQ183" s="37"/>
      <c r="GHR183" s="37"/>
      <c r="GHS183" s="37"/>
      <c r="GHT183" s="37"/>
      <c r="GHU183" s="37"/>
      <c r="GHV183" s="37"/>
      <c r="GHW183" s="37"/>
      <c r="GHX183" s="37"/>
      <c r="GHY183" s="37"/>
      <c r="GHZ183" s="37"/>
      <c r="GIA183" s="37"/>
      <c r="GIB183" s="37"/>
      <c r="GIC183" s="37"/>
      <c r="GID183" s="37"/>
      <c r="GIE183" s="37"/>
      <c r="GIF183" s="37"/>
      <c r="GIG183" s="37"/>
      <c r="GIH183" s="37"/>
      <c r="GII183" s="37"/>
      <c r="GIJ183" s="37"/>
      <c r="GIK183" s="37"/>
      <c r="GIL183" s="37"/>
      <c r="GIM183" s="37"/>
      <c r="GIN183" s="37"/>
      <c r="GIO183" s="37"/>
      <c r="GIP183" s="37"/>
      <c r="GIQ183" s="37"/>
      <c r="GIR183" s="37"/>
      <c r="GIS183" s="37"/>
      <c r="GIT183" s="37"/>
      <c r="GIU183" s="37"/>
      <c r="GIV183" s="37"/>
      <c r="GIW183" s="37"/>
      <c r="GIX183" s="37"/>
      <c r="GIY183" s="37"/>
      <c r="GIZ183" s="37"/>
      <c r="GJA183" s="37"/>
      <c r="GJB183" s="37"/>
      <c r="GJC183" s="37"/>
      <c r="GJD183" s="37"/>
      <c r="GJE183" s="37"/>
      <c r="GJF183" s="37"/>
      <c r="GJG183" s="37"/>
      <c r="GJH183" s="37"/>
      <c r="GJI183" s="37"/>
      <c r="GJJ183" s="37"/>
      <c r="GJK183" s="37"/>
      <c r="GJL183" s="37"/>
      <c r="GJM183" s="37"/>
      <c r="GJN183" s="37"/>
      <c r="GJO183" s="37"/>
      <c r="GJP183" s="37"/>
      <c r="GJQ183" s="37"/>
      <c r="GJR183" s="37"/>
      <c r="GJS183" s="37"/>
      <c r="GJT183" s="37"/>
      <c r="GJU183" s="37"/>
      <c r="GJV183" s="37"/>
      <c r="GJW183" s="37"/>
      <c r="GJX183" s="37"/>
      <c r="GJY183" s="37"/>
      <c r="GJZ183" s="37"/>
      <c r="GKA183" s="37"/>
      <c r="GKB183" s="37"/>
      <c r="GKC183" s="37"/>
      <c r="GKD183" s="37"/>
      <c r="GKE183" s="37"/>
      <c r="GKF183" s="37"/>
      <c r="GKG183" s="37"/>
      <c r="GKH183" s="37"/>
      <c r="GKI183" s="37"/>
      <c r="GKJ183" s="37"/>
      <c r="GKK183" s="37"/>
      <c r="GKL183" s="37"/>
      <c r="GKM183" s="37"/>
      <c r="GKN183" s="37"/>
      <c r="GKO183" s="37"/>
      <c r="GKP183" s="37"/>
      <c r="GKQ183" s="37"/>
      <c r="GKR183" s="37"/>
      <c r="GKS183" s="37"/>
      <c r="GKT183" s="37"/>
      <c r="GKU183" s="37"/>
      <c r="GKV183" s="37"/>
      <c r="GKW183" s="37"/>
      <c r="GKX183" s="37"/>
      <c r="GKY183" s="37"/>
      <c r="GKZ183" s="37"/>
      <c r="GLA183" s="37"/>
      <c r="GLB183" s="37"/>
      <c r="GLC183" s="37"/>
      <c r="GLD183" s="37"/>
      <c r="GLE183" s="37"/>
      <c r="GLF183" s="37"/>
      <c r="GLG183" s="37"/>
      <c r="GLH183" s="37"/>
      <c r="GLI183" s="37"/>
      <c r="GLJ183" s="37"/>
      <c r="GLK183" s="37"/>
      <c r="GLL183" s="37"/>
      <c r="GLM183" s="37"/>
      <c r="GLN183" s="37"/>
      <c r="GLO183" s="37"/>
      <c r="GLP183" s="37"/>
      <c r="GLQ183" s="37"/>
      <c r="GLR183" s="37"/>
      <c r="GLS183" s="37"/>
      <c r="GLT183" s="37"/>
      <c r="GLU183" s="37"/>
      <c r="GLV183" s="37"/>
      <c r="GLW183" s="37"/>
      <c r="GLX183" s="37"/>
      <c r="GLY183" s="37"/>
      <c r="GLZ183" s="37"/>
      <c r="GMA183" s="37"/>
      <c r="GMB183" s="37"/>
      <c r="GMC183" s="37"/>
      <c r="GMD183" s="37"/>
      <c r="GME183" s="37"/>
      <c r="GMF183" s="37"/>
      <c r="GMG183" s="37"/>
      <c r="GMH183" s="37"/>
      <c r="GMI183" s="37"/>
      <c r="GMJ183" s="37"/>
      <c r="GMK183" s="37"/>
      <c r="GML183" s="37"/>
      <c r="GMM183" s="37"/>
      <c r="GMN183" s="37"/>
      <c r="GMO183" s="37"/>
      <c r="GMP183" s="37"/>
      <c r="GMQ183" s="37"/>
      <c r="GMR183" s="37"/>
      <c r="GMS183" s="37"/>
      <c r="GMT183" s="37"/>
      <c r="GMU183" s="37"/>
      <c r="GMV183" s="37"/>
      <c r="GMW183" s="37"/>
      <c r="GMX183" s="37"/>
      <c r="GMY183" s="37"/>
      <c r="GMZ183" s="37"/>
      <c r="GNA183" s="37"/>
      <c r="GNB183" s="37"/>
      <c r="GNC183" s="37"/>
      <c r="GND183" s="37"/>
      <c r="GNE183" s="37"/>
      <c r="GNF183" s="37"/>
      <c r="GNG183" s="37"/>
      <c r="GNH183" s="37"/>
      <c r="GNI183" s="37"/>
      <c r="GNJ183" s="37"/>
      <c r="GNK183" s="37"/>
      <c r="GNL183" s="37"/>
      <c r="GNM183" s="37"/>
      <c r="GNN183" s="37"/>
      <c r="GNO183" s="37"/>
      <c r="GNP183" s="37"/>
      <c r="GNQ183" s="37"/>
      <c r="GNR183" s="37"/>
      <c r="GNS183" s="37"/>
      <c r="GNT183" s="37"/>
      <c r="GNU183" s="37"/>
      <c r="GNV183" s="37"/>
      <c r="GNW183" s="37"/>
      <c r="GNX183" s="37"/>
      <c r="GNY183" s="37"/>
      <c r="GNZ183" s="37"/>
      <c r="GOA183" s="37"/>
      <c r="GOB183" s="37"/>
      <c r="GOC183" s="37"/>
      <c r="GOD183" s="37"/>
      <c r="GOE183" s="37"/>
      <c r="GOF183" s="37"/>
      <c r="GOG183" s="37"/>
      <c r="GOH183" s="37"/>
      <c r="GOI183" s="37"/>
      <c r="GOJ183" s="37"/>
      <c r="GOK183" s="37"/>
      <c r="GOL183" s="37"/>
      <c r="GOM183" s="37"/>
      <c r="GON183" s="37"/>
      <c r="GOO183" s="37"/>
      <c r="GOP183" s="37"/>
      <c r="GOQ183" s="37"/>
      <c r="GOR183" s="37"/>
      <c r="GOS183" s="37"/>
      <c r="GOT183" s="37"/>
      <c r="GOU183" s="37"/>
      <c r="GOV183" s="37"/>
      <c r="GOW183" s="37"/>
      <c r="GOX183" s="37"/>
      <c r="GOY183" s="37"/>
      <c r="GOZ183" s="37"/>
      <c r="GPA183" s="37"/>
      <c r="GPB183" s="37"/>
      <c r="GPC183" s="37"/>
      <c r="GPD183" s="37"/>
      <c r="GPE183" s="37"/>
      <c r="GPF183" s="37"/>
      <c r="GPG183" s="37"/>
      <c r="GPH183" s="37"/>
      <c r="GPI183" s="37"/>
      <c r="GPJ183" s="37"/>
      <c r="GPK183" s="37"/>
      <c r="GPL183" s="37"/>
      <c r="GPM183" s="37"/>
      <c r="GPN183" s="37"/>
      <c r="GPO183" s="37"/>
      <c r="GPP183" s="37"/>
      <c r="GPQ183" s="37"/>
      <c r="GPR183" s="37"/>
      <c r="GPS183" s="37"/>
      <c r="GPT183" s="37"/>
      <c r="GPU183" s="37"/>
      <c r="GPV183" s="37"/>
      <c r="GPW183" s="37"/>
      <c r="GPX183" s="37"/>
      <c r="GPY183" s="37"/>
      <c r="GPZ183" s="37"/>
      <c r="GQA183" s="37"/>
      <c r="GQB183" s="37"/>
      <c r="GQC183" s="37"/>
      <c r="GQD183" s="37"/>
      <c r="GQE183" s="37"/>
      <c r="GQF183" s="37"/>
      <c r="GQG183" s="37"/>
      <c r="GQH183" s="37"/>
      <c r="GQI183" s="37"/>
      <c r="GQJ183" s="37"/>
      <c r="GQK183" s="37"/>
      <c r="GQL183" s="37"/>
      <c r="GQM183" s="37"/>
      <c r="GQN183" s="37"/>
      <c r="GQO183" s="37"/>
      <c r="GQP183" s="37"/>
      <c r="GQQ183" s="37"/>
      <c r="GQR183" s="37"/>
      <c r="GQS183" s="37"/>
      <c r="GQT183" s="37"/>
      <c r="GQU183" s="37"/>
      <c r="GQV183" s="37"/>
      <c r="GQW183" s="37"/>
      <c r="GQX183" s="37"/>
      <c r="GQY183" s="37"/>
      <c r="GQZ183" s="37"/>
      <c r="GRA183" s="37"/>
      <c r="GRB183" s="37"/>
      <c r="GRC183" s="37"/>
      <c r="GRD183" s="37"/>
      <c r="GRE183" s="37"/>
      <c r="GRF183" s="37"/>
      <c r="GRG183" s="37"/>
      <c r="GRH183" s="37"/>
      <c r="GRI183" s="37"/>
      <c r="GRJ183" s="37"/>
      <c r="GRK183" s="37"/>
      <c r="GRL183" s="37"/>
      <c r="GRM183" s="37"/>
      <c r="GRN183" s="37"/>
      <c r="GRO183" s="37"/>
      <c r="GRP183" s="37"/>
      <c r="GRQ183" s="37"/>
      <c r="GRR183" s="37"/>
      <c r="GRS183" s="37"/>
      <c r="GRT183" s="37"/>
      <c r="GRU183" s="37"/>
      <c r="GRV183" s="37"/>
      <c r="GRW183" s="37"/>
      <c r="GRX183" s="37"/>
      <c r="GRY183" s="37"/>
      <c r="GRZ183" s="37"/>
      <c r="GSA183" s="37"/>
      <c r="GSB183" s="37"/>
      <c r="GSC183" s="37"/>
      <c r="GSD183" s="37"/>
      <c r="GSE183" s="37"/>
      <c r="GSF183" s="37"/>
      <c r="GSG183" s="37"/>
      <c r="GSH183" s="37"/>
      <c r="GSI183" s="37"/>
      <c r="GSJ183" s="37"/>
      <c r="GSK183" s="37"/>
      <c r="GSL183" s="37"/>
      <c r="GSM183" s="37"/>
      <c r="GSN183" s="37"/>
      <c r="GSO183" s="37"/>
      <c r="GSP183" s="37"/>
      <c r="GSQ183" s="37"/>
      <c r="GSR183" s="37"/>
      <c r="GSS183" s="37"/>
      <c r="GST183" s="37"/>
      <c r="GSU183" s="37"/>
      <c r="GSV183" s="37"/>
      <c r="GSW183" s="37"/>
      <c r="GSX183" s="37"/>
      <c r="GSY183" s="37"/>
      <c r="GSZ183" s="37"/>
      <c r="GTA183" s="37"/>
      <c r="GTB183" s="37"/>
      <c r="GTC183" s="37"/>
      <c r="GTD183" s="37"/>
      <c r="GTE183" s="37"/>
      <c r="GTF183" s="37"/>
      <c r="GTG183" s="37"/>
      <c r="GTH183" s="37"/>
      <c r="GTI183" s="37"/>
      <c r="GTJ183" s="37"/>
      <c r="GTK183" s="37"/>
      <c r="GTL183" s="37"/>
      <c r="GTM183" s="37"/>
      <c r="GTN183" s="37"/>
      <c r="GTO183" s="37"/>
      <c r="GTP183" s="37"/>
      <c r="GTQ183" s="37"/>
      <c r="GTR183" s="37"/>
      <c r="GTS183" s="37"/>
      <c r="GTT183" s="37"/>
      <c r="GTU183" s="37"/>
      <c r="GTV183" s="37"/>
      <c r="GTW183" s="37"/>
      <c r="GTX183" s="37"/>
      <c r="GTY183" s="37"/>
      <c r="GTZ183" s="37"/>
      <c r="GUA183" s="37"/>
      <c r="GUB183" s="37"/>
      <c r="GUC183" s="37"/>
      <c r="GUD183" s="37"/>
      <c r="GUE183" s="37"/>
      <c r="GUF183" s="37"/>
      <c r="GUG183" s="37"/>
      <c r="GUH183" s="37"/>
      <c r="GUI183" s="37"/>
      <c r="GUJ183" s="37"/>
      <c r="GUK183" s="37"/>
      <c r="GUL183" s="37"/>
      <c r="GUM183" s="37"/>
      <c r="GUN183" s="37"/>
      <c r="GUO183" s="37"/>
      <c r="GUP183" s="37"/>
      <c r="GUQ183" s="37"/>
      <c r="GUR183" s="37"/>
      <c r="GUS183" s="37"/>
      <c r="GUT183" s="37"/>
      <c r="GUU183" s="37"/>
      <c r="GUV183" s="37"/>
      <c r="GUW183" s="37"/>
      <c r="GUX183" s="37"/>
      <c r="GUY183" s="37"/>
      <c r="GUZ183" s="37"/>
      <c r="GVA183" s="37"/>
      <c r="GVB183" s="37"/>
      <c r="GVC183" s="37"/>
      <c r="GVD183" s="37"/>
      <c r="GVE183" s="37"/>
      <c r="GVF183" s="37"/>
      <c r="GVG183" s="37"/>
      <c r="GVH183" s="37"/>
      <c r="GVI183" s="37"/>
      <c r="GVJ183" s="37"/>
      <c r="GVK183" s="37"/>
      <c r="GVL183" s="37"/>
      <c r="GVM183" s="37"/>
      <c r="GVN183" s="37"/>
      <c r="GVO183" s="37"/>
      <c r="GVP183" s="37"/>
      <c r="GVQ183" s="37"/>
      <c r="GVR183" s="37"/>
      <c r="GVS183" s="37"/>
      <c r="GVT183" s="37"/>
      <c r="GVU183" s="37"/>
      <c r="GVV183" s="37"/>
      <c r="GVW183" s="37"/>
      <c r="GVX183" s="37"/>
      <c r="GVY183" s="37"/>
      <c r="GVZ183" s="37"/>
      <c r="GWA183" s="37"/>
      <c r="GWB183" s="37"/>
      <c r="GWC183" s="37"/>
      <c r="GWD183" s="37"/>
      <c r="GWE183" s="37"/>
      <c r="GWF183" s="37"/>
      <c r="GWG183" s="37"/>
      <c r="GWH183" s="37"/>
      <c r="GWI183" s="37"/>
      <c r="GWJ183" s="37"/>
      <c r="GWK183" s="37"/>
      <c r="GWL183" s="37"/>
      <c r="GWM183" s="37"/>
      <c r="GWN183" s="37"/>
      <c r="GWO183" s="37"/>
      <c r="GWP183" s="37"/>
      <c r="GWQ183" s="37"/>
      <c r="GWR183" s="37"/>
      <c r="GWS183" s="37"/>
      <c r="GWT183" s="37"/>
      <c r="GWU183" s="37"/>
      <c r="GWV183" s="37"/>
      <c r="GWW183" s="37"/>
      <c r="GWX183" s="37"/>
      <c r="GWY183" s="37"/>
      <c r="GWZ183" s="37"/>
      <c r="GXA183" s="37"/>
      <c r="GXB183" s="37"/>
      <c r="GXC183" s="37"/>
      <c r="GXD183" s="37"/>
      <c r="GXE183" s="37"/>
      <c r="GXF183" s="37"/>
      <c r="GXG183" s="37"/>
      <c r="GXH183" s="37"/>
      <c r="GXI183" s="37"/>
      <c r="GXJ183" s="37"/>
      <c r="GXK183" s="37"/>
      <c r="GXL183" s="37"/>
      <c r="GXM183" s="37"/>
      <c r="GXN183" s="37"/>
      <c r="GXO183" s="37"/>
      <c r="GXP183" s="37"/>
      <c r="GXQ183" s="37"/>
      <c r="GXR183" s="37"/>
      <c r="GXS183" s="37"/>
      <c r="GXT183" s="37"/>
      <c r="GXU183" s="37"/>
      <c r="GXV183" s="37"/>
      <c r="GXW183" s="37"/>
      <c r="GXX183" s="37"/>
      <c r="GXY183" s="37"/>
      <c r="GXZ183" s="37"/>
      <c r="GYA183" s="37"/>
      <c r="GYB183" s="37"/>
      <c r="GYC183" s="37"/>
      <c r="GYD183" s="37"/>
      <c r="GYE183" s="37"/>
      <c r="GYF183" s="37"/>
      <c r="GYG183" s="37"/>
      <c r="GYH183" s="37"/>
      <c r="GYI183" s="37"/>
      <c r="GYJ183" s="37"/>
      <c r="GYK183" s="37"/>
      <c r="GYL183" s="37"/>
      <c r="GYM183" s="37"/>
      <c r="GYN183" s="37"/>
      <c r="GYO183" s="37"/>
      <c r="GYP183" s="37"/>
      <c r="GYQ183" s="37"/>
      <c r="GYR183" s="37"/>
      <c r="GYS183" s="37"/>
      <c r="GYT183" s="37"/>
      <c r="GYU183" s="37"/>
      <c r="GYV183" s="37"/>
      <c r="GYW183" s="37"/>
      <c r="GYX183" s="37"/>
      <c r="GYY183" s="37"/>
      <c r="GYZ183" s="37"/>
      <c r="GZA183" s="37"/>
      <c r="GZB183" s="37"/>
      <c r="GZC183" s="37"/>
      <c r="GZD183" s="37"/>
      <c r="GZE183" s="37"/>
      <c r="GZF183" s="37"/>
      <c r="GZG183" s="37"/>
      <c r="GZH183" s="37"/>
      <c r="GZI183" s="37"/>
      <c r="GZJ183" s="37"/>
      <c r="GZK183" s="37"/>
      <c r="GZL183" s="37"/>
      <c r="GZM183" s="37"/>
      <c r="GZN183" s="37"/>
      <c r="GZO183" s="37"/>
      <c r="GZP183" s="37"/>
      <c r="GZQ183" s="37"/>
      <c r="GZR183" s="37"/>
      <c r="GZS183" s="37"/>
      <c r="GZT183" s="37"/>
      <c r="GZU183" s="37"/>
      <c r="GZV183" s="37"/>
      <c r="GZW183" s="37"/>
      <c r="GZX183" s="37"/>
      <c r="GZY183" s="37"/>
      <c r="GZZ183" s="37"/>
      <c r="HAA183" s="37"/>
      <c r="HAB183" s="37"/>
      <c r="HAC183" s="37"/>
      <c r="HAD183" s="37"/>
      <c r="HAE183" s="37"/>
      <c r="HAF183" s="37"/>
      <c r="HAG183" s="37"/>
      <c r="HAH183" s="37"/>
      <c r="HAI183" s="37"/>
      <c r="HAJ183" s="37"/>
      <c r="HAK183" s="37"/>
      <c r="HAL183" s="37"/>
      <c r="HAM183" s="37"/>
      <c r="HAN183" s="37"/>
      <c r="HAO183" s="37"/>
      <c r="HAP183" s="37"/>
      <c r="HAQ183" s="37"/>
      <c r="HAR183" s="37"/>
      <c r="HAS183" s="37"/>
      <c r="HAT183" s="37"/>
      <c r="HAU183" s="37"/>
      <c r="HAV183" s="37"/>
      <c r="HAW183" s="37"/>
      <c r="HAX183" s="37"/>
      <c r="HAY183" s="37"/>
      <c r="HAZ183" s="37"/>
      <c r="HBA183" s="37"/>
      <c r="HBB183" s="37"/>
      <c r="HBC183" s="37"/>
      <c r="HBD183" s="37"/>
      <c r="HBE183" s="37"/>
      <c r="HBF183" s="37"/>
      <c r="HBG183" s="37"/>
      <c r="HBH183" s="37"/>
      <c r="HBI183" s="37"/>
      <c r="HBJ183" s="37"/>
      <c r="HBK183" s="37"/>
      <c r="HBL183" s="37"/>
      <c r="HBM183" s="37"/>
      <c r="HBN183" s="37"/>
      <c r="HBO183" s="37"/>
      <c r="HBP183" s="37"/>
      <c r="HBQ183" s="37"/>
      <c r="HBR183" s="37"/>
      <c r="HBS183" s="37"/>
      <c r="HBT183" s="37"/>
      <c r="HBU183" s="37"/>
      <c r="HBV183" s="37"/>
      <c r="HBW183" s="37"/>
      <c r="HBX183" s="37"/>
      <c r="HBY183" s="37"/>
      <c r="HBZ183" s="37"/>
      <c r="HCA183" s="37"/>
      <c r="HCB183" s="37"/>
      <c r="HCC183" s="37"/>
      <c r="HCD183" s="37"/>
      <c r="HCE183" s="37"/>
      <c r="HCF183" s="37"/>
      <c r="HCG183" s="37"/>
      <c r="HCH183" s="37"/>
      <c r="HCI183" s="37"/>
      <c r="HCJ183" s="37"/>
      <c r="HCK183" s="37"/>
      <c r="HCL183" s="37"/>
      <c r="HCM183" s="37"/>
      <c r="HCN183" s="37"/>
      <c r="HCO183" s="37"/>
      <c r="HCP183" s="37"/>
      <c r="HCQ183" s="37"/>
      <c r="HCR183" s="37"/>
      <c r="HCS183" s="37"/>
      <c r="HCT183" s="37"/>
      <c r="HCU183" s="37"/>
      <c r="HCV183" s="37"/>
      <c r="HCW183" s="37"/>
      <c r="HCX183" s="37"/>
      <c r="HCY183" s="37"/>
      <c r="HCZ183" s="37"/>
      <c r="HDA183" s="37"/>
      <c r="HDB183" s="37"/>
      <c r="HDC183" s="37"/>
      <c r="HDD183" s="37"/>
      <c r="HDE183" s="37"/>
      <c r="HDF183" s="37"/>
      <c r="HDG183" s="37"/>
      <c r="HDH183" s="37"/>
      <c r="HDI183" s="37"/>
      <c r="HDJ183" s="37"/>
      <c r="HDK183" s="37"/>
      <c r="HDL183" s="37"/>
      <c r="HDM183" s="37"/>
      <c r="HDN183" s="37"/>
      <c r="HDO183" s="37"/>
      <c r="HDP183" s="37"/>
      <c r="HDQ183" s="37"/>
      <c r="HDR183" s="37"/>
      <c r="HDS183" s="37"/>
      <c r="HDT183" s="37"/>
      <c r="HDU183" s="37"/>
      <c r="HDV183" s="37"/>
      <c r="HDW183" s="37"/>
      <c r="HDX183" s="37"/>
      <c r="HDY183" s="37"/>
      <c r="HDZ183" s="37"/>
      <c r="HEA183" s="37"/>
      <c r="HEB183" s="37"/>
      <c r="HEC183" s="37"/>
      <c r="HED183" s="37"/>
      <c r="HEE183" s="37"/>
      <c r="HEF183" s="37"/>
      <c r="HEG183" s="37"/>
      <c r="HEH183" s="37"/>
      <c r="HEI183" s="37"/>
      <c r="HEJ183" s="37"/>
      <c r="HEK183" s="37"/>
      <c r="HEL183" s="37"/>
      <c r="HEM183" s="37"/>
      <c r="HEN183" s="37"/>
      <c r="HEO183" s="37"/>
      <c r="HEP183" s="37"/>
      <c r="HEQ183" s="37"/>
      <c r="HER183" s="37"/>
      <c r="HES183" s="37"/>
      <c r="HET183" s="37"/>
      <c r="HEU183" s="37"/>
      <c r="HEV183" s="37"/>
      <c r="HEW183" s="37"/>
      <c r="HEX183" s="37"/>
      <c r="HEY183" s="37"/>
      <c r="HEZ183" s="37"/>
      <c r="HFA183" s="37"/>
      <c r="HFB183" s="37"/>
      <c r="HFC183" s="37"/>
      <c r="HFD183" s="37"/>
      <c r="HFE183" s="37"/>
      <c r="HFF183" s="37"/>
      <c r="HFG183" s="37"/>
      <c r="HFH183" s="37"/>
      <c r="HFI183" s="37"/>
      <c r="HFJ183" s="37"/>
      <c r="HFK183" s="37"/>
      <c r="HFL183" s="37"/>
      <c r="HFM183" s="37"/>
      <c r="HFN183" s="37"/>
      <c r="HFO183" s="37"/>
      <c r="HFP183" s="37"/>
      <c r="HFQ183" s="37"/>
      <c r="HFR183" s="37"/>
      <c r="HFS183" s="37"/>
      <c r="HFT183" s="37"/>
      <c r="HFU183" s="37"/>
      <c r="HFV183" s="37"/>
      <c r="HFW183" s="37"/>
      <c r="HFX183" s="37"/>
      <c r="HFY183" s="37"/>
      <c r="HFZ183" s="37"/>
      <c r="HGA183" s="37"/>
      <c r="HGB183" s="37"/>
      <c r="HGC183" s="37"/>
      <c r="HGD183" s="37"/>
      <c r="HGE183" s="37"/>
      <c r="HGF183" s="37"/>
      <c r="HGG183" s="37"/>
      <c r="HGH183" s="37"/>
      <c r="HGI183" s="37"/>
      <c r="HGJ183" s="37"/>
      <c r="HGK183" s="37"/>
      <c r="HGL183" s="37"/>
      <c r="HGM183" s="37"/>
      <c r="HGN183" s="37"/>
      <c r="HGO183" s="37"/>
      <c r="HGP183" s="37"/>
      <c r="HGQ183" s="37"/>
      <c r="HGR183" s="37"/>
      <c r="HGS183" s="37"/>
      <c r="HGT183" s="37"/>
      <c r="HGU183" s="37"/>
      <c r="HGV183" s="37"/>
      <c r="HGW183" s="37"/>
      <c r="HGX183" s="37"/>
      <c r="HGY183" s="37"/>
      <c r="HGZ183" s="37"/>
      <c r="HHA183" s="37"/>
      <c r="HHB183" s="37"/>
      <c r="HHC183" s="37"/>
      <c r="HHD183" s="37"/>
      <c r="HHE183" s="37"/>
      <c r="HHF183" s="37"/>
      <c r="HHG183" s="37"/>
      <c r="HHH183" s="37"/>
      <c r="HHI183" s="37"/>
      <c r="HHJ183" s="37"/>
      <c r="HHK183" s="37"/>
      <c r="HHL183" s="37"/>
      <c r="HHM183" s="37"/>
      <c r="HHN183" s="37"/>
      <c r="HHO183" s="37"/>
      <c r="HHP183" s="37"/>
      <c r="HHQ183" s="37"/>
      <c r="HHR183" s="37"/>
      <c r="HHS183" s="37"/>
      <c r="HHT183" s="37"/>
      <c r="HHU183" s="37"/>
      <c r="HHV183" s="37"/>
      <c r="HHW183" s="37"/>
      <c r="HHX183" s="37"/>
      <c r="HHY183" s="37"/>
      <c r="HHZ183" s="37"/>
      <c r="HIA183" s="37"/>
      <c r="HIB183" s="37"/>
      <c r="HIC183" s="37"/>
      <c r="HID183" s="37"/>
      <c r="HIE183" s="37"/>
      <c r="HIF183" s="37"/>
      <c r="HIG183" s="37"/>
      <c r="HIH183" s="37"/>
      <c r="HII183" s="37"/>
      <c r="HIJ183" s="37"/>
      <c r="HIK183" s="37"/>
      <c r="HIL183" s="37"/>
      <c r="HIM183" s="37"/>
      <c r="HIN183" s="37"/>
      <c r="HIO183" s="37"/>
      <c r="HIP183" s="37"/>
      <c r="HIQ183" s="37"/>
      <c r="HIR183" s="37"/>
      <c r="HIS183" s="37"/>
      <c r="HIT183" s="37"/>
      <c r="HIU183" s="37"/>
      <c r="HIV183" s="37"/>
      <c r="HIW183" s="37"/>
      <c r="HIX183" s="37"/>
      <c r="HIY183" s="37"/>
      <c r="HIZ183" s="37"/>
      <c r="HJA183" s="37"/>
      <c r="HJB183" s="37"/>
      <c r="HJC183" s="37"/>
      <c r="HJD183" s="37"/>
      <c r="HJE183" s="37"/>
      <c r="HJF183" s="37"/>
      <c r="HJG183" s="37"/>
      <c r="HJH183" s="37"/>
      <c r="HJI183" s="37"/>
      <c r="HJJ183" s="37"/>
      <c r="HJK183" s="37"/>
      <c r="HJL183" s="37"/>
      <c r="HJM183" s="37"/>
      <c r="HJN183" s="37"/>
      <c r="HJO183" s="37"/>
      <c r="HJP183" s="37"/>
      <c r="HJQ183" s="37"/>
      <c r="HJR183" s="37"/>
      <c r="HJS183" s="37"/>
      <c r="HJT183" s="37"/>
      <c r="HJU183" s="37"/>
      <c r="HJV183" s="37"/>
      <c r="HJW183" s="37"/>
      <c r="HJX183" s="37"/>
      <c r="HJY183" s="37"/>
      <c r="HJZ183" s="37"/>
      <c r="HKA183" s="37"/>
      <c r="HKB183" s="37"/>
      <c r="HKC183" s="37"/>
      <c r="HKD183" s="37"/>
      <c r="HKE183" s="37"/>
      <c r="HKF183" s="37"/>
      <c r="HKG183" s="37"/>
      <c r="HKH183" s="37"/>
      <c r="HKI183" s="37"/>
      <c r="HKJ183" s="37"/>
      <c r="HKK183" s="37"/>
      <c r="HKL183" s="37"/>
      <c r="HKM183" s="37"/>
      <c r="HKN183" s="37"/>
      <c r="HKO183" s="37"/>
      <c r="HKP183" s="37"/>
      <c r="HKQ183" s="37"/>
      <c r="HKR183" s="37"/>
      <c r="HKS183" s="37"/>
      <c r="HKT183" s="37"/>
      <c r="HKU183" s="37"/>
      <c r="HKV183" s="37"/>
      <c r="HKW183" s="37"/>
      <c r="HKX183" s="37"/>
      <c r="HKY183" s="37"/>
      <c r="HKZ183" s="37"/>
      <c r="HLA183" s="37"/>
      <c r="HLB183" s="37"/>
      <c r="HLC183" s="37"/>
      <c r="HLD183" s="37"/>
      <c r="HLE183" s="37"/>
      <c r="HLF183" s="37"/>
      <c r="HLG183" s="37"/>
      <c r="HLH183" s="37"/>
      <c r="HLI183" s="37"/>
      <c r="HLJ183" s="37"/>
      <c r="HLK183" s="37"/>
      <c r="HLL183" s="37"/>
      <c r="HLM183" s="37"/>
      <c r="HLN183" s="37"/>
      <c r="HLO183" s="37"/>
      <c r="HLP183" s="37"/>
      <c r="HLQ183" s="37"/>
      <c r="HLR183" s="37"/>
      <c r="HLS183" s="37"/>
      <c r="HLT183" s="37"/>
      <c r="HLU183" s="37"/>
      <c r="HLV183" s="37"/>
      <c r="HLW183" s="37"/>
      <c r="HLX183" s="37"/>
      <c r="HLY183" s="37"/>
      <c r="HLZ183" s="37"/>
      <c r="HMA183" s="37"/>
      <c r="HMB183" s="37"/>
      <c r="HMC183" s="37"/>
      <c r="HMD183" s="37"/>
      <c r="HME183" s="37"/>
      <c r="HMF183" s="37"/>
      <c r="HMG183" s="37"/>
      <c r="HMH183" s="37"/>
      <c r="HMI183" s="37"/>
      <c r="HMJ183" s="37"/>
      <c r="HMK183" s="37"/>
      <c r="HML183" s="37"/>
      <c r="HMM183" s="37"/>
      <c r="HMN183" s="37"/>
      <c r="HMO183" s="37"/>
      <c r="HMP183" s="37"/>
      <c r="HMQ183" s="37"/>
      <c r="HMR183" s="37"/>
      <c r="HMS183" s="37"/>
      <c r="HMT183" s="37"/>
      <c r="HMU183" s="37"/>
      <c r="HMV183" s="37"/>
      <c r="HMW183" s="37"/>
      <c r="HMX183" s="37"/>
      <c r="HMY183" s="37"/>
      <c r="HMZ183" s="37"/>
      <c r="HNA183" s="37"/>
      <c r="HNB183" s="37"/>
      <c r="HNC183" s="37"/>
      <c r="HND183" s="37"/>
      <c r="HNE183" s="37"/>
      <c r="HNF183" s="37"/>
      <c r="HNG183" s="37"/>
      <c r="HNH183" s="37"/>
      <c r="HNI183" s="37"/>
      <c r="HNJ183" s="37"/>
      <c r="HNK183" s="37"/>
      <c r="HNL183" s="37"/>
      <c r="HNM183" s="37"/>
      <c r="HNN183" s="37"/>
      <c r="HNO183" s="37"/>
      <c r="HNP183" s="37"/>
      <c r="HNQ183" s="37"/>
      <c r="HNR183" s="37"/>
      <c r="HNS183" s="37"/>
      <c r="HNT183" s="37"/>
      <c r="HNU183" s="37"/>
      <c r="HNV183" s="37"/>
      <c r="HNW183" s="37"/>
      <c r="HNX183" s="37"/>
      <c r="HNY183" s="37"/>
      <c r="HNZ183" s="37"/>
      <c r="HOA183" s="37"/>
      <c r="HOB183" s="37"/>
      <c r="HOC183" s="37"/>
      <c r="HOD183" s="37"/>
      <c r="HOE183" s="37"/>
      <c r="HOF183" s="37"/>
      <c r="HOG183" s="37"/>
      <c r="HOH183" s="37"/>
      <c r="HOI183" s="37"/>
      <c r="HOJ183" s="37"/>
      <c r="HOK183" s="37"/>
      <c r="HOL183" s="37"/>
      <c r="HOM183" s="37"/>
      <c r="HON183" s="37"/>
      <c r="HOO183" s="37"/>
      <c r="HOP183" s="37"/>
      <c r="HOQ183" s="37"/>
      <c r="HOR183" s="37"/>
      <c r="HOS183" s="37"/>
      <c r="HOT183" s="37"/>
      <c r="HOU183" s="37"/>
      <c r="HOV183" s="37"/>
      <c r="HOW183" s="37"/>
      <c r="HOX183" s="37"/>
      <c r="HOY183" s="37"/>
      <c r="HOZ183" s="37"/>
      <c r="HPA183" s="37"/>
      <c r="HPB183" s="37"/>
      <c r="HPC183" s="37"/>
      <c r="HPD183" s="37"/>
      <c r="HPE183" s="37"/>
      <c r="HPF183" s="37"/>
      <c r="HPG183" s="37"/>
      <c r="HPH183" s="37"/>
      <c r="HPI183" s="37"/>
      <c r="HPJ183" s="37"/>
      <c r="HPK183" s="37"/>
      <c r="HPL183" s="37"/>
      <c r="HPM183" s="37"/>
      <c r="HPN183" s="37"/>
      <c r="HPO183" s="37"/>
      <c r="HPP183" s="37"/>
      <c r="HPQ183" s="37"/>
      <c r="HPR183" s="37"/>
      <c r="HPS183" s="37"/>
      <c r="HPT183" s="37"/>
      <c r="HPU183" s="37"/>
      <c r="HPV183" s="37"/>
      <c r="HPW183" s="37"/>
      <c r="HPX183" s="37"/>
      <c r="HPY183" s="37"/>
      <c r="HPZ183" s="37"/>
      <c r="HQA183" s="37"/>
      <c r="HQB183" s="37"/>
      <c r="HQC183" s="37"/>
      <c r="HQD183" s="37"/>
      <c r="HQE183" s="37"/>
      <c r="HQF183" s="37"/>
      <c r="HQG183" s="37"/>
      <c r="HQH183" s="37"/>
      <c r="HQI183" s="37"/>
      <c r="HQJ183" s="37"/>
      <c r="HQK183" s="37"/>
      <c r="HQL183" s="37"/>
      <c r="HQM183" s="37"/>
      <c r="HQN183" s="37"/>
      <c r="HQO183" s="37"/>
      <c r="HQP183" s="37"/>
      <c r="HQQ183" s="37"/>
      <c r="HQR183" s="37"/>
      <c r="HQS183" s="37"/>
      <c r="HQT183" s="37"/>
      <c r="HQU183" s="37"/>
      <c r="HQV183" s="37"/>
      <c r="HQW183" s="37"/>
      <c r="HQX183" s="37"/>
      <c r="HQY183" s="37"/>
      <c r="HQZ183" s="37"/>
      <c r="HRA183" s="37"/>
      <c r="HRB183" s="37"/>
      <c r="HRC183" s="37"/>
      <c r="HRD183" s="37"/>
      <c r="HRE183" s="37"/>
      <c r="HRF183" s="37"/>
      <c r="HRG183" s="37"/>
      <c r="HRH183" s="37"/>
      <c r="HRI183" s="37"/>
      <c r="HRJ183" s="37"/>
      <c r="HRK183" s="37"/>
      <c r="HRL183" s="37"/>
      <c r="HRM183" s="37"/>
      <c r="HRN183" s="37"/>
      <c r="HRO183" s="37"/>
      <c r="HRP183" s="37"/>
      <c r="HRQ183" s="37"/>
      <c r="HRR183" s="37"/>
      <c r="HRS183" s="37"/>
      <c r="HRT183" s="37"/>
      <c r="HRU183" s="37"/>
      <c r="HRV183" s="37"/>
      <c r="HRW183" s="37"/>
      <c r="HRX183" s="37"/>
      <c r="HRY183" s="37"/>
      <c r="HRZ183" s="37"/>
      <c r="HSA183" s="37"/>
      <c r="HSB183" s="37"/>
      <c r="HSC183" s="37"/>
      <c r="HSD183" s="37"/>
      <c r="HSE183" s="37"/>
      <c r="HSF183" s="37"/>
      <c r="HSG183" s="37"/>
      <c r="HSH183" s="37"/>
      <c r="HSI183" s="37"/>
      <c r="HSJ183" s="37"/>
      <c r="HSK183" s="37"/>
      <c r="HSL183" s="37"/>
      <c r="HSM183" s="37"/>
      <c r="HSN183" s="37"/>
      <c r="HSO183" s="37"/>
      <c r="HSP183" s="37"/>
      <c r="HSQ183" s="37"/>
      <c r="HSR183" s="37"/>
      <c r="HSS183" s="37"/>
      <c r="HST183" s="37"/>
      <c r="HSU183" s="37"/>
      <c r="HSV183" s="37"/>
      <c r="HSW183" s="37"/>
      <c r="HSX183" s="37"/>
      <c r="HSY183" s="37"/>
      <c r="HSZ183" s="37"/>
      <c r="HTA183" s="37"/>
      <c r="HTB183" s="37"/>
      <c r="HTC183" s="37"/>
      <c r="HTD183" s="37"/>
      <c r="HTE183" s="37"/>
      <c r="HTF183" s="37"/>
      <c r="HTG183" s="37"/>
      <c r="HTH183" s="37"/>
      <c r="HTI183" s="37"/>
      <c r="HTJ183" s="37"/>
      <c r="HTK183" s="37"/>
      <c r="HTL183" s="37"/>
      <c r="HTM183" s="37"/>
      <c r="HTN183" s="37"/>
      <c r="HTO183" s="37"/>
      <c r="HTP183" s="37"/>
      <c r="HTQ183" s="37"/>
      <c r="HTR183" s="37"/>
      <c r="HTS183" s="37"/>
      <c r="HTT183" s="37"/>
      <c r="HTU183" s="37"/>
      <c r="HTV183" s="37"/>
      <c r="HTW183" s="37"/>
      <c r="HTX183" s="37"/>
      <c r="HTY183" s="37"/>
      <c r="HTZ183" s="37"/>
      <c r="HUA183" s="37"/>
      <c r="HUB183" s="37"/>
      <c r="HUC183" s="37"/>
      <c r="HUD183" s="37"/>
      <c r="HUE183" s="37"/>
      <c r="HUF183" s="37"/>
      <c r="HUG183" s="37"/>
      <c r="HUH183" s="37"/>
      <c r="HUI183" s="37"/>
      <c r="HUJ183" s="37"/>
      <c r="HUK183" s="37"/>
      <c r="HUL183" s="37"/>
      <c r="HUM183" s="37"/>
      <c r="HUN183" s="37"/>
      <c r="HUO183" s="37"/>
      <c r="HUP183" s="37"/>
      <c r="HUQ183" s="37"/>
      <c r="HUR183" s="37"/>
      <c r="HUS183" s="37"/>
      <c r="HUT183" s="37"/>
      <c r="HUU183" s="37"/>
      <c r="HUV183" s="37"/>
      <c r="HUW183" s="37"/>
      <c r="HUX183" s="37"/>
      <c r="HUY183" s="37"/>
      <c r="HUZ183" s="37"/>
      <c r="HVA183" s="37"/>
      <c r="HVB183" s="37"/>
      <c r="HVC183" s="37"/>
      <c r="HVD183" s="37"/>
      <c r="HVE183" s="37"/>
      <c r="HVF183" s="37"/>
      <c r="HVG183" s="37"/>
      <c r="HVH183" s="37"/>
      <c r="HVI183" s="37"/>
      <c r="HVJ183" s="37"/>
      <c r="HVK183" s="37"/>
      <c r="HVL183" s="37"/>
      <c r="HVM183" s="37"/>
      <c r="HVN183" s="37"/>
      <c r="HVO183" s="37"/>
      <c r="HVP183" s="37"/>
      <c r="HVQ183" s="37"/>
      <c r="HVR183" s="37"/>
      <c r="HVS183" s="37"/>
      <c r="HVT183" s="37"/>
      <c r="HVU183" s="37"/>
      <c r="HVV183" s="37"/>
      <c r="HVW183" s="37"/>
      <c r="HVX183" s="37"/>
      <c r="HVY183" s="37"/>
      <c r="HVZ183" s="37"/>
      <c r="HWA183" s="37"/>
      <c r="HWB183" s="37"/>
      <c r="HWC183" s="37"/>
      <c r="HWD183" s="37"/>
      <c r="HWE183" s="37"/>
      <c r="HWF183" s="37"/>
      <c r="HWG183" s="37"/>
      <c r="HWH183" s="37"/>
      <c r="HWI183" s="37"/>
      <c r="HWJ183" s="37"/>
      <c r="HWK183" s="37"/>
      <c r="HWL183" s="37"/>
      <c r="HWM183" s="37"/>
      <c r="HWN183" s="37"/>
      <c r="HWO183" s="37"/>
      <c r="HWP183" s="37"/>
      <c r="HWQ183" s="37"/>
      <c r="HWR183" s="37"/>
      <c r="HWS183" s="37"/>
      <c r="HWT183" s="37"/>
      <c r="HWU183" s="37"/>
      <c r="HWV183" s="37"/>
      <c r="HWW183" s="37"/>
      <c r="HWX183" s="37"/>
      <c r="HWY183" s="37"/>
      <c r="HWZ183" s="37"/>
      <c r="HXA183" s="37"/>
      <c r="HXB183" s="37"/>
      <c r="HXC183" s="37"/>
      <c r="HXD183" s="37"/>
      <c r="HXE183" s="37"/>
      <c r="HXF183" s="37"/>
      <c r="HXG183" s="37"/>
      <c r="HXH183" s="37"/>
      <c r="HXI183" s="37"/>
      <c r="HXJ183" s="37"/>
      <c r="HXK183" s="37"/>
      <c r="HXL183" s="37"/>
      <c r="HXM183" s="37"/>
      <c r="HXN183" s="37"/>
      <c r="HXO183" s="37"/>
      <c r="HXP183" s="37"/>
      <c r="HXQ183" s="37"/>
      <c r="HXR183" s="37"/>
      <c r="HXS183" s="37"/>
      <c r="HXT183" s="37"/>
      <c r="HXU183" s="37"/>
      <c r="HXV183" s="37"/>
      <c r="HXW183" s="37"/>
      <c r="HXX183" s="37"/>
      <c r="HXY183" s="37"/>
      <c r="HXZ183" s="37"/>
      <c r="HYA183" s="37"/>
      <c r="HYB183" s="37"/>
      <c r="HYC183" s="37"/>
      <c r="HYD183" s="37"/>
      <c r="HYE183" s="37"/>
      <c r="HYF183" s="37"/>
      <c r="HYG183" s="37"/>
      <c r="HYH183" s="37"/>
      <c r="HYI183" s="37"/>
      <c r="HYJ183" s="37"/>
      <c r="HYK183" s="37"/>
      <c r="HYL183" s="37"/>
      <c r="HYM183" s="37"/>
      <c r="HYN183" s="37"/>
      <c r="HYO183" s="37"/>
      <c r="HYP183" s="37"/>
      <c r="HYQ183" s="37"/>
      <c r="HYR183" s="37"/>
      <c r="HYS183" s="37"/>
      <c r="HYT183" s="37"/>
      <c r="HYU183" s="37"/>
      <c r="HYV183" s="37"/>
      <c r="HYW183" s="37"/>
      <c r="HYX183" s="37"/>
      <c r="HYY183" s="37"/>
      <c r="HYZ183" s="37"/>
      <c r="HZA183" s="37"/>
      <c r="HZB183" s="37"/>
      <c r="HZC183" s="37"/>
      <c r="HZD183" s="37"/>
      <c r="HZE183" s="37"/>
      <c r="HZF183" s="37"/>
      <c r="HZG183" s="37"/>
      <c r="HZH183" s="37"/>
      <c r="HZI183" s="37"/>
      <c r="HZJ183" s="37"/>
      <c r="HZK183" s="37"/>
      <c r="HZL183" s="37"/>
      <c r="HZM183" s="37"/>
      <c r="HZN183" s="37"/>
      <c r="HZO183" s="37"/>
      <c r="HZP183" s="37"/>
      <c r="HZQ183" s="37"/>
      <c r="HZR183" s="37"/>
      <c r="HZS183" s="37"/>
      <c r="HZT183" s="37"/>
      <c r="HZU183" s="37"/>
      <c r="HZV183" s="37"/>
      <c r="HZW183" s="37"/>
      <c r="HZX183" s="37"/>
      <c r="HZY183" s="37"/>
      <c r="HZZ183" s="37"/>
      <c r="IAA183" s="37"/>
      <c r="IAB183" s="37"/>
      <c r="IAC183" s="37"/>
      <c r="IAD183" s="37"/>
      <c r="IAE183" s="37"/>
      <c r="IAF183" s="37"/>
      <c r="IAG183" s="37"/>
      <c r="IAH183" s="37"/>
      <c r="IAI183" s="37"/>
      <c r="IAJ183" s="37"/>
      <c r="IAK183" s="37"/>
      <c r="IAL183" s="37"/>
      <c r="IAM183" s="37"/>
      <c r="IAN183" s="37"/>
      <c r="IAO183" s="37"/>
      <c r="IAP183" s="37"/>
      <c r="IAQ183" s="37"/>
      <c r="IAR183" s="37"/>
      <c r="IAS183" s="37"/>
      <c r="IAT183" s="37"/>
      <c r="IAU183" s="37"/>
      <c r="IAV183" s="37"/>
      <c r="IAW183" s="37"/>
      <c r="IAX183" s="37"/>
      <c r="IAY183" s="37"/>
      <c r="IAZ183" s="37"/>
      <c r="IBA183" s="37"/>
      <c r="IBB183" s="37"/>
      <c r="IBC183" s="37"/>
      <c r="IBD183" s="37"/>
      <c r="IBE183" s="37"/>
      <c r="IBF183" s="37"/>
      <c r="IBG183" s="37"/>
      <c r="IBH183" s="37"/>
      <c r="IBI183" s="37"/>
      <c r="IBJ183" s="37"/>
      <c r="IBK183" s="37"/>
      <c r="IBL183" s="37"/>
      <c r="IBM183" s="37"/>
      <c r="IBN183" s="37"/>
      <c r="IBO183" s="37"/>
      <c r="IBP183" s="37"/>
      <c r="IBQ183" s="37"/>
      <c r="IBR183" s="37"/>
      <c r="IBS183" s="37"/>
      <c r="IBT183" s="37"/>
      <c r="IBU183" s="37"/>
      <c r="IBV183" s="37"/>
      <c r="IBW183" s="37"/>
      <c r="IBX183" s="37"/>
      <c r="IBY183" s="37"/>
      <c r="IBZ183" s="37"/>
      <c r="ICA183" s="37"/>
      <c r="ICB183" s="37"/>
      <c r="ICC183" s="37"/>
      <c r="ICD183" s="37"/>
      <c r="ICE183" s="37"/>
      <c r="ICF183" s="37"/>
      <c r="ICG183" s="37"/>
      <c r="ICH183" s="37"/>
      <c r="ICI183" s="37"/>
      <c r="ICJ183" s="37"/>
      <c r="ICK183" s="37"/>
      <c r="ICL183" s="37"/>
      <c r="ICM183" s="37"/>
      <c r="ICN183" s="37"/>
      <c r="ICO183" s="37"/>
      <c r="ICP183" s="37"/>
      <c r="ICQ183" s="37"/>
      <c r="ICR183" s="37"/>
      <c r="ICS183" s="37"/>
      <c r="ICT183" s="37"/>
      <c r="ICU183" s="37"/>
      <c r="ICV183" s="37"/>
      <c r="ICW183" s="37"/>
      <c r="ICX183" s="37"/>
      <c r="ICY183" s="37"/>
      <c r="ICZ183" s="37"/>
      <c r="IDA183" s="37"/>
      <c r="IDB183" s="37"/>
      <c r="IDC183" s="37"/>
      <c r="IDD183" s="37"/>
      <c r="IDE183" s="37"/>
      <c r="IDF183" s="37"/>
      <c r="IDG183" s="37"/>
      <c r="IDH183" s="37"/>
      <c r="IDI183" s="37"/>
      <c r="IDJ183" s="37"/>
      <c r="IDK183" s="37"/>
      <c r="IDL183" s="37"/>
      <c r="IDM183" s="37"/>
      <c r="IDN183" s="37"/>
      <c r="IDO183" s="37"/>
      <c r="IDP183" s="37"/>
      <c r="IDQ183" s="37"/>
      <c r="IDR183" s="37"/>
      <c r="IDS183" s="37"/>
      <c r="IDT183" s="37"/>
      <c r="IDU183" s="37"/>
      <c r="IDV183" s="37"/>
      <c r="IDW183" s="37"/>
      <c r="IDX183" s="37"/>
      <c r="IDY183" s="37"/>
      <c r="IDZ183" s="37"/>
      <c r="IEA183" s="37"/>
      <c r="IEB183" s="37"/>
      <c r="IEC183" s="37"/>
      <c r="IED183" s="37"/>
      <c r="IEE183" s="37"/>
      <c r="IEF183" s="37"/>
      <c r="IEG183" s="37"/>
      <c r="IEH183" s="37"/>
      <c r="IEI183" s="37"/>
      <c r="IEJ183" s="37"/>
      <c r="IEK183" s="37"/>
      <c r="IEL183" s="37"/>
      <c r="IEM183" s="37"/>
      <c r="IEN183" s="37"/>
      <c r="IEO183" s="37"/>
      <c r="IEP183" s="37"/>
      <c r="IEQ183" s="37"/>
      <c r="IER183" s="37"/>
      <c r="IES183" s="37"/>
      <c r="IET183" s="37"/>
      <c r="IEU183" s="37"/>
      <c r="IEV183" s="37"/>
      <c r="IEW183" s="37"/>
      <c r="IEX183" s="37"/>
      <c r="IEY183" s="37"/>
      <c r="IEZ183" s="37"/>
      <c r="IFA183" s="37"/>
      <c r="IFB183" s="37"/>
      <c r="IFC183" s="37"/>
      <c r="IFD183" s="37"/>
      <c r="IFE183" s="37"/>
      <c r="IFF183" s="37"/>
      <c r="IFG183" s="37"/>
      <c r="IFH183" s="37"/>
      <c r="IFI183" s="37"/>
      <c r="IFJ183" s="37"/>
      <c r="IFK183" s="37"/>
      <c r="IFL183" s="37"/>
      <c r="IFM183" s="37"/>
      <c r="IFN183" s="37"/>
      <c r="IFO183" s="37"/>
      <c r="IFP183" s="37"/>
      <c r="IFQ183" s="37"/>
      <c r="IFR183" s="37"/>
      <c r="IFS183" s="37"/>
      <c r="IFT183" s="37"/>
      <c r="IFU183" s="37"/>
      <c r="IFV183" s="37"/>
      <c r="IFW183" s="37"/>
      <c r="IFX183" s="37"/>
      <c r="IFY183" s="37"/>
      <c r="IFZ183" s="37"/>
      <c r="IGA183" s="37"/>
      <c r="IGB183" s="37"/>
      <c r="IGC183" s="37"/>
      <c r="IGD183" s="37"/>
      <c r="IGE183" s="37"/>
      <c r="IGF183" s="37"/>
      <c r="IGG183" s="37"/>
      <c r="IGH183" s="37"/>
      <c r="IGI183" s="37"/>
      <c r="IGJ183" s="37"/>
      <c r="IGK183" s="37"/>
      <c r="IGL183" s="37"/>
      <c r="IGM183" s="37"/>
      <c r="IGN183" s="37"/>
      <c r="IGO183" s="37"/>
      <c r="IGP183" s="37"/>
      <c r="IGQ183" s="37"/>
      <c r="IGR183" s="37"/>
      <c r="IGS183" s="37"/>
      <c r="IGT183" s="37"/>
      <c r="IGU183" s="37"/>
      <c r="IGV183" s="37"/>
      <c r="IGW183" s="37"/>
      <c r="IGX183" s="37"/>
      <c r="IGY183" s="37"/>
      <c r="IGZ183" s="37"/>
      <c r="IHA183" s="37"/>
      <c r="IHB183" s="37"/>
      <c r="IHC183" s="37"/>
      <c r="IHD183" s="37"/>
      <c r="IHE183" s="37"/>
      <c r="IHF183" s="37"/>
      <c r="IHG183" s="37"/>
      <c r="IHH183" s="37"/>
      <c r="IHI183" s="37"/>
      <c r="IHJ183" s="37"/>
      <c r="IHK183" s="37"/>
      <c r="IHL183" s="37"/>
      <c r="IHM183" s="37"/>
      <c r="IHN183" s="37"/>
      <c r="IHO183" s="37"/>
      <c r="IHP183" s="37"/>
      <c r="IHQ183" s="37"/>
      <c r="IHR183" s="37"/>
      <c r="IHS183" s="37"/>
      <c r="IHT183" s="37"/>
      <c r="IHU183" s="37"/>
      <c r="IHV183" s="37"/>
      <c r="IHW183" s="37"/>
      <c r="IHX183" s="37"/>
      <c r="IHY183" s="37"/>
      <c r="IHZ183" s="37"/>
      <c r="IIA183" s="37"/>
      <c r="IIB183" s="37"/>
      <c r="IIC183" s="37"/>
      <c r="IID183" s="37"/>
      <c r="IIE183" s="37"/>
      <c r="IIF183" s="37"/>
      <c r="IIG183" s="37"/>
      <c r="IIH183" s="37"/>
      <c r="III183" s="37"/>
      <c r="IIJ183" s="37"/>
      <c r="IIK183" s="37"/>
      <c r="IIL183" s="37"/>
      <c r="IIM183" s="37"/>
      <c r="IIN183" s="37"/>
      <c r="IIO183" s="37"/>
      <c r="IIP183" s="37"/>
      <c r="IIQ183" s="37"/>
      <c r="IIR183" s="37"/>
      <c r="IIS183" s="37"/>
      <c r="IIT183" s="37"/>
      <c r="IIU183" s="37"/>
      <c r="IIV183" s="37"/>
      <c r="IIW183" s="37"/>
      <c r="IIX183" s="37"/>
      <c r="IIY183" s="37"/>
      <c r="IIZ183" s="37"/>
      <c r="IJA183" s="37"/>
      <c r="IJB183" s="37"/>
      <c r="IJC183" s="37"/>
      <c r="IJD183" s="37"/>
      <c r="IJE183" s="37"/>
      <c r="IJF183" s="37"/>
      <c r="IJG183" s="37"/>
      <c r="IJH183" s="37"/>
      <c r="IJI183" s="37"/>
      <c r="IJJ183" s="37"/>
      <c r="IJK183" s="37"/>
      <c r="IJL183" s="37"/>
      <c r="IJM183" s="37"/>
      <c r="IJN183" s="37"/>
      <c r="IJO183" s="37"/>
      <c r="IJP183" s="37"/>
      <c r="IJQ183" s="37"/>
      <c r="IJR183" s="37"/>
      <c r="IJS183" s="37"/>
      <c r="IJT183" s="37"/>
      <c r="IJU183" s="37"/>
      <c r="IJV183" s="37"/>
      <c r="IJW183" s="37"/>
      <c r="IJX183" s="37"/>
      <c r="IJY183" s="37"/>
      <c r="IJZ183" s="37"/>
      <c r="IKA183" s="37"/>
      <c r="IKB183" s="37"/>
      <c r="IKC183" s="37"/>
      <c r="IKD183" s="37"/>
      <c r="IKE183" s="37"/>
      <c r="IKF183" s="37"/>
      <c r="IKG183" s="37"/>
      <c r="IKH183" s="37"/>
      <c r="IKI183" s="37"/>
      <c r="IKJ183" s="37"/>
      <c r="IKK183" s="37"/>
      <c r="IKL183" s="37"/>
      <c r="IKM183" s="37"/>
      <c r="IKN183" s="37"/>
      <c r="IKO183" s="37"/>
      <c r="IKP183" s="37"/>
      <c r="IKQ183" s="37"/>
      <c r="IKR183" s="37"/>
      <c r="IKS183" s="37"/>
      <c r="IKT183" s="37"/>
      <c r="IKU183" s="37"/>
      <c r="IKV183" s="37"/>
      <c r="IKW183" s="37"/>
      <c r="IKX183" s="37"/>
      <c r="IKY183" s="37"/>
      <c r="IKZ183" s="37"/>
      <c r="ILA183" s="37"/>
      <c r="ILB183" s="37"/>
      <c r="ILC183" s="37"/>
      <c r="ILD183" s="37"/>
      <c r="ILE183" s="37"/>
      <c r="ILF183" s="37"/>
      <c r="ILG183" s="37"/>
      <c r="ILH183" s="37"/>
      <c r="ILI183" s="37"/>
      <c r="ILJ183" s="37"/>
      <c r="ILK183" s="37"/>
      <c r="ILL183" s="37"/>
      <c r="ILM183" s="37"/>
      <c r="ILN183" s="37"/>
      <c r="ILO183" s="37"/>
      <c r="ILP183" s="37"/>
      <c r="ILQ183" s="37"/>
      <c r="ILR183" s="37"/>
      <c r="ILS183" s="37"/>
      <c r="ILT183" s="37"/>
      <c r="ILU183" s="37"/>
      <c r="ILV183" s="37"/>
      <c r="ILW183" s="37"/>
      <c r="ILX183" s="37"/>
      <c r="ILY183" s="37"/>
      <c r="ILZ183" s="37"/>
      <c r="IMA183" s="37"/>
      <c r="IMB183" s="37"/>
      <c r="IMC183" s="37"/>
      <c r="IMD183" s="37"/>
      <c r="IME183" s="37"/>
      <c r="IMF183" s="37"/>
      <c r="IMG183" s="37"/>
      <c r="IMH183" s="37"/>
      <c r="IMI183" s="37"/>
      <c r="IMJ183" s="37"/>
      <c r="IMK183" s="37"/>
      <c r="IML183" s="37"/>
      <c r="IMM183" s="37"/>
      <c r="IMN183" s="37"/>
      <c r="IMO183" s="37"/>
      <c r="IMP183" s="37"/>
      <c r="IMQ183" s="37"/>
      <c r="IMR183" s="37"/>
      <c r="IMS183" s="37"/>
      <c r="IMT183" s="37"/>
      <c r="IMU183" s="37"/>
      <c r="IMV183" s="37"/>
      <c r="IMW183" s="37"/>
      <c r="IMX183" s="37"/>
      <c r="IMY183" s="37"/>
      <c r="IMZ183" s="37"/>
      <c r="INA183" s="37"/>
      <c r="INB183" s="37"/>
      <c r="INC183" s="37"/>
      <c r="IND183" s="37"/>
      <c r="INE183" s="37"/>
      <c r="INF183" s="37"/>
      <c r="ING183" s="37"/>
      <c r="INH183" s="37"/>
      <c r="INI183" s="37"/>
      <c r="INJ183" s="37"/>
      <c r="INK183" s="37"/>
      <c r="INL183" s="37"/>
      <c r="INM183" s="37"/>
      <c r="INN183" s="37"/>
      <c r="INO183" s="37"/>
      <c r="INP183" s="37"/>
      <c r="INQ183" s="37"/>
      <c r="INR183" s="37"/>
      <c r="INS183" s="37"/>
      <c r="INT183" s="37"/>
      <c r="INU183" s="37"/>
      <c r="INV183" s="37"/>
      <c r="INW183" s="37"/>
      <c r="INX183" s="37"/>
      <c r="INY183" s="37"/>
      <c r="INZ183" s="37"/>
      <c r="IOA183" s="37"/>
      <c r="IOB183" s="37"/>
      <c r="IOC183" s="37"/>
      <c r="IOD183" s="37"/>
      <c r="IOE183" s="37"/>
      <c r="IOF183" s="37"/>
      <c r="IOG183" s="37"/>
      <c r="IOH183" s="37"/>
      <c r="IOI183" s="37"/>
      <c r="IOJ183" s="37"/>
      <c r="IOK183" s="37"/>
      <c r="IOL183" s="37"/>
      <c r="IOM183" s="37"/>
      <c r="ION183" s="37"/>
      <c r="IOO183" s="37"/>
      <c r="IOP183" s="37"/>
      <c r="IOQ183" s="37"/>
      <c r="IOR183" s="37"/>
      <c r="IOS183" s="37"/>
      <c r="IOT183" s="37"/>
      <c r="IOU183" s="37"/>
      <c r="IOV183" s="37"/>
      <c r="IOW183" s="37"/>
      <c r="IOX183" s="37"/>
      <c r="IOY183" s="37"/>
      <c r="IOZ183" s="37"/>
      <c r="IPA183" s="37"/>
      <c r="IPB183" s="37"/>
      <c r="IPC183" s="37"/>
      <c r="IPD183" s="37"/>
      <c r="IPE183" s="37"/>
      <c r="IPF183" s="37"/>
      <c r="IPG183" s="37"/>
      <c r="IPH183" s="37"/>
      <c r="IPI183" s="37"/>
      <c r="IPJ183" s="37"/>
      <c r="IPK183" s="37"/>
      <c r="IPL183" s="37"/>
      <c r="IPM183" s="37"/>
      <c r="IPN183" s="37"/>
      <c r="IPO183" s="37"/>
      <c r="IPP183" s="37"/>
      <c r="IPQ183" s="37"/>
      <c r="IPR183" s="37"/>
      <c r="IPS183" s="37"/>
      <c r="IPT183" s="37"/>
      <c r="IPU183" s="37"/>
      <c r="IPV183" s="37"/>
      <c r="IPW183" s="37"/>
      <c r="IPX183" s="37"/>
      <c r="IPY183" s="37"/>
      <c r="IPZ183" s="37"/>
      <c r="IQA183" s="37"/>
      <c r="IQB183" s="37"/>
      <c r="IQC183" s="37"/>
      <c r="IQD183" s="37"/>
      <c r="IQE183" s="37"/>
      <c r="IQF183" s="37"/>
      <c r="IQG183" s="37"/>
      <c r="IQH183" s="37"/>
      <c r="IQI183" s="37"/>
      <c r="IQJ183" s="37"/>
      <c r="IQK183" s="37"/>
      <c r="IQL183" s="37"/>
      <c r="IQM183" s="37"/>
      <c r="IQN183" s="37"/>
      <c r="IQO183" s="37"/>
      <c r="IQP183" s="37"/>
      <c r="IQQ183" s="37"/>
      <c r="IQR183" s="37"/>
      <c r="IQS183" s="37"/>
      <c r="IQT183" s="37"/>
      <c r="IQU183" s="37"/>
      <c r="IQV183" s="37"/>
      <c r="IQW183" s="37"/>
      <c r="IQX183" s="37"/>
      <c r="IQY183" s="37"/>
      <c r="IQZ183" s="37"/>
      <c r="IRA183" s="37"/>
      <c r="IRB183" s="37"/>
      <c r="IRC183" s="37"/>
      <c r="IRD183" s="37"/>
      <c r="IRE183" s="37"/>
      <c r="IRF183" s="37"/>
      <c r="IRG183" s="37"/>
      <c r="IRH183" s="37"/>
      <c r="IRI183" s="37"/>
      <c r="IRJ183" s="37"/>
      <c r="IRK183" s="37"/>
      <c r="IRL183" s="37"/>
      <c r="IRM183" s="37"/>
      <c r="IRN183" s="37"/>
      <c r="IRO183" s="37"/>
      <c r="IRP183" s="37"/>
      <c r="IRQ183" s="37"/>
      <c r="IRR183" s="37"/>
      <c r="IRS183" s="37"/>
      <c r="IRT183" s="37"/>
      <c r="IRU183" s="37"/>
      <c r="IRV183" s="37"/>
      <c r="IRW183" s="37"/>
      <c r="IRX183" s="37"/>
      <c r="IRY183" s="37"/>
      <c r="IRZ183" s="37"/>
      <c r="ISA183" s="37"/>
      <c r="ISB183" s="37"/>
      <c r="ISC183" s="37"/>
      <c r="ISD183" s="37"/>
      <c r="ISE183" s="37"/>
      <c r="ISF183" s="37"/>
      <c r="ISG183" s="37"/>
      <c r="ISH183" s="37"/>
      <c r="ISI183" s="37"/>
      <c r="ISJ183" s="37"/>
      <c r="ISK183" s="37"/>
      <c r="ISL183" s="37"/>
      <c r="ISM183" s="37"/>
      <c r="ISN183" s="37"/>
      <c r="ISO183" s="37"/>
      <c r="ISP183" s="37"/>
      <c r="ISQ183" s="37"/>
      <c r="ISR183" s="37"/>
      <c r="ISS183" s="37"/>
      <c r="IST183" s="37"/>
      <c r="ISU183" s="37"/>
      <c r="ISV183" s="37"/>
      <c r="ISW183" s="37"/>
      <c r="ISX183" s="37"/>
      <c r="ISY183" s="37"/>
      <c r="ISZ183" s="37"/>
      <c r="ITA183" s="37"/>
      <c r="ITB183" s="37"/>
      <c r="ITC183" s="37"/>
      <c r="ITD183" s="37"/>
      <c r="ITE183" s="37"/>
      <c r="ITF183" s="37"/>
      <c r="ITG183" s="37"/>
      <c r="ITH183" s="37"/>
      <c r="ITI183" s="37"/>
      <c r="ITJ183" s="37"/>
      <c r="ITK183" s="37"/>
      <c r="ITL183" s="37"/>
      <c r="ITM183" s="37"/>
      <c r="ITN183" s="37"/>
      <c r="ITO183" s="37"/>
      <c r="ITP183" s="37"/>
      <c r="ITQ183" s="37"/>
      <c r="ITR183" s="37"/>
      <c r="ITS183" s="37"/>
      <c r="ITT183" s="37"/>
      <c r="ITU183" s="37"/>
      <c r="ITV183" s="37"/>
      <c r="ITW183" s="37"/>
      <c r="ITX183" s="37"/>
      <c r="ITY183" s="37"/>
      <c r="ITZ183" s="37"/>
      <c r="IUA183" s="37"/>
      <c r="IUB183" s="37"/>
      <c r="IUC183" s="37"/>
      <c r="IUD183" s="37"/>
      <c r="IUE183" s="37"/>
      <c r="IUF183" s="37"/>
      <c r="IUG183" s="37"/>
      <c r="IUH183" s="37"/>
      <c r="IUI183" s="37"/>
      <c r="IUJ183" s="37"/>
      <c r="IUK183" s="37"/>
      <c r="IUL183" s="37"/>
      <c r="IUM183" s="37"/>
      <c r="IUN183" s="37"/>
      <c r="IUO183" s="37"/>
      <c r="IUP183" s="37"/>
      <c r="IUQ183" s="37"/>
      <c r="IUR183" s="37"/>
      <c r="IUS183" s="37"/>
      <c r="IUT183" s="37"/>
      <c r="IUU183" s="37"/>
      <c r="IUV183" s="37"/>
      <c r="IUW183" s="37"/>
      <c r="IUX183" s="37"/>
      <c r="IUY183" s="37"/>
      <c r="IUZ183" s="37"/>
      <c r="IVA183" s="37"/>
      <c r="IVB183" s="37"/>
      <c r="IVC183" s="37"/>
      <c r="IVD183" s="37"/>
      <c r="IVE183" s="37"/>
      <c r="IVF183" s="37"/>
      <c r="IVG183" s="37"/>
      <c r="IVH183" s="37"/>
      <c r="IVI183" s="37"/>
      <c r="IVJ183" s="37"/>
      <c r="IVK183" s="37"/>
      <c r="IVL183" s="37"/>
      <c r="IVM183" s="37"/>
      <c r="IVN183" s="37"/>
      <c r="IVO183" s="37"/>
      <c r="IVP183" s="37"/>
      <c r="IVQ183" s="37"/>
      <c r="IVR183" s="37"/>
      <c r="IVS183" s="37"/>
      <c r="IVT183" s="37"/>
      <c r="IVU183" s="37"/>
      <c r="IVV183" s="37"/>
      <c r="IVW183" s="37"/>
      <c r="IVX183" s="37"/>
      <c r="IVY183" s="37"/>
      <c r="IVZ183" s="37"/>
      <c r="IWA183" s="37"/>
      <c r="IWB183" s="37"/>
      <c r="IWC183" s="37"/>
      <c r="IWD183" s="37"/>
      <c r="IWE183" s="37"/>
      <c r="IWF183" s="37"/>
      <c r="IWG183" s="37"/>
      <c r="IWH183" s="37"/>
      <c r="IWI183" s="37"/>
      <c r="IWJ183" s="37"/>
      <c r="IWK183" s="37"/>
      <c r="IWL183" s="37"/>
      <c r="IWM183" s="37"/>
      <c r="IWN183" s="37"/>
      <c r="IWO183" s="37"/>
      <c r="IWP183" s="37"/>
      <c r="IWQ183" s="37"/>
      <c r="IWR183" s="37"/>
      <c r="IWS183" s="37"/>
      <c r="IWT183" s="37"/>
      <c r="IWU183" s="37"/>
      <c r="IWV183" s="37"/>
      <c r="IWW183" s="37"/>
      <c r="IWX183" s="37"/>
      <c r="IWY183" s="37"/>
      <c r="IWZ183" s="37"/>
      <c r="IXA183" s="37"/>
      <c r="IXB183" s="37"/>
      <c r="IXC183" s="37"/>
      <c r="IXD183" s="37"/>
      <c r="IXE183" s="37"/>
      <c r="IXF183" s="37"/>
      <c r="IXG183" s="37"/>
      <c r="IXH183" s="37"/>
      <c r="IXI183" s="37"/>
      <c r="IXJ183" s="37"/>
      <c r="IXK183" s="37"/>
      <c r="IXL183" s="37"/>
      <c r="IXM183" s="37"/>
      <c r="IXN183" s="37"/>
      <c r="IXO183" s="37"/>
      <c r="IXP183" s="37"/>
      <c r="IXQ183" s="37"/>
      <c r="IXR183" s="37"/>
      <c r="IXS183" s="37"/>
      <c r="IXT183" s="37"/>
      <c r="IXU183" s="37"/>
      <c r="IXV183" s="37"/>
      <c r="IXW183" s="37"/>
      <c r="IXX183" s="37"/>
      <c r="IXY183" s="37"/>
      <c r="IXZ183" s="37"/>
      <c r="IYA183" s="37"/>
      <c r="IYB183" s="37"/>
      <c r="IYC183" s="37"/>
      <c r="IYD183" s="37"/>
      <c r="IYE183" s="37"/>
      <c r="IYF183" s="37"/>
      <c r="IYG183" s="37"/>
      <c r="IYH183" s="37"/>
      <c r="IYI183" s="37"/>
      <c r="IYJ183" s="37"/>
      <c r="IYK183" s="37"/>
      <c r="IYL183" s="37"/>
      <c r="IYM183" s="37"/>
      <c r="IYN183" s="37"/>
      <c r="IYO183" s="37"/>
      <c r="IYP183" s="37"/>
      <c r="IYQ183" s="37"/>
      <c r="IYR183" s="37"/>
      <c r="IYS183" s="37"/>
      <c r="IYT183" s="37"/>
      <c r="IYU183" s="37"/>
      <c r="IYV183" s="37"/>
      <c r="IYW183" s="37"/>
      <c r="IYX183" s="37"/>
      <c r="IYY183" s="37"/>
      <c r="IYZ183" s="37"/>
      <c r="IZA183" s="37"/>
      <c r="IZB183" s="37"/>
      <c r="IZC183" s="37"/>
      <c r="IZD183" s="37"/>
      <c r="IZE183" s="37"/>
      <c r="IZF183" s="37"/>
      <c r="IZG183" s="37"/>
      <c r="IZH183" s="37"/>
      <c r="IZI183" s="37"/>
      <c r="IZJ183" s="37"/>
      <c r="IZK183" s="37"/>
      <c r="IZL183" s="37"/>
      <c r="IZM183" s="37"/>
      <c r="IZN183" s="37"/>
      <c r="IZO183" s="37"/>
      <c r="IZP183" s="37"/>
      <c r="IZQ183" s="37"/>
      <c r="IZR183" s="37"/>
      <c r="IZS183" s="37"/>
      <c r="IZT183" s="37"/>
      <c r="IZU183" s="37"/>
      <c r="IZV183" s="37"/>
      <c r="IZW183" s="37"/>
      <c r="IZX183" s="37"/>
      <c r="IZY183" s="37"/>
      <c r="IZZ183" s="37"/>
      <c r="JAA183" s="37"/>
      <c r="JAB183" s="37"/>
      <c r="JAC183" s="37"/>
      <c r="JAD183" s="37"/>
      <c r="JAE183" s="37"/>
      <c r="JAF183" s="37"/>
      <c r="JAG183" s="37"/>
      <c r="JAH183" s="37"/>
      <c r="JAI183" s="37"/>
      <c r="JAJ183" s="37"/>
      <c r="JAK183" s="37"/>
      <c r="JAL183" s="37"/>
      <c r="JAM183" s="37"/>
      <c r="JAN183" s="37"/>
      <c r="JAO183" s="37"/>
      <c r="JAP183" s="37"/>
      <c r="JAQ183" s="37"/>
      <c r="JAR183" s="37"/>
      <c r="JAS183" s="37"/>
      <c r="JAT183" s="37"/>
      <c r="JAU183" s="37"/>
      <c r="JAV183" s="37"/>
      <c r="JAW183" s="37"/>
      <c r="JAX183" s="37"/>
      <c r="JAY183" s="37"/>
      <c r="JAZ183" s="37"/>
      <c r="JBA183" s="37"/>
      <c r="JBB183" s="37"/>
      <c r="JBC183" s="37"/>
      <c r="JBD183" s="37"/>
      <c r="JBE183" s="37"/>
      <c r="JBF183" s="37"/>
      <c r="JBG183" s="37"/>
      <c r="JBH183" s="37"/>
      <c r="JBI183" s="37"/>
      <c r="JBJ183" s="37"/>
      <c r="JBK183" s="37"/>
      <c r="JBL183" s="37"/>
      <c r="JBM183" s="37"/>
      <c r="JBN183" s="37"/>
      <c r="JBO183" s="37"/>
      <c r="JBP183" s="37"/>
      <c r="JBQ183" s="37"/>
      <c r="JBR183" s="37"/>
      <c r="JBS183" s="37"/>
      <c r="JBT183" s="37"/>
      <c r="JBU183" s="37"/>
      <c r="JBV183" s="37"/>
      <c r="JBW183" s="37"/>
      <c r="JBX183" s="37"/>
      <c r="JBY183" s="37"/>
      <c r="JBZ183" s="37"/>
      <c r="JCA183" s="37"/>
      <c r="JCB183" s="37"/>
      <c r="JCC183" s="37"/>
      <c r="JCD183" s="37"/>
      <c r="JCE183" s="37"/>
      <c r="JCF183" s="37"/>
      <c r="JCG183" s="37"/>
      <c r="JCH183" s="37"/>
      <c r="JCI183" s="37"/>
      <c r="JCJ183" s="37"/>
      <c r="JCK183" s="37"/>
      <c r="JCL183" s="37"/>
      <c r="JCM183" s="37"/>
      <c r="JCN183" s="37"/>
      <c r="JCO183" s="37"/>
      <c r="JCP183" s="37"/>
      <c r="JCQ183" s="37"/>
      <c r="JCR183" s="37"/>
      <c r="JCS183" s="37"/>
      <c r="JCT183" s="37"/>
      <c r="JCU183" s="37"/>
      <c r="JCV183" s="37"/>
      <c r="JCW183" s="37"/>
      <c r="JCX183" s="37"/>
      <c r="JCY183" s="37"/>
      <c r="JCZ183" s="37"/>
      <c r="JDA183" s="37"/>
      <c r="JDB183" s="37"/>
      <c r="JDC183" s="37"/>
      <c r="JDD183" s="37"/>
      <c r="JDE183" s="37"/>
      <c r="JDF183" s="37"/>
      <c r="JDG183" s="37"/>
      <c r="JDH183" s="37"/>
      <c r="JDI183" s="37"/>
      <c r="JDJ183" s="37"/>
      <c r="JDK183" s="37"/>
      <c r="JDL183" s="37"/>
      <c r="JDM183" s="37"/>
      <c r="JDN183" s="37"/>
      <c r="JDO183" s="37"/>
      <c r="JDP183" s="37"/>
      <c r="JDQ183" s="37"/>
      <c r="JDR183" s="37"/>
      <c r="JDS183" s="37"/>
      <c r="JDT183" s="37"/>
      <c r="JDU183" s="37"/>
      <c r="JDV183" s="37"/>
      <c r="JDW183" s="37"/>
      <c r="JDX183" s="37"/>
      <c r="JDY183" s="37"/>
      <c r="JDZ183" s="37"/>
      <c r="JEA183" s="37"/>
      <c r="JEB183" s="37"/>
      <c r="JEC183" s="37"/>
      <c r="JED183" s="37"/>
      <c r="JEE183" s="37"/>
      <c r="JEF183" s="37"/>
      <c r="JEG183" s="37"/>
      <c r="JEH183" s="37"/>
      <c r="JEI183" s="37"/>
      <c r="JEJ183" s="37"/>
      <c r="JEK183" s="37"/>
      <c r="JEL183" s="37"/>
      <c r="JEM183" s="37"/>
      <c r="JEN183" s="37"/>
      <c r="JEO183" s="37"/>
      <c r="JEP183" s="37"/>
      <c r="JEQ183" s="37"/>
      <c r="JER183" s="37"/>
      <c r="JES183" s="37"/>
      <c r="JET183" s="37"/>
      <c r="JEU183" s="37"/>
      <c r="JEV183" s="37"/>
      <c r="JEW183" s="37"/>
      <c r="JEX183" s="37"/>
      <c r="JEY183" s="37"/>
      <c r="JEZ183" s="37"/>
      <c r="JFA183" s="37"/>
      <c r="JFB183" s="37"/>
      <c r="JFC183" s="37"/>
      <c r="JFD183" s="37"/>
      <c r="JFE183" s="37"/>
      <c r="JFF183" s="37"/>
      <c r="JFG183" s="37"/>
      <c r="JFH183" s="37"/>
      <c r="JFI183" s="37"/>
      <c r="JFJ183" s="37"/>
      <c r="JFK183" s="37"/>
      <c r="JFL183" s="37"/>
      <c r="JFM183" s="37"/>
      <c r="JFN183" s="37"/>
      <c r="JFO183" s="37"/>
      <c r="JFP183" s="37"/>
      <c r="JFQ183" s="37"/>
      <c r="JFR183" s="37"/>
      <c r="JFS183" s="37"/>
      <c r="JFT183" s="37"/>
      <c r="JFU183" s="37"/>
      <c r="JFV183" s="37"/>
      <c r="JFW183" s="37"/>
      <c r="JFX183" s="37"/>
      <c r="JFY183" s="37"/>
      <c r="JFZ183" s="37"/>
      <c r="JGA183" s="37"/>
      <c r="JGB183" s="37"/>
      <c r="JGC183" s="37"/>
      <c r="JGD183" s="37"/>
      <c r="JGE183" s="37"/>
      <c r="JGF183" s="37"/>
      <c r="JGG183" s="37"/>
      <c r="JGH183" s="37"/>
      <c r="JGI183" s="37"/>
      <c r="JGJ183" s="37"/>
      <c r="JGK183" s="37"/>
      <c r="JGL183" s="37"/>
      <c r="JGM183" s="37"/>
      <c r="JGN183" s="37"/>
      <c r="JGO183" s="37"/>
      <c r="JGP183" s="37"/>
      <c r="JGQ183" s="37"/>
      <c r="JGR183" s="37"/>
      <c r="JGS183" s="37"/>
      <c r="JGT183" s="37"/>
      <c r="JGU183" s="37"/>
      <c r="JGV183" s="37"/>
      <c r="JGW183" s="37"/>
      <c r="JGX183" s="37"/>
      <c r="JGY183" s="37"/>
      <c r="JGZ183" s="37"/>
      <c r="JHA183" s="37"/>
      <c r="JHB183" s="37"/>
      <c r="JHC183" s="37"/>
      <c r="JHD183" s="37"/>
      <c r="JHE183" s="37"/>
      <c r="JHF183" s="37"/>
      <c r="JHG183" s="37"/>
      <c r="JHH183" s="37"/>
      <c r="JHI183" s="37"/>
      <c r="JHJ183" s="37"/>
      <c r="JHK183" s="37"/>
      <c r="JHL183" s="37"/>
      <c r="JHM183" s="37"/>
      <c r="JHN183" s="37"/>
      <c r="JHO183" s="37"/>
      <c r="JHP183" s="37"/>
      <c r="JHQ183" s="37"/>
      <c r="JHR183" s="37"/>
      <c r="JHS183" s="37"/>
      <c r="JHT183" s="37"/>
      <c r="JHU183" s="37"/>
      <c r="JHV183" s="37"/>
      <c r="JHW183" s="37"/>
      <c r="JHX183" s="37"/>
      <c r="JHY183" s="37"/>
      <c r="JHZ183" s="37"/>
      <c r="JIA183" s="37"/>
      <c r="JIB183" s="37"/>
      <c r="JIC183" s="37"/>
      <c r="JID183" s="37"/>
      <c r="JIE183" s="37"/>
      <c r="JIF183" s="37"/>
      <c r="JIG183" s="37"/>
      <c r="JIH183" s="37"/>
      <c r="JII183" s="37"/>
      <c r="JIJ183" s="37"/>
      <c r="JIK183" s="37"/>
      <c r="JIL183" s="37"/>
      <c r="JIM183" s="37"/>
      <c r="JIN183" s="37"/>
      <c r="JIO183" s="37"/>
      <c r="JIP183" s="37"/>
      <c r="JIQ183" s="37"/>
      <c r="JIR183" s="37"/>
      <c r="JIS183" s="37"/>
      <c r="JIT183" s="37"/>
      <c r="JIU183" s="37"/>
      <c r="JIV183" s="37"/>
      <c r="JIW183" s="37"/>
      <c r="JIX183" s="37"/>
      <c r="JIY183" s="37"/>
      <c r="JIZ183" s="37"/>
      <c r="JJA183" s="37"/>
      <c r="JJB183" s="37"/>
      <c r="JJC183" s="37"/>
      <c r="JJD183" s="37"/>
      <c r="JJE183" s="37"/>
      <c r="JJF183" s="37"/>
      <c r="JJG183" s="37"/>
      <c r="JJH183" s="37"/>
      <c r="JJI183" s="37"/>
      <c r="JJJ183" s="37"/>
      <c r="JJK183" s="37"/>
      <c r="JJL183" s="37"/>
      <c r="JJM183" s="37"/>
      <c r="JJN183" s="37"/>
      <c r="JJO183" s="37"/>
      <c r="JJP183" s="37"/>
      <c r="JJQ183" s="37"/>
      <c r="JJR183" s="37"/>
      <c r="JJS183" s="37"/>
      <c r="JJT183" s="37"/>
      <c r="JJU183" s="37"/>
      <c r="JJV183" s="37"/>
      <c r="JJW183" s="37"/>
      <c r="JJX183" s="37"/>
      <c r="JJY183" s="37"/>
      <c r="JJZ183" s="37"/>
      <c r="JKA183" s="37"/>
      <c r="JKB183" s="37"/>
      <c r="JKC183" s="37"/>
      <c r="JKD183" s="37"/>
      <c r="JKE183" s="37"/>
      <c r="JKF183" s="37"/>
      <c r="JKG183" s="37"/>
      <c r="JKH183" s="37"/>
      <c r="JKI183" s="37"/>
      <c r="JKJ183" s="37"/>
      <c r="JKK183" s="37"/>
      <c r="JKL183" s="37"/>
      <c r="JKM183" s="37"/>
      <c r="JKN183" s="37"/>
      <c r="JKO183" s="37"/>
      <c r="JKP183" s="37"/>
      <c r="JKQ183" s="37"/>
      <c r="JKR183" s="37"/>
      <c r="JKS183" s="37"/>
      <c r="JKT183" s="37"/>
      <c r="JKU183" s="37"/>
      <c r="JKV183" s="37"/>
      <c r="JKW183" s="37"/>
      <c r="JKX183" s="37"/>
      <c r="JKY183" s="37"/>
      <c r="JKZ183" s="37"/>
      <c r="JLA183" s="37"/>
      <c r="JLB183" s="37"/>
      <c r="JLC183" s="37"/>
      <c r="JLD183" s="37"/>
      <c r="JLE183" s="37"/>
      <c r="JLF183" s="37"/>
      <c r="JLG183" s="37"/>
      <c r="JLH183" s="37"/>
      <c r="JLI183" s="37"/>
      <c r="JLJ183" s="37"/>
      <c r="JLK183" s="37"/>
      <c r="JLL183" s="37"/>
      <c r="JLM183" s="37"/>
      <c r="JLN183" s="37"/>
      <c r="JLO183" s="37"/>
      <c r="JLP183" s="37"/>
      <c r="JLQ183" s="37"/>
      <c r="JLR183" s="37"/>
      <c r="JLS183" s="37"/>
      <c r="JLT183" s="37"/>
      <c r="JLU183" s="37"/>
      <c r="JLV183" s="37"/>
      <c r="JLW183" s="37"/>
      <c r="JLX183" s="37"/>
      <c r="JLY183" s="37"/>
      <c r="JLZ183" s="37"/>
      <c r="JMA183" s="37"/>
      <c r="JMB183" s="37"/>
      <c r="JMC183" s="37"/>
      <c r="JMD183" s="37"/>
      <c r="JME183" s="37"/>
      <c r="JMF183" s="37"/>
      <c r="JMG183" s="37"/>
      <c r="JMH183" s="37"/>
      <c r="JMI183" s="37"/>
      <c r="JMJ183" s="37"/>
      <c r="JMK183" s="37"/>
      <c r="JML183" s="37"/>
      <c r="JMM183" s="37"/>
      <c r="JMN183" s="37"/>
      <c r="JMO183" s="37"/>
      <c r="JMP183" s="37"/>
      <c r="JMQ183" s="37"/>
      <c r="JMR183" s="37"/>
      <c r="JMS183" s="37"/>
      <c r="JMT183" s="37"/>
      <c r="JMU183" s="37"/>
      <c r="JMV183" s="37"/>
      <c r="JMW183" s="37"/>
      <c r="JMX183" s="37"/>
      <c r="JMY183" s="37"/>
      <c r="JMZ183" s="37"/>
      <c r="JNA183" s="37"/>
      <c r="JNB183" s="37"/>
      <c r="JNC183" s="37"/>
      <c r="JND183" s="37"/>
      <c r="JNE183" s="37"/>
      <c r="JNF183" s="37"/>
      <c r="JNG183" s="37"/>
      <c r="JNH183" s="37"/>
      <c r="JNI183" s="37"/>
      <c r="JNJ183" s="37"/>
      <c r="JNK183" s="37"/>
      <c r="JNL183" s="37"/>
      <c r="JNM183" s="37"/>
      <c r="JNN183" s="37"/>
      <c r="JNO183" s="37"/>
      <c r="JNP183" s="37"/>
      <c r="JNQ183" s="37"/>
      <c r="JNR183" s="37"/>
      <c r="JNS183" s="37"/>
      <c r="JNT183" s="37"/>
      <c r="JNU183" s="37"/>
      <c r="JNV183" s="37"/>
      <c r="JNW183" s="37"/>
      <c r="JNX183" s="37"/>
      <c r="JNY183" s="37"/>
      <c r="JNZ183" s="37"/>
      <c r="JOA183" s="37"/>
      <c r="JOB183" s="37"/>
      <c r="JOC183" s="37"/>
      <c r="JOD183" s="37"/>
      <c r="JOE183" s="37"/>
      <c r="JOF183" s="37"/>
      <c r="JOG183" s="37"/>
      <c r="JOH183" s="37"/>
      <c r="JOI183" s="37"/>
      <c r="JOJ183" s="37"/>
      <c r="JOK183" s="37"/>
      <c r="JOL183" s="37"/>
      <c r="JOM183" s="37"/>
      <c r="JON183" s="37"/>
      <c r="JOO183" s="37"/>
      <c r="JOP183" s="37"/>
      <c r="JOQ183" s="37"/>
      <c r="JOR183" s="37"/>
      <c r="JOS183" s="37"/>
      <c r="JOT183" s="37"/>
      <c r="JOU183" s="37"/>
      <c r="JOV183" s="37"/>
      <c r="JOW183" s="37"/>
      <c r="JOX183" s="37"/>
      <c r="JOY183" s="37"/>
      <c r="JOZ183" s="37"/>
      <c r="JPA183" s="37"/>
      <c r="JPB183" s="37"/>
      <c r="JPC183" s="37"/>
      <c r="JPD183" s="37"/>
      <c r="JPE183" s="37"/>
      <c r="JPF183" s="37"/>
      <c r="JPG183" s="37"/>
      <c r="JPH183" s="37"/>
      <c r="JPI183" s="37"/>
      <c r="JPJ183" s="37"/>
      <c r="JPK183" s="37"/>
      <c r="JPL183" s="37"/>
      <c r="JPM183" s="37"/>
      <c r="JPN183" s="37"/>
      <c r="JPO183" s="37"/>
      <c r="JPP183" s="37"/>
      <c r="JPQ183" s="37"/>
      <c r="JPR183" s="37"/>
      <c r="JPS183" s="37"/>
      <c r="JPT183" s="37"/>
      <c r="JPU183" s="37"/>
      <c r="JPV183" s="37"/>
      <c r="JPW183" s="37"/>
      <c r="JPX183" s="37"/>
      <c r="JPY183" s="37"/>
      <c r="JPZ183" s="37"/>
      <c r="JQA183" s="37"/>
      <c r="JQB183" s="37"/>
      <c r="JQC183" s="37"/>
      <c r="JQD183" s="37"/>
      <c r="JQE183" s="37"/>
      <c r="JQF183" s="37"/>
      <c r="JQG183" s="37"/>
      <c r="JQH183" s="37"/>
      <c r="JQI183" s="37"/>
      <c r="JQJ183" s="37"/>
      <c r="JQK183" s="37"/>
      <c r="JQL183" s="37"/>
      <c r="JQM183" s="37"/>
      <c r="JQN183" s="37"/>
      <c r="JQO183" s="37"/>
      <c r="JQP183" s="37"/>
      <c r="JQQ183" s="37"/>
      <c r="JQR183" s="37"/>
      <c r="JQS183" s="37"/>
      <c r="JQT183" s="37"/>
      <c r="JQU183" s="37"/>
      <c r="JQV183" s="37"/>
      <c r="JQW183" s="37"/>
      <c r="JQX183" s="37"/>
      <c r="JQY183" s="37"/>
      <c r="JQZ183" s="37"/>
      <c r="JRA183" s="37"/>
      <c r="JRB183" s="37"/>
      <c r="JRC183" s="37"/>
      <c r="JRD183" s="37"/>
      <c r="JRE183" s="37"/>
      <c r="JRF183" s="37"/>
      <c r="JRG183" s="37"/>
      <c r="JRH183" s="37"/>
      <c r="JRI183" s="37"/>
      <c r="JRJ183" s="37"/>
      <c r="JRK183" s="37"/>
      <c r="JRL183" s="37"/>
      <c r="JRM183" s="37"/>
      <c r="JRN183" s="37"/>
      <c r="JRO183" s="37"/>
      <c r="JRP183" s="37"/>
      <c r="JRQ183" s="37"/>
      <c r="JRR183" s="37"/>
      <c r="JRS183" s="37"/>
      <c r="JRT183" s="37"/>
      <c r="JRU183" s="37"/>
      <c r="JRV183" s="37"/>
      <c r="JRW183" s="37"/>
      <c r="JRX183" s="37"/>
      <c r="JRY183" s="37"/>
      <c r="JRZ183" s="37"/>
      <c r="JSA183" s="37"/>
      <c r="JSB183" s="37"/>
      <c r="JSC183" s="37"/>
      <c r="JSD183" s="37"/>
      <c r="JSE183" s="37"/>
      <c r="JSF183" s="37"/>
      <c r="JSG183" s="37"/>
      <c r="JSH183" s="37"/>
      <c r="JSI183" s="37"/>
      <c r="JSJ183" s="37"/>
      <c r="JSK183" s="37"/>
      <c r="JSL183" s="37"/>
      <c r="JSM183" s="37"/>
      <c r="JSN183" s="37"/>
      <c r="JSO183" s="37"/>
      <c r="JSP183" s="37"/>
      <c r="JSQ183" s="37"/>
      <c r="JSR183" s="37"/>
      <c r="JSS183" s="37"/>
      <c r="JST183" s="37"/>
      <c r="JSU183" s="37"/>
      <c r="JSV183" s="37"/>
      <c r="JSW183" s="37"/>
      <c r="JSX183" s="37"/>
      <c r="JSY183" s="37"/>
      <c r="JSZ183" s="37"/>
      <c r="JTA183" s="37"/>
      <c r="JTB183" s="37"/>
      <c r="JTC183" s="37"/>
      <c r="JTD183" s="37"/>
      <c r="JTE183" s="37"/>
      <c r="JTF183" s="37"/>
      <c r="JTG183" s="37"/>
      <c r="JTH183" s="37"/>
      <c r="JTI183" s="37"/>
      <c r="JTJ183" s="37"/>
      <c r="JTK183" s="37"/>
      <c r="JTL183" s="37"/>
      <c r="JTM183" s="37"/>
      <c r="JTN183" s="37"/>
      <c r="JTO183" s="37"/>
      <c r="JTP183" s="37"/>
      <c r="JTQ183" s="37"/>
      <c r="JTR183" s="37"/>
      <c r="JTS183" s="37"/>
      <c r="JTT183" s="37"/>
      <c r="JTU183" s="37"/>
      <c r="JTV183" s="37"/>
      <c r="JTW183" s="37"/>
      <c r="JTX183" s="37"/>
      <c r="JTY183" s="37"/>
      <c r="JTZ183" s="37"/>
      <c r="JUA183" s="37"/>
      <c r="JUB183" s="37"/>
      <c r="JUC183" s="37"/>
      <c r="JUD183" s="37"/>
      <c r="JUE183" s="37"/>
      <c r="JUF183" s="37"/>
      <c r="JUG183" s="37"/>
      <c r="JUH183" s="37"/>
      <c r="JUI183" s="37"/>
      <c r="JUJ183" s="37"/>
      <c r="JUK183" s="37"/>
      <c r="JUL183" s="37"/>
      <c r="JUM183" s="37"/>
      <c r="JUN183" s="37"/>
      <c r="JUO183" s="37"/>
      <c r="JUP183" s="37"/>
      <c r="JUQ183" s="37"/>
      <c r="JUR183" s="37"/>
      <c r="JUS183" s="37"/>
      <c r="JUT183" s="37"/>
      <c r="JUU183" s="37"/>
      <c r="JUV183" s="37"/>
      <c r="JUW183" s="37"/>
      <c r="JUX183" s="37"/>
      <c r="JUY183" s="37"/>
      <c r="JUZ183" s="37"/>
      <c r="JVA183" s="37"/>
      <c r="JVB183" s="37"/>
      <c r="JVC183" s="37"/>
      <c r="JVD183" s="37"/>
      <c r="JVE183" s="37"/>
      <c r="JVF183" s="37"/>
      <c r="JVG183" s="37"/>
      <c r="JVH183" s="37"/>
      <c r="JVI183" s="37"/>
      <c r="JVJ183" s="37"/>
      <c r="JVK183" s="37"/>
      <c r="JVL183" s="37"/>
      <c r="JVM183" s="37"/>
      <c r="JVN183" s="37"/>
      <c r="JVO183" s="37"/>
      <c r="JVP183" s="37"/>
      <c r="JVQ183" s="37"/>
      <c r="JVR183" s="37"/>
      <c r="JVS183" s="37"/>
      <c r="JVT183" s="37"/>
      <c r="JVU183" s="37"/>
      <c r="JVV183" s="37"/>
      <c r="JVW183" s="37"/>
      <c r="JVX183" s="37"/>
      <c r="JVY183" s="37"/>
      <c r="JVZ183" s="37"/>
      <c r="JWA183" s="37"/>
      <c r="JWB183" s="37"/>
      <c r="JWC183" s="37"/>
      <c r="JWD183" s="37"/>
      <c r="JWE183" s="37"/>
      <c r="JWF183" s="37"/>
      <c r="JWG183" s="37"/>
      <c r="JWH183" s="37"/>
      <c r="JWI183" s="37"/>
      <c r="JWJ183" s="37"/>
      <c r="JWK183" s="37"/>
      <c r="JWL183" s="37"/>
      <c r="JWM183" s="37"/>
      <c r="JWN183" s="37"/>
      <c r="JWO183" s="37"/>
      <c r="JWP183" s="37"/>
      <c r="JWQ183" s="37"/>
      <c r="JWR183" s="37"/>
      <c r="JWS183" s="37"/>
      <c r="JWT183" s="37"/>
      <c r="JWU183" s="37"/>
      <c r="JWV183" s="37"/>
      <c r="JWW183" s="37"/>
      <c r="JWX183" s="37"/>
      <c r="JWY183" s="37"/>
      <c r="JWZ183" s="37"/>
      <c r="JXA183" s="37"/>
      <c r="JXB183" s="37"/>
      <c r="JXC183" s="37"/>
      <c r="JXD183" s="37"/>
      <c r="JXE183" s="37"/>
      <c r="JXF183" s="37"/>
      <c r="JXG183" s="37"/>
      <c r="JXH183" s="37"/>
      <c r="JXI183" s="37"/>
      <c r="JXJ183" s="37"/>
      <c r="JXK183" s="37"/>
      <c r="JXL183" s="37"/>
      <c r="JXM183" s="37"/>
      <c r="JXN183" s="37"/>
      <c r="JXO183" s="37"/>
      <c r="JXP183" s="37"/>
      <c r="JXQ183" s="37"/>
      <c r="JXR183" s="37"/>
      <c r="JXS183" s="37"/>
      <c r="JXT183" s="37"/>
      <c r="JXU183" s="37"/>
      <c r="JXV183" s="37"/>
      <c r="JXW183" s="37"/>
      <c r="JXX183" s="37"/>
      <c r="JXY183" s="37"/>
      <c r="JXZ183" s="37"/>
      <c r="JYA183" s="37"/>
      <c r="JYB183" s="37"/>
      <c r="JYC183" s="37"/>
      <c r="JYD183" s="37"/>
      <c r="JYE183" s="37"/>
      <c r="JYF183" s="37"/>
      <c r="JYG183" s="37"/>
      <c r="JYH183" s="37"/>
      <c r="JYI183" s="37"/>
      <c r="JYJ183" s="37"/>
      <c r="JYK183" s="37"/>
      <c r="JYL183" s="37"/>
      <c r="JYM183" s="37"/>
      <c r="JYN183" s="37"/>
      <c r="JYO183" s="37"/>
      <c r="JYP183" s="37"/>
      <c r="JYQ183" s="37"/>
      <c r="JYR183" s="37"/>
      <c r="JYS183" s="37"/>
      <c r="JYT183" s="37"/>
      <c r="JYU183" s="37"/>
      <c r="JYV183" s="37"/>
      <c r="JYW183" s="37"/>
      <c r="JYX183" s="37"/>
      <c r="JYY183" s="37"/>
      <c r="JYZ183" s="37"/>
      <c r="JZA183" s="37"/>
      <c r="JZB183" s="37"/>
      <c r="JZC183" s="37"/>
      <c r="JZD183" s="37"/>
      <c r="JZE183" s="37"/>
      <c r="JZF183" s="37"/>
      <c r="JZG183" s="37"/>
      <c r="JZH183" s="37"/>
      <c r="JZI183" s="37"/>
      <c r="JZJ183" s="37"/>
      <c r="JZK183" s="37"/>
      <c r="JZL183" s="37"/>
      <c r="JZM183" s="37"/>
      <c r="JZN183" s="37"/>
      <c r="JZO183" s="37"/>
      <c r="JZP183" s="37"/>
      <c r="JZQ183" s="37"/>
      <c r="JZR183" s="37"/>
      <c r="JZS183" s="37"/>
      <c r="JZT183" s="37"/>
      <c r="JZU183" s="37"/>
      <c r="JZV183" s="37"/>
      <c r="JZW183" s="37"/>
      <c r="JZX183" s="37"/>
      <c r="JZY183" s="37"/>
      <c r="JZZ183" s="37"/>
      <c r="KAA183" s="37"/>
      <c r="KAB183" s="37"/>
      <c r="KAC183" s="37"/>
      <c r="KAD183" s="37"/>
      <c r="KAE183" s="37"/>
      <c r="KAF183" s="37"/>
      <c r="KAG183" s="37"/>
      <c r="KAH183" s="37"/>
      <c r="KAI183" s="37"/>
      <c r="KAJ183" s="37"/>
      <c r="KAK183" s="37"/>
      <c r="KAL183" s="37"/>
      <c r="KAM183" s="37"/>
      <c r="KAN183" s="37"/>
      <c r="KAO183" s="37"/>
      <c r="KAP183" s="37"/>
      <c r="KAQ183" s="37"/>
      <c r="KAR183" s="37"/>
      <c r="KAS183" s="37"/>
      <c r="KAT183" s="37"/>
      <c r="KAU183" s="37"/>
      <c r="KAV183" s="37"/>
      <c r="KAW183" s="37"/>
      <c r="KAX183" s="37"/>
      <c r="KAY183" s="37"/>
      <c r="KAZ183" s="37"/>
      <c r="KBA183" s="37"/>
      <c r="KBB183" s="37"/>
      <c r="KBC183" s="37"/>
      <c r="KBD183" s="37"/>
      <c r="KBE183" s="37"/>
      <c r="KBF183" s="37"/>
      <c r="KBG183" s="37"/>
      <c r="KBH183" s="37"/>
      <c r="KBI183" s="37"/>
      <c r="KBJ183" s="37"/>
      <c r="KBK183" s="37"/>
      <c r="KBL183" s="37"/>
      <c r="KBM183" s="37"/>
      <c r="KBN183" s="37"/>
      <c r="KBO183" s="37"/>
      <c r="KBP183" s="37"/>
      <c r="KBQ183" s="37"/>
      <c r="KBR183" s="37"/>
      <c r="KBS183" s="37"/>
      <c r="KBT183" s="37"/>
      <c r="KBU183" s="37"/>
      <c r="KBV183" s="37"/>
      <c r="KBW183" s="37"/>
      <c r="KBX183" s="37"/>
      <c r="KBY183" s="37"/>
      <c r="KBZ183" s="37"/>
      <c r="KCA183" s="37"/>
      <c r="KCB183" s="37"/>
      <c r="KCC183" s="37"/>
      <c r="KCD183" s="37"/>
      <c r="KCE183" s="37"/>
      <c r="KCF183" s="37"/>
      <c r="KCG183" s="37"/>
      <c r="KCH183" s="37"/>
      <c r="KCI183" s="37"/>
      <c r="KCJ183" s="37"/>
      <c r="KCK183" s="37"/>
      <c r="KCL183" s="37"/>
      <c r="KCM183" s="37"/>
      <c r="KCN183" s="37"/>
      <c r="KCO183" s="37"/>
      <c r="KCP183" s="37"/>
      <c r="KCQ183" s="37"/>
      <c r="KCR183" s="37"/>
      <c r="KCS183" s="37"/>
      <c r="KCT183" s="37"/>
      <c r="KCU183" s="37"/>
      <c r="KCV183" s="37"/>
      <c r="KCW183" s="37"/>
      <c r="KCX183" s="37"/>
      <c r="KCY183" s="37"/>
      <c r="KCZ183" s="37"/>
      <c r="KDA183" s="37"/>
      <c r="KDB183" s="37"/>
      <c r="KDC183" s="37"/>
      <c r="KDD183" s="37"/>
      <c r="KDE183" s="37"/>
      <c r="KDF183" s="37"/>
      <c r="KDG183" s="37"/>
      <c r="KDH183" s="37"/>
      <c r="KDI183" s="37"/>
      <c r="KDJ183" s="37"/>
      <c r="KDK183" s="37"/>
      <c r="KDL183" s="37"/>
      <c r="KDM183" s="37"/>
      <c r="KDN183" s="37"/>
      <c r="KDO183" s="37"/>
      <c r="KDP183" s="37"/>
      <c r="KDQ183" s="37"/>
      <c r="KDR183" s="37"/>
      <c r="KDS183" s="37"/>
      <c r="KDT183" s="37"/>
      <c r="KDU183" s="37"/>
      <c r="KDV183" s="37"/>
      <c r="KDW183" s="37"/>
      <c r="KDX183" s="37"/>
      <c r="KDY183" s="37"/>
      <c r="KDZ183" s="37"/>
      <c r="KEA183" s="37"/>
      <c r="KEB183" s="37"/>
      <c r="KEC183" s="37"/>
      <c r="KED183" s="37"/>
      <c r="KEE183" s="37"/>
      <c r="KEF183" s="37"/>
      <c r="KEG183" s="37"/>
      <c r="KEH183" s="37"/>
      <c r="KEI183" s="37"/>
      <c r="KEJ183" s="37"/>
      <c r="KEK183" s="37"/>
      <c r="KEL183" s="37"/>
      <c r="KEM183" s="37"/>
      <c r="KEN183" s="37"/>
      <c r="KEO183" s="37"/>
      <c r="KEP183" s="37"/>
      <c r="KEQ183" s="37"/>
      <c r="KER183" s="37"/>
      <c r="KES183" s="37"/>
      <c r="KET183" s="37"/>
      <c r="KEU183" s="37"/>
      <c r="KEV183" s="37"/>
      <c r="KEW183" s="37"/>
      <c r="KEX183" s="37"/>
      <c r="KEY183" s="37"/>
      <c r="KEZ183" s="37"/>
      <c r="KFA183" s="37"/>
      <c r="KFB183" s="37"/>
      <c r="KFC183" s="37"/>
      <c r="KFD183" s="37"/>
      <c r="KFE183" s="37"/>
      <c r="KFF183" s="37"/>
      <c r="KFG183" s="37"/>
      <c r="KFH183" s="37"/>
      <c r="KFI183" s="37"/>
      <c r="KFJ183" s="37"/>
      <c r="KFK183" s="37"/>
      <c r="KFL183" s="37"/>
      <c r="KFM183" s="37"/>
      <c r="KFN183" s="37"/>
      <c r="KFO183" s="37"/>
      <c r="KFP183" s="37"/>
      <c r="KFQ183" s="37"/>
      <c r="KFR183" s="37"/>
      <c r="KFS183" s="37"/>
      <c r="KFT183" s="37"/>
      <c r="KFU183" s="37"/>
      <c r="KFV183" s="37"/>
      <c r="KFW183" s="37"/>
      <c r="KFX183" s="37"/>
      <c r="KFY183" s="37"/>
      <c r="KFZ183" s="37"/>
      <c r="KGA183" s="37"/>
      <c r="KGB183" s="37"/>
      <c r="KGC183" s="37"/>
      <c r="KGD183" s="37"/>
      <c r="KGE183" s="37"/>
      <c r="KGF183" s="37"/>
      <c r="KGG183" s="37"/>
      <c r="KGH183" s="37"/>
      <c r="KGI183" s="37"/>
      <c r="KGJ183" s="37"/>
      <c r="KGK183" s="37"/>
      <c r="KGL183" s="37"/>
      <c r="KGM183" s="37"/>
      <c r="KGN183" s="37"/>
      <c r="KGO183" s="37"/>
      <c r="KGP183" s="37"/>
      <c r="KGQ183" s="37"/>
      <c r="KGR183" s="37"/>
      <c r="KGS183" s="37"/>
      <c r="KGT183" s="37"/>
      <c r="KGU183" s="37"/>
      <c r="KGV183" s="37"/>
      <c r="KGW183" s="37"/>
      <c r="KGX183" s="37"/>
      <c r="KGY183" s="37"/>
      <c r="KGZ183" s="37"/>
      <c r="KHA183" s="37"/>
      <c r="KHB183" s="37"/>
      <c r="KHC183" s="37"/>
      <c r="KHD183" s="37"/>
      <c r="KHE183" s="37"/>
      <c r="KHF183" s="37"/>
      <c r="KHG183" s="37"/>
      <c r="KHH183" s="37"/>
      <c r="KHI183" s="37"/>
      <c r="KHJ183" s="37"/>
      <c r="KHK183" s="37"/>
      <c r="KHL183" s="37"/>
      <c r="KHM183" s="37"/>
      <c r="KHN183" s="37"/>
      <c r="KHO183" s="37"/>
      <c r="KHP183" s="37"/>
      <c r="KHQ183" s="37"/>
      <c r="KHR183" s="37"/>
      <c r="KHS183" s="37"/>
      <c r="KHT183" s="37"/>
      <c r="KHU183" s="37"/>
      <c r="KHV183" s="37"/>
      <c r="KHW183" s="37"/>
      <c r="KHX183" s="37"/>
      <c r="KHY183" s="37"/>
      <c r="KHZ183" s="37"/>
      <c r="KIA183" s="37"/>
      <c r="KIB183" s="37"/>
      <c r="KIC183" s="37"/>
      <c r="KID183" s="37"/>
      <c r="KIE183" s="37"/>
      <c r="KIF183" s="37"/>
      <c r="KIG183" s="37"/>
      <c r="KIH183" s="37"/>
      <c r="KII183" s="37"/>
      <c r="KIJ183" s="37"/>
      <c r="KIK183" s="37"/>
      <c r="KIL183" s="37"/>
      <c r="KIM183" s="37"/>
      <c r="KIN183" s="37"/>
      <c r="KIO183" s="37"/>
      <c r="KIP183" s="37"/>
      <c r="KIQ183" s="37"/>
      <c r="KIR183" s="37"/>
      <c r="KIS183" s="37"/>
      <c r="KIT183" s="37"/>
      <c r="KIU183" s="37"/>
      <c r="KIV183" s="37"/>
      <c r="KIW183" s="37"/>
      <c r="KIX183" s="37"/>
      <c r="KIY183" s="37"/>
      <c r="KIZ183" s="37"/>
      <c r="KJA183" s="37"/>
      <c r="KJB183" s="37"/>
      <c r="KJC183" s="37"/>
      <c r="KJD183" s="37"/>
      <c r="KJE183" s="37"/>
      <c r="KJF183" s="37"/>
      <c r="KJG183" s="37"/>
      <c r="KJH183" s="37"/>
      <c r="KJI183" s="37"/>
      <c r="KJJ183" s="37"/>
      <c r="KJK183" s="37"/>
      <c r="KJL183" s="37"/>
      <c r="KJM183" s="37"/>
      <c r="KJN183" s="37"/>
      <c r="KJO183" s="37"/>
      <c r="KJP183" s="37"/>
      <c r="KJQ183" s="37"/>
      <c r="KJR183" s="37"/>
      <c r="KJS183" s="37"/>
      <c r="KJT183" s="37"/>
      <c r="KJU183" s="37"/>
      <c r="KJV183" s="37"/>
      <c r="KJW183" s="37"/>
      <c r="KJX183" s="37"/>
      <c r="KJY183" s="37"/>
      <c r="KJZ183" s="37"/>
      <c r="KKA183" s="37"/>
      <c r="KKB183" s="37"/>
      <c r="KKC183" s="37"/>
      <c r="KKD183" s="37"/>
      <c r="KKE183" s="37"/>
      <c r="KKF183" s="37"/>
      <c r="KKG183" s="37"/>
      <c r="KKH183" s="37"/>
      <c r="KKI183" s="37"/>
      <c r="KKJ183" s="37"/>
      <c r="KKK183" s="37"/>
      <c r="KKL183" s="37"/>
      <c r="KKM183" s="37"/>
      <c r="KKN183" s="37"/>
      <c r="KKO183" s="37"/>
      <c r="KKP183" s="37"/>
      <c r="KKQ183" s="37"/>
      <c r="KKR183" s="37"/>
      <c r="KKS183" s="37"/>
      <c r="KKT183" s="37"/>
      <c r="KKU183" s="37"/>
      <c r="KKV183" s="37"/>
      <c r="KKW183" s="37"/>
      <c r="KKX183" s="37"/>
      <c r="KKY183" s="37"/>
      <c r="KKZ183" s="37"/>
      <c r="KLA183" s="37"/>
      <c r="KLB183" s="37"/>
      <c r="KLC183" s="37"/>
      <c r="KLD183" s="37"/>
      <c r="KLE183" s="37"/>
      <c r="KLF183" s="37"/>
      <c r="KLG183" s="37"/>
      <c r="KLH183" s="37"/>
      <c r="KLI183" s="37"/>
      <c r="KLJ183" s="37"/>
      <c r="KLK183" s="37"/>
      <c r="KLL183" s="37"/>
      <c r="KLM183" s="37"/>
      <c r="KLN183" s="37"/>
      <c r="KLO183" s="37"/>
      <c r="KLP183" s="37"/>
      <c r="KLQ183" s="37"/>
      <c r="KLR183" s="37"/>
      <c r="KLS183" s="37"/>
      <c r="KLT183" s="37"/>
      <c r="KLU183" s="37"/>
      <c r="KLV183" s="37"/>
      <c r="KLW183" s="37"/>
      <c r="KLX183" s="37"/>
      <c r="KLY183" s="37"/>
      <c r="KLZ183" s="37"/>
      <c r="KMA183" s="37"/>
      <c r="KMB183" s="37"/>
      <c r="KMC183" s="37"/>
      <c r="KMD183" s="37"/>
      <c r="KME183" s="37"/>
      <c r="KMF183" s="37"/>
      <c r="KMG183" s="37"/>
      <c r="KMH183" s="37"/>
      <c r="KMI183" s="37"/>
      <c r="KMJ183" s="37"/>
      <c r="KMK183" s="37"/>
      <c r="KML183" s="37"/>
      <c r="KMM183" s="37"/>
      <c r="KMN183" s="37"/>
      <c r="KMO183" s="37"/>
      <c r="KMP183" s="37"/>
      <c r="KMQ183" s="37"/>
      <c r="KMR183" s="37"/>
      <c r="KMS183" s="37"/>
      <c r="KMT183" s="37"/>
      <c r="KMU183" s="37"/>
      <c r="KMV183" s="37"/>
      <c r="KMW183" s="37"/>
      <c r="KMX183" s="37"/>
      <c r="KMY183" s="37"/>
      <c r="KMZ183" s="37"/>
      <c r="KNA183" s="37"/>
      <c r="KNB183" s="37"/>
      <c r="KNC183" s="37"/>
      <c r="KND183" s="37"/>
      <c r="KNE183" s="37"/>
      <c r="KNF183" s="37"/>
      <c r="KNG183" s="37"/>
      <c r="KNH183" s="37"/>
      <c r="KNI183" s="37"/>
      <c r="KNJ183" s="37"/>
      <c r="KNK183" s="37"/>
      <c r="KNL183" s="37"/>
      <c r="KNM183" s="37"/>
      <c r="KNN183" s="37"/>
      <c r="KNO183" s="37"/>
      <c r="KNP183" s="37"/>
      <c r="KNQ183" s="37"/>
      <c r="KNR183" s="37"/>
      <c r="KNS183" s="37"/>
      <c r="KNT183" s="37"/>
      <c r="KNU183" s="37"/>
      <c r="KNV183" s="37"/>
      <c r="KNW183" s="37"/>
      <c r="KNX183" s="37"/>
      <c r="KNY183" s="37"/>
      <c r="KNZ183" s="37"/>
      <c r="KOA183" s="37"/>
      <c r="KOB183" s="37"/>
      <c r="KOC183" s="37"/>
      <c r="KOD183" s="37"/>
      <c r="KOE183" s="37"/>
      <c r="KOF183" s="37"/>
      <c r="KOG183" s="37"/>
      <c r="KOH183" s="37"/>
      <c r="KOI183" s="37"/>
      <c r="KOJ183" s="37"/>
      <c r="KOK183" s="37"/>
      <c r="KOL183" s="37"/>
      <c r="KOM183" s="37"/>
      <c r="KON183" s="37"/>
      <c r="KOO183" s="37"/>
      <c r="KOP183" s="37"/>
      <c r="KOQ183" s="37"/>
      <c r="KOR183" s="37"/>
      <c r="KOS183" s="37"/>
      <c r="KOT183" s="37"/>
      <c r="KOU183" s="37"/>
      <c r="KOV183" s="37"/>
      <c r="KOW183" s="37"/>
      <c r="KOX183" s="37"/>
      <c r="KOY183" s="37"/>
      <c r="KOZ183" s="37"/>
      <c r="KPA183" s="37"/>
      <c r="KPB183" s="37"/>
      <c r="KPC183" s="37"/>
      <c r="KPD183" s="37"/>
      <c r="KPE183" s="37"/>
      <c r="KPF183" s="37"/>
      <c r="KPG183" s="37"/>
      <c r="KPH183" s="37"/>
      <c r="KPI183" s="37"/>
      <c r="KPJ183" s="37"/>
      <c r="KPK183" s="37"/>
      <c r="KPL183" s="37"/>
      <c r="KPM183" s="37"/>
      <c r="KPN183" s="37"/>
      <c r="KPO183" s="37"/>
      <c r="KPP183" s="37"/>
      <c r="KPQ183" s="37"/>
      <c r="KPR183" s="37"/>
      <c r="KPS183" s="37"/>
      <c r="KPT183" s="37"/>
      <c r="KPU183" s="37"/>
      <c r="KPV183" s="37"/>
      <c r="KPW183" s="37"/>
      <c r="KPX183" s="37"/>
      <c r="KPY183" s="37"/>
      <c r="KPZ183" s="37"/>
      <c r="KQA183" s="37"/>
      <c r="KQB183" s="37"/>
      <c r="KQC183" s="37"/>
      <c r="KQD183" s="37"/>
      <c r="KQE183" s="37"/>
      <c r="KQF183" s="37"/>
      <c r="KQG183" s="37"/>
      <c r="KQH183" s="37"/>
      <c r="KQI183" s="37"/>
      <c r="KQJ183" s="37"/>
      <c r="KQK183" s="37"/>
      <c r="KQL183" s="37"/>
      <c r="KQM183" s="37"/>
      <c r="KQN183" s="37"/>
      <c r="KQO183" s="37"/>
      <c r="KQP183" s="37"/>
      <c r="KQQ183" s="37"/>
      <c r="KQR183" s="37"/>
      <c r="KQS183" s="37"/>
      <c r="KQT183" s="37"/>
      <c r="KQU183" s="37"/>
      <c r="KQV183" s="37"/>
      <c r="KQW183" s="37"/>
      <c r="KQX183" s="37"/>
      <c r="KQY183" s="37"/>
      <c r="KQZ183" s="37"/>
      <c r="KRA183" s="37"/>
      <c r="KRB183" s="37"/>
      <c r="KRC183" s="37"/>
      <c r="KRD183" s="37"/>
      <c r="KRE183" s="37"/>
      <c r="KRF183" s="37"/>
      <c r="KRG183" s="37"/>
      <c r="KRH183" s="37"/>
      <c r="KRI183" s="37"/>
      <c r="KRJ183" s="37"/>
      <c r="KRK183" s="37"/>
      <c r="KRL183" s="37"/>
      <c r="KRM183" s="37"/>
      <c r="KRN183" s="37"/>
      <c r="KRO183" s="37"/>
      <c r="KRP183" s="37"/>
      <c r="KRQ183" s="37"/>
      <c r="KRR183" s="37"/>
      <c r="KRS183" s="37"/>
      <c r="KRT183" s="37"/>
      <c r="KRU183" s="37"/>
      <c r="KRV183" s="37"/>
      <c r="KRW183" s="37"/>
      <c r="KRX183" s="37"/>
      <c r="KRY183" s="37"/>
      <c r="KRZ183" s="37"/>
      <c r="KSA183" s="37"/>
      <c r="KSB183" s="37"/>
      <c r="KSC183" s="37"/>
      <c r="KSD183" s="37"/>
      <c r="KSE183" s="37"/>
      <c r="KSF183" s="37"/>
      <c r="KSG183" s="37"/>
      <c r="KSH183" s="37"/>
      <c r="KSI183" s="37"/>
      <c r="KSJ183" s="37"/>
      <c r="KSK183" s="37"/>
      <c r="KSL183" s="37"/>
      <c r="KSM183" s="37"/>
      <c r="KSN183" s="37"/>
      <c r="KSO183" s="37"/>
      <c r="KSP183" s="37"/>
      <c r="KSQ183" s="37"/>
      <c r="KSR183" s="37"/>
      <c r="KSS183" s="37"/>
      <c r="KST183" s="37"/>
      <c r="KSU183" s="37"/>
      <c r="KSV183" s="37"/>
      <c r="KSW183" s="37"/>
      <c r="KSX183" s="37"/>
      <c r="KSY183" s="37"/>
      <c r="KSZ183" s="37"/>
      <c r="KTA183" s="37"/>
      <c r="KTB183" s="37"/>
      <c r="KTC183" s="37"/>
      <c r="KTD183" s="37"/>
      <c r="KTE183" s="37"/>
      <c r="KTF183" s="37"/>
      <c r="KTG183" s="37"/>
      <c r="KTH183" s="37"/>
      <c r="KTI183" s="37"/>
      <c r="KTJ183" s="37"/>
      <c r="KTK183" s="37"/>
      <c r="KTL183" s="37"/>
      <c r="KTM183" s="37"/>
      <c r="KTN183" s="37"/>
      <c r="KTO183" s="37"/>
      <c r="KTP183" s="37"/>
      <c r="KTQ183" s="37"/>
      <c r="KTR183" s="37"/>
      <c r="KTS183" s="37"/>
      <c r="KTT183" s="37"/>
      <c r="KTU183" s="37"/>
      <c r="KTV183" s="37"/>
      <c r="KTW183" s="37"/>
      <c r="KTX183" s="37"/>
      <c r="KTY183" s="37"/>
      <c r="KTZ183" s="37"/>
      <c r="KUA183" s="37"/>
      <c r="KUB183" s="37"/>
      <c r="KUC183" s="37"/>
      <c r="KUD183" s="37"/>
      <c r="KUE183" s="37"/>
      <c r="KUF183" s="37"/>
      <c r="KUG183" s="37"/>
      <c r="KUH183" s="37"/>
      <c r="KUI183" s="37"/>
      <c r="KUJ183" s="37"/>
      <c r="KUK183" s="37"/>
      <c r="KUL183" s="37"/>
      <c r="KUM183" s="37"/>
      <c r="KUN183" s="37"/>
      <c r="KUO183" s="37"/>
      <c r="KUP183" s="37"/>
      <c r="KUQ183" s="37"/>
      <c r="KUR183" s="37"/>
      <c r="KUS183" s="37"/>
      <c r="KUT183" s="37"/>
      <c r="KUU183" s="37"/>
      <c r="KUV183" s="37"/>
      <c r="KUW183" s="37"/>
      <c r="KUX183" s="37"/>
      <c r="KUY183" s="37"/>
      <c r="KUZ183" s="37"/>
      <c r="KVA183" s="37"/>
      <c r="KVB183" s="37"/>
      <c r="KVC183" s="37"/>
      <c r="KVD183" s="37"/>
      <c r="KVE183" s="37"/>
      <c r="KVF183" s="37"/>
      <c r="KVG183" s="37"/>
      <c r="KVH183" s="37"/>
      <c r="KVI183" s="37"/>
      <c r="KVJ183" s="37"/>
      <c r="KVK183" s="37"/>
      <c r="KVL183" s="37"/>
      <c r="KVM183" s="37"/>
      <c r="KVN183" s="37"/>
      <c r="KVO183" s="37"/>
      <c r="KVP183" s="37"/>
      <c r="KVQ183" s="37"/>
      <c r="KVR183" s="37"/>
      <c r="KVS183" s="37"/>
      <c r="KVT183" s="37"/>
      <c r="KVU183" s="37"/>
      <c r="KVV183" s="37"/>
      <c r="KVW183" s="37"/>
      <c r="KVX183" s="37"/>
      <c r="KVY183" s="37"/>
      <c r="KVZ183" s="37"/>
      <c r="KWA183" s="37"/>
      <c r="KWB183" s="37"/>
      <c r="KWC183" s="37"/>
      <c r="KWD183" s="37"/>
      <c r="KWE183" s="37"/>
      <c r="KWF183" s="37"/>
      <c r="KWG183" s="37"/>
      <c r="KWH183" s="37"/>
      <c r="KWI183" s="37"/>
      <c r="KWJ183" s="37"/>
      <c r="KWK183" s="37"/>
      <c r="KWL183" s="37"/>
      <c r="KWM183" s="37"/>
      <c r="KWN183" s="37"/>
      <c r="KWO183" s="37"/>
      <c r="KWP183" s="37"/>
      <c r="KWQ183" s="37"/>
      <c r="KWR183" s="37"/>
      <c r="KWS183" s="37"/>
      <c r="KWT183" s="37"/>
      <c r="KWU183" s="37"/>
      <c r="KWV183" s="37"/>
      <c r="KWW183" s="37"/>
      <c r="KWX183" s="37"/>
      <c r="KWY183" s="37"/>
      <c r="KWZ183" s="37"/>
      <c r="KXA183" s="37"/>
      <c r="KXB183" s="37"/>
      <c r="KXC183" s="37"/>
      <c r="KXD183" s="37"/>
      <c r="KXE183" s="37"/>
      <c r="KXF183" s="37"/>
      <c r="KXG183" s="37"/>
      <c r="KXH183" s="37"/>
      <c r="KXI183" s="37"/>
      <c r="KXJ183" s="37"/>
      <c r="KXK183" s="37"/>
      <c r="KXL183" s="37"/>
      <c r="KXM183" s="37"/>
      <c r="KXN183" s="37"/>
      <c r="KXO183" s="37"/>
      <c r="KXP183" s="37"/>
      <c r="KXQ183" s="37"/>
      <c r="KXR183" s="37"/>
      <c r="KXS183" s="37"/>
      <c r="KXT183" s="37"/>
      <c r="KXU183" s="37"/>
      <c r="KXV183" s="37"/>
      <c r="KXW183" s="37"/>
      <c r="KXX183" s="37"/>
      <c r="KXY183" s="37"/>
      <c r="KXZ183" s="37"/>
      <c r="KYA183" s="37"/>
      <c r="KYB183" s="37"/>
      <c r="KYC183" s="37"/>
      <c r="KYD183" s="37"/>
      <c r="KYE183" s="37"/>
      <c r="KYF183" s="37"/>
      <c r="KYG183" s="37"/>
      <c r="KYH183" s="37"/>
      <c r="KYI183" s="37"/>
      <c r="KYJ183" s="37"/>
      <c r="KYK183" s="37"/>
      <c r="KYL183" s="37"/>
      <c r="KYM183" s="37"/>
      <c r="KYN183" s="37"/>
      <c r="KYO183" s="37"/>
      <c r="KYP183" s="37"/>
      <c r="KYQ183" s="37"/>
      <c r="KYR183" s="37"/>
      <c r="KYS183" s="37"/>
      <c r="KYT183" s="37"/>
      <c r="KYU183" s="37"/>
      <c r="KYV183" s="37"/>
      <c r="KYW183" s="37"/>
      <c r="KYX183" s="37"/>
      <c r="KYY183" s="37"/>
      <c r="KYZ183" s="37"/>
      <c r="KZA183" s="37"/>
      <c r="KZB183" s="37"/>
      <c r="KZC183" s="37"/>
      <c r="KZD183" s="37"/>
      <c r="KZE183" s="37"/>
      <c r="KZF183" s="37"/>
      <c r="KZG183" s="37"/>
      <c r="KZH183" s="37"/>
      <c r="KZI183" s="37"/>
      <c r="KZJ183" s="37"/>
      <c r="KZK183" s="37"/>
      <c r="KZL183" s="37"/>
      <c r="KZM183" s="37"/>
      <c r="KZN183" s="37"/>
      <c r="KZO183" s="37"/>
      <c r="KZP183" s="37"/>
      <c r="KZQ183" s="37"/>
      <c r="KZR183" s="37"/>
      <c r="KZS183" s="37"/>
      <c r="KZT183" s="37"/>
      <c r="KZU183" s="37"/>
      <c r="KZV183" s="37"/>
      <c r="KZW183" s="37"/>
      <c r="KZX183" s="37"/>
      <c r="KZY183" s="37"/>
      <c r="KZZ183" s="37"/>
      <c r="LAA183" s="37"/>
      <c r="LAB183" s="37"/>
      <c r="LAC183" s="37"/>
      <c r="LAD183" s="37"/>
      <c r="LAE183" s="37"/>
      <c r="LAF183" s="37"/>
      <c r="LAG183" s="37"/>
      <c r="LAH183" s="37"/>
      <c r="LAI183" s="37"/>
      <c r="LAJ183" s="37"/>
      <c r="LAK183" s="37"/>
      <c r="LAL183" s="37"/>
      <c r="LAM183" s="37"/>
      <c r="LAN183" s="37"/>
      <c r="LAO183" s="37"/>
      <c r="LAP183" s="37"/>
      <c r="LAQ183" s="37"/>
      <c r="LAR183" s="37"/>
      <c r="LAS183" s="37"/>
      <c r="LAT183" s="37"/>
      <c r="LAU183" s="37"/>
      <c r="LAV183" s="37"/>
      <c r="LAW183" s="37"/>
      <c r="LAX183" s="37"/>
      <c r="LAY183" s="37"/>
      <c r="LAZ183" s="37"/>
      <c r="LBA183" s="37"/>
      <c r="LBB183" s="37"/>
      <c r="LBC183" s="37"/>
      <c r="LBD183" s="37"/>
      <c r="LBE183" s="37"/>
      <c r="LBF183" s="37"/>
      <c r="LBG183" s="37"/>
      <c r="LBH183" s="37"/>
      <c r="LBI183" s="37"/>
      <c r="LBJ183" s="37"/>
      <c r="LBK183" s="37"/>
      <c r="LBL183" s="37"/>
      <c r="LBM183" s="37"/>
      <c r="LBN183" s="37"/>
      <c r="LBO183" s="37"/>
      <c r="LBP183" s="37"/>
      <c r="LBQ183" s="37"/>
      <c r="LBR183" s="37"/>
      <c r="LBS183" s="37"/>
      <c r="LBT183" s="37"/>
      <c r="LBU183" s="37"/>
      <c r="LBV183" s="37"/>
      <c r="LBW183" s="37"/>
      <c r="LBX183" s="37"/>
      <c r="LBY183" s="37"/>
      <c r="LBZ183" s="37"/>
      <c r="LCA183" s="37"/>
      <c r="LCB183" s="37"/>
      <c r="LCC183" s="37"/>
      <c r="LCD183" s="37"/>
      <c r="LCE183" s="37"/>
      <c r="LCF183" s="37"/>
      <c r="LCG183" s="37"/>
      <c r="LCH183" s="37"/>
      <c r="LCI183" s="37"/>
      <c r="LCJ183" s="37"/>
      <c r="LCK183" s="37"/>
      <c r="LCL183" s="37"/>
      <c r="LCM183" s="37"/>
      <c r="LCN183" s="37"/>
      <c r="LCO183" s="37"/>
      <c r="LCP183" s="37"/>
      <c r="LCQ183" s="37"/>
      <c r="LCR183" s="37"/>
      <c r="LCS183" s="37"/>
      <c r="LCT183" s="37"/>
      <c r="LCU183" s="37"/>
      <c r="LCV183" s="37"/>
      <c r="LCW183" s="37"/>
      <c r="LCX183" s="37"/>
      <c r="LCY183" s="37"/>
      <c r="LCZ183" s="37"/>
      <c r="LDA183" s="37"/>
      <c r="LDB183" s="37"/>
      <c r="LDC183" s="37"/>
      <c r="LDD183" s="37"/>
      <c r="LDE183" s="37"/>
      <c r="LDF183" s="37"/>
      <c r="LDG183" s="37"/>
      <c r="LDH183" s="37"/>
      <c r="LDI183" s="37"/>
      <c r="LDJ183" s="37"/>
      <c r="LDK183" s="37"/>
      <c r="LDL183" s="37"/>
      <c r="LDM183" s="37"/>
      <c r="LDN183" s="37"/>
      <c r="LDO183" s="37"/>
      <c r="LDP183" s="37"/>
      <c r="LDQ183" s="37"/>
      <c r="LDR183" s="37"/>
      <c r="LDS183" s="37"/>
      <c r="LDT183" s="37"/>
      <c r="LDU183" s="37"/>
      <c r="LDV183" s="37"/>
      <c r="LDW183" s="37"/>
      <c r="LDX183" s="37"/>
      <c r="LDY183" s="37"/>
      <c r="LDZ183" s="37"/>
      <c r="LEA183" s="37"/>
      <c r="LEB183" s="37"/>
      <c r="LEC183" s="37"/>
      <c r="LED183" s="37"/>
      <c r="LEE183" s="37"/>
      <c r="LEF183" s="37"/>
      <c r="LEG183" s="37"/>
      <c r="LEH183" s="37"/>
      <c r="LEI183" s="37"/>
      <c r="LEJ183" s="37"/>
      <c r="LEK183" s="37"/>
      <c r="LEL183" s="37"/>
      <c r="LEM183" s="37"/>
      <c r="LEN183" s="37"/>
      <c r="LEO183" s="37"/>
      <c r="LEP183" s="37"/>
      <c r="LEQ183" s="37"/>
      <c r="LER183" s="37"/>
      <c r="LES183" s="37"/>
      <c r="LET183" s="37"/>
      <c r="LEU183" s="37"/>
      <c r="LEV183" s="37"/>
      <c r="LEW183" s="37"/>
      <c r="LEX183" s="37"/>
      <c r="LEY183" s="37"/>
      <c r="LEZ183" s="37"/>
      <c r="LFA183" s="37"/>
      <c r="LFB183" s="37"/>
      <c r="LFC183" s="37"/>
      <c r="LFD183" s="37"/>
      <c r="LFE183" s="37"/>
      <c r="LFF183" s="37"/>
      <c r="LFG183" s="37"/>
      <c r="LFH183" s="37"/>
      <c r="LFI183" s="37"/>
      <c r="LFJ183" s="37"/>
      <c r="LFK183" s="37"/>
      <c r="LFL183" s="37"/>
      <c r="LFM183" s="37"/>
      <c r="LFN183" s="37"/>
      <c r="LFO183" s="37"/>
      <c r="LFP183" s="37"/>
      <c r="LFQ183" s="37"/>
      <c r="LFR183" s="37"/>
      <c r="LFS183" s="37"/>
      <c r="LFT183" s="37"/>
      <c r="LFU183" s="37"/>
      <c r="LFV183" s="37"/>
      <c r="LFW183" s="37"/>
      <c r="LFX183" s="37"/>
      <c r="LFY183" s="37"/>
      <c r="LFZ183" s="37"/>
      <c r="LGA183" s="37"/>
      <c r="LGB183" s="37"/>
      <c r="LGC183" s="37"/>
      <c r="LGD183" s="37"/>
      <c r="LGE183" s="37"/>
      <c r="LGF183" s="37"/>
      <c r="LGG183" s="37"/>
      <c r="LGH183" s="37"/>
      <c r="LGI183" s="37"/>
      <c r="LGJ183" s="37"/>
      <c r="LGK183" s="37"/>
      <c r="LGL183" s="37"/>
      <c r="LGM183" s="37"/>
      <c r="LGN183" s="37"/>
      <c r="LGO183" s="37"/>
      <c r="LGP183" s="37"/>
      <c r="LGQ183" s="37"/>
      <c r="LGR183" s="37"/>
      <c r="LGS183" s="37"/>
      <c r="LGT183" s="37"/>
      <c r="LGU183" s="37"/>
      <c r="LGV183" s="37"/>
      <c r="LGW183" s="37"/>
      <c r="LGX183" s="37"/>
      <c r="LGY183" s="37"/>
      <c r="LGZ183" s="37"/>
      <c r="LHA183" s="37"/>
      <c r="LHB183" s="37"/>
      <c r="LHC183" s="37"/>
      <c r="LHD183" s="37"/>
      <c r="LHE183" s="37"/>
      <c r="LHF183" s="37"/>
      <c r="LHG183" s="37"/>
      <c r="LHH183" s="37"/>
      <c r="LHI183" s="37"/>
      <c r="LHJ183" s="37"/>
      <c r="LHK183" s="37"/>
      <c r="LHL183" s="37"/>
      <c r="LHM183" s="37"/>
      <c r="LHN183" s="37"/>
      <c r="LHO183" s="37"/>
      <c r="LHP183" s="37"/>
      <c r="LHQ183" s="37"/>
      <c r="LHR183" s="37"/>
      <c r="LHS183" s="37"/>
      <c r="LHT183" s="37"/>
      <c r="LHU183" s="37"/>
      <c r="LHV183" s="37"/>
      <c r="LHW183" s="37"/>
      <c r="LHX183" s="37"/>
      <c r="LHY183" s="37"/>
      <c r="LHZ183" s="37"/>
      <c r="LIA183" s="37"/>
      <c r="LIB183" s="37"/>
      <c r="LIC183" s="37"/>
      <c r="LID183" s="37"/>
      <c r="LIE183" s="37"/>
      <c r="LIF183" s="37"/>
      <c r="LIG183" s="37"/>
      <c r="LIH183" s="37"/>
      <c r="LII183" s="37"/>
      <c r="LIJ183" s="37"/>
      <c r="LIK183" s="37"/>
      <c r="LIL183" s="37"/>
      <c r="LIM183" s="37"/>
      <c r="LIN183" s="37"/>
      <c r="LIO183" s="37"/>
      <c r="LIP183" s="37"/>
      <c r="LIQ183" s="37"/>
      <c r="LIR183" s="37"/>
      <c r="LIS183" s="37"/>
      <c r="LIT183" s="37"/>
      <c r="LIU183" s="37"/>
      <c r="LIV183" s="37"/>
      <c r="LIW183" s="37"/>
      <c r="LIX183" s="37"/>
      <c r="LIY183" s="37"/>
      <c r="LIZ183" s="37"/>
      <c r="LJA183" s="37"/>
      <c r="LJB183" s="37"/>
      <c r="LJC183" s="37"/>
      <c r="LJD183" s="37"/>
      <c r="LJE183" s="37"/>
      <c r="LJF183" s="37"/>
      <c r="LJG183" s="37"/>
      <c r="LJH183" s="37"/>
      <c r="LJI183" s="37"/>
      <c r="LJJ183" s="37"/>
      <c r="LJK183" s="37"/>
      <c r="LJL183" s="37"/>
      <c r="LJM183" s="37"/>
      <c r="LJN183" s="37"/>
      <c r="LJO183" s="37"/>
      <c r="LJP183" s="37"/>
      <c r="LJQ183" s="37"/>
      <c r="LJR183" s="37"/>
      <c r="LJS183" s="37"/>
      <c r="LJT183" s="37"/>
      <c r="LJU183" s="37"/>
      <c r="LJV183" s="37"/>
      <c r="LJW183" s="37"/>
      <c r="LJX183" s="37"/>
      <c r="LJY183" s="37"/>
      <c r="LJZ183" s="37"/>
      <c r="LKA183" s="37"/>
      <c r="LKB183" s="37"/>
      <c r="LKC183" s="37"/>
      <c r="LKD183" s="37"/>
      <c r="LKE183" s="37"/>
      <c r="LKF183" s="37"/>
      <c r="LKG183" s="37"/>
      <c r="LKH183" s="37"/>
      <c r="LKI183" s="37"/>
      <c r="LKJ183" s="37"/>
      <c r="LKK183" s="37"/>
      <c r="LKL183" s="37"/>
      <c r="LKM183" s="37"/>
      <c r="LKN183" s="37"/>
      <c r="LKO183" s="37"/>
      <c r="LKP183" s="37"/>
      <c r="LKQ183" s="37"/>
      <c r="LKR183" s="37"/>
      <c r="LKS183" s="37"/>
      <c r="LKT183" s="37"/>
      <c r="LKU183" s="37"/>
      <c r="LKV183" s="37"/>
      <c r="LKW183" s="37"/>
      <c r="LKX183" s="37"/>
      <c r="LKY183" s="37"/>
      <c r="LKZ183" s="37"/>
      <c r="LLA183" s="37"/>
      <c r="LLB183" s="37"/>
      <c r="LLC183" s="37"/>
      <c r="LLD183" s="37"/>
      <c r="LLE183" s="37"/>
      <c r="LLF183" s="37"/>
      <c r="LLG183" s="37"/>
      <c r="LLH183" s="37"/>
      <c r="LLI183" s="37"/>
      <c r="LLJ183" s="37"/>
      <c r="LLK183" s="37"/>
      <c r="LLL183" s="37"/>
      <c r="LLM183" s="37"/>
      <c r="LLN183" s="37"/>
      <c r="LLO183" s="37"/>
      <c r="LLP183" s="37"/>
      <c r="LLQ183" s="37"/>
      <c r="LLR183" s="37"/>
      <c r="LLS183" s="37"/>
      <c r="LLT183" s="37"/>
      <c r="LLU183" s="37"/>
      <c r="LLV183" s="37"/>
      <c r="LLW183" s="37"/>
      <c r="LLX183" s="37"/>
      <c r="LLY183" s="37"/>
      <c r="LLZ183" s="37"/>
      <c r="LMA183" s="37"/>
      <c r="LMB183" s="37"/>
      <c r="LMC183" s="37"/>
      <c r="LMD183" s="37"/>
      <c r="LME183" s="37"/>
      <c r="LMF183" s="37"/>
      <c r="LMG183" s="37"/>
      <c r="LMH183" s="37"/>
      <c r="LMI183" s="37"/>
      <c r="LMJ183" s="37"/>
      <c r="LMK183" s="37"/>
      <c r="LML183" s="37"/>
      <c r="LMM183" s="37"/>
      <c r="LMN183" s="37"/>
      <c r="LMO183" s="37"/>
      <c r="LMP183" s="37"/>
      <c r="LMQ183" s="37"/>
      <c r="LMR183" s="37"/>
      <c r="LMS183" s="37"/>
      <c r="LMT183" s="37"/>
      <c r="LMU183" s="37"/>
      <c r="LMV183" s="37"/>
      <c r="LMW183" s="37"/>
      <c r="LMX183" s="37"/>
      <c r="LMY183" s="37"/>
      <c r="LMZ183" s="37"/>
      <c r="LNA183" s="37"/>
      <c r="LNB183" s="37"/>
      <c r="LNC183" s="37"/>
      <c r="LND183" s="37"/>
      <c r="LNE183" s="37"/>
      <c r="LNF183" s="37"/>
      <c r="LNG183" s="37"/>
      <c r="LNH183" s="37"/>
      <c r="LNI183" s="37"/>
      <c r="LNJ183" s="37"/>
      <c r="LNK183" s="37"/>
      <c r="LNL183" s="37"/>
      <c r="LNM183" s="37"/>
      <c r="LNN183" s="37"/>
      <c r="LNO183" s="37"/>
      <c r="LNP183" s="37"/>
      <c r="LNQ183" s="37"/>
      <c r="LNR183" s="37"/>
      <c r="LNS183" s="37"/>
      <c r="LNT183" s="37"/>
      <c r="LNU183" s="37"/>
      <c r="LNV183" s="37"/>
      <c r="LNW183" s="37"/>
      <c r="LNX183" s="37"/>
      <c r="LNY183" s="37"/>
      <c r="LNZ183" s="37"/>
      <c r="LOA183" s="37"/>
      <c r="LOB183" s="37"/>
      <c r="LOC183" s="37"/>
      <c r="LOD183" s="37"/>
      <c r="LOE183" s="37"/>
      <c r="LOF183" s="37"/>
      <c r="LOG183" s="37"/>
      <c r="LOH183" s="37"/>
      <c r="LOI183" s="37"/>
      <c r="LOJ183" s="37"/>
      <c r="LOK183" s="37"/>
      <c r="LOL183" s="37"/>
      <c r="LOM183" s="37"/>
      <c r="LON183" s="37"/>
      <c r="LOO183" s="37"/>
      <c r="LOP183" s="37"/>
      <c r="LOQ183" s="37"/>
      <c r="LOR183" s="37"/>
      <c r="LOS183" s="37"/>
      <c r="LOT183" s="37"/>
      <c r="LOU183" s="37"/>
      <c r="LOV183" s="37"/>
      <c r="LOW183" s="37"/>
      <c r="LOX183" s="37"/>
      <c r="LOY183" s="37"/>
      <c r="LOZ183" s="37"/>
      <c r="LPA183" s="37"/>
      <c r="LPB183" s="37"/>
      <c r="LPC183" s="37"/>
      <c r="LPD183" s="37"/>
      <c r="LPE183" s="37"/>
      <c r="LPF183" s="37"/>
      <c r="LPG183" s="37"/>
      <c r="LPH183" s="37"/>
      <c r="LPI183" s="37"/>
      <c r="LPJ183" s="37"/>
      <c r="LPK183" s="37"/>
      <c r="LPL183" s="37"/>
      <c r="LPM183" s="37"/>
      <c r="LPN183" s="37"/>
      <c r="LPO183" s="37"/>
      <c r="LPP183" s="37"/>
      <c r="LPQ183" s="37"/>
      <c r="LPR183" s="37"/>
      <c r="LPS183" s="37"/>
      <c r="LPT183" s="37"/>
      <c r="LPU183" s="37"/>
      <c r="LPV183" s="37"/>
      <c r="LPW183" s="37"/>
      <c r="LPX183" s="37"/>
      <c r="LPY183" s="37"/>
      <c r="LPZ183" s="37"/>
      <c r="LQA183" s="37"/>
      <c r="LQB183" s="37"/>
      <c r="LQC183" s="37"/>
      <c r="LQD183" s="37"/>
      <c r="LQE183" s="37"/>
      <c r="LQF183" s="37"/>
      <c r="LQG183" s="37"/>
      <c r="LQH183" s="37"/>
      <c r="LQI183" s="37"/>
      <c r="LQJ183" s="37"/>
      <c r="LQK183" s="37"/>
      <c r="LQL183" s="37"/>
      <c r="LQM183" s="37"/>
      <c r="LQN183" s="37"/>
      <c r="LQO183" s="37"/>
      <c r="LQP183" s="37"/>
      <c r="LQQ183" s="37"/>
      <c r="LQR183" s="37"/>
      <c r="LQS183" s="37"/>
      <c r="LQT183" s="37"/>
      <c r="LQU183" s="37"/>
      <c r="LQV183" s="37"/>
      <c r="LQW183" s="37"/>
      <c r="LQX183" s="37"/>
      <c r="LQY183" s="37"/>
      <c r="LQZ183" s="37"/>
      <c r="LRA183" s="37"/>
      <c r="LRB183" s="37"/>
      <c r="LRC183" s="37"/>
      <c r="LRD183" s="37"/>
      <c r="LRE183" s="37"/>
      <c r="LRF183" s="37"/>
      <c r="LRG183" s="37"/>
      <c r="LRH183" s="37"/>
      <c r="LRI183" s="37"/>
      <c r="LRJ183" s="37"/>
      <c r="LRK183" s="37"/>
      <c r="LRL183" s="37"/>
      <c r="LRM183" s="37"/>
      <c r="LRN183" s="37"/>
      <c r="LRO183" s="37"/>
      <c r="LRP183" s="37"/>
      <c r="LRQ183" s="37"/>
      <c r="LRR183" s="37"/>
      <c r="LRS183" s="37"/>
      <c r="LRT183" s="37"/>
      <c r="LRU183" s="37"/>
      <c r="LRV183" s="37"/>
      <c r="LRW183" s="37"/>
      <c r="LRX183" s="37"/>
      <c r="LRY183" s="37"/>
      <c r="LRZ183" s="37"/>
      <c r="LSA183" s="37"/>
      <c r="LSB183" s="37"/>
      <c r="LSC183" s="37"/>
      <c r="LSD183" s="37"/>
      <c r="LSE183" s="37"/>
      <c r="LSF183" s="37"/>
      <c r="LSG183" s="37"/>
      <c r="LSH183" s="37"/>
      <c r="LSI183" s="37"/>
      <c r="LSJ183" s="37"/>
      <c r="LSK183" s="37"/>
      <c r="LSL183" s="37"/>
      <c r="LSM183" s="37"/>
      <c r="LSN183" s="37"/>
      <c r="LSO183" s="37"/>
      <c r="LSP183" s="37"/>
      <c r="LSQ183" s="37"/>
      <c r="LSR183" s="37"/>
      <c r="LSS183" s="37"/>
      <c r="LST183" s="37"/>
      <c r="LSU183" s="37"/>
      <c r="LSV183" s="37"/>
      <c r="LSW183" s="37"/>
      <c r="LSX183" s="37"/>
      <c r="LSY183" s="37"/>
      <c r="LSZ183" s="37"/>
      <c r="LTA183" s="37"/>
      <c r="LTB183" s="37"/>
      <c r="LTC183" s="37"/>
      <c r="LTD183" s="37"/>
      <c r="LTE183" s="37"/>
      <c r="LTF183" s="37"/>
      <c r="LTG183" s="37"/>
      <c r="LTH183" s="37"/>
      <c r="LTI183" s="37"/>
      <c r="LTJ183" s="37"/>
      <c r="LTK183" s="37"/>
      <c r="LTL183" s="37"/>
      <c r="LTM183" s="37"/>
      <c r="LTN183" s="37"/>
      <c r="LTO183" s="37"/>
      <c r="LTP183" s="37"/>
      <c r="LTQ183" s="37"/>
      <c r="LTR183" s="37"/>
      <c r="LTS183" s="37"/>
      <c r="LTT183" s="37"/>
      <c r="LTU183" s="37"/>
      <c r="LTV183" s="37"/>
      <c r="LTW183" s="37"/>
      <c r="LTX183" s="37"/>
      <c r="LTY183" s="37"/>
      <c r="LTZ183" s="37"/>
      <c r="LUA183" s="37"/>
      <c r="LUB183" s="37"/>
      <c r="LUC183" s="37"/>
      <c r="LUD183" s="37"/>
      <c r="LUE183" s="37"/>
      <c r="LUF183" s="37"/>
      <c r="LUG183" s="37"/>
      <c r="LUH183" s="37"/>
      <c r="LUI183" s="37"/>
      <c r="LUJ183" s="37"/>
      <c r="LUK183" s="37"/>
      <c r="LUL183" s="37"/>
      <c r="LUM183" s="37"/>
      <c r="LUN183" s="37"/>
      <c r="LUO183" s="37"/>
      <c r="LUP183" s="37"/>
      <c r="LUQ183" s="37"/>
      <c r="LUR183" s="37"/>
      <c r="LUS183" s="37"/>
      <c r="LUT183" s="37"/>
      <c r="LUU183" s="37"/>
      <c r="LUV183" s="37"/>
      <c r="LUW183" s="37"/>
      <c r="LUX183" s="37"/>
      <c r="LUY183" s="37"/>
      <c r="LUZ183" s="37"/>
      <c r="LVA183" s="37"/>
      <c r="LVB183" s="37"/>
      <c r="LVC183" s="37"/>
      <c r="LVD183" s="37"/>
      <c r="LVE183" s="37"/>
      <c r="LVF183" s="37"/>
      <c r="LVG183" s="37"/>
      <c r="LVH183" s="37"/>
      <c r="LVI183" s="37"/>
      <c r="LVJ183" s="37"/>
      <c r="LVK183" s="37"/>
      <c r="LVL183" s="37"/>
      <c r="LVM183" s="37"/>
      <c r="LVN183" s="37"/>
      <c r="LVO183" s="37"/>
      <c r="LVP183" s="37"/>
      <c r="LVQ183" s="37"/>
      <c r="LVR183" s="37"/>
      <c r="LVS183" s="37"/>
      <c r="LVT183" s="37"/>
      <c r="LVU183" s="37"/>
      <c r="LVV183" s="37"/>
      <c r="LVW183" s="37"/>
      <c r="LVX183" s="37"/>
      <c r="LVY183" s="37"/>
      <c r="LVZ183" s="37"/>
      <c r="LWA183" s="37"/>
      <c r="LWB183" s="37"/>
      <c r="LWC183" s="37"/>
      <c r="LWD183" s="37"/>
      <c r="LWE183" s="37"/>
      <c r="LWF183" s="37"/>
      <c r="LWG183" s="37"/>
      <c r="LWH183" s="37"/>
      <c r="LWI183" s="37"/>
      <c r="LWJ183" s="37"/>
      <c r="LWK183" s="37"/>
      <c r="LWL183" s="37"/>
      <c r="LWM183" s="37"/>
      <c r="LWN183" s="37"/>
      <c r="LWO183" s="37"/>
      <c r="LWP183" s="37"/>
      <c r="LWQ183" s="37"/>
      <c r="LWR183" s="37"/>
      <c r="LWS183" s="37"/>
      <c r="LWT183" s="37"/>
      <c r="LWU183" s="37"/>
      <c r="LWV183" s="37"/>
      <c r="LWW183" s="37"/>
      <c r="LWX183" s="37"/>
      <c r="LWY183" s="37"/>
      <c r="LWZ183" s="37"/>
      <c r="LXA183" s="37"/>
      <c r="LXB183" s="37"/>
      <c r="LXC183" s="37"/>
      <c r="LXD183" s="37"/>
      <c r="LXE183" s="37"/>
      <c r="LXF183" s="37"/>
      <c r="LXG183" s="37"/>
      <c r="LXH183" s="37"/>
      <c r="LXI183" s="37"/>
      <c r="LXJ183" s="37"/>
      <c r="LXK183" s="37"/>
      <c r="LXL183" s="37"/>
      <c r="LXM183" s="37"/>
      <c r="LXN183" s="37"/>
      <c r="LXO183" s="37"/>
      <c r="LXP183" s="37"/>
      <c r="LXQ183" s="37"/>
      <c r="LXR183" s="37"/>
      <c r="LXS183" s="37"/>
      <c r="LXT183" s="37"/>
      <c r="LXU183" s="37"/>
      <c r="LXV183" s="37"/>
      <c r="LXW183" s="37"/>
      <c r="LXX183" s="37"/>
      <c r="LXY183" s="37"/>
      <c r="LXZ183" s="37"/>
      <c r="LYA183" s="37"/>
      <c r="LYB183" s="37"/>
      <c r="LYC183" s="37"/>
      <c r="LYD183" s="37"/>
      <c r="LYE183" s="37"/>
      <c r="LYF183" s="37"/>
      <c r="LYG183" s="37"/>
      <c r="LYH183" s="37"/>
      <c r="LYI183" s="37"/>
      <c r="LYJ183" s="37"/>
      <c r="LYK183" s="37"/>
      <c r="LYL183" s="37"/>
      <c r="LYM183" s="37"/>
      <c r="LYN183" s="37"/>
      <c r="LYO183" s="37"/>
      <c r="LYP183" s="37"/>
      <c r="LYQ183" s="37"/>
      <c r="LYR183" s="37"/>
      <c r="LYS183" s="37"/>
      <c r="LYT183" s="37"/>
      <c r="LYU183" s="37"/>
      <c r="LYV183" s="37"/>
      <c r="LYW183" s="37"/>
      <c r="LYX183" s="37"/>
      <c r="LYY183" s="37"/>
      <c r="LYZ183" s="37"/>
      <c r="LZA183" s="37"/>
      <c r="LZB183" s="37"/>
      <c r="LZC183" s="37"/>
      <c r="LZD183" s="37"/>
      <c r="LZE183" s="37"/>
      <c r="LZF183" s="37"/>
      <c r="LZG183" s="37"/>
      <c r="LZH183" s="37"/>
      <c r="LZI183" s="37"/>
      <c r="LZJ183" s="37"/>
      <c r="LZK183" s="37"/>
      <c r="LZL183" s="37"/>
      <c r="LZM183" s="37"/>
      <c r="LZN183" s="37"/>
      <c r="LZO183" s="37"/>
      <c r="LZP183" s="37"/>
      <c r="LZQ183" s="37"/>
      <c r="LZR183" s="37"/>
      <c r="LZS183" s="37"/>
      <c r="LZT183" s="37"/>
      <c r="LZU183" s="37"/>
      <c r="LZV183" s="37"/>
      <c r="LZW183" s="37"/>
      <c r="LZX183" s="37"/>
      <c r="LZY183" s="37"/>
      <c r="LZZ183" s="37"/>
      <c r="MAA183" s="37"/>
      <c r="MAB183" s="37"/>
      <c r="MAC183" s="37"/>
      <c r="MAD183" s="37"/>
      <c r="MAE183" s="37"/>
      <c r="MAF183" s="37"/>
      <c r="MAG183" s="37"/>
      <c r="MAH183" s="37"/>
      <c r="MAI183" s="37"/>
      <c r="MAJ183" s="37"/>
      <c r="MAK183" s="37"/>
      <c r="MAL183" s="37"/>
      <c r="MAM183" s="37"/>
      <c r="MAN183" s="37"/>
      <c r="MAO183" s="37"/>
      <c r="MAP183" s="37"/>
      <c r="MAQ183" s="37"/>
      <c r="MAR183" s="37"/>
      <c r="MAS183" s="37"/>
      <c r="MAT183" s="37"/>
      <c r="MAU183" s="37"/>
      <c r="MAV183" s="37"/>
      <c r="MAW183" s="37"/>
      <c r="MAX183" s="37"/>
      <c r="MAY183" s="37"/>
      <c r="MAZ183" s="37"/>
      <c r="MBA183" s="37"/>
      <c r="MBB183" s="37"/>
      <c r="MBC183" s="37"/>
      <c r="MBD183" s="37"/>
      <c r="MBE183" s="37"/>
      <c r="MBF183" s="37"/>
      <c r="MBG183" s="37"/>
      <c r="MBH183" s="37"/>
      <c r="MBI183" s="37"/>
      <c r="MBJ183" s="37"/>
      <c r="MBK183" s="37"/>
      <c r="MBL183" s="37"/>
      <c r="MBM183" s="37"/>
      <c r="MBN183" s="37"/>
      <c r="MBO183" s="37"/>
      <c r="MBP183" s="37"/>
      <c r="MBQ183" s="37"/>
      <c r="MBR183" s="37"/>
      <c r="MBS183" s="37"/>
      <c r="MBT183" s="37"/>
      <c r="MBU183" s="37"/>
      <c r="MBV183" s="37"/>
      <c r="MBW183" s="37"/>
      <c r="MBX183" s="37"/>
      <c r="MBY183" s="37"/>
      <c r="MBZ183" s="37"/>
      <c r="MCA183" s="37"/>
      <c r="MCB183" s="37"/>
      <c r="MCC183" s="37"/>
      <c r="MCD183" s="37"/>
      <c r="MCE183" s="37"/>
      <c r="MCF183" s="37"/>
      <c r="MCG183" s="37"/>
      <c r="MCH183" s="37"/>
      <c r="MCI183" s="37"/>
      <c r="MCJ183" s="37"/>
      <c r="MCK183" s="37"/>
      <c r="MCL183" s="37"/>
      <c r="MCM183" s="37"/>
      <c r="MCN183" s="37"/>
      <c r="MCO183" s="37"/>
      <c r="MCP183" s="37"/>
      <c r="MCQ183" s="37"/>
      <c r="MCR183" s="37"/>
      <c r="MCS183" s="37"/>
      <c r="MCT183" s="37"/>
      <c r="MCU183" s="37"/>
      <c r="MCV183" s="37"/>
      <c r="MCW183" s="37"/>
      <c r="MCX183" s="37"/>
      <c r="MCY183" s="37"/>
      <c r="MCZ183" s="37"/>
      <c r="MDA183" s="37"/>
      <c r="MDB183" s="37"/>
      <c r="MDC183" s="37"/>
      <c r="MDD183" s="37"/>
      <c r="MDE183" s="37"/>
      <c r="MDF183" s="37"/>
      <c r="MDG183" s="37"/>
      <c r="MDH183" s="37"/>
      <c r="MDI183" s="37"/>
      <c r="MDJ183" s="37"/>
      <c r="MDK183" s="37"/>
      <c r="MDL183" s="37"/>
      <c r="MDM183" s="37"/>
      <c r="MDN183" s="37"/>
      <c r="MDO183" s="37"/>
      <c r="MDP183" s="37"/>
      <c r="MDQ183" s="37"/>
      <c r="MDR183" s="37"/>
      <c r="MDS183" s="37"/>
      <c r="MDT183" s="37"/>
      <c r="MDU183" s="37"/>
      <c r="MDV183" s="37"/>
      <c r="MDW183" s="37"/>
      <c r="MDX183" s="37"/>
      <c r="MDY183" s="37"/>
      <c r="MDZ183" s="37"/>
      <c r="MEA183" s="37"/>
      <c r="MEB183" s="37"/>
      <c r="MEC183" s="37"/>
      <c r="MED183" s="37"/>
      <c r="MEE183" s="37"/>
      <c r="MEF183" s="37"/>
      <c r="MEG183" s="37"/>
      <c r="MEH183" s="37"/>
      <c r="MEI183" s="37"/>
      <c r="MEJ183" s="37"/>
      <c r="MEK183" s="37"/>
      <c r="MEL183" s="37"/>
      <c r="MEM183" s="37"/>
      <c r="MEN183" s="37"/>
      <c r="MEO183" s="37"/>
      <c r="MEP183" s="37"/>
      <c r="MEQ183" s="37"/>
      <c r="MER183" s="37"/>
      <c r="MES183" s="37"/>
      <c r="MET183" s="37"/>
      <c r="MEU183" s="37"/>
      <c r="MEV183" s="37"/>
      <c r="MEW183" s="37"/>
      <c r="MEX183" s="37"/>
      <c r="MEY183" s="37"/>
      <c r="MEZ183" s="37"/>
      <c r="MFA183" s="37"/>
      <c r="MFB183" s="37"/>
      <c r="MFC183" s="37"/>
      <c r="MFD183" s="37"/>
      <c r="MFE183" s="37"/>
      <c r="MFF183" s="37"/>
      <c r="MFG183" s="37"/>
      <c r="MFH183" s="37"/>
      <c r="MFI183" s="37"/>
      <c r="MFJ183" s="37"/>
      <c r="MFK183" s="37"/>
      <c r="MFL183" s="37"/>
      <c r="MFM183" s="37"/>
      <c r="MFN183" s="37"/>
      <c r="MFO183" s="37"/>
      <c r="MFP183" s="37"/>
      <c r="MFQ183" s="37"/>
      <c r="MFR183" s="37"/>
      <c r="MFS183" s="37"/>
      <c r="MFT183" s="37"/>
      <c r="MFU183" s="37"/>
      <c r="MFV183" s="37"/>
      <c r="MFW183" s="37"/>
      <c r="MFX183" s="37"/>
      <c r="MFY183" s="37"/>
      <c r="MFZ183" s="37"/>
      <c r="MGA183" s="37"/>
      <c r="MGB183" s="37"/>
      <c r="MGC183" s="37"/>
      <c r="MGD183" s="37"/>
      <c r="MGE183" s="37"/>
      <c r="MGF183" s="37"/>
      <c r="MGG183" s="37"/>
      <c r="MGH183" s="37"/>
      <c r="MGI183" s="37"/>
      <c r="MGJ183" s="37"/>
      <c r="MGK183" s="37"/>
      <c r="MGL183" s="37"/>
      <c r="MGM183" s="37"/>
      <c r="MGN183" s="37"/>
      <c r="MGO183" s="37"/>
      <c r="MGP183" s="37"/>
      <c r="MGQ183" s="37"/>
      <c r="MGR183" s="37"/>
      <c r="MGS183" s="37"/>
      <c r="MGT183" s="37"/>
      <c r="MGU183" s="37"/>
      <c r="MGV183" s="37"/>
      <c r="MGW183" s="37"/>
      <c r="MGX183" s="37"/>
      <c r="MGY183" s="37"/>
      <c r="MGZ183" s="37"/>
      <c r="MHA183" s="37"/>
      <c r="MHB183" s="37"/>
      <c r="MHC183" s="37"/>
      <c r="MHD183" s="37"/>
      <c r="MHE183" s="37"/>
      <c r="MHF183" s="37"/>
      <c r="MHG183" s="37"/>
      <c r="MHH183" s="37"/>
      <c r="MHI183" s="37"/>
      <c r="MHJ183" s="37"/>
      <c r="MHK183" s="37"/>
      <c r="MHL183" s="37"/>
      <c r="MHM183" s="37"/>
      <c r="MHN183" s="37"/>
      <c r="MHO183" s="37"/>
      <c r="MHP183" s="37"/>
      <c r="MHQ183" s="37"/>
      <c r="MHR183" s="37"/>
      <c r="MHS183" s="37"/>
      <c r="MHT183" s="37"/>
      <c r="MHU183" s="37"/>
      <c r="MHV183" s="37"/>
      <c r="MHW183" s="37"/>
      <c r="MHX183" s="37"/>
      <c r="MHY183" s="37"/>
      <c r="MHZ183" s="37"/>
      <c r="MIA183" s="37"/>
      <c r="MIB183" s="37"/>
      <c r="MIC183" s="37"/>
      <c r="MID183" s="37"/>
      <c r="MIE183" s="37"/>
      <c r="MIF183" s="37"/>
      <c r="MIG183" s="37"/>
      <c r="MIH183" s="37"/>
      <c r="MII183" s="37"/>
      <c r="MIJ183" s="37"/>
      <c r="MIK183" s="37"/>
      <c r="MIL183" s="37"/>
      <c r="MIM183" s="37"/>
      <c r="MIN183" s="37"/>
      <c r="MIO183" s="37"/>
      <c r="MIP183" s="37"/>
      <c r="MIQ183" s="37"/>
      <c r="MIR183" s="37"/>
      <c r="MIS183" s="37"/>
      <c r="MIT183" s="37"/>
      <c r="MIU183" s="37"/>
      <c r="MIV183" s="37"/>
      <c r="MIW183" s="37"/>
      <c r="MIX183" s="37"/>
      <c r="MIY183" s="37"/>
      <c r="MIZ183" s="37"/>
      <c r="MJA183" s="37"/>
      <c r="MJB183" s="37"/>
      <c r="MJC183" s="37"/>
      <c r="MJD183" s="37"/>
      <c r="MJE183" s="37"/>
      <c r="MJF183" s="37"/>
      <c r="MJG183" s="37"/>
      <c r="MJH183" s="37"/>
      <c r="MJI183" s="37"/>
      <c r="MJJ183" s="37"/>
      <c r="MJK183" s="37"/>
      <c r="MJL183" s="37"/>
      <c r="MJM183" s="37"/>
      <c r="MJN183" s="37"/>
      <c r="MJO183" s="37"/>
      <c r="MJP183" s="37"/>
      <c r="MJQ183" s="37"/>
      <c r="MJR183" s="37"/>
      <c r="MJS183" s="37"/>
      <c r="MJT183" s="37"/>
      <c r="MJU183" s="37"/>
      <c r="MJV183" s="37"/>
      <c r="MJW183" s="37"/>
      <c r="MJX183" s="37"/>
      <c r="MJY183" s="37"/>
      <c r="MJZ183" s="37"/>
      <c r="MKA183" s="37"/>
      <c r="MKB183" s="37"/>
      <c r="MKC183" s="37"/>
      <c r="MKD183" s="37"/>
      <c r="MKE183" s="37"/>
      <c r="MKF183" s="37"/>
      <c r="MKG183" s="37"/>
      <c r="MKH183" s="37"/>
      <c r="MKI183" s="37"/>
      <c r="MKJ183" s="37"/>
      <c r="MKK183" s="37"/>
      <c r="MKL183" s="37"/>
      <c r="MKM183" s="37"/>
      <c r="MKN183" s="37"/>
      <c r="MKO183" s="37"/>
      <c r="MKP183" s="37"/>
      <c r="MKQ183" s="37"/>
      <c r="MKR183" s="37"/>
      <c r="MKS183" s="37"/>
      <c r="MKT183" s="37"/>
      <c r="MKU183" s="37"/>
      <c r="MKV183" s="37"/>
      <c r="MKW183" s="37"/>
      <c r="MKX183" s="37"/>
      <c r="MKY183" s="37"/>
      <c r="MKZ183" s="37"/>
      <c r="MLA183" s="37"/>
      <c r="MLB183" s="37"/>
      <c r="MLC183" s="37"/>
      <c r="MLD183" s="37"/>
      <c r="MLE183" s="37"/>
      <c r="MLF183" s="37"/>
      <c r="MLG183" s="37"/>
      <c r="MLH183" s="37"/>
      <c r="MLI183" s="37"/>
      <c r="MLJ183" s="37"/>
      <c r="MLK183" s="37"/>
      <c r="MLL183" s="37"/>
      <c r="MLM183" s="37"/>
      <c r="MLN183" s="37"/>
      <c r="MLO183" s="37"/>
      <c r="MLP183" s="37"/>
      <c r="MLQ183" s="37"/>
      <c r="MLR183" s="37"/>
      <c r="MLS183" s="37"/>
      <c r="MLT183" s="37"/>
      <c r="MLU183" s="37"/>
      <c r="MLV183" s="37"/>
      <c r="MLW183" s="37"/>
      <c r="MLX183" s="37"/>
      <c r="MLY183" s="37"/>
      <c r="MLZ183" s="37"/>
      <c r="MMA183" s="37"/>
      <c r="MMB183" s="37"/>
      <c r="MMC183" s="37"/>
      <c r="MMD183" s="37"/>
      <c r="MME183" s="37"/>
      <c r="MMF183" s="37"/>
      <c r="MMG183" s="37"/>
      <c r="MMH183" s="37"/>
      <c r="MMI183" s="37"/>
      <c r="MMJ183" s="37"/>
      <c r="MMK183" s="37"/>
      <c r="MML183" s="37"/>
      <c r="MMM183" s="37"/>
      <c r="MMN183" s="37"/>
      <c r="MMO183" s="37"/>
      <c r="MMP183" s="37"/>
      <c r="MMQ183" s="37"/>
      <c r="MMR183" s="37"/>
      <c r="MMS183" s="37"/>
      <c r="MMT183" s="37"/>
      <c r="MMU183" s="37"/>
      <c r="MMV183" s="37"/>
      <c r="MMW183" s="37"/>
      <c r="MMX183" s="37"/>
      <c r="MMY183" s="37"/>
      <c r="MMZ183" s="37"/>
      <c r="MNA183" s="37"/>
      <c r="MNB183" s="37"/>
      <c r="MNC183" s="37"/>
      <c r="MND183" s="37"/>
      <c r="MNE183" s="37"/>
      <c r="MNF183" s="37"/>
      <c r="MNG183" s="37"/>
      <c r="MNH183" s="37"/>
      <c r="MNI183" s="37"/>
      <c r="MNJ183" s="37"/>
      <c r="MNK183" s="37"/>
      <c r="MNL183" s="37"/>
      <c r="MNM183" s="37"/>
      <c r="MNN183" s="37"/>
      <c r="MNO183" s="37"/>
      <c r="MNP183" s="37"/>
      <c r="MNQ183" s="37"/>
      <c r="MNR183" s="37"/>
      <c r="MNS183" s="37"/>
      <c r="MNT183" s="37"/>
      <c r="MNU183" s="37"/>
      <c r="MNV183" s="37"/>
      <c r="MNW183" s="37"/>
      <c r="MNX183" s="37"/>
      <c r="MNY183" s="37"/>
      <c r="MNZ183" s="37"/>
      <c r="MOA183" s="37"/>
      <c r="MOB183" s="37"/>
      <c r="MOC183" s="37"/>
      <c r="MOD183" s="37"/>
      <c r="MOE183" s="37"/>
      <c r="MOF183" s="37"/>
      <c r="MOG183" s="37"/>
      <c r="MOH183" s="37"/>
      <c r="MOI183" s="37"/>
      <c r="MOJ183" s="37"/>
      <c r="MOK183" s="37"/>
      <c r="MOL183" s="37"/>
      <c r="MOM183" s="37"/>
      <c r="MON183" s="37"/>
      <c r="MOO183" s="37"/>
      <c r="MOP183" s="37"/>
      <c r="MOQ183" s="37"/>
      <c r="MOR183" s="37"/>
      <c r="MOS183" s="37"/>
      <c r="MOT183" s="37"/>
      <c r="MOU183" s="37"/>
      <c r="MOV183" s="37"/>
      <c r="MOW183" s="37"/>
      <c r="MOX183" s="37"/>
      <c r="MOY183" s="37"/>
      <c r="MOZ183" s="37"/>
      <c r="MPA183" s="37"/>
      <c r="MPB183" s="37"/>
      <c r="MPC183" s="37"/>
      <c r="MPD183" s="37"/>
      <c r="MPE183" s="37"/>
      <c r="MPF183" s="37"/>
      <c r="MPG183" s="37"/>
      <c r="MPH183" s="37"/>
      <c r="MPI183" s="37"/>
      <c r="MPJ183" s="37"/>
      <c r="MPK183" s="37"/>
      <c r="MPL183" s="37"/>
      <c r="MPM183" s="37"/>
      <c r="MPN183" s="37"/>
      <c r="MPO183" s="37"/>
      <c r="MPP183" s="37"/>
      <c r="MPQ183" s="37"/>
      <c r="MPR183" s="37"/>
      <c r="MPS183" s="37"/>
      <c r="MPT183" s="37"/>
      <c r="MPU183" s="37"/>
      <c r="MPV183" s="37"/>
      <c r="MPW183" s="37"/>
      <c r="MPX183" s="37"/>
      <c r="MPY183" s="37"/>
      <c r="MPZ183" s="37"/>
      <c r="MQA183" s="37"/>
      <c r="MQB183" s="37"/>
      <c r="MQC183" s="37"/>
      <c r="MQD183" s="37"/>
      <c r="MQE183" s="37"/>
      <c r="MQF183" s="37"/>
      <c r="MQG183" s="37"/>
      <c r="MQH183" s="37"/>
      <c r="MQI183" s="37"/>
      <c r="MQJ183" s="37"/>
      <c r="MQK183" s="37"/>
      <c r="MQL183" s="37"/>
      <c r="MQM183" s="37"/>
      <c r="MQN183" s="37"/>
      <c r="MQO183" s="37"/>
      <c r="MQP183" s="37"/>
      <c r="MQQ183" s="37"/>
      <c r="MQR183" s="37"/>
      <c r="MQS183" s="37"/>
      <c r="MQT183" s="37"/>
      <c r="MQU183" s="37"/>
      <c r="MQV183" s="37"/>
      <c r="MQW183" s="37"/>
      <c r="MQX183" s="37"/>
      <c r="MQY183" s="37"/>
      <c r="MQZ183" s="37"/>
      <c r="MRA183" s="37"/>
      <c r="MRB183" s="37"/>
      <c r="MRC183" s="37"/>
      <c r="MRD183" s="37"/>
      <c r="MRE183" s="37"/>
      <c r="MRF183" s="37"/>
      <c r="MRG183" s="37"/>
      <c r="MRH183" s="37"/>
      <c r="MRI183" s="37"/>
      <c r="MRJ183" s="37"/>
      <c r="MRK183" s="37"/>
      <c r="MRL183" s="37"/>
      <c r="MRM183" s="37"/>
      <c r="MRN183" s="37"/>
      <c r="MRO183" s="37"/>
      <c r="MRP183" s="37"/>
      <c r="MRQ183" s="37"/>
      <c r="MRR183" s="37"/>
      <c r="MRS183" s="37"/>
      <c r="MRT183" s="37"/>
      <c r="MRU183" s="37"/>
      <c r="MRV183" s="37"/>
      <c r="MRW183" s="37"/>
      <c r="MRX183" s="37"/>
      <c r="MRY183" s="37"/>
      <c r="MRZ183" s="37"/>
      <c r="MSA183" s="37"/>
      <c r="MSB183" s="37"/>
      <c r="MSC183" s="37"/>
      <c r="MSD183" s="37"/>
      <c r="MSE183" s="37"/>
      <c r="MSF183" s="37"/>
      <c r="MSG183" s="37"/>
      <c r="MSH183" s="37"/>
      <c r="MSI183" s="37"/>
      <c r="MSJ183" s="37"/>
      <c r="MSK183" s="37"/>
      <c r="MSL183" s="37"/>
      <c r="MSM183" s="37"/>
      <c r="MSN183" s="37"/>
      <c r="MSO183" s="37"/>
      <c r="MSP183" s="37"/>
      <c r="MSQ183" s="37"/>
      <c r="MSR183" s="37"/>
      <c r="MSS183" s="37"/>
      <c r="MST183" s="37"/>
      <c r="MSU183" s="37"/>
      <c r="MSV183" s="37"/>
      <c r="MSW183" s="37"/>
      <c r="MSX183" s="37"/>
      <c r="MSY183" s="37"/>
      <c r="MSZ183" s="37"/>
      <c r="MTA183" s="37"/>
      <c r="MTB183" s="37"/>
      <c r="MTC183" s="37"/>
      <c r="MTD183" s="37"/>
      <c r="MTE183" s="37"/>
      <c r="MTF183" s="37"/>
      <c r="MTG183" s="37"/>
      <c r="MTH183" s="37"/>
      <c r="MTI183" s="37"/>
      <c r="MTJ183" s="37"/>
      <c r="MTK183" s="37"/>
      <c r="MTL183" s="37"/>
      <c r="MTM183" s="37"/>
      <c r="MTN183" s="37"/>
      <c r="MTO183" s="37"/>
      <c r="MTP183" s="37"/>
      <c r="MTQ183" s="37"/>
      <c r="MTR183" s="37"/>
      <c r="MTS183" s="37"/>
      <c r="MTT183" s="37"/>
      <c r="MTU183" s="37"/>
      <c r="MTV183" s="37"/>
      <c r="MTW183" s="37"/>
      <c r="MTX183" s="37"/>
      <c r="MTY183" s="37"/>
      <c r="MTZ183" s="37"/>
      <c r="MUA183" s="37"/>
      <c r="MUB183" s="37"/>
      <c r="MUC183" s="37"/>
      <c r="MUD183" s="37"/>
      <c r="MUE183" s="37"/>
      <c r="MUF183" s="37"/>
      <c r="MUG183" s="37"/>
      <c r="MUH183" s="37"/>
      <c r="MUI183" s="37"/>
      <c r="MUJ183" s="37"/>
      <c r="MUK183" s="37"/>
      <c r="MUL183" s="37"/>
      <c r="MUM183" s="37"/>
      <c r="MUN183" s="37"/>
      <c r="MUO183" s="37"/>
      <c r="MUP183" s="37"/>
      <c r="MUQ183" s="37"/>
      <c r="MUR183" s="37"/>
      <c r="MUS183" s="37"/>
      <c r="MUT183" s="37"/>
      <c r="MUU183" s="37"/>
      <c r="MUV183" s="37"/>
      <c r="MUW183" s="37"/>
      <c r="MUX183" s="37"/>
      <c r="MUY183" s="37"/>
      <c r="MUZ183" s="37"/>
      <c r="MVA183" s="37"/>
      <c r="MVB183" s="37"/>
      <c r="MVC183" s="37"/>
      <c r="MVD183" s="37"/>
      <c r="MVE183" s="37"/>
      <c r="MVF183" s="37"/>
      <c r="MVG183" s="37"/>
      <c r="MVH183" s="37"/>
      <c r="MVI183" s="37"/>
      <c r="MVJ183" s="37"/>
      <c r="MVK183" s="37"/>
      <c r="MVL183" s="37"/>
      <c r="MVM183" s="37"/>
      <c r="MVN183" s="37"/>
      <c r="MVO183" s="37"/>
      <c r="MVP183" s="37"/>
      <c r="MVQ183" s="37"/>
      <c r="MVR183" s="37"/>
      <c r="MVS183" s="37"/>
      <c r="MVT183" s="37"/>
      <c r="MVU183" s="37"/>
      <c r="MVV183" s="37"/>
      <c r="MVW183" s="37"/>
      <c r="MVX183" s="37"/>
      <c r="MVY183" s="37"/>
      <c r="MVZ183" s="37"/>
      <c r="MWA183" s="37"/>
      <c r="MWB183" s="37"/>
      <c r="MWC183" s="37"/>
      <c r="MWD183" s="37"/>
      <c r="MWE183" s="37"/>
      <c r="MWF183" s="37"/>
      <c r="MWG183" s="37"/>
      <c r="MWH183" s="37"/>
      <c r="MWI183" s="37"/>
      <c r="MWJ183" s="37"/>
      <c r="MWK183" s="37"/>
      <c r="MWL183" s="37"/>
      <c r="MWM183" s="37"/>
      <c r="MWN183" s="37"/>
      <c r="MWO183" s="37"/>
      <c r="MWP183" s="37"/>
      <c r="MWQ183" s="37"/>
      <c r="MWR183" s="37"/>
      <c r="MWS183" s="37"/>
      <c r="MWT183" s="37"/>
      <c r="MWU183" s="37"/>
      <c r="MWV183" s="37"/>
      <c r="MWW183" s="37"/>
      <c r="MWX183" s="37"/>
      <c r="MWY183" s="37"/>
      <c r="MWZ183" s="37"/>
      <c r="MXA183" s="37"/>
      <c r="MXB183" s="37"/>
      <c r="MXC183" s="37"/>
      <c r="MXD183" s="37"/>
      <c r="MXE183" s="37"/>
      <c r="MXF183" s="37"/>
      <c r="MXG183" s="37"/>
      <c r="MXH183" s="37"/>
      <c r="MXI183" s="37"/>
      <c r="MXJ183" s="37"/>
      <c r="MXK183" s="37"/>
      <c r="MXL183" s="37"/>
      <c r="MXM183" s="37"/>
      <c r="MXN183" s="37"/>
      <c r="MXO183" s="37"/>
      <c r="MXP183" s="37"/>
      <c r="MXQ183" s="37"/>
      <c r="MXR183" s="37"/>
      <c r="MXS183" s="37"/>
      <c r="MXT183" s="37"/>
      <c r="MXU183" s="37"/>
      <c r="MXV183" s="37"/>
      <c r="MXW183" s="37"/>
      <c r="MXX183" s="37"/>
      <c r="MXY183" s="37"/>
      <c r="MXZ183" s="37"/>
      <c r="MYA183" s="37"/>
      <c r="MYB183" s="37"/>
      <c r="MYC183" s="37"/>
      <c r="MYD183" s="37"/>
      <c r="MYE183" s="37"/>
      <c r="MYF183" s="37"/>
      <c r="MYG183" s="37"/>
      <c r="MYH183" s="37"/>
      <c r="MYI183" s="37"/>
      <c r="MYJ183" s="37"/>
      <c r="MYK183" s="37"/>
      <c r="MYL183" s="37"/>
      <c r="MYM183" s="37"/>
      <c r="MYN183" s="37"/>
      <c r="MYO183" s="37"/>
      <c r="MYP183" s="37"/>
      <c r="MYQ183" s="37"/>
      <c r="MYR183" s="37"/>
      <c r="MYS183" s="37"/>
      <c r="MYT183" s="37"/>
      <c r="MYU183" s="37"/>
      <c r="MYV183" s="37"/>
      <c r="MYW183" s="37"/>
      <c r="MYX183" s="37"/>
      <c r="MYY183" s="37"/>
      <c r="MYZ183" s="37"/>
      <c r="MZA183" s="37"/>
      <c r="MZB183" s="37"/>
      <c r="MZC183" s="37"/>
      <c r="MZD183" s="37"/>
      <c r="MZE183" s="37"/>
      <c r="MZF183" s="37"/>
      <c r="MZG183" s="37"/>
      <c r="MZH183" s="37"/>
      <c r="MZI183" s="37"/>
      <c r="MZJ183" s="37"/>
      <c r="MZK183" s="37"/>
      <c r="MZL183" s="37"/>
      <c r="MZM183" s="37"/>
      <c r="MZN183" s="37"/>
      <c r="MZO183" s="37"/>
      <c r="MZP183" s="37"/>
      <c r="MZQ183" s="37"/>
      <c r="MZR183" s="37"/>
      <c r="MZS183" s="37"/>
      <c r="MZT183" s="37"/>
      <c r="MZU183" s="37"/>
      <c r="MZV183" s="37"/>
      <c r="MZW183" s="37"/>
      <c r="MZX183" s="37"/>
      <c r="MZY183" s="37"/>
      <c r="MZZ183" s="37"/>
      <c r="NAA183" s="37"/>
      <c r="NAB183" s="37"/>
      <c r="NAC183" s="37"/>
      <c r="NAD183" s="37"/>
      <c r="NAE183" s="37"/>
      <c r="NAF183" s="37"/>
      <c r="NAG183" s="37"/>
      <c r="NAH183" s="37"/>
      <c r="NAI183" s="37"/>
      <c r="NAJ183" s="37"/>
      <c r="NAK183" s="37"/>
      <c r="NAL183" s="37"/>
      <c r="NAM183" s="37"/>
      <c r="NAN183" s="37"/>
      <c r="NAO183" s="37"/>
      <c r="NAP183" s="37"/>
      <c r="NAQ183" s="37"/>
      <c r="NAR183" s="37"/>
      <c r="NAS183" s="37"/>
      <c r="NAT183" s="37"/>
      <c r="NAU183" s="37"/>
      <c r="NAV183" s="37"/>
      <c r="NAW183" s="37"/>
      <c r="NAX183" s="37"/>
      <c r="NAY183" s="37"/>
      <c r="NAZ183" s="37"/>
      <c r="NBA183" s="37"/>
      <c r="NBB183" s="37"/>
      <c r="NBC183" s="37"/>
      <c r="NBD183" s="37"/>
      <c r="NBE183" s="37"/>
      <c r="NBF183" s="37"/>
      <c r="NBG183" s="37"/>
      <c r="NBH183" s="37"/>
      <c r="NBI183" s="37"/>
      <c r="NBJ183" s="37"/>
      <c r="NBK183" s="37"/>
      <c r="NBL183" s="37"/>
      <c r="NBM183" s="37"/>
      <c r="NBN183" s="37"/>
      <c r="NBO183" s="37"/>
      <c r="NBP183" s="37"/>
      <c r="NBQ183" s="37"/>
      <c r="NBR183" s="37"/>
      <c r="NBS183" s="37"/>
      <c r="NBT183" s="37"/>
      <c r="NBU183" s="37"/>
      <c r="NBV183" s="37"/>
      <c r="NBW183" s="37"/>
      <c r="NBX183" s="37"/>
      <c r="NBY183" s="37"/>
      <c r="NBZ183" s="37"/>
      <c r="NCA183" s="37"/>
      <c r="NCB183" s="37"/>
      <c r="NCC183" s="37"/>
      <c r="NCD183" s="37"/>
      <c r="NCE183" s="37"/>
      <c r="NCF183" s="37"/>
      <c r="NCG183" s="37"/>
      <c r="NCH183" s="37"/>
      <c r="NCI183" s="37"/>
      <c r="NCJ183" s="37"/>
      <c r="NCK183" s="37"/>
      <c r="NCL183" s="37"/>
      <c r="NCM183" s="37"/>
      <c r="NCN183" s="37"/>
      <c r="NCO183" s="37"/>
      <c r="NCP183" s="37"/>
      <c r="NCQ183" s="37"/>
      <c r="NCR183" s="37"/>
      <c r="NCS183" s="37"/>
      <c r="NCT183" s="37"/>
      <c r="NCU183" s="37"/>
      <c r="NCV183" s="37"/>
      <c r="NCW183" s="37"/>
      <c r="NCX183" s="37"/>
      <c r="NCY183" s="37"/>
      <c r="NCZ183" s="37"/>
      <c r="NDA183" s="37"/>
      <c r="NDB183" s="37"/>
      <c r="NDC183" s="37"/>
      <c r="NDD183" s="37"/>
      <c r="NDE183" s="37"/>
      <c r="NDF183" s="37"/>
      <c r="NDG183" s="37"/>
      <c r="NDH183" s="37"/>
      <c r="NDI183" s="37"/>
      <c r="NDJ183" s="37"/>
      <c r="NDK183" s="37"/>
      <c r="NDL183" s="37"/>
      <c r="NDM183" s="37"/>
      <c r="NDN183" s="37"/>
      <c r="NDO183" s="37"/>
      <c r="NDP183" s="37"/>
      <c r="NDQ183" s="37"/>
      <c r="NDR183" s="37"/>
      <c r="NDS183" s="37"/>
      <c r="NDT183" s="37"/>
      <c r="NDU183" s="37"/>
      <c r="NDV183" s="37"/>
      <c r="NDW183" s="37"/>
      <c r="NDX183" s="37"/>
      <c r="NDY183" s="37"/>
      <c r="NDZ183" s="37"/>
      <c r="NEA183" s="37"/>
      <c r="NEB183" s="37"/>
      <c r="NEC183" s="37"/>
      <c r="NED183" s="37"/>
      <c r="NEE183" s="37"/>
      <c r="NEF183" s="37"/>
      <c r="NEG183" s="37"/>
      <c r="NEH183" s="37"/>
      <c r="NEI183" s="37"/>
      <c r="NEJ183" s="37"/>
      <c r="NEK183" s="37"/>
      <c r="NEL183" s="37"/>
      <c r="NEM183" s="37"/>
      <c r="NEN183" s="37"/>
      <c r="NEO183" s="37"/>
      <c r="NEP183" s="37"/>
      <c r="NEQ183" s="37"/>
      <c r="NER183" s="37"/>
      <c r="NES183" s="37"/>
      <c r="NET183" s="37"/>
      <c r="NEU183" s="37"/>
      <c r="NEV183" s="37"/>
      <c r="NEW183" s="37"/>
      <c r="NEX183" s="37"/>
      <c r="NEY183" s="37"/>
      <c r="NEZ183" s="37"/>
      <c r="NFA183" s="37"/>
      <c r="NFB183" s="37"/>
      <c r="NFC183" s="37"/>
      <c r="NFD183" s="37"/>
      <c r="NFE183" s="37"/>
      <c r="NFF183" s="37"/>
      <c r="NFG183" s="37"/>
      <c r="NFH183" s="37"/>
      <c r="NFI183" s="37"/>
      <c r="NFJ183" s="37"/>
      <c r="NFK183" s="37"/>
      <c r="NFL183" s="37"/>
      <c r="NFM183" s="37"/>
      <c r="NFN183" s="37"/>
      <c r="NFO183" s="37"/>
      <c r="NFP183" s="37"/>
      <c r="NFQ183" s="37"/>
      <c r="NFR183" s="37"/>
      <c r="NFS183" s="37"/>
      <c r="NFT183" s="37"/>
      <c r="NFU183" s="37"/>
      <c r="NFV183" s="37"/>
      <c r="NFW183" s="37"/>
      <c r="NFX183" s="37"/>
      <c r="NFY183" s="37"/>
      <c r="NFZ183" s="37"/>
      <c r="NGA183" s="37"/>
      <c r="NGB183" s="37"/>
      <c r="NGC183" s="37"/>
      <c r="NGD183" s="37"/>
      <c r="NGE183" s="37"/>
      <c r="NGF183" s="37"/>
      <c r="NGG183" s="37"/>
      <c r="NGH183" s="37"/>
      <c r="NGI183" s="37"/>
      <c r="NGJ183" s="37"/>
      <c r="NGK183" s="37"/>
      <c r="NGL183" s="37"/>
      <c r="NGM183" s="37"/>
      <c r="NGN183" s="37"/>
      <c r="NGO183" s="37"/>
      <c r="NGP183" s="37"/>
      <c r="NGQ183" s="37"/>
      <c r="NGR183" s="37"/>
      <c r="NGS183" s="37"/>
      <c r="NGT183" s="37"/>
      <c r="NGU183" s="37"/>
      <c r="NGV183" s="37"/>
      <c r="NGW183" s="37"/>
      <c r="NGX183" s="37"/>
      <c r="NGY183" s="37"/>
      <c r="NGZ183" s="37"/>
      <c r="NHA183" s="37"/>
      <c r="NHB183" s="37"/>
      <c r="NHC183" s="37"/>
      <c r="NHD183" s="37"/>
      <c r="NHE183" s="37"/>
      <c r="NHF183" s="37"/>
      <c r="NHG183" s="37"/>
      <c r="NHH183" s="37"/>
      <c r="NHI183" s="37"/>
      <c r="NHJ183" s="37"/>
      <c r="NHK183" s="37"/>
      <c r="NHL183" s="37"/>
      <c r="NHM183" s="37"/>
      <c r="NHN183" s="37"/>
      <c r="NHO183" s="37"/>
      <c r="NHP183" s="37"/>
      <c r="NHQ183" s="37"/>
      <c r="NHR183" s="37"/>
      <c r="NHS183" s="37"/>
      <c r="NHT183" s="37"/>
      <c r="NHU183" s="37"/>
      <c r="NHV183" s="37"/>
      <c r="NHW183" s="37"/>
      <c r="NHX183" s="37"/>
      <c r="NHY183" s="37"/>
      <c r="NHZ183" s="37"/>
      <c r="NIA183" s="37"/>
      <c r="NIB183" s="37"/>
      <c r="NIC183" s="37"/>
      <c r="NID183" s="37"/>
      <c r="NIE183" s="37"/>
      <c r="NIF183" s="37"/>
      <c r="NIG183" s="37"/>
      <c r="NIH183" s="37"/>
      <c r="NII183" s="37"/>
      <c r="NIJ183" s="37"/>
      <c r="NIK183" s="37"/>
      <c r="NIL183" s="37"/>
      <c r="NIM183" s="37"/>
      <c r="NIN183" s="37"/>
      <c r="NIO183" s="37"/>
      <c r="NIP183" s="37"/>
      <c r="NIQ183" s="37"/>
      <c r="NIR183" s="37"/>
      <c r="NIS183" s="37"/>
      <c r="NIT183" s="37"/>
      <c r="NIU183" s="37"/>
      <c r="NIV183" s="37"/>
      <c r="NIW183" s="37"/>
      <c r="NIX183" s="37"/>
      <c r="NIY183" s="37"/>
      <c r="NIZ183" s="37"/>
      <c r="NJA183" s="37"/>
      <c r="NJB183" s="37"/>
      <c r="NJC183" s="37"/>
      <c r="NJD183" s="37"/>
      <c r="NJE183" s="37"/>
      <c r="NJF183" s="37"/>
      <c r="NJG183" s="37"/>
      <c r="NJH183" s="37"/>
      <c r="NJI183" s="37"/>
      <c r="NJJ183" s="37"/>
      <c r="NJK183" s="37"/>
      <c r="NJL183" s="37"/>
      <c r="NJM183" s="37"/>
      <c r="NJN183" s="37"/>
      <c r="NJO183" s="37"/>
      <c r="NJP183" s="37"/>
      <c r="NJQ183" s="37"/>
      <c r="NJR183" s="37"/>
      <c r="NJS183" s="37"/>
      <c r="NJT183" s="37"/>
      <c r="NJU183" s="37"/>
      <c r="NJV183" s="37"/>
      <c r="NJW183" s="37"/>
      <c r="NJX183" s="37"/>
      <c r="NJY183" s="37"/>
      <c r="NJZ183" s="37"/>
      <c r="NKA183" s="37"/>
      <c r="NKB183" s="37"/>
      <c r="NKC183" s="37"/>
      <c r="NKD183" s="37"/>
      <c r="NKE183" s="37"/>
      <c r="NKF183" s="37"/>
      <c r="NKG183" s="37"/>
      <c r="NKH183" s="37"/>
      <c r="NKI183" s="37"/>
      <c r="NKJ183" s="37"/>
      <c r="NKK183" s="37"/>
      <c r="NKL183" s="37"/>
      <c r="NKM183" s="37"/>
      <c r="NKN183" s="37"/>
      <c r="NKO183" s="37"/>
      <c r="NKP183" s="37"/>
      <c r="NKQ183" s="37"/>
      <c r="NKR183" s="37"/>
      <c r="NKS183" s="37"/>
      <c r="NKT183" s="37"/>
      <c r="NKU183" s="37"/>
      <c r="NKV183" s="37"/>
      <c r="NKW183" s="37"/>
      <c r="NKX183" s="37"/>
      <c r="NKY183" s="37"/>
      <c r="NKZ183" s="37"/>
      <c r="NLA183" s="37"/>
      <c r="NLB183" s="37"/>
      <c r="NLC183" s="37"/>
      <c r="NLD183" s="37"/>
      <c r="NLE183" s="37"/>
      <c r="NLF183" s="37"/>
      <c r="NLG183" s="37"/>
      <c r="NLH183" s="37"/>
      <c r="NLI183" s="37"/>
      <c r="NLJ183" s="37"/>
      <c r="NLK183" s="37"/>
      <c r="NLL183" s="37"/>
      <c r="NLM183" s="37"/>
      <c r="NLN183" s="37"/>
      <c r="NLO183" s="37"/>
      <c r="NLP183" s="37"/>
      <c r="NLQ183" s="37"/>
      <c r="NLR183" s="37"/>
      <c r="NLS183" s="37"/>
      <c r="NLT183" s="37"/>
      <c r="NLU183" s="37"/>
      <c r="NLV183" s="37"/>
      <c r="NLW183" s="37"/>
      <c r="NLX183" s="37"/>
      <c r="NLY183" s="37"/>
      <c r="NLZ183" s="37"/>
      <c r="NMA183" s="37"/>
      <c r="NMB183" s="37"/>
      <c r="NMC183" s="37"/>
      <c r="NMD183" s="37"/>
      <c r="NME183" s="37"/>
      <c r="NMF183" s="37"/>
      <c r="NMG183" s="37"/>
      <c r="NMH183" s="37"/>
      <c r="NMI183" s="37"/>
      <c r="NMJ183" s="37"/>
      <c r="NMK183" s="37"/>
      <c r="NML183" s="37"/>
      <c r="NMM183" s="37"/>
      <c r="NMN183" s="37"/>
      <c r="NMO183" s="37"/>
      <c r="NMP183" s="37"/>
      <c r="NMQ183" s="37"/>
      <c r="NMR183" s="37"/>
      <c r="NMS183" s="37"/>
      <c r="NMT183" s="37"/>
      <c r="NMU183" s="37"/>
      <c r="NMV183" s="37"/>
      <c r="NMW183" s="37"/>
      <c r="NMX183" s="37"/>
      <c r="NMY183" s="37"/>
      <c r="NMZ183" s="37"/>
      <c r="NNA183" s="37"/>
      <c r="NNB183" s="37"/>
      <c r="NNC183" s="37"/>
      <c r="NND183" s="37"/>
      <c r="NNE183" s="37"/>
      <c r="NNF183" s="37"/>
      <c r="NNG183" s="37"/>
      <c r="NNH183" s="37"/>
      <c r="NNI183" s="37"/>
      <c r="NNJ183" s="37"/>
      <c r="NNK183" s="37"/>
      <c r="NNL183" s="37"/>
      <c r="NNM183" s="37"/>
      <c r="NNN183" s="37"/>
      <c r="NNO183" s="37"/>
      <c r="NNP183" s="37"/>
      <c r="NNQ183" s="37"/>
      <c r="NNR183" s="37"/>
      <c r="NNS183" s="37"/>
      <c r="NNT183" s="37"/>
      <c r="NNU183" s="37"/>
      <c r="NNV183" s="37"/>
      <c r="NNW183" s="37"/>
      <c r="NNX183" s="37"/>
      <c r="NNY183" s="37"/>
      <c r="NNZ183" s="37"/>
      <c r="NOA183" s="37"/>
      <c r="NOB183" s="37"/>
      <c r="NOC183" s="37"/>
      <c r="NOD183" s="37"/>
      <c r="NOE183" s="37"/>
      <c r="NOF183" s="37"/>
      <c r="NOG183" s="37"/>
      <c r="NOH183" s="37"/>
      <c r="NOI183" s="37"/>
      <c r="NOJ183" s="37"/>
      <c r="NOK183" s="37"/>
      <c r="NOL183" s="37"/>
      <c r="NOM183" s="37"/>
      <c r="NON183" s="37"/>
      <c r="NOO183" s="37"/>
      <c r="NOP183" s="37"/>
      <c r="NOQ183" s="37"/>
      <c r="NOR183" s="37"/>
      <c r="NOS183" s="37"/>
      <c r="NOT183" s="37"/>
      <c r="NOU183" s="37"/>
      <c r="NOV183" s="37"/>
      <c r="NOW183" s="37"/>
      <c r="NOX183" s="37"/>
      <c r="NOY183" s="37"/>
      <c r="NOZ183" s="37"/>
      <c r="NPA183" s="37"/>
      <c r="NPB183" s="37"/>
      <c r="NPC183" s="37"/>
      <c r="NPD183" s="37"/>
      <c r="NPE183" s="37"/>
      <c r="NPF183" s="37"/>
      <c r="NPG183" s="37"/>
      <c r="NPH183" s="37"/>
      <c r="NPI183" s="37"/>
      <c r="NPJ183" s="37"/>
      <c r="NPK183" s="37"/>
      <c r="NPL183" s="37"/>
      <c r="NPM183" s="37"/>
      <c r="NPN183" s="37"/>
      <c r="NPO183" s="37"/>
      <c r="NPP183" s="37"/>
      <c r="NPQ183" s="37"/>
      <c r="NPR183" s="37"/>
      <c r="NPS183" s="37"/>
      <c r="NPT183" s="37"/>
      <c r="NPU183" s="37"/>
      <c r="NPV183" s="37"/>
      <c r="NPW183" s="37"/>
      <c r="NPX183" s="37"/>
      <c r="NPY183" s="37"/>
      <c r="NPZ183" s="37"/>
      <c r="NQA183" s="37"/>
      <c r="NQB183" s="37"/>
      <c r="NQC183" s="37"/>
      <c r="NQD183" s="37"/>
      <c r="NQE183" s="37"/>
      <c r="NQF183" s="37"/>
      <c r="NQG183" s="37"/>
      <c r="NQH183" s="37"/>
      <c r="NQI183" s="37"/>
      <c r="NQJ183" s="37"/>
      <c r="NQK183" s="37"/>
      <c r="NQL183" s="37"/>
      <c r="NQM183" s="37"/>
      <c r="NQN183" s="37"/>
      <c r="NQO183" s="37"/>
      <c r="NQP183" s="37"/>
      <c r="NQQ183" s="37"/>
      <c r="NQR183" s="37"/>
      <c r="NQS183" s="37"/>
      <c r="NQT183" s="37"/>
      <c r="NQU183" s="37"/>
      <c r="NQV183" s="37"/>
      <c r="NQW183" s="37"/>
      <c r="NQX183" s="37"/>
      <c r="NQY183" s="37"/>
      <c r="NQZ183" s="37"/>
      <c r="NRA183" s="37"/>
      <c r="NRB183" s="37"/>
      <c r="NRC183" s="37"/>
      <c r="NRD183" s="37"/>
      <c r="NRE183" s="37"/>
      <c r="NRF183" s="37"/>
      <c r="NRG183" s="37"/>
      <c r="NRH183" s="37"/>
      <c r="NRI183" s="37"/>
      <c r="NRJ183" s="37"/>
      <c r="NRK183" s="37"/>
      <c r="NRL183" s="37"/>
      <c r="NRM183" s="37"/>
      <c r="NRN183" s="37"/>
      <c r="NRO183" s="37"/>
      <c r="NRP183" s="37"/>
      <c r="NRQ183" s="37"/>
      <c r="NRR183" s="37"/>
      <c r="NRS183" s="37"/>
      <c r="NRT183" s="37"/>
      <c r="NRU183" s="37"/>
      <c r="NRV183" s="37"/>
      <c r="NRW183" s="37"/>
      <c r="NRX183" s="37"/>
      <c r="NRY183" s="37"/>
      <c r="NRZ183" s="37"/>
      <c r="NSA183" s="37"/>
      <c r="NSB183" s="37"/>
      <c r="NSC183" s="37"/>
      <c r="NSD183" s="37"/>
      <c r="NSE183" s="37"/>
      <c r="NSF183" s="37"/>
      <c r="NSG183" s="37"/>
      <c r="NSH183" s="37"/>
      <c r="NSI183" s="37"/>
      <c r="NSJ183" s="37"/>
      <c r="NSK183" s="37"/>
      <c r="NSL183" s="37"/>
      <c r="NSM183" s="37"/>
      <c r="NSN183" s="37"/>
      <c r="NSO183" s="37"/>
      <c r="NSP183" s="37"/>
      <c r="NSQ183" s="37"/>
      <c r="NSR183" s="37"/>
      <c r="NSS183" s="37"/>
      <c r="NST183" s="37"/>
      <c r="NSU183" s="37"/>
      <c r="NSV183" s="37"/>
      <c r="NSW183" s="37"/>
      <c r="NSX183" s="37"/>
      <c r="NSY183" s="37"/>
      <c r="NSZ183" s="37"/>
      <c r="NTA183" s="37"/>
      <c r="NTB183" s="37"/>
      <c r="NTC183" s="37"/>
      <c r="NTD183" s="37"/>
      <c r="NTE183" s="37"/>
      <c r="NTF183" s="37"/>
      <c r="NTG183" s="37"/>
      <c r="NTH183" s="37"/>
      <c r="NTI183" s="37"/>
      <c r="NTJ183" s="37"/>
      <c r="NTK183" s="37"/>
      <c r="NTL183" s="37"/>
      <c r="NTM183" s="37"/>
      <c r="NTN183" s="37"/>
      <c r="NTO183" s="37"/>
      <c r="NTP183" s="37"/>
      <c r="NTQ183" s="37"/>
      <c r="NTR183" s="37"/>
      <c r="NTS183" s="37"/>
      <c r="NTT183" s="37"/>
      <c r="NTU183" s="37"/>
      <c r="NTV183" s="37"/>
      <c r="NTW183" s="37"/>
      <c r="NTX183" s="37"/>
      <c r="NTY183" s="37"/>
      <c r="NTZ183" s="37"/>
      <c r="NUA183" s="37"/>
      <c r="NUB183" s="37"/>
      <c r="NUC183" s="37"/>
      <c r="NUD183" s="37"/>
      <c r="NUE183" s="37"/>
      <c r="NUF183" s="37"/>
      <c r="NUG183" s="37"/>
      <c r="NUH183" s="37"/>
      <c r="NUI183" s="37"/>
      <c r="NUJ183" s="37"/>
      <c r="NUK183" s="37"/>
      <c r="NUL183" s="37"/>
      <c r="NUM183" s="37"/>
      <c r="NUN183" s="37"/>
      <c r="NUO183" s="37"/>
      <c r="NUP183" s="37"/>
      <c r="NUQ183" s="37"/>
      <c r="NUR183" s="37"/>
      <c r="NUS183" s="37"/>
      <c r="NUT183" s="37"/>
      <c r="NUU183" s="37"/>
      <c r="NUV183" s="37"/>
      <c r="NUW183" s="37"/>
      <c r="NUX183" s="37"/>
      <c r="NUY183" s="37"/>
      <c r="NUZ183" s="37"/>
      <c r="NVA183" s="37"/>
      <c r="NVB183" s="37"/>
      <c r="NVC183" s="37"/>
      <c r="NVD183" s="37"/>
      <c r="NVE183" s="37"/>
      <c r="NVF183" s="37"/>
      <c r="NVG183" s="37"/>
      <c r="NVH183" s="37"/>
      <c r="NVI183" s="37"/>
      <c r="NVJ183" s="37"/>
      <c r="NVK183" s="37"/>
      <c r="NVL183" s="37"/>
      <c r="NVM183" s="37"/>
      <c r="NVN183" s="37"/>
      <c r="NVO183" s="37"/>
      <c r="NVP183" s="37"/>
      <c r="NVQ183" s="37"/>
      <c r="NVR183" s="37"/>
      <c r="NVS183" s="37"/>
      <c r="NVT183" s="37"/>
      <c r="NVU183" s="37"/>
      <c r="NVV183" s="37"/>
      <c r="NVW183" s="37"/>
      <c r="NVX183" s="37"/>
      <c r="NVY183" s="37"/>
      <c r="NVZ183" s="37"/>
      <c r="NWA183" s="37"/>
      <c r="NWB183" s="37"/>
      <c r="NWC183" s="37"/>
      <c r="NWD183" s="37"/>
      <c r="NWE183" s="37"/>
      <c r="NWF183" s="37"/>
      <c r="NWG183" s="37"/>
      <c r="NWH183" s="37"/>
      <c r="NWI183" s="37"/>
      <c r="NWJ183" s="37"/>
      <c r="NWK183" s="37"/>
      <c r="NWL183" s="37"/>
      <c r="NWM183" s="37"/>
      <c r="NWN183" s="37"/>
      <c r="NWO183" s="37"/>
      <c r="NWP183" s="37"/>
      <c r="NWQ183" s="37"/>
      <c r="NWR183" s="37"/>
      <c r="NWS183" s="37"/>
      <c r="NWT183" s="37"/>
      <c r="NWU183" s="37"/>
      <c r="NWV183" s="37"/>
      <c r="NWW183" s="37"/>
      <c r="NWX183" s="37"/>
      <c r="NWY183" s="37"/>
      <c r="NWZ183" s="37"/>
      <c r="NXA183" s="37"/>
      <c r="NXB183" s="37"/>
      <c r="NXC183" s="37"/>
      <c r="NXD183" s="37"/>
      <c r="NXE183" s="37"/>
      <c r="NXF183" s="37"/>
      <c r="NXG183" s="37"/>
      <c r="NXH183" s="37"/>
      <c r="NXI183" s="37"/>
      <c r="NXJ183" s="37"/>
      <c r="NXK183" s="37"/>
      <c r="NXL183" s="37"/>
      <c r="NXM183" s="37"/>
      <c r="NXN183" s="37"/>
      <c r="NXO183" s="37"/>
      <c r="NXP183" s="37"/>
      <c r="NXQ183" s="37"/>
      <c r="NXR183" s="37"/>
      <c r="NXS183" s="37"/>
      <c r="NXT183" s="37"/>
      <c r="NXU183" s="37"/>
      <c r="NXV183" s="37"/>
      <c r="NXW183" s="37"/>
      <c r="NXX183" s="37"/>
      <c r="NXY183" s="37"/>
      <c r="NXZ183" s="37"/>
      <c r="NYA183" s="37"/>
      <c r="NYB183" s="37"/>
      <c r="NYC183" s="37"/>
      <c r="NYD183" s="37"/>
      <c r="NYE183" s="37"/>
      <c r="NYF183" s="37"/>
      <c r="NYG183" s="37"/>
      <c r="NYH183" s="37"/>
      <c r="NYI183" s="37"/>
      <c r="NYJ183" s="37"/>
      <c r="NYK183" s="37"/>
      <c r="NYL183" s="37"/>
      <c r="NYM183" s="37"/>
      <c r="NYN183" s="37"/>
      <c r="NYO183" s="37"/>
      <c r="NYP183" s="37"/>
      <c r="NYQ183" s="37"/>
      <c r="NYR183" s="37"/>
      <c r="NYS183" s="37"/>
      <c r="NYT183" s="37"/>
      <c r="NYU183" s="37"/>
      <c r="NYV183" s="37"/>
      <c r="NYW183" s="37"/>
      <c r="NYX183" s="37"/>
      <c r="NYY183" s="37"/>
      <c r="NYZ183" s="37"/>
      <c r="NZA183" s="37"/>
      <c r="NZB183" s="37"/>
      <c r="NZC183" s="37"/>
      <c r="NZD183" s="37"/>
      <c r="NZE183" s="37"/>
      <c r="NZF183" s="37"/>
      <c r="NZG183" s="37"/>
      <c r="NZH183" s="37"/>
      <c r="NZI183" s="37"/>
      <c r="NZJ183" s="37"/>
      <c r="NZK183" s="37"/>
      <c r="NZL183" s="37"/>
      <c r="NZM183" s="37"/>
      <c r="NZN183" s="37"/>
      <c r="NZO183" s="37"/>
      <c r="NZP183" s="37"/>
      <c r="NZQ183" s="37"/>
      <c r="NZR183" s="37"/>
      <c r="NZS183" s="37"/>
      <c r="NZT183" s="37"/>
      <c r="NZU183" s="37"/>
      <c r="NZV183" s="37"/>
      <c r="NZW183" s="37"/>
      <c r="NZX183" s="37"/>
      <c r="NZY183" s="37"/>
      <c r="NZZ183" s="37"/>
      <c r="OAA183" s="37"/>
      <c r="OAB183" s="37"/>
      <c r="OAC183" s="37"/>
      <c r="OAD183" s="37"/>
      <c r="OAE183" s="37"/>
      <c r="OAF183" s="37"/>
      <c r="OAG183" s="37"/>
      <c r="OAH183" s="37"/>
      <c r="OAI183" s="37"/>
      <c r="OAJ183" s="37"/>
      <c r="OAK183" s="37"/>
      <c r="OAL183" s="37"/>
      <c r="OAM183" s="37"/>
      <c r="OAN183" s="37"/>
      <c r="OAO183" s="37"/>
      <c r="OAP183" s="37"/>
      <c r="OAQ183" s="37"/>
      <c r="OAR183" s="37"/>
      <c r="OAS183" s="37"/>
      <c r="OAT183" s="37"/>
      <c r="OAU183" s="37"/>
      <c r="OAV183" s="37"/>
      <c r="OAW183" s="37"/>
      <c r="OAX183" s="37"/>
      <c r="OAY183" s="37"/>
      <c r="OAZ183" s="37"/>
      <c r="OBA183" s="37"/>
      <c r="OBB183" s="37"/>
      <c r="OBC183" s="37"/>
      <c r="OBD183" s="37"/>
      <c r="OBE183" s="37"/>
      <c r="OBF183" s="37"/>
      <c r="OBG183" s="37"/>
      <c r="OBH183" s="37"/>
      <c r="OBI183" s="37"/>
      <c r="OBJ183" s="37"/>
      <c r="OBK183" s="37"/>
      <c r="OBL183" s="37"/>
      <c r="OBM183" s="37"/>
      <c r="OBN183" s="37"/>
      <c r="OBO183" s="37"/>
      <c r="OBP183" s="37"/>
      <c r="OBQ183" s="37"/>
      <c r="OBR183" s="37"/>
      <c r="OBS183" s="37"/>
      <c r="OBT183" s="37"/>
      <c r="OBU183" s="37"/>
      <c r="OBV183" s="37"/>
      <c r="OBW183" s="37"/>
      <c r="OBX183" s="37"/>
      <c r="OBY183" s="37"/>
      <c r="OBZ183" s="37"/>
      <c r="OCA183" s="37"/>
      <c r="OCB183" s="37"/>
      <c r="OCC183" s="37"/>
      <c r="OCD183" s="37"/>
      <c r="OCE183" s="37"/>
      <c r="OCF183" s="37"/>
      <c r="OCG183" s="37"/>
      <c r="OCH183" s="37"/>
      <c r="OCI183" s="37"/>
      <c r="OCJ183" s="37"/>
      <c r="OCK183" s="37"/>
      <c r="OCL183" s="37"/>
      <c r="OCM183" s="37"/>
      <c r="OCN183" s="37"/>
      <c r="OCO183" s="37"/>
      <c r="OCP183" s="37"/>
      <c r="OCQ183" s="37"/>
      <c r="OCR183" s="37"/>
      <c r="OCS183" s="37"/>
      <c r="OCT183" s="37"/>
      <c r="OCU183" s="37"/>
      <c r="OCV183" s="37"/>
      <c r="OCW183" s="37"/>
      <c r="OCX183" s="37"/>
      <c r="OCY183" s="37"/>
      <c r="OCZ183" s="37"/>
      <c r="ODA183" s="37"/>
      <c r="ODB183" s="37"/>
      <c r="ODC183" s="37"/>
      <c r="ODD183" s="37"/>
      <c r="ODE183" s="37"/>
      <c r="ODF183" s="37"/>
      <c r="ODG183" s="37"/>
      <c r="ODH183" s="37"/>
      <c r="ODI183" s="37"/>
      <c r="ODJ183" s="37"/>
      <c r="ODK183" s="37"/>
      <c r="ODL183" s="37"/>
      <c r="ODM183" s="37"/>
      <c r="ODN183" s="37"/>
      <c r="ODO183" s="37"/>
      <c r="ODP183" s="37"/>
      <c r="ODQ183" s="37"/>
      <c r="ODR183" s="37"/>
      <c r="ODS183" s="37"/>
      <c r="ODT183" s="37"/>
      <c r="ODU183" s="37"/>
      <c r="ODV183" s="37"/>
      <c r="ODW183" s="37"/>
      <c r="ODX183" s="37"/>
      <c r="ODY183" s="37"/>
      <c r="ODZ183" s="37"/>
      <c r="OEA183" s="37"/>
      <c r="OEB183" s="37"/>
      <c r="OEC183" s="37"/>
      <c r="OED183" s="37"/>
      <c r="OEE183" s="37"/>
      <c r="OEF183" s="37"/>
      <c r="OEG183" s="37"/>
      <c r="OEH183" s="37"/>
      <c r="OEI183" s="37"/>
      <c r="OEJ183" s="37"/>
      <c r="OEK183" s="37"/>
      <c r="OEL183" s="37"/>
      <c r="OEM183" s="37"/>
      <c r="OEN183" s="37"/>
      <c r="OEO183" s="37"/>
      <c r="OEP183" s="37"/>
      <c r="OEQ183" s="37"/>
      <c r="OER183" s="37"/>
      <c r="OES183" s="37"/>
      <c r="OET183" s="37"/>
      <c r="OEU183" s="37"/>
      <c r="OEV183" s="37"/>
      <c r="OEW183" s="37"/>
      <c r="OEX183" s="37"/>
      <c r="OEY183" s="37"/>
      <c r="OEZ183" s="37"/>
      <c r="OFA183" s="37"/>
      <c r="OFB183" s="37"/>
      <c r="OFC183" s="37"/>
      <c r="OFD183" s="37"/>
      <c r="OFE183" s="37"/>
      <c r="OFF183" s="37"/>
      <c r="OFG183" s="37"/>
      <c r="OFH183" s="37"/>
      <c r="OFI183" s="37"/>
      <c r="OFJ183" s="37"/>
      <c r="OFK183" s="37"/>
      <c r="OFL183" s="37"/>
      <c r="OFM183" s="37"/>
      <c r="OFN183" s="37"/>
      <c r="OFO183" s="37"/>
      <c r="OFP183" s="37"/>
      <c r="OFQ183" s="37"/>
      <c r="OFR183" s="37"/>
      <c r="OFS183" s="37"/>
      <c r="OFT183" s="37"/>
      <c r="OFU183" s="37"/>
      <c r="OFV183" s="37"/>
      <c r="OFW183" s="37"/>
      <c r="OFX183" s="37"/>
      <c r="OFY183" s="37"/>
      <c r="OFZ183" s="37"/>
      <c r="OGA183" s="37"/>
      <c r="OGB183" s="37"/>
      <c r="OGC183" s="37"/>
      <c r="OGD183" s="37"/>
      <c r="OGE183" s="37"/>
      <c r="OGF183" s="37"/>
      <c r="OGG183" s="37"/>
      <c r="OGH183" s="37"/>
      <c r="OGI183" s="37"/>
      <c r="OGJ183" s="37"/>
      <c r="OGK183" s="37"/>
      <c r="OGL183" s="37"/>
      <c r="OGM183" s="37"/>
      <c r="OGN183" s="37"/>
      <c r="OGO183" s="37"/>
      <c r="OGP183" s="37"/>
      <c r="OGQ183" s="37"/>
      <c r="OGR183" s="37"/>
      <c r="OGS183" s="37"/>
      <c r="OGT183" s="37"/>
      <c r="OGU183" s="37"/>
      <c r="OGV183" s="37"/>
      <c r="OGW183" s="37"/>
      <c r="OGX183" s="37"/>
      <c r="OGY183" s="37"/>
      <c r="OGZ183" s="37"/>
      <c r="OHA183" s="37"/>
      <c r="OHB183" s="37"/>
      <c r="OHC183" s="37"/>
      <c r="OHD183" s="37"/>
      <c r="OHE183" s="37"/>
      <c r="OHF183" s="37"/>
      <c r="OHG183" s="37"/>
      <c r="OHH183" s="37"/>
      <c r="OHI183" s="37"/>
      <c r="OHJ183" s="37"/>
      <c r="OHK183" s="37"/>
      <c r="OHL183" s="37"/>
      <c r="OHM183" s="37"/>
      <c r="OHN183" s="37"/>
      <c r="OHO183" s="37"/>
      <c r="OHP183" s="37"/>
      <c r="OHQ183" s="37"/>
      <c r="OHR183" s="37"/>
      <c r="OHS183" s="37"/>
      <c r="OHT183" s="37"/>
      <c r="OHU183" s="37"/>
      <c r="OHV183" s="37"/>
      <c r="OHW183" s="37"/>
      <c r="OHX183" s="37"/>
      <c r="OHY183" s="37"/>
      <c r="OHZ183" s="37"/>
      <c r="OIA183" s="37"/>
      <c r="OIB183" s="37"/>
      <c r="OIC183" s="37"/>
      <c r="OID183" s="37"/>
      <c r="OIE183" s="37"/>
      <c r="OIF183" s="37"/>
      <c r="OIG183" s="37"/>
      <c r="OIH183" s="37"/>
      <c r="OII183" s="37"/>
      <c r="OIJ183" s="37"/>
      <c r="OIK183" s="37"/>
      <c r="OIL183" s="37"/>
      <c r="OIM183" s="37"/>
      <c r="OIN183" s="37"/>
      <c r="OIO183" s="37"/>
      <c r="OIP183" s="37"/>
      <c r="OIQ183" s="37"/>
      <c r="OIR183" s="37"/>
      <c r="OIS183" s="37"/>
      <c r="OIT183" s="37"/>
      <c r="OIU183" s="37"/>
      <c r="OIV183" s="37"/>
      <c r="OIW183" s="37"/>
      <c r="OIX183" s="37"/>
      <c r="OIY183" s="37"/>
      <c r="OIZ183" s="37"/>
      <c r="OJA183" s="37"/>
      <c r="OJB183" s="37"/>
      <c r="OJC183" s="37"/>
      <c r="OJD183" s="37"/>
      <c r="OJE183" s="37"/>
      <c r="OJF183" s="37"/>
      <c r="OJG183" s="37"/>
      <c r="OJH183" s="37"/>
      <c r="OJI183" s="37"/>
      <c r="OJJ183" s="37"/>
      <c r="OJK183" s="37"/>
      <c r="OJL183" s="37"/>
      <c r="OJM183" s="37"/>
      <c r="OJN183" s="37"/>
      <c r="OJO183" s="37"/>
      <c r="OJP183" s="37"/>
      <c r="OJQ183" s="37"/>
      <c r="OJR183" s="37"/>
      <c r="OJS183" s="37"/>
      <c r="OJT183" s="37"/>
      <c r="OJU183" s="37"/>
      <c r="OJV183" s="37"/>
      <c r="OJW183" s="37"/>
      <c r="OJX183" s="37"/>
      <c r="OJY183" s="37"/>
      <c r="OJZ183" s="37"/>
      <c r="OKA183" s="37"/>
      <c r="OKB183" s="37"/>
      <c r="OKC183" s="37"/>
      <c r="OKD183" s="37"/>
      <c r="OKE183" s="37"/>
      <c r="OKF183" s="37"/>
      <c r="OKG183" s="37"/>
      <c r="OKH183" s="37"/>
      <c r="OKI183" s="37"/>
      <c r="OKJ183" s="37"/>
      <c r="OKK183" s="37"/>
      <c r="OKL183" s="37"/>
      <c r="OKM183" s="37"/>
      <c r="OKN183" s="37"/>
      <c r="OKO183" s="37"/>
      <c r="OKP183" s="37"/>
      <c r="OKQ183" s="37"/>
      <c r="OKR183" s="37"/>
      <c r="OKS183" s="37"/>
      <c r="OKT183" s="37"/>
      <c r="OKU183" s="37"/>
      <c r="OKV183" s="37"/>
      <c r="OKW183" s="37"/>
      <c r="OKX183" s="37"/>
      <c r="OKY183" s="37"/>
      <c r="OKZ183" s="37"/>
      <c r="OLA183" s="37"/>
      <c r="OLB183" s="37"/>
      <c r="OLC183" s="37"/>
      <c r="OLD183" s="37"/>
      <c r="OLE183" s="37"/>
      <c r="OLF183" s="37"/>
      <c r="OLG183" s="37"/>
      <c r="OLH183" s="37"/>
      <c r="OLI183" s="37"/>
      <c r="OLJ183" s="37"/>
      <c r="OLK183" s="37"/>
      <c r="OLL183" s="37"/>
      <c r="OLM183" s="37"/>
      <c r="OLN183" s="37"/>
      <c r="OLO183" s="37"/>
      <c r="OLP183" s="37"/>
      <c r="OLQ183" s="37"/>
      <c r="OLR183" s="37"/>
      <c r="OLS183" s="37"/>
      <c r="OLT183" s="37"/>
      <c r="OLU183" s="37"/>
      <c r="OLV183" s="37"/>
      <c r="OLW183" s="37"/>
      <c r="OLX183" s="37"/>
      <c r="OLY183" s="37"/>
      <c r="OLZ183" s="37"/>
      <c r="OMA183" s="37"/>
      <c r="OMB183" s="37"/>
      <c r="OMC183" s="37"/>
      <c r="OMD183" s="37"/>
      <c r="OME183" s="37"/>
      <c r="OMF183" s="37"/>
      <c r="OMG183" s="37"/>
      <c r="OMH183" s="37"/>
      <c r="OMI183" s="37"/>
      <c r="OMJ183" s="37"/>
      <c r="OMK183" s="37"/>
      <c r="OML183" s="37"/>
      <c r="OMM183" s="37"/>
      <c r="OMN183" s="37"/>
      <c r="OMO183" s="37"/>
      <c r="OMP183" s="37"/>
      <c r="OMQ183" s="37"/>
      <c r="OMR183" s="37"/>
      <c r="OMS183" s="37"/>
      <c r="OMT183" s="37"/>
      <c r="OMU183" s="37"/>
      <c r="OMV183" s="37"/>
      <c r="OMW183" s="37"/>
      <c r="OMX183" s="37"/>
      <c r="OMY183" s="37"/>
      <c r="OMZ183" s="37"/>
      <c r="ONA183" s="37"/>
      <c r="ONB183" s="37"/>
      <c r="ONC183" s="37"/>
      <c r="OND183" s="37"/>
      <c r="ONE183" s="37"/>
      <c r="ONF183" s="37"/>
      <c r="ONG183" s="37"/>
      <c r="ONH183" s="37"/>
      <c r="ONI183" s="37"/>
      <c r="ONJ183" s="37"/>
      <c r="ONK183" s="37"/>
      <c r="ONL183" s="37"/>
      <c r="ONM183" s="37"/>
      <c r="ONN183" s="37"/>
      <c r="ONO183" s="37"/>
      <c r="ONP183" s="37"/>
      <c r="ONQ183" s="37"/>
      <c r="ONR183" s="37"/>
      <c r="ONS183" s="37"/>
      <c r="ONT183" s="37"/>
      <c r="ONU183" s="37"/>
      <c r="ONV183" s="37"/>
      <c r="ONW183" s="37"/>
      <c r="ONX183" s="37"/>
      <c r="ONY183" s="37"/>
      <c r="ONZ183" s="37"/>
      <c r="OOA183" s="37"/>
      <c r="OOB183" s="37"/>
      <c r="OOC183" s="37"/>
      <c r="OOD183" s="37"/>
      <c r="OOE183" s="37"/>
      <c r="OOF183" s="37"/>
      <c r="OOG183" s="37"/>
      <c r="OOH183" s="37"/>
      <c r="OOI183" s="37"/>
      <c r="OOJ183" s="37"/>
      <c r="OOK183" s="37"/>
      <c r="OOL183" s="37"/>
      <c r="OOM183" s="37"/>
      <c r="OON183" s="37"/>
      <c r="OOO183" s="37"/>
      <c r="OOP183" s="37"/>
      <c r="OOQ183" s="37"/>
      <c r="OOR183" s="37"/>
      <c r="OOS183" s="37"/>
      <c r="OOT183" s="37"/>
      <c r="OOU183" s="37"/>
      <c r="OOV183" s="37"/>
      <c r="OOW183" s="37"/>
      <c r="OOX183" s="37"/>
      <c r="OOY183" s="37"/>
      <c r="OOZ183" s="37"/>
      <c r="OPA183" s="37"/>
      <c r="OPB183" s="37"/>
      <c r="OPC183" s="37"/>
      <c r="OPD183" s="37"/>
      <c r="OPE183" s="37"/>
      <c r="OPF183" s="37"/>
      <c r="OPG183" s="37"/>
      <c r="OPH183" s="37"/>
      <c r="OPI183" s="37"/>
      <c r="OPJ183" s="37"/>
      <c r="OPK183" s="37"/>
      <c r="OPL183" s="37"/>
      <c r="OPM183" s="37"/>
      <c r="OPN183" s="37"/>
      <c r="OPO183" s="37"/>
      <c r="OPP183" s="37"/>
      <c r="OPQ183" s="37"/>
      <c r="OPR183" s="37"/>
      <c r="OPS183" s="37"/>
      <c r="OPT183" s="37"/>
      <c r="OPU183" s="37"/>
      <c r="OPV183" s="37"/>
      <c r="OPW183" s="37"/>
      <c r="OPX183" s="37"/>
      <c r="OPY183" s="37"/>
      <c r="OPZ183" s="37"/>
      <c r="OQA183" s="37"/>
      <c r="OQB183" s="37"/>
      <c r="OQC183" s="37"/>
      <c r="OQD183" s="37"/>
      <c r="OQE183" s="37"/>
      <c r="OQF183" s="37"/>
      <c r="OQG183" s="37"/>
      <c r="OQH183" s="37"/>
      <c r="OQI183" s="37"/>
      <c r="OQJ183" s="37"/>
      <c r="OQK183" s="37"/>
      <c r="OQL183" s="37"/>
      <c r="OQM183" s="37"/>
      <c r="OQN183" s="37"/>
      <c r="OQO183" s="37"/>
      <c r="OQP183" s="37"/>
      <c r="OQQ183" s="37"/>
      <c r="OQR183" s="37"/>
      <c r="OQS183" s="37"/>
      <c r="OQT183" s="37"/>
      <c r="OQU183" s="37"/>
      <c r="OQV183" s="37"/>
      <c r="OQW183" s="37"/>
      <c r="OQX183" s="37"/>
      <c r="OQY183" s="37"/>
      <c r="OQZ183" s="37"/>
      <c r="ORA183" s="37"/>
      <c r="ORB183" s="37"/>
      <c r="ORC183" s="37"/>
      <c r="ORD183" s="37"/>
      <c r="ORE183" s="37"/>
      <c r="ORF183" s="37"/>
      <c r="ORG183" s="37"/>
      <c r="ORH183" s="37"/>
      <c r="ORI183" s="37"/>
      <c r="ORJ183" s="37"/>
      <c r="ORK183" s="37"/>
      <c r="ORL183" s="37"/>
      <c r="ORM183" s="37"/>
      <c r="ORN183" s="37"/>
      <c r="ORO183" s="37"/>
      <c r="ORP183" s="37"/>
      <c r="ORQ183" s="37"/>
      <c r="ORR183" s="37"/>
      <c r="ORS183" s="37"/>
      <c r="ORT183" s="37"/>
      <c r="ORU183" s="37"/>
      <c r="ORV183" s="37"/>
      <c r="ORW183" s="37"/>
      <c r="ORX183" s="37"/>
      <c r="ORY183" s="37"/>
      <c r="ORZ183" s="37"/>
      <c r="OSA183" s="37"/>
      <c r="OSB183" s="37"/>
      <c r="OSC183" s="37"/>
      <c r="OSD183" s="37"/>
      <c r="OSE183" s="37"/>
      <c r="OSF183" s="37"/>
      <c r="OSG183" s="37"/>
      <c r="OSH183" s="37"/>
      <c r="OSI183" s="37"/>
      <c r="OSJ183" s="37"/>
      <c r="OSK183" s="37"/>
      <c r="OSL183" s="37"/>
      <c r="OSM183" s="37"/>
      <c r="OSN183" s="37"/>
      <c r="OSO183" s="37"/>
      <c r="OSP183" s="37"/>
      <c r="OSQ183" s="37"/>
      <c r="OSR183" s="37"/>
      <c r="OSS183" s="37"/>
      <c r="OST183" s="37"/>
      <c r="OSU183" s="37"/>
      <c r="OSV183" s="37"/>
      <c r="OSW183" s="37"/>
      <c r="OSX183" s="37"/>
      <c r="OSY183" s="37"/>
      <c r="OSZ183" s="37"/>
      <c r="OTA183" s="37"/>
      <c r="OTB183" s="37"/>
      <c r="OTC183" s="37"/>
      <c r="OTD183" s="37"/>
      <c r="OTE183" s="37"/>
      <c r="OTF183" s="37"/>
      <c r="OTG183" s="37"/>
      <c r="OTH183" s="37"/>
      <c r="OTI183" s="37"/>
      <c r="OTJ183" s="37"/>
      <c r="OTK183" s="37"/>
      <c r="OTL183" s="37"/>
      <c r="OTM183" s="37"/>
      <c r="OTN183" s="37"/>
      <c r="OTO183" s="37"/>
      <c r="OTP183" s="37"/>
      <c r="OTQ183" s="37"/>
      <c r="OTR183" s="37"/>
      <c r="OTS183" s="37"/>
      <c r="OTT183" s="37"/>
      <c r="OTU183" s="37"/>
      <c r="OTV183" s="37"/>
      <c r="OTW183" s="37"/>
      <c r="OTX183" s="37"/>
      <c r="OTY183" s="37"/>
      <c r="OTZ183" s="37"/>
      <c r="OUA183" s="37"/>
      <c r="OUB183" s="37"/>
      <c r="OUC183" s="37"/>
      <c r="OUD183" s="37"/>
      <c r="OUE183" s="37"/>
      <c r="OUF183" s="37"/>
      <c r="OUG183" s="37"/>
      <c r="OUH183" s="37"/>
      <c r="OUI183" s="37"/>
      <c r="OUJ183" s="37"/>
      <c r="OUK183" s="37"/>
      <c r="OUL183" s="37"/>
      <c r="OUM183" s="37"/>
      <c r="OUN183" s="37"/>
      <c r="OUO183" s="37"/>
      <c r="OUP183" s="37"/>
      <c r="OUQ183" s="37"/>
      <c r="OUR183" s="37"/>
      <c r="OUS183" s="37"/>
      <c r="OUT183" s="37"/>
      <c r="OUU183" s="37"/>
      <c r="OUV183" s="37"/>
      <c r="OUW183" s="37"/>
      <c r="OUX183" s="37"/>
      <c r="OUY183" s="37"/>
      <c r="OUZ183" s="37"/>
      <c r="OVA183" s="37"/>
      <c r="OVB183" s="37"/>
      <c r="OVC183" s="37"/>
      <c r="OVD183" s="37"/>
      <c r="OVE183" s="37"/>
      <c r="OVF183" s="37"/>
      <c r="OVG183" s="37"/>
      <c r="OVH183" s="37"/>
      <c r="OVI183" s="37"/>
      <c r="OVJ183" s="37"/>
      <c r="OVK183" s="37"/>
      <c r="OVL183" s="37"/>
      <c r="OVM183" s="37"/>
      <c r="OVN183" s="37"/>
      <c r="OVO183" s="37"/>
      <c r="OVP183" s="37"/>
      <c r="OVQ183" s="37"/>
      <c r="OVR183" s="37"/>
      <c r="OVS183" s="37"/>
      <c r="OVT183" s="37"/>
      <c r="OVU183" s="37"/>
      <c r="OVV183" s="37"/>
      <c r="OVW183" s="37"/>
      <c r="OVX183" s="37"/>
      <c r="OVY183" s="37"/>
      <c r="OVZ183" s="37"/>
      <c r="OWA183" s="37"/>
      <c r="OWB183" s="37"/>
      <c r="OWC183" s="37"/>
      <c r="OWD183" s="37"/>
      <c r="OWE183" s="37"/>
      <c r="OWF183" s="37"/>
      <c r="OWG183" s="37"/>
      <c r="OWH183" s="37"/>
      <c r="OWI183" s="37"/>
      <c r="OWJ183" s="37"/>
      <c r="OWK183" s="37"/>
      <c r="OWL183" s="37"/>
      <c r="OWM183" s="37"/>
      <c r="OWN183" s="37"/>
      <c r="OWO183" s="37"/>
      <c r="OWP183" s="37"/>
      <c r="OWQ183" s="37"/>
      <c r="OWR183" s="37"/>
      <c r="OWS183" s="37"/>
      <c r="OWT183" s="37"/>
      <c r="OWU183" s="37"/>
      <c r="OWV183" s="37"/>
      <c r="OWW183" s="37"/>
      <c r="OWX183" s="37"/>
      <c r="OWY183" s="37"/>
      <c r="OWZ183" s="37"/>
      <c r="OXA183" s="37"/>
      <c r="OXB183" s="37"/>
      <c r="OXC183" s="37"/>
      <c r="OXD183" s="37"/>
      <c r="OXE183" s="37"/>
      <c r="OXF183" s="37"/>
      <c r="OXG183" s="37"/>
      <c r="OXH183" s="37"/>
      <c r="OXI183" s="37"/>
      <c r="OXJ183" s="37"/>
      <c r="OXK183" s="37"/>
      <c r="OXL183" s="37"/>
      <c r="OXM183" s="37"/>
      <c r="OXN183" s="37"/>
      <c r="OXO183" s="37"/>
      <c r="OXP183" s="37"/>
      <c r="OXQ183" s="37"/>
      <c r="OXR183" s="37"/>
      <c r="OXS183" s="37"/>
      <c r="OXT183" s="37"/>
      <c r="OXU183" s="37"/>
      <c r="OXV183" s="37"/>
      <c r="OXW183" s="37"/>
      <c r="OXX183" s="37"/>
      <c r="OXY183" s="37"/>
      <c r="OXZ183" s="37"/>
      <c r="OYA183" s="37"/>
      <c r="OYB183" s="37"/>
      <c r="OYC183" s="37"/>
      <c r="OYD183" s="37"/>
      <c r="OYE183" s="37"/>
      <c r="OYF183" s="37"/>
      <c r="OYG183" s="37"/>
      <c r="OYH183" s="37"/>
      <c r="OYI183" s="37"/>
      <c r="OYJ183" s="37"/>
      <c r="OYK183" s="37"/>
      <c r="OYL183" s="37"/>
      <c r="OYM183" s="37"/>
      <c r="OYN183" s="37"/>
      <c r="OYO183" s="37"/>
      <c r="OYP183" s="37"/>
      <c r="OYQ183" s="37"/>
      <c r="OYR183" s="37"/>
      <c r="OYS183" s="37"/>
      <c r="OYT183" s="37"/>
      <c r="OYU183" s="37"/>
      <c r="OYV183" s="37"/>
      <c r="OYW183" s="37"/>
      <c r="OYX183" s="37"/>
      <c r="OYY183" s="37"/>
      <c r="OYZ183" s="37"/>
      <c r="OZA183" s="37"/>
      <c r="OZB183" s="37"/>
      <c r="OZC183" s="37"/>
      <c r="OZD183" s="37"/>
      <c r="OZE183" s="37"/>
      <c r="OZF183" s="37"/>
      <c r="OZG183" s="37"/>
      <c r="OZH183" s="37"/>
      <c r="OZI183" s="37"/>
      <c r="OZJ183" s="37"/>
      <c r="OZK183" s="37"/>
      <c r="OZL183" s="37"/>
      <c r="OZM183" s="37"/>
      <c r="OZN183" s="37"/>
      <c r="OZO183" s="37"/>
      <c r="OZP183" s="37"/>
      <c r="OZQ183" s="37"/>
      <c r="OZR183" s="37"/>
      <c r="OZS183" s="37"/>
      <c r="OZT183" s="37"/>
      <c r="OZU183" s="37"/>
      <c r="OZV183" s="37"/>
      <c r="OZW183" s="37"/>
      <c r="OZX183" s="37"/>
      <c r="OZY183" s="37"/>
      <c r="OZZ183" s="37"/>
      <c r="PAA183" s="37"/>
      <c r="PAB183" s="37"/>
      <c r="PAC183" s="37"/>
      <c r="PAD183" s="37"/>
      <c r="PAE183" s="37"/>
      <c r="PAF183" s="37"/>
      <c r="PAG183" s="37"/>
      <c r="PAH183" s="37"/>
      <c r="PAI183" s="37"/>
      <c r="PAJ183" s="37"/>
      <c r="PAK183" s="37"/>
      <c r="PAL183" s="37"/>
      <c r="PAM183" s="37"/>
      <c r="PAN183" s="37"/>
      <c r="PAO183" s="37"/>
      <c r="PAP183" s="37"/>
      <c r="PAQ183" s="37"/>
      <c r="PAR183" s="37"/>
      <c r="PAS183" s="37"/>
      <c r="PAT183" s="37"/>
      <c r="PAU183" s="37"/>
      <c r="PAV183" s="37"/>
      <c r="PAW183" s="37"/>
      <c r="PAX183" s="37"/>
      <c r="PAY183" s="37"/>
      <c r="PAZ183" s="37"/>
      <c r="PBA183" s="37"/>
      <c r="PBB183" s="37"/>
      <c r="PBC183" s="37"/>
      <c r="PBD183" s="37"/>
      <c r="PBE183" s="37"/>
      <c r="PBF183" s="37"/>
      <c r="PBG183" s="37"/>
      <c r="PBH183" s="37"/>
      <c r="PBI183" s="37"/>
      <c r="PBJ183" s="37"/>
      <c r="PBK183" s="37"/>
      <c r="PBL183" s="37"/>
      <c r="PBM183" s="37"/>
      <c r="PBN183" s="37"/>
      <c r="PBO183" s="37"/>
      <c r="PBP183" s="37"/>
      <c r="PBQ183" s="37"/>
      <c r="PBR183" s="37"/>
      <c r="PBS183" s="37"/>
      <c r="PBT183" s="37"/>
      <c r="PBU183" s="37"/>
      <c r="PBV183" s="37"/>
      <c r="PBW183" s="37"/>
      <c r="PBX183" s="37"/>
      <c r="PBY183" s="37"/>
      <c r="PBZ183" s="37"/>
      <c r="PCA183" s="37"/>
      <c r="PCB183" s="37"/>
      <c r="PCC183" s="37"/>
      <c r="PCD183" s="37"/>
      <c r="PCE183" s="37"/>
      <c r="PCF183" s="37"/>
      <c r="PCG183" s="37"/>
      <c r="PCH183" s="37"/>
      <c r="PCI183" s="37"/>
      <c r="PCJ183" s="37"/>
      <c r="PCK183" s="37"/>
      <c r="PCL183" s="37"/>
      <c r="PCM183" s="37"/>
      <c r="PCN183" s="37"/>
      <c r="PCO183" s="37"/>
      <c r="PCP183" s="37"/>
      <c r="PCQ183" s="37"/>
      <c r="PCR183" s="37"/>
      <c r="PCS183" s="37"/>
      <c r="PCT183" s="37"/>
      <c r="PCU183" s="37"/>
      <c r="PCV183" s="37"/>
      <c r="PCW183" s="37"/>
      <c r="PCX183" s="37"/>
      <c r="PCY183" s="37"/>
      <c r="PCZ183" s="37"/>
      <c r="PDA183" s="37"/>
      <c r="PDB183" s="37"/>
      <c r="PDC183" s="37"/>
      <c r="PDD183" s="37"/>
      <c r="PDE183" s="37"/>
      <c r="PDF183" s="37"/>
      <c r="PDG183" s="37"/>
      <c r="PDH183" s="37"/>
      <c r="PDI183" s="37"/>
      <c r="PDJ183" s="37"/>
      <c r="PDK183" s="37"/>
      <c r="PDL183" s="37"/>
      <c r="PDM183" s="37"/>
      <c r="PDN183" s="37"/>
      <c r="PDO183" s="37"/>
      <c r="PDP183" s="37"/>
      <c r="PDQ183" s="37"/>
      <c r="PDR183" s="37"/>
      <c r="PDS183" s="37"/>
      <c r="PDT183" s="37"/>
      <c r="PDU183" s="37"/>
      <c r="PDV183" s="37"/>
      <c r="PDW183" s="37"/>
      <c r="PDX183" s="37"/>
      <c r="PDY183" s="37"/>
      <c r="PDZ183" s="37"/>
      <c r="PEA183" s="37"/>
      <c r="PEB183" s="37"/>
      <c r="PEC183" s="37"/>
      <c r="PED183" s="37"/>
      <c r="PEE183" s="37"/>
      <c r="PEF183" s="37"/>
      <c r="PEG183" s="37"/>
      <c r="PEH183" s="37"/>
      <c r="PEI183" s="37"/>
      <c r="PEJ183" s="37"/>
      <c r="PEK183" s="37"/>
      <c r="PEL183" s="37"/>
      <c r="PEM183" s="37"/>
      <c r="PEN183" s="37"/>
      <c r="PEO183" s="37"/>
      <c r="PEP183" s="37"/>
      <c r="PEQ183" s="37"/>
      <c r="PER183" s="37"/>
      <c r="PES183" s="37"/>
      <c r="PET183" s="37"/>
      <c r="PEU183" s="37"/>
      <c r="PEV183" s="37"/>
      <c r="PEW183" s="37"/>
      <c r="PEX183" s="37"/>
      <c r="PEY183" s="37"/>
      <c r="PEZ183" s="37"/>
      <c r="PFA183" s="37"/>
      <c r="PFB183" s="37"/>
      <c r="PFC183" s="37"/>
      <c r="PFD183" s="37"/>
      <c r="PFE183" s="37"/>
      <c r="PFF183" s="37"/>
      <c r="PFG183" s="37"/>
      <c r="PFH183" s="37"/>
      <c r="PFI183" s="37"/>
      <c r="PFJ183" s="37"/>
      <c r="PFK183" s="37"/>
      <c r="PFL183" s="37"/>
      <c r="PFM183" s="37"/>
      <c r="PFN183" s="37"/>
      <c r="PFO183" s="37"/>
      <c r="PFP183" s="37"/>
      <c r="PFQ183" s="37"/>
      <c r="PFR183" s="37"/>
      <c r="PFS183" s="37"/>
      <c r="PFT183" s="37"/>
      <c r="PFU183" s="37"/>
      <c r="PFV183" s="37"/>
      <c r="PFW183" s="37"/>
      <c r="PFX183" s="37"/>
      <c r="PFY183" s="37"/>
      <c r="PFZ183" s="37"/>
      <c r="PGA183" s="37"/>
      <c r="PGB183" s="37"/>
      <c r="PGC183" s="37"/>
      <c r="PGD183" s="37"/>
      <c r="PGE183" s="37"/>
      <c r="PGF183" s="37"/>
      <c r="PGG183" s="37"/>
      <c r="PGH183" s="37"/>
      <c r="PGI183" s="37"/>
      <c r="PGJ183" s="37"/>
      <c r="PGK183" s="37"/>
      <c r="PGL183" s="37"/>
      <c r="PGM183" s="37"/>
      <c r="PGN183" s="37"/>
      <c r="PGO183" s="37"/>
      <c r="PGP183" s="37"/>
      <c r="PGQ183" s="37"/>
      <c r="PGR183" s="37"/>
      <c r="PGS183" s="37"/>
      <c r="PGT183" s="37"/>
      <c r="PGU183" s="37"/>
      <c r="PGV183" s="37"/>
      <c r="PGW183" s="37"/>
      <c r="PGX183" s="37"/>
      <c r="PGY183" s="37"/>
      <c r="PGZ183" s="37"/>
      <c r="PHA183" s="37"/>
      <c r="PHB183" s="37"/>
      <c r="PHC183" s="37"/>
      <c r="PHD183" s="37"/>
      <c r="PHE183" s="37"/>
      <c r="PHF183" s="37"/>
      <c r="PHG183" s="37"/>
      <c r="PHH183" s="37"/>
      <c r="PHI183" s="37"/>
      <c r="PHJ183" s="37"/>
      <c r="PHK183" s="37"/>
      <c r="PHL183" s="37"/>
      <c r="PHM183" s="37"/>
      <c r="PHN183" s="37"/>
      <c r="PHO183" s="37"/>
      <c r="PHP183" s="37"/>
      <c r="PHQ183" s="37"/>
      <c r="PHR183" s="37"/>
      <c r="PHS183" s="37"/>
      <c r="PHT183" s="37"/>
      <c r="PHU183" s="37"/>
      <c r="PHV183" s="37"/>
      <c r="PHW183" s="37"/>
      <c r="PHX183" s="37"/>
      <c r="PHY183" s="37"/>
      <c r="PHZ183" s="37"/>
      <c r="PIA183" s="37"/>
      <c r="PIB183" s="37"/>
      <c r="PIC183" s="37"/>
      <c r="PID183" s="37"/>
      <c r="PIE183" s="37"/>
      <c r="PIF183" s="37"/>
      <c r="PIG183" s="37"/>
      <c r="PIH183" s="37"/>
      <c r="PII183" s="37"/>
      <c r="PIJ183" s="37"/>
      <c r="PIK183" s="37"/>
      <c r="PIL183" s="37"/>
      <c r="PIM183" s="37"/>
      <c r="PIN183" s="37"/>
      <c r="PIO183" s="37"/>
      <c r="PIP183" s="37"/>
      <c r="PIQ183" s="37"/>
      <c r="PIR183" s="37"/>
      <c r="PIS183" s="37"/>
      <c r="PIT183" s="37"/>
      <c r="PIU183" s="37"/>
      <c r="PIV183" s="37"/>
      <c r="PIW183" s="37"/>
      <c r="PIX183" s="37"/>
      <c r="PIY183" s="37"/>
      <c r="PIZ183" s="37"/>
      <c r="PJA183" s="37"/>
      <c r="PJB183" s="37"/>
      <c r="PJC183" s="37"/>
      <c r="PJD183" s="37"/>
      <c r="PJE183" s="37"/>
      <c r="PJF183" s="37"/>
      <c r="PJG183" s="37"/>
      <c r="PJH183" s="37"/>
      <c r="PJI183" s="37"/>
      <c r="PJJ183" s="37"/>
      <c r="PJK183" s="37"/>
      <c r="PJL183" s="37"/>
      <c r="PJM183" s="37"/>
      <c r="PJN183" s="37"/>
      <c r="PJO183" s="37"/>
      <c r="PJP183" s="37"/>
      <c r="PJQ183" s="37"/>
      <c r="PJR183" s="37"/>
      <c r="PJS183" s="37"/>
      <c r="PJT183" s="37"/>
      <c r="PJU183" s="37"/>
      <c r="PJV183" s="37"/>
      <c r="PJW183" s="37"/>
      <c r="PJX183" s="37"/>
      <c r="PJY183" s="37"/>
      <c r="PJZ183" s="37"/>
      <c r="PKA183" s="37"/>
      <c r="PKB183" s="37"/>
      <c r="PKC183" s="37"/>
      <c r="PKD183" s="37"/>
      <c r="PKE183" s="37"/>
      <c r="PKF183" s="37"/>
      <c r="PKG183" s="37"/>
      <c r="PKH183" s="37"/>
      <c r="PKI183" s="37"/>
      <c r="PKJ183" s="37"/>
      <c r="PKK183" s="37"/>
      <c r="PKL183" s="37"/>
      <c r="PKM183" s="37"/>
      <c r="PKN183" s="37"/>
      <c r="PKO183" s="37"/>
      <c r="PKP183" s="37"/>
      <c r="PKQ183" s="37"/>
      <c r="PKR183" s="37"/>
      <c r="PKS183" s="37"/>
      <c r="PKT183" s="37"/>
      <c r="PKU183" s="37"/>
      <c r="PKV183" s="37"/>
      <c r="PKW183" s="37"/>
      <c r="PKX183" s="37"/>
      <c r="PKY183" s="37"/>
      <c r="PKZ183" s="37"/>
      <c r="PLA183" s="37"/>
      <c r="PLB183" s="37"/>
      <c r="PLC183" s="37"/>
      <c r="PLD183" s="37"/>
      <c r="PLE183" s="37"/>
      <c r="PLF183" s="37"/>
      <c r="PLG183" s="37"/>
      <c r="PLH183" s="37"/>
      <c r="PLI183" s="37"/>
      <c r="PLJ183" s="37"/>
      <c r="PLK183" s="37"/>
      <c r="PLL183" s="37"/>
      <c r="PLM183" s="37"/>
      <c r="PLN183" s="37"/>
      <c r="PLO183" s="37"/>
      <c r="PLP183" s="37"/>
      <c r="PLQ183" s="37"/>
      <c r="PLR183" s="37"/>
      <c r="PLS183" s="37"/>
      <c r="PLT183" s="37"/>
      <c r="PLU183" s="37"/>
      <c r="PLV183" s="37"/>
      <c r="PLW183" s="37"/>
      <c r="PLX183" s="37"/>
      <c r="PLY183" s="37"/>
      <c r="PLZ183" s="37"/>
      <c r="PMA183" s="37"/>
      <c r="PMB183" s="37"/>
      <c r="PMC183" s="37"/>
      <c r="PMD183" s="37"/>
      <c r="PME183" s="37"/>
      <c r="PMF183" s="37"/>
      <c r="PMG183" s="37"/>
      <c r="PMH183" s="37"/>
      <c r="PMI183" s="37"/>
      <c r="PMJ183" s="37"/>
      <c r="PMK183" s="37"/>
      <c r="PML183" s="37"/>
      <c r="PMM183" s="37"/>
      <c r="PMN183" s="37"/>
      <c r="PMO183" s="37"/>
      <c r="PMP183" s="37"/>
      <c r="PMQ183" s="37"/>
      <c r="PMR183" s="37"/>
      <c r="PMS183" s="37"/>
      <c r="PMT183" s="37"/>
      <c r="PMU183" s="37"/>
      <c r="PMV183" s="37"/>
      <c r="PMW183" s="37"/>
      <c r="PMX183" s="37"/>
      <c r="PMY183" s="37"/>
      <c r="PMZ183" s="37"/>
      <c r="PNA183" s="37"/>
      <c r="PNB183" s="37"/>
      <c r="PNC183" s="37"/>
      <c r="PND183" s="37"/>
      <c r="PNE183" s="37"/>
      <c r="PNF183" s="37"/>
      <c r="PNG183" s="37"/>
      <c r="PNH183" s="37"/>
      <c r="PNI183" s="37"/>
      <c r="PNJ183" s="37"/>
      <c r="PNK183" s="37"/>
      <c r="PNL183" s="37"/>
      <c r="PNM183" s="37"/>
      <c r="PNN183" s="37"/>
      <c r="PNO183" s="37"/>
      <c r="PNP183" s="37"/>
      <c r="PNQ183" s="37"/>
      <c r="PNR183" s="37"/>
      <c r="PNS183" s="37"/>
      <c r="PNT183" s="37"/>
      <c r="PNU183" s="37"/>
      <c r="PNV183" s="37"/>
      <c r="PNW183" s="37"/>
      <c r="PNX183" s="37"/>
      <c r="PNY183" s="37"/>
      <c r="PNZ183" s="37"/>
      <c r="POA183" s="37"/>
      <c r="POB183" s="37"/>
      <c r="POC183" s="37"/>
      <c r="POD183" s="37"/>
      <c r="POE183" s="37"/>
      <c r="POF183" s="37"/>
      <c r="POG183" s="37"/>
      <c r="POH183" s="37"/>
      <c r="POI183" s="37"/>
      <c r="POJ183" s="37"/>
      <c r="POK183" s="37"/>
      <c r="POL183" s="37"/>
      <c r="POM183" s="37"/>
      <c r="PON183" s="37"/>
      <c r="POO183" s="37"/>
      <c r="POP183" s="37"/>
      <c r="POQ183" s="37"/>
      <c r="POR183" s="37"/>
      <c r="POS183" s="37"/>
      <c r="POT183" s="37"/>
      <c r="POU183" s="37"/>
      <c r="POV183" s="37"/>
      <c r="POW183" s="37"/>
      <c r="POX183" s="37"/>
      <c r="POY183" s="37"/>
      <c r="POZ183" s="37"/>
      <c r="PPA183" s="37"/>
      <c r="PPB183" s="37"/>
      <c r="PPC183" s="37"/>
      <c r="PPD183" s="37"/>
      <c r="PPE183" s="37"/>
      <c r="PPF183" s="37"/>
      <c r="PPG183" s="37"/>
      <c r="PPH183" s="37"/>
      <c r="PPI183" s="37"/>
      <c r="PPJ183" s="37"/>
      <c r="PPK183" s="37"/>
      <c r="PPL183" s="37"/>
      <c r="PPM183" s="37"/>
      <c r="PPN183" s="37"/>
      <c r="PPO183" s="37"/>
      <c r="PPP183" s="37"/>
      <c r="PPQ183" s="37"/>
      <c r="PPR183" s="37"/>
      <c r="PPS183" s="37"/>
      <c r="PPT183" s="37"/>
      <c r="PPU183" s="37"/>
      <c r="PPV183" s="37"/>
      <c r="PPW183" s="37"/>
      <c r="PPX183" s="37"/>
      <c r="PPY183" s="37"/>
      <c r="PPZ183" s="37"/>
      <c r="PQA183" s="37"/>
      <c r="PQB183" s="37"/>
      <c r="PQC183" s="37"/>
      <c r="PQD183" s="37"/>
      <c r="PQE183" s="37"/>
      <c r="PQF183" s="37"/>
      <c r="PQG183" s="37"/>
      <c r="PQH183" s="37"/>
      <c r="PQI183" s="37"/>
      <c r="PQJ183" s="37"/>
      <c r="PQK183" s="37"/>
      <c r="PQL183" s="37"/>
      <c r="PQM183" s="37"/>
      <c r="PQN183" s="37"/>
      <c r="PQO183" s="37"/>
      <c r="PQP183" s="37"/>
      <c r="PQQ183" s="37"/>
      <c r="PQR183" s="37"/>
      <c r="PQS183" s="37"/>
      <c r="PQT183" s="37"/>
      <c r="PQU183" s="37"/>
      <c r="PQV183" s="37"/>
      <c r="PQW183" s="37"/>
      <c r="PQX183" s="37"/>
      <c r="PQY183" s="37"/>
      <c r="PQZ183" s="37"/>
      <c r="PRA183" s="37"/>
      <c r="PRB183" s="37"/>
      <c r="PRC183" s="37"/>
      <c r="PRD183" s="37"/>
      <c r="PRE183" s="37"/>
      <c r="PRF183" s="37"/>
      <c r="PRG183" s="37"/>
      <c r="PRH183" s="37"/>
      <c r="PRI183" s="37"/>
      <c r="PRJ183" s="37"/>
      <c r="PRK183" s="37"/>
      <c r="PRL183" s="37"/>
      <c r="PRM183" s="37"/>
      <c r="PRN183" s="37"/>
      <c r="PRO183" s="37"/>
      <c r="PRP183" s="37"/>
      <c r="PRQ183" s="37"/>
      <c r="PRR183" s="37"/>
      <c r="PRS183" s="37"/>
      <c r="PRT183" s="37"/>
      <c r="PRU183" s="37"/>
      <c r="PRV183" s="37"/>
      <c r="PRW183" s="37"/>
      <c r="PRX183" s="37"/>
      <c r="PRY183" s="37"/>
      <c r="PRZ183" s="37"/>
      <c r="PSA183" s="37"/>
      <c r="PSB183" s="37"/>
      <c r="PSC183" s="37"/>
      <c r="PSD183" s="37"/>
      <c r="PSE183" s="37"/>
      <c r="PSF183" s="37"/>
      <c r="PSG183" s="37"/>
      <c r="PSH183" s="37"/>
      <c r="PSI183" s="37"/>
      <c r="PSJ183" s="37"/>
      <c r="PSK183" s="37"/>
      <c r="PSL183" s="37"/>
      <c r="PSM183" s="37"/>
      <c r="PSN183" s="37"/>
      <c r="PSO183" s="37"/>
      <c r="PSP183" s="37"/>
      <c r="PSQ183" s="37"/>
      <c r="PSR183" s="37"/>
      <c r="PSS183" s="37"/>
      <c r="PST183" s="37"/>
      <c r="PSU183" s="37"/>
      <c r="PSV183" s="37"/>
      <c r="PSW183" s="37"/>
      <c r="PSX183" s="37"/>
      <c r="PSY183" s="37"/>
      <c r="PSZ183" s="37"/>
      <c r="PTA183" s="37"/>
      <c r="PTB183" s="37"/>
      <c r="PTC183" s="37"/>
      <c r="PTD183" s="37"/>
      <c r="PTE183" s="37"/>
      <c r="PTF183" s="37"/>
      <c r="PTG183" s="37"/>
      <c r="PTH183" s="37"/>
      <c r="PTI183" s="37"/>
      <c r="PTJ183" s="37"/>
      <c r="PTK183" s="37"/>
      <c r="PTL183" s="37"/>
      <c r="PTM183" s="37"/>
      <c r="PTN183" s="37"/>
      <c r="PTO183" s="37"/>
      <c r="PTP183" s="37"/>
      <c r="PTQ183" s="37"/>
      <c r="PTR183" s="37"/>
      <c r="PTS183" s="37"/>
      <c r="PTT183" s="37"/>
      <c r="PTU183" s="37"/>
      <c r="PTV183" s="37"/>
      <c r="PTW183" s="37"/>
      <c r="PTX183" s="37"/>
      <c r="PTY183" s="37"/>
      <c r="PTZ183" s="37"/>
      <c r="PUA183" s="37"/>
      <c r="PUB183" s="37"/>
      <c r="PUC183" s="37"/>
      <c r="PUD183" s="37"/>
      <c r="PUE183" s="37"/>
      <c r="PUF183" s="37"/>
      <c r="PUG183" s="37"/>
      <c r="PUH183" s="37"/>
      <c r="PUI183" s="37"/>
      <c r="PUJ183" s="37"/>
      <c r="PUK183" s="37"/>
      <c r="PUL183" s="37"/>
      <c r="PUM183" s="37"/>
      <c r="PUN183" s="37"/>
      <c r="PUO183" s="37"/>
      <c r="PUP183" s="37"/>
      <c r="PUQ183" s="37"/>
      <c r="PUR183" s="37"/>
      <c r="PUS183" s="37"/>
      <c r="PUT183" s="37"/>
      <c r="PUU183" s="37"/>
      <c r="PUV183" s="37"/>
      <c r="PUW183" s="37"/>
      <c r="PUX183" s="37"/>
      <c r="PUY183" s="37"/>
      <c r="PUZ183" s="37"/>
      <c r="PVA183" s="37"/>
      <c r="PVB183" s="37"/>
      <c r="PVC183" s="37"/>
      <c r="PVD183" s="37"/>
      <c r="PVE183" s="37"/>
      <c r="PVF183" s="37"/>
      <c r="PVG183" s="37"/>
      <c r="PVH183" s="37"/>
      <c r="PVI183" s="37"/>
      <c r="PVJ183" s="37"/>
      <c r="PVK183" s="37"/>
      <c r="PVL183" s="37"/>
      <c r="PVM183" s="37"/>
      <c r="PVN183" s="37"/>
      <c r="PVO183" s="37"/>
      <c r="PVP183" s="37"/>
      <c r="PVQ183" s="37"/>
      <c r="PVR183" s="37"/>
      <c r="PVS183" s="37"/>
      <c r="PVT183" s="37"/>
      <c r="PVU183" s="37"/>
      <c r="PVV183" s="37"/>
      <c r="PVW183" s="37"/>
      <c r="PVX183" s="37"/>
      <c r="PVY183" s="37"/>
      <c r="PVZ183" s="37"/>
      <c r="PWA183" s="37"/>
      <c r="PWB183" s="37"/>
      <c r="PWC183" s="37"/>
      <c r="PWD183" s="37"/>
      <c r="PWE183" s="37"/>
      <c r="PWF183" s="37"/>
      <c r="PWG183" s="37"/>
      <c r="PWH183" s="37"/>
      <c r="PWI183" s="37"/>
      <c r="PWJ183" s="37"/>
      <c r="PWK183" s="37"/>
      <c r="PWL183" s="37"/>
      <c r="PWM183" s="37"/>
      <c r="PWN183" s="37"/>
      <c r="PWO183" s="37"/>
      <c r="PWP183" s="37"/>
      <c r="PWQ183" s="37"/>
      <c r="PWR183" s="37"/>
      <c r="PWS183" s="37"/>
      <c r="PWT183" s="37"/>
      <c r="PWU183" s="37"/>
      <c r="PWV183" s="37"/>
      <c r="PWW183" s="37"/>
      <c r="PWX183" s="37"/>
      <c r="PWY183" s="37"/>
      <c r="PWZ183" s="37"/>
      <c r="PXA183" s="37"/>
      <c r="PXB183" s="37"/>
      <c r="PXC183" s="37"/>
      <c r="PXD183" s="37"/>
      <c r="PXE183" s="37"/>
      <c r="PXF183" s="37"/>
      <c r="PXG183" s="37"/>
      <c r="PXH183" s="37"/>
      <c r="PXI183" s="37"/>
      <c r="PXJ183" s="37"/>
      <c r="PXK183" s="37"/>
      <c r="PXL183" s="37"/>
      <c r="PXM183" s="37"/>
      <c r="PXN183" s="37"/>
      <c r="PXO183" s="37"/>
      <c r="PXP183" s="37"/>
      <c r="PXQ183" s="37"/>
      <c r="PXR183" s="37"/>
      <c r="PXS183" s="37"/>
      <c r="PXT183" s="37"/>
      <c r="PXU183" s="37"/>
      <c r="PXV183" s="37"/>
      <c r="PXW183" s="37"/>
      <c r="PXX183" s="37"/>
      <c r="PXY183" s="37"/>
      <c r="PXZ183" s="37"/>
      <c r="PYA183" s="37"/>
      <c r="PYB183" s="37"/>
      <c r="PYC183" s="37"/>
      <c r="PYD183" s="37"/>
      <c r="PYE183" s="37"/>
      <c r="PYF183" s="37"/>
      <c r="PYG183" s="37"/>
      <c r="PYH183" s="37"/>
      <c r="PYI183" s="37"/>
      <c r="PYJ183" s="37"/>
      <c r="PYK183" s="37"/>
      <c r="PYL183" s="37"/>
      <c r="PYM183" s="37"/>
      <c r="PYN183" s="37"/>
      <c r="PYO183" s="37"/>
      <c r="PYP183" s="37"/>
      <c r="PYQ183" s="37"/>
      <c r="PYR183" s="37"/>
      <c r="PYS183" s="37"/>
      <c r="PYT183" s="37"/>
      <c r="PYU183" s="37"/>
      <c r="PYV183" s="37"/>
      <c r="PYW183" s="37"/>
      <c r="PYX183" s="37"/>
      <c r="PYY183" s="37"/>
      <c r="PYZ183" s="37"/>
      <c r="PZA183" s="37"/>
      <c r="PZB183" s="37"/>
      <c r="PZC183" s="37"/>
      <c r="PZD183" s="37"/>
      <c r="PZE183" s="37"/>
      <c r="PZF183" s="37"/>
      <c r="PZG183" s="37"/>
      <c r="PZH183" s="37"/>
      <c r="PZI183" s="37"/>
      <c r="PZJ183" s="37"/>
      <c r="PZK183" s="37"/>
      <c r="PZL183" s="37"/>
      <c r="PZM183" s="37"/>
      <c r="PZN183" s="37"/>
      <c r="PZO183" s="37"/>
      <c r="PZP183" s="37"/>
      <c r="PZQ183" s="37"/>
      <c r="PZR183" s="37"/>
      <c r="PZS183" s="37"/>
      <c r="PZT183" s="37"/>
      <c r="PZU183" s="37"/>
      <c r="PZV183" s="37"/>
      <c r="PZW183" s="37"/>
      <c r="PZX183" s="37"/>
      <c r="PZY183" s="37"/>
      <c r="PZZ183" s="37"/>
      <c r="QAA183" s="37"/>
      <c r="QAB183" s="37"/>
      <c r="QAC183" s="37"/>
      <c r="QAD183" s="37"/>
      <c r="QAE183" s="37"/>
      <c r="QAF183" s="37"/>
      <c r="QAG183" s="37"/>
      <c r="QAH183" s="37"/>
      <c r="QAI183" s="37"/>
      <c r="QAJ183" s="37"/>
      <c r="QAK183" s="37"/>
      <c r="QAL183" s="37"/>
      <c r="QAM183" s="37"/>
      <c r="QAN183" s="37"/>
      <c r="QAO183" s="37"/>
      <c r="QAP183" s="37"/>
      <c r="QAQ183" s="37"/>
      <c r="QAR183" s="37"/>
      <c r="QAS183" s="37"/>
      <c r="QAT183" s="37"/>
      <c r="QAU183" s="37"/>
      <c r="QAV183" s="37"/>
      <c r="QAW183" s="37"/>
      <c r="QAX183" s="37"/>
      <c r="QAY183" s="37"/>
      <c r="QAZ183" s="37"/>
      <c r="QBA183" s="37"/>
      <c r="QBB183" s="37"/>
      <c r="QBC183" s="37"/>
      <c r="QBD183" s="37"/>
      <c r="QBE183" s="37"/>
      <c r="QBF183" s="37"/>
      <c r="QBG183" s="37"/>
      <c r="QBH183" s="37"/>
      <c r="QBI183" s="37"/>
      <c r="QBJ183" s="37"/>
      <c r="QBK183" s="37"/>
      <c r="QBL183" s="37"/>
      <c r="QBM183" s="37"/>
      <c r="QBN183" s="37"/>
      <c r="QBO183" s="37"/>
      <c r="QBP183" s="37"/>
      <c r="QBQ183" s="37"/>
      <c r="QBR183" s="37"/>
      <c r="QBS183" s="37"/>
      <c r="QBT183" s="37"/>
      <c r="QBU183" s="37"/>
      <c r="QBV183" s="37"/>
      <c r="QBW183" s="37"/>
      <c r="QBX183" s="37"/>
      <c r="QBY183" s="37"/>
      <c r="QBZ183" s="37"/>
      <c r="QCA183" s="37"/>
      <c r="QCB183" s="37"/>
      <c r="QCC183" s="37"/>
      <c r="QCD183" s="37"/>
      <c r="QCE183" s="37"/>
      <c r="QCF183" s="37"/>
      <c r="QCG183" s="37"/>
      <c r="QCH183" s="37"/>
      <c r="QCI183" s="37"/>
      <c r="QCJ183" s="37"/>
      <c r="QCK183" s="37"/>
      <c r="QCL183" s="37"/>
      <c r="QCM183" s="37"/>
      <c r="QCN183" s="37"/>
      <c r="QCO183" s="37"/>
      <c r="QCP183" s="37"/>
      <c r="QCQ183" s="37"/>
      <c r="QCR183" s="37"/>
      <c r="QCS183" s="37"/>
      <c r="QCT183" s="37"/>
      <c r="QCU183" s="37"/>
      <c r="QCV183" s="37"/>
      <c r="QCW183" s="37"/>
      <c r="QCX183" s="37"/>
      <c r="QCY183" s="37"/>
      <c r="QCZ183" s="37"/>
      <c r="QDA183" s="37"/>
      <c r="QDB183" s="37"/>
      <c r="QDC183" s="37"/>
      <c r="QDD183" s="37"/>
      <c r="QDE183" s="37"/>
      <c r="QDF183" s="37"/>
      <c r="QDG183" s="37"/>
      <c r="QDH183" s="37"/>
      <c r="QDI183" s="37"/>
      <c r="QDJ183" s="37"/>
      <c r="QDK183" s="37"/>
      <c r="QDL183" s="37"/>
      <c r="QDM183" s="37"/>
      <c r="QDN183" s="37"/>
      <c r="QDO183" s="37"/>
      <c r="QDP183" s="37"/>
      <c r="QDQ183" s="37"/>
      <c r="QDR183" s="37"/>
      <c r="QDS183" s="37"/>
      <c r="QDT183" s="37"/>
      <c r="QDU183" s="37"/>
      <c r="QDV183" s="37"/>
      <c r="QDW183" s="37"/>
      <c r="QDX183" s="37"/>
      <c r="QDY183" s="37"/>
      <c r="QDZ183" s="37"/>
      <c r="QEA183" s="37"/>
      <c r="QEB183" s="37"/>
      <c r="QEC183" s="37"/>
      <c r="QED183" s="37"/>
      <c r="QEE183" s="37"/>
      <c r="QEF183" s="37"/>
      <c r="QEG183" s="37"/>
      <c r="QEH183" s="37"/>
      <c r="QEI183" s="37"/>
      <c r="QEJ183" s="37"/>
      <c r="QEK183" s="37"/>
      <c r="QEL183" s="37"/>
      <c r="QEM183" s="37"/>
      <c r="QEN183" s="37"/>
      <c r="QEO183" s="37"/>
      <c r="QEP183" s="37"/>
      <c r="QEQ183" s="37"/>
      <c r="QER183" s="37"/>
      <c r="QES183" s="37"/>
      <c r="QET183" s="37"/>
      <c r="QEU183" s="37"/>
      <c r="QEV183" s="37"/>
      <c r="QEW183" s="37"/>
      <c r="QEX183" s="37"/>
      <c r="QEY183" s="37"/>
      <c r="QEZ183" s="37"/>
      <c r="QFA183" s="37"/>
      <c r="QFB183" s="37"/>
      <c r="QFC183" s="37"/>
      <c r="QFD183" s="37"/>
      <c r="QFE183" s="37"/>
      <c r="QFF183" s="37"/>
      <c r="QFG183" s="37"/>
      <c r="QFH183" s="37"/>
      <c r="QFI183" s="37"/>
      <c r="QFJ183" s="37"/>
      <c r="QFK183" s="37"/>
      <c r="QFL183" s="37"/>
      <c r="QFM183" s="37"/>
      <c r="QFN183" s="37"/>
      <c r="QFO183" s="37"/>
      <c r="QFP183" s="37"/>
      <c r="QFQ183" s="37"/>
      <c r="QFR183" s="37"/>
      <c r="QFS183" s="37"/>
      <c r="QFT183" s="37"/>
      <c r="QFU183" s="37"/>
      <c r="QFV183" s="37"/>
      <c r="QFW183" s="37"/>
      <c r="QFX183" s="37"/>
      <c r="QFY183" s="37"/>
      <c r="QFZ183" s="37"/>
      <c r="QGA183" s="37"/>
      <c r="QGB183" s="37"/>
      <c r="QGC183" s="37"/>
      <c r="QGD183" s="37"/>
      <c r="QGE183" s="37"/>
      <c r="QGF183" s="37"/>
      <c r="QGG183" s="37"/>
      <c r="QGH183" s="37"/>
      <c r="QGI183" s="37"/>
      <c r="QGJ183" s="37"/>
      <c r="QGK183" s="37"/>
      <c r="QGL183" s="37"/>
      <c r="QGM183" s="37"/>
      <c r="QGN183" s="37"/>
      <c r="QGO183" s="37"/>
      <c r="QGP183" s="37"/>
      <c r="QGQ183" s="37"/>
      <c r="QGR183" s="37"/>
      <c r="QGS183" s="37"/>
      <c r="QGT183" s="37"/>
      <c r="QGU183" s="37"/>
      <c r="QGV183" s="37"/>
      <c r="QGW183" s="37"/>
      <c r="QGX183" s="37"/>
      <c r="QGY183" s="37"/>
      <c r="QGZ183" s="37"/>
      <c r="QHA183" s="37"/>
      <c r="QHB183" s="37"/>
      <c r="QHC183" s="37"/>
      <c r="QHD183" s="37"/>
      <c r="QHE183" s="37"/>
      <c r="QHF183" s="37"/>
      <c r="QHG183" s="37"/>
      <c r="QHH183" s="37"/>
      <c r="QHI183" s="37"/>
      <c r="QHJ183" s="37"/>
      <c r="QHK183" s="37"/>
      <c r="QHL183" s="37"/>
      <c r="QHM183" s="37"/>
      <c r="QHN183" s="37"/>
      <c r="QHO183" s="37"/>
      <c r="QHP183" s="37"/>
      <c r="QHQ183" s="37"/>
      <c r="QHR183" s="37"/>
      <c r="QHS183" s="37"/>
      <c r="QHT183" s="37"/>
      <c r="QHU183" s="37"/>
      <c r="QHV183" s="37"/>
      <c r="QHW183" s="37"/>
      <c r="QHX183" s="37"/>
      <c r="QHY183" s="37"/>
      <c r="QHZ183" s="37"/>
      <c r="QIA183" s="37"/>
      <c r="QIB183" s="37"/>
      <c r="QIC183" s="37"/>
      <c r="QID183" s="37"/>
      <c r="QIE183" s="37"/>
      <c r="QIF183" s="37"/>
      <c r="QIG183" s="37"/>
      <c r="QIH183" s="37"/>
      <c r="QII183" s="37"/>
      <c r="QIJ183" s="37"/>
      <c r="QIK183" s="37"/>
      <c r="QIL183" s="37"/>
      <c r="QIM183" s="37"/>
      <c r="QIN183" s="37"/>
      <c r="QIO183" s="37"/>
      <c r="QIP183" s="37"/>
      <c r="QIQ183" s="37"/>
      <c r="QIR183" s="37"/>
      <c r="QIS183" s="37"/>
      <c r="QIT183" s="37"/>
      <c r="QIU183" s="37"/>
      <c r="QIV183" s="37"/>
      <c r="QIW183" s="37"/>
      <c r="QIX183" s="37"/>
      <c r="QIY183" s="37"/>
      <c r="QIZ183" s="37"/>
      <c r="QJA183" s="37"/>
      <c r="QJB183" s="37"/>
      <c r="QJC183" s="37"/>
      <c r="QJD183" s="37"/>
      <c r="QJE183" s="37"/>
      <c r="QJF183" s="37"/>
      <c r="QJG183" s="37"/>
      <c r="QJH183" s="37"/>
      <c r="QJI183" s="37"/>
      <c r="QJJ183" s="37"/>
      <c r="QJK183" s="37"/>
      <c r="QJL183" s="37"/>
      <c r="QJM183" s="37"/>
      <c r="QJN183" s="37"/>
      <c r="QJO183" s="37"/>
      <c r="QJP183" s="37"/>
      <c r="QJQ183" s="37"/>
      <c r="QJR183" s="37"/>
      <c r="QJS183" s="37"/>
      <c r="QJT183" s="37"/>
      <c r="QJU183" s="37"/>
      <c r="QJV183" s="37"/>
      <c r="QJW183" s="37"/>
      <c r="QJX183" s="37"/>
      <c r="QJY183" s="37"/>
      <c r="QJZ183" s="37"/>
      <c r="QKA183" s="37"/>
      <c r="QKB183" s="37"/>
      <c r="QKC183" s="37"/>
      <c r="QKD183" s="37"/>
      <c r="QKE183" s="37"/>
      <c r="QKF183" s="37"/>
      <c r="QKG183" s="37"/>
      <c r="QKH183" s="37"/>
      <c r="QKI183" s="37"/>
      <c r="QKJ183" s="37"/>
      <c r="QKK183" s="37"/>
      <c r="QKL183" s="37"/>
      <c r="QKM183" s="37"/>
      <c r="QKN183" s="37"/>
      <c r="QKO183" s="37"/>
      <c r="QKP183" s="37"/>
      <c r="QKQ183" s="37"/>
      <c r="QKR183" s="37"/>
      <c r="QKS183" s="37"/>
      <c r="QKT183" s="37"/>
      <c r="QKU183" s="37"/>
      <c r="QKV183" s="37"/>
      <c r="QKW183" s="37"/>
      <c r="QKX183" s="37"/>
      <c r="QKY183" s="37"/>
      <c r="QKZ183" s="37"/>
      <c r="QLA183" s="37"/>
      <c r="QLB183" s="37"/>
      <c r="QLC183" s="37"/>
      <c r="QLD183" s="37"/>
      <c r="QLE183" s="37"/>
      <c r="QLF183" s="37"/>
      <c r="QLG183" s="37"/>
      <c r="QLH183" s="37"/>
      <c r="QLI183" s="37"/>
      <c r="QLJ183" s="37"/>
      <c r="QLK183" s="37"/>
      <c r="QLL183" s="37"/>
      <c r="QLM183" s="37"/>
      <c r="QLN183" s="37"/>
      <c r="QLO183" s="37"/>
      <c r="QLP183" s="37"/>
      <c r="QLQ183" s="37"/>
      <c r="QLR183" s="37"/>
      <c r="QLS183" s="37"/>
      <c r="QLT183" s="37"/>
      <c r="QLU183" s="37"/>
      <c r="QLV183" s="37"/>
      <c r="QLW183" s="37"/>
      <c r="QLX183" s="37"/>
      <c r="QLY183" s="37"/>
      <c r="QLZ183" s="37"/>
      <c r="QMA183" s="37"/>
      <c r="QMB183" s="37"/>
      <c r="QMC183" s="37"/>
      <c r="QMD183" s="37"/>
      <c r="QME183" s="37"/>
      <c r="QMF183" s="37"/>
      <c r="QMG183" s="37"/>
      <c r="QMH183" s="37"/>
      <c r="QMI183" s="37"/>
      <c r="QMJ183" s="37"/>
      <c r="QMK183" s="37"/>
      <c r="QML183" s="37"/>
      <c r="QMM183" s="37"/>
      <c r="QMN183" s="37"/>
      <c r="QMO183" s="37"/>
      <c r="QMP183" s="37"/>
      <c r="QMQ183" s="37"/>
      <c r="QMR183" s="37"/>
      <c r="QMS183" s="37"/>
      <c r="QMT183" s="37"/>
      <c r="QMU183" s="37"/>
      <c r="QMV183" s="37"/>
      <c r="QMW183" s="37"/>
      <c r="QMX183" s="37"/>
      <c r="QMY183" s="37"/>
      <c r="QMZ183" s="37"/>
      <c r="QNA183" s="37"/>
      <c r="QNB183" s="37"/>
      <c r="QNC183" s="37"/>
      <c r="QND183" s="37"/>
      <c r="QNE183" s="37"/>
      <c r="QNF183" s="37"/>
      <c r="QNG183" s="37"/>
      <c r="QNH183" s="37"/>
      <c r="QNI183" s="37"/>
      <c r="QNJ183" s="37"/>
      <c r="QNK183" s="37"/>
      <c r="QNL183" s="37"/>
      <c r="QNM183" s="37"/>
      <c r="QNN183" s="37"/>
      <c r="QNO183" s="37"/>
      <c r="QNP183" s="37"/>
      <c r="QNQ183" s="37"/>
      <c r="QNR183" s="37"/>
      <c r="QNS183" s="37"/>
      <c r="QNT183" s="37"/>
      <c r="QNU183" s="37"/>
      <c r="QNV183" s="37"/>
      <c r="QNW183" s="37"/>
      <c r="QNX183" s="37"/>
      <c r="QNY183" s="37"/>
      <c r="QNZ183" s="37"/>
      <c r="QOA183" s="37"/>
      <c r="QOB183" s="37"/>
      <c r="QOC183" s="37"/>
      <c r="QOD183" s="37"/>
      <c r="QOE183" s="37"/>
      <c r="QOF183" s="37"/>
      <c r="QOG183" s="37"/>
      <c r="QOH183" s="37"/>
      <c r="QOI183" s="37"/>
      <c r="QOJ183" s="37"/>
      <c r="QOK183" s="37"/>
      <c r="QOL183" s="37"/>
      <c r="QOM183" s="37"/>
      <c r="QON183" s="37"/>
      <c r="QOO183" s="37"/>
      <c r="QOP183" s="37"/>
      <c r="QOQ183" s="37"/>
      <c r="QOR183" s="37"/>
      <c r="QOS183" s="37"/>
      <c r="QOT183" s="37"/>
      <c r="QOU183" s="37"/>
      <c r="QOV183" s="37"/>
      <c r="QOW183" s="37"/>
      <c r="QOX183" s="37"/>
      <c r="QOY183" s="37"/>
      <c r="QOZ183" s="37"/>
      <c r="QPA183" s="37"/>
      <c r="QPB183" s="37"/>
      <c r="QPC183" s="37"/>
      <c r="QPD183" s="37"/>
      <c r="QPE183" s="37"/>
      <c r="QPF183" s="37"/>
      <c r="QPG183" s="37"/>
      <c r="QPH183" s="37"/>
      <c r="QPI183" s="37"/>
      <c r="QPJ183" s="37"/>
      <c r="QPK183" s="37"/>
      <c r="QPL183" s="37"/>
      <c r="QPM183" s="37"/>
      <c r="QPN183" s="37"/>
      <c r="QPO183" s="37"/>
      <c r="QPP183" s="37"/>
      <c r="QPQ183" s="37"/>
      <c r="QPR183" s="37"/>
      <c r="QPS183" s="37"/>
      <c r="QPT183" s="37"/>
      <c r="QPU183" s="37"/>
      <c r="QPV183" s="37"/>
      <c r="QPW183" s="37"/>
      <c r="QPX183" s="37"/>
      <c r="QPY183" s="37"/>
      <c r="QPZ183" s="37"/>
      <c r="QQA183" s="37"/>
      <c r="QQB183" s="37"/>
      <c r="QQC183" s="37"/>
      <c r="QQD183" s="37"/>
      <c r="QQE183" s="37"/>
      <c r="QQF183" s="37"/>
      <c r="QQG183" s="37"/>
      <c r="QQH183" s="37"/>
      <c r="QQI183" s="37"/>
      <c r="QQJ183" s="37"/>
      <c r="QQK183" s="37"/>
      <c r="QQL183" s="37"/>
      <c r="QQM183" s="37"/>
      <c r="QQN183" s="37"/>
      <c r="QQO183" s="37"/>
      <c r="QQP183" s="37"/>
      <c r="QQQ183" s="37"/>
      <c r="QQR183" s="37"/>
      <c r="QQS183" s="37"/>
      <c r="QQT183" s="37"/>
      <c r="QQU183" s="37"/>
      <c r="QQV183" s="37"/>
      <c r="QQW183" s="37"/>
      <c r="QQX183" s="37"/>
      <c r="QQY183" s="37"/>
      <c r="QQZ183" s="37"/>
      <c r="QRA183" s="37"/>
      <c r="QRB183" s="37"/>
      <c r="QRC183" s="37"/>
      <c r="QRD183" s="37"/>
      <c r="QRE183" s="37"/>
      <c r="QRF183" s="37"/>
      <c r="QRG183" s="37"/>
      <c r="QRH183" s="37"/>
      <c r="QRI183" s="37"/>
      <c r="QRJ183" s="37"/>
      <c r="QRK183" s="37"/>
      <c r="QRL183" s="37"/>
      <c r="QRM183" s="37"/>
      <c r="QRN183" s="37"/>
      <c r="QRO183" s="37"/>
      <c r="QRP183" s="37"/>
      <c r="QRQ183" s="37"/>
      <c r="QRR183" s="37"/>
      <c r="QRS183" s="37"/>
      <c r="QRT183" s="37"/>
      <c r="QRU183" s="37"/>
      <c r="QRV183" s="37"/>
      <c r="QRW183" s="37"/>
      <c r="QRX183" s="37"/>
      <c r="QRY183" s="37"/>
      <c r="QRZ183" s="37"/>
      <c r="QSA183" s="37"/>
      <c r="QSB183" s="37"/>
      <c r="QSC183" s="37"/>
      <c r="QSD183" s="37"/>
      <c r="QSE183" s="37"/>
      <c r="QSF183" s="37"/>
      <c r="QSG183" s="37"/>
      <c r="QSH183" s="37"/>
      <c r="QSI183" s="37"/>
      <c r="QSJ183" s="37"/>
      <c r="QSK183" s="37"/>
      <c r="QSL183" s="37"/>
      <c r="QSM183" s="37"/>
      <c r="QSN183" s="37"/>
      <c r="QSO183" s="37"/>
      <c r="QSP183" s="37"/>
      <c r="QSQ183" s="37"/>
      <c r="QSR183" s="37"/>
      <c r="QSS183" s="37"/>
      <c r="QST183" s="37"/>
      <c r="QSU183" s="37"/>
      <c r="QSV183" s="37"/>
      <c r="QSW183" s="37"/>
      <c r="QSX183" s="37"/>
      <c r="QSY183" s="37"/>
      <c r="QSZ183" s="37"/>
      <c r="QTA183" s="37"/>
      <c r="QTB183" s="37"/>
      <c r="QTC183" s="37"/>
      <c r="QTD183" s="37"/>
      <c r="QTE183" s="37"/>
      <c r="QTF183" s="37"/>
      <c r="QTG183" s="37"/>
      <c r="QTH183" s="37"/>
      <c r="QTI183" s="37"/>
      <c r="QTJ183" s="37"/>
      <c r="QTK183" s="37"/>
      <c r="QTL183" s="37"/>
      <c r="QTM183" s="37"/>
      <c r="QTN183" s="37"/>
      <c r="QTO183" s="37"/>
      <c r="QTP183" s="37"/>
      <c r="QTQ183" s="37"/>
      <c r="QTR183" s="37"/>
      <c r="QTS183" s="37"/>
      <c r="QTT183" s="37"/>
      <c r="QTU183" s="37"/>
      <c r="QTV183" s="37"/>
      <c r="QTW183" s="37"/>
      <c r="QTX183" s="37"/>
      <c r="QTY183" s="37"/>
      <c r="QTZ183" s="37"/>
      <c r="QUA183" s="37"/>
      <c r="QUB183" s="37"/>
      <c r="QUC183" s="37"/>
      <c r="QUD183" s="37"/>
      <c r="QUE183" s="37"/>
      <c r="QUF183" s="37"/>
      <c r="QUG183" s="37"/>
      <c r="QUH183" s="37"/>
      <c r="QUI183" s="37"/>
      <c r="QUJ183" s="37"/>
      <c r="QUK183" s="37"/>
      <c r="QUL183" s="37"/>
      <c r="QUM183" s="37"/>
      <c r="QUN183" s="37"/>
      <c r="QUO183" s="37"/>
      <c r="QUP183" s="37"/>
      <c r="QUQ183" s="37"/>
      <c r="QUR183" s="37"/>
      <c r="QUS183" s="37"/>
      <c r="QUT183" s="37"/>
      <c r="QUU183" s="37"/>
      <c r="QUV183" s="37"/>
      <c r="QUW183" s="37"/>
      <c r="QUX183" s="37"/>
      <c r="QUY183" s="37"/>
      <c r="QUZ183" s="37"/>
      <c r="QVA183" s="37"/>
      <c r="QVB183" s="37"/>
      <c r="QVC183" s="37"/>
      <c r="QVD183" s="37"/>
      <c r="QVE183" s="37"/>
      <c r="QVF183" s="37"/>
      <c r="QVG183" s="37"/>
      <c r="QVH183" s="37"/>
      <c r="QVI183" s="37"/>
      <c r="QVJ183" s="37"/>
      <c r="QVK183" s="37"/>
      <c r="QVL183" s="37"/>
      <c r="QVM183" s="37"/>
      <c r="QVN183" s="37"/>
      <c r="QVO183" s="37"/>
      <c r="QVP183" s="37"/>
      <c r="QVQ183" s="37"/>
      <c r="QVR183" s="37"/>
      <c r="QVS183" s="37"/>
      <c r="QVT183" s="37"/>
      <c r="QVU183" s="37"/>
      <c r="QVV183" s="37"/>
      <c r="QVW183" s="37"/>
      <c r="QVX183" s="37"/>
      <c r="QVY183" s="37"/>
      <c r="QVZ183" s="37"/>
      <c r="QWA183" s="37"/>
      <c r="QWB183" s="37"/>
      <c r="QWC183" s="37"/>
      <c r="QWD183" s="37"/>
      <c r="QWE183" s="37"/>
      <c r="QWF183" s="37"/>
      <c r="QWG183" s="37"/>
      <c r="QWH183" s="37"/>
      <c r="QWI183" s="37"/>
      <c r="QWJ183" s="37"/>
      <c r="QWK183" s="37"/>
      <c r="QWL183" s="37"/>
      <c r="QWM183" s="37"/>
      <c r="QWN183" s="37"/>
      <c r="QWO183" s="37"/>
      <c r="QWP183" s="37"/>
      <c r="QWQ183" s="37"/>
      <c r="QWR183" s="37"/>
      <c r="QWS183" s="37"/>
      <c r="QWT183" s="37"/>
      <c r="QWU183" s="37"/>
      <c r="QWV183" s="37"/>
      <c r="QWW183" s="37"/>
      <c r="QWX183" s="37"/>
      <c r="QWY183" s="37"/>
      <c r="QWZ183" s="37"/>
      <c r="QXA183" s="37"/>
      <c r="QXB183" s="37"/>
      <c r="QXC183" s="37"/>
      <c r="QXD183" s="37"/>
      <c r="QXE183" s="37"/>
      <c r="QXF183" s="37"/>
      <c r="QXG183" s="37"/>
      <c r="QXH183" s="37"/>
      <c r="QXI183" s="37"/>
      <c r="QXJ183" s="37"/>
      <c r="QXK183" s="37"/>
      <c r="QXL183" s="37"/>
      <c r="QXM183" s="37"/>
      <c r="QXN183" s="37"/>
      <c r="QXO183" s="37"/>
      <c r="QXP183" s="37"/>
      <c r="QXQ183" s="37"/>
      <c r="QXR183" s="37"/>
      <c r="QXS183" s="37"/>
      <c r="QXT183" s="37"/>
      <c r="QXU183" s="37"/>
      <c r="QXV183" s="37"/>
      <c r="QXW183" s="37"/>
      <c r="QXX183" s="37"/>
      <c r="QXY183" s="37"/>
      <c r="QXZ183" s="37"/>
      <c r="QYA183" s="37"/>
      <c r="QYB183" s="37"/>
      <c r="QYC183" s="37"/>
      <c r="QYD183" s="37"/>
      <c r="QYE183" s="37"/>
      <c r="QYF183" s="37"/>
      <c r="QYG183" s="37"/>
      <c r="QYH183" s="37"/>
      <c r="QYI183" s="37"/>
      <c r="QYJ183" s="37"/>
      <c r="QYK183" s="37"/>
      <c r="QYL183" s="37"/>
      <c r="QYM183" s="37"/>
      <c r="QYN183" s="37"/>
      <c r="QYO183" s="37"/>
      <c r="QYP183" s="37"/>
      <c r="QYQ183" s="37"/>
      <c r="QYR183" s="37"/>
      <c r="QYS183" s="37"/>
      <c r="QYT183" s="37"/>
      <c r="QYU183" s="37"/>
      <c r="QYV183" s="37"/>
      <c r="QYW183" s="37"/>
      <c r="QYX183" s="37"/>
      <c r="QYY183" s="37"/>
      <c r="QYZ183" s="37"/>
      <c r="QZA183" s="37"/>
      <c r="QZB183" s="37"/>
      <c r="QZC183" s="37"/>
      <c r="QZD183" s="37"/>
      <c r="QZE183" s="37"/>
      <c r="QZF183" s="37"/>
      <c r="QZG183" s="37"/>
      <c r="QZH183" s="37"/>
      <c r="QZI183" s="37"/>
      <c r="QZJ183" s="37"/>
      <c r="QZK183" s="37"/>
      <c r="QZL183" s="37"/>
      <c r="QZM183" s="37"/>
      <c r="QZN183" s="37"/>
      <c r="QZO183" s="37"/>
      <c r="QZP183" s="37"/>
      <c r="QZQ183" s="37"/>
      <c r="QZR183" s="37"/>
      <c r="QZS183" s="37"/>
      <c r="QZT183" s="37"/>
      <c r="QZU183" s="37"/>
      <c r="QZV183" s="37"/>
      <c r="QZW183" s="37"/>
      <c r="QZX183" s="37"/>
      <c r="QZY183" s="37"/>
      <c r="QZZ183" s="37"/>
      <c r="RAA183" s="37"/>
      <c r="RAB183" s="37"/>
      <c r="RAC183" s="37"/>
      <c r="RAD183" s="37"/>
      <c r="RAE183" s="37"/>
      <c r="RAF183" s="37"/>
      <c r="RAG183" s="37"/>
      <c r="RAH183" s="37"/>
      <c r="RAI183" s="37"/>
      <c r="RAJ183" s="37"/>
      <c r="RAK183" s="37"/>
      <c r="RAL183" s="37"/>
      <c r="RAM183" s="37"/>
      <c r="RAN183" s="37"/>
      <c r="RAO183" s="37"/>
      <c r="RAP183" s="37"/>
      <c r="RAQ183" s="37"/>
      <c r="RAR183" s="37"/>
      <c r="RAS183" s="37"/>
      <c r="RAT183" s="37"/>
      <c r="RAU183" s="37"/>
      <c r="RAV183" s="37"/>
      <c r="RAW183" s="37"/>
      <c r="RAX183" s="37"/>
      <c r="RAY183" s="37"/>
      <c r="RAZ183" s="37"/>
      <c r="RBA183" s="37"/>
      <c r="RBB183" s="37"/>
      <c r="RBC183" s="37"/>
      <c r="RBD183" s="37"/>
      <c r="RBE183" s="37"/>
      <c r="RBF183" s="37"/>
      <c r="RBG183" s="37"/>
      <c r="RBH183" s="37"/>
      <c r="RBI183" s="37"/>
      <c r="RBJ183" s="37"/>
      <c r="RBK183" s="37"/>
      <c r="RBL183" s="37"/>
      <c r="RBM183" s="37"/>
      <c r="RBN183" s="37"/>
      <c r="RBO183" s="37"/>
      <c r="RBP183" s="37"/>
      <c r="RBQ183" s="37"/>
      <c r="RBR183" s="37"/>
      <c r="RBS183" s="37"/>
      <c r="RBT183" s="37"/>
      <c r="RBU183" s="37"/>
      <c r="RBV183" s="37"/>
      <c r="RBW183" s="37"/>
      <c r="RBX183" s="37"/>
      <c r="RBY183" s="37"/>
      <c r="RBZ183" s="37"/>
      <c r="RCA183" s="37"/>
      <c r="RCB183" s="37"/>
      <c r="RCC183" s="37"/>
      <c r="RCD183" s="37"/>
      <c r="RCE183" s="37"/>
      <c r="RCF183" s="37"/>
      <c r="RCG183" s="37"/>
      <c r="RCH183" s="37"/>
      <c r="RCI183" s="37"/>
      <c r="RCJ183" s="37"/>
      <c r="RCK183" s="37"/>
      <c r="RCL183" s="37"/>
      <c r="RCM183" s="37"/>
      <c r="RCN183" s="37"/>
      <c r="RCO183" s="37"/>
      <c r="RCP183" s="37"/>
      <c r="RCQ183" s="37"/>
      <c r="RCR183" s="37"/>
      <c r="RCS183" s="37"/>
      <c r="RCT183" s="37"/>
      <c r="RCU183" s="37"/>
      <c r="RCV183" s="37"/>
      <c r="RCW183" s="37"/>
      <c r="RCX183" s="37"/>
      <c r="RCY183" s="37"/>
      <c r="RCZ183" s="37"/>
      <c r="RDA183" s="37"/>
      <c r="RDB183" s="37"/>
      <c r="RDC183" s="37"/>
      <c r="RDD183" s="37"/>
      <c r="RDE183" s="37"/>
      <c r="RDF183" s="37"/>
      <c r="RDG183" s="37"/>
      <c r="RDH183" s="37"/>
      <c r="RDI183" s="37"/>
      <c r="RDJ183" s="37"/>
      <c r="RDK183" s="37"/>
      <c r="RDL183" s="37"/>
      <c r="RDM183" s="37"/>
      <c r="RDN183" s="37"/>
      <c r="RDO183" s="37"/>
      <c r="RDP183" s="37"/>
      <c r="RDQ183" s="37"/>
      <c r="RDR183" s="37"/>
      <c r="RDS183" s="37"/>
      <c r="RDT183" s="37"/>
      <c r="RDU183" s="37"/>
      <c r="RDV183" s="37"/>
      <c r="RDW183" s="37"/>
      <c r="RDX183" s="37"/>
      <c r="RDY183" s="37"/>
      <c r="RDZ183" s="37"/>
      <c r="REA183" s="37"/>
      <c r="REB183" s="37"/>
      <c r="REC183" s="37"/>
      <c r="RED183" s="37"/>
      <c r="REE183" s="37"/>
      <c r="REF183" s="37"/>
      <c r="REG183" s="37"/>
      <c r="REH183" s="37"/>
      <c r="REI183" s="37"/>
      <c r="REJ183" s="37"/>
      <c r="REK183" s="37"/>
      <c r="REL183" s="37"/>
      <c r="REM183" s="37"/>
      <c r="REN183" s="37"/>
      <c r="REO183" s="37"/>
      <c r="REP183" s="37"/>
      <c r="REQ183" s="37"/>
      <c r="RER183" s="37"/>
      <c r="RES183" s="37"/>
      <c r="RET183" s="37"/>
      <c r="REU183" s="37"/>
      <c r="REV183" s="37"/>
      <c r="REW183" s="37"/>
      <c r="REX183" s="37"/>
      <c r="REY183" s="37"/>
      <c r="REZ183" s="37"/>
      <c r="RFA183" s="37"/>
      <c r="RFB183" s="37"/>
      <c r="RFC183" s="37"/>
      <c r="RFD183" s="37"/>
      <c r="RFE183" s="37"/>
      <c r="RFF183" s="37"/>
      <c r="RFG183" s="37"/>
      <c r="RFH183" s="37"/>
      <c r="RFI183" s="37"/>
      <c r="RFJ183" s="37"/>
      <c r="RFK183" s="37"/>
      <c r="RFL183" s="37"/>
      <c r="RFM183" s="37"/>
      <c r="RFN183" s="37"/>
      <c r="RFO183" s="37"/>
      <c r="RFP183" s="37"/>
      <c r="RFQ183" s="37"/>
      <c r="RFR183" s="37"/>
      <c r="RFS183" s="37"/>
      <c r="RFT183" s="37"/>
      <c r="RFU183" s="37"/>
      <c r="RFV183" s="37"/>
      <c r="RFW183" s="37"/>
      <c r="RFX183" s="37"/>
      <c r="RFY183" s="37"/>
      <c r="RFZ183" s="37"/>
      <c r="RGA183" s="37"/>
      <c r="RGB183" s="37"/>
      <c r="RGC183" s="37"/>
      <c r="RGD183" s="37"/>
      <c r="RGE183" s="37"/>
      <c r="RGF183" s="37"/>
      <c r="RGG183" s="37"/>
      <c r="RGH183" s="37"/>
      <c r="RGI183" s="37"/>
      <c r="RGJ183" s="37"/>
      <c r="RGK183" s="37"/>
      <c r="RGL183" s="37"/>
      <c r="RGM183" s="37"/>
      <c r="RGN183" s="37"/>
      <c r="RGO183" s="37"/>
      <c r="RGP183" s="37"/>
      <c r="RGQ183" s="37"/>
      <c r="RGR183" s="37"/>
      <c r="RGS183" s="37"/>
      <c r="RGT183" s="37"/>
      <c r="RGU183" s="37"/>
      <c r="RGV183" s="37"/>
      <c r="RGW183" s="37"/>
      <c r="RGX183" s="37"/>
      <c r="RGY183" s="37"/>
      <c r="RGZ183" s="37"/>
      <c r="RHA183" s="37"/>
      <c r="RHB183" s="37"/>
      <c r="RHC183" s="37"/>
      <c r="RHD183" s="37"/>
      <c r="RHE183" s="37"/>
      <c r="RHF183" s="37"/>
      <c r="RHG183" s="37"/>
      <c r="RHH183" s="37"/>
      <c r="RHI183" s="37"/>
      <c r="RHJ183" s="37"/>
      <c r="RHK183" s="37"/>
      <c r="RHL183" s="37"/>
      <c r="RHM183" s="37"/>
      <c r="RHN183" s="37"/>
      <c r="RHO183" s="37"/>
      <c r="RHP183" s="37"/>
      <c r="RHQ183" s="37"/>
      <c r="RHR183" s="37"/>
      <c r="RHS183" s="37"/>
      <c r="RHT183" s="37"/>
      <c r="RHU183" s="37"/>
      <c r="RHV183" s="37"/>
      <c r="RHW183" s="37"/>
      <c r="RHX183" s="37"/>
      <c r="RHY183" s="37"/>
      <c r="RHZ183" s="37"/>
      <c r="RIA183" s="37"/>
      <c r="RIB183" s="37"/>
      <c r="RIC183" s="37"/>
      <c r="RID183" s="37"/>
      <c r="RIE183" s="37"/>
      <c r="RIF183" s="37"/>
      <c r="RIG183" s="37"/>
      <c r="RIH183" s="37"/>
      <c r="RII183" s="37"/>
      <c r="RIJ183" s="37"/>
      <c r="RIK183" s="37"/>
      <c r="RIL183" s="37"/>
      <c r="RIM183" s="37"/>
      <c r="RIN183" s="37"/>
      <c r="RIO183" s="37"/>
      <c r="RIP183" s="37"/>
      <c r="RIQ183" s="37"/>
      <c r="RIR183" s="37"/>
      <c r="RIS183" s="37"/>
      <c r="RIT183" s="37"/>
      <c r="RIU183" s="37"/>
      <c r="RIV183" s="37"/>
      <c r="RIW183" s="37"/>
      <c r="RIX183" s="37"/>
      <c r="RIY183" s="37"/>
      <c r="RIZ183" s="37"/>
      <c r="RJA183" s="37"/>
      <c r="RJB183" s="37"/>
      <c r="RJC183" s="37"/>
      <c r="RJD183" s="37"/>
      <c r="RJE183" s="37"/>
      <c r="RJF183" s="37"/>
      <c r="RJG183" s="37"/>
      <c r="RJH183" s="37"/>
      <c r="RJI183" s="37"/>
      <c r="RJJ183" s="37"/>
      <c r="RJK183" s="37"/>
      <c r="RJL183" s="37"/>
      <c r="RJM183" s="37"/>
      <c r="RJN183" s="37"/>
      <c r="RJO183" s="37"/>
      <c r="RJP183" s="37"/>
      <c r="RJQ183" s="37"/>
      <c r="RJR183" s="37"/>
      <c r="RJS183" s="37"/>
      <c r="RJT183" s="37"/>
      <c r="RJU183" s="37"/>
      <c r="RJV183" s="37"/>
      <c r="RJW183" s="37"/>
      <c r="RJX183" s="37"/>
      <c r="RJY183" s="37"/>
      <c r="RJZ183" s="37"/>
      <c r="RKA183" s="37"/>
      <c r="RKB183" s="37"/>
      <c r="RKC183" s="37"/>
      <c r="RKD183" s="37"/>
      <c r="RKE183" s="37"/>
      <c r="RKF183" s="37"/>
      <c r="RKG183" s="37"/>
      <c r="RKH183" s="37"/>
      <c r="RKI183" s="37"/>
      <c r="RKJ183" s="37"/>
      <c r="RKK183" s="37"/>
      <c r="RKL183" s="37"/>
      <c r="RKM183" s="37"/>
      <c r="RKN183" s="37"/>
      <c r="RKO183" s="37"/>
      <c r="RKP183" s="37"/>
      <c r="RKQ183" s="37"/>
      <c r="RKR183" s="37"/>
      <c r="RKS183" s="37"/>
      <c r="RKT183" s="37"/>
      <c r="RKU183" s="37"/>
      <c r="RKV183" s="37"/>
      <c r="RKW183" s="37"/>
      <c r="RKX183" s="37"/>
      <c r="RKY183" s="37"/>
      <c r="RKZ183" s="37"/>
      <c r="RLA183" s="37"/>
      <c r="RLB183" s="37"/>
      <c r="RLC183" s="37"/>
      <c r="RLD183" s="37"/>
      <c r="RLE183" s="37"/>
      <c r="RLF183" s="37"/>
      <c r="RLG183" s="37"/>
      <c r="RLH183" s="37"/>
      <c r="RLI183" s="37"/>
      <c r="RLJ183" s="37"/>
      <c r="RLK183" s="37"/>
      <c r="RLL183" s="37"/>
      <c r="RLM183" s="37"/>
      <c r="RLN183" s="37"/>
      <c r="RLO183" s="37"/>
      <c r="RLP183" s="37"/>
      <c r="RLQ183" s="37"/>
      <c r="RLR183" s="37"/>
      <c r="RLS183" s="37"/>
      <c r="RLT183" s="37"/>
      <c r="RLU183" s="37"/>
      <c r="RLV183" s="37"/>
      <c r="RLW183" s="37"/>
      <c r="RLX183" s="37"/>
      <c r="RLY183" s="37"/>
      <c r="RLZ183" s="37"/>
      <c r="RMA183" s="37"/>
      <c r="RMB183" s="37"/>
      <c r="RMC183" s="37"/>
      <c r="RMD183" s="37"/>
      <c r="RME183" s="37"/>
      <c r="RMF183" s="37"/>
      <c r="RMG183" s="37"/>
      <c r="RMH183" s="37"/>
      <c r="RMI183" s="37"/>
      <c r="RMJ183" s="37"/>
      <c r="RMK183" s="37"/>
      <c r="RML183" s="37"/>
      <c r="RMM183" s="37"/>
      <c r="RMN183" s="37"/>
      <c r="RMO183" s="37"/>
      <c r="RMP183" s="37"/>
      <c r="RMQ183" s="37"/>
      <c r="RMR183" s="37"/>
      <c r="RMS183" s="37"/>
      <c r="RMT183" s="37"/>
      <c r="RMU183" s="37"/>
      <c r="RMV183" s="37"/>
      <c r="RMW183" s="37"/>
      <c r="RMX183" s="37"/>
      <c r="RMY183" s="37"/>
      <c r="RMZ183" s="37"/>
      <c r="RNA183" s="37"/>
      <c r="RNB183" s="37"/>
      <c r="RNC183" s="37"/>
      <c r="RND183" s="37"/>
      <c r="RNE183" s="37"/>
      <c r="RNF183" s="37"/>
      <c r="RNG183" s="37"/>
      <c r="RNH183" s="37"/>
      <c r="RNI183" s="37"/>
      <c r="RNJ183" s="37"/>
      <c r="RNK183" s="37"/>
      <c r="RNL183" s="37"/>
      <c r="RNM183" s="37"/>
      <c r="RNN183" s="37"/>
      <c r="RNO183" s="37"/>
      <c r="RNP183" s="37"/>
      <c r="RNQ183" s="37"/>
      <c r="RNR183" s="37"/>
      <c r="RNS183" s="37"/>
      <c r="RNT183" s="37"/>
      <c r="RNU183" s="37"/>
      <c r="RNV183" s="37"/>
      <c r="RNW183" s="37"/>
      <c r="RNX183" s="37"/>
      <c r="RNY183" s="37"/>
      <c r="RNZ183" s="37"/>
      <c r="ROA183" s="37"/>
      <c r="ROB183" s="37"/>
      <c r="ROC183" s="37"/>
      <c r="ROD183" s="37"/>
      <c r="ROE183" s="37"/>
      <c r="ROF183" s="37"/>
      <c r="ROG183" s="37"/>
      <c r="ROH183" s="37"/>
      <c r="ROI183" s="37"/>
      <c r="ROJ183" s="37"/>
      <c r="ROK183" s="37"/>
      <c r="ROL183" s="37"/>
      <c r="ROM183" s="37"/>
      <c r="RON183" s="37"/>
      <c r="ROO183" s="37"/>
      <c r="ROP183" s="37"/>
      <c r="ROQ183" s="37"/>
      <c r="ROR183" s="37"/>
      <c r="ROS183" s="37"/>
      <c r="ROT183" s="37"/>
      <c r="ROU183" s="37"/>
      <c r="ROV183" s="37"/>
      <c r="ROW183" s="37"/>
      <c r="ROX183" s="37"/>
      <c r="ROY183" s="37"/>
      <c r="ROZ183" s="37"/>
      <c r="RPA183" s="37"/>
      <c r="RPB183" s="37"/>
      <c r="RPC183" s="37"/>
      <c r="RPD183" s="37"/>
      <c r="RPE183" s="37"/>
      <c r="RPF183" s="37"/>
      <c r="RPG183" s="37"/>
      <c r="RPH183" s="37"/>
      <c r="RPI183" s="37"/>
      <c r="RPJ183" s="37"/>
      <c r="RPK183" s="37"/>
      <c r="RPL183" s="37"/>
      <c r="RPM183" s="37"/>
      <c r="RPN183" s="37"/>
      <c r="RPO183" s="37"/>
      <c r="RPP183" s="37"/>
      <c r="RPQ183" s="37"/>
      <c r="RPR183" s="37"/>
      <c r="RPS183" s="37"/>
      <c r="RPT183" s="37"/>
      <c r="RPU183" s="37"/>
      <c r="RPV183" s="37"/>
      <c r="RPW183" s="37"/>
      <c r="RPX183" s="37"/>
      <c r="RPY183" s="37"/>
      <c r="RPZ183" s="37"/>
      <c r="RQA183" s="37"/>
      <c r="RQB183" s="37"/>
      <c r="RQC183" s="37"/>
      <c r="RQD183" s="37"/>
      <c r="RQE183" s="37"/>
      <c r="RQF183" s="37"/>
      <c r="RQG183" s="37"/>
      <c r="RQH183" s="37"/>
      <c r="RQI183" s="37"/>
      <c r="RQJ183" s="37"/>
      <c r="RQK183" s="37"/>
      <c r="RQL183" s="37"/>
      <c r="RQM183" s="37"/>
      <c r="RQN183" s="37"/>
      <c r="RQO183" s="37"/>
      <c r="RQP183" s="37"/>
      <c r="RQQ183" s="37"/>
      <c r="RQR183" s="37"/>
      <c r="RQS183" s="37"/>
      <c r="RQT183" s="37"/>
      <c r="RQU183" s="37"/>
      <c r="RQV183" s="37"/>
      <c r="RQW183" s="37"/>
      <c r="RQX183" s="37"/>
      <c r="RQY183" s="37"/>
      <c r="RQZ183" s="37"/>
      <c r="RRA183" s="37"/>
      <c r="RRB183" s="37"/>
      <c r="RRC183" s="37"/>
      <c r="RRD183" s="37"/>
      <c r="RRE183" s="37"/>
      <c r="RRF183" s="37"/>
      <c r="RRG183" s="37"/>
      <c r="RRH183" s="37"/>
      <c r="RRI183" s="37"/>
      <c r="RRJ183" s="37"/>
      <c r="RRK183" s="37"/>
      <c r="RRL183" s="37"/>
      <c r="RRM183" s="37"/>
      <c r="RRN183" s="37"/>
      <c r="RRO183" s="37"/>
      <c r="RRP183" s="37"/>
      <c r="RRQ183" s="37"/>
      <c r="RRR183" s="37"/>
      <c r="RRS183" s="37"/>
      <c r="RRT183" s="37"/>
      <c r="RRU183" s="37"/>
      <c r="RRV183" s="37"/>
      <c r="RRW183" s="37"/>
      <c r="RRX183" s="37"/>
      <c r="RRY183" s="37"/>
      <c r="RRZ183" s="37"/>
      <c r="RSA183" s="37"/>
      <c r="RSB183" s="37"/>
      <c r="RSC183" s="37"/>
      <c r="RSD183" s="37"/>
      <c r="RSE183" s="37"/>
      <c r="RSF183" s="37"/>
      <c r="RSG183" s="37"/>
      <c r="RSH183" s="37"/>
      <c r="RSI183" s="37"/>
      <c r="RSJ183" s="37"/>
      <c r="RSK183" s="37"/>
      <c r="RSL183" s="37"/>
      <c r="RSM183" s="37"/>
      <c r="RSN183" s="37"/>
      <c r="RSO183" s="37"/>
      <c r="RSP183" s="37"/>
      <c r="RSQ183" s="37"/>
      <c r="RSR183" s="37"/>
      <c r="RSS183" s="37"/>
      <c r="RST183" s="37"/>
      <c r="RSU183" s="37"/>
      <c r="RSV183" s="37"/>
      <c r="RSW183" s="37"/>
      <c r="RSX183" s="37"/>
      <c r="RSY183" s="37"/>
      <c r="RSZ183" s="37"/>
      <c r="RTA183" s="37"/>
      <c r="RTB183" s="37"/>
      <c r="RTC183" s="37"/>
      <c r="RTD183" s="37"/>
      <c r="RTE183" s="37"/>
      <c r="RTF183" s="37"/>
      <c r="RTG183" s="37"/>
      <c r="RTH183" s="37"/>
      <c r="RTI183" s="37"/>
      <c r="RTJ183" s="37"/>
      <c r="RTK183" s="37"/>
      <c r="RTL183" s="37"/>
      <c r="RTM183" s="37"/>
      <c r="RTN183" s="37"/>
      <c r="RTO183" s="37"/>
      <c r="RTP183" s="37"/>
      <c r="RTQ183" s="37"/>
      <c r="RTR183" s="37"/>
      <c r="RTS183" s="37"/>
      <c r="RTT183" s="37"/>
      <c r="RTU183" s="37"/>
      <c r="RTV183" s="37"/>
      <c r="RTW183" s="37"/>
      <c r="RTX183" s="37"/>
      <c r="RTY183" s="37"/>
      <c r="RTZ183" s="37"/>
      <c r="RUA183" s="37"/>
      <c r="RUB183" s="37"/>
      <c r="RUC183" s="37"/>
      <c r="RUD183" s="37"/>
      <c r="RUE183" s="37"/>
      <c r="RUF183" s="37"/>
      <c r="RUG183" s="37"/>
      <c r="RUH183" s="37"/>
      <c r="RUI183" s="37"/>
      <c r="RUJ183" s="37"/>
      <c r="RUK183" s="37"/>
      <c r="RUL183" s="37"/>
      <c r="RUM183" s="37"/>
      <c r="RUN183" s="37"/>
      <c r="RUO183" s="37"/>
      <c r="RUP183" s="37"/>
      <c r="RUQ183" s="37"/>
      <c r="RUR183" s="37"/>
      <c r="RUS183" s="37"/>
      <c r="RUT183" s="37"/>
      <c r="RUU183" s="37"/>
      <c r="RUV183" s="37"/>
      <c r="RUW183" s="37"/>
      <c r="RUX183" s="37"/>
      <c r="RUY183" s="37"/>
      <c r="RUZ183" s="37"/>
      <c r="RVA183" s="37"/>
      <c r="RVB183" s="37"/>
      <c r="RVC183" s="37"/>
      <c r="RVD183" s="37"/>
      <c r="RVE183" s="37"/>
      <c r="RVF183" s="37"/>
      <c r="RVG183" s="37"/>
      <c r="RVH183" s="37"/>
      <c r="RVI183" s="37"/>
      <c r="RVJ183" s="37"/>
      <c r="RVK183" s="37"/>
      <c r="RVL183" s="37"/>
      <c r="RVM183" s="37"/>
      <c r="RVN183" s="37"/>
      <c r="RVO183" s="37"/>
      <c r="RVP183" s="37"/>
      <c r="RVQ183" s="37"/>
      <c r="RVR183" s="37"/>
      <c r="RVS183" s="37"/>
      <c r="RVT183" s="37"/>
      <c r="RVU183" s="37"/>
      <c r="RVV183" s="37"/>
      <c r="RVW183" s="37"/>
      <c r="RVX183" s="37"/>
      <c r="RVY183" s="37"/>
      <c r="RVZ183" s="37"/>
      <c r="RWA183" s="37"/>
      <c r="RWB183" s="37"/>
      <c r="RWC183" s="37"/>
      <c r="RWD183" s="37"/>
      <c r="RWE183" s="37"/>
      <c r="RWF183" s="37"/>
      <c r="RWG183" s="37"/>
      <c r="RWH183" s="37"/>
      <c r="RWI183" s="37"/>
      <c r="RWJ183" s="37"/>
      <c r="RWK183" s="37"/>
      <c r="RWL183" s="37"/>
      <c r="RWM183" s="37"/>
      <c r="RWN183" s="37"/>
      <c r="RWO183" s="37"/>
      <c r="RWP183" s="37"/>
      <c r="RWQ183" s="37"/>
      <c r="RWR183" s="37"/>
      <c r="RWS183" s="37"/>
      <c r="RWT183" s="37"/>
      <c r="RWU183" s="37"/>
      <c r="RWV183" s="37"/>
      <c r="RWW183" s="37"/>
      <c r="RWX183" s="37"/>
      <c r="RWY183" s="37"/>
      <c r="RWZ183" s="37"/>
      <c r="RXA183" s="37"/>
      <c r="RXB183" s="37"/>
      <c r="RXC183" s="37"/>
      <c r="RXD183" s="37"/>
      <c r="RXE183" s="37"/>
      <c r="RXF183" s="37"/>
      <c r="RXG183" s="37"/>
      <c r="RXH183" s="37"/>
      <c r="RXI183" s="37"/>
      <c r="RXJ183" s="37"/>
      <c r="RXK183" s="37"/>
      <c r="RXL183" s="37"/>
      <c r="RXM183" s="37"/>
      <c r="RXN183" s="37"/>
      <c r="RXO183" s="37"/>
      <c r="RXP183" s="37"/>
      <c r="RXQ183" s="37"/>
      <c r="RXR183" s="37"/>
      <c r="RXS183" s="37"/>
      <c r="RXT183" s="37"/>
      <c r="RXU183" s="37"/>
      <c r="RXV183" s="37"/>
      <c r="RXW183" s="37"/>
      <c r="RXX183" s="37"/>
      <c r="RXY183" s="37"/>
      <c r="RXZ183" s="37"/>
      <c r="RYA183" s="37"/>
      <c r="RYB183" s="37"/>
      <c r="RYC183" s="37"/>
      <c r="RYD183" s="37"/>
      <c r="RYE183" s="37"/>
      <c r="RYF183" s="37"/>
      <c r="RYG183" s="37"/>
      <c r="RYH183" s="37"/>
      <c r="RYI183" s="37"/>
      <c r="RYJ183" s="37"/>
      <c r="RYK183" s="37"/>
      <c r="RYL183" s="37"/>
      <c r="RYM183" s="37"/>
      <c r="RYN183" s="37"/>
      <c r="RYO183" s="37"/>
      <c r="RYP183" s="37"/>
      <c r="RYQ183" s="37"/>
      <c r="RYR183" s="37"/>
      <c r="RYS183" s="37"/>
      <c r="RYT183" s="37"/>
      <c r="RYU183" s="37"/>
      <c r="RYV183" s="37"/>
      <c r="RYW183" s="37"/>
      <c r="RYX183" s="37"/>
      <c r="RYY183" s="37"/>
      <c r="RYZ183" s="37"/>
      <c r="RZA183" s="37"/>
      <c r="RZB183" s="37"/>
      <c r="RZC183" s="37"/>
      <c r="RZD183" s="37"/>
      <c r="RZE183" s="37"/>
      <c r="RZF183" s="37"/>
      <c r="RZG183" s="37"/>
      <c r="RZH183" s="37"/>
      <c r="RZI183" s="37"/>
      <c r="RZJ183" s="37"/>
      <c r="RZK183" s="37"/>
      <c r="RZL183" s="37"/>
      <c r="RZM183" s="37"/>
      <c r="RZN183" s="37"/>
      <c r="RZO183" s="37"/>
      <c r="RZP183" s="37"/>
      <c r="RZQ183" s="37"/>
      <c r="RZR183" s="37"/>
      <c r="RZS183" s="37"/>
      <c r="RZT183" s="37"/>
      <c r="RZU183" s="37"/>
      <c r="RZV183" s="37"/>
      <c r="RZW183" s="37"/>
      <c r="RZX183" s="37"/>
      <c r="RZY183" s="37"/>
      <c r="RZZ183" s="37"/>
      <c r="SAA183" s="37"/>
      <c r="SAB183" s="37"/>
      <c r="SAC183" s="37"/>
      <c r="SAD183" s="37"/>
      <c r="SAE183" s="37"/>
      <c r="SAF183" s="37"/>
      <c r="SAG183" s="37"/>
      <c r="SAH183" s="37"/>
      <c r="SAI183" s="37"/>
      <c r="SAJ183" s="37"/>
      <c r="SAK183" s="37"/>
      <c r="SAL183" s="37"/>
      <c r="SAM183" s="37"/>
      <c r="SAN183" s="37"/>
      <c r="SAO183" s="37"/>
      <c r="SAP183" s="37"/>
      <c r="SAQ183" s="37"/>
      <c r="SAR183" s="37"/>
      <c r="SAS183" s="37"/>
      <c r="SAT183" s="37"/>
      <c r="SAU183" s="37"/>
      <c r="SAV183" s="37"/>
      <c r="SAW183" s="37"/>
      <c r="SAX183" s="37"/>
      <c r="SAY183" s="37"/>
      <c r="SAZ183" s="37"/>
      <c r="SBA183" s="37"/>
      <c r="SBB183" s="37"/>
      <c r="SBC183" s="37"/>
      <c r="SBD183" s="37"/>
      <c r="SBE183" s="37"/>
      <c r="SBF183" s="37"/>
      <c r="SBG183" s="37"/>
      <c r="SBH183" s="37"/>
      <c r="SBI183" s="37"/>
      <c r="SBJ183" s="37"/>
      <c r="SBK183" s="37"/>
      <c r="SBL183" s="37"/>
      <c r="SBM183" s="37"/>
      <c r="SBN183" s="37"/>
      <c r="SBO183" s="37"/>
      <c r="SBP183" s="37"/>
      <c r="SBQ183" s="37"/>
      <c r="SBR183" s="37"/>
      <c r="SBS183" s="37"/>
      <c r="SBT183" s="37"/>
      <c r="SBU183" s="37"/>
      <c r="SBV183" s="37"/>
      <c r="SBW183" s="37"/>
      <c r="SBX183" s="37"/>
      <c r="SBY183" s="37"/>
      <c r="SBZ183" s="37"/>
      <c r="SCA183" s="37"/>
      <c r="SCB183" s="37"/>
      <c r="SCC183" s="37"/>
      <c r="SCD183" s="37"/>
      <c r="SCE183" s="37"/>
      <c r="SCF183" s="37"/>
      <c r="SCG183" s="37"/>
      <c r="SCH183" s="37"/>
      <c r="SCI183" s="37"/>
      <c r="SCJ183" s="37"/>
      <c r="SCK183" s="37"/>
      <c r="SCL183" s="37"/>
      <c r="SCM183" s="37"/>
      <c r="SCN183" s="37"/>
      <c r="SCO183" s="37"/>
      <c r="SCP183" s="37"/>
      <c r="SCQ183" s="37"/>
      <c r="SCR183" s="37"/>
      <c r="SCS183" s="37"/>
      <c r="SCT183" s="37"/>
      <c r="SCU183" s="37"/>
      <c r="SCV183" s="37"/>
      <c r="SCW183" s="37"/>
      <c r="SCX183" s="37"/>
      <c r="SCY183" s="37"/>
      <c r="SCZ183" s="37"/>
      <c r="SDA183" s="37"/>
      <c r="SDB183" s="37"/>
      <c r="SDC183" s="37"/>
      <c r="SDD183" s="37"/>
      <c r="SDE183" s="37"/>
      <c r="SDF183" s="37"/>
      <c r="SDG183" s="37"/>
      <c r="SDH183" s="37"/>
      <c r="SDI183" s="37"/>
      <c r="SDJ183" s="37"/>
      <c r="SDK183" s="37"/>
      <c r="SDL183" s="37"/>
      <c r="SDM183" s="37"/>
      <c r="SDN183" s="37"/>
      <c r="SDO183" s="37"/>
      <c r="SDP183" s="37"/>
      <c r="SDQ183" s="37"/>
      <c r="SDR183" s="37"/>
      <c r="SDS183" s="37"/>
      <c r="SDT183" s="37"/>
      <c r="SDU183" s="37"/>
      <c r="SDV183" s="37"/>
      <c r="SDW183" s="37"/>
      <c r="SDX183" s="37"/>
      <c r="SDY183" s="37"/>
      <c r="SDZ183" s="37"/>
      <c r="SEA183" s="37"/>
      <c r="SEB183" s="37"/>
      <c r="SEC183" s="37"/>
      <c r="SED183" s="37"/>
      <c r="SEE183" s="37"/>
      <c r="SEF183" s="37"/>
      <c r="SEG183" s="37"/>
      <c r="SEH183" s="37"/>
      <c r="SEI183" s="37"/>
      <c r="SEJ183" s="37"/>
      <c r="SEK183" s="37"/>
      <c r="SEL183" s="37"/>
      <c r="SEM183" s="37"/>
      <c r="SEN183" s="37"/>
      <c r="SEO183" s="37"/>
      <c r="SEP183" s="37"/>
      <c r="SEQ183" s="37"/>
      <c r="SER183" s="37"/>
      <c r="SES183" s="37"/>
      <c r="SET183" s="37"/>
      <c r="SEU183" s="37"/>
      <c r="SEV183" s="37"/>
      <c r="SEW183" s="37"/>
      <c r="SEX183" s="37"/>
      <c r="SEY183" s="37"/>
      <c r="SEZ183" s="37"/>
      <c r="SFA183" s="37"/>
      <c r="SFB183" s="37"/>
      <c r="SFC183" s="37"/>
      <c r="SFD183" s="37"/>
      <c r="SFE183" s="37"/>
      <c r="SFF183" s="37"/>
      <c r="SFG183" s="37"/>
      <c r="SFH183" s="37"/>
      <c r="SFI183" s="37"/>
      <c r="SFJ183" s="37"/>
      <c r="SFK183" s="37"/>
      <c r="SFL183" s="37"/>
      <c r="SFM183" s="37"/>
      <c r="SFN183" s="37"/>
      <c r="SFO183" s="37"/>
      <c r="SFP183" s="37"/>
      <c r="SFQ183" s="37"/>
      <c r="SFR183" s="37"/>
      <c r="SFS183" s="37"/>
      <c r="SFT183" s="37"/>
      <c r="SFU183" s="37"/>
      <c r="SFV183" s="37"/>
      <c r="SFW183" s="37"/>
      <c r="SFX183" s="37"/>
      <c r="SFY183" s="37"/>
      <c r="SFZ183" s="37"/>
      <c r="SGA183" s="37"/>
      <c r="SGB183" s="37"/>
      <c r="SGC183" s="37"/>
      <c r="SGD183" s="37"/>
      <c r="SGE183" s="37"/>
      <c r="SGF183" s="37"/>
      <c r="SGG183" s="37"/>
      <c r="SGH183" s="37"/>
      <c r="SGI183" s="37"/>
      <c r="SGJ183" s="37"/>
      <c r="SGK183" s="37"/>
      <c r="SGL183" s="37"/>
      <c r="SGM183" s="37"/>
      <c r="SGN183" s="37"/>
      <c r="SGO183" s="37"/>
      <c r="SGP183" s="37"/>
      <c r="SGQ183" s="37"/>
      <c r="SGR183" s="37"/>
      <c r="SGS183" s="37"/>
      <c r="SGT183" s="37"/>
      <c r="SGU183" s="37"/>
      <c r="SGV183" s="37"/>
      <c r="SGW183" s="37"/>
      <c r="SGX183" s="37"/>
      <c r="SGY183" s="37"/>
      <c r="SGZ183" s="37"/>
      <c r="SHA183" s="37"/>
      <c r="SHB183" s="37"/>
      <c r="SHC183" s="37"/>
      <c r="SHD183" s="37"/>
      <c r="SHE183" s="37"/>
      <c r="SHF183" s="37"/>
      <c r="SHG183" s="37"/>
      <c r="SHH183" s="37"/>
      <c r="SHI183" s="37"/>
      <c r="SHJ183" s="37"/>
      <c r="SHK183" s="37"/>
      <c r="SHL183" s="37"/>
      <c r="SHM183" s="37"/>
      <c r="SHN183" s="37"/>
      <c r="SHO183" s="37"/>
      <c r="SHP183" s="37"/>
      <c r="SHQ183" s="37"/>
      <c r="SHR183" s="37"/>
      <c r="SHS183" s="37"/>
      <c r="SHT183" s="37"/>
      <c r="SHU183" s="37"/>
      <c r="SHV183" s="37"/>
      <c r="SHW183" s="37"/>
      <c r="SHX183" s="37"/>
      <c r="SHY183" s="37"/>
      <c r="SHZ183" s="37"/>
      <c r="SIA183" s="37"/>
      <c r="SIB183" s="37"/>
      <c r="SIC183" s="37"/>
      <c r="SID183" s="37"/>
      <c r="SIE183" s="37"/>
      <c r="SIF183" s="37"/>
      <c r="SIG183" s="37"/>
      <c r="SIH183" s="37"/>
      <c r="SII183" s="37"/>
      <c r="SIJ183" s="37"/>
      <c r="SIK183" s="37"/>
      <c r="SIL183" s="37"/>
      <c r="SIM183" s="37"/>
      <c r="SIN183" s="37"/>
      <c r="SIO183" s="37"/>
      <c r="SIP183" s="37"/>
      <c r="SIQ183" s="37"/>
      <c r="SIR183" s="37"/>
      <c r="SIS183" s="37"/>
      <c r="SIT183" s="37"/>
      <c r="SIU183" s="37"/>
      <c r="SIV183" s="37"/>
      <c r="SIW183" s="37"/>
      <c r="SIX183" s="37"/>
      <c r="SIY183" s="37"/>
      <c r="SIZ183" s="37"/>
      <c r="SJA183" s="37"/>
      <c r="SJB183" s="37"/>
      <c r="SJC183" s="37"/>
      <c r="SJD183" s="37"/>
      <c r="SJE183" s="37"/>
      <c r="SJF183" s="37"/>
      <c r="SJG183" s="37"/>
      <c r="SJH183" s="37"/>
      <c r="SJI183" s="37"/>
      <c r="SJJ183" s="37"/>
      <c r="SJK183" s="37"/>
      <c r="SJL183" s="37"/>
      <c r="SJM183" s="37"/>
      <c r="SJN183" s="37"/>
      <c r="SJO183" s="37"/>
      <c r="SJP183" s="37"/>
      <c r="SJQ183" s="37"/>
      <c r="SJR183" s="37"/>
      <c r="SJS183" s="37"/>
      <c r="SJT183" s="37"/>
      <c r="SJU183" s="37"/>
      <c r="SJV183" s="37"/>
      <c r="SJW183" s="37"/>
      <c r="SJX183" s="37"/>
      <c r="SJY183" s="37"/>
      <c r="SJZ183" s="37"/>
      <c r="SKA183" s="37"/>
      <c r="SKB183" s="37"/>
      <c r="SKC183" s="37"/>
      <c r="SKD183" s="37"/>
      <c r="SKE183" s="37"/>
      <c r="SKF183" s="37"/>
      <c r="SKG183" s="37"/>
      <c r="SKH183" s="37"/>
      <c r="SKI183" s="37"/>
      <c r="SKJ183" s="37"/>
      <c r="SKK183" s="37"/>
      <c r="SKL183" s="37"/>
      <c r="SKM183" s="37"/>
      <c r="SKN183" s="37"/>
      <c r="SKO183" s="37"/>
      <c r="SKP183" s="37"/>
      <c r="SKQ183" s="37"/>
      <c r="SKR183" s="37"/>
      <c r="SKS183" s="37"/>
      <c r="SKT183" s="37"/>
      <c r="SKU183" s="37"/>
      <c r="SKV183" s="37"/>
      <c r="SKW183" s="37"/>
      <c r="SKX183" s="37"/>
      <c r="SKY183" s="37"/>
      <c r="SKZ183" s="37"/>
      <c r="SLA183" s="37"/>
      <c r="SLB183" s="37"/>
      <c r="SLC183" s="37"/>
      <c r="SLD183" s="37"/>
      <c r="SLE183" s="37"/>
      <c r="SLF183" s="37"/>
      <c r="SLG183" s="37"/>
      <c r="SLH183" s="37"/>
      <c r="SLI183" s="37"/>
      <c r="SLJ183" s="37"/>
      <c r="SLK183" s="37"/>
      <c r="SLL183" s="37"/>
      <c r="SLM183" s="37"/>
      <c r="SLN183" s="37"/>
      <c r="SLO183" s="37"/>
      <c r="SLP183" s="37"/>
      <c r="SLQ183" s="37"/>
      <c r="SLR183" s="37"/>
      <c r="SLS183" s="37"/>
      <c r="SLT183" s="37"/>
      <c r="SLU183" s="37"/>
      <c r="SLV183" s="37"/>
      <c r="SLW183" s="37"/>
      <c r="SLX183" s="37"/>
      <c r="SLY183" s="37"/>
      <c r="SLZ183" s="37"/>
      <c r="SMA183" s="37"/>
      <c r="SMB183" s="37"/>
      <c r="SMC183" s="37"/>
      <c r="SMD183" s="37"/>
      <c r="SME183" s="37"/>
      <c r="SMF183" s="37"/>
      <c r="SMG183" s="37"/>
      <c r="SMH183" s="37"/>
      <c r="SMI183" s="37"/>
      <c r="SMJ183" s="37"/>
      <c r="SMK183" s="37"/>
      <c r="SML183" s="37"/>
      <c r="SMM183" s="37"/>
      <c r="SMN183" s="37"/>
      <c r="SMO183" s="37"/>
      <c r="SMP183" s="37"/>
      <c r="SMQ183" s="37"/>
      <c r="SMR183" s="37"/>
      <c r="SMS183" s="37"/>
      <c r="SMT183" s="37"/>
      <c r="SMU183" s="37"/>
      <c r="SMV183" s="37"/>
      <c r="SMW183" s="37"/>
      <c r="SMX183" s="37"/>
      <c r="SMY183" s="37"/>
      <c r="SMZ183" s="37"/>
      <c r="SNA183" s="37"/>
      <c r="SNB183" s="37"/>
      <c r="SNC183" s="37"/>
      <c r="SND183" s="37"/>
      <c r="SNE183" s="37"/>
      <c r="SNF183" s="37"/>
      <c r="SNG183" s="37"/>
      <c r="SNH183" s="37"/>
      <c r="SNI183" s="37"/>
      <c r="SNJ183" s="37"/>
      <c r="SNK183" s="37"/>
      <c r="SNL183" s="37"/>
      <c r="SNM183" s="37"/>
      <c r="SNN183" s="37"/>
      <c r="SNO183" s="37"/>
      <c r="SNP183" s="37"/>
      <c r="SNQ183" s="37"/>
      <c r="SNR183" s="37"/>
      <c r="SNS183" s="37"/>
      <c r="SNT183" s="37"/>
      <c r="SNU183" s="37"/>
      <c r="SNV183" s="37"/>
      <c r="SNW183" s="37"/>
      <c r="SNX183" s="37"/>
      <c r="SNY183" s="37"/>
      <c r="SNZ183" s="37"/>
      <c r="SOA183" s="37"/>
      <c r="SOB183" s="37"/>
      <c r="SOC183" s="37"/>
      <c r="SOD183" s="37"/>
      <c r="SOE183" s="37"/>
      <c r="SOF183" s="37"/>
      <c r="SOG183" s="37"/>
      <c r="SOH183" s="37"/>
      <c r="SOI183" s="37"/>
      <c r="SOJ183" s="37"/>
      <c r="SOK183" s="37"/>
      <c r="SOL183" s="37"/>
      <c r="SOM183" s="37"/>
      <c r="SON183" s="37"/>
      <c r="SOO183" s="37"/>
      <c r="SOP183" s="37"/>
      <c r="SOQ183" s="37"/>
      <c r="SOR183" s="37"/>
      <c r="SOS183" s="37"/>
      <c r="SOT183" s="37"/>
      <c r="SOU183" s="37"/>
      <c r="SOV183" s="37"/>
      <c r="SOW183" s="37"/>
      <c r="SOX183" s="37"/>
      <c r="SOY183" s="37"/>
      <c r="SOZ183" s="37"/>
      <c r="SPA183" s="37"/>
      <c r="SPB183" s="37"/>
      <c r="SPC183" s="37"/>
      <c r="SPD183" s="37"/>
      <c r="SPE183" s="37"/>
      <c r="SPF183" s="37"/>
      <c r="SPG183" s="37"/>
      <c r="SPH183" s="37"/>
      <c r="SPI183" s="37"/>
      <c r="SPJ183" s="37"/>
      <c r="SPK183" s="37"/>
      <c r="SPL183" s="37"/>
      <c r="SPM183" s="37"/>
      <c r="SPN183" s="37"/>
      <c r="SPO183" s="37"/>
      <c r="SPP183" s="37"/>
      <c r="SPQ183" s="37"/>
      <c r="SPR183" s="37"/>
      <c r="SPS183" s="37"/>
      <c r="SPT183" s="37"/>
      <c r="SPU183" s="37"/>
      <c r="SPV183" s="37"/>
      <c r="SPW183" s="37"/>
      <c r="SPX183" s="37"/>
      <c r="SPY183" s="37"/>
      <c r="SPZ183" s="37"/>
      <c r="SQA183" s="37"/>
      <c r="SQB183" s="37"/>
      <c r="SQC183" s="37"/>
      <c r="SQD183" s="37"/>
      <c r="SQE183" s="37"/>
      <c r="SQF183" s="37"/>
      <c r="SQG183" s="37"/>
      <c r="SQH183" s="37"/>
      <c r="SQI183" s="37"/>
      <c r="SQJ183" s="37"/>
      <c r="SQK183" s="37"/>
      <c r="SQL183" s="37"/>
      <c r="SQM183" s="37"/>
      <c r="SQN183" s="37"/>
      <c r="SQO183" s="37"/>
      <c r="SQP183" s="37"/>
      <c r="SQQ183" s="37"/>
      <c r="SQR183" s="37"/>
      <c r="SQS183" s="37"/>
      <c r="SQT183" s="37"/>
      <c r="SQU183" s="37"/>
      <c r="SQV183" s="37"/>
      <c r="SQW183" s="37"/>
      <c r="SQX183" s="37"/>
      <c r="SQY183" s="37"/>
      <c r="SQZ183" s="37"/>
      <c r="SRA183" s="37"/>
      <c r="SRB183" s="37"/>
      <c r="SRC183" s="37"/>
      <c r="SRD183" s="37"/>
      <c r="SRE183" s="37"/>
      <c r="SRF183" s="37"/>
      <c r="SRG183" s="37"/>
      <c r="SRH183" s="37"/>
      <c r="SRI183" s="37"/>
      <c r="SRJ183" s="37"/>
      <c r="SRK183" s="37"/>
      <c r="SRL183" s="37"/>
      <c r="SRM183" s="37"/>
      <c r="SRN183" s="37"/>
      <c r="SRO183" s="37"/>
      <c r="SRP183" s="37"/>
      <c r="SRQ183" s="37"/>
      <c r="SRR183" s="37"/>
      <c r="SRS183" s="37"/>
      <c r="SRT183" s="37"/>
      <c r="SRU183" s="37"/>
      <c r="SRV183" s="37"/>
      <c r="SRW183" s="37"/>
      <c r="SRX183" s="37"/>
      <c r="SRY183" s="37"/>
      <c r="SRZ183" s="37"/>
      <c r="SSA183" s="37"/>
      <c r="SSB183" s="37"/>
      <c r="SSC183" s="37"/>
      <c r="SSD183" s="37"/>
      <c r="SSE183" s="37"/>
      <c r="SSF183" s="37"/>
      <c r="SSG183" s="37"/>
      <c r="SSH183" s="37"/>
      <c r="SSI183" s="37"/>
      <c r="SSJ183" s="37"/>
      <c r="SSK183" s="37"/>
      <c r="SSL183" s="37"/>
      <c r="SSM183" s="37"/>
      <c r="SSN183" s="37"/>
      <c r="SSO183" s="37"/>
      <c r="SSP183" s="37"/>
      <c r="SSQ183" s="37"/>
      <c r="SSR183" s="37"/>
      <c r="SSS183" s="37"/>
      <c r="SST183" s="37"/>
      <c r="SSU183" s="37"/>
      <c r="SSV183" s="37"/>
      <c r="SSW183" s="37"/>
      <c r="SSX183" s="37"/>
      <c r="SSY183" s="37"/>
      <c r="SSZ183" s="37"/>
      <c r="STA183" s="37"/>
      <c r="STB183" s="37"/>
      <c r="STC183" s="37"/>
      <c r="STD183" s="37"/>
      <c r="STE183" s="37"/>
      <c r="STF183" s="37"/>
      <c r="STG183" s="37"/>
      <c r="STH183" s="37"/>
      <c r="STI183" s="37"/>
      <c r="STJ183" s="37"/>
      <c r="STK183" s="37"/>
      <c r="STL183" s="37"/>
      <c r="STM183" s="37"/>
      <c r="STN183" s="37"/>
      <c r="STO183" s="37"/>
      <c r="STP183" s="37"/>
      <c r="STQ183" s="37"/>
      <c r="STR183" s="37"/>
      <c r="STS183" s="37"/>
      <c r="STT183" s="37"/>
      <c r="STU183" s="37"/>
      <c r="STV183" s="37"/>
      <c r="STW183" s="37"/>
      <c r="STX183" s="37"/>
      <c r="STY183" s="37"/>
      <c r="STZ183" s="37"/>
      <c r="SUA183" s="37"/>
      <c r="SUB183" s="37"/>
      <c r="SUC183" s="37"/>
      <c r="SUD183" s="37"/>
      <c r="SUE183" s="37"/>
      <c r="SUF183" s="37"/>
      <c r="SUG183" s="37"/>
      <c r="SUH183" s="37"/>
      <c r="SUI183" s="37"/>
      <c r="SUJ183" s="37"/>
      <c r="SUK183" s="37"/>
      <c r="SUL183" s="37"/>
      <c r="SUM183" s="37"/>
      <c r="SUN183" s="37"/>
      <c r="SUO183" s="37"/>
      <c r="SUP183" s="37"/>
      <c r="SUQ183" s="37"/>
      <c r="SUR183" s="37"/>
      <c r="SUS183" s="37"/>
      <c r="SUT183" s="37"/>
      <c r="SUU183" s="37"/>
      <c r="SUV183" s="37"/>
      <c r="SUW183" s="37"/>
      <c r="SUX183" s="37"/>
      <c r="SUY183" s="37"/>
      <c r="SUZ183" s="37"/>
      <c r="SVA183" s="37"/>
      <c r="SVB183" s="37"/>
      <c r="SVC183" s="37"/>
      <c r="SVD183" s="37"/>
      <c r="SVE183" s="37"/>
      <c r="SVF183" s="37"/>
      <c r="SVG183" s="37"/>
      <c r="SVH183" s="37"/>
      <c r="SVI183" s="37"/>
      <c r="SVJ183" s="37"/>
      <c r="SVK183" s="37"/>
      <c r="SVL183" s="37"/>
      <c r="SVM183" s="37"/>
      <c r="SVN183" s="37"/>
      <c r="SVO183" s="37"/>
      <c r="SVP183" s="37"/>
      <c r="SVQ183" s="37"/>
      <c r="SVR183" s="37"/>
      <c r="SVS183" s="37"/>
      <c r="SVT183" s="37"/>
      <c r="SVU183" s="37"/>
      <c r="SVV183" s="37"/>
      <c r="SVW183" s="37"/>
      <c r="SVX183" s="37"/>
      <c r="SVY183" s="37"/>
      <c r="SVZ183" s="37"/>
      <c r="SWA183" s="37"/>
      <c r="SWB183" s="37"/>
      <c r="SWC183" s="37"/>
      <c r="SWD183" s="37"/>
      <c r="SWE183" s="37"/>
      <c r="SWF183" s="37"/>
      <c r="SWG183" s="37"/>
      <c r="SWH183" s="37"/>
      <c r="SWI183" s="37"/>
      <c r="SWJ183" s="37"/>
      <c r="SWK183" s="37"/>
      <c r="SWL183" s="37"/>
      <c r="SWM183" s="37"/>
      <c r="SWN183" s="37"/>
      <c r="SWO183" s="37"/>
      <c r="SWP183" s="37"/>
      <c r="SWQ183" s="37"/>
      <c r="SWR183" s="37"/>
      <c r="SWS183" s="37"/>
      <c r="SWT183" s="37"/>
      <c r="SWU183" s="37"/>
      <c r="SWV183" s="37"/>
      <c r="SWW183" s="37"/>
      <c r="SWX183" s="37"/>
      <c r="SWY183" s="37"/>
      <c r="SWZ183" s="37"/>
      <c r="SXA183" s="37"/>
      <c r="SXB183" s="37"/>
      <c r="SXC183" s="37"/>
      <c r="SXD183" s="37"/>
      <c r="SXE183" s="37"/>
      <c r="SXF183" s="37"/>
      <c r="SXG183" s="37"/>
      <c r="SXH183" s="37"/>
      <c r="SXI183" s="37"/>
      <c r="SXJ183" s="37"/>
      <c r="SXK183" s="37"/>
      <c r="SXL183" s="37"/>
      <c r="SXM183" s="37"/>
      <c r="SXN183" s="37"/>
      <c r="SXO183" s="37"/>
      <c r="SXP183" s="37"/>
      <c r="SXQ183" s="37"/>
      <c r="SXR183" s="37"/>
      <c r="SXS183" s="37"/>
      <c r="SXT183" s="37"/>
      <c r="SXU183" s="37"/>
      <c r="SXV183" s="37"/>
      <c r="SXW183" s="37"/>
      <c r="SXX183" s="37"/>
      <c r="SXY183" s="37"/>
      <c r="SXZ183" s="37"/>
      <c r="SYA183" s="37"/>
      <c r="SYB183" s="37"/>
      <c r="SYC183" s="37"/>
      <c r="SYD183" s="37"/>
      <c r="SYE183" s="37"/>
      <c r="SYF183" s="37"/>
      <c r="SYG183" s="37"/>
      <c r="SYH183" s="37"/>
      <c r="SYI183" s="37"/>
      <c r="SYJ183" s="37"/>
      <c r="SYK183" s="37"/>
      <c r="SYL183" s="37"/>
      <c r="SYM183" s="37"/>
      <c r="SYN183" s="37"/>
      <c r="SYO183" s="37"/>
      <c r="SYP183" s="37"/>
      <c r="SYQ183" s="37"/>
      <c r="SYR183" s="37"/>
      <c r="SYS183" s="37"/>
      <c r="SYT183" s="37"/>
      <c r="SYU183" s="37"/>
      <c r="SYV183" s="37"/>
      <c r="SYW183" s="37"/>
      <c r="SYX183" s="37"/>
      <c r="SYY183" s="37"/>
      <c r="SYZ183" s="37"/>
      <c r="SZA183" s="37"/>
      <c r="SZB183" s="37"/>
      <c r="SZC183" s="37"/>
      <c r="SZD183" s="37"/>
      <c r="SZE183" s="37"/>
      <c r="SZF183" s="37"/>
      <c r="SZG183" s="37"/>
      <c r="SZH183" s="37"/>
      <c r="SZI183" s="37"/>
      <c r="SZJ183" s="37"/>
      <c r="SZK183" s="37"/>
      <c r="SZL183" s="37"/>
      <c r="SZM183" s="37"/>
      <c r="SZN183" s="37"/>
      <c r="SZO183" s="37"/>
      <c r="SZP183" s="37"/>
      <c r="SZQ183" s="37"/>
      <c r="SZR183" s="37"/>
      <c r="SZS183" s="37"/>
      <c r="SZT183" s="37"/>
      <c r="SZU183" s="37"/>
      <c r="SZV183" s="37"/>
      <c r="SZW183" s="37"/>
      <c r="SZX183" s="37"/>
      <c r="SZY183" s="37"/>
      <c r="SZZ183" s="37"/>
      <c r="TAA183" s="37"/>
      <c r="TAB183" s="37"/>
      <c r="TAC183" s="37"/>
      <c r="TAD183" s="37"/>
      <c r="TAE183" s="37"/>
      <c r="TAF183" s="37"/>
      <c r="TAG183" s="37"/>
      <c r="TAH183" s="37"/>
      <c r="TAI183" s="37"/>
      <c r="TAJ183" s="37"/>
      <c r="TAK183" s="37"/>
      <c r="TAL183" s="37"/>
      <c r="TAM183" s="37"/>
      <c r="TAN183" s="37"/>
      <c r="TAO183" s="37"/>
      <c r="TAP183" s="37"/>
      <c r="TAQ183" s="37"/>
      <c r="TAR183" s="37"/>
      <c r="TAS183" s="37"/>
      <c r="TAT183" s="37"/>
      <c r="TAU183" s="37"/>
      <c r="TAV183" s="37"/>
      <c r="TAW183" s="37"/>
      <c r="TAX183" s="37"/>
      <c r="TAY183" s="37"/>
      <c r="TAZ183" s="37"/>
      <c r="TBA183" s="37"/>
      <c r="TBB183" s="37"/>
      <c r="TBC183" s="37"/>
      <c r="TBD183" s="37"/>
      <c r="TBE183" s="37"/>
      <c r="TBF183" s="37"/>
      <c r="TBG183" s="37"/>
      <c r="TBH183" s="37"/>
      <c r="TBI183" s="37"/>
      <c r="TBJ183" s="37"/>
      <c r="TBK183" s="37"/>
      <c r="TBL183" s="37"/>
      <c r="TBM183" s="37"/>
      <c r="TBN183" s="37"/>
      <c r="TBO183" s="37"/>
      <c r="TBP183" s="37"/>
      <c r="TBQ183" s="37"/>
      <c r="TBR183" s="37"/>
      <c r="TBS183" s="37"/>
      <c r="TBT183" s="37"/>
      <c r="TBU183" s="37"/>
      <c r="TBV183" s="37"/>
      <c r="TBW183" s="37"/>
      <c r="TBX183" s="37"/>
      <c r="TBY183" s="37"/>
      <c r="TBZ183" s="37"/>
      <c r="TCA183" s="37"/>
      <c r="TCB183" s="37"/>
      <c r="TCC183" s="37"/>
      <c r="TCD183" s="37"/>
      <c r="TCE183" s="37"/>
      <c r="TCF183" s="37"/>
      <c r="TCG183" s="37"/>
      <c r="TCH183" s="37"/>
      <c r="TCI183" s="37"/>
      <c r="TCJ183" s="37"/>
      <c r="TCK183" s="37"/>
      <c r="TCL183" s="37"/>
      <c r="TCM183" s="37"/>
      <c r="TCN183" s="37"/>
      <c r="TCO183" s="37"/>
      <c r="TCP183" s="37"/>
      <c r="TCQ183" s="37"/>
      <c r="TCR183" s="37"/>
      <c r="TCS183" s="37"/>
      <c r="TCT183" s="37"/>
      <c r="TCU183" s="37"/>
      <c r="TCV183" s="37"/>
      <c r="TCW183" s="37"/>
      <c r="TCX183" s="37"/>
      <c r="TCY183" s="37"/>
      <c r="TCZ183" s="37"/>
      <c r="TDA183" s="37"/>
      <c r="TDB183" s="37"/>
      <c r="TDC183" s="37"/>
      <c r="TDD183" s="37"/>
      <c r="TDE183" s="37"/>
      <c r="TDF183" s="37"/>
      <c r="TDG183" s="37"/>
      <c r="TDH183" s="37"/>
      <c r="TDI183" s="37"/>
      <c r="TDJ183" s="37"/>
      <c r="TDK183" s="37"/>
      <c r="TDL183" s="37"/>
      <c r="TDM183" s="37"/>
      <c r="TDN183" s="37"/>
      <c r="TDO183" s="37"/>
      <c r="TDP183" s="37"/>
      <c r="TDQ183" s="37"/>
      <c r="TDR183" s="37"/>
      <c r="TDS183" s="37"/>
      <c r="TDT183" s="37"/>
      <c r="TDU183" s="37"/>
      <c r="TDV183" s="37"/>
      <c r="TDW183" s="37"/>
      <c r="TDX183" s="37"/>
      <c r="TDY183" s="37"/>
      <c r="TDZ183" s="37"/>
      <c r="TEA183" s="37"/>
      <c r="TEB183" s="37"/>
      <c r="TEC183" s="37"/>
      <c r="TED183" s="37"/>
      <c r="TEE183" s="37"/>
      <c r="TEF183" s="37"/>
      <c r="TEG183" s="37"/>
      <c r="TEH183" s="37"/>
      <c r="TEI183" s="37"/>
      <c r="TEJ183" s="37"/>
      <c r="TEK183" s="37"/>
      <c r="TEL183" s="37"/>
      <c r="TEM183" s="37"/>
      <c r="TEN183" s="37"/>
      <c r="TEO183" s="37"/>
      <c r="TEP183" s="37"/>
      <c r="TEQ183" s="37"/>
      <c r="TER183" s="37"/>
      <c r="TES183" s="37"/>
      <c r="TET183" s="37"/>
      <c r="TEU183" s="37"/>
      <c r="TEV183" s="37"/>
      <c r="TEW183" s="37"/>
      <c r="TEX183" s="37"/>
      <c r="TEY183" s="37"/>
      <c r="TEZ183" s="37"/>
      <c r="TFA183" s="37"/>
      <c r="TFB183" s="37"/>
      <c r="TFC183" s="37"/>
      <c r="TFD183" s="37"/>
      <c r="TFE183" s="37"/>
      <c r="TFF183" s="37"/>
      <c r="TFG183" s="37"/>
      <c r="TFH183" s="37"/>
      <c r="TFI183" s="37"/>
      <c r="TFJ183" s="37"/>
      <c r="TFK183" s="37"/>
      <c r="TFL183" s="37"/>
      <c r="TFM183" s="37"/>
      <c r="TFN183" s="37"/>
      <c r="TFO183" s="37"/>
      <c r="TFP183" s="37"/>
      <c r="TFQ183" s="37"/>
      <c r="TFR183" s="37"/>
      <c r="TFS183" s="37"/>
      <c r="TFT183" s="37"/>
      <c r="TFU183" s="37"/>
      <c r="TFV183" s="37"/>
      <c r="TFW183" s="37"/>
      <c r="TFX183" s="37"/>
      <c r="TFY183" s="37"/>
      <c r="TFZ183" s="37"/>
      <c r="TGA183" s="37"/>
      <c r="TGB183" s="37"/>
      <c r="TGC183" s="37"/>
      <c r="TGD183" s="37"/>
      <c r="TGE183" s="37"/>
      <c r="TGF183" s="37"/>
      <c r="TGG183" s="37"/>
      <c r="TGH183" s="37"/>
      <c r="TGI183" s="37"/>
      <c r="TGJ183" s="37"/>
      <c r="TGK183" s="37"/>
      <c r="TGL183" s="37"/>
      <c r="TGM183" s="37"/>
      <c r="TGN183" s="37"/>
      <c r="TGO183" s="37"/>
      <c r="TGP183" s="37"/>
      <c r="TGQ183" s="37"/>
      <c r="TGR183" s="37"/>
      <c r="TGS183" s="37"/>
      <c r="TGT183" s="37"/>
      <c r="TGU183" s="37"/>
      <c r="TGV183" s="37"/>
      <c r="TGW183" s="37"/>
      <c r="TGX183" s="37"/>
      <c r="TGY183" s="37"/>
      <c r="TGZ183" s="37"/>
      <c r="THA183" s="37"/>
      <c r="THB183" s="37"/>
      <c r="THC183" s="37"/>
      <c r="THD183" s="37"/>
      <c r="THE183" s="37"/>
      <c r="THF183" s="37"/>
      <c r="THG183" s="37"/>
      <c r="THH183" s="37"/>
      <c r="THI183" s="37"/>
      <c r="THJ183" s="37"/>
      <c r="THK183" s="37"/>
      <c r="THL183" s="37"/>
      <c r="THM183" s="37"/>
      <c r="THN183" s="37"/>
      <c r="THO183" s="37"/>
      <c r="THP183" s="37"/>
      <c r="THQ183" s="37"/>
      <c r="THR183" s="37"/>
      <c r="THS183" s="37"/>
      <c r="THT183" s="37"/>
      <c r="THU183" s="37"/>
      <c r="THV183" s="37"/>
      <c r="THW183" s="37"/>
      <c r="THX183" s="37"/>
      <c r="THY183" s="37"/>
      <c r="THZ183" s="37"/>
      <c r="TIA183" s="37"/>
      <c r="TIB183" s="37"/>
      <c r="TIC183" s="37"/>
      <c r="TID183" s="37"/>
      <c r="TIE183" s="37"/>
      <c r="TIF183" s="37"/>
      <c r="TIG183" s="37"/>
      <c r="TIH183" s="37"/>
      <c r="TII183" s="37"/>
      <c r="TIJ183" s="37"/>
      <c r="TIK183" s="37"/>
      <c r="TIL183" s="37"/>
      <c r="TIM183" s="37"/>
      <c r="TIN183" s="37"/>
      <c r="TIO183" s="37"/>
      <c r="TIP183" s="37"/>
      <c r="TIQ183" s="37"/>
      <c r="TIR183" s="37"/>
      <c r="TIS183" s="37"/>
      <c r="TIT183" s="37"/>
      <c r="TIU183" s="37"/>
      <c r="TIV183" s="37"/>
      <c r="TIW183" s="37"/>
      <c r="TIX183" s="37"/>
      <c r="TIY183" s="37"/>
      <c r="TIZ183" s="37"/>
      <c r="TJA183" s="37"/>
      <c r="TJB183" s="37"/>
      <c r="TJC183" s="37"/>
      <c r="TJD183" s="37"/>
      <c r="TJE183" s="37"/>
      <c r="TJF183" s="37"/>
      <c r="TJG183" s="37"/>
      <c r="TJH183" s="37"/>
      <c r="TJI183" s="37"/>
      <c r="TJJ183" s="37"/>
      <c r="TJK183" s="37"/>
      <c r="TJL183" s="37"/>
      <c r="TJM183" s="37"/>
      <c r="TJN183" s="37"/>
      <c r="TJO183" s="37"/>
      <c r="TJP183" s="37"/>
      <c r="TJQ183" s="37"/>
      <c r="TJR183" s="37"/>
      <c r="TJS183" s="37"/>
      <c r="TJT183" s="37"/>
      <c r="TJU183" s="37"/>
      <c r="TJV183" s="37"/>
      <c r="TJW183" s="37"/>
      <c r="TJX183" s="37"/>
      <c r="TJY183" s="37"/>
      <c r="TJZ183" s="37"/>
      <c r="TKA183" s="37"/>
      <c r="TKB183" s="37"/>
      <c r="TKC183" s="37"/>
      <c r="TKD183" s="37"/>
      <c r="TKE183" s="37"/>
      <c r="TKF183" s="37"/>
      <c r="TKG183" s="37"/>
      <c r="TKH183" s="37"/>
      <c r="TKI183" s="37"/>
      <c r="TKJ183" s="37"/>
      <c r="TKK183" s="37"/>
      <c r="TKL183" s="37"/>
      <c r="TKM183" s="37"/>
      <c r="TKN183" s="37"/>
      <c r="TKO183" s="37"/>
      <c r="TKP183" s="37"/>
      <c r="TKQ183" s="37"/>
      <c r="TKR183" s="37"/>
      <c r="TKS183" s="37"/>
      <c r="TKT183" s="37"/>
      <c r="TKU183" s="37"/>
      <c r="TKV183" s="37"/>
      <c r="TKW183" s="37"/>
      <c r="TKX183" s="37"/>
      <c r="TKY183" s="37"/>
      <c r="TKZ183" s="37"/>
      <c r="TLA183" s="37"/>
      <c r="TLB183" s="37"/>
      <c r="TLC183" s="37"/>
      <c r="TLD183" s="37"/>
      <c r="TLE183" s="37"/>
      <c r="TLF183" s="37"/>
      <c r="TLG183" s="37"/>
      <c r="TLH183" s="37"/>
      <c r="TLI183" s="37"/>
      <c r="TLJ183" s="37"/>
      <c r="TLK183" s="37"/>
      <c r="TLL183" s="37"/>
      <c r="TLM183" s="37"/>
      <c r="TLN183" s="37"/>
      <c r="TLO183" s="37"/>
      <c r="TLP183" s="37"/>
      <c r="TLQ183" s="37"/>
      <c r="TLR183" s="37"/>
      <c r="TLS183" s="37"/>
      <c r="TLT183" s="37"/>
      <c r="TLU183" s="37"/>
      <c r="TLV183" s="37"/>
      <c r="TLW183" s="37"/>
      <c r="TLX183" s="37"/>
      <c r="TLY183" s="37"/>
      <c r="TLZ183" s="37"/>
      <c r="TMA183" s="37"/>
      <c r="TMB183" s="37"/>
      <c r="TMC183" s="37"/>
      <c r="TMD183" s="37"/>
      <c r="TME183" s="37"/>
      <c r="TMF183" s="37"/>
      <c r="TMG183" s="37"/>
      <c r="TMH183" s="37"/>
      <c r="TMI183" s="37"/>
      <c r="TMJ183" s="37"/>
      <c r="TMK183" s="37"/>
      <c r="TML183" s="37"/>
      <c r="TMM183" s="37"/>
      <c r="TMN183" s="37"/>
      <c r="TMO183" s="37"/>
      <c r="TMP183" s="37"/>
      <c r="TMQ183" s="37"/>
      <c r="TMR183" s="37"/>
      <c r="TMS183" s="37"/>
      <c r="TMT183" s="37"/>
      <c r="TMU183" s="37"/>
      <c r="TMV183" s="37"/>
      <c r="TMW183" s="37"/>
      <c r="TMX183" s="37"/>
      <c r="TMY183" s="37"/>
      <c r="TMZ183" s="37"/>
      <c r="TNA183" s="37"/>
      <c r="TNB183" s="37"/>
      <c r="TNC183" s="37"/>
      <c r="TND183" s="37"/>
      <c r="TNE183" s="37"/>
      <c r="TNF183" s="37"/>
      <c r="TNG183" s="37"/>
      <c r="TNH183" s="37"/>
      <c r="TNI183" s="37"/>
      <c r="TNJ183" s="37"/>
      <c r="TNK183" s="37"/>
      <c r="TNL183" s="37"/>
      <c r="TNM183" s="37"/>
      <c r="TNN183" s="37"/>
      <c r="TNO183" s="37"/>
      <c r="TNP183" s="37"/>
      <c r="TNQ183" s="37"/>
      <c r="TNR183" s="37"/>
      <c r="TNS183" s="37"/>
      <c r="TNT183" s="37"/>
      <c r="TNU183" s="37"/>
      <c r="TNV183" s="37"/>
      <c r="TNW183" s="37"/>
      <c r="TNX183" s="37"/>
      <c r="TNY183" s="37"/>
      <c r="TNZ183" s="37"/>
      <c r="TOA183" s="37"/>
      <c r="TOB183" s="37"/>
      <c r="TOC183" s="37"/>
      <c r="TOD183" s="37"/>
      <c r="TOE183" s="37"/>
      <c r="TOF183" s="37"/>
      <c r="TOG183" s="37"/>
      <c r="TOH183" s="37"/>
      <c r="TOI183" s="37"/>
      <c r="TOJ183" s="37"/>
      <c r="TOK183" s="37"/>
      <c r="TOL183" s="37"/>
      <c r="TOM183" s="37"/>
      <c r="TON183" s="37"/>
      <c r="TOO183" s="37"/>
      <c r="TOP183" s="37"/>
      <c r="TOQ183" s="37"/>
      <c r="TOR183" s="37"/>
      <c r="TOS183" s="37"/>
      <c r="TOT183" s="37"/>
      <c r="TOU183" s="37"/>
      <c r="TOV183" s="37"/>
      <c r="TOW183" s="37"/>
      <c r="TOX183" s="37"/>
      <c r="TOY183" s="37"/>
      <c r="TOZ183" s="37"/>
      <c r="TPA183" s="37"/>
      <c r="TPB183" s="37"/>
      <c r="TPC183" s="37"/>
      <c r="TPD183" s="37"/>
      <c r="TPE183" s="37"/>
      <c r="TPF183" s="37"/>
      <c r="TPG183" s="37"/>
      <c r="TPH183" s="37"/>
      <c r="TPI183" s="37"/>
      <c r="TPJ183" s="37"/>
      <c r="TPK183" s="37"/>
      <c r="TPL183" s="37"/>
      <c r="TPM183" s="37"/>
      <c r="TPN183" s="37"/>
      <c r="TPO183" s="37"/>
      <c r="TPP183" s="37"/>
      <c r="TPQ183" s="37"/>
      <c r="TPR183" s="37"/>
      <c r="TPS183" s="37"/>
      <c r="TPT183" s="37"/>
      <c r="TPU183" s="37"/>
      <c r="TPV183" s="37"/>
      <c r="TPW183" s="37"/>
      <c r="TPX183" s="37"/>
      <c r="TPY183" s="37"/>
      <c r="TPZ183" s="37"/>
      <c r="TQA183" s="37"/>
      <c r="TQB183" s="37"/>
      <c r="TQC183" s="37"/>
      <c r="TQD183" s="37"/>
      <c r="TQE183" s="37"/>
      <c r="TQF183" s="37"/>
      <c r="TQG183" s="37"/>
      <c r="TQH183" s="37"/>
      <c r="TQI183" s="37"/>
      <c r="TQJ183" s="37"/>
      <c r="TQK183" s="37"/>
      <c r="TQL183" s="37"/>
      <c r="TQM183" s="37"/>
      <c r="TQN183" s="37"/>
      <c r="TQO183" s="37"/>
      <c r="TQP183" s="37"/>
      <c r="TQQ183" s="37"/>
      <c r="TQR183" s="37"/>
      <c r="TQS183" s="37"/>
      <c r="TQT183" s="37"/>
      <c r="TQU183" s="37"/>
      <c r="TQV183" s="37"/>
      <c r="TQW183" s="37"/>
      <c r="TQX183" s="37"/>
      <c r="TQY183" s="37"/>
      <c r="TQZ183" s="37"/>
      <c r="TRA183" s="37"/>
      <c r="TRB183" s="37"/>
      <c r="TRC183" s="37"/>
      <c r="TRD183" s="37"/>
      <c r="TRE183" s="37"/>
      <c r="TRF183" s="37"/>
      <c r="TRG183" s="37"/>
      <c r="TRH183" s="37"/>
      <c r="TRI183" s="37"/>
      <c r="TRJ183" s="37"/>
      <c r="TRK183" s="37"/>
      <c r="TRL183" s="37"/>
      <c r="TRM183" s="37"/>
      <c r="TRN183" s="37"/>
      <c r="TRO183" s="37"/>
      <c r="TRP183" s="37"/>
      <c r="TRQ183" s="37"/>
      <c r="TRR183" s="37"/>
      <c r="TRS183" s="37"/>
      <c r="TRT183" s="37"/>
      <c r="TRU183" s="37"/>
      <c r="TRV183" s="37"/>
      <c r="TRW183" s="37"/>
      <c r="TRX183" s="37"/>
      <c r="TRY183" s="37"/>
      <c r="TRZ183" s="37"/>
      <c r="TSA183" s="37"/>
      <c r="TSB183" s="37"/>
      <c r="TSC183" s="37"/>
      <c r="TSD183" s="37"/>
      <c r="TSE183" s="37"/>
      <c r="TSF183" s="37"/>
      <c r="TSG183" s="37"/>
      <c r="TSH183" s="37"/>
      <c r="TSI183" s="37"/>
      <c r="TSJ183" s="37"/>
      <c r="TSK183" s="37"/>
      <c r="TSL183" s="37"/>
      <c r="TSM183" s="37"/>
      <c r="TSN183" s="37"/>
      <c r="TSO183" s="37"/>
      <c r="TSP183" s="37"/>
      <c r="TSQ183" s="37"/>
      <c r="TSR183" s="37"/>
      <c r="TSS183" s="37"/>
      <c r="TST183" s="37"/>
      <c r="TSU183" s="37"/>
      <c r="TSV183" s="37"/>
      <c r="TSW183" s="37"/>
      <c r="TSX183" s="37"/>
      <c r="TSY183" s="37"/>
      <c r="TSZ183" s="37"/>
      <c r="TTA183" s="37"/>
      <c r="TTB183" s="37"/>
      <c r="TTC183" s="37"/>
      <c r="TTD183" s="37"/>
      <c r="TTE183" s="37"/>
      <c r="TTF183" s="37"/>
      <c r="TTG183" s="37"/>
      <c r="TTH183" s="37"/>
      <c r="TTI183" s="37"/>
      <c r="TTJ183" s="37"/>
      <c r="TTK183" s="37"/>
      <c r="TTL183" s="37"/>
      <c r="TTM183" s="37"/>
      <c r="TTN183" s="37"/>
      <c r="TTO183" s="37"/>
      <c r="TTP183" s="37"/>
      <c r="TTQ183" s="37"/>
      <c r="TTR183" s="37"/>
      <c r="TTS183" s="37"/>
      <c r="TTT183" s="37"/>
      <c r="TTU183" s="37"/>
      <c r="TTV183" s="37"/>
      <c r="TTW183" s="37"/>
      <c r="TTX183" s="37"/>
      <c r="TTY183" s="37"/>
      <c r="TTZ183" s="37"/>
      <c r="TUA183" s="37"/>
      <c r="TUB183" s="37"/>
      <c r="TUC183" s="37"/>
      <c r="TUD183" s="37"/>
      <c r="TUE183" s="37"/>
      <c r="TUF183" s="37"/>
      <c r="TUG183" s="37"/>
      <c r="TUH183" s="37"/>
      <c r="TUI183" s="37"/>
      <c r="TUJ183" s="37"/>
      <c r="TUK183" s="37"/>
      <c r="TUL183" s="37"/>
      <c r="TUM183" s="37"/>
      <c r="TUN183" s="37"/>
      <c r="TUO183" s="37"/>
      <c r="TUP183" s="37"/>
      <c r="TUQ183" s="37"/>
      <c r="TUR183" s="37"/>
      <c r="TUS183" s="37"/>
      <c r="TUT183" s="37"/>
      <c r="TUU183" s="37"/>
      <c r="TUV183" s="37"/>
      <c r="TUW183" s="37"/>
      <c r="TUX183" s="37"/>
      <c r="TUY183" s="37"/>
      <c r="TUZ183" s="37"/>
      <c r="TVA183" s="37"/>
      <c r="TVB183" s="37"/>
      <c r="TVC183" s="37"/>
      <c r="TVD183" s="37"/>
      <c r="TVE183" s="37"/>
      <c r="TVF183" s="37"/>
      <c r="TVG183" s="37"/>
      <c r="TVH183" s="37"/>
      <c r="TVI183" s="37"/>
      <c r="TVJ183" s="37"/>
      <c r="TVK183" s="37"/>
      <c r="TVL183" s="37"/>
      <c r="TVM183" s="37"/>
      <c r="TVN183" s="37"/>
      <c r="TVO183" s="37"/>
      <c r="TVP183" s="37"/>
      <c r="TVQ183" s="37"/>
      <c r="TVR183" s="37"/>
      <c r="TVS183" s="37"/>
      <c r="TVT183" s="37"/>
      <c r="TVU183" s="37"/>
      <c r="TVV183" s="37"/>
      <c r="TVW183" s="37"/>
      <c r="TVX183" s="37"/>
      <c r="TVY183" s="37"/>
      <c r="TVZ183" s="37"/>
      <c r="TWA183" s="37"/>
      <c r="TWB183" s="37"/>
      <c r="TWC183" s="37"/>
      <c r="TWD183" s="37"/>
      <c r="TWE183" s="37"/>
      <c r="TWF183" s="37"/>
      <c r="TWG183" s="37"/>
      <c r="TWH183" s="37"/>
      <c r="TWI183" s="37"/>
      <c r="TWJ183" s="37"/>
      <c r="TWK183" s="37"/>
      <c r="TWL183" s="37"/>
      <c r="TWM183" s="37"/>
      <c r="TWN183" s="37"/>
      <c r="TWO183" s="37"/>
      <c r="TWP183" s="37"/>
      <c r="TWQ183" s="37"/>
      <c r="TWR183" s="37"/>
      <c r="TWS183" s="37"/>
      <c r="TWT183" s="37"/>
      <c r="TWU183" s="37"/>
      <c r="TWV183" s="37"/>
      <c r="TWW183" s="37"/>
      <c r="TWX183" s="37"/>
      <c r="TWY183" s="37"/>
      <c r="TWZ183" s="37"/>
      <c r="TXA183" s="37"/>
      <c r="TXB183" s="37"/>
      <c r="TXC183" s="37"/>
      <c r="TXD183" s="37"/>
      <c r="TXE183" s="37"/>
      <c r="TXF183" s="37"/>
      <c r="TXG183" s="37"/>
      <c r="TXH183" s="37"/>
      <c r="TXI183" s="37"/>
      <c r="TXJ183" s="37"/>
      <c r="TXK183" s="37"/>
      <c r="TXL183" s="37"/>
      <c r="TXM183" s="37"/>
      <c r="TXN183" s="37"/>
      <c r="TXO183" s="37"/>
      <c r="TXP183" s="37"/>
      <c r="TXQ183" s="37"/>
      <c r="TXR183" s="37"/>
      <c r="TXS183" s="37"/>
      <c r="TXT183" s="37"/>
      <c r="TXU183" s="37"/>
      <c r="TXV183" s="37"/>
      <c r="TXW183" s="37"/>
      <c r="TXX183" s="37"/>
      <c r="TXY183" s="37"/>
      <c r="TXZ183" s="37"/>
      <c r="TYA183" s="37"/>
      <c r="TYB183" s="37"/>
      <c r="TYC183" s="37"/>
      <c r="TYD183" s="37"/>
      <c r="TYE183" s="37"/>
      <c r="TYF183" s="37"/>
      <c r="TYG183" s="37"/>
      <c r="TYH183" s="37"/>
      <c r="TYI183" s="37"/>
      <c r="TYJ183" s="37"/>
      <c r="TYK183" s="37"/>
      <c r="TYL183" s="37"/>
      <c r="TYM183" s="37"/>
      <c r="TYN183" s="37"/>
      <c r="TYO183" s="37"/>
      <c r="TYP183" s="37"/>
      <c r="TYQ183" s="37"/>
      <c r="TYR183" s="37"/>
      <c r="TYS183" s="37"/>
      <c r="TYT183" s="37"/>
      <c r="TYU183" s="37"/>
      <c r="TYV183" s="37"/>
      <c r="TYW183" s="37"/>
      <c r="TYX183" s="37"/>
      <c r="TYY183" s="37"/>
      <c r="TYZ183" s="37"/>
      <c r="TZA183" s="37"/>
      <c r="TZB183" s="37"/>
      <c r="TZC183" s="37"/>
      <c r="TZD183" s="37"/>
      <c r="TZE183" s="37"/>
      <c r="TZF183" s="37"/>
      <c r="TZG183" s="37"/>
      <c r="TZH183" s="37"/>
      <c r="TZI183" s="37"/>
      <c r="TZJ183" s="37"/>
      <c r="TZK183" s="37"/>
      <c r="TZL183" s="37"/>
      <c r="TZM183" s="37"/>
      <c r="TZN183" s="37"/>
      <c r="TZO183" s="37"/>
      <c r="TZP183" s="37"/>
      <c r="TZQ183" s="37"/>
      <c r="TZR183" s="37"/>
      <c r="TZS183" s="37"/>
      <c r="TZT183" s="37"/>
      <c r="TZU183" s="37"/>
      <c r="TZV183" s="37"/>
      <c r="TZW183" s="37"/>
      <c r="TZX183" s="37"/>
      <c r="TZY183" s="37"/>
      <c r="TZZ183" s="37"/>
      <c r="UAA183" s="37"/>
      <c r="UAB183" s="37"/>
      <c r="UAC183" s="37"/>
      <c r="UAD183" s="37"/>
      <c r="UAE183" s="37"/>
      <c r="UAF183" s="37"/>
      <c r="UAG183" s="37"/>
      <c r="UAH183" s="37"/>
      <c r="UAI183" s="37"/>
      <c r="UAJ183" s="37"/>
      <c r="UAK183" s="37"/>
      <c r="UAL183" s="37"/>
      <c r="UAM183" s="37"/>
      <c r="UAN183" s="37"/>
      <c r="UAO183" s="37"/>
      <c r="UAP183" s="37"/>
      <c r="UAQ183" s="37"/>
      <c r="UAR183" s="37"/>
      <c r="UAS183" s="37"/>
      <c r="UAT183" s="37"/>
      <c r="UAU183" s="37"/>
      <c r="UAV183" s="37"/>
      <c r="UAW183" s="37"/>
      <c r="UAX183" s="37"/>
      <c r="UAY183" s="37"/>
      <c r="UAZ183" s="37"/>
      <c r="UBA183" s="37"/>
      <c r="UBB183" s="37"/>
      <c r="UBC183" s="37"/>
      <c r="UBD183" s="37"/>
      <c r="UBE183" s="37"/>
      <c r="UBF183" s="37"/>
      <c r="UBG183" s="37"/>
      <c r="UBH183" s="37"/>
      <c r="UBI183" s="37"/>
      <c r="UBJ183" s="37"/>
      <c r="UBK183" s="37"/>
      <c r="UBL183" s="37"/>
      <c r="UBM183" s="37"/>
      <c r="UBN183" s="37"/>
      <c r="UBO183" s="37"/>
      <c r="UBP183" s="37"/>
      <c r="UBQ183" s="37"/>
      <c r="UBR183" s="37"/>
      <c r="UBS183" s="37"/>
      <c r="UBT183" s="37"/>
      <c r="UBU183" s="37"/>
      <c r="UBV183" s="37"/>
      <c r="UBW183" s="37"/>
      <c r="UBX183" s="37"/>
      <c r="UBY183" s="37"/>
      <c r="UBZ183" s="37"/>
      <c r="UCA183" s="37"/>
      <c r="UCB183" s="37"/>
      <c r="UCC183" s="37"/>
      <c r="UCD183" s="37"/>
      <c r="UCE183" s="37"/>
      <c r="UCF183" s="37"/>
      <c r="UCG183" s="37"/>
      <c r="UCH183" s="37"/>
      <c r="UCI183" s="37"/>
      <c r="UCJ183" s="37"/>
      <c r="UCK183" s="37"/>
      <c r="UCL183" s="37"/>
      <c r="UCM183" s="37"/>
      <c r="UCN183" s="37"/>
      <c r="UCO183" s="37"/>
      <c r="UCP183" s="37"/>
      <c r="UCQ183" s="37"/>
      <c r="UCR183" s="37"/>
      <c r="UCS183" s="37"/>
      <c r="UCT183" s="37"/>
      <c r="UCU183" s="37"/>
      <c r="UCV183" s="37"/>
      <c r="UCW183" s="37"/>
      <c r="UCX183" s="37"/>
      <c r="UCY183" s="37"/>
      <c r="UCZ183" s="37"/>
      <c r="UDA183" s="37"/>
      <c r="UDB183" s="37"/>
      <c r="UDC183" s="37"/>
      <c r="UDD183" s="37"/>
      <c r="UDE183" s="37"/>
      <c r="UDF183" s="37"/>
      <c r="UDG183" s="37"/>
      <c r="UDH183" s="37"/>
      <c r="UDI183" s="37"/>
      <c r="UDJ183" s="37"/>
      <c r="UDK183" s="37"/>
      <c r="UDL183" s="37"/>
      <c r="UDM183" s="37"/>
      <c r="UDN183" s="37"/>
      <c r="UDO183" s="37"/>
      <c r="UDP183" s="37"/>
      <c r="UDQ183" s="37"/>
      <c r="UDR183" s="37"/>
      <c r="UDS183" s="37"/>
      <c r="UDT183" s="37"/>
      <c r="UDU183" s="37"/>
      <c r="UDV183" s="37"/>
      <c r="UDW183" s="37"/>
      <c r="UDX183" s="37"/>
      <c r="UDY183" s="37"/>
      <c r="UDZ183" s="37"/>
      <c r="UEA183" s="37"/>
      <c r="UEB183" s="37"/>
      <c r="UEC183" s="37"/>
      <c r="UED183" s="37"/>
      <c r="UEE183" s="37"/>
      <c r="UEF183" s="37"/>
      <c r="UEG183" s="37"/>
      <c r="UEH183" s="37"/>
      <c r="UEI183" s="37"/>
      <c r="UEJ183" s="37"/>
      <c r="UEK183" s="37"/>
      <c r="UEL183" s="37"/>
      <c r="UEM183" s="37"/>
      <c r="UEN183" s="37"/>
      <c r="UEO183" s="37"/>
      <c r="UEP183" s="37"/>
      <c r="UEQ183" s="37"/>
      <c r="UER183" s="37"/>
      <c r="UES183" s="37"/>
      <c r="UET183" s="37"/>
      <c r="UEU183" s="37"/>
      <c r="UEV183" s="37"/>
      <c r="UEW183" s="37"/>
      <c r="UEX183" s="37"/>
      <c r="UEY183" s="37"/>
      <c r="UEZ183" s="37"/>
      <c r="UFA183" s="37"/>
      <c r="UFB183" s="37"/>
      <c r="UFC183" s="37"/>
      <c r="UFD183" s="37"/>
      <c r="UFE183" s="37"/>
      <c r="UFF183" s="37"/>
      <c r="UFG183" s="37"/>
      <c r="UFH183" s="37"/>
      <c r="UFI183" s="37"/>
      <c r="UFJ183" s="37"/>
      <c r="UFK183" s="37"/>
      <c r="UFL183" s="37"/>
      <c r="UFM183" s="37"/>
      <c r="UFN183" s="37"/>
      <c r="UFO183" s="37"/>
      <c r="UFP183" s="37"/>
      <c r="UFQ183" s="37"/>
      <c r="UFR183" s="37"/>
      <c r="UFS183" s="37"/>
      <c r="UFT183" s="37"/>
      <c r="UFU183" s="37"/>
      <c r="UFV183" s="37"/>
      <c r="UFW183" s="37"/>
      <c r="UFX183" s="37"/>
      <c r="UFY183" s="37"/>
      <c r="UFZ183" s="37"/>
      <c r="UGA183" s="37"/>
      <c r="UGB183" s="37"/>
      <c r="UGC183" s="37"/>
      <c r="UGD183" s="37"/>
      <c r="UGE183" s="37"/>
      <c r="UGF183" s="37"/>
      <c r="UGG183" s="37"/>
      <c r="UGH183" s="37"/>
      <c r="UGI183" s="37"/>
      <c r="UGJ183" s="37"/>
      <c r="UGK183" s="37"/>
      <c r="UGL183" s="37"/>
      <c r="UGM183" s="37"/>
      <c r="UGN183" s="37"/>
      <c r="UGO183" s="37"/>
      <c r="UGP183" s="37"/>
      <c r="UGQ183" s="37"/>
      <c r="UGR183" s="37"/>
      <c r="UGS183" s="37"/>
      <c r="UGT183" s="37"/>
      <c r="UGU183" s="37"/>
      <c r="UGV183" s="37"/>
      <c r="UGW183" s="37"/>
      <c r="UGX183" s="37"/>
      <c r="UGY183" s="37"/>
      <c r="UGZ183" s="37"/>
      <c r="UHA183" s="37"/>
      <c r="UHB183" s="37"/>
      <c r="UHC183" s="37"/>
      <c r="UHD183" s="37"/>
      <c r="UHE183" s="37"/>
      <c r="UHF183" s="37"/>
      <c r="UHG183" s="37"/>
      <c r="UHH183" s="37"/>
      <c r="UHI183" s="37"/>
      <c r="UHJ183" s="37"/>
      <c r="UHK183" s="37"/>
      <c r="UHL183" s="37"/>
      <c r="UHM183" s="37"/>
      <c r="UHN183" s="37"/>
      <c r="UHO183" s="37"/>
      <c r="UHP183" s="37"/>
      <c r="UHQ183" s="37"/>
      <c r="UHR183" s="37"/>
      <c r="UHS183" s="37"/>
      <c r="UHT183" s="37"/>
      <c r="UHU183" s="37"/>
      <c r="UHV183" s="37"/>
      <c r="UHW183" s="37"/>
      <c r="UHX183" s="37"/>
      <c r="UHY183" s="37"/>
      <c r="UHZ183" s="37"/>
      <c r="UIA183" s="37"/>
      <c r="UIB183" s="37"/>
      <c r="UIC183" s="37"/>
      <c r="UID183" s="37"/>
      <c r="UIE183" s="37"/>
      <c r="UIF183" s="37"/>
      <c r="UIG183" s="37"/>
      <c r="UIH183" s="37"/>
      <c r="UII183" s="37"/>
      <c r="UIJ183" s="37"/>
      <c r="UIK183" s="37"/>
      <c r="UIL183" s="37"/>
      <c r="UIM183" s="37"/>
      <c r="UIN183" s="37"/>
      <c r="UIO183" s="37"/>
      <c r="UIP183" s="37"/>
      <c r="UIQ183" s="37"/>
      <c r="UIR183" s="37"/>
      <c r="UIS183" s="37"/>
      <c r="UIT183" s="37"/>
      <c r="UIU183" s="37"/>
      <c r="UIV183" s="37"/>
      <c r="UIW183" s="37"/>
      <c r="UIX183" s="37"/>
      <c r="UIY183" s="37"/>
      <c r="UIZ183" s="37"/>
      <c r="UJA183" s="37"/>
      <c r="UJB183" s="37"/>
      <c r="UJC183" s="37"/>
      <c r="UJD183" s="37"/>
      <c r="UJE183" s="37"/>
      <c r="UJF183" s="37"/>
      <c r="UJG183" s="37"/>
      <c r="UJH183" s="37"/>
      <c r="UJI183" s="37"/>
      <c r="UJJ183" s="37"/>
      <c r="UJK183" s="37"/>
      <c r="UJL183" s="37"/>
      <c r="UJM183" s="37"/>
      <c r="UJN183" s="37"/>
      <c r="UJO183" s="37"/>
      <c r="UJP183" s="37"/>
      <c r="UJQ183" s="37"/>
      <c r="UJR183" s="37"/>
      <c r="UJS183" s="37"/>
      <c r="UJT183" s="37"/>
      <c r="UJU183" s="37"/>
      <c r="UJV183" s="37"/>
      <c r="UJW183" s="37"/>
      <c r="UJX183" s="37"/>
      <c r="UJY183" s="37"/>
      <c r="UJZ183" s="37"/>
      <c r="UKA183" s="37"/>
      <c r="UKB183" s="37"/>
      <c r="UKC183" s="37"/>
      <c r="UKD183" s="37"/>
      <c r="UKE183" s="37"/>
      <c r="UKF183" s="37"/>
      <c r="UKG183" s="37"/>
      <c r="UKH183" s="37"/>
      <c r="UKI183" s="37"/>
      <c r="UKJ183" s="37"/>
      <c r="UKK183" s="37"/>
      <c r="UKL183" s="37"/>
      <c r="UKM183" s="37"/>
      <c r="UKN183" s="37"/>
      <c r="UKO183" s="37"/>
      <c r="UKP183" s="37"/>
      <c r="UKQ183" s="37"/>
      <c r="UKR183" s="37"/>
      <c r="UKS183" s="37"/>
      <c r="UKT183" s="37"/>
      <c r="UKU183" s="37"/>
      <c r="UKV183" s="37"/>
      <c r="UKW183" s="37"/>
      <c r="UKX183" s="37"/>
      <c r="UKY183" s="37"/>
      <c r="UKZ183" s="37"/>
      <c r="ULA183" s="37"/>
      <c r="ULB183" s="37"/>
      <c r="ULC183" s="37"/>
      <c r="ULD183" s="37"/>
      <c r="ULE183" s="37"/>
      <c r="ULF183" s="37"/>
      <c r="ULG183" s="37"/>
      <c r="ULH183" s="37"/>
      <c r="ULI183" s="37"/>
      <c r="ULJ183" s="37"/>
      <c r="ULK183" s="37"/>
      <c r="ULL183" s="37"/>
      <c r="ULM183" s="37"/>
      <c r="ULN183" s="37"/>
      <c r="ULO183" s="37"/>
      <c r="ULP183" s="37"/>
      <c r="ULQ183" s="37"/>
      <c r="ULR183" s="37"/>
      <c r="ULS183" s="37"/>
      <c r="ULT183" s="37"/>
      <c r="ULU183" s="37"/>
      <c r="ULV183" s="37"/>
      <c r="ULW183" s="37"/>
      <c r="ULX183" s="37"/>
      <c r="ULY183" s="37"/>
      <c r="ULZ183" s="37"/>
      <c r="UMA183" s="37"/>
      <c r="UMB183" s="37"/>
      <c r="UMC183" s="37"/>
      <c r="UMD183" s="37"/>
      <c r="UME183" s="37"/>
      <c r="UMF183" s="37"/>
      <c r="UMG183" s="37"/>
      <c r="UMH183" s="37"/>
      <c r="UMI183" s="37"/>
      <c r="UMJ183" s="37"/>
      <c r="UMK183" s="37"/>
      <c r="UML183" s="37"/>
      <c r="UMM183" s="37"/>
      <c r="UMN183" s="37"/>
      <c r="UMO183" s="37"/>
      <c r="UMP183" s="37"/>
      <c r="UMQ183" s="37"/>
      <c r="UMR183" s="37"/>
      <c r="UMS183" s="37"/>
      <c r="UMT183" s="37"/>
      <c r="UMU183" s="37"/>
      <c r="UMV183" s="37"/>
      <c r="UMW183" s="37"/>
      <c r="UMX183" s="37"/>
      <c r="UMY183" s="37"/>
      <c r="UMZ183" s="37"/>
      <c r="UNA183" s="37"/>
      <c r="UNB183" s="37"/>
      <c r="UNC183" s="37"/>
      <c r="UND183" s="37"/>
      <c r="UNE183" s="37"/>
      <c r="UNF183" s="37"/>
      <c r="UNG183" s="37"/>
      <c r="UNH183" s="37"/>
      <c r="UNI183" s="37"/>
      <c r="UNJ183" s="37"/>
      <c r="UNK183" s="37"/>
      <c r="UNL183" s="37"/>
      <c r="UNM183" s="37"/>
      <c r="UNN183" s="37"/>
      <c r="UNO183" s="37"/>
      <c r="UNP183" s="37"/>
      <c r="UNQ183" s="37"/>
      <c r="UNR183" s="37"/>
      <c r="UNS183" s="37"/>
      <c r="UNT183" s="37"/>
      <c r="UNU183" s="37"/>
      <c r="UNV183" s="37"/>
      <c r="UNW183" s="37"/>
      <c r="UNX183" s="37"/>
      <c r="UNY183" s="37"/>
      <c r="UNZ183" s="37"/>
      <c r="UOA183" s="37"/>
      <c r="UOB183" s="37"/>
      <c r="UOC183" s="37"/>
      <c r="UOD183" s="37"/>
      <c r="UOE183" s="37"/>
      <c r="UOF183" s="37"/>
      <c r="UOG183" s="37"/>
      <c r="UOH183" s="37"/>
      <c r="UOI183" s="37"/>
      <c r="UOJ183" s="37"/>
      <c r="UOK183" s="37"/>
      <c r="UOL183" s="37"/>
      <c r="UOM183" s="37"/>
      <c r="UON183" s="37"/>
      <c r="UOO183" s="37"/>
      <c r="UOP183" s="37"/>
      <c r="UOQ183" s="37"/>
      <c r="UOR183" s="37"/>
      <c r="UOS183" s="37"/>
      <c r="UOT183" s="37"/>
      <c r="UOU183" s="37"/>
      <c r="UOV183" s="37"/>
      <c r="UOW183" s="37"/>
      <c r="UOX183" s="37"/>
      <c r="UOY183" s="37"/>
      <c r="UOZ183" s="37"/>
      <c r="UPA183" s="37"/>
      <c r="UPB183" s="37"/>
      <c r="UPC183" s="37"/>
      <c r="UPD183" s="37"/>
      <c r="UPE183" s="37"/>
      <c r="UPF183" s="37"/>
      <c r="UPG183" s="37"/>
      <c r="UPH183" s="37"/>
      <c r="UPI183" s="37"/>
      <c r="UPJ183" s="37"/>
      <c r="UPK183" s="37"/>
      <c r="UPL183" s="37"/>
      <c r="UPM183" s="37"/>
      <c r="UPN183" s="37"/>
      <c r="UPO183" s="37"/>
      <c r="UPP183" s="37"/>
      <c r="UPQ183" s="37"/>
      <c r="UPR183" s="37"/>
      <c r="UPS183" s="37"/>
      <c r="UPT183" s="37"/>
      <c r="UPU183" s="37"/>
      <c r="UPV183" s="37"/>
      <c r="UPW183" s="37"/>
      <c r="UPX183" s="37"/>
      <c r="UPY183" s="37"/>
      <c r="UPZ183" s="37"/>
      <c r="UQA183" s="37"/>
      <c r="UQB183" s="37"/>
      <c r="UQC183" s="37"/>
      <c r="UQD183" s="37"/>
      <c r="UQE183" s="37"/>
      <c r="UQF183" s="37"/>
      <c r="UQG183" s="37"/>
      <c r="UQH183" s="37"/>
      <c r="UQI183" s="37"/>
      <c r="UQJ183" s="37"/>
      <c r="UQK183" s="37"/>
      <c r="UQL183" s="37"/>
      <c r="UQM183" s="37"/>
      <c r="UQN183" s="37"/>
      <c r="UQO183" s="37"/>
      <c r="UQP183" s="37"/>
      <c r="UQQ183" s="37"/>
      <c r="UQR183" s="37"/>
      <c r="UQS183" s="37"/>
      <c r="UQT183" s="37"/>
      <c r="UQU183" s="37"/>
      <c r="UQV183" s="37"/>
      <c r="UQW183" s="37"/>
      <c r="UQX183" s="37"/>
      <c r="UQY183" s="37"/>
      <c r="UQZ183" s="37"/>
      <c r="URA183" s="37"/>
      <c r="URB183" s="37"/>
      <c r="URC183" s="37"/>
      <c r="URD183" s="37"/>
      <c r="URE183" s="37"/>
      <c r="URF183" s="37"/>
      <c r="URG183" s="37"/>
      <c r="URH183" s="37"/>
      <c r="URI183" s="37"/>
      <c r="URJ183" s="37"/>
      <c r="URK183" s="37"/>
      <c r="URL183" s="37"/>
      <c r="URM183" s="37"/>
      <c r="URN183" s="37"/>
      <c r="URO183" s="37"/>
      <c r="URP183" s="37"/>
      <c r="URQ183" s="37"/>
      <c r="URR183" s="37"/>
      <c r="URS183" s="37"/>
      <c r="URT183" s="37"/>
      <c r="URU183" s="37"/>
      <c r="URV183" s="37"/>
      <c r="URW183" s="37"/>
      <c r="URX183" s="37"/>
      <c r="URY183" s="37"/>
      <c r="URZ183" s="37"/>
      <c r="USA183" s="37"/>
      <c r="USB183" s="37"/>
      <c r="USC183" s="37"/>
      <c r="USD183" s="37"/>
      <c r="USE183" s="37"/>
      <c r="USF183" s="37"/>
      <c r="USG183" s="37"/>
      <c r="USH183" s="37"/>
      <c r="USI183" s="37"/>
      <c r="USJ183" s="37"/>
      <c r="USK183" s="37"/>
      <c r="USL183" s="37"/>
      <c r="USM183" s="37"/>
      <c r="USN183" s="37"/>
      <c r="USO183" s="37"/>
      <c r="USP183" s="37"/>
      <c r="USQ183" s="37"/>
      <c r="USR183" s="37"/>
      <c r="USS183" s="37"/>
      <c r="UST183" s="37"/>
      <c r="USU183" s="37"/>
      <c r="USV183" s="37"/>
      <c r="USW183" s="37"/>
      <c r="USX183" s="37"/>
      <c r="USY183" s="37"/>
      <c r="USZ183" s="37"/>
      <c r="UTA183" s="37"/>
      <c r="UTB183" s="37"/>
      <c r="UTC183" s="37"/>
      <c r="UTD183" s="37"/>
      <c r="UTE183" s="37"/>
      <c r="UTF183" s="37"/>
      <c r="UTG183" s="37"/>
      <c r="UTH183" s="37"/>
      <c r="UTI183" s="37"/>
      <c r="UTJ183" s="37"/>
      <c r="UTK183" s="37"/>
      <c r="UTL183" s="37"/>
      <c r="UTM183" s="37"/>
      <c r="UTN183" s="37"/>
      <c r="UTO183" s="37"/>
      <c r="UTP183" s="37"/>
      <c r="UTQ183" s="37"/>
      <c r="UTR183" s="37"/>
      <c r="UTS183" s="37"/>
      <c r="UTT183" s="37"/>
      <c r="UTU183" s="37"/>
      <c r="UTV183" s="37"/>
      <c r="UTW183" s="37"/>
      <c r="UTX183" s="37"/>
      <c r="UTY183" s="37"/>
      <c r="UTZ183" s="37"/>
      <c r="UUA183" s="37"/>
      <c r="UUB183" s="37"/>
      <c r="UUC183" s="37"/>
      <c r="UUD183" s="37"/>
      <c r="UUE183" s="37"/>
      <c r="UUF183" s="37"/>
      <c r="UUG183" s="37"/>
      <c r="UUH183" s="37"/>
      <c r="UUI183" s="37"/>
      <c r="UUJ183" s="37"/>
      <c r="UUK183" s="37"/>
      <c r="UUL183" s="37"/>
      <c r="UUM183" s="37"/>
      <c r="UUN183" s="37"/>
      <c r="UUO183" s="37"/>
      <c r="UUP183" s="37"/>
      <c r="UUQ183" s="37"/>
      <c r="UUR183" s="37"/>
      <c r="UUS183" s="37"/>
      <c r="UUT183" s="37"/>
      <c r="UUU183" s="37"/>
      <c r="UUV183" s="37"/>
      <c r="UUW183" s="37"/>
      <c r="UUX183" s="37"/>
      <c r="UUY183" s="37"/>
      <c r="UUZ183" s="37"/>
      <c r="UVA183" s="37"/>
      <c r="UVB183" s="37"/>
      <c r="UVC183" s="37"/>
      <c r="UVD183" s="37"/>
      <c r="UVE183" s="37"/>
      <c r="UVF183" s="37"/>
      <c r="UVG183" s="37"/>
      <c r="UVH183" s="37"/>
      <c r="UVI183" s="37"/>
      <c r="UVJ183" s="37"/>
      <c r="UVK183" s="37"/>
      <c r="UVL183" s="37"/>
      <c r="UVM183" s="37"/>
      <c r="UVN183" s="37"/>
      <c r="UVO183" s="37"/>
      <c r="UVP183" s="37"/>
      <c r="UVQ183" s="37"/>
      <c r="UVR183" s="37"/>
      <c r="UVS183" s="37"/>
      <c r="UVT183" s="37"/>
      <c r="UVU183" s="37"/>
      <c r="UVV183" s="37"/>
      <c r="UVW183" s="37"/>
      <c r="UVX183" s="37"/>
      <c r="UVY183" s="37"/>
      <c r="UVZ183" s="37"/>
      <c r="UWA183" s="37"/>
      <c r="UWB183" s="37"/>
      <c r="UWC183" s="37"/>
      <c r="UWD183" s="37"/>
      <c r="UWE183" s="37"/>
      <c r="UWF183" s="37"/>
      <c r="UWG183" s="37"/>
      <c r="UWH183" s="37"/>
      <c r="UWI183" s="37"/>
      <c r="UWJ183" s="37"/>
      <c r="UWK183" s="37"/>
      <c r="UWL183" s="37"/>
      <c r="UWM183" s="37"/>
      <c r="UWN183" s="37"/>
      <c r="UWO183" s="37"/>
      <c r="UWP183" s="37"/>
      <c r="UWQ183" s="37"/>
      <c r="UWR183" s="37"/>
      <c r="UWS183" s="37"/>
      <c r="UWT183" s="37"/>
      <c r="UWU183" s="37"/>
      <c r="UWV183" s="37"/>
      <c r="UWW183" s="37"/>
      <c r="UWX183" s="37"/>
      <c r="UWY183" s="37"/>
      <c r="UWZ183" s="37"/>
      <c r="UXA183" s="37"/>
      <c r="UXB183" s="37"/>
      <c r="UXC183" s="37"/>
      <c r="UXD183" s="37"/>
      <c r="UXE183" s="37"/>
      <c r="UXF183" s="37"/>
      <c r="UXG183" s="37"/>
      <c r="UXH183" s="37"/>
      <c r="UXI183" s="37"/>
      <c r="UXJ183" s="37"/>
      <c r="UXK183" s="37"/>
      <c r="UXL183" s="37"/>
      <c r="UXM183" s="37"/>
      <c r="UXN183" s="37"/>
      <c r="UXO183" s="37"/>
      <c r="UXP183" s="37"/>
      <c r="UXQ183" s="37"/>
      <c r="UXR183" s="37"/>
      <c r="UXS183" s="37"/>
      <c r="UXT183" s="37"/>
      <c r="UXU183" s="37"/>
      <c r="UXV183" s="37"/>
      <c r="UXW183" s="37"/>
      <c r="UXX183" s="37"/>
      <c r="UXY183" s="37"/>
      <c r="UXZ183" s="37"/>
      <c r="UYA183" s="37"/>
      <c r="UYB183" s="37"/>
      <c r="UYC183" s="37"/>
      <c r="UYD183" s="37"/>
      <c r="UYE183" s="37"/>
      <c r="UYF183" s="37"/>
      <c r="UYG183" s="37"/>
      <c r="UYH183" s="37"/>
      <c r="UYI183" s="37"/>
      <c r="UYJ183" s="37"/>
      <c r="UYK183" s="37"/>
      <c r="UYL183" s="37"/>
      <c r="UYM183" s="37"/>
      <c r="UYN183" s="37"/>
      <c r="UYO183" s="37"/>
      <c r="UYP183" s="37"/>
      <c r="UYQ183" s="37"/>
      <c r="UYR183" s="37"/>
      <c r="UYS183" s="37"/>
      <c r="UYT183" s="37"/>
      <c r="UYU183" s="37"/>
      <c r="UYV183" s="37"/>
      <c r="UYW183" s="37"/>
      <c r="UYX183" s="37"/>
      <c r="UYY183" s="37"/>
      <c r="UYZ183" s="37"/>
      <c r="UZA183" s="37"/>
      <c r="UZB183" s="37"/>
      <c r="UZC183" s="37"/>
      <c r="UZD183" s="37"/>
      <c r="UZE183" s="37"/>
      <c r="UZF183" s="37"/>
      <c r="UZG183" s="37"/>
      <c r="UZH183" s="37"/>
      <c r="UZI183" s="37"/>
      <c r="UZJ183" s="37"/>
      <c r="UZK183" s="37"/>
      <c r="UZL183" s="37"/>
      <c r="UZM183" s="37"/>
      <c r="UZN183" s="37"/>
      <c r="UZO183" s="37"/>
      <c r="UZP183" s="37"/>
      <c r="UZQ183" s="37"/>
      <c r="UZR183" s="37"/>
      <c r="UZS183" s="37"/>
      <c r="UZT183" s="37"/>
      <c r="UZU183" s="37"/>
      <c r="UZV183" s="37"/>
      <c r="UZW183" s="37"/>
      <c r="UZX183" s="37"/>
      <c r="UZY183" s="37"/>
      <c r="UZZ183" s="37"/>
      <c r="VAA183" s="37"/>
      <c r="VAB183" s="37"/>
      <c r="VAC183" s="37"/>
      <c r="VAD183" s="37"/>
      <c r="VAE183" s="37"/>
      <c r="VAF183" s="37"/>
      <c r="VAG183" s="37"/>
      <c r="VAH183" s="37"/>
      <c r="VAI183" s="37"/>
      <c r="VAJ183" s="37"/>
      <c r="VAK183" s="37"/>
      <c r="VAL183" s="37"/>
      <c r="VAM183" s="37"/>
      <c r="VAN183" s="37"/>
      <c r="VAO183" s="37"/>
      <c r="VAP183" s="37"/>
      <c r="VAQ183" s="37"/>
      <c r="VAR183" s="37"/>
      <c r="VAS183" s="37"/>
      <c r="VAT183" s="37"/>
      <c r="VAU183" s="37"/>
      <c r="VAV183" s="37"/>
      <c r="VAW183" s="37"/>
      <c r="VAX183" s="37"/>
      <c r="VAY183" s="37"/>
      <c r="VAZ183" s="37"/>
      <c r="VBA183" s="37"/>
      <c r="VBB183" s="37"/>
      <c r="VBC183" s="37"/>
      <c r="VBD183" s="37"/>
      <c r="VBE183" s="37"/>
      <c r="VBF183" s="37"/>
      <c r="VBG183" s="37"/>
      <c r="VBH183" s="37"/>
      <c r="VBI183" s="37"/>
      <c r="VBJ183" s="37"/>
      <c r="VBK183" s="37"/>
      <c r="VBL183" s="37"/>
      <c r="VBM183" s="37"/>
      <c r="VBN183" s="37"/>
      <c r="VBO183" s="37"/>
      <c r="VBP183" s="37"/>
      <c r="VBQ183" s="37"/>
      <c r="VBR183" s="37"/>
      <c r="VBS183" s="37"/>
      <c r="VBT183" s="37"/>
      <c r="VBU183" s="37"/>
      <c r="VBV183" s="37"/>
      <c r="VBW183" s="37"/>
      <c r="VBX183" s="37"/>
      <c r="VBY183" s="37"/>
      <c r="VBZ183" s="37"/>
      <c r="VCA183" s="37"/>
      <c r="VCB183" s="37"/>
      <c r="VCC183" s="37"/>
      <c r="VCD183" s="37"/>
      <c r="VCE183" s="37"/>
      <c r="VCF183" s="37"/>
      <c r="VCG183" s="37"/>
      <c r="VCH183" s="37"/>
      <c r="VCI183" s="37"/>
      <c r="VCJ183" s="37"/>
      <c r="VCK183" s="37"/>
      <c r="VCL183" s="37"/>
      <c r="VCM183" s="37"/>
      <c r="VCN183" s="37"/>
      <c r="VCO183" s="37"/>
      <c r="VCP183" s="37"/>
      <c r="VCQ183" s="37"/>
      <c r="VCR183" s="37"/>
      <c r="VCS183" s="37"/>
      <c r="VCT183" s="37"/>
      <c r="VCU183" s="37"/>
      <c r="VCV183" s="37"/>
      <c r="VCW183" s="37"/>
      <c r="VCX183" s="37"/>
      <c r="VCY183" s="37"/>
      <c r="VCZ183" s="37"/>
      <c r="VDA183" s="37"/>
      <c r="VDB183" s="37"/>
      <c r="VDC183" s="37"/>
      <c r="VDD183" s="37"/>
      <c r="VDE183" s="37"/>
      <c r="VDF183" s="37"/>
      <c r="VDG183" s="37"/>
      <c r="VDH183" s="37"/>
      <c r="VDI183" s="37"/>
      <c r="VDJ183" s="37"/>
      <c r="VDK183" s="37"/>
      <c r="VDL183" s="37"/>
      <c r="VDM183" s="37"/>
      <c r="VDN183" s="37"/>
      <c r="VDO183" s="37"/>
      <c r="VDP183" s="37"/>
      <c r="VDQ183" s="37"/>
      <c r="VDR183" s="37"/>
      <c r="VDS183" s="37"/>
      <c r="VDT183" s="37"/>
      <c r="VDU183" s="37"/>
      <c r="VDV183" s="37"/>
      <c r="VDW183" s="37"/>
      <c r="VDX183" s="37"/>
      <c r="VDY183" s="37"/>
      <c r="VDZ183" s="37"/>
      <c r="VEA183" s="37"/>
      <c r="VEB183" s="37"/>
      <c r="VEC183" s="37"/>
      <c r="VED183" s="37"/>
      <c r="VEE183" s="37"/>
      <c r="VEF183" s="37"/>
      <c r="VEG183" s="37"/>
      <c r="VEH183" s="37"/>
      <c r="VEI183" s="37"/>
      <c r="VEJ183" s="37"/>
      <c r="VEK183" s="37"/>
      <c r="VEL183" s="37"/>
      <c r="VEM183" s="37"/>
      <c r="VEN183" s="37"/>
      <c r="VEO183" s="37"/>
      <c r="VEP183" s="37"/>
      <c r="VEQ183" s="37"/>
      <c r="VER183" s="37"/>
      <c r="VES183" s="37"/>
      <c r="VET183" s="37"/>
      <c r="VEU183" s="37"/>
      <c r="VEV183" s="37"/>
      <c r="VEW183" s="37"/>
      <c r="VEX183" s="37"/>
      <c r="VEY183" s="37"/>
      <c r="VEZ183" s="37"/>
      <c r="VFA183" s="37"/>
      <c r="VFB183" s="37"/>
      <c r="VFC183" s="37"/>
      <c r="VFD183" s="37"/>
      <c r="VFE183" s="37"/>
      <c r="VFF183" s="37"/>
      <c r="VFG183" s="37"/>
      <c r="VFH183" s="37"/>
      <c r="VFI183" s="37"/>
      <c r="VFJ183" s="37"/>
      <c r="VFK183" s="37"/>
      <c r="VFL183" s="37"/>
      <c r="VFM183" s="37"/>
      <c r="VFN183" s="37"/>
      <c r="VFO183" s="37"/>
      <c r="VFP183" s="37"/>
      <c r="VFQ183" s="37"/>
      <c r="VFR183" s="37"/>
      <c r="VFS183" s="37"/>
      <c r="VFT183" s="37"/>
      <c r="VFU183" s="37"/>
      <c r="VFV183" s="37"/>
      <c r="VFW183" s="37"/>
      <c r="VFX183" s="37"/>
      <c r="VFY183" s="37"/>
      <c r="VFZ183" s="37"/>
      <c r="VGA183" s="37"/>
      <c r="VGB183" s="37"/>
      <c r="VGC183" s="37"/>
      <c r="VGD183" s="37"/>
      <c r="VGE183" s="37"/>
      <c r="VGF183" s="37"/>
      <c r="VGG183" s="37"/>
      <c r="VGH183" s="37"/>
      <c r="VGI183" s="37"/>
      <c r="VGJ183" s="37"/>
      <c r="VGK183" s="37"/>
      <c r="VGL183" s="37"/>
      <c r="VGM183" s="37"/>
      <c r="VGN183" s="37"/>
      <c r="VGO183" s="37"/>
      <c r="VGP183" s="37"/>
      <c r="VGQ183" s="37"/>
      <c r="VGR183" s="37"/>
      <c r="VGS183" s="37"/>
      <c r="VGT183" s="37"/>
      <c r="VGU183" s="37"/>
      <c r="VGV183" s="37"/>
      <c r="VGW183" s="37"/>
      <c r="VGX183" s="37"/>
      <c r="VGY183" s="37"/>
      <c r="VGZ183" s="37"/>
      <c r="VHA183" s="37"/>
      <c r="VHB183" s="37"/>
      <c r="VHC183" s="37"/>
      <c r="VHD183" s="37"/>
      <c r="VHE183" s="37"/>
      <c r="VHF183" s="37"/>
      <c r="VHG183" s="37"/>
      <c r="VHH183" s="37"/>
      <c r="VHI183" s="37"/>
      <c r="VHJ183" s="37"/>
      <c r="VHK183" s="37"/>
      <c r="VHL183" s="37"/>
      <c r="VHM183" s="37"/>
      <c r="VHN183" s="37"/>
      <c r="VHO183" s="37"/>
      <c r="VHP183" s="37"/>
      <c r="VHQ183" s="37"/>
      <c r="VHR183" s="37"/>
      <c r="VHS183" s="37"/>
      <c r="VHT183" s="37"/>
      <c r="VHU183" s="37"/>
      <c r="VHV183" s="37"/>
      <c r="VHW183" s="37"/>
      <c r="VHX183" s="37"/>
      <c r="VHY183" s="37"/>
      <c r="VHZ183" s="37"/>
      <c r="VIA183" s="37"/>
      <c r="VIB183" s="37"/>
      <c r="VIC183" s="37"/>
      <c r="VID183" s="37"/>
      <c r="VIE183" s="37"/>
      <c r="VIF183" s="37"/>
      <c r="VIG183" s="37"/>
      <c r="VIH183" s="37"/>
      <c r="VII183" s="37"/>
      <c r="VIJ183" s="37"/>
      <c r="VIK183" s="37"/>
      <c r="VIL183" s="37"/>
      <c r="VIM183" s="37"/>
      <c r="VIN183" s="37"/>
      <c r="VIO183" s="37"/>
      <c r="VIP183" s="37"/>
      <c r="VIQ183" s="37"/>
      <c r="VIR183" s="37"/>
      <c r="VIS183" s="37"/>
      <c r="VIT183" s="37"/>
      <c r="VIU183" s="37"/>
      <c r="VIV183" s="37"/>
      <c r="VIW183" s="37"/>
      <c r="VIX183" s="37"/>
      <c r="VIY183" s="37"/>
      <c r="VIZ183" s="37"/>
      <c r="VJA183" s="37"/>
      <c r="VJB183" s="37"/>
      <c r="VJC183" s="37"/>
      <c r="VJD183" s="37"/>
      <c r="VJE183" s="37"/>
      <c r="VJF183" s="37"/>
      <c r="VJG183" s="37"/>
      <c r="VJH183" s="37"/>
      <c r="VJI183" s="37"/>
      <c r="VJJ183" s="37"/>
      <c r="VJK183" s="37"/>
      <c r="VJL183" s="37"/>
      <c r="VJM183" s="37"/>
      <c r="VJN183" s="37"/>
      <c r="VJO183" s="37"/>
      <c r="VJP183" s="37"/>
      <c r="VJQ183" s="37"/>
      <c r="VJR183" s="37"/>
      <c r="VJS183" s="37"/>
      <c r="VJT183" s="37"/>
      <c r="VJU183" s="37"/>
      <c r="VJV183" s="37"/>
      <c r="VJW183" s="37"/>
      <c r="VJX183" s="37"/>
      <c r="VJY183" s="37"/>
      <c r="VJZ183" s="37"/>
      <c r="VKA183" s="37"/>
      <c r="VKB183" s="37"/>
      <c r="VKC183" s="37"/>
      <c r="VKD183" s="37"/>
      <c r="VKE183" s="37"/>
      <c r="VKF183" s="37"/>
      <c r="VKG183" s="37"/>
      <c r="VKH183" s="37"/>
      <c r="VKI183" s="37"/>
      <c r="VKJ183" s="37"/>
      <c r="VKK183" s="37"/>
      <c r="VKL183" s="37"/>
      <c r="VKM183" s="37"/>
      <c r="VKN183" s="37"/>
      <c r="VKO183" s="37"/>
      <c r="VKP183" s="37"/>
      <c r="VKQ183" s="37"/>
      <c r="VKR183" s="37"/>
      <c r="VKS183" s="37"/>
      <c r="VKT183" s="37"/>
      <c r="VKU183" s="37"/>
      <c r="VKV183" s="37"/>
      <c r="VKW183" s="37"/>
      <c r="VKX183" s="37"/>
      <c r="VKY183" s="37"/>
      <c r="VKZ183" s="37"/>
      <c r="VLA183" s="37"/>
      <c r="VLB183" s="37"/>
      <c r="VLC183" s="37"/>
      <c r="VLD183" s="37"/>
      <c r="VLE183" s="37"/>
      <c r="VLF183" s="37"/>
      <c r="VLG183" s="37"/>
      <c r="VLH183" s="37"/>
      <c r="VLI183" s="37"/>
      <c r="VLJ183" s="37"/>
      <c r="VLK183" s="37"/>
      <c r="VLL183" s="37"/>
      <c r="VLM183" s="37"/>
      <c r="VLN183" s="37"/>
      <c r="VLO183" s="37"/>
      <c r="VLP183" s="37"/>
      <c r="VLQ183" s="37"/>
      <c r="VLR183" s="37"/>
      <c r="VLS183" s="37"/>
      <c r="VLT183" s="37"/>
      <c r="VLU183" s="37"/>
      <c r="VLV183" s="37"/>
      <c r="VLW183" s="37"/>
      <c r="VLX183" s="37"/>
      <c r="VLY183" s="37"/>
      <c r="VLZ183" s="37"/>
      <c r="VMA183" s="37"/>
      <c r="VMB183" s="37"/>
      <c r="VMC183" s="37"/>
      <c r="VMD183" s="37"/>
      <c r="VME183" s="37"/>
      <c r="VMF183" s="37"/>
      <c r="VMG183" s="37"/>
      <c r="VMH183" s="37"/>
      <c r="VMI183" s="37"/>
      <c r="VMJ183" s="37"/>
      <c r="VMK183" s="37"/>
      <c r="VML183" s="37"/>
      <c r="VMM183" s="37"/>
      <c r="VMN183" s="37"/>
      <c r="VMO183" s="37"/>
      <c r="VMP183" s="37"/>
      <c r="VMQ183" s="37"/>
      <c r="VMR183" s="37"/>
      <c r="VMS183" s="37"/>
      <c r="VMT183" s="37"/>
      <c r="VMU183" s="37"/>
      <c r="VMV183" s="37"/>
      <c r="VMW183" s="37"/>
      <c r="VMX183" s="37"/>
      <c r="VMY183" s="37"/>
      <c r="VMZ183" s="37"/>
      <c r="VNA183" s="37"/>
      <c r="VNB183" s="37"/>
      <c r="VNC183" s="37"/>
      <c r="VND183" s="37"/>
      <c r="VNE183" s="37"/>
      <c r="VNF183" s="37"/>
      <c r="VNG183" s="37"/>
      <c r="VNH183" s="37"/>
      <c r="VNI183" s="37"/>
      <c r="VNJ183" s="37"/>
      <c r="VNK183" s="37"/>
      <c r="VNL183" s="37"/>
      <c r="VNM183" s="37"/>
      <c r="VNN183" s="37"/>
      <c r="VNO183" s="37"/>
      <c r="VNP183" s="37"/>
      <c r="VNQ183" s="37"/>
      <c r="VNR183" s="37"/>
      <c r="VNS183" s="37"/>
      <c r="VNT183" s="37"/>
      <c r="VNU183" s="37"/>
      <c r="VNV183" s="37"/>
      <c r="VNW183" s="37"/>
      <c r="VNX183" s="37"/>
      <c r="VNY183" s="37"/>
      <c r="VNZ183" s="37"/>
      <c r="VOA183" s="37"/>
      <c r="VOB183" s="37"/>
      <c r="VOC183" s="37"/>
      <c r="VOD183" s="37"/>
      <c r="VOE183" s="37"/>
      <c r="VOF183" s="37"/>
      <c r="VOG183" s="37"/>
      <c r="VOH183" s="37"/>
      <c r="VOI183" s="37"/>
      <c r="VOJ183" s="37"/>
      <c r="VOK183" s="37"/>
      <c r="VOL183" s="37"/>
      <c r="VOM183" s="37"/>
      <c r="VON183" s="37"/>
      <c r="VOO183" s="37"/>
      <c r="VOP183" s="37"/>
      <c r="VOQ183" s="37"/>
      <c r="VOR183" s="37"/>
      <c r="VOS183" s="37"/>
      <c r="VOT183" s="37"/>
      <c r="VOU183" s="37"/>
      <c r="VOV183" s="37"/>
      <c r="VOW183" s="37"/>
      <c r="VOX183" s="37"/>
      <c r="VOY183" s="37"/>
      <c r="VOZ183" s="37"/>
      <c r="VPA183" s="37"/>
      <c r="VPB183" s="37"/>
      <c r="VPC183" s="37"/>
      <c r="VPD183" s="37"/>
      <c r="VPE183" s="37"/>
      <c r="VPF183" s="37"/>
      <c r="VPG183" s="37"/>
      <c r="VPH183" s="37"/>
      <c r="VPI183" s="37"/>
      <c r="VPJ183" s="37"/>
      <c r="VPK183" s="37"/>
      <c r="VPL183" s="37"/>
      <c r="VPM183" s="37"/>
      <c r="VPN183" s="37"/>
      <c r="VPO183" s="37"/>
      <c r="VPP183" s="37"/>
      <c r="VPQ183" s="37"/>
      <c r="VPR183" s="37"/>
      <c r="VPS183" s="37"/>
      <c r="VPT183" s="37"/>
      <c r="VPU183" s="37"/>
      <c r="VPV183" s="37"/>
      <c r="VPW183" s="37"/>
      <c r="VPX183" s="37"/>
      <c r="VPY183" s="37"/>
      <c r="VPZ183" s="37"/>
      <c r="VQA183" s="37"/>
      <c r="VQB183" s="37"/>
      <c r="VQC183" s="37"/>
      <c r="VQD183" s="37"/>
      <c r="VQE183" s="37"/>
      <c r="VQF183" s="37"/>
      <c r="VQG183" s="37"/>
      <c r="VQH183" s="37"/>
      <c r="VQI183" s="37"/>
      <c r="VQJ183" s="37"/>
      <c r="VQK183" s="37"/>
      <c r="VQL183" s="37"/>
      <c r="VQM183" s="37"/>
      <c r="VQN183" s="37"/>
      <c r="VQO183" s="37"/>
      <c r="VQP183" s="37"/>
      <c r="VQQ183" s="37"/>
      <c r="VQR183" s="37"/>
      <c r="VQS183" s="37"/>
      <c r="VQT183" s="37"/>
      <c r="VQU183" s="37"/>
      <c r="VQV183" s="37"/>
      <c r="VQW183" s="37"/>
      <c r="VQX183" s="37"/>
      <c r="VQY183" s="37"/>
      <c r="VQZ183" s="37"/>
      <c r="VRA183" s="37"/>
      <c r="VRB183" s="37"/>
      <c r="VRC183" s="37"/>
      <c r="VRD183" s="37"/>
      <c r="VRE183" s="37"/>
      <c r="VRF183" s="37"/>
      <c r="VRG183" s="37"/>
      <c r="VRH183" s="37"/>
      <c r="VRI183" s="37"/>
      <c r="VRJ183" s="37"/>
      <c r="VRK183" s="37"/>
      <c r="VRL183" s="37"/>
      <c r="VRM183" s="37"/>
      <c r="VRN183" s="37"/>
      <c r="VRO183" s="37"/>
      <c r="VRP183" s="37"/>
      <c r="VRQ183" s="37"/>
      <c r="VRR183" s="37"/>
      <c r="VRS183" s="37"/>
      <c r="VRT183" s="37"/>
      <c r="VRU183" s="37"/>
      <c r="VRV183" s="37"/>
      <c r="VRW183" s="37"/>
      <c r="VRX183" s="37"/>
      <c r="VRY183" s="37"/>
      <c r="VRZ183" s="37"/>
      <c r="VSA183" s="37"/>
      <c r="VSB183" s="37"/>
      <c r="VSC183" s="37"/>
      <c r="VSD183" s="37"/>
      <c r="VSE183" s="37"/>
      <c r="VSF183" s="37"/>
      <c r="VSG183" s="37"/>
      <c r="VSH183" s="37"/>
      <c r="VSI183" s="37"/>
      <c r="VSJ183" s="37"/>
      <c r="VSK183" s="37"/>
      <c r="VSL183" s="37"/>
      <c r="VSM183" s="37"/>
      <c r="VSN183" s="37"/>
      <c r="VSO183" s="37"/>
      <c r="VSP183" s="37"/>
      <c r="VSQ183" s="37"/>
      <c r="VSR183" s="37"/>
      <c r="VSS183" s="37"/>
      <c r="VST183" s="37"/>
      <c r="VSU183" s="37"/>
      <c r="VSV183" s="37"/>
      <c r="VSW183" s="37"/>
      <c r="VSX183" s="37"/>
      <c r="VSY183" s="37"/>
      <c r="VSZ183" s="37"/>
      <c r="VTA183" s="37"/>
      <c r="VTB183" s="37"/>
      <c r="VTC183" s="37"/>
      <c r="VTD183" s="37"/>
      <c r="VTE183" s="37"/>
      <c r="VTF183" s="37"/>
      <c r="VTG183" s="37"/>
      <c r="VTH183" s="37"/>
      <c r="VTI183" s="37"/>
      <c r="VTJ183" s="37"/>
      <c r="VTK183" s="37"/>
      <c r="VTL183" s="37"/>
      <c r="VTM183" s="37"/>
      <c r="VTN183" s="37"/>
      <c r="VTO183" s="37"/>
      <c r="VTP183" s="37"/>
      <c r="VTQ183" s="37"/>
      <c r="VTR183" s="37"/>
      <c r="VTS183" s="37"/>
      <c r="VTT183" s="37"/>
      <c r="VTU183" s="37"/>
      <c r="VTV183" s="37"/>
      <c r="VTW183" s="37"/>
      <c r="VTX183" s="37"/>
      <c r="VTY183" s="37"/>
      <c r="VTZ183" s="37"/>
      <c r="VUA183" s="37"/>
      <c r="VUB183" s="37"/>
      <c r="VUC183" s="37"/>
      <c r="VUD183" s="37"/>
      <c r="VUE183" s="37"/>
      <c r="VUF183" s="37"/>
      <c r="VUG183" s="37"/>
      <c r="VUH183" s="37"/>
      <c r="VUI183" s="37"/>
      <c r="VUJ183" s="37"/>
      <c r="VUK183" s="37"/>
      <c r="VUL183" s="37"/>
      <c r="VUM183" s="37"/>
      <c r="VUN183" s="37"/>
      <c r="VUO183" s="37"/>
      <c r="VUP183" s="37"/>
      <c r="VUQ183" s="37"/>
      <c r="VUR183" s="37"/>
      <c r="VUS183" s="37"/>
      <c r="VUT183" s="37"/>
      <c r="VUU183" s="37"/>
      <c r="VUV183" s="37"/>
      <c r="VUW183" s="37"/>
      <c r="VUX183" s="37"/>
      <c r="VUY183" s="37"/>
      <c r="VUZ183" s="37"/>
      <c r="VVA183" s="37"/>
      <c r="VVB183" s="37"/>
      <c r="VVC183" s="37"/>
      <c r="VVD183" s="37"/>
      <c r="VVE183" s="37"/>
      <c r="VVF183" s="37"/>
      <c r="VVG183" s="37"/>
      <c r="VVH183" s="37"/>
      <c r="VVI183" s="37"/>
      <c r="VVJ183" s="37"/>
      <c r="VVK183" s="37"/>
      <c r="VVL183" s="37"/>
      <c r="VVM183" s="37"/>
      <c r="VVN183" s="37"/>
      <c r="VVO183" s="37"/>
      <c r="VVP183" s="37"/>
      <c r="VVQ183" s="37"/>
      <c r="VVR183" s="37"/>
      <c r="VVS183" s="37"/>
      <c r="VVT183" s="37"/>
      <c r="VVU183" s="37"/>
      <c r="VVV183" s="37"/>
      <c r="VVW183" s="37"/>
      <c r="VVX183" s="37"/>
      <c r="VVY183" s="37"/>
      <c r="VVZ183" s="37"/>
      <c r="VWA183" s="37"/>
      <c r="VWB183" s="37"/>
      <c r="VWC183" s="37"/>
      <c r="VWD183" s="37"/>
      <c r="VWE183" s="37"/>
      <c r="VWF183" s="37"/>
      <c r="VWG183" s="37"/>
      <c r="VWH183" s="37"/>
      <c r="VWI183" s="37"/>
      <c r="VWJ183" s="37"/>
      <c r="VWK183" s="37"/>
      <c r="VWL183" s="37"/>
      <c r="VWM183" s="37"/>
      <c r="VWN183" s="37"/>
      <c r="VWO183" s="37"/>
      <c r="VWP183" s="37"/>
      <c r="VWQ183" s="37"/>
      <c r="VWR183" s="37"/>
      <c r="VWS183" s="37"/>
      <c r="VWT183" s="37"/>
      <c r="VWU183" s="37"/>
      <c r="VWV183" s="37"/>
      <c r="VWW183" s="37"/>
      <c r="VWX183" s="37"/>
      <c r="VWY183" s="37"/>
      <c r="VWZ183" s="37"/>
      <c r="VXA183" s="37"/>
      <c r="VXB183" s="37"/>
      <c r="VXC183" s="37"/>
      <c r="VXD183" s="37"/>
      <c r="VXE183" s="37"/>
      <c r="VXF183" s="37"/>
      <c r="VXG183" s="37"/>
      <c r="VXH183" s="37"/>
      <c r="VXI183" s="37"/>
      <c r="VXJ183" s="37"/>
      <c r="VXK183" s="37"/>
      <c r="VXL183" s="37"/>
      <c r="VXM183" s="37"/>
      <c r="VXN183" s="37"/>
      <c r="VXO183" s="37"/>
      <c r="VXP183" s="37"/>
      <c r="VXQ183" s="37"/>
      <c r="VXR183" s="37"/>
      <c r="VXS183" s="37"/>
      <c r="VXT183" s="37"/>
      <c r="VXU183" s="37"/>
      <c r="VXV183" s="37"/>
      <c r="VXW183" s="37"/>
      <c r="VXX183" s="37"/>
      <c r="VXY183" s="37"/>
      <c r="VXZ183" s="37"/>
      <c r="VYA183" s="37"/>
      <c r="VYB183" s="37"/>
      <c r="VYC183" s="37"/>
      <c r="VYD183" s="37"/>
      <c r="VYE183" s="37"/>
      <c r="VYF183" s="37"/>
      <c r="VYG183" s="37"/>
      <c r="VYH183" s="37"/>
      <c r="VYI183" s="37"/>
      <c r="VYJ183" s="37"/>
      <c r="VYK183" s="37"/>
      <c r="VYL183" s="37"/>
      <c r="VYM183" s="37"/>
      <c r="VYN183" s="37"/>
      <c r="VYO183" s="37"/>
      <c r="VYP183" s="37"/>
      <c r="VYQ183" s="37"/>
      <c r="VYR183" s="37"/>
      <c r="VYS183" s="37"/>
      <c r="VYT183" s="37"/>
      <c r="VYU183" s="37"/>
      <c r="VYV183" s="37"/>
      <c r="VYW183" s="37"/>
      <c r="VYX183" s="37"/>
      <c r="VYY183" s="37"/>
      <c r="VYZ183" s="37"/>
      <c r="VZA183" s="37"/>
      <c r="VZB183" s="37"/>
      <c r="VZC183" s="37"/>
      <c r="VZD183" s="37"/>
      <c r="VZE183" s="37"/>
      <c r="VZF183" s="37"/>
      <c r="VZG183" s="37"/>
      <c r="VZH183" s="37"/>
      <c r="VZI183" s="37"/>
      <c r="VZJ183" s="37"/>
      <c r="VZK183" s="37"/>
      <c r="VZL183" s="37"/>
      <c r="VZM183" s="37"/>
      <c r="VZN183" s="37"/>
      <c r="VZO183" s="37"/>
      <c r="VZP183" s="37"/>
      <c r="VZQ183" s="37"/>
      <c r="VZR183" s="37"/>
      <c r="VZS183" s="37"/>
      <c r="VZT183" s="37"/>
      <c r="VZU183" s="37"/>
      <c r="VZV183" s="37"/>
      <c r="VZW183" s="37"/>
      <c r="VZX183" s="37"/>
      <c r="VZY183" s="37"/>
      <c r="VZZ183" s="37"/>
      <c r="WAA183" s="37"/>
      <c r="WAB183" s="37"/>
      <c r="WAC183" s="37"/>
      <c r="WAD183" s="37"/>
      <c r="WAE183" s="37"/>
      <c r="WAF183" s="37"/>
      <c r="WAG183" s="37"/>
      <c r="WAH183" s="37"/>
      <c r="WAI183" s="37"/>
      <c r="WAJ183" s="37"/>
      <c r="WAK183" s="37"/>
      <c r="WAL183" s="37"/>
      <c r="WAM183" s="37"/>
      <c r="WAN183" s="37"/>
      <c r="WAO183" s="37"/>
      <c r="WAP183" s="37"/>
      <c r="WAQ183" s="37"/>
      <c r="WAR183" s="37"/>
      <c r="WAS183" s="37"/>
      <c r="WAT183" s="37"/>
      <c r="WAU183" s="37"/>
      <c r="WAV183" s="37"/>
      <c r="WAW183" s="37"/>
      <c r="WAX183" s="37"/>
      <c r="WAY183" s="37"/>
      <c r="WAZ183" s="37"/>
      <c r="WBA183" s="37"/>
      <c r="WBB183" s="37"/>
      <c r="WBC183" s="37"/>
      <c r="WBD183" s="37"/>
      <c r="WBE183" s="37"/>
      <c r="WBF183" s="37"/>
      <c r="WBG183" s="37"/>
      <c r="WBH183" s="37"/>
      <c r="WBI183" s="37"/>
      <c r="WBJ183" s="37"/>
      <c r="WBK183" s="37"/>
      <c r="WBL183" s="37"/>
      <c r="WBM183" s="37"/>
      <c r="WBN183" s="37"/>
      <c r="WBO183" s="37"/>
      <c r="WBP183" s="37"/>
      <c r="WBQ183" s="37"/>
      <c r="WBR183" s="37"/>
      <c r="WBS183" s="37"/>
      <c r="WBT183" s="37"/>
      <c r="WBU183" s="37"/>
      <c r="WBV183" s="37"/>
      <c r="WBW183" s="37"/>
      <c r="WBX183" s="37"/>
      <c r="WBY183" s="37"/>
      <c r="WBZ183" s="37"/>
      <c r="WCA183" s="37"/>
      <c r="WCB183" s="37"/>
      <c r="WCC183" s="37"/>
      <c r="WCD183" s="37"/>
      <c r="WCE183" s="37"/>
      <c r="WCF183" s="37"/>
      <c r="WCG183" s="37"/>
      <c r="WCH183" s="37"/>
      <c r="WCI183" s="37"/>
      <c r="WCJ183" s="37"/>
      <c r="WCK183" s="37"/>
      <c r="WCL183" s="37"/>
      <c r="WCM183" s="37"/>
      <c r="WCN183" s="37"/>
      <c r="WCO183" s="37"/>
      <c r="WCP183" s="37"/>
      <c r="WCQ183" s="37"/>
      <c r="WCR183" s="37"/>
      <c r="WCS183" s="37"/>
      <c r="WCT183" s="37"/>
      <c r="WCU183" s="37"/>
      <c r="WCV183" s="37"/>
      <c r="WCW183" s="37"/>
      <c r="WCX183" s="37"/>
      <c r="WCY183" s="37"/>
      <c r="WCZ183" s="37"/>
      <c r="WDA183" s="37"/>
      <c r="WDB183" s="37"/>
      <c r="WDC183" s="37"/>
      <c r="WDD183" s="37"/>
      <c r="WDE183" s="37"/>
      <c r="WDF183" s="37"/>
      <c r="WDG183" s="37"/>
      <c r="WDH183" s="37"/>
      <c r="WDI183" s="37"/>
      <c r="WDJ183" s="37"/>
      <c r="WDK183" s="37"/>
      <c r="WDL183" s="37"/>
      <c r="WDM183" s="37"/>
      <c r="WDN183" s="37"/>
      <c r="WDO183" s="37"/>
      <c r="WDP183" s="37"/>
      <c r="WDQ183" s="37"/>
      <c r="WDR183" s="37"/>
      <c r="WDS183" s="37"/>
      <c r="WDT183" s="37"/>
      <c r="WDU183" s="37"/>
      <c r="WDV183" s="37"/>
      <c r="WDW183" s="37"/>
      <c r="WDX183" s="37"/>
      <c r="WDY183" s="37"/>
      <c r="WDZ183" s="37"/>
      <c r="WEA183" s="37"/>
      <c r="WEB183" s="37"/>
      <c r="WEC183" s="37"/>
      <c r="WED183" s="37"/>
      <c r="WEE183" s="37"/>
      <c r="WEF183" s="37"/>
      <c r="WEG183" s="37"/>
      <c r="WEH183" s="37"/>
      <c r="WEI183" s="37"/>
      <c r="WEJ183" s="37"/>
      <c r="WEK183" s="37"/>
      <c r="WEL183" s="37"/>
      <c r="WEM183" s="37"/>
      <c r="WEN183" s="37"/>
      <c r="WEO183" s="37"/>
      <c r="WEP183" s="37"/>
      <c r="WEQ183" s="37"/>
      <c r="WER183" s="37"/>
      <c r="WES183" s="37"/>
      <c r="WET183" s="37"/>
      <c r="WEU183" s="37"/>
      <c r="WEV183" s="37"/>
      <c r="WEW183" s="37"/>
      <c r="WEX183" s="37"/>
      <c r="WEY183" s="37"/>
      <c r="WEZ183" s="37"/>
      <c r="WFA183" s="37"/>
      <c r="WFB183" s="37"/>
      <c r="WFC183" s="37"/>
      <c r="WFD183" s="37"/>
      <c r="WFE183" s="37"/>
      <c r="WFF183" s="37"/>
      <c r="WFG183" s="37"/>
      <c r="WFH183" s="37"/>
      <c r="WFI183" s="37"/>
      <c r="WFJ183" s="37"/>
      <c r="WFK183" s="37"/>
      <c r="WFL183" s="37"/>
      <c r="WFM183" s="37"/>
      <c r="WFN183" s="37"/>
      <c r="WFO183" s="37"/>
      <c r="WFP183" s="37"/>
      <c r="WFQ183" s="37"/>
      <c r="WFR183" s="37"/>
      <c r="WFS183" s="37"/>
      <c r="WFT183" s="37"/>
      <c r="WFU183" s="37"/>
      <c r="WFV183" s="37"/>
      <c r="WFW183" s="37"/>
      <c r="WFX183" s="37"/>
      <c r="WFY183" s="37"/>
      <c r="WFZ183" s="37"/>
      <c r="WGA183" s="37"/>
      <c r="WGB183" s="37"/>
      <c r="WGC183" s="37"/>
      <c r="WGD183" s="37"/>
      <c r="WGE183" s="37"/>
      <c r="WGF183" s="37"/>
      <c r="WGG183" s="37"/>
      <c r="WGH183" s="37"/>
      <c r="WGI183" s="37"/>
      <c r="WGJ183" s="37"/>
      <c r="WGK183" s="37"/>
      <c r="WGL183" s="37"/>
      <c r="WGM183" s="37"/>
      <c r="WGN183" s="37"/>
      <c r="WGO183" s="37"/>
      <c r="WGP183" s="37"/>
      <c r="WGQ183" s="37"/>
      <c r="WGR183" s="37"/>
      <c r="WGS183" s="37"/>
      <c r="WGT183" s="37"/>
      <c r="WGU183" s="37"/>
      <c r="WGV183" s="37"/>
      <c r="WGW183" s="37"/>
      <c r="WGX183" s="37"/>
      <c r="WGY183" s="37"/>
      <c r="WGZ183" s="37"/>
      <c r="WHA183" s="37"/>
      <c r="WHB183" s="37"/>
      <c r="WHC183" s="37"/>
      <c r="WHD183" s="37"/>
      <c r="WHE183" s="37"/>
      <c r="WHF183" s="37"/>
      <c r="WHG183" s="37"/>
      <c r="WHH183" s="37"/>
      <c r="WHI183" s="37"/>
      <c r="WHJ183" s="37"/>
      <c r="WHK183" s="37"/>
      <c r="WHL183" s="37"/>
      <c r="WHM183" s="37"/>
      <c r="WHN183" s="37"/>
      <c r="WHO183" s="37"/>
      <c r="WHP183" s="37"/>
      <c r="WHQ183" s="37"/>
      <c r="WHR183" s="37"/>
      <c r="WHS183" s="37"/>
      <c r="WHT183" s="37"/>
      <c r="WHU183" s="37"/>
      <c r="WHV183" s="37"/>
      <c r="WHW183" s="37"/>
      <c r="WHX183" s="37"/>
      <c r="WHY183" s="37"/>
      <c r="WHZ183" s="37"/>
      <c r="WIA183" s="37"/>
      <c r="WIB183" s="37"/>
      <c r="WIC183" s="37"/>
      <c r="WID183" s="37"/>
      <c r="WIE183" s="37"/>
      <c r="WIF183" s="37"/>
      <c r="WIG183" s="37"/>
      <c r="WIH183" s="37"/>
      <c r="WII183" s="37"/>
      <c r="WIJ183" s="37"/>
      <c r="WIK183" s="37"/>
      <c r="WIL183" s="37"/>
      <c r="WIM183" s="37"/>
      <c r="WIN183" s="37"/>
      <c r="WIO183" s="37"/>
      <c r="WIP183" s="37"/>
      <c r="WIQ183" s="37"/>
      <c r="WIR183" s="37"/>
      <c r="WIS183" s="37"/>
      <c r="WIT183" s="37"/>
      <c r="WIU183" s="37"/>
      <c r="WIV183" s="37"/>
      <c r="WIW183" s="37"/>
      <c r="WIX183" s="37"/>
      <c r="WIY183" s="37"/>
      <c r="WIZ183" s="37"/>
      <c r="WJA183" s="37"/>
      <c r="WJB183" s="37"/>
      <c r="WJC183" s="37"/>
      <c r="WJD183" s="37"/>
      <c r="WJE183" s="37"/>
      <c r="WJF183" s="37"/>
      <c r="WJG183" s="37"/>
      <c r="WJH183" s="37"/>
      <c r="WJI183" s="37"/>
      <c r="WJJ183" s="37"/>
      <c r="WJK183" s="37"/>
      <c r="WJL183" s="37"/>
      <c r="WJM183" s="37"/>
      <c r="WJN183" s="37"/>
      <c r="WJO183" s="37"/>
      <c r="WJP183" s="37"/>
      <c r="WJQ183" s="37"/>
      <c r="WJR183" s="37"/>
      <c r="WJS183" s="37"/>
      <c r="WJT183" s="37"/>
      <c r="WJU183" s="37"/>
      <c r="WJV183" s="37"/>
      <c r="WJW183" s="37"/>
      <c r="WJX183" s="37"/>
      <c r="WJY183" s="37"/>
      <c r="WJZ183" s="37"/>
      <c r="WKA183" s="37"/>
      <c r="WKB183" s="37"/>
      <c r="WKC183" s="37"/>
      <c r="WKD183" s="37"/>
      <c r="WKE183" s="37"/>
      <c r="WKF183" s="37"/>
      <c r="WKG183" s="37"/>
      <c r="WKH183" s="37"/>
      <c r="WKI183" s="37"/>
      <c r="WKJ183" s="37"/>
      <c r="WKK183" s="37"/>
      <c r="WKL183" s="37"/>
      <c r="WKM183" s="37"/>
      <c r="WKN183" s="37"/>
      <c r="WKO183" s="37"/>
      <c r="WKP183" s="37"/>
      <c r="WKQ183" s="37"/>
      <c r="WKR183" s="37"/>
      <c r="WKS183" s="37"/>
      <c r="WKT183" s="37"/>
      <c r="WKU183" s="37"/>
      <c r="WKV183" s="37"/>
      <c r="WKW183" s="37"/>
      <c r="WKX183" s="37"/>
      <c r="WKY183" s="37"/>
      <c r="WKZ183" s="37"/>
      <c r="WLA183" s="37"/>
      <c r="WLB183" s="37"/>
      <c r="WLC183" s="37"/>
      <c r="WLD183" s="37"/>
      <c r="WLE183" s="37"/>
      <c r="WLF183" s="37"/>
      <c r="WLG183" s="37"/>
      <c r="WLH183" s="37"/>
      <c r="WLI183" s="37"/>
      <c r="WLJ183" s="37"/>
      <c r="WLK183" s="37"/>
      <c r="WLL183" s="37"/>
      <c r="WLM183" s="37"/>
      <c r="WLN183" s="37"/>
      <c r="WLO183" s="37"/>
      <c r="WLP183" s="37"/>
      <c r="WLQ183" s="37"/>
      <c r="WLR183" s="37"/>
      <c r="WLS183" s="37"/>
      <c r="WLT183" s="37"/>
      <c r="WLU183" s="37"/>
      <c r="WLV183" s="37"/>
      <c r="WLW183" s="37"/>
      <c r="WLX183" s="37"/>
      <c r="WLY183" s="37"/>
      <c r="WLZ183" s="37"/>
      <c r="WMA183" s="37"/>
      <c r="WMB183" s="37"/>
      <c r="WMC183" s="37"/>
      <c r="WMD183" s="37"/>
      <c r="WME183" s="37"/>
      <c r="WMF183" s="37"/>
      <c r="WMG183" s="37"/>
      <c r="WMH183" s="37"/>
      <c r="WMI183" s="37"/>
      <c r="WMJ183" s="37"/>
      <c r="WMK183" s="37"/>
      <c r="WML183" s="37"/>
      <c r="WMM183" s="37"/>
      <c r="WMN183" s="37"/>
      <c r="WMO183" s="37"/>
      <c r="WMP183" s="37"/>
      <c r="WMQ183" s="37"/>
      <c r="WMR183" s="37"/>
      <c r="WMS183" s="37"/>
      <c r="WMT183" s="37"/>
      <c r="WMU183" s="37"/>
      <c r="WMV183" s="37"/>
      <c r="WMW183" s="37"/>
      <c r="WMX183" s="37"/>
      <c r="WMY183" s="37"/>
      <c r="WMZ183" s="37"/>
      <c r="WNA183" s="37"/>
      <c r="WNB183" s="37"/>
      <c r="WNC183" s="37"/>
      <c r="WND183" s="37"/>
      <c r="WNE183" s="37"/>
      <c r="WNF183" s="37"/>
      <c r="WNG183" s="37"/>
      <c r="WNH183" s="37"/>
      <c r="WNI183" s="37"/>
      <c r="WNJ183" s="37"/>
      <c r="WNK183" s="37"/>
      <c r="WNL183" s="37"/>
      <c r="WNM183" s="37"/>
      <c r="WNN183" s="37"/>
      <c r="WNO183" s="37"/>
      <c r="WNP183" s="37"/>
      <c r="WNQ183" s="37"/>
      <c r="WNR183" s="37"/>
      <c r="WNS183" s="37"/>
      <c r="WNT183" s="37"/>
      <c r="WNU183" s="37"/>
      <c r="WNV183" s="37"/>
      <c r="WNW183" s="37"/>
      <c r="WNX183" s="37"/>
      <c r="WNY183" s="37"/>
      <c r="WNZ183" s="37"/>
      <c r="WOA183" s="37"/>
      <c r="WOB183" s="37"/>
      <c r="WOC183" s="37"/>
      <c r="WOD183" s="37"/>
      <c r="WOE183" s="37"/>
      <c r="WOF183" s="37"/>
      <c r="WOG183" s="37"/>
      <c r="WOH183" s="37"/>
      <c r="WOI183" s="37"/>
      <c r="WOJ183" s="37"/>
      <c r="WOK183" s="37"/>
      <c r="WOL183" s="37"/>
      <c r="WOM183" s="37"/>
      <c r="WON183" s="37"/>
      <c r="WOO183" s="37"/>
      <c r="WOP183" s="37"/>
      <c r="WOQ183" s="37"/>
      <c r="WOR183" s="37"/>
      <c r="WOS183" s="37"/>
      <c r="WOT183" s="37"/>
      <c r="WOU183" s="37"/>
      <c r="WOV183" s="37"/>
      <c r="WOW183" s="37"/>
      <c r="WOX183" s="37"/>
      <c r="WOY183" s="37"/>
      <c r="WOZ183" s="37"/>
      <c r="WPA183" s="37"/>
      <c r="WPB183" s="37"/>
      <c r="WPC183" s="37"/>
      <c r="WPD183" s="37"/>
      <c r="WPE183" s="37"/>
      <c r="WPF183" s="37"/>
      <c r="WPG183" s="37"/>
      <c r="WPH183" s="37"/>
      <c r="WPI183" s="37"/>
      <c r="WPJ183" s="37"/>
      <c r="WPK183" s="37"/>
      <c r="WPL183" s="37"/>
      <c r="WPM183" s="37"/>
      <c r="WPN183" s="37"/>
      <c r="WPO183" s="37"/>
      <c r="WPP183" s="37"/>
      <c r="WPQ183" s="37"/>
      <c r="WPR183" s="37"/>
      <c r="WPS183" s="37"/>
      <c r="WPT183" s="37"/>
      <c r="WPU183" s="37"/>
      <c r="WPV183" s="37"/>
      <c r="WPW183" s="37"/>
      <c r="WPX183" s="37"/>
      <c r="WPY183" s="37"/>
      <c r="WPZ183" s="37"/>
      <c r="WQA183" s="37"/>
      <c r="WQB183" s="37"/>
      <c r="WQC183" s="37"/>
      <c r="WQD183" s="37"/>
      <c r="WQE183" s="37"/>
      <c r="WQF183" s="37"/>
      <c r="WQG183" s="37"/>
      <c r="WQH183" s="37"/>
      <c r="WQI183" s="37"/>
      <c r="WQJ183" s="37"/>
      <c r="WQK183" s="37"/>
      <c r="WQL183" s="37"/>
      <c r="WQM183" s="37"/>
      <c r="WQN183" s="37"/>
      <c r="WQO183" s="37"/>
      <c r="WQP183" s="37"/>
      <c r="WQQ183" s="37"/>
      <c r="WQR183" s="37"/>
      <c r="WQS183" s="37"/>
      <c r="WQT183" s="37"/>
      <c r="WQU183" s="37"/>
      <c r="WQV183" s="37"/>
      <c r="WQW183" s="37"/>
      <c r="WQX183" s="37"/>
      <c r="WQY183" s="37"/>
      <c r="WQZ183" s="37"/>
      <c r="WRA183" s="37"/>
      <c r="WRB183" s="37"/>
      <c r="WRC183" s="37"/>
      <c r="WRD183" s="37"/>
      <c r="WRE183" s="37"/>
      <c r="WRF183" s="37"/>
      <c r="WRG183" s="37"/>
      <c r="WRH183" s="37"/>
      <c r="WRI183" s="37"/>
      <c r="WRJ183" s="37"/>
      <c r="WRK183" s="37"/>
      <c r="WRL183" s="37"/>
      <c r="WRM183" s="37"/>
      <c r="WRN183" s="37"/>
      <c r="WRO183" s="37"/>
      <c r="WRP183" s="37"/>
      <c r="WRQ183" s="37"/>
      <c r="WRR183" s="37"/>
      <c r="WRS183" s="37"/>
      <c r="WRT183" s="37"/>
      <c r="WRU183" s="37"/>
      <c r="WRV183" s="37"/>
      <c r="WRW183" s="37"/>
      <c r="WRX183" s="37"/>
      <c r="WRY183" s="37"/>
      <c r="WRZ183" s="37"/>
      <c r="WSA183" s="37"/>
      <c r="WSB183" s="37"/>
      <c r="WSC183" s="37"/>
      <c r="WSD183" s="37"/>
      <c r="WSE183" s="37"/>
      <c r="WSF183" s="37"/>
      <c r="WSG183" s="37"/>
      <c r="WSH183" s="37"/>
      <c r="WSI183" s="37"/>
      <c r="WSJ183" s="37"/>
      <c r="WSK183" s="37"/>
      <c r="WSL183" s="37"/>
      <c r="WSM183" s="37"/>
      <c r="WSN183" s="37"/>
      <c r="WSO183" s="37"/>
      <c r="WSP183" s="37"/>
      <c r="WSQ183" s="37"/>
      <c r="WSR183" s="37"/>
      <c r="WSS183" s="37"/>
      <c r="WST183" s="37"/>
      <c r="WSU183" s="37"/>
      <c r="WSV183" s="37"/>
      <c r="WSW183" s="37"/>
      <c r="WSX183" s="37"/>
      <c r="WSY183" s="37"/>
      <c r="WSZ183" s="37"/>
      <c r="WTA183" s="37"/>
      <c r="WTB183" s="37"/>
      <c r="WTC183" s="37"/>
      <c r="WTD183" s="37"/>
      <c r="WTE183" s="37"/>
      <c r="WTF183" s="37"/>
      <c r="WTG183" s="37"/>
      <c r="WTH183" s="37"/>
      <c r="WTI183" s="37"/>
      <c r="WTJ183" s="37"/>
      <c r="WTK183" s="37"/>
      <c r="WTL183" s="37"/>
      <c r="WTM183" s="37"/>
      <c r="WTN183" s="37"/>
      <c r="WTO183" s="37"/>
      <c r="WTP183" s="37"/>
      <c r="WTQ183" s="37"/>
      <c r="WTR183" s="37"/>
      <c r="WTS183" s="37"/>
      <c r="WTT183" s="37"/>
      <c r="WTU183" s="37"/>
      <c r="WTV183" s="37"/>
      <c r="WTW183" s="37"/>
      <c r="WTX183" s="37"/>
      <c r="WTY183" s="37"/>
      <c r="WTZ183" s="37"/>
      <c r="WUA183" s="37"/>
      <c r="WUB183" s="37"/>
      <c r="WUC183" s="37"/>
      <c r="WUD183" s="37"/>
      <c r="WUE183" s="37"/>
      <c r="WUF183" s="37"/>
      <c r="WUG183" s="37"/>
      <c r="WUH183" s="37"/>
      <c r="WUI183" s="37"/>
      <c r="WUJ183" s="37"/>
      <c r="WUK183" s="37"/>
      <c r="WUL183" s="37"/>
      <c r="WUM183" s="37"/>
      <c r="WUN183" s="37"/>
      <c r="WUO183" s="37"/>
      <c r="WUP183" s="37"/>
      <c r="WUQ183" s="37"/>
      <c r="WUR183" s="37"/>
      <c r="WUS183" s="37"/>
      <c r="WUT183" s="37"/>
      <c r="WUU183" s="37"/>
      <c r="WUV183" s="37"/>
      <c r="WUW183" s="37"/>
      <c r="WUX183" s="37"/>
      <c r="WUY183" s="37"/>
      <c r="WUZ183" s="37"/>
      <c r="WVA183" s="37"/>
      <c r="WVB183" s="37"/>
      <c r="WVC183" s="37"/>
      <c r="WVD183" s="37"/>
      <c r="WVE183" s="37"/>
      <c r="WVF183" s="37"/>
      <c r="WVG183" s="37"/>
      <c r="WVH183" s="37"/>
      <c r="WVI183" s="37"/>
      <c r="WVJ183" s="37"/>
      <c r="WVK183" s="37"/>
      <c r="WVL183" s="37"/>
      <c r="WVM183" s="37"/>
      <c r="WVN183" s="37"/>
      <c r="WVO183" s="37"/>
      <c r="WVP183" s="37"/>
      <c r="WVQ183" s="37"/>
      <c r="WVR183" s="37"/>
      <c r="WVS183" s="37"/>
      <c r="WVT183" s="37"/>
      <c r="WVU183" s="37"/>
      <c r="WVV183" s="37"/>
      <c r="WVW183" s="37"/>
      <c r="WVX183" s="37"/>
      <c r="WVY183" s="37"/>
      <c r="WVZ183" s="37"/>
      <c r="WWA183" s="37"/>
      <c r="WWB183" s="37"/>
    </row>
    <row r="184" spans="1:16148" ht="16" thickTop="1" x14ac:dyDescent="0.2">
      <c r="A184" s="323"/>
      <c r="B184" s="324"/>
      <c r="C184" s="324"/>
      <c r="D184" s="324"/>
      <c r="E184" s="324"/>
      <c r="F184" s="324"/>
      <c r="G184" s="324"/>
      <c r="H184" s="324"/>
      <c r="I184" s="324"/>
      <c r="J184" s="324"/>
      <c r="K184" s="324"/>
      <c r="L184" s="324"/>
      <c r="M184" s="324"/>
      <c r="N184" s="324"/>
      <c r="O184" s="324"/>
      <c r="P184" s="324"/>
      <c r="Q184" s="324"/>
      <c r="R184" s="325"/>
    </row>
    <row r="185" spans="1:16148" s="367" customFormat="1" x14ac:dyDescent="0.2">
      <c r="A185" s="391" t="s">
        <v>1947</v>
      </c>
      <c r="B185" s="393"/>
      <c r="C185" s="393"/>
      <c r="D185" s="393"/>
      <c r="E185" s="393"/>
      <c r="F185" s="393"/>
      <c r="G185" s="393"/>
      <c r="H185" s="393"/>
      <c r="I185" s="393"/>
      <c r="J185" s="393"/>
      <c r="K185" s="393"/>
      <c r="L185" s="393"/>
      <c r="M185" s="393"/>
      <c r="N185" s="393"/>
      <c r="O185" s="393"/>
      <c r="P185" s="393"/>
      <c r="Q185" s="393"/>
      <c r="R185" s="394"/>
      <c r="S185" s="395"/>
      <c r="T185" s="395"/>
      <c r="U185" s="395"/>
      <c r="V185" s="395"/>
      <c r="W185" s="395"/>
      <c r="X185" s="395"/>
      <c r="Y185" s="395"/>
      <c r="Z185" s="395"/>
      <c r="AA185" s="395"/>
      <c r="AB185" s="395"/>
      <c r="AC185" s="395"/>
      <c r="AD185" s="395"/>
      <c r="AE185" s="395"/>
      <c r="AF185" s="395"/>
      <c r="AG185" s="395"/>
      <c r="AH185" s="395"/>
      <c r="AI185" s="395"/>
      <c r="AJ185" s="395"/>
      <c r="AK185" s="395"/>
      <c r="AL185" s="395"/>
      <c r="AM185" s="395"/>
      <c r="AN185" s="395"/>
      <c r="AO185" s="395"/>
      <c r="AP185" s="395"/>
      <c r="AQ185" s="395"/>
      <c r="AR185" s="395"/>
      <c r="AS185" s="395"/>
      <c r="AT185" s="395"/>
      <c r="AU185" s="395"/>
      <c r="AV185" s="395"/>
      <c r="AW185" s="395"/>
      <c r="AX185" s="395"/>
      <c r="AY185" s="395"/>
      <c r="AZ185" s="395"/>
      <c r="BA185" s="395"/>
      <c r="BB185" s="395"/>
      <c r="BC185" s="395"/>
      <c r="BD185" s="395"/>
      <c r="BE185" s="395"/>
      <c r="BF185" s="395"/>
      <c r="BG185" s="395"/>
      <c r="BH185" s="395"/>
      <c r="BI185" s="395"/>
      <c r="BJ185" s="395"/>
      <c r="BK185" s="395"/>
      <c r="BL185" s="395"/>
      <c r="BM185" s="395"/>
      <c r="BN185" s="395"/>
      <c r="BO185" s="395"/>
      <c r="BP185" s="395"/>
      <c r="BQ185" s="395"/>
      <c r="BR185" s="395"/>
      <c r="BS185" s="395"/>
      <c r="BT185" s="395"/>
      <c r="BU185" s="395"/>
      <c r="BV185" s="395"/>
      <c r="BW185" s="395"/>
      <c r="BX185" s="395"/>
      <c r="BY185" s="395"/>
      <c r="BZ185" s="395"/>
      <c r="CA185" s="395"/>
      <c r="CB185" s="395"/>
      <c r="CC185" s="395"/>
      <c r="CD185" s="395"/>
      <c r="CE185" s="395"/>
      <c r="CF185" s="395"/>
      <c r="CG185" s="395"/>
      <c r="CH185" s="395"/>
      <c r="CI185" s="395"/>
      <c r="CJ185" s="395"/>
      <c r="CK185" s="395"/>
      <c r="CL185" s="395"/>
      <c r="CM185" s="395"/>
      <c r="CN185" s="395"/>
      <c r="CO185" s="395"/>
      <c r="CP185" s="395"/>
      <c r="CQ185" s="395"/>
      <c r="CR185" s="395"/>
      <c r="CS185" s="395"/>
      <c r="CT185" s="395"/>
      <c r="CU185" s="395"/>
      <c r="CV185" s="395"/>
      <c r="CW185" s="395"/>
      <c r="CX185" s="395"/>
      <c r="CY185" s="395"/>
      <c r="CZ185" s="395"/>
      <c r="DA185" s="395"/>
      <c r="DB185" s="395"/>
      <c r="DC185" s="395"/>
      <c r="DD185" s="395"/>
      <c r="DE185" s="395"/>
      <c r="DF185" s="395"/>
      <c r="DG185" s="395"/>
      <c r="DH185" s="395"/>
      <c r="DI185" s="395"/>
      <c r="DJ185" s="395"/>
      <c r="DK185" s="395"/>
      <c r="DL185" s="395"/>
      <c r="DM185" s="395"/>
      <c r="DN185" s="395"/>
      <c r="DO185" s="395"/>
      <c r="DP185" s="395"/>
      <c r="DQ185" s="395"/>
      <c r="DR185" s="395"/>
      <c r="DS185" s="395"/>
      <c r="DT185" s="395"/>
      <c r="DU185" s="395"/>
      <c r="DV185" s="395"/>
      <c r="DW185" s="395"/>
      <c r="DX185" s="395"/>
      <c r="DY185" s="395"/>
      <c r="DZ185" s="395"/>
      <c r="EA185" s="395"/>
      <c r="EB185" s="395"/>
      <c r="EC185" s="395"/>
      <c r="ED185" s="395"/>
      <c r="EE185" s="395"/>
      <c r="EF185" s="395"/>
      <c r="EG185" s="395"/>
      <c r="EH185" s="395"/>
      <c r="EI185" s="395"/>
      <c r="EJ185" s="395"/>
      <c r="EK185" s="395"/>
      <c r="EL185" s="395"/>
      <c r="EM185" s="395"/>
      <c r="EN185" s="395"/>
      <c r="EO185" s="395"/>
      <c r="EP185" s="395"/>
      <c r="EQ185" s="395"/>
      <c r="ER185" s="395"/>
      <c r="ES185" s="395"/>
      <c r="ET185" s="395"/>
      <c r="EU185" s="395"/>
      <c r="EV185" s="395"/>
      <c r="EW185" s="395"/>
      <c r="EX185" s="395"/>
      <c r="EY185" s="395"/>
      <c r="EZ185" s="395"/>
      <c r="FA185" s="395"/>
      <c r="FB185" s="395"/>
      <c r="FC185" s="395"/>
      <c r="FD185" s="395"/>
      <c r="FE185" s="395"/>
      <c r="FF185" s="395"/>
      <c r="FG185" s="395"/>
      <c r="FH185" s="395"/>
      <c r="FI185" s="395"/>
      <c r="FJ185" s="395"/>
      <c r="FK185" s="395"/>
      <c r="FL185" s="395"/>
      <c r="FM185" s="395"/>
      <c r="FN185" s="395"/>
      <c r="FO185" s="395"/>
      <c r="FP185" s="395"/>
      <c r="FQ185" s="395"/>
      <c r="FR185" s="395"/>
      <c r="FS185" s="395"/>
      <c r="FT185" s="395"/>
      <c r="FU185" s="395"/>
      <c r="FV185" s="395"/>
      <c r="FW185" s="395"/>
      <c r="FX185" s="395"/>
      <c r="FY185" s="395"/>
      <c r="FZ185" s="395"/>
      <c r="GA185" s="395"/>
      <c r="GB185" s="395"/>
      <c r="GC185" s="395"/>
      <c r="GD185" s="395"/>
      <c r="GE185" s="395"/>
      <c r="GF185" s="395"/>
      <c r="GG185" s="395"/>
      <c r="GH185" s="395"/>
      <c r="GI185" s="395"/>
      <c r="GJ185" s="395"/>
      <c r="GK185" s="395"/>
      <c r="GL185" s="395"/>
      <c r="GM185" s="395"/>
      <c r="GN185" s="395"/>
      <c r="GO185" s="395"/>
      <c r="GP185" s="395"/>
      <c r="GQ185" s="395"/>
      <c r="GR185" s="395"/>
      <c r="GS185" s="395"/>
      <c r="GT185" s="395"/>
      <c r="GU185" s="395"/>
      <c r="GV185" s="395"/>
      <c r="GW185" s="395"/>
      <c r="GX185" s="395"/>
      <c r="GY185" s="395"/>
      <c r="GZ185" s="395"/>
      <c r="HA185" s="395"/>
      <c r="HB185" s="395"/>
      <c r="HC185" s="395"/>
      <c r="HD185" s="395"/>
      <c r="HE185" s="395"/>
      <c r="HF185" s="395"/>
      <c r="HG185" s="395"/>
      <c r="HH185" s="395"/>
      <c r="HI185" s="395"/>
      <c r="HJ185" s="395"/>
      <c r="HK185" s="395"/>
      <c r="HL185" s="395"/>
      <c r="HM185" s="395"/>
      <c r="HN185" s="395"/>
      <c r="HO185" s="395"/>
      <c r="HP185" s="395"/>
      <c r="HQ185" s="395"/>
      <c r="HR185" s="395"/>
      <c r="HS185" s="395"/>
      <c r="HT185" s="395"/>
      <c r="HU185" s="395"/>
      <c r="HV185" s="395"/>
      <c r="HW185" s="395"/>
      <c r="HX185" s="395"/>
      <c r="HY185" s="395"/>
      <c r="HZ185" s="395"/>
      <c r="IA185" s="395"/>
      <c r="IB185" s="395"/>
      <c r="IC185" s="395"/>
      <c r="ID185" s="395"/>
      <c r="IE185" s="395"/>
      <c r="IF185" s="395"/>
      <c r="IG185" s="395"/>
      <c r="IH185" s="395"/>
      <c r="II185" s="395"/>
      <c r="IJ185" s="395"/>
      <c r="IK185" s="395"/>
      <c r="IL185" s="395"/>
      <c r="IM185" s="395"/>
      <c r="IN185" s="395"/>
      <c r="IO185" s="395"/>
      <c r="IP185" s="395"/>
      <c r="IQ185" s="395"/>
      <c r="IR185" s="395"/>
      <c r="IS185" s="395"/>
      <c r="IT185" s="395"/>
      <c r="IU185" s="395"/>
      <c r="IV185" s="395"/>
      <c r="IW185" s="395"/>
      <c r="IX185" s="395"/>
      <c r="IY185" s="395"/>
      <c r="IZ185" s="395"/>
      <c r="JA185" s="395"/>
      <c r="JB185" s="395"/>
      <c r="JC185" s="395"/>
      <c r="JD185" s="395"/>
      <c r="JE185" s="395"/>
      <c r="JF185" s="395"/>
      <c r="JG185" s="395"/>
      <c r="JH185" s="395"/>
      <c r="JI185" s="395"/>
      <c r="JJ185" s="395"/>
      <c r="JK185" s="395"/>
      <c r="JL185" s="395"/>
      <c r="JM185" s="395"/>
      <c r="JN185" s="395"/>
      <c r="JO185" s="395"/>
      <c r="JP185" s="395"/>
      <c r="JQ185" s="395"/>
      <c r="JR185" s="395"/>
      <c r="JS185" s="395"/>
      <c r="JT185" s="395"/>
      <c r="JU185" s="395"/>
      <c r="JV185" s="395"/>
      <c r="JW185" s="395"/>
      <c r="JX185" s="395"/>
      <c r="JY185" s="395"/>
      <c r="JZ185" s="395"/>
      <c r="KA185" s="395"/>
      <c r="KB185" s="395"/>
      <c r="KC185" s="395"/>
      <c r="KD185" s="395"/>
      <c r="KE185" s="395"/>
      <c r="KF185" s="395"/>
      <c r="KG185" s="395"/>
      <c r="KH185" s="395"/>
      <c r="KI185" s="395"/>
      <c r="KJ185" s="395"/>
      <c r="KK185" s="395"/>
      <c r="KL185" s="395"/>
      <c r="KM185" s="395"/>
      <c r="KN185" s="395"/>
      <c r="KO185" s="395"/>
      <c r="KP185" s="395"/>
      <c r="KQ185" s="395"/>
      <c r="KR185" s="395"/>
      <c r="KS185" s="395"/>
      <c r="KT185" s="395"/>
      <c r="KU185" s="395"/>
      <c r="KV185" s="395"/>
      <c r="KW185" s="395"/>
      <c r="KX185" s="395"/>
      <c r="KY185" s="395"/>
      <c r="KZ185" s="395"/>
      <c r="LA185" s="395"/>
      <c r="LB185" s="395"/>
      <c r="LC185" s="395"/>
      <c r="LD185" s="395"/>
      <c r="LE185" s="395"/>
      <c r="LF185" s="395"/>
      <c r="LG185" s="395"/>
      <c r="LH185" s="395"/>
      <c r="LI185" s="395"/>
      <c r="LJ185" s="395"/>
      <c r="LK185" s="395"/>
      <c r="LL185" s="395"/>
      <c r="LM185" s="395"/>
      <c r="LN185" s="395"/>
      <c r="LO185" s="395"/>
      <c r="LP185" s="395"/>
      <c r="LQ185" s="395"/>
      <c r="LR185" s="395"/>
      <c r="LS185" s="395"/>
      <c r="LT185" s="395"/>
      <c r="LU185" s="395"/>
      <c r="LV185" s="395"/>
      <c r="LW185" s="395"/>
      <c r="LX185" s="395"/>
      <c r="LY185" s="395"/>
      <c r="LZ185" s="395"/>
      <c r="MA185" s="395"/>
      <c r="MB185" s="395"/>
      <c r="MC185" s="395"/>
      <c r="MD185" s="395"/>
      <c r="ME185" s="395"/>
      <c r="MF185" s="395"/>
      <c r="MG185" s="395"/>
      <c r="MH185" s="395"/>
      <c r="MI185" s="395"/>
      <c r="MJ185" s="395"/>
      <c r="MK185" s="395"/>
      <c r="ML185" s="395"/>
      <c r="MM185" s="395"/>
      <c r="MN185" s="395"/>
      <c r="MO185" s="395"/>
      <c r="MP185" s="395"/>
      <c r="MQ185" s="395"/>
      <c r="MR185" s="395"/>
      <c r="MS185" s="395"/>
      <c r="MT185" s="395"/>
      <c r="MU185" s="395"/>
      <c r="MV185" s="395"/>
      <c r="MW185" s="395"/>
      <c r="MX185" s="395"/>
      <c r="MY185" s="395"/>
      <c r="MZ185" s="395"/>
      <c r="NA185" s="395"/>
      <c r="NB185" s="395"/>
      <c r="NC185" s="395"/>
      <c r="ND185" s="395"/>
      <c r="NE185" s="395"/>
      <c r="NF185" s="395"/>
      <c r="NG185" s="395"/>
      <c r="NH185" s="395"/>
      <c r="NI185" s="395"/>
      <c r="NJ185" s="395"/>
      <c r="NK185" s="395"/>
      <c r="NL185" s="395"/>
      <c r="NM185" s="395"/>
      <c r="NN185" s="395"/>
      <c r="NO185" s="395"/>
      <c r="NP185" s="395"/>
      <c r="NQ185" s="395"/>
      <c r="NR185" s="395"/>
      <c r="NS185" s="395"/>
      <c r="NT185" s="395"/>
      <c r="NU185" s="395"/>
      <c r="NV185" s="395"/>
      <c r="NW185" s="395"/>
      <c r="NX185" s="395"/>
      <c r="NY185" s="395"/>
      <c r="NZ185" s="395"/>
      <c r="OA185" s="395"/>
      <c r="OB185" s="395"/>
      <c r="OC185" s="395"/>
      <c r="OD185" s="395"/>
      <c r="OE185" s="395"/>
      <c r="OF185" s="395"/>
      <c r="OG185" s="395"/>
      <c r="OH185" s="395"/>
      <c r="OI185" s="395"/>
      <c r="OJ185" s="395"/>
      <c r="OK185" s="395"/>
      <c r="OL185" s="395"/>
      <c r="OM185" s="395"/>
      <c r="ON185" s="395"/>
      <c r="OO185" s="395"/>
      <c r="OP185" s="395"/>
      <c r="OQ185" s="395"/>
      <c r="OR185" s="395"/>
      <c r="OS185" s="395"/>
      <c r="OT185" s="395"/>
      <c r="OU185" s="395"/>
      <c r="OV185" s="395"/>
      <c r="OW185" s="395"/>
      <c r="OX185" s="395"/>
      <c r="OY185" s="395"/>
      <c r="OZ185" s="395"/>
      <c r="PA185" s="395"/>
      <c r="PB185" s="395"/>
      <c r="PC185" s="395"/>
      <c r="PD185" s="395"/>
      <c r="PE185" s="395"/>
      <c r="PF185" s="395"/>
      <c r="PG185" s="395"/>
      <c r="PH185" s="395"/>
      <c r="PI185" s="395"/>
      <c r="PJ185" s="395"/>
      <c r="PK185" s="395"/>
      <c r="PL185" s="395"/>
      <c r="PM185" s="395"/>
      <c r="PN185" s="395"/>
      <c r="PO185" s="395"/>
      <c r="PP185" s="395"/>
      <c r="PQ185" s="395"/>
      <c r="PR185" s="395"/>
      <c r="PS185" s="395"/>
      <c r="PT185" s="395"/>
      <c r="PU185" s="395"/>
      <c r="PV185" s="395"/>
      <c r="PW185" s="395"/>
      <c r="PX185" s="395"/>
      <c r="PY185" s="395"/>
      <c r="PZ185" s="395"/>
      <c r="QA185" s="395"/>
      <c r="QB185" s="395"/>
      <c r="QC185" s="395"/>
      <c r="QD185" s="395"/>
      <c r="QE185" s="395"/>
      <c r="QF185" s="395"/>
      <c r="QG185" s="395"/>
      <c r="QH185" s="395"/>
      <c r="QI185" s="395"/>
      <c r="QJ185" s="395"/>
      <c r="QK185" s="395"/>
      <c r="QL185" s="395"/>
      <c r="QM185" s="395"/>
      <c r="QN185" s="395"/>
      <c r="QO185" s="395"/>
      <c r="QP185" s="395"/>
      <c r="QQ185" s="395"/>
      <c r="QR185" s="395"/>
      <c r="QS185" s="395"/>
      <c r="QT185" s="395"/>
      <c r="QU185" s="395"/>
      <c r="QV185" s="395"/>
      <c r="QW185" s="395"/>
      <c r="QX185" s="395"/>
      <c r="QY185" s="395"/>
      <c r="QZ185" s="395"/>
      <c r="RA185" s="395"/>
      <c r="RB185" s="395"/>
      <c r="RC185" s="395"/>
      <c r="RD185" s="395"/>
      <c r="RE185" s="395"/>
      <c r="RF185" s="395"/>
      <c r="RG185" s="395"/>
      <c r="RH185" s="395"/>
      <c r="RI185" s="395"/>
      <c r="RJ185" s="395"/>
      <c r="RK185" s="395"/>
      <c r="RL185" s="395"/>
      <c r="RM185" s="395"/>
      <c r="RN185" s="395"/>
      <c r="RO185" s="395"/>
      <c r="RP185" s="395"/>
      <c r="RQ185" s="395"/>
      <c r="RR185" s="395"/>
      <c r="RS185" s="395"/>
      <c r="RT185" s="395"/>
      <c r="RU185" s="395"/>
      <c r="RV185" s="395"/>
      <c r="RW185" s="395"/>
      <c r="RX185" s="395"/>
      <c r="RY185" s="395"/>
      <c r="RZ185" s="395"/>
      <c r="SA185" s="395"/>
      <c r="SB185" s="395"/>
      <c r="SC185" s="395"/>
      <c r="SD185" s="395"/>
      <c r="SE185" s="395"/>
      <c r="SF185" s="395"/>
      <c r="SG185" s="395"/>
      <c r="SH185" s="395"/>
      <c r="SI185" s="395"/>
      <c r="SJ185" s="395"/>
      <c r="SK185" s="395"/>
      <c r="SL185" s="395"/>
      <c r="SM185" s="395"/>
      <c r="SN185" s="395"/>
      <c r="SO185" s="395"/>
      <c r="SP185" s="395"/>
      <c r="SQ185" s="395"/>
      <c r="SR185" s="395"/>
      <c r="SS185" s="395"/>
      <c r="ST185" s="395"/>
      <c r="SU185" s="395"/>
      <c r="SV185" s="395"/>
      <c r="SW185" s="395"/>
      <c r="SX185" s="395"/>
      <c r="SY185" s="395"/>
      <c r="SZ185" s="395"/>
      <c r="TA185" s="395"/>
      <c r="TB185" s="395"/>
      <c r="TC185" s="395"/>
      <c r="TD185" s="395"/>
      <c r="TE185" s="395"/>
      <c r="TF185" s="395"/>
      <c r="TG185" s="395"/>
      <c r="TH185" s="395"/>
      <c r="TI185" s="395"/>
      <c r="TJ185" s="395"/>
      <c r="TK185" s="395"/>
      <c r="TL185" s="395"/>
      <c r="TM185" s="395"/>
      <c r="TN185" s="395"/>
      <c r="TO185" s="395"/>
      <c r="TP185" s="395"/>
      <c r="TQ185" s="395"/>
      <c r="TR185" s="395"/>
      <c r="TS185" s="395"/>
      <c r="TT185" s="395"/>
      <c r="TU185" s="395"/>
      <c r="TV185" s="395"/>
      <c r="TW185" s="395"/>
      <c r="TX185" s="395"/>
      <c r="TY185" s="395"/>
      <c r="TZ185" s="395"/>
      <c r="UA185" s="395"/>
      <c r="UB185" s="395"/>
      <c r="UC185" s="395"/>
      <c r="UD185" s="395"/>
      <c r="UE185" s="395"/>
      <c r="UF185" s="395"/>
      <c r="UG185" s="395"/>
      <c r="UH185" s="395"/>
      <c r="UI185" s="395"/>
      <c r="UJ185" s="395"/>
      <c r="UK185" s="395"/>
      <c r="UL185" s="395"/>
      <c r="UM185" s="395"/>
      <c r="UN185" s="395"/>
      <c r="UO185" s="395"/>
      <c r="UP185" s="395"/>
      <c r="UQ185" s="395"/>
      <c r="UR185" s="395"/>
      <c r="US185" s="395"/>
      <c r="UT185" s="395"/>
      <c r="UU185" s="395"/>
      <c r="UV185" s="395"/>
      <c r="UW185" s="395"/>
      <c r="UX185" s="395"/>
      <c r="UY185" s="395"/>
      <c r="UZ185" s="395"/>
      <c r="VA185" s="395"/>
      <c r="VB185" s="395"/>
      <c r="VC185" s="395"/>
      <c r="VD185" s="395"/>
      <c r="VE185" s="395"/>
      <c r="VF185" s="395"/>
      <c r="VG185" s="395"/>
      <c r="VH185" s="395"/>
      <c r="VI185" s="395"/>
      <c r="VJ185" s="395"/>
      <c r="VK185" s="395"/>
      <c r="VL185" s="395"/>
      <c r="VM185" s="395"/>
      <c r="VN185" s="395"/>
      <c r="VO185" s="395"/>
      <c r="VP185" s="395"/>
      <c r="VQ185" s="395"/>
      <c r="VR185" s="395"/>
      <c r="VS185" s="395"/>
      <c r="VT185" s="395"/>
      <c r="VU185" s="395"/>
      <c r="VV185" s="395"/>
      <c r="VW185" s="395"/>
      <c r="VX185" s="395"/>
      <c r="VY185" s="395"/>
      <c r="VZ185" s="395"/>
      <c r="WA185" s="395"/>
      <c r="WB185" s="395"/>
      <c r="WC185" s="395"/>
      <c r="WD185" s="395"/>
      <c r="WE185" s="395"/>
      <c r="WF185" s="395"/>
      <c r="WG185" s="395"/>
      <c r="WH185" s="395"/>
      <c r="WI185" s="395"/>
      <c r="WJ185" s="395"/>
      <c r="WK185" s="395"/>
      <c r="WL185" s="395"/>
      <c r="WM185" s="395"/>
      <c r="WN185" s="395"/>
      <c r="WO185" s="395"/>
      <c r="WP185" s="395"/>
      <c r="WQ185" s="395"/>
      <c r="WR185" s="395"/>
      <c r="WS185" s="395"/>
      <c r="WT185" s="395"/>
      <c r="WU185" s="395"/>
      <c r="WV185" s="395"/>
      <c r="WW185" s="395"/>
      <c r="WX185" s="395"/>
      <c r="WY185" s="395"/>
      <c r="WZ185" s="395"/>
      <c r="XA185" s="395"/>
      <c r="XB185" s="395"/>
      <c r="XC185" s="395"/>
      <c r="XD185" s="395"/>
      <c r="XE185" s="395"/>
      <c r="XF185" s="395"/>
      <c r="XG185" s="395"/>
      <c r="XH185" s="395"/>
      <c r="XI185" s="395"/>
      <c r="XJ185" s="395"/>
      <c r="XK185" s="395"/>
      <c r="XL185" s="395"/>
      <c r="XM185" s="395"/>
      <c r="XN185" s="395"/>
      <c r="XO185" s="395"/>
      <c r="XP185" s="395"/>
      <c r="XQ185" s="395"/>
      <c r="XR185" s="395"/>
      <c r="XS185" s="395"/>
      <c r="XT185" s="395"/>
      <c r="XU185" s="395"/>
      <c r="XV185" s="395"/>
      <c r="XW185" s="395"/>
      <c r="XX185" s="395"/>
      <c r="XY185" s="395"/>
      <c r="XZ185" s="395"/>
      <c r="YA185" s="395"/>
      <c r="YB185" s="395"/>
      <c r="YC185" s="395"/>
      <c r="YD185" s="395"/>
      <c r="YE185" s="395"/>
      <c r="YF185" s="395"/>
      <c r="YG185" s="395"/>
      <c r="YH185" s="395"/>
      <c r="YI185" s="395"/>
      <c r="YJ185" s="395"/>
      <c r="YK185" s="395"/>
      <c r="YL185" s="395"/>
      <c r="YM185" s="395"/>
      <c r="YN185" s="395"/>
      <c r="YO185" s="395"/>
      <c r="YP185" s="395"/>
      <c r="YQ185" s="395"/>
      <c r="YR185" s="395"/>
      <c r="YS185" s="395"/>
      <c r="YT185" s="395"/>
      <c r="YU185" s="395"/>
      <c r="YV185" s="395"/>
      <c r="YW185" s="395"/>
      <c r="YX185" s="395"/>
      <c r="YY185" s="395"/>
      <c r="YZ185" s="395"/>
      <c r="ZA185" s="395"/>
      <c r="ZB185" s="395"/>
      <c r="ZC185" s="395"/>
      <c r="ZD185" s="395"/>
      <c r="ZE185" s="395"/>
      <c r="ZF185" s="395"/>
      <c r="ZG185" s="395"/>
      <c r="ZH185" s="395"/>
      <c r="ZI185" s="395"/>
      <c r="ZJ185" s="395"/>
      <c r="ZK185" s="395"/>
      <c r="ZL185" s="395"/>
      <c r="ZM185" s="395"/>
      <c r="ZN185" s="395"/>
      <c r="ZO185" s="395"/>
      <c r="ZP185" s="395"/>
      <c r="ZQ185" s="395"/>
      <c r="ZR185" s="395"/>
      <c r="ZS185" s="395"/>
      <c r="ZT185" s="395"/>
      <c r="ZU185" s="395"/>
      <c r="ZV185" s="395"/>
      <c r="ZW185" s="395"/>
      <c r="ZX185" s="395"/>
      <c r="ZY185" s="395"/>
      <c r="ZZ185" s="395"/>
      <c r="AAA185" s="395"/>
      <c r="AAB185" s="395"/>
      <c r="AAC185" s="395"/>
      <c r="AAD185" s="395"/>
      <c r="AAE185" s="395"/>
      <c r="AAF185" s="395"/>
      <c r="AAG185" s="395"/>
      <c r="AAH185" s="395"/>
      <c r="AAI185" s="395"/>
      <c r="AAJ185" s="395"/>
      <c r="AAK185" s="395"/>
      <c r="AAL185" s="395"/>
      <c r="AAM185" s="395"/>
      <c r="AAN185" s="395"/>
      <c r="AAO185" s="395"/>
      <c r="AAP185" s="395"/>
      <c r="AAQ185" s="395"/>
      <c r="AAR185" s="395"/>
      <c r="AAS185" s="395"/>
      <c r="AAT185" s="395"/>
      <c r="AAU185" s="395"/>
      <c r="AAV185" s="395"/>
      <c r="AAW185" s="395"/>
      <c r="AAX185" s="395"/>
      <c r="AAY185" s="395"/>
      <c r="AAZ185" s="395"/>
      <c r="ABA185" s="395"/>
      <c r="ABB185" s="395"/>
      <c r="ABC185" s="395"/>
      <c r="ABD185" s="395"/>
      <c r="ABE185" s="395"/>
      <c r="ABF185" s="395"/>
      <c r="ABG185" s="395"/>
      <c r="ABH185" s="395"/>
      <c r="ABI185" s="395"/>
      <c r="ABJ185" s="395"/>
      <c r="ABK185" s="395"/>
      <c r="ABL185" s="395"/>
      <c r="ABM185" s="395"/>
      <c r="ABN185" s="395"/>
      <c r="ABO185" s="395"/>
      <c r="ABP185" s="395"/>
      <c r="ABQ185" s="395"/>
      <c r="ABR185" s="395"/>
      <c r="ABS185" s="395"/>
      <c r="ABT185" s="395"/>
      <c r="ABU185" s="395"/>
      <c r="ABV185" s="395"/>
      <c r="ABW185" s="395"/>
      <c r="ABX185" s="395"/>
      <c r="ABY185" s="395"/>
      <c r="ABZ185" s="395"/>
      <c r="ACA185" s="395"/>
      <c r="ACB185" s="395"/>
      <c r="ACC185" s="395"/>
      <c r="ACD185" s="395"/>
      <c r="ACE185" s="395"/>
      <c r="ACF185" s="395"/>
      <c r="ACG185" s="395"/>
      <c r="ACH185" s="395"/>
      <c r="ACI185" s="395"/>
      <c r="ACJ185" s="395"/>
      <c r="ACK185" s="395"/>
      <c r="ACL185" s="395"/>
      <c r="ACM185" s="395"/>
      <c r="ACN185" s="395"/>
      <c r="ACO185" s="395"/>
      <c r="ACP185" s="395"/>
      <c r="ACQ185" s="395"/>
      <c r="ACR185" s="395"/>
      <c r="ACS185" s="395"/>
      <c r="ACT185" s="395"/>
      <c r="ACU185" s="395"/>
      <c r="ACV185" s="395"/>
      <c r="ACW185" s="395"/>
      <c r="ACX185" s="395"/>
      <c r="ACY185" s="395"/>
      <c r="ACZ185" s="395"/>
      <c r="ADA185" s="395"/>
      <c r="ADB185" s="395"/>
      <c r="ADC185" s="395"/>
      <c r="ADD185" s="395"/>
      <c r="ADE185" s="395"/>
      <c r="ADF185" s="395"/>
      <c r="ADG185" s="395"/>
      <c r="ADH185" s="395"/>
      <c r="ADI185" s="395"/>
      <c r="ADJ185" s="395"/>
      <c r="ADK185" s="395"/>
      <c r="ADL185" s="395"/>
      <c r="ADM185" s="395"/>
      <c r="ADN185" s="395"/>
      <c r="ADO185" s="395"/>
      <c r="ADP185" s="395"/>
      <c r="ADQ185" s="395"/>
      <c r="ADR185" s="395"/>
      <c r="ADS185" s="395"/>
      <c r="ADT185" s="395"/>
      <c r="ADU185" s="395"/>
      <c r="ADV185" s="395"/>
      <c r="ADW185" s="395"/>
      <c r="ADX185" s="395"/>
      <c r="ADY185" s="395"/>
      <c r="ADZ185" s="395"/>
      <c r="AEA185" s="395"/>
      <c r="AEB185" s="395"/>
      <c r="AEC185" s="395"/>
      <c r="AED185" s="395"/>
      <c r="AEE185" s="395"/>
      <c r="AEF185" s="395"/>
      <c r="AEG185" s="395"/>
      <c r="AEH185" s="395"/>
      <c r="AEI185" s="395"/>
      <c r="AEJ185" s="395"/>
      <c r="AEK185" s="395"/>
      <c r="AEL185" s="395"/>
      <c r="AEM185" s="395"/>
      <c r="AEN185" s="395"/>
      <c r="AEO185" s="395"/>
      <c r="AEP185" s="395"/>
      <c r="AEQ185" s="395"/>
      <c r="AER185" s="395"/>
      <c r="AES185" s="395"/>
      <c r="AET185" s="395"/>
      <c r="AEU185" s="395"/>
      <c r="AEV185" s="395"/>
      <c r="AEW185" s="395"/>
      <c r="AEX185" s="395"/>
      <c r="AEY185" s="395"/>
      <c r="AEZ185" s="395"/>
      <c r="AFA185" s="395"/>
      <c r="AFB185" s="395"/>
      <c r="AFC185" s="395"/>
      <c r="AFD185" s="395"/>
      <c r="AFE185" s="395"/>
      <c r="AFF185" s="395"/>
      <c r="AFG185" s="395"/>
      <c r="AFH185" s="395"/>
      <c r="AFI185" s="395"/>
      <c r="AFJ185" s="395"/>
      <c r="AFK185" s="395"/>
      <c r="AFL185" s="395"/>
      <c r="AFM185" s="395"/>
      <c r="AFN185" s="395"/>
      <c r="AFO185" s="395"/>
      <c r="AFP185" s="395"/>
      <c r="AFQ185" s="395"/>
      <c r="AFR185" s="395"/>
      <c r="AFS185" s="395"/>
      <c r="AFT185" s="395"/>
      <c r="AFU185" s="395"/>
      <c r="AFV185" s="395"/>
      <c r="AFW185" s="395"/>
      <c r="AFX185" s="395"/>
      <c r="AFY185" s="395"/>
      <c r="AFZ185" s="395"/>
      <c r="AGA185" s="395"/>
      <c r="AGB185" s="395"/>
      <c r="AGC185" s="395"/>
      <c r="AGD185" s="395"/>
      <c r="AGE185" s="395"/>
      <c r="AGF185" s="395"/>
      <c r="AGG185" s="395"/>
      <c r="AGH185" s="395"/>
      <c r="AGI185" s="395"/>
      <c r="AGJ185" s="395"/>
      <c r="AGK185" s="395"/>
      <c r="AGL185" s="395"/>
      <c r="AGM185" s="395"/>
      <c r="AGN185" s="395"/>
      <c r="AGO185" s="395"/>
      <c r="AGP185" s="395"/>
      <c r="AGQ185" s="395"/>
      <c r="AGR185" s="395"/>
      <c r="AGS185" s="395"/>
      <c r="AGT185" s="395"/>
      <c r="AGU185" s="395"/>
      <c r="AGV185" s="395"/>
      <c r="AGW185" s="395"/>
      <c r="AGX185" s="395"/>
      <c r="AGY185" s="395"/>
      <c r="AGZ185" s="395"/>
      <c r="AHA185" s="395"/>
      <c r="AHB185" s="395"/>
      <c r="AHC185" s="395"/>
      <c r="AHD185" s="395"/>
      <c r="AHE185" s="395"/>
      <c r="AHF185" s="395"/>
      <c r="AHG185" s="395"/>
      <c r="AHH185" s="395"/>
      <c r="AHI185" s="395"/>
      <c r="AHJ185" s="395"/>
      <c r="AHK185" s="395"/>
      <c r="AHL185" s="395"/>
      <c r="AHM185" s="395"/>
      <c r="AHN185" s="395"/>
      <c r="AHO185" s="395"/>
      <c r="AHP185" s="395"/>
      <c r="AHQ185" s="395"/>
      <c r="AHR185" s="395"/>
      <c r="AHS185" s="395"/>
      <c r="AHT185" s="395"/>
      <c r="AHU185" s="395"/>
      <c r="AHV185" s="395"/>
      <c r="AHW185" s="395"/>
      <c r="AHX185" s="395"/>
      <c r="AHY185" s="395"/>
      <c r="AHZ185" s="395"/>
      <c r="AIA185" s="395"/>
      <c r="AIB185" s="395"/>
      <c r="AIC185" s="395"/>
      <c r="AID185" s="395"/>
      <c r="AIE185" s="395"/>
      <c r="AIF185" s="395"/>
      <c r="AIG185" s="395"/>
      <c r="AIH185" s="395"/>
      <c r="AII185" s="395"/>
      <c r="AIJ185" s="395"/>
      <c r="AIK185" s="395"/>
      <c r="AIL185" s="395"/>
      <c r="AIM185" s="395"/>
      <c r="AIN185" s="395"/>
      <c r="AIO185" s="395"/>
      <c r="AIP185" s="395"/>
      <c r="AIQ185" s="395"/>
      <c r="AIR185" s="395"/>
      <c r="AIS185" s="395"/>
      <c r="AIT185" s="395"/>
      <c r="AIU185" s="395"/>
      <c r="AIV185" s="395"/>
      <c r="AIW185" s="395"/>
      <c r="AIX185" s="395"/>
      <c r="AIY185" s="395"/>
      <c r="AIZ185" s="395"/>
      <c r="AJA185" s="395"/>
      <c r="AJB185" s="395"/>
      <c r="AJC185" s="395"/>
      <c r="AJD185" s="395"/>
      <c r="AJE185" s="395"/>
      <c r="AJF185" s="395"/>
      <c r="AJG185" s="395"/>
      <c r="AJH185" s="395"/>
      <c r="AJI185" s="395"/>
      <c r="AJJ185" s="395"/>
      <c r="AJK185" s="395"/>
      <c r="AJL185" s="395"/>
      <c r="AJM185" s="395"/>
      <c r="AJN185" s="395"/>
      <c r="AJO185" s="395"/>
      <c r="AJP185" s="395"/>
      <c r="AJQ185" s="395"/>
      <c r="AJR185" s="395"/>
      <c r="AJS185" s="395"/>
      <c r="AJT185" s="395"/>
      <c r="AJU185" s="395"/>
      <c r="AJV185" s="395"/>
      <c r="AJW185" s="395"/>
      <c r="AJX185" s="395"/>
      <c r="AJY185" s="395"/>
      <c r="AJZ185" s="395"/>
      <c r="AKA185" s="395"/>
      <c r="AKB185" s="395"/>
      <c r="AKC185" s="395"/>
      <c r="AKD185" s="395"/>
      <c r="AKE185" s="395"/>
      <c r="AKF185" s="395"/>
      <c r="AKG185" s="395"/>
      <c r="AKH185" s="395"/>
      <c r="AKI185" s="395"/>
      <c r="AKJ185" s="395"/>
      <c r="AKK185" s="395"/>
      <c r="AKL185" s="395"/>
      <c r="AKM185" s="395"/>
      <c r="AKN185" s="395"/>
      <c r="AKO185" s="395"/>
      <c r="AKP185" s="395"/>
      <c r="AKQ185" s="395"/>
      <c r="AKR185" s="395"/>
      <c r="AKS185" s="395"/>
      <c r="AKT185" s="395"/>
      <c r="AKU185" s="395"/>
      <c r="AKV185" s="395"/>
      <c r="AKW185" s="395"/>
      <c r="AKX185" s="395"/>
      <c r="AKY185" s="395"/>
      <c r="AKZ185" s="395"/>
      <c r="ALA185" s="395"/>
      <c r="ALB185" s="395"/>
      <c r="ALC185" s="395"/>
      <c r="ALD185" s="395"/>
      <c r="ALE185" s="395"/>
      <c r="ALF185" s="395"/>
      <c r="ALG185" s="395"/>
      <c r="ALH185" s="395"/>
      <c r="ALI185" s="395"/>
      <c r="ALJ185" s="395"/>
      <c r="ALK185" s="395"/>
      <c r="ALL185" s="395"/>
      <c r="ALM185" s="395"/>
      <c r="ALN185" s="395"/>
      <c r="ALO185" s="395"/>
      <c r="ALP185" s="395"/>
      <c r="ALQ185" s="395"/>
      <c r="ALR185" s="395"/>
      <c r="ALS185" s="395"/>
      <c r="ALT185" s="395"/>
      <c r="ALU185" s="395"/>
      <c r="ALV185" s="395"/>
      <c r="ALW185" s="395"/>
      <c r="ALX185" s="395"/>
      <c r="ALY185" s="395"/>
      <c r="ALZ185" s="395"/>
      <c r="AMA185" s="395"/>
      <c r="AMB185" s="395"/>
      <c r="AMC185" s="395"/>
      <c r="AMD185" s="395"/>
      <c r="AME185" s="395"/>
      <c r="AMF185" s="395"/>
      <c r="AMG185" s="395"/>
      <c r="AMH185" s="395"/>
      <c r="AMI185" s="395"/>
      <c r="AMJ185" s="395"/>
      <c r="AMK185" s="395"/>
      <c r="AML185" s="395"/>
      <c r="AMM185" s="395"/>
      <c r="AMN185" s="395"/>
      <c r="AMO185" s="395"/>
      <c r="AMP185" s="395"/>
      <c r="AMQ185" s="395"/>
      <c r="AMR185" s="395"/>
      <c r="AMS185" s="395"/>
      <c r="AMT185" s="395"/>
      <c r="AMU185" s="395"/>
      <c r="AMV185" s="395"/>
      <c r="AMW185" s="395"/>
      <c r="AMX185" s="395"/>
      <c r="AMY185" s="395"/>
      <c r="AMZ185" s="395"/>
      <c r="ANA185" s="395"/>
      <c r="ANB185" s="395"/>
      <c r="ANC185" s="395"/>
      <c r="AND185" s="395"/>
      <c r="ANE185" s="395"/>
      <c r="ANF185" s="395"/>
      <c r="ANG185" s="395"/>
      <c r="ANH185" s="395"/>
      <c r="ANI185" s="395"/>
      <c r="ANJ185" s="395"/>
      <c r="ANK185" s="395"/>
      <c r="ANL185" s="395"/>
      <c r="ANM185" s="395"/>
      <c r="ANN185" s="395"/>
      <c r="ANO185" s="395"/>
      <c r="ANP185" s="395"/>
      <c r="ANQ185" s="395"/>
      <c r="ANR185" s="395"/>
      <c r="ANS185" s="395"/>
      <c r="ANT185" s="395"/>
      <c r="ANU185" s="395"/>
      <c r="ANV185" s="395"/>
      <c r="ANW185" s="395"/>
      <c r="ANX185" s="395"/>
      <c r="ANY185" s="395"/>
      <c r="ANZ185" s="395"/>
      <c r="AOA185" s="395"/>
      <c r="AOB185" s="395"/>
      <c r="AOC185" s="395"/>
      <c r="AOD185" s="395"/>
      <c r="AOE185" s="395"/>
      <c r="AOF185" s="395"/>
      <c r="AOG185" s="395"/>
      <c r="AOH185" s="395"/>
      <c r="AOI185" s="395"/>
      <c r="AOJ185" s="395"/>
      <c r="AOK185" s="395"/>
      <c r="AOL185" s="395"/>
      <c r="AOM185" s="395"/>
      <c r="AON185" s="395"/>
      <c r="AOO185" s="395"/>
      <c r="AOP185" s="395"/>
      <c r="AOQ185" s="395"/>
      <c r="AOR185" s="395"/>
      <c r="AOS185" s="395"/>
      <c r="AOT185" s="395"/>
      <c r="AOU185" s="395"/>
      <c r="AOV185" s="395"/>
      <c r="AOW185" s="395"/>
      <c r="AOX185" s="395"/>
      <c r="AOY185" s="395"/>
      <c r="AOZ185" s="395"/>
      <c r="APA185" s="395"/>
      <c r="APB185" s="395"/>
      <c r="APC185" s="395"/>
      <c r="APD185" s="395"/>
      <c r="APE185" s="395"/>
      <c r="APF185" s="395"/>
      <c r="APG185" s="395"/>
      <c r="APH185" s="395"/>
      <c r="API185" s="395"/>
      <c r="APJ185" s="395"/>
      <c r="APK185" s="395"/>
      <c r="APL185" s="395"/>
      <c r="APM185" s="395"/>
      <c r="APN185" s="395"/>
      <c r="APO185" s="395"/>
      <c r="APP185" s="395"/>
      <c r="APQ185" s="395"/>
      <c r="APR185" s="395"/>
      <c r="APS185" s="395"/>
      <c r="APT185" s="395"/>
      <c r="APU185" s="395"/>
      <c r="APV185" s="395"/>
      <c r="APW185" s="395"/>
      <c r="APX185" s="395"/>
      <c r="APY185" s="395"/>
      <c r="APZ185" s="395"/>
      <c r="AQA185" s="395"/>
      <c r="AQB185" s="395"/>
      <c r="AQC185" s="395"/>
      <c r="AQD185" s="395"/>
      <c r="AQE185" s="395"/>
      <c r="AQF185" s="395"/>
      <c r="AQG185" s="395"/>
      <c r="AQH185" s="395"/>
      <c r="AQI185" s="395"/>
      <c r="AQJ185" s="395"/>
      <c r="AQK185" s="395"/>
      <c r="AQL185" s="395"/>
      <c r="AQM185" s="395"/>
      <c r="AQN185" s="395"/>
      <c r="AQO185" s="395"/>
      <c r="AQP185" s="395"/>
      <c r="AQQ185" s="395"/>
      <c r="AQR185" s="395"/>
      <c r="AQS185" s="395"/>
      <c r="AQT185" s="395"/>
      <c r="AQU185" s="395"/>
      <c r="AQV185" s="395"/>
      <c r="AQW185" s="395"/>
      <c r="AQX185" s="395"/>
      <c r="AQY185" s="395"/>
      <c r="AQZ185" s="395"/>
      <c r="ARA185" s="395"/>
      <c r="ARB185" s="395"/>
      <c r="ARC185" s="395"/>
      <c r="ARD185" s="395"/>
      <c r="ARE185" s="395"/>
      <c r="ARF185" s="395"/>
      <c r="ARG185" s="395"/>
      <c r="ARH185" s="395"/>
      <c r="ARI185" s="395"/>
      <c r="ARJ185" s="395"/>
      <c r="ARK185" s="395"/>
      <c r="ARL185" s="395"/>
      <c r="ARM185" s="395"/>
      <c r="ARN185" s="395"/>
      <c r="ARO185" s="395"/>
      <c r="ARP185" s="395"/>
      <c r="ARQ185" s="395"/>
      <c r="ARR185" s="395"/>
      <c r="ARS185" s="395"/>
      <c r="ART185" s="395"/>
      <c r="ARU185" s="395"/>
      <c r="ARV185" s="395"/>
      <c r="ARW185" s="395"/>
      <c r="ARX185" s="395"/>
      <c r="ARY185" s="395"/>
      <c r="ARZ185" s="395"/>
      <c r="ASA185" s="395"/>
      <c r="ASB185" s="395"/>
      <c r="ASC185" s="395"/>
      <c r="ASD185" s="395"/>
      <c r="ASE185" s="395"/>
      <c r="ASF185" s="395"/>
      <c r="ASG185" s="395"/>
      <c r="ASH185" s="395"/>
      <c r="ASI185" s="395"/>
      <c r="ASJ185" s="395"/>
      <c r="ASK185" s="395"/>
      <c r="ASL185" s="395"/>
      <c r="ASM185" s="395"/>
      <c r="ASN185" s="395"/>
      <c r="ASO185" s="395"/>
      <c r="ASP185" s="395"/>
      <c r="ASQ185" s="395"/>
      <c r="ASR185" s="395"/>
      <c r="ASS185" s="395"/>
      <c r="AST185" s="395"/>
      <c r="ASU185" s="395"/>
      <c r="ASV185" s="395"/>
      <c r="ASW185" s="395"/>
      <c r="ASX185" s="395"/>
      <c r="ASY185" s="395"/>
      <c r="ASZ185" s="395"/>
      <c r="ATA185" s="395"/>
      <c r="ATB185" s="395"/>
      <c r="ATC185" s="395"/>
      <c r="ATD185" s="395"/>
      <c r="ATE185" s="395"/>
      <c r="ATF185" s="395"/>
      <c r="ATG185" s="395"/>
      <c r="ATH185" s="395"/>
      <c r="ATI185" s="395"/>
      <c r="ATJ185" s="395"/>
      <c r="ATK185" s="395"/>
      <c r="ATL185" s="395"/>
      <c r="ATM185" s="395"/>
      <c r="ATN185" s="395"/>
      <c r="ATO185" s="395"/>
      <c r="ATP185" s="395"/>
      <c r="ATQ185" s="395"/>
      <c r="ATR185" s="395"/>
      <c r="ATS185" s="395"/>
      <c r="ATT185" s="395"/>
      <c r="ATU185" s="395"/>
      <c r="ATV185" s="395"/>
      <c r="ATW185" s="395"/>
      <c r="ATX185" s="395"/>
      <c r="ATY185" s="395"/>
      <c r="ATZ185" s="395"/>
      <c r="AUA185" s="395"/>
      <c r="AUB185" s="395"/>
      <c r="AUC185" s="395"/>
      <c r="AUD185" s="395"/>
      <c r="AUE185" s="395"/>
      <c r="AUF185" s="395"/>
      <c r="AUG185" s="395"/>
      <c r="AUH185" s="395"/>
      <c r="AUI185" s="395"/>
      <c r="AUJ185" s="395"/>
      <c r="AUK185" s="395"/>
      <c r="AUL185" s="395"/>
      <c r="AUM185" s="395"/>
      <c r="AUN185" s="395"/>
      <c r="AUO185" s="395"/>
      <c r="AUP185" s="395"/>
      <c r="AUQ185" s="395"/>
      <c r="AUR185" s="395"/>
      <c r="AUS185" s="395"/>
      <c r="AUT185" s="395"/>
      <c r="AUU185" s="395"/>
      <c r="AUV185" s="395"/>
      <c r="AUW185" s="395"/>
      <c r="AUX185" s="395"/>
      <c r="AUY185" s="395"/>
      <c r="AUZ185" s="395"/>
      <c r="AVA185" s="395"/>
      <c r="AVB185" s="395"/>
      <c r="AVC185" s="395"/>
      <c r="AVD185" s="395"/>
      <c r="AVE185" s="395"/>
      <c r="AVF185" s="395"/>
      <c r="AVG185" s="395"/>
      <c r="AVH185" s="395"/>
      <c r="AVI185" s="395"/>
      <c r="AVJ185" s="395"/>
      <c r="AVK185" s="395"/>
      <c r="AVL185" s="395"/>
      <c r="AVM185" s="395"/>
      <c r="AVN185" s="395"/>
      <c r="AVO185" s="395"/>
      <c r="AVP185" s="395"/>
      <c r="AVQ185" s="395"/>
      <c r="AVR185" s="395"/>
      <c r="AVS185" s="395"/>
      <c r="AVT185" s="395"/>
      <c r="AVU185" s="395"/>
      <c r="AVV185" s="395"/>
      <c r="AVW185" s="395"/>
      <c r="AVX185" s="395"/>
      <c r="AVY185" s="395"/>
      <c r="AVZ185" s="395"/>
      <c r="AWA185" s="395"/>
      <c r="AWB185" s="395"/>
      <c r="AWC185" s="395"/>
      <c r="AWD185" s="395"/>
      <c r="AWE185" s="395"/>
      <c r="AWF185" s="395"/>
      <c r="AWG185" s="395"/>
      <c r="AWH185" s="395"/>
      <c r="AWI185" s="395"/>
      <c r="AWJ185" s="395"/>
      <c r="AWK185" s="395"/>
      <c r="AWL185" s="395"/>
      <c r="AWM185" s="395"/>
      <c r="AWN185" s="395"/>
      <c r="AWO185" s="395"/>
      <c r="AWP185" s="395"/>
      <c r="AWQ185" s="395"/>
      <c r="AWR185" s="395"/>
      <c r="AWS185" s="395"/>
      <c r="AWT185" s="395"/>
      <c r="AWU185" s="395"/>
      <c r="AWV185" s="395"/>
      <c r="AWW185" s="395"/>
      <c r="AWX185" s="395"/>
      <c r="AWY185" s="395"/>
      <c r="AWZ185" s="395"/>
      <c r="AXA185" s="395"/>
      <c r="AXB185" s="395"/>
      <c r="AXC185" s="395"/>
      <c r="AXD185" s="395"/>
      <c r="AXE185" s="395"/>
      <c r="AXF185" s="395"/>
      <c r="AXG185" s="395"/>
      <c r="AXH185" s="395"/>
      <c r="AXI185" s="395"/>
      <c r="AXJ185" s="395"/>
      <c r="AXK185" s="395"/>
      <c r="AXL185" s="395"/>
      <c r="AXM185" s="395"/>
      <c r="AXN185" s="395"/>
      <c r="AXO185" s="395"/>
      <c r="AXP185" s="395"/>
      <c r="AXQ185" s="395"/>
      <c r="AXR185" s="395"/>
      <c r="AXS185" s="395"/>
      <c r="AXT185" s="395"/>
      <c r="AXU185" s="395"/>
      <c r="AXV185" s="395"/>
      <c r="AXW185" s="395"/>
      <c r="AXX185" s="395"/>
      <c r="AXY185" s="395"/>
      <c r="AXZ185" s="395"/>
      <c r="AYA185" s="395"/>
      <c r="AYB185" s="395"/>
      <c r="AYC185" s="395"/>
      <c r="AYD185" s="395"/>
      <c r="AYE185" s="395"/>
      <c r="AYF185" s="395"/>
      <c r="AYG185" s="395"/>
      <c r="AYH185" s="395"/>
      <c r="AYI185" s="395"/>
      <c r="AYJ185" s="395"/>
      <c r="AYK185" s="395"/>
      <c r="AYL185" s="395"/>
      <c r="AYM185" s="395"/>
      <c r="AYN185" s="395"/>
      <c r="AYO185" s="395"/>
      <c r="AYP185" s="395"/>
      <c r="AYQ185" s="395"/>
      <c r="AYR185" s="395"/>
      <c r="AYS185" s="395"/>
      <c r="AYT185" s="395"/>
      <c r="AYU185" s="395"/>
      <c r="AYV185" s="395"/>
      <c r="AYW185" s="395"/>
      <c r="AYX185" s="395"/>
      <c r="AYY185" s="395"/>
      <c r="AYZ185" s="395"/>
      <c r="AZA185" s="395"/>
      <c r="AZB185" s="395"/>
      <c r="AZC185" s="395"/>
      <c r="AZD185" s="395"/>
      <c r="AZE185" s="395"/>
      <c r="AZF185" s="395"/>
      <c r="AZG185" s="395"/>
      <c r="AZH185" s="395"/>
      <c r="AZI185" s="395"/>
      <c r="AZJ185" s="395"/>
      <c r="AZK185" s="395"/>
      <c r="AZL185" s="395"/>
      <c r="AZM185" s="395"/>
      <c r="AZN185" s="395"/>
      <c r="AZO185" s="395"/>
      <c r="AZP185" s="395"/>
      <c r="AZQ185" s="395"/>
      <c r="AZR185" s="395"/>
      <c r="AZS185" s="395"/>
      <c r="AZT185" s="395"/>
      <c r="AZU185" s="395"/>
      <c r="AZV185" s="395"/>
      <c r="AZW185" s="395"/>
      <c r="AZX185" s="395"/>
      <c r="AZY185" s="395"/>
      <c r="AZZ185" s="395"/>
      <c r="BAA185" s="395"/>
      <c r="BAB185" s="395"/>
      <c r="BAC185" s="395"/>
      <c r="BAD185" s="395"/>
      <c r="BAE185" s="395"/>
      <c r="BAF185" s="395"/>
      <c r="BAG185" s="395"/>
      <c r="BAH185" s="395"/>
      <c r="BAI185" s="395"/>
      <c r="BAJ185" s="395"/>
      <c r="BAK185" s="395"/>
      <c r="BAL185" s="395"/>
      <c r="BAM185" s="395"/>
      <c r="BAN185" s="395"/>
      <c r="BAO185" s="395"/>
      <c r="BAP185" s="395"/>
      <c r="BAQ185" s="395"/>
      <c r="BAR185" s="395"/>
      <c r="BAS185" s="395"/>
      <c r="BAT185" s="395"/>
      <c r="BAU185" s="395"/>
      <c r="BAV185" s="395"/>
      <c r="BAW185" s="395"/>
      <c r="BAX185" s="395"/>
      <c r="BAY185" s="395"/>
      <c r="BAZ185" s="395"/>
      <c r="BBA185" s="395"/>
      <c r="BBB185" s="395"/>
      <c r="BBC185" s="395"/>
      <c r="BBD185" s="395"/>
      <c r="BBE185" s="395"/>
      <c r="BBF185" s="395"/>
      <c r="BBG185" s="395"/>
      <c r="BBH185" s="395"/>
      <c r="BBI185" s="395"/>
      <c r="BBJ185" s="395"/>
      <c r="BBK185" s="395"/>
      <c r="BBL185" s="395"/>
      <c r="BBM185" s="395"/>
      <c r="BBN185" s="395"/>
      <c r="BBO185" s="395"/>
      <c r="BBP185" s="395"/>
      <c r="BBQ185" s="395"/>
      <c r="BBR185" s="395"/>
      <c r="BBS185" s="395"/>
      <c r="BBT185" s="395"/>
      <c r="BBU185" s="395"/>
      <c r="BBV185" s="395"/>
      <c r="BBW185" s="395"/>
      <c r="BBX185" s="395"/>
      <c r="BBY185" s="395"/>
      <c r="BBZ185" s="395"/>
      <c r="BCA185" s="395"/>
      <c r="BCB185" s="395"/>
      <c r="BCC185" s="395"/>
      <c r="BCD185" s="395"/>
      <c r="BCE185" s="395"/>
      <c r="BCF185" s="395"/>
      <c r="BCG185" s="395"/>
      <c r="BCH185" s="395"/>
      <c r="BCI185" s="395"/>
      <c r="BCJ185" s="395"/>
      <c r="BCK185" s="395"/>
      <c r="BCL185" s="395"/>
      <c r="BCM185" s="395"/>
      <c r="BCN185" s="395"/>
      <c r="BCO185" s="395"/>
      <c r="BCP185" s="395"/>
      <c r="BCQ185" s="395"/>
      <c r="BCR185" s="395"/>
      <c r="BCS185" s="395"/>
      <c r="BCT185" s="395"/>
      <c r="BCU185" s="395"/>
      <c r="BCV185" s="395"/>
      <c r="BCW185" s="395"/>
      <c r="BCX185" s="395"/>
      <c r="BCY185" s="395"/>
      <c r="BCZ185" s="395"/>
      <c r="BDA185" s="395"/>
      <c r="BDB185" s="395"/>
      <c r="BDC185" s="395"/>
      <c r="BDD185" s="395"/>
      <c r="BDE185" s="395"/>
      <c r="BDF185" s="395"/>
      <c r="BDG185" s="395"/>
      <c r="BDH185" s="395"/>
      <c r="BDI185" s="395"/>
      <c r="BDJ185" s="395"/>
      <c r="BDK185" s="395"/>
      <c r="BDL185" s="395"/>
      <c r="BDM185" s="395"/>
      <c r="BDN185" s="395"/>
      <c r="BDO185" s="395"/>
      <c r="BDP185" s="395"/>
      <c r="BDQ185" s="395"/>
      <c r="BDR185" s="395"/>
      <c r="BDS185" s="395"/>
      <c r="BDT185" s="395"/>
      <c r="BDU185" s="395"/>
      <c r="BDV185" s="395"/>
      <c r="BDW185" s="395"/>
      <c r="BDX185" s="395"/>
      <c r="BDY185" s="395"/>
      <c r="BDZ185" s="395"/>
      <c r="BEA185" s="395"/>
      <c r="BEB185" s="395"/>
      <c r="BEC185" s="395"/>
      <c r="BED185" s="395"/>
      <c r="BEE185" s="395"/>
      <c r="BEF185" s="395"/>
      <c r="BEG185" s="395"/>
      <c r="BEH185" s="395"/>
      <c r="BEI185" s="395"/>
      <c r="BEJ185" s="395"/>
      <c r="BEK185" s="395"/>
      <c r="BEL185" s="395"/>
      <c r="BEM185" s="395"/>
      <c r="BEN185" s="395"/>
      <c r="BEO185" s="395"/>
      <c r="BEP185" s="395"/>
      <c r="BEQ185" s="395"/>
      <c r="BER185" s="395"/>
      <c r="BES185" s="395"/>
      <c r="BET185" s="395"/>
      <c r="BEU185" s="395"/>
      <c r="BEV185" s="395"/>
      <c r="BEW185" s="395"/>
      <c r="BEX185" s="395"/>
      <c r="BEY185" s="395"/>
      <c r="BEZ185" s="395"/>
      <c r="BFA185" s="395"/>
      <c r="BFB185" s="395"/>
      <c r="BFC185" s="395"/>
      <c r="BFD185" s="395"/>
      <c r="BFE185" s="395"/>
      <c r="BFF185" s="395"/>
      <c r="BFG185" s="395"/>
      <c r="BFH185" s="395"/>
      <c r="BFI185" s="395"/>
      <c r="BFJ185" s="395"/>
      <c r="BFK185" s="395"/>
      <c r="BFL185" s="395"/>
      <c r="BFM185" s="395"/>
      <c r="BFN185" s="395"/>
      <c r="BFO185" s="395"/>
      <c r="BFP185" s="395"/>
      <c r="BFQ185" s="395"/>
      <c r="BFR185" s="395"/>
      <c r="BFS185" s="395"/>
      <c r="BFT185" s="395"/>
      <c r="BFU185" s="395"/>
      <c r="BFV185" s="395"/>
      <c r="BFW185" s="395"/>
      <c r="BFX185" s="395"/>
      <c r="BFY185" s="395"/>
      <c r="BFZ185" s="395"/>
      <c r="BGA185" s="395"/>
      <c r="BGB185" s="395"/>
      <c r="BGC185" s="395"/>
      <c r="BGD185" s="395"/>
      <c r="BGE185" s="395"/>
      <c r="BGF185" s="395"/>
      <c r="BGG185" s="395"/>
      <c r="BGH185" s="395"/>
      <c r="BGI185" s="395"/>
      <c r="BGJ185" s="395"/>
      <c r="BGK185" s="395"/>
      <c r="BGL185" s="395"/>
      <c r="BGM185" s="395"/>
      <c r="BGN185" s="395"/>
      <c r="BGO185" s="395"/>
      <c r="BGP185" s="395"/>
      <c r="BGQ185" s="395"/>
      <c r="BGR185" s="395"/>
      <c r="BGS185" s="395"/>
      <c r="BGT185" s="395"/>
      <c r="BGU185" s="395"/>
      <c r="BGV185" s="395"/>
      <c r="BGW185" s="395"/>
      <c r="BGX185" s="395"/>
      <c r="BGY185" s="395"/>
      <c r="BGZ185" s="395"/>
      <c r="BHA185" s="395"/>
      <c r="BHB185" s="395"/>
      <c r="BHC185" s="395"/>
      <c r="BHD185" s="395"/>
      <c r="BHE185" s="395"/>
      <c r="BHF185" s="395"/>
      <c r="BHG185" s="395"/>
      <c r="BHH185" s="395"/>
      <c r="BHI185" s="395"/>
      <c r="BHJ185" s="395"/>
      <c r="BHK185" s="395"/>
      <c r="BHL185" s="395"/>
      <c r="BHM185" s="395"/>
      <c r="BHN185" s="395"/>
      <c r="BHO185" s="395"/>
      <c r="BHP185" s="395"/>
      <c r="BHQ185" s="395"/>
      <c r="BHR185" s="395"/>
      <c r="BHS185" s="395"/>
      <c r="BHT185" s="395"/>
      <c r="BHU185" s="395"/>
      <c r="BHV185" s="395"/>
      <c r="BHW185" s="395"/>
      <c r="BHX185" s="395"/>
      <c r="BHY185" s="395"/>
      <c r="BHZ185" s="395"/>
      <c r="BIA185" s="395"/>
      <c r="BIB185" s="395"/>
      <c r="BIC185" s="395"/>
      <c r="BID185" s="395"/>
      <c r="BIE185" s="395"/>
      <c r="BIF185" s="395"/>
      <c r="BIG185" s="395"/>
      <c r="BIH185" s="395"/>
      <c r="BII185" s="395"/>
      <c r="BIJ185" s="395"/>
      <c r="BIK185" s="395"/>
      <c r="BIL185" s="395"/>
      <c r="BIM185" s="395"/>
      <c r="BIN185" s="395"/>
      <c r="BIO185" s="395"/>
      <c r="BIP185" s="395"/>
      <c r="BIQ185" s="395"/>
      <c r="BIR185" s="395"/>
      <c r="BIS185" s="395"/>
      <c r="BIT185" s="395"/>
      <c r="BIU185" s="395"/>
      <c r="BIV185" s="395"/>
      <c r="BIW185" s="395"/>
      <c r="BIX185" s="395"/>
      <c r="BIY185" s="395"/>
      <c r="BIZ185" s="395"/>
      <c r="BJA185" s="395"/>
      <c r="BJB185" s="395"/>
      <c r="BJC185" s="395"/>
      <c r="BJD185" s="395"/>
      <c r="BJE185" s="395"/>
      <c r="BJF185" s="395"/>
      <c r="BJG185" s="395"/>
      <c r="BJH185" s="395"/>
      <c r="BJI185" s="395"/>
      <c r="BJJ185" s="395"/>
      <c r="BJK185" s="395"/>
      <c r="BJL185" s="395"/>
      <c r="BJM185" s="395"/>
      <c r="BJN185" s="395"/>
      <c r="BJO185" s="395"/>
      <c r="BJP185" s="395"/>
      <c r="BJQ185" s="395"/>
      <c r="BJR185" s="395"/>
      <c r="BJS185" s="395"/>
      <c r="BJT185" s="395"/>
      <c r="BJU185" s="395"/>
      <c r="BJV185" s="395"/>
      <c r="BJW185" s="395"/>
      <c r="BJX185" s="395"/>
      <c r="BJY185" s="395"/>
      <c r="BJZ185" s="395"/>
      <c r="BKA185" s="395"/>
      <c r="BKB185" s="395"/>
      <c r="BKC185" s="395"/>
      <c r="BKD185" s="395"/>
      <c r="BKE185" s="395"/>
      <c r="BKF185" s="395"/>
      <c r="BKG185" s="395"/>
      <c r="BKH185" s="395"/>
      <c r="BKI185" s="395"/>
      <c r="BKJ185" s="395"/>
      <c r="BKK185" s="395"/>
      <c r="BKL185" s="395"/>
      <c r="BKM185" s="395"/>
      <c r="BKN185" s="395"/>
      <c r="BKO185" s="395"/>
      <c r="BKP185" s="395"/>
      <c r="BKQ185" s="395"/>
      <c r="BKR185" s="395"/>
      <c r="BKS185" s="395"/>
      <c r="BKT185" s="395"/>
      <c r="BKU185" s="395"/>
      <c r="BKV185" s="395"/>
      <c r="BKW185" s="395"/>
      <c r="BKX185" s="395"/>
      <c r="BKY185" s="395"/>
      <c r="BKZ185" s="395"/>
      <c r="BLA185" s="395"/>
      <c r="BLB185" s="395"/>
      <c r="BLC185" s="395"/>
      <c r="BLD185" s="395"/>
      <c r="BLE185" s="395"/>
      <c r="BLF185" s="395"/>
      <c r="BLG185" s="395"/>
      <c r="BLH185" s="395"/>
      <c r="BLI185" s="395"/>
      <c r="BLJ185" s="395"/>
      <c r="BLK185" s="395"/>
      <c r="BLL185" s="395"/>
      <c r="BLM185" s="395"/>
      <c r="BLN185" s="395"/>
      <c r="BLO185" s="395"/>
      <c r="BLP185" s="395"/>
      <c r="BLQ185" s="395"/>
      <c r="BLR185" s="395"/>
      <c r="BLS185" s="395"/>
      <c r="BLT185" s="395"/>
      <c r="BLU185" s="395"/>
      <c r="BLV185" s="395"/>
      <c r="BLW185" s="395"/>
      <c r="BLX185" s="395"/>
      <c r="BLY185" s="395"/>
      <c r="BLZ185" s="395"/>
      <c r="BMA185" s="395"/>
      <c r="BMB185" s="395"/>
      <c r="BMC185" s="395"/>
      <c r="BMD185" s="395"/>
      <c r="BME185" s="395"/>
      <c r="BMF185" s="395"/>
      <c r="BMG185" s="395"/>
      <c r="BMH185" s="395"/>
      <c r="BMI185" s="395"/>
      <c r="BMJ185" s="395"/>
      <c r="BMK185" s="395"/>
      <c r="BML185" s="395"/>
      <c r="BMM185" s="395"/>
      <c r="BMN185" s="395"/>
      <c r="BMO185" s="395"/>
      <c r="BMP185" s="395"/>
      <c r="BMQ185" s="395"/>
      <c r="BMR185" s="395"/>
      <c r="BMS185" s="395"/>
      <c r="BMT185" s="395"/>
      <c r="BMU185" s="395"/>
      <c r="BMV185" s="395"/>
      <c r="BMW185" s="395"/>
      <c r="BMX185" s="395"/>
      <c r="BMY185" s="395"/>
      <c r="BMZ185" s="395"/>
      <c r="BNA185" s="395"/>
      <c r="BNB185" s="395"/>
      <c r="BNC185" s="395"/>
      <c r="BND185" s="395"/>
      <c r="BNE185" s="395"/>
      <c r="BNF185" s="395"/>
      <c r="BNG185" s="395"/>
      <c r="BNH185" s="395"/>
      <c r="BNI185" s="395"/>
      <c r="BNJ185" s="395"/>
      <c r="BNK185" s="395"/>
      <c r="BNL185" s="395"/>
      <c r="BNM185" s="395"/>
      <c r="BNN185" s="395"/>
      <c r="BNO185" s="395"/>
      <c r="BNP185" s="395"/>
      <c r="BNQ185" s="395"/>
      <c r="BNR185" s="395"/>
      <c r="BNS185" s="395"/>
      <c r="BNT185" s="395"/>
      <c r="BNU185" s="395"/>
      <c r="BNV185" s="395"/>
      <c r="BNW185" s="395"/>
      <c r="BNX185" s="395"/>
      <c r="BNY185" s="395"/>
      <c r="BNZ185" s="395"/>
      <c r="BOA185" s="395"/>
      <c r="BOB185" s="395"/>
      <c r="BOC185" s="395"/>
      <c r="BOD185" s="395"/>
      <c r="BOE185" s="395"/>
      <c r="BOF185" s="395"/>
      <c r="BOG185" s="395"/>
      <c r="BOH185" s="395"/>
      <c r="BOI185" s="395"/>
      <c r="BOJ185" s="395"/>
      <c r="BOK185" s="395"/>
      <c r="BOL185" s="395"/>
      <c r="BOM185" s="395"/>
      <c r="BON185" s="395"/>
      <c r="BOO185" s="395"/>
      <c r="BOP185" s="395"/>
      <c r="BOQ185" s="395"/>
      <c r="BOR185" s="395"/>
      <c r="BOS185" s="395"/>
      <c r="BOT185" s="395"/>
      <c r="BOU185" s="395"/>
      <c r="BOV185" s="395"/>
      <c r="BOW185" s="395"/>
      <c r="BOX185" s="395"/>
      <c r="BOY185" s="395"/>
      <c r="BOZ185" s="395"/>
      <c r="BPA185" s="395"/>
      <c r="BPB185" s="395"/>
      <c r="BPC185" s="395"/>
      <c r="BPD185" s="395"/>
      <c r="BPE185" s="395"/>
      <c r="BPF185" s="395"/>
      <c r="BPG185" s="395"/>
      <c r="BPH185" s="395"/>
      <c r="BPI185" s="395"/>
      <c r="BPJ185" s="395"/>
      <c r="BPK185" s="395"/>
      <c r="BPL185" s="395"/>
      <c r="BPM185" s="395"/>
      <c r="BPN185" s="395"/>
      <c r="BPO185" s="395"/>
      <c r="BPP185" s="395"/>
      <c r="BPQ185" s="395"/>
      <c r="BPR185" s="395"/>
      <c r="BPS185" s="395"/>
      <c r="BPT185" s="395"/>
      <c r="BPU185" s="395"/>
      <c r="BPV185" s="395"/>
      <c r="BPW185" s="395"/>
      <c r="BPX185" s="395"/>
      <c r="BPY185" s="395"/>
      <c r="BPZ185" s="395"/>
      <c r="BQA185" s="395"/>
      <c r="BQB185" s="395"/>
      <c r="BQC185" s="395"/>
      <c r="BQD185" s="395"/>
      <c r="BQE185" s="395"/>
      <c r="BQF185" s="395"/>
      <c r="BQG185" s="395"/>
      <c r="BQH185" s="395"/>
      <c r="BQI185" s="395"/>
      <c r="BQJ185" s="395"/>
      <c r="BQK185" s="395"/>
      <c r="BQL185" s="395"/>
      <c r="BQM185" s="395"/>
      <c r="BQN185" s="395"/>
      <c r="BQO185" s="395"/>
      <c r="BQP185" s="395"/>
      <c r="BQQ185" s="395"/>
      <c r="BQR185" s="395"/>
      <c r="BQS185" s="395"/>
      <c r="BQT185" s="395"/>
      <c r="BQU185" s="395"/>
      <c r="BQV185" s="395"/>
      <c r="BQW185" s="395"/>
      <c r="BQX185" s="395"/>
      <c r="BQY185" s="395"/>
      <c r="BQZ185" s="395"/>
      <c r="BRA185" s="395"/>
      <c r="BRB185" s="395"/>
      <c r="BRC185" s="395"/>
      <c r="BRD185" s="395"/>
      <c r="BRE185" s="395"/>
      <c r="BRF185" s="395"/>
      <c r="BRG185" s="395"/>
      <c r="BRH185" s="395"/>
      <c r="BRI185" s="395"/>
      <c r="BRJ185" s="395"/>
      <c r="BRK185" s="395"/>
      <c r="BRL185" s="395"/>
      <c r="BRM185" s="395"/>
      <c r="BRN185" s="395"/>
      <c r="BRO185" s="395"/>
      <c r="BRP185" s="395"/>
      <c r="BRQ185" s="395"/>
      <c r="BRR185" s="395"/>
      <c r="BRS185" s="395"/>
      <c r="BRT185" s="395"/>
      <c r="BRU185" s="395"/>
      <c r="BRV185" s="395"/>
      <c r="BRW185" s="395"/>
      <c r="BRX185" s="395"/>
      <c r="BRY185" s="395"/>
      <c r="BRZ185" s="395"/>
      <c r="BSA185" s="395"/>
      <c r="BSB185" s="395"/>
      <c r="BSC185" s="395"/>
      <c r="BSD185" s="395"/>
      <c r="BSE185" s="395"/>
      <c r="BSF185" s="395"/>
      <c r="BSG185" s="395"/>
      <c r="BSH185" s="395"/>
      <c r="BSI185" s="395"/>
      <c r="BSJ185" s="395"/>
      <c r="BSK185" s="395"/>
      <c r="BSL185" s="395"/>
      <c r="BSM185" s="395"/>
      <c r="BSN185" s="395"/>
      <c r="BSO185" s="395"/>
      <c r="BSP185" s="395"/>
      <c r="BSQ185" s="395"/>
      <c r="BSR185" s="395"/>
      <c r="BSS185" s="395"/>
      <c r="BST185" s="395"/>
      <c r="BSU185" s="395"/>
      <c r="BSV185" s="395"/>
      <c r="BSW185" s="395"/>
      <c r="BSX185" s="395"/>
      <c r="BSY185" s="395"/>
      <c r="BSZ185" s="395"/>
      <c r="BTA185" s="395"/>
      <c r="BTB185" s="395"/>
      <c r="BTC185" s="395"/>
      <c r="BTD185" s="395"/>
      <c r="BTE185" s="395"/>
      <c r="BTF185" s="395"/>
      <c r="BTG185" s="395"/>
      <c r="BTH185" s="395"/>
      <c r="BTI185" s="395"/>
      <c r="BTJ185" s="395"/>
      <c r="BTK185" s="395"/>
      <c r="BTL185" s="395"/>
      <c r="BTM185" s="395"/>
      <c r="BTN185" s="395"/>
      <c r="BTO185" s="395"/>
      <c r="BTP185" s="395"/>
      <c r="BTQ185" s="395"/>
      <c r="BTR185" s="395"/>
      <c r="BTS185" s="395"/>
      <c r="BTT185" s="395"/>
      <c r="BTU185" s="395"/>
      <c r="BTV185" s="395"/>
      <c r="BTW185" s="395"/>
      <c r="BTX185" s="395"/>
      <c r="BTY185" s="395"/>
      <c r="BTZ185" s="395"/>
      <c r="BUA185" s="395"/>
      <c r="BUB185" s="395"/>
      <c r="BUC185" s="395"/>
      <c r="BUD185" s="395"/>
      <c r="BUE185" s="395"/>
      <c r="BUF185" s="395"/>
      <c r="BUG185" s="395"/>
      <c r="BUH185" s="395"/>
      <c r="BUI185" s="395"/>
      <c r="BUJ185" s="395"/>
      <c r="BUK185" s="395"/>
      <c r="BUL185" s="395"/>
      <c r="BUM185" s="395"/>
      <c r="BUN185" s="395"/>
      <c r="BUO185" s="395"/>
      <c r="BUP185" s="395"/>
      <c r="BUQ185" s="395"/>
      <c r="BUR185" s="395"/>
      <c r="BUS185" s="395"/>
      <c r="BUT185" s="395"/>
      <c r="BUU185" s="395"/>
      <c r="BUV185" s="395"/>
      <c r="BUW185" s="395"/>
      <c r="BUX185" s="395"/>
      <c r="BUY185" s="395"/>
      <c r="BUZ185" s="395"/>
      <c r="BVA185" s="395"/>
      <c r="BVB185" s="395"/>
      <c r="BVC185" s="395"/>
      <c r="BVD185" s="395"/>
      <c r="BVE185" s="395"/>
      <c r="BVF185" s="395"/>
      <c r="BVG185" s="395"/>
      <c r="BVH185" s="395"/>
      <c r="BVI185" s="395"/>
      <c r="BVJ185" s="395"/>
      <c r="BVK185" s="395"/>
      <c r="BVL185" s="395"/>
      <c r="BVM185" s="395"/>
      <c r="BVN185" s="395"/>
      <c r="BVO185" s="395"/>
      <c r="BVP185" s="395"/>
      <c r="BVQ185" s="395"/>
      <c r="BVR185" s="395"/>
      <c r="BVS185" s="395"/>
      <c r="BVT185" s="395"/>
      <c r="BVU185" s="395"/>
      <c r="BVV185" s="395"/>
      <c r="BVW185" s="395"/>
      <c r="BVX185" s="395"/>
      <c r="BVY185" s="395"/>
      <c r="BVZ185" s="395"/>
      <c r="BWA185" s="395"/>
      <c r="BWB185" s="395"/>
      <c r="BWC185" s="395"/>
      <c r="BWD185" s="395"/>
      <c r="BWE185" s="395"/>
      <c r="BWF185" s="395"/>
      <c r="BWG185" s="395"/>
      <c r="BWH185" s="395"/>
      <c r="BWI185" s="395"/>
      <c r="BWJ185" s="395"/>
      <c r="BWK185" s="395"/>
      <c r="BWL185" s="395"/>
      <c r="BWM185" s="395"/>
      <c r="BWN185" s="395"/>
      <c r="BWO185" s="395"/>
      <c r="BWP185" s="395"/>
      <c r="BWQ185" s="395"/>
      <c r="BWR185" s="395"/>
      <c r="BWS185" s="395"/>
      <c r="BWT185" s="395"/>
      <c r="BWU185" s="395"/>
      <c r="BWV185" s="395"/>
      <c r="BWW185" s="395"/>
      <c r="BWX185" s="395"/>
      <c r="BWY185" s="395"/>
      <c r="BWZ185" s="395"/>
      <c r="BXA185" s="395"/>
      <c r="BXB185" s="395"/>
      <c r="BXC185" s="395"/>
      <c r="BXD185" s="395"/>
      <c r="BXE185" s="395"/>
      <c r="BXF185" s="395"/>
      <c r="BXG185" s="395"/>
      <c r="BXH185" s="395"/>
      <c r="BXI185" s="395"/>
      <c r="BXJ185" s="395"/>
      <c r="BXK185" s="395"/>
      <c r="BXL185" s="395"/>
      <c r="BXM185" s="395"/>
      <c r="BXN185" s="395"/>
      <c r="BXO185" s="395"/>
      <c r="BXP185" s="395"/>
      <c r="BXQ185" s="395"/>
      <c r="BXR185" s="395"/>
      <c r="BXS185" s="395"/>
      <c r="BXT185" s="395"/>
      <c r="BXU185" s="395"/>
      <c r="BXV185" s="395"/>
      <c r="BXW185" s="395"/>
      <c r="BXX185" s="395"/>
      <c r="BXY185" s="395"/>
      <c r="BXZ185" s="395"/>
      <c r="BYA185" s="395"/>
      <c r="BYB185" s="395"/>
      <c r="BYC185" s="395"/>
      <c r="BYD185" s="395"/>
      <c r="BYE185" s="395"/>
      <c r="BYF185" s="395"/>
      <c r="BYG185" s="395"/>
      <c r="BYH185" s="395"/>
      <c r="BYI185" s="395"/>
      <c r="BYJ185" s="395"/>
      <c r="BYK185" s="395"/>
      <c r="BYL185" s="395"/>
      <c r="BYM185" s="395"/>
      <c r="BYN185" s="395"/>
      <c r="BYO185" s="395"/>
      <c r="BYP185" s="395"/>
      <c r="BYQ185" s="395"/>
      <c r="BYR185" s="395"/>
      <c r="BYS185" s="395"/>
      <c r="BYT185" s="395"/>
      <c r="BYU185" s="395"/>
      <c r="BYV185" s="395"/>
      <c r="BYW185" s="395"/>
      <c r="BYX185" s="395"/>
      <c r="BYY185" s="395"/>
      <c r="BYZ185" s="395"/>
      <c r="BZA185" s="395"/>
      <c r="BZB185" s="395"/>
      <c r="BZC185" s="395"/>
      <c r="BZD185" s="395"/>
      <c r="BZE185" s="395"/>
      <c r="BZF185" s="395"/>
      <c r="BZG185" s="395"/>
      <c r="BZH185" s="395"/>
      <c r="BZI185" s="395"/>
      <c r="BZJ185" s="395"/>
      <c r="BZK185" s="395"/>
      <c r="BZL185" s="395"/>
      <c r="BZM185" s="395"/>
      <c r="BZN185" s="395"/>
      <c r="BZO185" s="395"/>
      <c r="BZP185" s="395"/>
      <c r="BZQ185" s="395"/>
      <c r="BZR185" s="395"/>
      <c r="BZS185" s="395"/>
      <c r="BZT185" s="395"/>
      <c r="BZU185" s="395"/>
      <c r="BZV185" s="395"/>
      <c r="BZW185" s="395"/>
      <c r="BZX185" s="395"/>
      <c r="BZY185" s="395"/>
      <c r="BZZ185" s="395"/>
      <c r="CAA185" s="395"/>
      <c r="CAB185" s="395"/>
      <c r="CAC185" s="395"/>
      <c r="CAD185" s="395"/>
      <c r="CAE185" s="395"/>
      <c r="CAF185" s="395"/>
      <c r="CAG185" s="395"/>
      <c r="CAH185" s="395"/>
      <c r="CAI185" s="395"/>
      <c r="CAJ185" s="395"/>
      <c r="CAK185" s="395"/>
      <c r="CAL185" s="395"/>
      <c r="CAM185" s="395"/>
      <c r="CAN185" s="395"/>
      <c r="CAO185" s="395"/>
      <c r="CAP185" s="395"/>
      <c r="CAQ185" s="395"/>
      <c r="CAR185" s="395"/>
      <c r="CAS185" s="395"/>
      <c r="CAT185" s="395"/>
      <c r="CAU185" s="395"/>
      <c r="CAV185" s="395"/>
      <c r="CAW185" s="395"/>
      <c r="CAX185" s="395"/>
      <c r="CAY185" s="395"/>
      <c r="CAZ185" s="395"/>
      <c r="CBA185" s="395"/>
      <c r="CBB185" s="395"/>
      <c r="CBC185" s="395"/>
      <c r="CBD185" s="395"/>
      <c r="CBE185" s="395"/>
      <c r="CBF185" s="395"/>
      <c r="CBG185" s="395"/>
      <c r="CBH185" s="395"/>
      <c r="CBI185" s="395"/>
      <c r="CBJ185" s="395"/>
      <c r="CBK185" s="395"/>
      <c r="CBL185" s="395"/>
      <c r="CBM185" s="395"/>
      <c r="CBN185" s="395"/>
      <c r="CBO185" s="395"/>
      <c r="CBP185" s="395"/>
      <c r="CBQ185" s="395"/>
      <c r="CBR185" s="395"/>
      <c r="CBS185" s="395"/>
      <c r="CBT185" s="395"/>
      <c r="CBU185" s="395"/>
      <c r="CBV185" s="395"/>
      <c r="CBW185" s="395"/>
      <c r="CBX185" s="395"/>
      <c r="CBY185" s="395"/>
      <c r="CBZ185" s="395"/>
      <c r="CCA185" s="395"/>
      <c r="CCB185" s="395"/>
      <c r="CCC185" s="395"/>
      <c r="CCD185" s="395"/>
      <c r="CCE185" s="395"/>
      <c r="CCF185" s="395"/>
      <c r="CCG185" s="395"/>
      <c r="CCH185" s="395"/>
      <c r="CCI185" s="395"/>
      <c r="CCJ185" s="395"/>
      <c r="CCK185" s="395"/>
      <c r="CCL185" s="395"/>
      <c r="CCM185" s="395"/>
      <c r="CCN185" s="395"/>
      <c r="CCO185" s="395"/>
      <c r="CCP185" s="395"/>
      <c r="CCQ185" s="395"/>
      <c r="CCR185" s="395"/>
      <c r="CCS185" s="395"/>
      <c r="CCT185" s="395"/>
      <c r="CCU185" s="395"/>
      <c r="CCV185" s="395"/>
      <c r="CCW185" s="395"/>
      <c r="CCX185" s="395"/>
      <c r="CCY185" s="395"/>
      <c r="CCZ185" s="395"/>
      <c r="CDA185" s="395"/>
      <c r="CDB185" s="395"/>
      <c r="CDC185" s="395"/>
      <c r="CDD185" s="395"/>
      <c r="CDE185" s="395"/>
      <c r="CDF185" s="395"/>
      <c r="CDG185" s="395"/>
      <c r="CDH185" s="395"/>
      <c r="CDI185" s="395"/>
      <c r="CDJ185" s="395"/>
      <c r="CDK185" s="395"/>
      <c r="CDL185" s="395"/>
      <c r="CDM185" s="395"/>
      <c r="CDN185" s="395"/>
      <c r="CDO185" s="395"/>
      <c r="CDP185" s="395"/>
      <c r="CDQ185" s="395"/>
      <c r="CDR185" s="395"/>
      <c r="CDS185" s="395"/>
      <c r="CDT185" s="395"/>
      <c r="CDU185" s="395"/>
      <c r="CDV185" s="395"/>
      <c r="CDW185" s="395"/>
      <c r="CDX185" s="395"/>
      <c r="CDY185" s="395"/>
      <c r="CDZ185" s="395"/>
      <c r="CEA185" s="395"/>
      <c r="CEB185" s="395"/>
      <c r="CEC185" s="395"/>
      <c r="CED185" s="395"/>
      <c r="CEE185" s="395"/>
      <c r="CEF185" s="395"/>
      <c r="CEG185" s="395"/>
      <c r="CEH185" s="395"/>
      <c r="CEI185" s="395"/>
      <c r="CEJ185" s="395"/>
      <c r="CEK185" s="395"/>
      <c r="CEL185" s="395"/>
      <c r="CEM185" s="395"/>
      <c r="CEN185" s="395"/>
      <c r="CEO185" s="395"/>
      <c r="CEP185" s="395"/>
      <c r="CEQ185" s="395"/>
      <c r="CER185" s="395"/>
      <c r="CES185" s="395"/>
      <c r="CET185" s="395"/>
      <c r="CEU185" s="395"/>
      <c r="CEV185" s="395"/>
      <c r="CEW185" s="395"/>
      <c r="CEX185" s="395"/>
      <c r="CEY185" s="395"/>
      <c r="CEZ185" s="395"/>
      <c r="CFA185" s="395"/>
      <c r="CFB185" s="395"/>
      <c r="CFC185" s="395"/>
      <c r="CFD185" s="395"/>
      <c r="CFE185" s="395"/>
      <c r="CFF185" s="395"/>
      <c r="CFG185" s="395"/>
      <c r="CFH185" s="395"/>
      <c r="CFI185" s="395"/>
      <c r="CFJ185" s="395"/>
      <c r="CFK185" s="395"/>
      <c r="CFL185" s="395"/>
      <c r="CFM185" s="395"/>
      <c r="CFN185" s="395"/>
      <c r="CFO185" s="395"/>
      <c r="CFP185" s="395"/>
      <c r="CFQ185" s="395"/>
      <c r="CFR185" s="395"/>
      <c r="CFS185" s="395"/>
      <c r="CFT185" s="395"/>
      <c r="CFU185" s="395"/>
      <c r="CFV185" s="395"/>
      <c r="CFW185" s="395"/>
      <c r="CFX185" s="395"/>
      <c r="CFY185" s="395"/>
      <c r="CFZ185" s="395"/>
      <c r="CGA185" s="395"/>
      <c r="CGB185" s="395"/>
      <c r="CGC185" s="395"/>
      <c r="CGD185" s="395"/>
      <c r="CGE185" s="395"/>
      <c r="CGF185" s="395"/>
      <c r="CGG185" s="395"/>
      <c r="CGH185" s="395"/>
      <c r="CGI185" s="395"/>
      <c r="CGJ185" s="395"/>
      <c r="CGK185" s="395"/>
      <c r="CGL185" s="395"/>
      <c r="CGM185" s="395"/>
      <c r="CGN185" s="395"/>
      <c r="CGO185" s="395"/>
      <c r="CGP185" s="395"/>
      <c r="CGQ185" s="395"/>
      <c r="CGR185" s="395"/>
      <c r="CGS185" s="395"/>
      <c r="CGT185" s="395"/>
      <c r="CGU185" s="395"/>
      <c r="CGV185" s="395"/>
      <c r="CGW185" s="395"/>
      <c r="CGX185" s="395"/>
      <c r="CGY185" s="395"/>
      <c r="CGZ185" s="395"/>
      <c r="CHA185" s="395"/>
      <c r="CHB185" s="395"/>
      <c r="CHC185" s="395"/>
      <c r="CHD185" s="395"/>
      <c r="CHE185" s="395"/>
      <c r="CHF185" s="395"/>
      <c r="CHG185" s="395"/>
      <c r="CHH185" s="395"/>
      <c r="CHI185" s="395"/>
      <c r="CHJ185" s="395"/>
      <c r="CHK185" s="395"/>
      <c r="CHL185" s="395"/>
      <c r="CHM185" s="395"/>
      <c r="CHN185" s="395"/>
      <c r="CHO185" s="395"/>
      <c r="CHP185" s="395"/>
      <c r="CHQ185" s="395"/>
      <c r="CHR185" s="395"/>
      <c r="CHS185" s="395"/>
      <c r="CHT185" s="395"/>
      <c r="CHU185" s="395"/>
      <c r="CHV185" s="395"/>
      <c r="CHW185" s="395"/>
      <c r="CHX185" s="395"/>
      <c r="CHY185" s="395"/>
      <c r="CHZ185" s="395"/>
      <c r="CIA185" s="395"/>
      <c r="CIB185" s="395"/>
      <c r="CIC185" s="395"/>
      <c r="CID185" s="395"/>
      <c r="CIE185" s="395"/>
      <c r="CIF185" s="395"/>
      <c r="CIG185" s="395"/>
      <c r="CIH185" s="395"/>
      <c r="CII185" s="395"/>
      <c r="CIJ185" s="395"/>
      <c r="CIK185" s="395"/>
      <c r="CIL185" s="395"/>
      <c r="CIM185" s="395"/>
      <c r="CIN185" s="395"/>
      <c r="CIO185" s="395"/>
      <c r="CIP185" s="395"/>
      <c r="CIQ185" s="395"/>
      <c r="CIR185" s="395"/>
      <c r="CIS185" s="395"/>
      <c r="CIT185" s="395"/>
      <c r="CIU185" s="395"/>
      <c r="CIV185" s="395"/>
      <c r="CIW185" s="395"/>
      <c r="CIX185" s="395"/>
      <c r="CIY185" s="395"/>
      <c r="CIZ185" s="395"/>
      <c r="CJA185" s="395"/>
      <c r="CJB185" s="395"/>
      <c r="CJC185" s="395"/>
      <c r="CJD185" s="395"/>
      <c r="CJE185" s="395"/>
      <c r="CJF185" s="395"/>
      <c r="CJG185" s="395"/>
      <c r="CJH185" s="395"/>
      <c r="CJI185" s="395"/>
      <c r="CJJ185" s="395"/>
      <c r="CJK185" s="395"/>
      <c r="CJL185" s="395"/>
      <c r="CJM185" s="395"/>
      <c r="CJN185" s="395"/>
      <c r="CJO185" s="395"/>
      <c r="CJP185" s="395"/>
      <c r="CJQ185" s="395"/>
      <c r="CJR185" s="395"/>
      <c r="CJS185" s="395"/>
      <c r="CJT185" s="395"/>
      <c r="CJU185" s="395"/>
      <c r="CJV185" s="395"/>
      <c r="CJW185" s="395"/>
      <c r="CJX185" s="395"/>
      <c r="CJY185" s="395"/>
      <c r="CJZ185" s="395"/>
      <c r="CKA185" s="395"/>
      <c r="CKB185" s="395"/>
      <c r="CKC185" s="395"/>
      <c r="CKD185" s="395"/>
      <c r="CKE185" s="395"/>
      <c r="CKF185" s="395"/>
      <c r="CKG185" s="395"/>
      <c r="CKH185" s="395"/>
      <c r="CKI185" s="395"/>
      <c r="CKJ185" s="395"/>
      <c r="CKK185" s="395"/>
      <c r="CKL185" s="395"/>
      <c r="CKM185" s="395"/>
      <c r="CKN185" s="395"/>
      <c r="CKO185" s="395"/>
      <c r="CKP185" s="395"/>
      <c r="CKQ185" s="395"/>
      <c r="CKR185" s="395"/>
      <c r="CKS185" s="395"/>
      <c r="CKT185" s="395"/>
      <c r="CKU185" s="395"/>
      <c r="CKV185" s="395"/>
      <c r="CKW185" s="395"/>
      <c r="CKX185" s="395"/>
      <c r="CKY185" s="395"/>
      <c r="CKZ185" s="395"/>
      <c r="CLA185" s="395"/>
      <c r="CLB185" s="395"/>
      <c r="CLC185" s="395"/>
      <c r="CLD185" s="395"/>
      <c r="CLE185" s="395"/>
      <c r="CLF185" s="395"/>
      <c r="CLG185" s="395"/>
      <c r="CLH185" s="395"/>
      <c r="CLI185" s="395"/>
      <c r="CLJ185" s="395"/>
      <c r="CLK185" s="395"/>
      <c r="CLL185" s="395"/>
      <c r="CLM185" s="395"/>
      <c r="CLN185" s="395"/>
      <c r="CLO185" s="395"/>
      <c r="CLP185" s="395"/>
      <c r="CLQ185" s="395"/>
      <c r="CLR185" s="395"/>
      <c r="CLS185" s="395"/>
      <c r="CLT185" s="395"/>
      <c r="CLU185" s="395"/>
      <c r="CLV185" s="395"/>
      <c r="CLW185" s="395"/>
      <c r="CLX185" s="395"/>
      <c r="CLY185" s="395"/>
      <c r="CLZ185" s="395"/>
      <c r="CMA185" s="395"/>
      <c r="CMB185" s="395"/>
      <c r="CMC185" s="395"/>
      <c r="CMD185" s="395"/>
      <c r="CME185" s="395"/>
      <c r="CMF185" s="395"/>
      <c r="CMG185" s="395"/>
      <c r="CMH185" s="395"/>
      <c r="CMI185" s="395"/>
      <c r="CMJ185" s="395"/>
      <c r="CMK185" s="395"/>
      <c r="CML185" s="395"/>
      <c r="CMM185" s="395"/>
      <c r="CMN185" s="395"/>
      <c r="CMO185" s="395"/>
      <c r="CMP185" s="395"/>
      <c r="CMQ185" s="395"/>
      <c r="CMR185" s="395"/>
      <c r="CMS185" s="395"/>
      <c r="CMT185" s="395"/>
      <c r="CMU185" s="395"/>
      <c r="CMV185" s="395"/>
      <c r="CMW185" s="395"/>
      <c r="CMX185" s="395"/>
      <c r="CMY185" s="395"/>
      <c r="CMZ185" s="395"/>
      <c r="CNA185" s="395"/>
      <c r="CNB185" s="395"/>
      <c r="CNC185" s="395"/>
      <c r="CND185" s="395"/>
      <c r="CNE185" s="395"/>
      <c r="CNF185" s="395"/>
      <c r="CNG185" s="395"/>
      <c r="CNH185" s="395"/>
      <c r="CNI185" s="395"/>
      <c r="CNJ185" s="395"/>
      <c r="CNK185" s="395"/>
      <c r="CNL185" s="395"/>
      <c r="CNM185" s="395"/>
      <c r="CNN185" s="395"/>
      <c r="CNO185" s="395"/>
      <c r="CNP185" s="395"/>
      <c r="CNQ185" s="395"/>
      <c r="CNR185" s="395"/>
      <c r="CNS185" s="395"/>
      <c r="CNT185" s="395"/>
      <c r="CNU185" s="395"/>
      <c r="CNV185" s="395"/>
      <c r="CNW185" s="395"/>
      <c r="CNX185" s="395"/>
      <c r="CNY185" s="395"/>
      <c r="CNZ185" s="395"/>
      <c r="COA185" s="395"/>
      <c r="COB185" s="395"/>
      <c r="COC185" s="395"/>
      <c r="COD185" s="395"/>
      <c r="COE185" s="395"/>
      <c r="COF185" s="395"/>
      <c r="COG185" s="395"/>
      <c r="COH185" s="395"/>
      <c r="COI185" s="395"/>
      <c r="COJ185" s="395"/>
      <c r="COK185" s="395"/>
      <c r="COL185" s="395"/>
      <c r="COM185" s="395"/>
      <c r="CON185" s="395"/>
      <c r="COO185" s="395"/>
      <c r="COP185" s="395"/>
      <c r="COQ185" s="395"/>
      <c r="COR185" s="395"/>
      <c r="COS185" s="395"/>
      <c r="COT185" s="395"/>
      <c r="COU185" s="395"/>
      <c r="COV185" s="395"/>
      <c r="COW185" s="395"/>
      <c r="COX185" s="395"/>
      <c r="COY185" s="395"/>
      <c r="COZ185" s="395"/>
      <c r="CPA185" s="395"/>
      <c r="CPB185" s="395"/>
      <c r="CPC185" s="395"/>
      <c r="CPD185" s="395"/>
      <c r="CPE185" s="395"/>
      <c r="CPF185" s="395"/>
      <c r="CPG185" s="395"/>
      <c r="CPH185" s="395"/>
      <c r="CPI185" s="395"/>
      <c r="CPJ185" s="395"/>
      <c r="CPK185" s="395"/>
      <c r="CPL185" s="395"/>
      <c r="CPM185" s="395"/>
      <c r="CPN185" s="395"/>
      <c r="CPO185" s="395"/>
      <c r="CPP185" s="395"/>
      <c r="CPQ185" s="395"/>
      <c r="CPR185" s="395"/>
      <c r="CPS185" s="395"/>
      <c r="CPT185" s="395"/>
      <c r="CPU185" s="395"/>
      <c r="CPV185" s="395"/>
      <c r="CPW185" s="395"/>
      <c r="CPX185" s="395"/>
      <c r="CPY185" s="395"/>
      <c r="CPZ185" s="395"/>
      <c r="CQA185" s="395"/>
      <c r="CQB185" s="395"/>
      <c r="CQC185" s="395"/>
      <c r="CQD185" s="395"/>
      <c r="CQE185" s="395"/>
      <c r="CQF185" s="395"/>
      <c r="CQG185" s="395"/>
      <c r="CQH185" s="395"/>
      <c r="CQI185" s="395"/>
      <c r="CQJ185" s="395"/>
      <c r="CQK185" s="395"/>
      <c r="CQL185" s="395"/>
      <c r="CQM185" s="395"/>
      <c r="CQN185" s="395"/>
      <c r="CQO185" s="395"/>
      <c r="CQP185" s="395"/>
      <c r="CQQ185" s="395"/>
      <c r="CQR185" s="395"/>
      <c r="CQS185" s="395"/>
      <c r="CQT185" s="395"/>
      <c r="CQU185" s="395"/>
      <c r="CQV185" s="395"/>
      <c r="CQW185" s="395"/>
      <c r="CQX185" s="395"/>
      <c r="CQY185" s="395"/>
      <c r="CQZ185" s="395"/>
      <c r="CRA185" s="395"/>
      <c r="CRB185" s="395"/>
      <c r="CRC185" s="395"/>
      <c r="CRD185" s="395"/>
      <c r="CRE185" s="395"/>
      <c r="CRF185" s="395"/>
      <c r="CRG185" s="395"/>
      <c r="CRH185" s="395"/>
      <c r="CRI185" s="395"/>
      <c r="CRJ185" s="395"/>
      <c r="CRK185" s="395"/>
      <c r="CRL185" s="395"/>
      <c r="CRM185" s="395"/>
      <c r="CRN185" s="395"/>
      <c r="CRO185" s="395"/>
      <c r="CRP185" s="395"/>
      <c r="CRQ185" s="395"/>
      <c r="CRR185" s="395"/>
      <c r="CRS185" s="395"/>
      <c r="CRT185" s="395"/>
      <c r="CRU185" s="395"/>
      <c r="CRV185" s="395"/>
      <c r="CRW185" s="395"/>
      <c r="CRX185" s="395"/>
      <c r="CRY185" s="395"/>
      <c r="CRZ185" s="395"/>
      <c r="CSA185" s="395"/>
      <c r="CSB185" s="395"/>
      <c r="CSC185" s="395"/>
      <c r="CSD185" s="395"/>
      <c r="CSE185" s="395"/>
      <c r="CSF185" s="395"/>
      <c r="CSG185" s="395"/>
      <c r="CSH185" s="395"/>
      <c r="CSI185" s="395"/>
      <c r="CSJ185" s="395"/>
      <c r="CSK185" s="395"/>
      <c r="CSL185" s="395"/>
      <c r="CSM185" s="395"/>
      <c r="CSN185" s="395"/>
      <c r="CSO185" s="395"/>
      <c r="CSP185" s="395"/>
      <c r="CSQ185" s="395"/>
      <c r="CSR185" s="395"/>
      <c r="CSS185" s="395"/>
      <c r="CST185" s="395"/>
      <c r="CSU185" s="395"/>
      <c r="CSV185" s="395"/>
      <c r="CSW185" s="395"/>
      <c r="CSX185" s="395"/>
      <c r="CSY185" s="395"/>
      <c r="CSZ185" s="395"/>
      <c r="CTA185" s="395"/>
      <c r="CTB185" s="395"/>
      <c r="CTC185" s="395"/>
      <c r="CTD185" s="395"/>
      <c r="CTE185" s="395"/>
      <c r="CTF185" s="395"/>
      <c r="CTG185" s="395"/>
      <c r="CTH185" s="395"/>
      <c r="CTI185" s="395"/>
      <c r="CTJ185" s="395"/>
      <c r="CTK185" s="395"/>
      <c r="CTL185" s="395"/>
      <c r="CTM185" s="395"/>
      <c r="CTN185" s="395"/>
      <c r="CTO185" s="395"/>
      <c r="CTP185" s="395"/>
      <c r="CTQ185" s="395"/>
      <c r="CTR185" s="395"/>
      <c r="CTS185" s="395"/>
      <c r="CTT185" s="395"/>
      <c r="CTU185" s="395"/>
      <c r="CTV185" s="395"/>
      <c r="CTW185" s="395"/>
      <c r="CTX185" s="395"/>
      <c r="CTY185" s="395"/>
      <c r="CTZ185" s="395"/>
      <c r="CUA185" s="395"/>
      <c r="CUB185" s="395"/>
      <c r="CUC185" s="395"/>
      <c r="CUD185" s="395"/>
      <c r="CUE185" s="395"/>
      <c r="CUF185" s="395"/>
      <c r="CUG185" s="395"/>
      <c r="CUH185" s="395"/>
      <c r="CUI185" s="395"/>
      <c r="CUJ185" s="395"/>
      <c r="CUK185" s="395"/>
      <c r="CUL185" s="395"/>
      <c r="CUM185" s="395"/>
      <c r="CUN185" s="395"/>
      <c r="CUO185" s="395"/>
      <c r="CUP185" s="395"/>
      <c r="CUQ185" s="395"/>
      <c r="CUR185" s="395"/>
      <c r="CUS185" s="395"/>
      <c r="CUT185" s="395"/>
      <c r="CUU185" s="395"/>
      <c r="CUV185" s="395"/>
      <c r="CUW185" s="395"/>
      <c r="CUX185" s="395"/>
      <c r="CUY185" s="395"/>
      <c r="CUZ185" s="395"/>
      <c r="CVA185" s="395"/>
      <c r="CVB185" s="395"/>
      <c r="CVC185" s="395"/>
      <c r="CVD185" s="395"/>
      <c r="CVE185" s="395"/>
      <c r="CVF185" s="395"/>
      <c r="CVG185" s="395"/>
      <c r="CVH185" s="395"/>
      <c r="CVI185" s="395"/>
      <c r="CVJ185" s="395"/>
      <c r="CVK185" s="395"/>
      <c r="CVL185" s="395"/>
      <c r="CVM185" s="395"/>
      <c r="CVN185" s="395"/>
      <c r="CVO185" s="395"/>
      <c r="CVP185" s="395"/>
      <c r="CVQ185" s="395"/>
      <c r="CVR185" s="395"/>
      <c r="CVS185" s="395"/>
      <c r="CVT185" s="395"/>
      <c r="CVU185" s="395"/>
      <c r="CVV185" s="395"/>
      <c r="CVW185" s="395"/>
      <c r="CVX185" s="395"/>
      <c r="CVY185" s="395"/>
      <c r="CVZ185" s="395"/>
      <c r="CWA185" s="395"/>
      <c r="CWB185" s="395"/>
      <c r="CWC185" s="395"/>
      <c r="CWD185" s="395"/>
      <c r="CWE185" s="395"/>
      <c r="CWF185" s="395"/>
      <c r="CWG185" s="395"/>
      <c r="CWH185" s="395"/>
      <c r="CWI185" s="395"/>
      <c r="CWJ185" s="395"/>
      <c r="CWK185" s="395"/>
      <c r="CWL185" s="395"/>
      <c r="CWM185" s="395"/>
      <c r="CWN185" s="395"/>
      <c r="CWO185" s="395"/>
      <c r="CWP185" s="395"/>
      <c r="CWQ185" s="395"/>
      <c r="CWR185" s="395"/>
      <c r="CWS185" s="395"/>
      <c r="CWT185" s="395"/>
      <c r="CWU185" s="395"/>
      <c r="CWV185" s="395"/>
      <c r="CWW185" s="395"/>
      <c r="CWX185" s="395"/>
      <c r="CWY185" s="395"/>
      <c r="CWZ185" s="395"/>
      <c r="CXA185" s="395"/>
      <c r="CXB185" s="395"/>
      <c r="CXC185" s="395"/>
      <c r="CXD185" s="395"/>
      <c r="CXE185" s="395"/>
      <c r="CXF185" s="395"/>
      <c r="CXG185" s="395"/>
      <c r="CXH185" s="395"/>
      <c r="CXI185" s="395"/>
      <c r="CXJ185" s="395"/>
      <c r="CXK185" s="395"/>
      <c r="CXL185" s="395"/>
      <c r="CXM185" s="395"/>
      <c r="CXN185" s="395"/>
      <c r="CXO185" s="395"/>
      <c r="CXP185" s="395"/>
      <c r="CXQ185" s="395"/>
      <c r="CXR185" s="395"/>
      <c r="CXS185" s="395"/>
      <c r="CXT185" s="395"/>
      <c r="CXU185" s="395"/>
      <c r="CXV185" s="395"/>
      <c r="CXW185" s="395"/>
      <c r="CXX185" s="395"/>
      <c r="CXY185" s="395"/>
      <c r="CXZ185" s="395"/>
      <c r="CYA185" s="395"/>
      <c r="CYB185" s="395"/>
      <c r="CYC185" s="395"/>
      <c r="CYD185" s="395"/>
      <c r="CYE185" s="395"/>
      <c r="CYF185" s="395"/>
      <c r="CYG185" s="395"/>
      <c r="CYH185" s="395"/>
      <c r="CYI185" s="395"/>
      <c r="CYJ185" s="395"/>
      <c r="CYK185" s="395"/>
      <c r="CYL185" s="395"/>
      <c r="CYM185" s="395"/>
      <c r="CYN185" s="395"/>
      <c r="CYO185" s="395"/>
      <c r="CYP185" s="395"/>
      <c r="CYQ185" s="395"/>
      <c r="CYR185" s="395"/>
      <c r="CYS185" s="395"/>
      <c r="CYT185" s="395"/>
      <c r="CYU185" s="395"/>
      <c r="CYV185" s="395"/>
      <c r="CYW185" s="395"/>
      <c r="CYX185" s="395"/>
      <c r="CYY185" s="395"/>
      <c r="CYZ185" s="395"/>
      <c r="CZA185" s="395"/>
      <c r="CZB185" s="395"/>
      <c r="CZC185" s="395"/>
      <c r="CZD185" s="395"/>
      <c r="CZE185" s="395"/>
      <c r="CZF185" s="395"/>
      <c r="CZG185" s="395"/>
      <c r="CZH185" s="395"/>
      <c r="CZI185" s="395"/>
      <c r="CZJ185" s="395"/>
      <c r="CZK185" s="395"/>
      <c r="CZL185" s="395"/>
      <c r="CZM185" s="395"/>
      <c r="CZN185" s="395"/>
      <c r="CZO185" s="395"/>
      <c r="CZP185" s="395"/>
      <c r="CZQ185" s="395"/>
      <c r="CZR185" s="395"/>
      <c r="CZS185" s="395"/>
      <c r="CZT185" s="395"/>
      <c r="CZU185" s="395"/>
      <c r="CZV185" s="395"/>
      <c r="CZW185" s="395"/>
      <c r="CZX185" s="395"/>
      <c r="CZY185" s="395"/>
      <c r="CZZ185" s="395"/>
      <c r="DAA185" s="395"/>
      <c r="DAB185" s="395"/>
      <c r="DAC185" s="395"/>
      <c r="DAD185" s="395"/>
      <c r="DAE185" s="395"/>
      <c r="DAF185" s="395"/>
      <c r="DAG185" s="395"/>
      <c r="DAH185" s="395"/>
      <c r="DAI185" s="395"/>
      <c r="DAJ185" s="395"/>
      <c r="DAK185" s="395"/>
      <c r="DAL185" s="395"/>
      <c r="DAM185" s="395"/>
      <c r="DAN185" s="395"/>
      <c r="DAO185" s="395"/>
      <c r="DAP185" s="395"/>
      <c r="DAQ185" s="395"/>
      <c r="DAR185" s="395"/>
      <c r="DAS185" s="395"/>
      <c r="DAT185" s="395"/>
      <c r="DAU185" s="395"/>
      <c r="DAV185" s="395"/>
      <c r="DAW185" s="395"/>
      <c r="DAX185" s="395"/>
      <c r="DAY185" s="395"/>
      <c r="DAZ185" s="395"/>
      <c r="DBA185" s="395"/>
      <c r="DBB185" s="395"/>
      <c r="DBC185" s="395"/>
      <c r="DBD185" s="395"/>
      <c r="DBE185" s="395"/>
      <c r="DBF185" s="395"/>
      <c r="DBG185" s="395"/>
      <c r="DBH185" s="395"/>
      <c r="DBI185" s="395"/>
      <c r="DBJ185" s="395"/>
      <c r="DBK185" s="395"/>
      <c r="DBL185" s="395"/>
      <c r="DBM185" s="395"/>
      <c r="DBN185" s="395"/>
      <c r="DBO185" s="395"/>
      <c r="DBP185" s="395"/>
      <c r="DBQ185" s="395"/>
      <c r="DBR185" s="395"/>
      <c r="DBS185" s="395"/>
      <c r="DBT185" s="395"/>
      <c r="DBU185" s="395"/>
      <c r="DBV185" s="395"/>
      <c r="DBW185" s="395"/>
      <c r="DBX185" s="395"/>
      <c r="DBY185" s="395"/>
      <c r="DBZ185" s="395"/>
      <c r="DCA185" s="395"/>
      <c r="DCB185" s="395"/>
      <c r="DCC185" s="395"/>
      <c r="DCD185" s="395"/>
      <c r="DCE185" s="395"/>
      <c r="DCF185" s="395"/>
      <c r="DCG185" s="395"/>
      <c r="DCH185" s="395"/>
      <c r="DCI185" s="395"/>
      <c r="DCJ185" s="395"/>
      <c r="DCK185" s="395"/>
      <c r="DCL185" s="395"/>
      <c r="DCM185" s="395"/>
      <c r="DCN185" s="395"/>
      <c r="DCO185" s="395"/>
      <c r="DCP185" s="395"/>
      <c r="DCQ185" s="395"/>
      <c r="DCR185" s="395"/>
      <c r="DCS185" s="395"/>
      <c r="DCT185" s="395"/>
      <c r="DCU185" s="395"/>
      <c r="DCV185" s="395"/>
      <c r="DCW185" s="395"/>
      <c r="DCX185" s="395"/>
      <c r="DCY185" s="395"/>
      <c r="DCZ185" s="395"/>
      <c r="DDA185" s="395"/>
      <c r="DDB185" s="395"/>
      <c r="DDC185" s="395"/>
      <c r="DDD185" s="395"/>
      <c r="DDE185" s="395"/>
      <c r="DDF185" s="395"/>
      <c r="DDG185" s="395"/>
      <c r="DDH185" s="395"/>
      <c r="DDI185" s="395"/>
      <c r="DDJ185" s="395"/>
      <c r="DDK185" s="395"/>
      <c r="DDL185" s="395"/>
      <c r="DDM185" s="395"/>
      <c r="DDN185" s="395"/>
      <c r="DDO185" s="395"/>
      <c r="DDP185" s="395"/>
      <c r="DDQ185" s="395"/>
      <c r="DDR185" s="395"/>
      <c r="DDS185" s="395"/>
      <c r="DDT185" s="395"/>
      <c r="DDU185" s="395"/>
      <c r="DDV185" s="395"/>
      <c r="DDW185" s="395"/>
      <c r="DDX185" s="395"/>
      <c r="DDY185" s="395"/>
      <c r="DDZ185" s="395"/>
      <c r="DEA185" s="395"/>
      <c r="DEB185" s="395"/>
      <c r="DEC185" s="395"/>
      <c r="DED185" s="395"/>
      <c r="DEE185" s="395"/>
      <c r="DEF185" s="395"/>
      <c r="DEG185" s="395"/>
      <c r="DEH185" s="395"/>
      <c r="DEI185" s="395"/>
      <c r="DEJ185" s="395"/>
      <c r="DEK185" s="395"/>
      <c r="DEL185" s="395"/>
      <c r="DEM185" s="395"/>
      <c r="DEN185" s="395"/>
      <c r="DEO185" s="395"/>
      <c r="DEP185" s="395"/>
      <c r="DEQ185" s="395"/>
      <c r="DER185" s="395"/>
      <c r="DES185" s="395"/>
      <c r="DET185" s="395"/>
      <c r="DEU185" s="395"/>
      <c r="DEV185" s="395"/>
      <c r="DEW185" s="395"/>
      <c r="DEX185" s="395"/>
      <c r="DEY185" s="395"/>
      <c r="DEZ185" s="395"/>
      <c r="DFA185" s="395"/>
      <c r="DFB185" s="395"/>
      <c r="DFC185" s="395"/>
      <c r="DFD185" s="395"/>
      <c r="DFE185" s="395"/>
      <c r="DFF185" s="395"/>
      <c r="DFG185" s="395"/>
      <c r="DFH185" s="395"/>
      <c r="DFI185" s="395"/>
      <c r="DFJ185" s="395"/>
      <c r="DFK185" s="395"/>
      <c r="DFL185" s="395"/>
      <c r="DFM185" s="395"/>
      <c r="DFN185" s="395"/>
      <c r="DFO185" s="395"/>
      <c r="DFP185" s="395"/>
      <c r="DFQ185" s="395"/>
      <c r="DFR185" s="395"/>
      <c r="DFS185" s="395"/>
      <c r="DFT185" s="395"/>
      <c r="DFU185" s="395"/>
      <c r="DFV185" s="395"/>
      <c r="DFW185" s="395"/>
      <c r="DFX185" s="395"/>
      <c r="DFY185" s="395"/>
      <c r="DFZ185" s="395"/>
      <c r="DGA185" s="395"/>
      <c r="DGB185" s="395"/>
      <c r="DGC185" s="395"/>
      <c r="DGD185" s="395"/>
      <c r="DGE185" s="395"/>
      <c r="DGF185" s="395"/>
      <c r="DGG185" s="395"/>
      <c r="DGH185" s="395"/>
      <c r="DGI185" s="395"/>
      <c r="DGJ185" s="395"/>
      <c r="DGK185" s="395"/>
      <c r="DGL185" s="395"/>
      <c r="DGM185" s="395"/>
      <c r="DGN185" s="395"/>
      <c r="DGO185" s="395"/>
      <c r="DGP185" s="395"/>
      <c r="DGQ185" s="395"/>
      <c r="DGR185" s="395"/>
      <c r="DGS185" s="395"/>
      <c r="DGT185" s="395"/>
      <c r="DGU185" s="395"/>
      <c r="DGV185" s="395"/>
      <c r="DGW185" s="395"/>
      <c r="DGX185" s="395"/>
      <c r="DGY185" s="395"/>
      <c r="DGZ185" s="395"/>
      <c r="DHA185" s="395"/>
      <c r="DHB185" s="395"/>
      <c r="DHC185" s="395"/>
      <c r="DHD185" s="395"/>
      <c r="DHE185" s="395"/>
      <c r="DHF185" s="395"/>
      <c r="DHG185" s="395"/>
      <c r="DHH185" s="395"/>
      <c r="DHI185" s="395"/>
      <c r="DHJ185" s="395"/>
      <c r="DHK185" s="395"/>
      <c r="DHL185" s="395"/>
      <c r="DHM185" s="395"/>
      <c r="DHN185" s="395"/>
      <c r="DHO185" s="395"/>
      <c r="DHP185" s="395"/>
      <c r="DHQ185" s="395"/>
      <c r="DHR185" s="395"/>
      <c r="DHS185" s="395"/>
      <c r="DHT185" s="395"/>
      <c r="DHU185" s="395"/>
      <c r="DHV185" s="395"/>
      <c r="DHW185" s="395"/>
      <c r="DHX185" s="395"/>
      <c r="DHY185" s="395"/>
      <c r="DHZ185" s="395"/>
      <c r="DIA185" s="395"/>
      <c r="DIB185" s="395"/>
      <c r="DIC185" s="395"/>
      <c r="DID185" s="395"/>
      <c r="DIE185" s="395"/>
      <c r="DIF185" s="395"/>
      <c r="DIG185" s="395"/>
      <c r="DIH185" s="395"/>
      <c r="DII185" s="395"/>
      <c r="DIJ185" s="395"/>
      <c r="DIK185" s="395"/>
      <c r="DIL185" s="395"/>
      <c r="DIM185" s="395"/>
      <c r="DIN185" s="395"/>
      <c r="DIO185" s="395"/>
      <c r="DIP185" s="395"/>
      <c r="DIQ185" s="395"/>
      <c r="DIR185" s="395"/>
      <c r="DIS185" s="395"/>
      <c r="DIT185" s="395"/>
      <c r="DIU185" s="395"/>
      <c r="DIV185" s="395"/>
      <c r="DIW185" s="395"/>
      <c r="DIX185" s="395"/>
      <c r="DIY185" s="395"/>
      <c r="DIZ185" s="395"/>
      <c r="DJA185" s="395"/>
      <c r="DJB185" s="395"/>
      <c r="DJC185" s="395"/>
      <c r="DJD185" s="395"/>
      <c r="DJE185" s="395"/>
      <c r="DJF185" s="395"/>
      <c r="DJG185" s="395"/>
      <c r="DJH185" s="395"/>
      <c r="DJI185" s="395"/>
      <c r="DJJ185" s="395"/>
      <c r="DJK185" s="395"/>
      <c r="DJL185" s="395"/>
      <c r="DJM185" s="395"/>
      <c r="DJN185" s="395"/>
      <c r="DJO185" s="395"/>
      <c r="DJP185" s="395"/>
      <c r="DJQ185" s="395"/>
      <c r="DJR185" s="395"/>
      <c r="DJS185" s="395"/>
      <c r="DJT185" s="395"/>
      <c r="DJU185" s="395"/>
      <c r="DJV185" s="395"/>
      <c r="DJW185" s="395"/>
      <c r="DJX185" s="395"/>
      <c r="DJY185" s="395"/>
      <c r="DJZ185" s="395"/>
      <c r="DKA185" s="395"/>
      <c r="DKB185" s="395"/>
      <c r="DKC185" s="395"/>
      <c r="DKD185" s="395"/>
      <c r="DKE185" s="395"/>
      <c r="DKF185" s="395"/>
      <c r="DKG185" s="395"/>
      <c r="DKH185" s="395"/>
      <c r="DKI185" s="395"/>
      <c r="DKJ185" s="395"/>
      <c r="DKK185" s="395"/>
      <c r="DKL185" s="395"/>
      <c r="DKM185" s="395"/>
      <c r="DKN185" s="395"/>
      <c r="DKO185" s="395"/>
      <c r="DKP185" s="395"/>
      <c r="DKQ185" s="395"/>
      <c r="DKR185" s="395"/>
      <c r="DKS185" s="395"/>
      <c r="DKT185" s="395"/>
      <c r="DKU185" s="395"/>
      <c r="DKV185" s="395"/>
      <c r="DKW185" s="395"/>
      <c r="DKX185" s="395"/>
      <c r="DKY185" s="395"/>
      <c r="DKZ185" s="395"/>
      <c r="DLA185" s="395"/>
      <c r="DLB185" s="395"/>
      <c r="DLC185" s="395"/>
      <c r="DLD185" s="395"/>
      <c r="DLE185" s="395"/>
      <c r="DLF185" s="395"/>
      <c r="DLG185" s="395"/>
      <c r="DLH185" s="395"/>
      <c r="DLI185" s="395"/>
      <c r="DLJ185" s="395"/>
      <c r="DLK185" s="395"/>
      <c r="DLL185" s="395"/>
      <c r="DLM185" s="395"/>
      <c r="DLN185" s="395"/>
      <c r="DLO185" s="395"/>
      <c r="DLP185" s="395"/>
      <c r="DLQ185" s="395"/>
      <c r="DLR185" s="395"/>
      <c r="DLS185" s="395"/>
      <c r="DLT185" s="395"/>
      <c r="DLU185" s="395"/>
      <c r="DLV185" s="395"/>
      <c r="DLW185" s="395"/>
      <c r="DLX185" s="395"/>
      <c r="DLY185" s="395"/>
      <c r="DLZ185" s="395"/>
      <c r="DMA185" s="395"/>
      <c r="DMB185" s="395"/>
      <c r="DMC185" s="395"/>
      <c r="DMD185" s="395"/>
      <c r="DME185" s="395"/>
      <c r="DMF185" s="395"/>
      <c r="DMG185" s="395"/>
      <c r="DMH185" s="395"/>
      <c r="DMI185" s="395"/>
      <c r="DMJ185" s="395"/>
      <c r="DMK185" s="395"/>
      <c r="DML185" s="395"/>
      <c r="DMM185" s="395"/>
      <c r="DMN185" s="395"/>
      <c r="DMO185" s="395"/>
      <c r="DMP185" s="395"/>
      <c r="DMQ185" s="395"/>
      <c r="DMR185" s="395"/>
      <c r="DMS185" s="395"/>
      <c r="DMT185" s="395"/>
      <c r="DMU185" s="395"/>
      <c r="DMV185" s="395"/>
      <c r="DMW185" s="395"/>
      <c r="DMX185" s="395"/>
      <c r="DMY185" s="395"/>
      <c r="DMZ185" s="395"/>
      <c r="DNA185" s="395"/>
      <c r="DNB185" s="395"/>
      <c r="DNC185" s="395"/>
      <c r="DND185" s="395"/>
      <c r="DNE185" s="395"/>
      <c r="DNF185" s="395"/>
      <c r="DNG185" s="395"/>
      <c r="DNH185" s="395"/>
      <c r="DNI185" s="395"/>
      <c r="DNJ185" s="395"/>
      <c r="DNK185" s="395"/>
      <c r="DNL185" s="395"/>
      <c r="DNM185" s="395"/>
      <c r="DNN185" s="395"/>
      <c r="DNO185" s="395"/>
      <c r="DNP185" s="395"/>
      <c r="DNQ185" s="395"/>
      <c r="DNR185" s="395"/>
      <c r="DNS185" s="395"/>
      <c r="DNT185" s="395"/>
      <c r="DNU185" s="395"/>
      <c r="DNV185" s="395"/>
      <c r="DNW185" s="395"/>
      <c r="DNX185" s="395"/>
      <c r="DNY185" s="395"/>
      <c r="DNZ185" s="395"/>
      <c r="DOA185" s="395"/>
      <c r="DOB185" s="395"/>
      <c r="DOC185" s="395"/>
      <c r="DOD185" s="395"/>
      <c r="DOE185" s="395"/>
      <c r="DOF185" s="395"/>
      <c r="DOG185" s="395"/>
      <c r="DOH185" s="395"/>
      <c r="DOI185" s="395"/>
      <c r="DOJ185" s="395"/>
      <c r="DOK185" s="395"/>
      <c r="DOL185" s="395"/>
      <c r="DOM185" s="395"/>
      <c r="DON185" s="395"/>
      <c r="DOO185" s="395"/>
      <c r="DOP185" s="395"/>
      <c r="DOQ185" s="395"/>
      <c r="DOR185" s="395"/>
      <c r="DOS185" s="395"/>
      <c r="DOT185" s="395"/>
      <c r="DOU185" s="395"/>
      <c r="DOV185" s="395"/>
      <c r="DOW185" s="395"/>
      <c r="DOX185" s="395"/>
      <c r="DOY185" s="395"/>
      <c r="DOZ185" s="395"/>
      <c r="DPA185" s="395"/>
      <c r="DPB185" s="395"/>
      <c r="DPC185" s="395"/>
      <c r="DPD185" s="395"/>
      <c r="DPE185" s="395"/>
      <c r="DPF185" s="395"/>
      <c r="DPG185" s="395"/>
      <c r="DPH185" s="395"/>
      <c r="DPI185" s="395"/>
      <c r="DPJ185" s="395"/>
      <c r="DPK185" s="395"/>
      <c r="DPL185" s="395"/>
      <c r="DPM185" s="395"/>
      <c r="DPN185" s="395"/>
      <c r="DPO185" s="395"/>
      <c r="DPP185" s="395"/>
      <c r="DPQ185" s="395"/>
      <c r="DPR185" s="395"/>
      <c r="DPS185" s="395"/>
      <c r="DPT185" s="395"/>
      <c r="DPU185" s="395"/>
      <c r="DPV185" s="395"/>
      <c r="DPW185" s="395"/>
      <c r="DPX185" s="395"/>
      <c r="DPY185" s="395"/>
      <c r="DPZ185" s="395"/>
      <c r="DQA185" s="395"/>
      <c r="DQB185" s="395"/>
      <c r="DQC185" s="395"/>
      <c r="DQD185" s="395"/>
      <c r="DQE185" s="395"/>
      <c r="DQF185" s="395"/>
      <c r="DQG185" s="395"/>
      <c r="DQH185" s="395"/>
      <c r="DQI185" s="395"/>
      <c r="DQJ185" s="395"/>
      <c r="DQK185" s="395"/>
      <c r="DQL185" s="395"/>
      <c r="DQM185" s="395"/>
      <c r="DQN185" s="395"/>
      <c r="DQO185" s="395"/>
      <c r="DQP185" s="395"/>
      <c r="DQQ185" s="395"/>
      <c r="DQR185" s="395"/>
      <c r="DQS185" s="395"/>
      <c r="DQT185" s="395"/>
      <c r="DQU185" s="395"/>
      <c r="DQV185" s="395"/>
      <c r="DQW185" s="395"/>
      <c r="DQX185" s="395"/>
      <c r="DQY185" s="395"/>
      <c r="DQZ185" s="395"/>
      <c r="DRA185" s="395"/>
      <c r="DRB185" s="395"/>
      <c r="DRC185" s="395"/>
      <c r="DRD185" s="395"/>
      <c r="DRE185" s="395"/>
      <c r="DRF185" s="395"/>
      <c r="DRG185" s="395"/>
      <c r="DRH185" s="395"/>
      <c r="DRI185" s="395"/>
      <c r="DRJ185" s="395"/>
      <c r="DRK185" s="395"/>
      <c r="DRL185" s="395"/>
      <c r="DRM185" s="395"/>
      <c r="DRN185" s="395"/>
      <c r="DRO185" s="395"/>
      <c r="DRP185" s="395"/>
      <c r="DRQ185" s="395"/>
      <c r="DRR185" s="395"/>
      <c r="DRS185" s="395"/>
      <c r="DRT185" s="395"/>
      <c r="DRU185" s="395"/>
      <c r="DRV185" s="395"/>
      <c r="DRW185" s="395"/>
      <c r="DRX185" s="395"/>
      <c r="DRY185" s="395"/>
      <c r="DRZ185" s="395"/>
      <c r="DSA185" s="395"/>
      <c r="DSB185" s="395"/>
      <c r="DSC185" s="395"/>
      <c r="DSD185" s="395"/>
      <c r="DSE185" s="395"/>
      <c r="DSF185" s="395"/>
      <c r="DSG185" s="395"/>
      <c r="DSH185" s="395"/>
      <c r="DSI185" s="395"/>
      <c r="DSJ185" s="395"/>
      <c r="DSK185" s="395"/>
      <c r="DSL185" s="395"/>
      <c r="DSM185" s="395"/>
      <c r="DSN185" s="395"/>
      <c r="DSO185" s="395"/>
      <c r="DSP185" s="395"/>
      <c r="DSQ185" s="395"/>
      <c r="DSR185" s="395"/>
      <c r="DSS185" s="395"/>
      <c r="DST185" s="395"/>
      <c r="DSU185" s="395"/>
      <c r="DSV185" s="395"/>
      <c r="DSW185" s="395"/>
      <c r="DSX185" s="395"/>
      <c r="DSY185" s="395"/>
      <c r="DSZ185" s="395"/>
      <c r="DTA185" s="395"/>
      <c r="DTB185" s="395"/>
      <c r="DTC185" s="395"/>
      <c r="DTD185" s="395"/>
      <c r="DTE185" s="395"/>
      <c r="DTF185" s="395"/>
      <c r="DTG185" s="395"/>
      <c r="DTH185" s="395"/>
      <c r="DTI185" s="395"/>
      <c r="DTJ185" s="395"/>
      <c r="DTK185" s="395"/>
      <c r="DTL185" s="395"/>
      <c r="DTM185" s="395"/>
      <c r="DTN185" s="395"/>
      <c r="DTO185" s="395"/>
      <c r="DTP185" s="395"/>
      <c r="DTQ185" s="395"/>
      <c r="DTR185" s="395"/>
      <c r="DTS185" s="395"/>
      <c r="DTT185" s="395"/>
      <c r="DTU185" s="395"/>
      <c r="DTV185" s="395"/>
      <c r="DTW185" s="395"/>
      <c r="DTX185" s="395"/>
      <c r="DTY185" s="395"/>
      <c r="DTZ185" s="395"/>
      <c r="DUA185" s="395"/>
      <c r="DUB185" s="395"/>
      <c r="DUC185" s="395"/>
      <c r="DUD185" s="395"/>
      <c r="DUE185" s="395"/>
      <c r="DUF185" s="395"/>
      <c r="DUG185" s="395"/>
      <c r="DUH185" s="395"/>
      <c r="DUI185" s="395"/>
      <c r="DUJ185" s="395"/>
      <c r="DUK185" s="395"/>
      <c r="DUL185" s="395"/>
      <c r="DUM185" s="395"/>
      <c r="DUN185" s="395"/>
      <c r="DUO185" s="395"/>
      <c r="DUP185" s="395"/>
      <c r="DUQ185" s="395"/>
      <c r="DUR185" s="395"/>
      <c r="DUS185" s="395"/>
      <c r="DUT185" s="395"/>
      <c r="DUU185" s="395"/>
      <c r="DUV185" s="395"/>
      <c r="DUW185" s="395"/>
      <c r="DUX185" s="395"/>
      <c r="DUY185" s="395"/>
      <c r="DUZ185" s="395"/>
      <c r="DVA185" s="395"/>
      <c r="DVB185" s="395"/>
      <c r="DVC185" s="395"/>
      <c r="DVD185" s="395"/>
      <c r="DVE185" s="395"/>
      <c r="DVF185" s="395"/>
      <c r="DVG185" s="395"/>
      <c r="DVH185" s="395"/>
      <c r="DVI185" s="395"/>
      <c r="DVJ185" s="395"/>
      <c r="DVK185" s="395"/>
      <c r="DVL185" s="395"/>
      <c r="DVM185" s="395"/>
      <c r="DVN185" s="395"/>
      <c r="DVO185" s="395"/>
      <c r="DVP185" s="395"/>
      <c r="DVQ185" s="395"/>
      <c r="DVR185" s="395"/>
      <c r="DVS185" s="395"/>
      <c r="DVT185" s="395"/>
      <c r="DVU185" s="395"/>
      <c r="DVV185" s="395"/>
      <c r="DVW185" s="395"/>
      <c r="DVX185" s="395"/>
      <c r="DVY185" s="395"/>
      <c r="DVZ185" s="395"/>
      <c r="DWA185" s="395"/>
      <c r="DWB185" s="395"/>
      <c r="DWC185" s="395"/>
      <c r="DWD185" s="395"/>
      <c r="DWE185" s="395"/>
      <c r="DWF185" s="395"/>
      <c r="DWG185" s="395"/>
      <c r="DWH185" s="395"/>
      <c r="DWI185" s="395"/>
      <c r="DWJ185" s="395"/>
      <c r="DWK185" s="395"/>
      <c r="DWL185" s="395"/>
      <c r="DWM185" s="395"/>
      <c r="DWN185" s="395"/>
      <c r="DWO185" s="395"/>
      <c r="DWP185" s="395"/>
      <c r="DWQ185" s="395"/>
      <c r="DWR185" s="395"/>
      <c r="DWS185" s="395"/>
      <c r="DWT185" s="395"/>
      <c r="DWU185" s="395"/>
      <c r="DWV185" s="395"/>
      <c r="DWW185" s="395"/>
      <c r="DWX185" s="395"/>
      <c r="DWY185" s="395"/>
      <c r="DWZ185" s="395"/>
      <c r="DXA185" s="395"/>
      <c r="DXB185" s="395"/>
      <c r="DXC185" s="395"/>
      <c r="DXD185" s="395"/>
      <c r="DXE185" s="395"/>
      <c r="DXF185" s="395"/>
      <c r="DXG185" s="395"/>
      <c r="DXH185" s="395"/>
      <c r="DXI185" s="395"/>
      <c r="DXJ185" s="395"/>
      <c r="DXK185" s="395"/>
      <c r="DXL185" s="395"/>
      <c r="DXM185" s="395"/>
      <c r="DXN185" s="395"/>
      <c r="DXO185" s="395"/>
      <c r="DXP185" s="395"/>
      <c r="DXQ185" s="395"/>
      <c r="DXR185" s="395"/>
      <c r="DXS185" s="395"/>
      <c r="DXT185" s="395"/>
      <c r="DXU185" s="395"/>
      <c r="DXV185" s="395"/>
      <c r="DXW185" s="395"/>
      <c r="DXX185" s="395"/>
      <c r="DXY185" s="395"/>
      <c r="DXZ185" s="395"/>
      <c r="DYA185" s="395"/>
      <c r="DYB185" s="395"/>
      <c r="DYC185" s="395"/>
      <c r="DYD185" s="395"/>
      <c r="DYE185" s="395"/>
      <c r="DYF185" s="395"/>
      <c r="DYG185" s="395"/>
      <c r="DYH185" s="395"/>
      <c r="DYI185" s="395"/>
      <c r="DYJ185" s="395"/>
      <c r="DYK185" s="395"/>
      <c r="DYL185" s="395"/>
      <c r="DYM185" s="395"/>
      <c r="DYN185" s="395"/>
      <c r="DYO185" s="395"/>
      <c r="DYP185" s="395"/>
      <c r="DYQ185" s="395"/>
      <c r="DYR185" s="395"/>
      <c r="DYS185" s="395"/>
      <c r="DYT185" s="395"/>
      <c r="DYU185" s="395"/>
      <c r="DYV185" s="395"/>
      <c r="DYW185" s="395"/>
      <c r="DYX185" s="395"/>
      <c r="DYY185" s="395"/>
      <c r="DYZ185" s="395"/>
      <c r="DZA185" s="395"/>
      <c r="DZB185" s="395"/>
      <c r="DZC185" s="395"/>
      <c r="DZD185" s="395"/>
      <c r="DZE185" s="395"/>
      <c r="DZF185" s="395"/>
      <c r="DZG185" s="395"/>
      <c r="DZH185" s="395"/>
      <c r="DZI185" s="395"/>
      <c r="DZJ185" s="395"/>
      <c r="DZK185" s="395"/>
      <c r="DZL185" s="395"/>
      <c r="DZM185" s="395"/>
      <c r="DZN185" s="395"/>
      <c r="DZO185" s="395"/>
      <c r="DZP185" s="395"/>
      <c r="DZQ185" s="395"/>
      <c r="DZR185" s="395"/>
      <c r="DZS185" s="395"/>
      <c r="DZT185" s="395"/>
      <c r="DZU185" s="395"/>
      <c r="DZV185" s="395"/>
      <c r="DZW185" s="395"/>
      <c r="DZX185" s="395"/>
      <c r="DZY185" s="395"/>
      <c r="DZZ185" s="395"/>
      <c r="EAA185" s="395"/>
      <c r="EAB185" s="395"/>
      <c r="EAC185" s="395"/>
      <c r="EAD185" s="395"/>
      <c r="EAE185" s="395"/>
      <c r="EAF185" s="395"/>
      <c r="EAG185" s="395"/>
      <c r="EAH185" s="395"/>
      <c r="EAI185" s="395"/>
      <c r="EAJ185" s="395"/>
      <c r="EAK185" s="395"/>
      <c r="EAL185" s="395"/>
      <c r="EAM185" s="395"/>
      <c r="EAN185" s="395"/>
      <c r="EAO185" s="395"/>
      <c r="EAP185" s="395"/>
      <c r="EAQ185" s="395"/>
      <c r="EAR185" s="395"/>
      <c r="EAS185" s="395"/>
      <c r="EAT185" s="395"/>
      <c r="EAU185" s="395"/>
      <c r="EAV185" s="395"/>
      <c r="EAW185" s="395"/>
      <c r="EAX185" s="395"/>
      <c r="EAY185" s="395"/>
      <c r="EAZ185" s="395"/>
      <c r="EBA185" s="395"/>
      <c r="EBB185" s="395"/>
      <c r="EBC185" s="395"/>
      <c r="EBD185" s="395"/>
      <c r="EBE185" s="395"/>
      <c r="EBF185" s="395"/>
      <c r="EBG185" s="395"/>
      <c r="EBH185" s="395"/>
      <c r="EBI185" s="395"/>
      <c r="EBJ185" s="395"/>
      <c r="EBK185" s="395"/>
      <c r="EBL185" s="395"/>
      <c r="EBM185" s="395"/>
      <c r="EBN185" s="395"/>
      <c r="EBO185" s="395"/>
      <c r="EBP185" s="395"/>
      <c r="EBQ185" s="395"/>
      <c r="EBR185" s="395"/>
      <c r="EBS185" s="395"/>
      <c r="EBT185" s="395"/>
      <c r="EBU185" s="395"/>
      <c r="EBV185" s="395"/>
      <c r="EBW185" s="395"/>
      <c r="EBX185" s="395"/>
      <c r="EBY185" s="395"/>
      <c r="EBZ185" s="395"/>
      <c r="ECA185" s="395"/>
      <c r="ECB185" s="395"/>
      <c r="ECC185" s="395"/>
      <c r="ECD185" s="395"/>
      <c r="ECE185" s="395"/>
      <c r="ECF185" s="395"/>
      <c r="ECG185" s="395"/>
      <c r="ECH185" s="395"/>
      <c r="ECI185" s="395"/>
      <c r="ECJ185" s="395"/>
      <c r="ECK185" s="395"/>
      <c r="ECL185" s="395"/>
      <c r="ECM185" s="395"/>
      <c r="ECN185" s="395"/>
      <c r="ECO185" s="395"/>
      <c r="ECP185" s="395"/>
      <c r="ECQ185" s="395"/>
      <c r="ECR185" s="395"/>
      <c r="ECS185" s="395"/>
      <c r="ECT185" s="395"/>
      <c r="ECU185" s="395"/>
      <c r="ECV185" s="395"/>
      <c r="ECW185" s="395"/>
      <c r="ECX185" s="395"/>
      <c r="ECY185" s="395"/>
      <c r="ECZ185" s="395"/>
      <c r="EDA185" s="395"/>
      <c r="EDB185" s="395"/>
      <c r="EDC185" s="395"/>
      <c r="EDD185" s="395"/>
      <c r="EDE185" s="395"/>
      <c r="EDF185" s="395"/>
      <c r="EDG185" s="395"/>
      <c r="EDH185" s="395"/>
      <c r="EDI185" s="395"/>
      <c r="EDJ185" s="395"/>
      <c r="EDK185" s="395"/>
      <c r="EDL185" s="395"/>
      <c r="EDM185" s="395"/>
      <c r="EDN185" s="395"/>
      <c r="EDO185" s="395"/>
      <c r="EDP185" s="395"/>
      <c r="EDQ185" s="395"/>
      <c r="EDR185" s="395"/>
      <c r="EDS185" s="395"/>
      <c r="EDT185" s="395"/>
      <c r="EDU185" s="395"/>
      <c r="EDV185" s="395"/>
      <c r="EDW185" s="395"/>
      <c r="EDX185" s="395"/>
      <c r="EDY185" s="395"/>
      <c r="EDZ185" s="395"/>
      <c r="EEA185" s="395"/>
      <c r="EEB185" s="395"/>
      <c r="EEC185" s="395"/>
      <c r="EED185" s="395"/>
      <c r="EEE185" s="395"/>
      <c r="EEF185" s="395"/>
      <c r="EEG185" s="395"/>
      <c r="EEH185" s="395"/>
      <c r="EEI185" s="395"/>
      <c r="EEJ185" s="395"/>
      <c r="EEK185" s="395"/>
      <c r="EEL185" s="395"/>
      <c r="EEM185" s="395"/>
      <c r="EEN185" s="395"/>
      <c r="EEO185" s="395"/>
      <c r="EEP185" s="395"/>
      <c r="EEQ185" s="395"/>
      <c r="EER185" s="395"/>
      <c r="EES185" s="395"/>
      <c r="EET185" s="395"/>
      <c r="EEU185" s="395"/>
      <c r="EEV185" s="395"/>
      <c r="EEW185" s="395"/>
      <c r="EEX185" s="395"/>
      <c r="EEY185" s="395"/>
      <c r="EEZ185" s="395"/>
      <c r="EFA185" s="395"/>
      <c r="EFB185" s="395"/>
      <c r="EFC185" s="395"/>
      <c r="EFD185" s="395"/>
      <c r="EFE185" s="395"/>
      <c r="EFF185" s="395"/>
      <c r="EFG185" s="395"/>
      <c r="EFH185" s="395"/>
      <c r="EFI185" s="395"/>
      <c r="EFJ185" s="395"/>
      <c r="EFK185" s="395"/>
      <c r="EFL185" s="395"/>
      <c r="EFM185" s="395"/>
      <c r="EFN185" s="395"/>
      <c r="EFO185" s="395"/>
      <c r="EFP185" s="395"/>
      <c r="EFQ185" s="395"/>
      <c r="EFR185" s="395"/>
      <c r="EFS185" s="395"/>
      <c r="EFT185" s="395"/>
      <c r="EFU185" s="395"/>
      <c r="EFV185" s="395"/>
      <c r="EFW185" s="395"/>
      <c r="EFX185" s="395"/>
      <c r="EFY185" s="395"/>
      <c r="EFZ185" s="395"/>
      <c r="EGA185" s="395"/>
      <c r="EGB185" s="395"/>
      <c r="EGC185" s="395"/>
      <c r="EGD185" s="395"/>
      <c r="EGE185" s="395"/>
      <c r="EGF185" s="395"/>
      <c r="EGG185" s="395"/>
      <c r="EGH185" s="395"/>
      <c r="EGI185" s="395"/>
      <c r="EGJ185" s="395"/>
      <c r="EGK185" s="395"/>
      <c r="EGL185" s="395"/>
      <c r="EGM185" s="395"/>
      <c r="EGN185" s="395"/>
      <c r="EGO185" s="395"/>
      <c r="EGP185" s="395"/>
      <c r="EGQ185" s="395"/>
      <c r="EGR185" s="395"/>
      <c r="EGS185" s="395"/>
      <c r="EGT185" s="395"/>
      <c r="EGU185" s="395"/>
      <c r="EGV185" s="395"/>
      <c r="EGW185" s="395"/>
      <c r="EGX185" s="395"/>
      <c r="EGY185" s="395"/>
      <c r="EGZ185" s="395"/>
      <c r="EHA185" s="395"/>
      <c r="EHB185" s="395"/>
      <c r="EHC185" s="395"/>
      <c r="EHD185" s="395"/>
      <c r="EHE185" s="395"/>
      <c r="EHF185" s="395"/>
      <c r="EHG185" s="395"/>
      <c r="EHH185" s="395"/>
      <c r="EHI185" s="395"/>
      <c r="EHJ185" s="395"/>
      <c r="EHK185" s="395"/>
      <c r="EHL185" s="395"/>
      <c r="EHM185" s="395"/>
      <c r="EHN185" s="395"/>
      <c r="EHO185" s="395"/>
      <c r="EHP185" s="395"/>
      <c r="EHQ185" s="395"/>
      <c r="EHR185" s="395"/>
      <c r="EHS185" s="395"/>
      <c r="EHT185" s="395"/>
      <c r="EHU185" s="395"/>
      <c r="EHV185" s="395"/>
      <c r="EHW185" s="395"/>
      <c r="EHX185" s="395"/>
      <c r="EHY185" s="395"/>
      <c r="EHZ185" s="395"/>
      <c r="EIA185" s="395"/>
      <c r="EIB185" s="395"/>
      <c r="EIC185" s="395"/>
      <c r="EID185" s="395"/>
      <c r="EIE185" s="395"/>
      <c r="EIF185" s="395"/>
      <c r="EIG185" s="395"/>
      <c r="EIH185" s="395"/>
      <c r="EII185" s="395"/>
      <c r="EIJ185" s="395"/>
      <c r="EIK185" s="395"/>
      <c r="EIL185" s="395"/>
      <c r="EIM185" s="395"/>
      <c r="EIN185" s="395"/>
      <c r="EIO185" s="395"/>
      <c r="EIP185" s="395"/>
      <c r="EIQ185" s="395"/>
      <c r="EIR185" s="395"/>
      <c r="EIS185" s="395"/>
      <c r="EIT185" s="395"/>
      <c r="EIU185" s="395"/>
      <c r="EIV185" s="395"/>
      <c r="EIW185" s="395"/>
      <c r="EIX185" s="395"/>
      <c r="EIY185" s="395"/>
      <c r="EIZ185" s="395"/>
      <c r="EJA185" s="395"/>
      <c r="EJB185" s="395"/>
      <c r="EJC185" s="395"/>
      <c r="EJD185" s="395"/>
      <c r="EJE185" s="395"/>
      <c r="EJF185" s="395"/>
      <c r="EJG185" s="395"/>
      <c r="EJH185" s="395"/>
      <c r="EJI185" s="395"/>
      <c r="EJJ185" s="395"/>
      <c r="EJK185" s="395"/>
      <c r="EJL185" s="395"/>
      <c r="EJM185" s="395"/>
      <c r="EJN185" s="395"/>
      <c r="EJO185" s="395"/>
      <c r="EJP185" s="395"/>
      <c r="EJQ185" s="395"/>
      <c r="EJR185" s="395"/>
      <c r="EJS185" s="395"/>
      <c r="EJT185" s="395"/>
      <c r="EJU185" s="395"/>
      <c r="EJV185" s="395"/>
      <c r="EJW185" s="395"/>
      <c r="EJX185" s="395"/>
      <c r="EJY185" s="395"/>
      <c r="EJZ185" s="395"/>
      <c r="EKA185" s="395"/>
      <c r="EKB185" s="395"/>
      <c r="EKC185" s="395"/>
      <c r="EKD185" s="395"/>
      <c r="EKE185" s="395"/>
      <c r="EKF185" s="395"/>
      <c r="EKG185" s="395"/>
      <c r="EKH185" s="395"/>
      <c r="EKI185" s="395"/>
      <c r="EKJ185" s="395"/>
      <c r="EKK185" s="395"/>
      <c r="EKL185" s="395"/>
      <c r="EKM185" s="395"/>
      <c r="EKN185" s="395"/>
      <c r="EKO185" s="395"/>
      <c r="EKP185" s="395"/>
      <c r="EKQ185" s="395"/>
      <c r="EKR185" s="395"/>
      <c r="EKS185" s="395"/>
      <c r="EKT185" s="395"/>
      <c r="EKU185" s="395"/>
      <c r="EKV185" s="395"/>
      <c r="EKW185" s="395"/>
      <c r="EKX185" s="395"/>
      <c r="EKY185" s="395"/>
      <c r="EKZ185" s="395"/>
      <c r="ELA185" s="395"/>
      <c r="ELB185" s="395"/>
      <c r="ELC185" s="395"/>
      <c r="ELD185" s="395"/>
      <c r="ELE185" s="395"/>
      <c r="ELF185" s="395"/>
      <c r="ELG185" s="395"/>
      <c r="ELH185" s="395"/>
      <c r="ELI185" s="395"/>
      <c r="ELJ185" s="395"/>
      <c r="ELK185" s="395"/>
      <c r="ELL185" s="395"/>
      <c r="ELM185" s="395"/>
      <c r="ELN185" s="395"/>
      <c r="ELO185" s="395"/>
      <c r="ELP185" s="395"/>
      <c r="ELQ185" s="395"/>
      <c r="ELR185" s="395"/>
      <c r="ELS185" s="395"/>
      <c r="ELT185" s="395"/>
      <c r="ELU185" s="395"/>
      <c r="ELV185" s="395"/>
      <c r="ELW185" s="395"/>
      <c r="ELX185" s="395"/>
      <c r="ELY185" s="395"/>
      <c r="ELZ185" s="395"/>
      <c r="EMA185" s="395"/>
      <c r="EMB185" s="395"/>
      <c r="EMC185" s="395"/>
      <c r="EMD185" s="395"/>
      <c r="EME185" s="395"/>
      <c r="EMF185" s="395"/>
      <c r="EMG185" s="395"/>
      <c r="EMH185" s="395"/>
      <c r="EMI185" s="395"/>
      <c r="EMJ185" s="395"/>
      <c r="EMK185" s="395"/>
      <c r="EML185" s="395"/>
      <c r="EMM185" s="395"/>
      <c r="EMN185" s="395"/>
      <c r="EMO185" s="395"/>
      <c r="EMP185" s="395"/>
      <c r="EMQ185" s="395"/>
      <c r="EMR185" s="395"/>
      <c r="EMS185" s="395"/>
      <c r="EMT185" s="395"/>
      <c r="EMU185" s="395"/>
      <c r="EMV185" s="395"/>
      <c r="EMW185" s="395"/>
      <c r="EMX185" s="395"/>
      <c r="EMY185" s="395"/>
      <c r="EMZ185" s="395"/>
      <c r="ENA185" s="395"/>
      <c r="ENB185" s="395"/>
      <c r="ENC185" s="395"/>
      <c r="END185" s="395"/>
      <c r="ENE185" s="395"/>
      <c r="ENF185" s="395"/>
      <c r="ENG185" s="395"/>
      <c r="ENH185" s="395"/>
      <c r="ENI185" s="395"/>
      <c r="ENJ185" s="395"/>
      <c r="ENK185" s="395"/>
      <c r="ENL185" s="395"/>
      <c r="ENM185" s="395"/>
      <c r="ENN185" s="395"/>
      <c r="ENO185" s="395"/>
      <c r="ENP185" s="395"/>
      <c r="ENQ185" s="395"/>
      <c r="ENR185" s="395"/>
      <c r="ENS185" s="395"/>
      <c r="ENT185" s="395"/>
      <c r="ENU185" s="395"/>
      <c r="ENV185" s="395"/>
      <c r="ENW185" s="395"/>
      <c r="ENX185" s="395"/>
      <c r="ENY185" s="395"/>
      <c r="ENZ185" s="395"/>
      <c r="EOA185" s="395"/>
      <c r="EOB185" s="395"/>
      <c r="EOC185" s="395"/>
      <c r="EOD185" s="395"/>
      <c r="EOE185" s="395"/>
      <c r="EOF185" s="395"/>
      <c r="EOG185" s="395"/>
      <c r="EOH185" s="395"/>
      <c r="EOI185" s="395"/>
      <c r="EOJ185" s="395"/>
      <c r="EOK185" s="395"/>
      <c r="EOL185" s="395"/>
      <c r="EOM185" s="395"/>
      <c r="EON185" s="395"/>
      <c r="EOO185" s="395"/>
      <c r="EOP185" s="395"/>
      <c r="EOQ185" s="395"/>
      <c r="EOR185" s="395"/>
      <c r="EOS185" s="395"/>
      <c r="EOT185" s="395"/>
      <c r="EOU185" s="395"/>
      <c r="EOV185" s="395"/>
      <c r="EOW185" s="395"/>
      <c r="EOX185" s="395"/>
      <c r="EOY185" s="395"/>
      <c r="EOZ185" s="395"/>
      <c r="EPA185" s="395"/>
      <c r="EPB185" s="395"/>
      <c r="EPC185" s="395"/>
      <c r="EPD185" s="395"/>
      <c r="EPE185" s="395"/>
      <c r="EPF185" s="395"/>
      <c r="EPG185" s="395"/>
      <c r="EPH185" s="395"/>
      <c r="EPI185" s="395"/>
      <c r="EPJ185" s="395"/>
      <c r="EPK185" s="395"/>
      <c r="EPL185" s="395"/>
      <c r="EPM185" s="395"/>
      <c r="EPN185" s="395"/>
      <c r="EPO185" s="395"/>
      <c r="EPP185" s="395"/>
      <c r="EPQ185" s="395"/>
      <c r="EPR185" s="395"/>
      <c r="EPS185" s="395"/>
      <c r="EPT185" s="395"/>
      <c r="EPU185" s="395"/>
      <c r="EPV185" s="395"/>
      <c r="EPW185" s="395"/>
      <c r="EPX185" s="395"/>
      <c r="EPY185" s="395"/>
      <c r="EPZ185" s="395"/>
      <c r="EQA185" s="395"/>
      <c r="EQB185" s="395"/>
      <c r="EQC185" s="395"/>
      <c r="EQD185" s="395"/>
      <c r="EQE185" s="395"/>
      <c r="EQF185" s="395"/>
      <c r="EQG185" s="395"/>
      <c r="EQH185" s="395"/>
      <c r="EQI185" s="395"/>
      <c r="EQJ185" s="395"/>
      <c r="EQK185" s="395"/>
      <c r="EQL185" s="395"/>
      <c r="EQM185" s="395"/>
      <c r="EQN185" s="395"/>
      <c r="EQO185" s="395"/>
      <c r="EQP185" s="395"/>
      <c r="EQQ185" s="395"/>
      <c r="EQR185" s="395"/>
      <c r="EQS185" s="395"/>
      <c r="EQT185" s="395"/>
      <c r="EQU185" s="395"/>
      <c r="EQV185" s="395"/>
      <c r="EQW185" s="395"/>
      <c r="EQX185" s="395"/>
      <c r="EQY185" s="395"/>
      <c r="EQZ185" s="395"/>
      <c r="ERA185" s="395"/>
      <c r="ERB185" s="395"/>
      <c r="ERC185" s="395"/>
      <c r="ERD185" s="395"/>
      <c r="ERE185" s="395"/>
      <c r="ERF185" s="395"/>
      <c r="ERG185" s="395"/>
      <c r="ERH185" s="395"/>
      <c r="ERI185" s="395"/>
      <c r="ERJ185" s="395"/>
      <c r="ERK185" s="395"/>
      <c r="ERL185" s="395"/>
      <c r="ERM185" s="395"/>
      <c r="ERN185" s="395"/>
      <c r="ERO185" s="395"/>
      <c r="ERP185" s="395"/>
      <c r="ERQ185" s="395"/>
      <c r="ERR185" s="395"/>
      <c r="ERS185" s="395"/>
      <c r="ERT185" s="395"/>
      <c r="ERU185" s="395"/>
      <c r="ERV185" s="395"/>
      <c r="ERW185" s="395"/>
      <c r="ERX185" s="395"/>
      <c r="ERY185" s="395"/>
      <c r="ERZ185" s="395"/>
      <c r="ESA185" s="395"/>
      <c r="ESB185" s="395"/>
      <c r="ESC185" s="395"/>
      <c r="ESD185" s="395"/>
      <c r="ESE185" s="395"/>
      <c r="ESF185" s="395"/>
      <c r="ESG185" s="395"/>
      <c r="ESH185" s="395"/>
      <c r="ESI185" s="395"/>
      <c r="ESJ185" s="395"/>
      <c r="ESK185" s="395"/>
      <c r="ESL185" s="395"/>
      <c r="ESM185" s="395"/>
      <c r="ESN185" s="395"/>
      <c r="ESO185" s="395"/>
      <c r="ESP185" s="395"/>
      <c r="ESQ185" s="395"/>
      <c r="ESR185" s="395"/>
      <c r="ESS185" s="395"/>
      <c r="EST185" s="395"/>
      <c r="ESU185" s="395"/>
      <c r="ESV185" s="395"/>
      <c r="ESW185" s="395"/>
      <c r="ESX185" s="395"/>
      <c r="ESY185" s="395"/>
      <c r="ESZ185" s="395"/>
      <c r="ETA185" s="395"/>
      <c r="ETB185" s="395"/>
      <c r="ETC185" s="395"/>
      <c r="ETD185" s="395"/>
      <c r="ETE185" s="395"/>
      <c r="ETF185" s="395"/>
      <c r="ETG185" s="395"/>
      <c r="ETH185" s="395"/>
      <c r="ETI185" s="395"/>
      <c r="ETJ185" s="395"/>
      <c r="ETK185" s="395"/>
      <c r="ETL185" s="395"/>
      <c r="ETM185" s="395"/>
      <c r="ETN185" s="395"/>
      <c r="ETO185" s="395"/>
      <c r="ETP185" s="395"/>
      <c r="ETQ185" s="395"/>
      <c r="ETR185" s="395"/>
      <c r="ETS185" s="395"/>
      <c r="ETT185" s="395"/>
      <c r="ETU185" s="395"/>
      <c r="ETV185" s="395"/>
      <c r="ETW185" s="395"/>
      <c r="ETX185" s="395"/>
      <c r="ETY185" s="395"/>
      <c r="ETZ185" s="395"/>
      <c r="EUA185" s="395"/>
      <c r="EUB185" s="395"/>
      <c r="EUC185" s="395"/>
      <c r="EUD185" s="395"/>
      <c r="EUE185" s="395"/>
      <c r="EUF185" s="395"/>
      <c r="EUG185" s="395"/>
      <c r="EUH185" s="395"/>
      <c r="EUI185" s="395"/>
      <c r="EUJ185" s="395"/>
      <c r="EUK185" s="395"/>
      <c r="EUL185" s="395"/>
      <c r="EUM185" s="395"/>
      <c r="EUN185" s="395"/>
      <c r="EUO185" s="395"/>
      <c r="EUP185" s="395"/>
      <c r="EUQ185" s="395"/>
      <c r="EUR185" s="395"/>
      <c r="EUS185" s="395"/>
      <c r="EUT185" s="395"/>
      <c r="EUU185" s="395"/>
      <c r="EUV185" s="395"/>
      <c r="EUW185" s="395"/>
      <c r="EUX185" s="395"/>
      <c r="EUY185" s="395"/>
      <c r="EUZ185" s="395"/>
      <c r="EVA185" s="395"/>
      <c r="EVB185" s="395"/>
      <c r="EVC185" s="395"/>
      <c r="EVD185" s="395"/>
      <c r="EVE185" s="395"/>
      <c r="EVF185" s="395"/>
      <c r="EVG185" s="395"/>
      <c r="EVH185" s="395"/>
      <c r="EVI185" s="395"/>
      <c r="EVJ185" s="395"/>
      <c r="EVK185" s="395"/>
      <c r="EVL185" s="395"/>
      <c r="EVM185" s="395"/>
      <c r="EVN185" s="395"/>
      <c r="EVO185" s="395"/>
      <c r="EVP185" s="395"/>
      <c r="EVQ185" s="395"/>
      <c r="EVR185" s="395"/>
      <c r="EVS185" s="395"/>
      <c r="EVT185" s="395"/>
      <c r="EVU185" s="395"/>
      <c r="EVV185" s="395"/>
      <c r="EVW185" s="395"/>
      <c r="EVX185" s="395"/>
      <c r="EVY185" s="395"/>
      <c r="EVZ185" s="395"/>
      <c r="EWA185" s="395"/>
      <c r="EWB185" s="395"/>
      <c r="EWC185" s="395"/>
      <c r="EWD185" s="395"/>
      <c r="EWE185" s="395"/>
      <c r="EWF185" s="395"/>
      <c r="EWG185" s="395"/>
      <c r="EWH185" s="395"/>
      <c r="EWI185" s="395"/>
      <c r="EWJ185" s="395"/>
      <c r="EWK185" s="395"/>
      <c r="EWL185" s="395"/>
      <c r="EWM185" s="395"/>
      <c r="EWN185" s="395"/>
      <c r="EWO185" s="395"/>
      <c r="EWP185" s="395"/>
      <c r="EWQ185" s="395"/>
      <c r="EWR185" s="395"/>
      <c r="EWS185" s="395"/>
      <c r="EWT185" s="395"/>
      <c r="EWU185" s="395"/>
      <c r="EWV185" s="395"/>
      <c r="EWW185" s="395"/>
      <c r="EWX185" s="395"/>
      <c r="EWY185" s="395"/>
      <c r="EWZ185" s="395"/>
      <c r="EXA185" s="395"/>
      <c r="EXB185" s="395"/>
      <c r="EXC185" s="395"/>
      <c r="EXD185" s="395"/>
      <c r="EXE185" s="395"/>
      <c r="EXF185" s="395"/>
      <c r="EXG185" s="395"/>
      <c r="EXH185" s="395"/>
      <c r="EXI185" s="395"/>
      <c r="EXJ185" s="395"/>
      <c r="EXK185" s="395"/>
      <c r="EXL185" s="395"/>
      <c r="EXM185" s="395"/>
      <c r="EXN185" s="395"/>
      <c r="EXO185" s="395"/>
      <c r="EXP185" s="395"/>
      <c r="EXQ185" s="395"/>
      <c r="EXR185" s="395"/>
      <c r="EXS185" s="395"/>
      <c r="EXT185" s="395"/>
      <c r="EXU185" s="395"/>
      <c r="EXV185" s="395"/>
      <c r="EXW185" s="395"/>
      <c r="EXX185" s="395"/>
      <c r="EXY185" s="395"/>
      <c r="EXZ185" s="395"/>
      <c r="EYA185" s="395"/>
      <c r="EYB185" s="395"/>
      <c r="EYC185" s="395"/>
      <c r="EYD185" s="395"/>
      <c r="EYE185" s="395"/>
      <c r="EYF185" s="395"/>
      <c r="EYG185" s="395"/>
      <c r="EYH185" s="395"/>
      <c r="EYI185" s="395"/>
      <c r="EYJ185" s="395"/>
      <c r="EYK185" s="395"/>
      <c r="EYL185" s="395"/>
      <c r="EYM185" s="395"/>
      <c r="EYN185" s="395"/>
      <c r="EYO185" s="395"/>
      <c r="EYP185" s="395"/>
      <c r="EYQ185" s="395"/>
      <c r="EYR185" s="395"/>
      <c r="EYS185" s="395"/>
      <c r="EYT185" s="395"/>
      <c r="EYU185" s="395"/>
      <c r="EYV185" s="395"/>
      <c r="EYW185" s="395"/>
      <c r="EYX185" s="395"/>
      <c r="EYY185" s="395"/>
      <c r="EYZ185" s="395"/>
      <c r="EZA185" s="395"/>
      <c r="EZB185" s="395"/>
      <c r="EZC185" s="395"/>
      <c r="EZD185" s="395"/>
      <c r="EZE185" s="395"/>
      <c r="EZF185" s="395"/>
      <c r="EZG185" s="395"/>
      <c r="EZH185" s="395"/>
      <c r="EZI185" s="395"/>
      <c r="EZJ185" s="395"/>
      <c r="EZK185" s="395"/>
      <c r="EZL185" s="395"/>
      <c r="EZM185" s="395"/>
      <c r="EZN185" s="395"/>
      <c r="EZO185" s="395"/>
      <c r="EZP185" s="395"/>
      <c r="EZQ185" s="395"/>
      <c r="EZR185" s="395"/>
      <c r="EZS185" s="395"/>
      <c r="EZT185" s="395"/>
      <c r="EZU185" s="395"/>
      <c r="EZV185" s="395"/>
      <c r="EZW185" s="395"/>
      <c r="EZX185" s="395"/>
      <c r="EZY185" s="395"/>
      <c r="EZZ185" s="395"/>
      <c r="FAA185" s="395"/>
      <c r="FAB185" s="395"/>
      <c r="FAC185" s="395"/>
      <c r="FAD185" s="395"/>
      <c r="FAE185" s="395"/>
      <c r="FAF185" s="395"/>
      <c r="FAG185" s="395"/>
      <c r="FAH185" s="395"/>
      <c r="FAI185" s="395"/>
      <c r="FAJ185" s="395"/>
      <c r="FAK185" s="395"/>
      <c r="FAL185" s="395"/>
      <c r="FAM185" s="395"/>
      <c r="FAN185" s="395"/>
      <c r="FAO185" s="395"/>
      <c r="FAP185" s="395"/>
      <c r="FAQ185" s="395"/>
      <c r="FAR185" s="395"/>
      <c r="FAS185" s="395"/>
      <c r="FAT185" s="395"/>
      <c r="FAU185" s="395"/>
      <c r="FAV185" s="395"/>
      <c r="FAW185" s="395"/>
      <c r="FAX185" s="395"/>
      <c r="FAY185" s="395"/>
      <c r="FAZ185" s="395"/>
      <c r="FBA185" s="395"/>
      <c r="FBB185" s="395"/>
      <c r="FBC185" s="395"/>
      <c r="FBD185" s="395"/>
      <c r="FBE185" s="395"/>
      <c r="FBF185" s="395"/>
      <c r="FBG185" s="395"/>
      <c r="FBH185" s="395"/>
      <c r="FBI185" s="395"/>
      <c r="FBJ185" s="395"/>
      <c r="FBK185" s="395"/>
      <c r="FBL185" s="395"/>
      <c r="FBM185" s="395"/>
      <c r="FBN185" s="395"/>
      <c r="FBO185" s="395"/>
      <c r="FBP185" s="395"/>
      <c r="FBQ185" s="395"/>
      <c r="FBR185" s="395"/>
      <c r="FBS185" s="395"/>
      <c r="FBT185" s="395"/>
      <c r="FBU185" s="395"/>
      <c r="FBV185" s="395"/>
      <c r="FBW185" s="395"/>
      <c r="FBX185" s="395"/>
      <c r="FBY185" s="395"/>
      <c r="FBZ185" s="395"/>
      <c r="FCA185" s="395"/>
      <c r="FCB185" s="395"/>
      <c r="FCC185" s="395"/>
      <c r="FCD185" s="395"/>
      <c r="FCE185" s="395"/>
      <c r="FCF185" s="395"/>
      <c r="FCG185" s="395"/>
      <c r="FCH185" s="395"/>
      <c r="FCI185" s="395"/>
      <c r="FCJ185" s="395"/>
      <c r="FCK185" s="395"/>
      <c r="FCL185" s="395"/>
      <c r="FCM185" s="395"/>
      <c r="FCN185" s="395"/>
      <c r="FCO185" s="395"/>
      <c r="FCP185" s="395"/>
      <c r="FCQ185" s="395"/>
      <c r="FCR185" s="395"/>
      <c r="FCS185" s="395"/>
      <c r="FCT185" s="395"/>
      <c r="FCU185" s="395"/>
      <c r="FCV185" s="395"/>
      <c r="FCW185" s="395"/>
      <c r="FCX185" s="395"/>
      <c r="FCY185" s="395"/>
      <c r="FCZ185" s="395"/>
      <c r="FDA185" s="395"/>
      <c r="FDB185" s="395"/>
      <c r="FDC185" s="395"/>
      <c r="FDD185" s="395"/>
      <c r="FDE185" s="395"/>
      <c r="FDF185" s="395"/>
      <c r="FDG185" s="395"/>
      <c r="FDH185" s="395"/>
      <c r="FDI185" s="395"/>
      <c r="FDJ185" s="395"/>
      <c r="FDK185" s="395"/>
      <c r="FDL185" s="395"/>
      <c r="FDM185" s="395"/>
      <c r="FDN185" s="395"/>
      <c r="FDO185" s="395"/>
      <c r="FDP185" s="395"/>
      <c r="FDQ185" s="395"/>
      <c r="FDR185" s="395"/>
      <c r="FDS185" s="395"/>
      <c r="FDT185" s="395"/>
      <c r="FDU185" s="395"/>
      <c r="FDV185" s="395"/>
      <c r="FDW185" s="395"/>
      <c r="FDX185" s="395"/>
      <c r="FDY185" s="395"/>
      <c r="FDZ185" s="395"/>
      <c r="FEA185" s="395"/>
      <c r="FEB185" s="395"/>
      <c r="FEC185" s="395"/>
      <c r="FED185" s="395"/>
      <c r="FEE185" s="395"/>
      <c r="FEF185" s="395"/>
      <c r="FEG185" s="395"/>
      <c r="FEH185" s="395"/>
      <c r="FEI185" s="395"/>
      <c r="FEJ185" s="395"/>
      <c r="FEK185" s="395"/>
      <c r="FEL185" s="395"/>
      <c r="FEM185" s="395"/>
      <c r="FEN185" s="395"/>
      <c r="FEO185" s="395"/>
      <c r="FEP185" s="395"/>
      <c r="FEQ185" s="395"/>
      <c r="FER185" s="395"/>
      <c r="FES185" s="395"/>
      <c r="FET185" s="395"/>
      <c r="FEU185" s="395"/>
      <c r="FEV185" s="395"/>
      <c r="FEW185" s="395"/>
      <c r="FEX185" s="395"/>
      <c r="FEY185" s="395"/>
      <c r="FEZ185" s="395"/>
      <c r="FFA185" s="395"/>
      <c r="FFB185" s="395"/>
      <c r="FFC185" s="395"/>
      <c r="FFD185" s="395"/>
      <c r="FFE185" s="395"/>
      <c r="FFF185" s="395"/>
      <c r="FFG185" s="395"/>
      <c r="FFH185" s="395"/>
      <c r="FFI185" s="395"/>
      <c r="FFJ185" s="395"/>
      <c r="FFK185" s="395"/>
      <c r="FFL185" s="395"/>
      <c r="FFM185" s="395"/>
      <c r="FFN185" s="395"/>
      <c r="FFO185" s="395"/>
      <c r="FFP185" s="395"/>
      <c r="FFQ185" s="395"/>
      <c r="FFR185" s="395"/>
      <c r="FFS185" s="395"/>
      <c r="FFT185" s="395"/>
      <c r="FFU185" s="395"/>
      <c r="FFV185" s="395"/>
      <c r="FFW185" s="395"/>
      <c r="FFX185" s="395"/>
      <c r="FFY185" s="395"/>
      <c r="FFZ185" s="395"/>
      <c r="FGA185" s="395"/>
      <c r="FGB185" s="395"/>
      <c r="FGC185" s="395"/>
      <c r="FGD185" s="395"/>
      <c r="FGE185" s="395"/>
      <c r="FGF185" s="395"/>
      <c r="FGG185" s="395"/>
      <c r="FGH185" s="395"/>
      <c r="FGI185" s="395"/>
      <c r="FGJ185" s="395"/>
      <c r="FGK185" s="395"/>
      <c r="FGL185" s="395"/>
      <c r="FGM185" s="395"/>
      <c r="FGN185" s="395"/>
      <c r="FGO185" s="395"/>
      <c r="FGP185" s="395"/>
      <c r="FGQ185" s="395"/>
      <c r="FGR185" s="395"/>
      <c r="FGS185" s="395"/>
      <c r="FGT185" s="395"/>
      <c r="FGU185" s="395"/>
      <c r="FGV185" s="395"/>
      <c r="FGW185" s="395"/>
      <c r="FGX185" s="395"/>
      <c r="FGY185" s="395"/>
      <c r="FGZ185" s="395"/>
      <c r="FHA185" s="395"/>
      <c r="FHB185" s="395"/>
      <c r="FHC185" s="395"/>
      <c r="FHD185" s="395"/>
      <c r="FHE185" s="395"/>
      <c r="FHF185" s="395"/>
      <c r="FHG185" s="395"/>
      <c r="FHH185" s="395"/>
      <c r="FHI185" s="395"/>
      <c r="FHJ185" s="395"/>
      <c r="FHK185" s="395"/>
      <c r="FHL185" s="395"/>
      <c r="FHM185" s="395"/>
      <c r="FHN185" s="395"/>
      <c r="FHO185" s="395"/>
      <c r="FHP185" s="395"/>
      <c r="FHQ185" s="395"/>
      <c r="FHR185" s="395"/>
      <c r="FHS185" s="395"/>
      <c r="FHT185" s="395"/>
      <c r="FHU185" s="395"/>
      <c r="FHV185" s="395"/>
      <c r="FHW185" s="395"/>
      <c r="FHX185" s="395"/>
      <c r="FHY185" s="395"/>
      <c r="FHZ185" s="395"/>
      <c r="FIA185" s="395"/>
      <c r="FIB185" s="395"/>
      <c r="FIC185" s="395"/>
      <c r="FID185" s="395"/>
      <c r="FIE185" s="395"/>
      <c r="FIF185" s="395"/>
      <c r="FIG185" s="395"/>
      <c r="FIH185" s="395"/>
      <c r="FII185" s="395"/>
      <c r="FIJ185" s="395"/>
      <c r="FIK185" s="395"/>
      <c r="FIL185" s="395"/>
      <c r="FIM185" s="395"/>
      <c r="FIN185" s="395"/>
      <c r="FIO185" s="395"/>
      <c r="FIP185" s="395"/>
      <c r="FIQ185" s="395"/>
      <c r="FIR185" s="395"/>
      <c r="FIS185" s="395"/>
      <c r="FIT185" s="395"/>
      <c r="FIU185" s="395"/>
      <c r="FIV185" s="395"/>
      <c r="FIW185" s="395"/>
      <c r="FIX185" s="395"/>
      <c r="FIY185" s="395"/>
      <c r="FIZ185" s="395"/>
      <c r="FJA185" s="395"/>
      <c r="FJB185" s="395"/>
      <c r="FJC185" s="395"/>
      <c r="FJD185" s="395"/>
      <c r="FJE185" s="395"/>
      <c r="FJF185" s="395"/>
      <c r="FJG185" s="395"/>
      <c r="FJH185" s="395"/>
      <c r="FJI185" s="395"/>
      <c r="FJJ185" s="395"/>
      <c r="FJK185" s="395"/>
      <c r="FJL185" s="395"/>
      <c r="FJM185" s="395"/>
      <c r="FJN185" s="395"/>
      <c r="FJO185" s="395"/>
      <c r="FJP185" s="395"/>
      <c r="FJQ185" s="395"/>
      <c r="FJR185" s="395"/>
      <c r="FJS185" s="395"/>
      <c r="FJT185" s="395"/>
      <c r="FJU185" s="395"/>
      <c r="FJV185" s="395"/>
      <c r="FJW185" s="395"/>
      <c r="FJX185" s="395"/>
      <c r="FJY185" s="395"/>
      <c r="FJZ185" s="395"/>
      <c r="FKA185" s="395"/>
      <c r="FKB185" s="395"/>
      <c r="FKC185" s="395"/>
      <c r="FKD185" s="395"/>
      <c r="FKE185" s="395"/>
      <c r="FKF185" s="395"/>
      <c r="FKG185" s="395"/>
      <c r="FKH185" s="395"/>
      <c r="FKI185" s="395"/>
      <c r="FKJ185" s="395"/>
      <c r="FKK185" s="395"/>
      <c r="FKL185" s="395"/>
      <c r="FKM185" s="395"/>
      <c r="FKN185" s="395"/>
      <c r="FKO185" s="395"/>
      <c r="FKP185" s="395"/>
      <c r="FKQ185" s="395"/>
      <c r="FKR185" s="395"/>
      <c r="FKS185" s="395"/>
      <c r="FKT185" s="395"/>
      <c r="FKU185" s="395"/>
      <c r="FKV185" s="395"/>
      <c r="FKW185" s="395"/>
      <c r="FKX185" s="395"/>
      <c r="FKY185" s="395"/>
      <c r="FKZ185" s="395"/>
      <c r="FLA185" s="395"/>
      <c r="FLB185" s="395"/>
      <c r="FLC185" s="395"/>
      <c r="FLD185" s="395"/>
      <c r="FLE185" s="395"/>
      <c r="FLF185" s="395"/>
      <c r="FLG185" s="395"/>
      <c r="FLH185" s="395"/>
      <c r="FLI185" s="395"/>
      <c r="FLJ185" s="395"/>
      <c r="FLK185" s="395"/>
      <c r="FLL185" s="395"/>
      <c r="FLM185" s="395"/>
      <c r="FLN185" s="395"/>
      <c r="FLO185" s="395"/>
      <c r="FLP185" s="395"/>
      <c r="FLQ185" s="395"/>
      <c r="FLR185" s="395"/>
      <c r="FLS185" s="395"/>
      <c r="FLT185" s="395"/>
      <c r="FLU185" s="395"/>
      <c r="FLV185" s="395"/>
      <c r="FLW185" s="395"/>
      <c r="FLX185" s="395"/>
      <c r="FLY185" s="395"/>
      <c r="FLZ185" s="395"/>
      <c r="FMA185" s="395"/>
      <c r="FMB185" s="395"/>
      <c r="FMC185" s="395"/>
      <c r="FMD185" s="395"/>
      <c r="FME185" s="395"/>
      <c r="FMF185" s="395"/>
      <c r="FMG185" s="395"/>
      <c r="FMH185" s="395"/>
      <c r="FMI185" s="395"/>
      <c r="FMJ185" s="395"/>
      <c r="FMK185" s="395"/>
      <c r="FML185" s="395"/>
      <c r="FMM185" s="395"/>
      <c r="FMN185" s="395"/>
      <c r="FMO185" s="395"/>
      <c r="FMP185" s="395"/>
      <c r="FMQ185" s="395"/>
      <c r="FMR185" s="395"/>
      <c r="FMS185" s="395"/>
      <c r="FMT185" s="395"/>
      <c r="FMU185" s="395"/>
      <c r="FMV185" s="395"/>
      <c r="FMW185" s="395"/>
      <c r="FMX185" s="395"/>
      <c r="FMY185" s="395"/>
      <c r="FMZ185" s="395"/>
      <c r="FNA185" s="395"/>
      <c r="FNB185" s="395"/>
      <c r="FNC185" s="395"/>
      <c r="FND185" s="395"/>
      <c r="FNE185" s="395"/>
      <c r="FNF185" s="395"/>
      <c r="FNG185" s="395"/>
      <c r="FNH185" s="395"/>
      <c r="FNI185" s="395"/>
      <c r="FNJ185" s="395"/>
      <c r="FNK185" s="395"/>
      <c r="FNL185" s="395"/>
      <c r="FNM185" s="395"/>
      <c r="FNN185" s="395"/>
      <c r="FNO185" s="395"/>
      <c r="FNP185" s="395"/>
      <c r="FNQ185" s="395"/>
      <c r="FNR185" s="395"/>
      <c r="FNS185" s="395"/>
      <c r="FNT185" s="395"/>
      <c r="FNU185" s="395"/>
      <c r="FNV185" s="395"/>
      <c r="FNW185" s="395"/>
      <c r="FNX185" s="395"/>
      <c r="FNY185" s="395"/>
      <c r="FNZ185" s="395"/>
      <c r="FOA185" s="395"/>
      <c r="FOB185" s="395"/>
      <c r="FOC185" s="395"/>
      <c r="FOD185" s="395"/>
      <c r="FOE185" s="395"/>
      <c r="FOF185" s="395"/>
      <c r="FOG185" s="395"/>
      <c r="FOH185" s="395"/>
      <c r="FOI185" s="395"/>
      <c r="FOJ185" s="395"/>
      <c r="FOK185" s="395"/>
      <c r="FOL185" s="395"/>
      <c r="FOM185" s="395"/>
      <c r="FON185" s="395"/>
      <c r="FOO185" s="395"/>
      <c r="FOP185" s="395"/>
      <c r="FOQ185" s="395"/>
      <c r="FOR185" s="395"/>
      <c r="FOS185" s="395"/>
      <c r="FOT185" s="395"/>
      <c r="FOU185" s="395"/>
      <c r="FOV185" s="395"/>
      <c r="FOW185" s="395"/>
      <c r="FOX185" s="395"/>
      <c r="FOY185" s="395"/>
      <c r="FOZ185" s="395"/>
      <c r="FPA185" s="395"/>
      <c r="FPB185" s="395"/>
      <c r="FPC185" s="395"/>
      <c r="FPD185" s="395"/>
      <c r="FPE185" s="395"/>
      <c r="FPF185" s="395"/>
      <c r="FPG185" s="395"/>
      <c r="FPH185" s="395"/>
      <c r="FPI185" s="395"/>
      <c r="FPJ185" s="395"/>
      <c r="FPK185" s="395"/>
      <c r="FPL185" s="395"/>
      <c r="FPM185" s="395"/>
      <c r="FPN185" s="395"/>
      <c r="FPO185" s="395"/>
      <c r="FPP185" s="395"/>
      <c r="FPQ185" s="395"/>
      <c r="FPR185" s="395"/>
      <c r="FPS185" s="395"/>
      <c r="FPT185" s="395"/>
      <c r="FPU185" s="395"/>
      <c r="FPV185" s="395"/>
      <c r="FPW185" s="395"/>
      <c r="FPX185" s="395"/>
      <c r="FPY185" s="395"/>
      <c r="FPZ185" s="395"/>
      <c r="FQA185" s="395"/>
      <c r="FQB185" s="395"/>
      <c r="FQC185" s="395"/>
      <c r="FQD185" s="395"/>
      <c r="FQE185" s="395"/>
      <c r="FQF185" s="395"/>
      <c r="FQG185" s="395"/>
      <c r="FQH185" s="395"/>
      <c r="FQI185" s="395"/>
      <c r="FQJ185" s="395"/>
      <c r="FQK185" s="395"/>
      <c r="FQL185" s="395"/>
      <c r="FQM185" s="395"/>
      <c r="FQN185" s="395"/>
      <c r="FQO185" s="395"/>
      <c r="FQP185" s="395"/>
      <c r="FQQ185" s="395"/>
      <c r="FQR185" s="395"/>
      <c r="FQS185" s="395"/>
      <c r="FQT185" s="395"/>
      <c r="FQU185" s="395"/>
      <c r="FQV185" s="395"/>
      <c r="FQW185" s="395"/>
      <c r="FQX185" s="395"/>
      <c r="FQY185" s="395"/>
      <c r="FQZ185" s="395"/>
      <c r="FRA185" s="395"/>
      <c r="FRB185" s="395"/>
      <c r="FRC185" s="395"/>
      <c r="FRD185" s="395"/>
      <c r="FRE185" s="395"/>
      <c r="FRF185" s="395"/>
      <c r="FRG185" s="395"/>
      <c r="FRH185" s="395"/>
      <c r="FRI185" s="395"/>
      <c r="FRJ185" s="395"/>
      <c r="FRK185" s="395"/>
      <c r="FRL185" s="395"/>
      <c r="FRM185" s="395"/>
      <c r="FRN185" s="395"/>
      <c r="FRO185" s="395"/>
      <c r="FRP185" s="395"/>
      <c r="FRQ185" s="395"/>
      <c r="FRR185" s="395"/>
      <c r="FRS185" s="395"/>
      <c r="FRT185" s="395"/>
      <c r="FRU185" s="395"/>
      <c r="FRV185" s="395"/>
      <c r="FRW185" s="395"/>
      <c r="FRX185" s="395"/>
      <c r="FRY185" s="395"/>
      <c r="FRZ185" s="395"/>
      <c r="FSA185" s="395"/>
      <c r="FSB185" s="395"/>
      <c r="FSC185" s="395"/>
      <c r="FSD185" s="395"/>
      <c r="FSE185" s="395"/>
      <c r="FSF185" s="395"/>
      <c r="FSG185" s="395"/>
      <c r="FSH185" s="395"/>
      <c r="FSI185" s="395"/>
      <c r="FSJ185" s="395"/>
      <c r="FSK185" s="395"/>
      <c r="FSL185" s="395"/>
      <c r="FSM185" s="395"/>
      <c r="FSN185" s="395"/>
      <c r="FSO185" s="395"/>
      <c r="FSP185" s="395"/>
      <c r="FSQ185" s="395"/>
      <c r="FSR185" s="395"/>
      <c r="FSS185" s="395"/>
      <c r="FST185" s="395"/>
      <c r="FSU185" s="395"/>
      <c r="FSV185" s="395"/>
      <c r="FSW185" s="395"/>
      <c r="FSX185" s="395"/>
      <c r="FSY185" s="395"/>
      <c r="FSZ185" s="395"/>
      <c r="FTA185" s="395"/>
      <c r="FTB185" s="395"/>
      <c r="FTC185" s="395"/>
      <c r="FTD185" s="395"/>
      <c r="FTE185" s="395"/>
      <c r="FTF185" s="395"/>
      <c r="FTG185" s="395"/>
      <c r="FTH185" s="395"/>
      <c r="FTI185" s="395"/>
      <c r="FTJ185" s="395"/>
      <c r="FTK185" s="395"/>
      <c r="FTL185" s="395"/>
      <c r="FTM185" s="395"/>
      <c r="FTN185" s="395"/>
      <c r="FTO185" s="395"/>
      <c r="FTP185" s="395"/>
      <c r="FTQ185" s="395"/>
      <c r="FTR185" s="395"/>
      <c r="FTS185" s="395"/>
      <c r="FTT185" s="395"/>
      <c r="FTU185" s="395"/>
      <c r="FTV185" s="395"/>
      <c r="FTW185" s="395"/>
      <c r="FTX185" s="395"/>
      <c r="FTY185" s="395"/>
      <c r="FTZ185" s="395"/>
      <c r="FUA185" s="395"/>
      <c r="FUB185" s="395"/>
      <c r="FUC185" s="395"/>
      <c r="FUD185" s="395"/>
      <c r="FUE185" s="395"/>
      <c r="FUF185" s="395"/>
      <c r="FUG185" s="395"/>
      <c r="FUH185" s="395"/>
      <c r="FUI185" s="395"/>
      <c r="FUJ185" s="395"/>
      <c r="FUK185" s="395"/>
      <c r="FUL185" s="395"/>
      <c r="FUM185" s="395"/>
      <c r="FUN185" s="395"/>
      <c r="FUO185" s="395"/>
      <c r="FUP185" s="395"/>
      <c r="FUQ185" s="395"/>
      <c r="FUR185" s="395"/>
      <c r="FUS185" s="395"/>
      <c r="FUT185" s="395"/>
      <c r="FUU185" s="395"/>
      <c r="FUV185" s="395"/>
      <c r="FUW185" s="395"/>
      <c r="FUX185" s="395"/>
      <c r="FUY185" s="395"/>
      <c r="FUZ185" s="395"/>
      <c r="FVA185" s="395"/>
      <c r="FVB185" s="395"/>
      <c r="FVC185" s="395"/>
      <c r="FVD185" s="395"/>
      <c r="FVE185" s="395"/>
      <c r="FVF185" s="395"/>
      <c r="FVG185" s="395"/>
      <c r="FVH185" s="395"/>
      <c r="FVI185" s="395"/>
      <c r="FVJ185" s="395"/>
      <c r="FVK185" s="395"/>
      <c r="FVL185" s="395"/>
      <c r="FVM185" s="395"/>
      <c r="FVN185" s="395"/>
      <c r="FVO185" s="395"/>
      <c r="FVP185" s="395"/>
      <c r="FVQ185" s="395"/>
      <c r="FVR185" s="395"/>
      <c r="FVS185" s="395"/>
      <c r="FVT185" s="395"/>
      <c r="FVU185" s="395"/>
      <c r="FVV185" s="395"/>
      <c r="FVW185" s="395"/>
      <c r="FVX185" s="395"/>
      <c r="FVY185" s="395"/>
      <c r="FVZ185" s="395"/>
      <c r="FWA185" s="395"/>
      <c r="FWB185" s="395"/>
      <c r="FWC185" s="395"/>
      <c r="FWD185" s="395"/>
      <c r="FWE185" s="395"/>
      <c r="FWF185" s="395"/>
      <c r="FWG185" s="395"/>
      <c r="FWH185" s="395"/>
      <c r="FWI185" s="395"/>
      <c r="FWJ185" s="395"/>
      <c r="FWK185" s="395"/>
      <c r="FWL185" s="395"/>
      <c r="FWM185" s="395"/>
      <c r="FWN185" s="395"/>
      <c r="FWO185" s="395"/>
      <c r="FWP185" s="395"/>
      <c r="FWQ185" s="395"/>
      <c r="FWR185" s="395"/>
      <c r="FWS185" s="395"/>
      <c r="FWT185" s="395"/>
      <c r="FWU185" s="395"/>
      <c r="FWV185" s="395"/>
      <c r="FWW185" s="395"/>
      <c r="FWX185" s="395"/>
      <c r="FWY185" s="395"/>
      <c r="FWZ185" s="395"/>
      <c r="FXA185" s="395"/>
      <c r="FXB185" s="395"/>
      <c r="FXC185" s="395"/>
      <c r="FXD185" s="395"/>
      <c r="FXE185" s="395"/>
      <c r="FXF185" s="395"/>
      <c r="FXG185" s="395"/>
      <c r="FXH185" s="395"/>
      <c r="FXI185" s="395"/>
      <c r="FXJ185" s="395"/>
      <c r="FXK185" s="395"/>
      <c r="FXL185" s="395"/>
      <c r="FXM185" s="395"/>
      <c r="FXN185" s="395"/>
      <c r="FXO185" s="395"/>
      <c r="FXP185" s="395"/>
      <c r="FXQ185" s="395"/>
      <c r="FXR185" s="395"/>
      <c r="FXS185" s="395"/>
      <c r="FXT185" s="395"/>
      <c r="FXU185" s="395"/>
      <c r="FXV185" s="395"/>
      <c r="FXW185" s="395"/>
      <c r="FXX185" s="395"/>
      <c r="FXY185" s="395"/>
      <c r="FXZ185" s="395"/>
      <c r="FYA185" s="395"/>
      <c r="FYB185" s="395"/>
      <c r="FYC185" s="395"/>
      <c r="FYD185" s="395"/>
      <c r="FYE185" s="395"/>
      <c r="FYF185" s="395"/>
      <c r="FYG185" s="395"/>
      <c r="FYH185" s="395"/>
      <c r="FYI185" s="395"/>
      <c r="FYJ185" s="395"/>
      <c r="FYK185" s="395"/>
      <c r="FYL185" s="395"/>
      <c r="FYM185" s="395"/>
      <c r="FYN185" s="395"/>
      <c r="FYO185" s="395"/>
      <c r="FYP185" s="395"/>
      <c r="FYQ185" s="395"/>
      <c r="FYR185" s="395"/>
      <c r="FYS185" s="395"/>
      <c r="FYT185" s="395"/>
      <c r="FYU185" s="395"/>
      <c r="FYV185" s="395"/>
      <c r="FYW185" s="395"/>
      <c r="FYX185" s="395"/>
      <c r="FYY185" s="395"/>
      <c r="FYZ185" s="395"/>
      <c r="FZA185" s="395"/>
      <c r="FZB185" s="395"/>
      <c r="FZC185" s="395"/>
      <c r="FZD185" s="395"/>
      <c r="FZE185" s="395"/>
      <c r="FZF185" s="395"/>
      <c r="FZG185" s="395"/>
      <c r="FZH185" s="395"/>
      <c r="FZI185" s="395"/>
      <c r="FZJ185" s="395"/>
      <c r="FZK185" s="395"/>
      <c r="FZL185" s="395"/>
      <c r="FZM185" s="395"/>
      <c r="FZN185" s="395"/>
      <c r="FZO185" s="395"/>
      <c r="FZP185" s="395"/>
      <c r="FZQ185" s="395"/>
      <c r="FZR185" s="395"/>
      <c r="FZS185" s="395"/>
      <c r="FZT185" s="395"/>
      <c r="FZU185" s="395"/>
      <c r="FZV185" s="395"/>
      <c r="FZW185" s="395"/>
      <c r="FZX185" s="395"/>
      <c r="FZY185" s="395"/>
      <c r="FZZ185" s="395"/>
      <c r="GAA185" s="395"/>
      <c r="GAB185" s="395"/>
      <c r="GAC185" s="395"/>
      <c r="GAD185" s="395"/>
      <c r="GAE185" s="395"/>
      <c r="GAF185" s="395"/>
      <c r="GAG185" s="395"/>
      <c r="GAH185" s="395"/>
      <c r="GAI185" s="395"/>
      <c r="GAJ185" s="395"/>
      <c r="GAK185" s="395"/>
      <c r="GAL185" s="395"/>
      <c r="GAM185" s="395"/>
      <c r="GAN185" s="395"/>
      <c r="GAO185" s="395"/>
      <c r="GAP185" s="395"/>
      <c r="GAQ185" s="395"/>
      <c r="GAR185" s="395"/>
      <c r="GAS185" s="395"/>
      <c r="GAT185" s="395"/>
      <c r="GAU185" s="395"/>
      <c r="GAV185" s="395"/>
      <c r="GAW185" s="395"/>
      <c r="GAX185" s="395"/>
      <c r="GAY185" s="395"/>
      <c r="GAZ185" s="395"/>
      <c r="GBA185" s="395"/>
      <c r="GBB185" s="395"/>
      <c r="GBC185" s="395"/>
      <c r="GBD185" s="395"/>
      <c r="GBE185" s="395"/>
      <c r="GBF185" s="395"/>
      <c r="GBG185" s="395"/>
      <c r="GBH185" s="395"/>
      <c r="GBI185" s="395"/>
      <c r="GBJ185" s="395"/>
      <c r="GBK185" s="395"/>
      <c r="GBL185" s="395"/>
      <c r="GBM185" s="395"/>
      <c r="GBN185" s="395"/>
      <c r="GBO185" s="395"/>
      <c r="GBP185" s="395"/>
      <c r="GBQ185" s="395"/>
      <c r="GBR185" s="395"/>
      <c r="GBS185" s="395"/>
      <c r="GBT185" s="395"/>
      <c r="GBU185" s="395"/>
      <c r="GBV185" s="395"/>
      <c r="GBW185" s="395"/>
      <c r="GBX185" s="395"/>
      <c r="GBY185" s="395"/>
      <c r="GBZ185" s="395"/>
      <c r="GCA185" s="395"/>
      <c r="GCB185" s="395"/>
      <c r="GCC185" s="395"/>
      <c r="GCD185" s="395"/>
      <c r="GCE185" s="395"/>
      <c r="GCF185" s="395"/>
      <c r="GCG185" s="395"/>
      <c r="GCH185" s="395"/>
      <c r="GCI185" s="395"/>
      <c r="GCJ185" s="395"/>
      <c r="GCK185" s="395"/>
      <c r="GCL185" s="395"/>
      <c r="GCM185" s="395"/>
      <c r="GCN185" s="395"/>
      <c r="GCO185" s="395"/>
      <c r="GCP185" s="395"/>
      <c r="GCQ185" s="395"/>
      <c r="GCR185" s="395"/>
      <c r="GCS185" s="395"/>
      <c r="GCT185" s="395"/>
      <c r="GCU185" s="395"/>
      <c r="GCV185" s="395"/>
      <c r="GCW185" s="395"/>
      <c r="GCX185" s="395"/>
      <c r="GCY185" s="395"/>
      <c r="GCZ185" s="395"/>
      <c r="GDA185" s="395"/>
      <c r="GDB185" s="395"/>
      <c r="GDC185" s="395"/>
      <c r="GDD185" s="395"/>
      <c r="GDE185" s="395"/>
      <c r="GDF185" s="395"/>
      <c r="GDG185" s="395"/>
      <c r="GDH185" s="395"/>
      <c r="GDI185" s="395"/>
      <c r="GDJ185" s="395"/>
      <c r="GDK185" s="395"/>
      <c r="GDL185" s="395"/>
      <c r="GDM185" s="395"/>
      <c r="GDN185" s="395"/>
      <c r="GDO185" s="395"/>
      <c r="GDP185" s="395"/>
      <c r="GDQ185" s="395"/>
      <c r="GDR185" s="395"/>
      <c r="GDS185" s="395"/>
      <c r="GDT185" s="395"/>
      <c r="GDU185" s="395"/>
      <c r="GDV185" s="395"/>
      <c r="GDW185" s="395"/>
      <c r="GDX185" s="395"/>
      <c r="GDY185" s="395"/>
      <c r="GDZ185" s="395"/>
      <c r="GEA185" s="395"/>
      <c r="GEB185" s="395"/>
      <c r="GEC185" s="395"/>
      <c r="GED185" s="395"/>
      <c r="GEE185" s="395"/>
      <c r="GEF185" s="395"/>
      <c r="GEG185" s="395"/>
      <c r="GEH185" s="395"/>
      <c r="GEI185" s="395"/>
      <c r="GEJ185" s="395"/>
      <c r="GEK185" s="395"/>
      <c r="GEL185" s="395"/>
      <c r="GEM185" s="395"/>
      <c r="GEN185" s="395"/>
      <c r="GEO185" s="395"/>
      <c r="GEP185" s="395"/>
      <c r="GEQ185" s="395"/>
      <c r="GER185" s="395"/>
      <c r="GES185" s="395"/>
      <c r="GET185" s="395"/>
      <c r="GEU185" s="395"/>
      <c r="GEV185" s="395"/>
      <c r="GEW185" s="395"/>
      <c r="GEX185" s="395"/>
      <c r="GEY185" s="395"/>
      <c r="GEZ185" s="395"/>
      <c r="GFA185" s="395"/>
      <c r="GFB185" s="395"/>
      <c r="GFC185" s="395"/>
      <c r="GFD185" s="395"/>
      <c r="GFE185" s="395"/>
      <c r="GFF185" s="395"/>
      <c r="GFG185" s="395"/>
      <c r="GFH185" s="395"/>
      <c r="GFI185" s="395"/>
      <c r="GFJ185" s="395"/>
      <c r="GFK185" s="395"/>
      <c r="GFL185" s="395"/>
      <c r="GFM185" s="395"/>
      <c r="GFN185" s="395"/>
      <c r="GFO185" s="395"/>
      <c r="GFP185" s="395"/>
      <c r="GFQ185" s="395"/>
      <c r="GFR185" s="395"/>
      <c r="GFS185" s="395"/>
      <c r="GFT185" s="395"/>
      <c r="GFU185" s="395"/>
      <c r="GFV185" s="395"/>
      <c r="GFW185" s="395"/>
      <c r="GFX185" s="395"/>
      <c r="GFY185" s="395"/>
      <c r="GFZ185" s="395"/>
      <c r="GGA185" s="395"/>
      <c r="GGB185" s="395"/>
      <c r="GGC185" s="395"/>
      <c r="GGD185" s="395"/>
      <c r="GGE185" s="395"/>
      <c r="GGF185" s="395"/>
      <c r="GGG185" s="395"/>
      <c r="GGH185" s="395"/>
      <c r="GGI185" s="395"/>
      <c r="GGJ185" s="395"/>
      <c r="GGK185" s="395"/>
      <c r="GGL185" s="395"/>
      <c r="GGM185" s="395"/>
      <c r="GGN185" s="395"/>
      <c r="GGO185" s="395"/>
      <c r="GGP185" s="395"/>
      <c r="GGQ185" s="395"/>
      <c r="GGR185" s="395"/>
      <c r="GGS185" s="395"/>
      <c r="GGT185" s="395"/>
      <c r="GGU185" s="395"/>
      <c r="GGV185" s="395"/>
      <c r="GGW185" s="395"/>
      <c r="GGX185" s="395"/>
      <c r="GGY185" s="395"/>
      <c r="GGZ185" s="395"/>
      <c r="GHA185" s="395"/>
      <c r="GHB185" s="395"/>
      <c r="GHC185" s="395"/>
      <c r="GHD185" s="395"/>
      <c r="GHE185" s="395"/>
      <c r="GHF185" s="395"/>
      <c r="GHG185" s="395"/>
      <c r="GHH185" s="395"/>
      <c r="GHI185" s="395"/>
      <c r="GHJ185" s="395"/>
      <c r="GHK185" s="395"/>
      <c r="GHL185" s="395"/>
      <c r="GHM185" s="395"/>
      <c r="GHN185" s="395"/>
      <c r="GHO185" s="395"/>
      <c r="GHP185" s="395"/>
      <c r="GHQ185" s="395"/>
      <c r="GHR185" s="395"/>
      <c r="GHS185" s="395"/>
      <c r="GHT185" s="395"/>
      <c r="GHU185" s="395"/>
      <c r="GHV185" s="395"/>
      <c r="GHW185" s="395"/>
      <c r="GHX185" s="395"/>
      <c r="GHY185" s="395"/>
      <c r="GHZ185" s="395"/>
      <c r="GIA185" s="395"/>
      <c r="GIB185" s="395"/>
      <c r="GIC185" s="395"/>
      <c r="GID185" s="395"/>
      <c r="GIE185" s="395"/>
      <c r="GIF185" s="395"/>
      <c r="GIG185" s="395"/>
      <c r="GIH185" s="395"/>
      <c r="GII185" s="395"/>
      <c r="GIJ185" s="395"/>
      <c r="GIK185" s="395"/>
      <c r="GIL185" s="395"/>
      <c r="GIM185" s="395"/>
      <c r="GIN185" s="395"/>
      <c r="GIO185" s="395"/>
      <c r="GIP185" s="395"/>
      <c r="GIQ185" s="395"/>
      <c r="GIR185" s="395"/>
      <c r="GIS185" s="395"/>
      <c r="GIT185" s="395"/>
      <c r="GIU185" s="395"/>
      <c r="GIV185" s="395"/>
      <c r="GIW185" s="395"/>
      <c r="GIX185" s="395"/>
      <c r="GIY185" s="395"/>
      <c r="GIZ185" s="395"/>
      <c r="GJA185" s="395"/>
      <c r="GJB185" s="395"/>
      <c r="GJC185" s="395"/>
      <c r="GJD185" s="395"/>
      <c r="GJE185" s="395"/>
      <c r="GJF185" s="395"/>
      <c r="GJG185" s="395"/>
      <c r="GJH185" s="395"/>
      <c r="GJI185" s="395"/>
      <c r="GJJ185" s="395"/>
      <c r="GJK185" s="395"/>
      <c r="GJL185" s="395"/>
      <c r="GJM185" s="395"/>
      <c r="GJN185" s="395"/>
      <c r="GJO185" s="395"/>
      <c r="GJP185" s="395"/>
      <c r="GJQ185" s="395"/>
      <c r="GJR185" s="395"/>
      <c r="GJS185" s="395"/>
      <c r="GJT185" s="395"/>
      <c r="GJU185" s="395"/>
      <c r="GJV185" s="395"/>
      <c r="GJW185" s="395"/>
      <c r="GJX185" s="395"/>
      <c r="GJY185" s="395"/>
      <c r="GJZ185" s="395"/>
      <c r="GKA185" s="395"/>
      <c r="GKB185" s="395"/>
      <c r="GKC185" s="395"/>
      <c r="GKD185" s="395"/>
      <c r="GKE185" s="395"/>
      <c r="GKF185" s="395"/>
      <c r="GKG185" s="395"/>
      <c r="GKH185" s="395"/>
      <c r="GKI185" s="395"/>
      <c r="GKJ185" s="395"/>
      <c r="GKK185" s="395"/>
      <c r="GKL185" s="395"/>
      <c r="GKM185" s="395"/>
      <c r="GKN185" s="395"/>
      <c r="GKO185" s="395"/>
      <c r="GKP185" s="395"/>
      <c r="GKQ185" s="395"/>
      <c r="GKR185" s="395"/>
      <c r="GKS185" s="395"/>
      <c r="GKT185" s="395"/>
      <c r="GKU185" s="395"/>
      <c r="GKV185" s="395"/>
      <c r="GKW185" s="395"/>
      <c r="GKX185" s="395"/>
      <c r="GKY185" s="395"/>
      <c r="GKZ185" s="395"/>
      <c r="GLA185" s="395"/>
      <c r="GLB185" s="395"/>
      <c r="GLC185" s="395"/>
      <c r="GLD185" s="395"/>
      <c r="GLE185" s="395"/>
      <c r="GLF185" s="395"/>
      <c r="GLG185" s="395"/>
      <c r="GLH185" s="395"/>
      <c r="GLI185" s="395"/>
      <c r="GLJ185" s="395"/>
      <c r="GLK185" s="395"/>
      <c r="GLL185" s="395"/>
      <c r="GLM185" s="395"/>
      <c r="GLN185" s="395"/>
      <c r="GLO185" s="395"/>
      <c r="GLP185" s="395"/>
      <c r="GLQ185" s="395"/>
      <c r="GLR185" s="395"/>
      <c r="GLS185" s="395"/>
      <c r="GLT185" s="395"/>
      <c r="GLU185" s="395"/>
      <c r="GLV185" s="395"/>
      <c r="GLW185" s="395"/>
      <c r="GLX185" s="395"/>
      <c r="GLY185" s="395"/>
      <c r="GLZ185" s="395"/>
      <c r="GMA185" s="395"/>
      <c r="GMB185" s="395"/>
      <c r="GMC185" s="395"/>
      <c r="GMD185" s="395"/>
      <c r="GME185" s="395"/>
      <c r="GMF185" s="395"/>
      <c r="GMG185" s="395"/>
      <c r="GMH185" s="395"/>
      <c r="GMI185" s="395"/>
      <c r="GMJ185" s="395"/>
      <c r="GMK185" s="395"/>
      <c r="GML185" s="395"/>
      <c r="GMM185" s="395"/>
      <c r="GMN185" s="395"/>
      <c r="GMO185" s="395"/>
      <c r="GMP185" s="395"/>
      <c r="GMQ185" s="395"/>
      <c r="GMR185" s="395"/>
      <c r="GMS185" s="395"/>
      <c r="GMT185" s="395"/>
      <c r="GMU185" s="395"/>
      <c r="GMV185" s="395"/>
      <c r="GMW185" s="395"/>
      <c r="GMX185" s="395"/>
      <c r="GMY185" s="395"/>
      <c r="GMZ185" s="395"/>
      <c r="GNA185" s="395"/>
      <c r="GNB185" s="395"/>
      <c r="GNC185" s="395"/>
      <c r="GND185" s="395"/>
      <c r="GNE185" s="395"/>
      <c r="GNF185" s="395"/>
      <c r="GNG185" s="395"/>
      <c r="GNH185" s="395"/>
      <c r="GNI185" s="395"/>
      <c r="GNJ185" s="395"/>
      <c r="GNK185" s="395"/>
      <c r="GNL185" s="395"/>
      <c r="GNM185" s="395"/>
      <c r="GNN185" s="395"/>
      <c r="GNO185" s="395"/>
      <c r="GNP185" s="395"/>
      <c r="GNQ185" s="395"/>
      <c r="GNR185" s="395"/>
      <c r="GNS185" s="395"/>
      <c r="GNT185" s="395"/>
      <c r="GNU185" s="395"/>
      <c r="GNV185" s="395"/>
      <c r="GNW185" s="395"/>
      <c r="GNX185" s="395"/>
      <c r="GNY185" s="395"/>
      <c r="GNZ185" s="395"/>
      <c r="GOA185" s="395"/>
      <c r="GOB185" s="395"/>
      <c r="GOC185" s="395"/>
      <c r="GOD185" s="395"/>
      <c r="GOE185" s="395"/>
      <c r="GOF185" s="395"/>
      <c r="GOG185" s="395"/>
      <c r="GOH185" s="395"/>
      <c r="GOI185" s="395"/>
      <c r="GOJ185" s="395"/>
      <c r="GOK185" s="395"/>
      <c r="GOL185" s="395"/>
      <c r="GOM185" s="395"/>
      <c r="GON185" s="395"/>
      <c r="GOO185" s="395"/>
      <c r="GOP185" s="395"/>
      <c r="GOQ185" s="395"/>
      <c r="GOR185" s="395"/>
      <c r="GOS185" s="395"/>
      <c r="GOT185" s="395"/>
      <c r="GOU185" s="395"/>
      <c r="GOV185" s="395"/>
      <c r="GOW185" s="395"/>
      <c r="GOX185" s="395"/>
      <c r="GOY185" s="395"/>
      <c r="GOZ185" s="395"/>
      <c r="GPA185" s="395"/>
      <c r="GPB185" s="395"/>
      <c r="GPC185" s="395"/>
      <c r="GPD185" s="395"/>
      <c r="GPE185" s="395"/>
      <c r="GPF185" s="395"/>
      <c r="GPG185" s="395"/>
      <c r="GPH185" s="395"/>
      <c r="GPI185" s="395"/>
      <c r="GPJ185" s="395"/>
      <c r="GPK185" s="395"/>
      <c r="GPL185" s="395"/>
      <c r="GPM185" s="395"/>
      <c r="GPN185" s="395"/>
      <c r="GPO185" s="395"/>
      <c r="GPP185" s="395"/>
      <c r="GPQ185" s="395"/>
      <c r="GPR185" s="395"/>
      <c r="GPS185" s="395"/>
      <c r="GPT185" s="395"/>
      <c r="GPU185" s="395"/>
      <c r="GPV185" s="395"/>
      <c r="GPW185" s="395"/>
      <c r="GPX185" s="395"/>
      <c r="GPY185" s="395"/>
      <c r="GPZ185" s="395"/>
      <c r="GQA185" s="395"/>
      <c r="GQB185" s="395"/>
      <c r="GQC185" s="395"/>
      <c r="GQD185" s="395"/>
      <c r="GQE185" s="395"/>
      <c r="GQF185" s="395"/>
      <c r="GQG185" s="395"/>
      <c r="GQH185" s="395"/>
      <c r="GQI185" s="395"/>
      <c r="GQJ185" s="395"/>
      <c r="GQK185" s="395"/>
      <c r="GQL185" s="395"/>
      <c r="GQM185" s="395"/>
      <c r="GQN185" s="395"/>
      <c r="GQO185" s="395"/>
      <c r="GQP185" s="395"/>
      <c r="GQQ185" s="395"/>
      <c r="GQR185" s="395"/>
      <c r="GQS185" s="395"/>
      <c r="GQT185" s="395"/>
      <c r="GQU185" s="395"/>
      <c r="GQV185" s="395"/>
      <c r="GQW185" s="395"/>
      <c r="GQX185" s="395"/>
      <c r="GQY185" s="395"/>
      <c r="GQZ185" s="395"/>
      <c r="GRA185" s="395"/>
      <c r="GRB185" s="395"/>
      <c r="GRC185" s="395"/>
      <c r="GRD185" s="395"/>
      <c r="GRE185" s="395"/>
      <c r="GRF185" s="395"/>
      <c r="GRG185" s="395"/>
      <c r="GRH185" s="395"/>
      <c r="GRI185" s="395"/>
      <c r="GRJ185" s="395"/>
      <c r="GRK185" s="395"/>
      <c r="GRL185" s="395"/>
      <c r="GRM185" s="395"/>
      <c r="GRN185" s="395"/>
      <c r="GRO185" s="395"/>
      <c r="GRP185" s="395"/>
      <c r="GRQ185" s="395"/>
      <c r="GRR185" s="395"/>
      <c r="GRS185" s="395"/>
      <c r="GRT185" s="395"/>
      <c r="GRU185" s="395"/>
      <c r="GRV185" s="395"/>
      <c r="GRW185" s="395"/>
      <c r="GRX185" s="395"/>
      <c r="GRY185" s="395"/>
      <c r="GRZ185" s="395"/>
      <c r="GSA185" s="395"/>
      <c r="GSB185" s="395"/>
      <c r="GSC185" s="395"/>
      <c r="GSD185" s="395"/>
      <c r="GSE185" s="395"/>
      <c r="GSF185" s="395"/>
      <c r="GSG185" s="395"/>
      <c r="GSH185" s="395"/>
      <c r="GSI185" s="395"/>
      <c r="GSJ185" s="395"/>
      <c r="GSK185" s="395"/>
      <c r="GSL185" s="395"/>
      <c r="GSM185" s="395"/>
      <c r="GSN185" s="395"/>
      <c r="GSO185" s="395"/>
      <c r="GSP185" s="395"/>
      <c r="GSQ185" s="395"/>
      <c r="GSR185" s="395"/>
      <c r="GSS185" s="395"/>
      <c r="GST185" s="395"/>
      <c r="GSU185" s="395"/>
      <c r="GSV185" s="395"/>
      <c r="GSW185" s="395"/>
      <c r="GSX185" s="395"/>
      <c r="GSY185" s="395"/>
      <c r="GSZ185" s="395"/>
      <c r="GTA185" s="395"/>
      <c r="GTB185" s="395"/>
      <c r="GTC185" s="395"/>
      <c r="GTD185" s="395"/>
      <c r="GTE185" s="395"/>
      <c r="GTF185" s="395"/>
      <c r="GTG185" s="395"/>
      <c r="GTH185" s="395"/>
      <c r="GTI185" s="395"/>
      <c r="GTJ185" s="395"/>
      <c r="GTK185" s="395"/>
      <c r="GTL185" s="395"/>
      <c r="GTM185" s="395"/>
      <c r="GTN185" s="395"/>
      <c r="GTO185" s="395"/>
      <c r="GTP185" s="395"/>
      <c r="GTQ185" s="395"/>
      <c r="GTR185" s="395"/>
      <c r="GTS185" s="395"/>
      <c r="GTT185" s="395"/>
      <c r="GTU185" s="395"/>
      <c r="GTV185" s="395"/>
      <c r="GTW185" s="395"/>
      <c r="GTX185" s="395"/>
      <c r="GTY185" s="395"/>
      <c r="GTZ185" s="395"/>
      <c r="GUA185" s="395"/>
      <c r="GUB185" s="395"/>
      <c r="GUC185" s="395"/>
      <c r="GUD185" s="395"/>
      <c r="GUE185" s="395"/>
      <c r="GUF185" s="395"/>
      <c r="GUG185" s="395"/>
      <c r="GUH185" s="395"/>
      <c r="GUI185" s="395"/>
      <c r="GUJ185" s="395"/>
      <c r="GUK185" s="395"/>
      <c r="GUL185" s="395"/>
      <c r="GUM185" s="395"/>
      <c r="GUN185" s="395"/>
      <c r="GUO185" s="395"/>
      <c r="GUP185" s="395"/>
      <c r="GUQ185" s="395"/>
      <c r="GUR185" s="395"/>
      <c r="GUS185" s="395"/>
      <c r="GUT185" s="395"/>
      <c r="GUU185" s="395"/>
      <c r="GUV185" s="395"/>
      <c r="GUW185" s="395"/>
      <c r="GUX185" s="395"/>
      <c r="GUY185" s="395"/>
      <c r="GUZ185" s="395"/>
      <c r="GVA185" s="395"/>
      <c r="GVB185" s="395"/>
      <c r="GVC185" s="395"/>
      <c r="GVD185" s="395"/>
      <c r="GVE185" s="395"/>
      <c r="GVF185" s="395"/>
      <c r="GVG185" s="395"/>
      <c r="GVH185" s="395"/>
      <c r="GVI185" s="395"/>
      <c r="GVJ185" s="395"/>
      <c r="GVK185" s="395"/>
      <c r="GVL185" s="395"/>
      <c r="GVM185" s="395"/>
      <c r="GVN185" s="395"/>
      <c r="GVO185" s="395"/>
      <c r="GVP185" s="395"/>
      <c r="GVQ185" s="395"/>
      <c r="GVR185" s="395"/>
      <c r="GVS185" s="395"/>
      <c r="GVT185" s="395"/>
      <c r="GVU185" s="395"/>
      <c r="GVV185" s="395"/>
      <c r="GVW185" s="395"/>
      <c r="GVX185" s="395"/>
      <c r="GVY185" s="395"/>
      <c r="GVZ185" s="395"/>
      <c r="GWA185" s="395"/>
      <c r="GWB185" s="395"/>
      <c r="GWC185" s="395"/>
      <c r="GWD185" s="395"/>
      <c r="GWE185" s="395"/>
      <c r="GWF185" s="395"/>
      <c r="GWG185" s="395"/>
      <c r="GWH185" s="395"/>
      <c r="GWI185" s="395"/>
      <c r="GWJ185" s="395"/>
      <c r="GWK185" s="395"/>
      <c r="GWL185" s="395"/>
      <c r="GWM185" s="395"/>
      <c r="GWN185" s="395"/>
      <c r="GWO185" s="395"/>
      <c r="GWP185" s="395"/>
      <c r="GWQ185" s="395"/>
      <c r="GWR185" s="395"/>
      <c r="GWS185" s="395"/>
      <c r="GWT185" s="395"/>
      <c r="GWU185" s="395"/>
      <c r="GWV185" s="395"/>
      <c r="GWW185" s="395"/>
      <c r="GWX185" s="395"/>
      <c r="GWY185" s="395"/>
      <c r="GWZ185" s="395"/>
      <c r="GXA185" s="395"/>
      <c r="GXB185" s="395"/>
      <c r="GXC185" s="395"/>
      <c r="GXD185" s="395"/>
      <c r="GXE185" s="395"/>
      <c r="GXF185" s="395"/>
      <c r="GXG185" s="395"/>
      <c r="GXH185" s="395"/>
      <c r="GXI185" s="395"/>
      <c r="GXJ185" s="395"/>
      <c r="GXK185" s="395"/>
      <c r="GXL185" s="395"/>
      <c r="GXM185" s="395"/>
      <c r="GXN185" s="395"/>
      <c r="GXO185" s="395"/>
      <c r="GXP185" s="395"/>
      <c r="GXQ185" s="395"/>
      <c r="GXR185" s="395"/>
      <c r="GXS185" s="395"/>
      <c r="GXT185" s="395"/>
      <c r="GXU185" s="395"/>
      <c r="GXV185" s="395"/>
      <c r="GXW185" s="395"/>
      <c r="GXX185" s="395"/>
      <c r="GXY185" s="395"/>
      <c r="GXZ185" s="395"/>
      <c r="GYA185" s="395"/>
      <c r="GYB185" s="395"/>
      <c r="GYC185" s="395"/>
      <c r="GYD185" s="395"/>
      <c r="GYE185" s="395"/>
      <c r="GYF185" s="395"/>
      <c r="GYG185" s="395"/>
      <c r="GYH185" s="395"/>
      <c r="GYI185" s="395"/>
      <c r="GYJ185" s="395"/>
      <c r="GYK185" s="395"/>
      <c r="GYL185" s="395"/>
      <c r="GYM185" s="395"/>
      <c r="GYN185" s="395"/>
      <c r="GYO185" s="395"/>
      <c r="GYP185" s="395"/>
      <c r="GYQ185" s="395"/>
      <c r="GYR185" s="395"/>
      <c r="GYS185" s="395"/>
      <c r="GYT185" s="395"/>
      <c r="GYU185" s="395"/>
      <c r="GYV185" s="395"/>
      <c r="GYW185" s="395"/>
      <c r="GYX185" s="395"/>
      <c r="GYY185" s="395"/>
      <c r="GYZ185" s="395"/>
      <c r="GZA185" s="395"/>
      <c r="GZB185" s="395"/>
      <c r="GZC185" s="395"/>
      <c r="GZD185" s="395"/>
      <c r="GZE185" s="395"/>
      <c r="GZF185" s="395"/>
      <c r="GZG185" s="395"/>
      <c r="GZH185" s="395"/>
      <c r="GZI185" s="395"/>
      <c r="GZJ185" s="395"/>
      <c r="GZK185" s="395"/>
      <c r="GZL185" s="395"/>
      <c r="GZM185" s="395"/>
      <c r="GZN185" s="395"/>
      <c r="GZO185" s="395"/>
      <c r="GZP185" s="395"/>
      <c r="GZQ185" s="395"/>
      <c r="GZR185" s="395"/>
      <c r="GZS185" s="395"/>
      <c r="GZT185" s="395"/>
      <c r="GZU185" s="395"/>
      <c r="GZV185" s="395"/>
      <c r="GZW185" s="395"/>
      <c r="GZX185" s="395"/>
      <c r="GZY185" s="395"/>
      <c r="GZZ185" s="395"/>
      <c r="HAA185" s="395"/>
      <c r="HAB185" s="395"/>
      <c r="HAC185" s="395"/>
      <c r="HAD185" s="395"/>
      <c r="HAE185" s="395"/>
      <c r="HAF185" s="395"/>
      <c r="HAG185" s="395"/>
      <c r="HAH185" s="395"/>
      <c r="HAI185" s="395"/>
      <c r="HAJ185" s="395"/>
      <c r="HAK185" s="395"/>
      <c r="HAL185" s="395"/>
      <c r="HAM185" s="395"/>
      <c r="HAN185" s="395"/>
      <c r="HAO185" s="395"/>
      <c r="HAP185" s="395"/>
      <c r="HAQ185" s="395"/>
      <c r="HAR185" s="395"/>
      <c r="HAS185" s="395"/>
      <c r="HAT185" s="395"/>
      <c r="HAU185" s="395"/>
      <c r="HAV185" s="395"/>
      <c r="HAW185" s="395"/>
      <c r="HAX185" s="395"/>
      <c r="HAY185" s="395"/>
      <c r="HAZ185" s="395"/>
      <c r="HBA185" s="395"/>
      <c r="HBB185" s="395"/>
      <c r="HBC185" s="395"/>
      <c r="HBD185" s="395"/>
      <c r="HBE185" s="395"/>
      <c r="HBF185" s="395"/>
      <c r="HBG185" s="395"/>
      <c r="HBH185" s="395"/>
      <c r="HBI185" s="395"/>
      <c r="HBJ185" s="395"/>
      <c r="HBK185" s="395"/>
      <c r="HBL185" s="395"/>
      <c r="HBM185" s="395"/>
      <c r="HBN185" s="395"/>
      <c r="HBO185" s="395"/>
      <c r="HBP185" s="395"/>
      <c r="HBQ185" s="395"/>
      <c r="HBR185" s="395"/>
      <c r="HBS185" s="395"/>
      <c r="HBT185" s="395"/>
      <c r="HBU185" s="395"/>
      <c r="HBV185" s="395"/>
      <c r="HBW185" s="395"/>
      <c r="HBX185" s="395"/>
      <c r="HBY185" s="395"/>
      <c r="HBZ185" s="395"/>
      <c r="HCA185" s="395"/>
      <c r="HCB185" s="395"/>
      <c r="HCC185" s="395"/>
      <c r="HCD185" s="395"/>
      <c r="HCE185" s="395"/>
      <c r="HCF185" s="395"/>
      <c r="HCG185" s="395"/>
      <c r="HCH185" s="395"/>
      <c r="HCI185" s="395"/>
      <c r="HCJ185" s="395"/>
      <c r="HCK185" s="395"/>
      <c r="HCL185" s="395"/>
      <c r="HCM185" s="395"/>
      <c r="HCN185" s="395"/>
      <c r="HCO185" s="395"/>
      <c r="HCP185" s="395"/>
      <c r="HCQ185" s="395"/>
      <c r="HCR185" s="395"/>
      <c r="HCS185" s="395"/>
      <c r="HCT185" s="395"/>
      <c r="HCU185" s="395"/>
      <c r="HCV185" s="395"/>
      <c r="HCW185" s="395"/>
      <c r="HCX185" s="395"/>
      <c r="HCY185" s="395"/>
      <c r="HCZ185" s="395"/>
      <c r="HDA185" s="395"/>
      <c r="HDB185" s="395"/>
      <c r="HDC185" s="395"/>
      <c r="HDD185" s="395"/>
      <c r="HDE185" s="395"/>
      <c r="HDF185" s="395"/>
      <c r="HDG185" s="395"/>
      <c r="HDH185" s="395"/>
      <c r="HDI185" s="395"/>
      <c r="HDJ185" s="395"/>
      <c r="HDK185" s="395"/>
      <c r="HDL185" s="395"/>
      <c r="HDM185" s="395"/>
      <c r="HDN185" s="395"/>
      <c r="HDO185" s="395"/>
      <c r="HDP185" s="395"/>
      <c r="HDQ185" s="395"/>
      <c r="HDR185" s="395"/>
      <c r="HDS185" s="395"/>
      <c r="HDT185" s="395"/>
      <c r="HDU185" s="395"/>
      <c r="HDV185" s="395"/>
      <c r="HDW185" s="395"/>
      <c r="HDX185" s="395"/>
      <c r="HDY185" s="395"/>
      <c r="HDZ185" s="395"/>
      <c r="HEA185" s="395"/>
      <c r="HEB185" s="395"/>
      <c r="HEC185" s="395"/>
      <c r="HED185" s="395"/>
      <c r="HEE185" s="395"/>
      <c r="HEF185" s="395"/>
      <c r="HEG185" s="395"/>
      <c r="HEH185" s="395"/>
      <c r="HEI185" s="395"/>
      <c r="HEJ185" s="395"/>
      <c r="HEK185" s="395"/>
      <c r="HEL185" s="395"/>
      <c r="HEM185" s="395"/>
      <c r="HEN185" s="395"/>
      <c r="HEO185" s="395"/>
      <c r="HEP185" s="395"/>
      <c r="HEQ185" s="395"/>
      <c r="HER185" s="395"/>
      <c r="HES185" s="395"/>
      <c r="HET185" s="395"/>
      <c r="HEU185" s="395"/>
      <c r="HEV185" s="395"/>
      <c r="HEW185" s="395"/>
      <c r="HEX185" s="395"/>
      <c r="HEY185" s="395"/>
      <c r="HEZ185" s="395"/>
      <c r="HFA185" s="395"/>
      <c r="HFB185" s="395"/>
      <c r="HFC185" s="395"/>
      <c r="HFD185" s="395"/>
      <c r="HFE185" s="395"/>
      <c r="HFF185" s="395"/>
      <c r="HFG185" s="395"/>
      <c r="HFH185" s="395"/>
      <c r="HFI185" s="395"/>
      <c r="HFJ185" s="395"/>
      <c r="HFK185" s="395"/>
      <c r="HFL185" s="395"/>
      <c r="HFM185" s="395"/>
      <c r="HFN185" s="395"/>
      <c r="HFO185" s="395"/>
      <c r="HFP185" s="395"/>
      <c r="HFQ185" s="395"/>
      <c r="HFR185" s="395"/>
      <c r="HFS185" s="395"/>
      <c r="HFT185" s="395"/>
      <c r="HFU185" s="395"/>
      <c r="HFV185" s="395"/>
      <c r="HFW185" s="395"/>
      <c r="HFX185" s="395"/>
      <c r="HFY185" s="395"/>
      <c r="HFZ185" s="395"/>
      <c r="HGA185" s="395"/>
      <c r="HGB185" s="395"/>
      <c r="HGC185" s="395"/>
      <c r="HGD185" s="395"/>
      <c r="HGE185" s="395"/>
      <c r="HGF185" s="395"/>
      <c r="HGG185" s="395"/>
      <c r="HGH185" s="395"/>
      <c r="HGI185" s="395"/>
      <c r="HGJ185" s="395"/>
      <c r="HGK185" s="395"/>
      <c r="HGL185" s="395"/>
      <c r="HGM185" s="395"/>
      <c r="HGN185" s="395"/>
      <c r="HGO185" s="395"/>
      <c r="HGP185" s="395"/>
      <c r="HGQ185" s="395"/>
      <c r="HGR185" s="395"/>
      <c r="HGS185" s="395"/>
      <c r="HGT185" s="395"/>
      <c r="HGU185" s="395"/>
      <c r="HGV185" s="395"/>
      <c r="HGW185" s="395"/>
      <c r="HGX185" s="395"/>
      <c r="HGY185" s="395"/>
      <c r="HGZ185" s="395"/>
      <c r="HHA185" s="395"/>
      <c r="HHB185" s="395"/>
      <c r="HHC185" s="395"/>
      <c r="HHD185" s="395"/>
      <c r="HHE185" s="395"/>
      <c r="HHF185" s="395"/>
      <c r="HHG185" s="395"/>
      <c r="HHH185" s="395"/>
      <c r="HHI185" s="395"/>
      <c r="HHJ185" s="395"/>
      <c r="HHK185" s="395"/>
      <c r="HHL185" s="395"/>
      <c r="HHM185" s="395"/>
      <c r="HHN185" s="395"/>
      <c r="HHO185" s="395"/>
      <c r="HHP185" s="395"/>
      <c r="HHQ185" s="395"/>
      <c r="HHR185" s="395"/>
      <c r="HHS185" s="395"/>
      <c r="HHT185" s="395"/>
      <c r="HHU185" s="395"/>
      <c r="HHV185" s="395"/>
      <c r="HHW185" s="395"/>
      <c r="HHX185" s="395"/>
      <c r="HHY185" s="395"/>
      <c r="HHZ185" s="395"/>
      <c r="HIA185" s="395"/>
      <c r="HIB185" s="395"/>
      <c r="HIC185" s="395"/>
      <c r="HID185" s="395"/>
      <c r="HIE185" s="395"/>
      <c r="HIF185" s="395"/>
      <c r="HIG185" s="395"/>
      <c r="HIH185" s="395"/>
      <c r="HII185" s="395"/>
      <c r="HIJ185" s="395"/>
      <c r="HIK185" s="395"/>
      <c r="HIL185" s="395"/>
      <c r="HIM185" s="395"/>
      <c r="HIN185" s="395"/>
      <c r="HIO185" s="395"/>
      <c r="HIP185" s="395"/>
      <c r="HIQ185" s="395"/>
      <c r="HIR185" s="395"/>
      <c r="HIS185" s="395"/>
      <c r="HIT185" s="395"/>
      <c r="HIU185" s="395"/>
      <c r="HIV185" s="395"/>
      <c r="HIW185" s="395"/>
      <c r="HIX185" s="395"/>
      <c r="HIY185" s="395"/>
      <c r="HIZ185" s="395"/>
      <c r="HJA185" s="395"/>
      <c r="HJB185" s="395"/>
      <c r="HJC185" s="395"/>
      <c r="HJD185" s="395"/>
      <c r="HJE185" s="395"/>
      <c r="HJF185" s="395"/>
      <c r="HJG185" s="395"/>
      <c r="HJH185" s="395"/>
      <c r="HJI185" s="395"/>
      <c r="HJJ185" s="395"/>
      <c r="HJK185" s="395"/>
      <c r="HJL185" s="395"/>
      <c r="HJM185" s="395"/>
      <c r="HJN185" s="395"/>
      <c r="HJO185" s="395"/>
      <c r="HJP185" s="395"/>
      <c r="HJQ185" s="395"/>
      <c r="HJR185" s="395"/>
      <c r="HJS185" s="395"/>
      <c r="HJT185" s="395"/>
      <c r="HJU185" s="395"/>
      <c r="HJV185" s="395"/>
      <c r="HJW185" s="395"/>
      <c r="HJX185" s="395"/>
      <c r="HJY185" s="395"/>
      <c r="HJZ185" s="395"/>
      <c r="HKA185" s="395"/>
      <c r="HKB185" s="395"/>
      <c r="HKC185" s="395"/>
      <c r="HKD185" s="395"/>
      <c r="HKE185" s="395"/>
      <c r="HKF185" s="395"/>
      <c r="HKG185" s="395"/>
      <c r="HKH185" s="395"/>
      <c r="HKI185" s="395"/>
      <c r="HKJ185" s="395"/>
      <c r="HKK185" s="395"/>
      <c r="HKL185" s="395"/>
      <c r="HKM185" s="395"/>
      <c r="HKN185" s="395"/>
      <c r="HKO185" s="395"/>
      <c r="HKP185" s="395"/>
      <c r="HKQ185" s="395"/>
      <c r="HKR185" s="395"/>
      <c r="HKS185" s="395"/>
      <c r="HKT185" s="395"/>
      <c r="HKU185" s="395"/>
      <c r="HKV185" s="395"/>
      <c r="HKW185" s="395"/>
      <c r="HKX185" s="395"/>
      <c r="HKY185" s="395"/>
      <c r="HKZ185" s="395"/>
      <c r="HLA185" s="395"/>
      <c r="HLB185" s="395"/>
      <c r="HLC185" s="395"/>
      <c r="HLD185" s="395"/>
      <c r="HLE185" s="395"/>
      <c r="HLF185" s="395"/>
      <c r="HLG185" s="395"/>
      <c r="HLH185" s="395"/>
      <c r="HLI185" s="395"/>
      <c r="HLJ185" s="395"/>
      <c r="HLK185" s="395"/>
      <c r="HLL185" s="395"/>
      <c r="HLM185" s="395"/>
      <c r="HLN185" s="395"/>
      <c r="HLO185" s="395"/>
      <c r="HLP185" s="395"/>
      <c r="HLQ185" s="395"/>
      <c r="HLR185" s="395"/>
      <c r="HLS185" s="395"/>
      <c r="HLT185" s="395"/>
      <c r="HLU185" s="395"/>
      <c r="HLV185" s="395"/>
      <c r="HLW185" s="395"/>
      <c r="HLX185" s="395"/>
      <c r="HLY185" s="395"/>
      <c r="HLZ185" s="395"/>
      <c r="HMA185" s="395"/>
      <c r="HMB185" s="395"/>
      <c r="HMC185" s="395"/>
      <c r="HMD185" s="395"/>
      <c r="HME185" s="395"/>
      <c r="HMF185" s="395"/>
      <c r="HMG185" s="395"/>
      <c r="HMH185" s="395"/>
      <c r="HMI185" s="395"/>
      <c r="HMJ185" s="395"/>
      <c r="HMK185" s="395"/>
      <c r="HML185" s="395"/>
      <c r="HMM185" s="395"/>
      <c r="HMN185" s="395"/>
      <c r="HMO185" s="395"/>
      <c r="HMP185" s="395"/>
      <c r="HMQ185" s="395"/>
      <c r="HMR185" s="395"/>
      <c r="HMS185" s="395"/>
      <c r="HMT185" s="395"/>
      <c r="HMU185" s="395"/>
      <c r="HMV185" s="395"/>
      <c r="HMW185" s="395"/>
      <c r="HMX185" s="395"/>
      <c r="HMY185" s="395"/>
      <c r="HMZ185" s="395"/>
      <c r="HNA185" s="395"/>
      <c r="HNB185" s="395"/>
      <c r="HNC185" s="395"/>
      <c r="HND185" s="395"/>
      <c r="HNE185" s="395"/>
      <c r="HNF185" s="395"/>
      <c r="HNG185" s="395"/>
      <c r="HNH185" s="395"/>
      <c r="HNI185" s="395"/>
      <c r="HNJ185" s="395"/>
      <c r="HNK185" s="395"/>
      <c r="HNL185" s="395"/>
      <c r="HNM185" s="395"/>
      <c r="HNN185" s="395"/>
      <c r="HNO185" s="395"/>
      <c r="HNP185" s="395"/>
      <c r="HNQ185" s="395"/>
      <c r="HNR185" s="395"/>
      <c r="HNS185" s="395"/>
      <c r="HNT185" s="395"/>
      <c r="HNU185" s="395"/>
      <c r="HNV185" s="395"/>
      <c r="HNW185" s="395"/>
      <c r="HNX185" s="395"/>
      <c r="HNY185" s="395"/>
      <c r="HNZ185" s="395"/>
      <c r="HOA185" s="395"/>
      <c r="HOB185" s="395"/>
      <c r="HOC185" s="395"/>
      <c r="HOD185" s="395"/>
      <c r="HOE185" s="395"/>
      <c r="HOF185" s="395"/>
      <c r="HOG185" s="395"/>
      <c r="HOH185" s="395"/>
      <c r="HOI185" s="395"/>
      <c r="HOJ185" s="395"/>
      <c r="HOK185" s="395"/>
      <c r="HOL185" s="395"/>
      <c r="HOM185" s="395"/>
      <c r="HON185" s="395"/>
      <c r="HOO185" s="395"/>
      <c r="HOP185" s="395"/>
      <c r="HOQ185" s="395"/>
      <c r="HOR185" s="395"/>
      <c r="HOS185" s="395"/>
      <c r="HOT185" s="395"/>
      <c r="HOU185" s="395"/>
      <c r="HOV185" s="395"/>
      <c r="HOW185" s="395"/>
      <c r="HOX185" s="395"/>
      <c r="HOY185" s="395"/>
      <c r="HOZ185" s="395"/>
      <c r="HPA185" s="395"/>
      <c r="HPB185" s="395"/>
      <c r="HPC185" s="395"/>
      <c r="HPD185" s="395"/>
      <c r="HPE185" s="395"/>
      <c r="HPF185" s="395"/>
      <c r="HPG185" s="395"/>
      <c r="HPH185" s="395"/>
      <c r="HPI185" s="395"/>
      <c r="HPJ185" s="395"/>
      <c r="HPK185" s="395"/>
      <c r="HPL185" s="395"/>
      <c r="HPM185" s="395"/>
      <c r="HPN185" s="395"/>
      <c r="HPO185" s="395"/>
      <c r="HPP185" s="395"/>
      <c r="HPQ185" s="395"/>
      <c r="HPR185" s="395"/>
      <c r="HPS185" s="395"/>
      <c r="HPT185" s="395"/>
      <c r="HPU185" s="395"/>
      <c r="HPV185" s="395"/>
      <c r="HPW185" s="395"/>
      <c r="HPX185" s="395"/>
      <c r="HPY185" s="395"/>
      <c r="HPZ185" s="395"/>
      <c r="HQA185" s="395"/>
      <c r="HQB185" s="395"/>
      <c r="HQC185" s="395"/>
      <c r="HQD185" s="395"/>
      <c r="HQE185" s="395"/>
      <c r="HQF185" s="395"/>
      <c r="HQG185" s="395"/>
      <c r="HQH185" s="395"/>
      <c r="HQI185" s="395"/>
      <c r="HQJ185" s="395"/>
      <c r="HQK185" s="395"/>
      <c r="HQL185" s="395"/>
      <c r="HQM185" s="395"/>
      <c r="HQN185" s="395"/>
      <c r="HQO185" s="395"/>
      <c r="HQP185" s="395"/>
      <c r="HQQ185" s="395"/>
      <c r="HQR185" s="395"/>
      <c r="HQS185" s="395"/>
      <c r="HQT185" s="395"/>
      <c r="HQU185" s="395"/>
      <c r="HQV185" s="395"/>
      <c r="HQW185" s="395"/>
      <c r="HQX185" s="395"/>
      <c r="HQY185" s="395"/>
      <c r="HQZ185" s="395"/>
      <c r="HRA185" s="395"/>
      <c r="HRB185" s="395"/>
      <c r="HRC185" s="395"/>
      <c r="HRD185" s="395"/>
      <c r="HRE185" s="395"/>
      <c r="HRF185" s="395"/>
      <c r="HRG185" s="395"/>
      <c r="HRH185" s="395"/>
      <c r="HRI185" s="395"/>
      <c r="HRJ185" s="395"/>
      <c r="HRK185" s="395"/>
      <c r="HRL185" s="395"/>
      <c r="HRM185" s="395"/>
      <c r="HRN185" s="395"/>
      <c r="HRO185" s="395"/>
      <c r="HRP185" s="395"/>
      <c r="HRQ185" s="395"/>
      <c r="HRR185" s="395"/>
      <c r="HRS185" s="395"/>
      <c r="HRT185" s="395"/>
      <c r="HRU185" s="395"/>
      <c r="HRV185" s="395"/>
      <c r="HRW185" s="395"/>
      <c r="HRX185" s="395"/>
      <c r="HRY185" s="395"/>
      <c r="HRZ185" s="395"/>
      <c r="HSA185" s="395"/>
      <c r="HSB185" s="395"/>
      <c r="HSC185" s="395"/>
      <c r="HSD185" s="395"/>
      <c r="HSE185" s="395"/>
      <c r="HSF185" s="395"/>
      <c r="HSG185" s="395"/>
      <c r="HSH185" s="395"/>
      <c r="HSI185" s="395"/>
      <c r="HSJ185" s="395"/>
      <c r="HSK185" s="395"/>
      <c r="HSL185" s="395"/>
      <c r="HSM185" s="395"/>
      <c r="HSN185" s="395"/>
      <c r="HSO185" s="395"/>
      <c r="HSP185" s="395"/>
      <c r="HSQ185" s="395"/>
      <c r="HSR185" s="395"/>
      <c r="HSS185" s="395"/>
      <c r="HST185" s="395"/>
      <c r="HSU185" s="395"/>
      <c r="HSV185" s="395"/>
      <c r="HSW185" s="395"/>
      <c r="HSX185" s="395"/>
      <c r="HSY185" s="395"/>
      <c r="HSZ185" s="395"/>
      <c r="HTA185" s="395"/>
      <c r="HTB185" s="395"/>
      <c r="HTC185" s="395"/>
      <c r="HTD185" s="395"/>
      <c r="HTE185" s="395"/>
      <c r="HTF185" s="395"/>
      <c r="HTG185" s="395"/>
      <c r="HTH185" s="395"/>
      <c r="HTI185" s="395"/>
      <c r="HTJ185" s="395"/>
      <c r="HTK185" s="395"/>
      <c r="HTL185" s="395"/>
      <c r="HTM185" s="395"/>
      <c r="HTN185" s="395"/>
      <c r="HTO185" s="395"/>
      <c r="HTP185" s="395"/>
      <c r="HTQ185" s="395"/>
      <c r="HTR185" s="395"/>
      <c r="HTS185" s="395"/>
      <c r="HTT185" s="395"/>
      <c r="HTU185" s="395"/>
      <c r="HTV185" s="395"/>
      <c r="HTW185" s="395"/>
      <c r="HTX185" s="395"/>
      <c r="HTY185" s="395"/>
      <c r="HTZ185" s="395"/>
      <c r="HUA185" s="395"/>
      <c r="HUB185" s="395"/>
      <c r="HUC185" s="395"/>
      <c r="HUD185" s="395"/>
      <c r="HUE185" s="395"/>
      <c r="HUF185" s="395"/>
      <c r="HUG185" s="395"/>
      <c r="HUH185" s="395"/>
      <c r="HUI185" s="395"/>
      <c r="HUJ185" s="395"/>
      <c r="HUK185" s="395"/>
      <c r="HUL185" s="395"/>
      <c r="HUM185" s="395"/>
      <c r="HUN185" s="395"/>
      <c r="HUO185" s="395"/>
      <c r="HUP185" s="395"/>
      <c r="HUQ185" s="395"/>
      <c r="HUR185" s="395"/>
      <c r="HUS185" s="395"/>
      <c r="HUT185" s="395"/>
      <c r="HUU185" s="395"/>
      <c r="HUV185" s="395"/>
      <c r="HUW185" s="395"/>
      <c r="HUX185" s="395"/>
      <c r="HUY185" s="395"/>
      <c r="HUZ185" s="395"/>
      <c r="HVA185" s="395"/>
      <c r="HVB185" s="395"/>
      <c r="HVC185" s="395"/>
      <c r="HVD185" s="395"/>
      <c r="HVE185" s="395"/>
      <c r="HVF185" s="395"/>
      <c r="HVG185" s="395"/>
      <c r="HVH185" s="395"/>
      <c r="HVI185" s="395"/>
      <c r="HVJ185" s="395"/>
      <c r="HVK185" s="395"/>
      <c r="HVL185" s="395"/>
      <c r="HVM185" s="395"/>
      <c r="HVN185" s="395"/>
      <c r="HVO185" s="395"/>
      <c r="HVP185" s="395"/>
      <c r="HVQ185" s="395"/>
      <c r="HVR185" s="395"/>
      <c r="HVS185" s="395"/>
      <c r="HVT185" s="395"/>
      <c r="HVU185" s="395"/>
      <c r="HVV185" s="395"/>
      <c r="HVW185" s="395"/>
      <c r="HVX185" s="395"/>
      <c r="HVY185" s="395"/>
      <c r="HVZ185" s="395"/>
      <c r="HWA185" s="395"/>
      <c r="HWB185" s="395"/>
      <c r="HWC185" s="395"/>
      <c r="HWD185" s="395"/>
      <c r="HWE185" s="395"/>
      <c r="HWF185" s="395"/>
      <c r="HWG185" s="395"/>
      <c r="HWH185" s="395"/>
      <c r="HWI185" s="395"/>
      <c r="HWJ185" s="395"/>
      <c r="HWK185" s="395"/>
      <c r="HWL185" s="395"/>
      <c r="HWM185" s="395"/>
      <c r="HWN185" s="395"/>
      <c r="HWO185" s="395"/>
      <c r="HWP185" s="395"/>
      <c r="HWQ185" s="395"/>
      <c r="HWR185" s="395"/>
      <c r="HWS185" s="395"/>
      <c r="HWT185" s="395"/>
      <c r="HWU185" s="395"/>
      <c r="HWV185" s="395"/>
      <c r="HWW185" s="395"/>
      <c r="HWX185" s="395"/>
      <c r="HWY185" s="395"/>
      <c r="HWZ185" s="395"/>
      <c r="HXA185" s="395"/>
      <c r="HXB185" s="395"/>
      <c r="HXC185" s="395"/>
      <c r="HXD185" s="395"/>
      <c r="HXE185" s="395"/>
      <c r="HXF185" s="395"/>
      <c r="HXG185" s="395"/>
      <c r="HXH185" s="395"/>
      <c r="HXI185" s="395"/>
      <c r="HXJ185" s="395"/>
      <c r="HXK185" s="395"/>
      <c r="HXL185" s="395"/>
      <c r="HXM185" s="395"/>
      <c r="HXN185" s="395"/>
      <c r="HXO185" s="395"/>
      <c r="HXP185" s="395"/>
      <c r="HXQ185" s="395"/>
      <c r="HXR185" s="395"/>
      <c r="HXS185" s="395"/>
      <c r="HXT185" s="395"/>
      <c r="HXU185" s="395"/>
      <c r="HXV185" s="395"/>
      <c r="HXW185" s="395"/>
      <c r="HXX185" s="395"/>
      <c r="HXY185" s="395"/>
      <c r="HXZ185" s="395"/>
      <c r="HYA185" s="395"/>
      <c r="HYB185" s="395"/>
      <c r="HYC185" s="395"/>
      <c r="HYD185" s="395"/>
      <c r="HYE185" s="395"/>
      <c r="HYF185" s="395"/>
      <c r="HYG185" s="395"/>
      <c r="HYH185" s="395"/>
      <c r="HYI185" s="395"/>
      <c r="HYJ185" s="395"/>
      <c r="HYK185" s="395"/>
      <c r="HYL185" s="395"/>
      <c r="HYM185" s="395"/>
      <c r="HYN185" s="395"/>
      <c r="HYO185" s="395"/>
      <c r="HYP185" s="395"/>
      <c r="HYQ185" s="395"/>
      <c r="HYR185" s="395"/>
      <c r="HYS185" s="395"/>
      <c r="HYT185" s="395"/>
      <c r="HYU185" s="395"/>
      <c r="HYV185" s="395"/>
      <c r="HYW185" s="395"/>
      <c r="HYX185" s="395"/>
      <c r="HYY185" s="395"/>
      <c r="HYZ185" s="395"/>
      <c r="HZA185" s="395"/>
      <c r="HZB185" s="395"/>
      <c r="HZC185" s="395"/>
      <c r="HZD185" s="395"/>
      <c r="HZE185" s="395"/>
      <c r="HZF185" s="395"/>
      <c r="HZG185" s="395"/>
      <c r="HZH185" s="395"/>
      <c r="HZI185" s="395"/>
      <c r="HZJ185" s="395"/>
      <c r="HZK185" s="395"/>
      <c r="HZL185" s="395"/>
      <c r="HZM185" s="395"/>
      <c r="HZN185" s="395"/>
      <c r="HZO185" s="395"/>
      <c r="HZP185" s="395"/>
      <c r="HZQ185" s="395"/>
      <c r="HZR185" s="395"/>
      <c r="HZS185" s="395"/>
      <c r="HZT185" s="395"/>
      <c r="HZU185" s="395"/>
      <c r="HZV185" s="395"/>
      <c r="HZW185" s="395"/>
      <c r="HZX185" s="395"/>
      <c r="HZY185" s="395"/>
      <c r="HZZ185" s="395"/>
      <c r="IAA185" s="395"/>
      <c r="IAB185" s="395"/>
      <c r="IAC185" s="395"/>
      <c r="IAD185" s="395"/>
      <c r="IAE185" s="395"/>
      <c r="IAF185" s="395"/>
      <c r="IAG185" s="395"/>
      <c r="IAH185" s="395"/>
      <c r="IAI185" s="395"/>
      <c r="IAJ185" s="395"/>
      <c r="IAK185" s="395"/>
      <c r="IAL185" s="395"/>
      <c r="IAM185" s="395"/>
      <c r="IAN185" s="395"/>
      <c r="IAO185" s="395"/>
      <c r="IAP185" s="395"/>
      <c r="IAQ185" s="395"/>
      <c r="IAR185" s="395"/>
      <c r="IAS185" s="395"/>
      <c r="IAT185" s="395"/>
      <c r="IAU185" s="395"/>
      <c r="IAV185" s="395"/>
      <c r="IAW185" s="395"/>
      <c r="IAX185" s="395"/>
      <c r="IAY185" s="395"/>
      <c r="IAZ185" s="395"/>
      <c r="IBA185" s="395"/>
      <c r="IBB185" s="395"/>
      <c r="IBC185" s="395"/>
      <c r="IBD185" s="395"/>
      <c r="IBE185" s="395"/>
      <c r="IBF185" s="395"/>
      <c r="IBG185" s="395"/>
      <c r="IBH185" s="395"/>
      <c r="IBI185" s="395"/>
      <c r="IBJ185" s="395"/>
      <c r="IBK185" s="395"/>
      <c r="IBL185" s="395"/>
      <c r="IBM185" s="395"/>
      <c r="IBN185" s="395"/>
      <c r="IBO185" s="395"/>
      <c r="IBP185" s="395"/>
      <c r="IBQ185" s="395"/>
      <c r="IBR185" s="395"/>
      <c r="IBS185" s="395"/>
      <c r="IBT185" s="395"/>
      <c r="IBU185" s="395"/>
      <c r="IBV185" s="395"/>
      <c r="IBW185" s="395"/>
      <c r="IBX185" s="395"/>
      <c r="IBY185" s="395"/>
      <c r="IBZ185" s="395"/>
      <c r="ICA185" s="395"/>
      <c r="ICB185" s="395"/>
      <c r="ICC185" s="395"/>
      <c r="ICD185" s="395"/>
      <c r="ICE185" s="395"/>
      <c r="ICF185" s="395"/>
      <c r="ICG185" s="395"/>
      <c r="ICH185" s="395"/>
      <c r="ICI185" s="395"/>
      <c r="ICJ185" s="395"/>
      <c r="ICK185" s="395"/>
      <c r="ICL185" s="395"/>
      <c r="ICM185" s="395"/>
      <c r="ICN185" s="395"/>
      <c r="ICO185" s="395"/>
      <c r="ICP185" s="395"/>
      <c r="ICQ185" s="395"/>
      <c r="ICR185" s="395"/>
      <c r="ICS185" s="395"/>
      <c r="ICT185" s="395"/>
      <c r="ICU185" s="395"/>
      <c r="ICV185" s="395"/>
      <c r="ICW185" s="395"/>
      <c r="ICX185" s="395"/>
      <c r="ICY185" s="395"/>
      <c r="ICZ185" s="395"/>
      <c r="IDA185" s="395"/>
      <c r="IDB185" s="395"/>
      <c r="IDC185" s="395"/>
      <c r="IDD185" s="395"/>
      <c r="IDE185" s="395"/>
      <c r="IDF185" s="395"/>
      <c r="IDG185" s="395"/>
      <c r="IDH185" s="395"/>
      <c r="IDI185" s="395"/>
      <c r="IDJ185" s="395"/>
      <c r="IDK185" s="395"/>
      <c r="IDL185" s="395"/>
      <c r="IDM185" s="395"/>
      <c r="IDN185" s="395"/>
      <c r="IDO185" s="395"/>
      <c r="IDP185" s="395"/>
      <c r="IDQ185" s="395"/>
      <c r="IDR185" s="395"/>
      <c r="IDS185" s="395"/>
      <c r="IDT185" s="395"/>
      <c r="IDU185" s="395"/>
      <c r="IDV185" s="395"/>
      <c r="IDW185" s="395"/>
      <c r="IDX185" s="395"/>
      <c r="IDY185" s="395"/>
      <c r="IDZ185" s="395"/>
      <c r="IEA185" s="395"/>
      <c r="IEB185" s="395"/>
      <c r="IEC185" s="395"/>
      <c r="IED185" s="395"/>
      <c r="IEE185" s="395"/>
      <c r="IEF185" s="395"/>
      <c r="IEG185" s="395"/>
      <c r="IEH185" s="395"/>
      <c r="IEI185" s="395"/>
      <c r="IEJ185" s="395"/>
      <c r="IEK185" s="395"/>
      <c r="IEL185" s="395"/>
      <c r="IEM185" s="395"/>
      <c r="IEN185" s="395"/>
      <c r="IEO185" s="395"/>
      <c r="IEP185" s="395"/>
      <c r="IEQ185" s="395"/>
      <c r="IER185" s="395"/>
      <c r="IES185" s="395"/>
      <c r="IET185" s="395"/>
      <c r="IEU185" s="395"/>
      <c r="IEV185" s="395"/>
      <c r="IEW185" s="395"/>
      <c r="IEX185" s="395"/>
      <c r="IEY185" s="395"/>
      <c r="IEZ185" s="395"/>
      <c r="IFA185" s="395"/>
      <c r="IFB185" s="395"/>
      <c r="IFC185" s="395"/>
      <c r="IFD185" s="395"/>
      <c r="IFE185" s="395"/>
      <c r="IFF185" s="395"/>
      <c r="IFG185" s="395"/>
      <c r="IFH185" s="395"/>
      <c r="IFI185" s="395"/>
      <c r="IFJ185" s="395"/>
      <c r="IFK185" s="395"/>
      <c r="IFL185" s="395"/>
      <c r="IFM185" s="395"/>
      <c r="IFN185" s="395"/>
      <c r="IFO185" s="395"/>
      <c r="IFP185" s="395"/>
      <c r="IFQ185" s="395"/>
      <c r="IFR185" s="395"/>
      <c r="IFS185" s="395"/>
      <c r="IFT185" s="395"/>
      <c r="IFU185" s="395"/>
      <c r="IFV185" s="395"/>
      <c r="IFW185" s="395"/>
      <c r="IFX185" s="395"/>
      <c r="IFY185" s="395"/>
      <c r="IFZ185" s="395"/>
      <c r="IGA185" s="395"/>
      <c r="IGB185" s="395"/>
      <c r="IGC185" s="395"/>
      <c r="IGD185" s="395"/>
      <c r="IGE185" s="395"/>
      <c r="IGF185" s="395"/>
      <c r="IGG185" s="395"/>
      <c r="IGH185" s="395"/>
      <c r="IGI185" s="395"/>
      <c r="IGJ185" s="395"/>
      <c r="IGK185" s="395"/>
      <c r="IGL185" s="395"/>
      <c r="IGM185" s="395"/>
      <c r="IGN185" s="395"/>
      <c r="IGO185" s="395"/>
      <c r="IGP185" s="395"/>
      <c r="IGQ185" s="395"/>
      <c r="IGR185" s="395"/>
      <c r="IGS185" s="395"/>
      <c r="IGT185" s="395"/>
      <c r="IGU185" s="395"/>
      <c r="IGV185" s="395"/>
      <c r="IGW185" s="395"/>
      <c r="IGX185" s="395"/>
      <c r="IGY185" s="395"/>
      <c r="IGZ185" s="395"/>
      <c r="IHA185" s="395"/>
      <c r="IHB185" s="395"/>
      <c r="IHC185" s="395"/>
      <c r="IHD185" s="395"/>
      <c r="IHE185" s="395"/>
      <c r="IHF185" s="395"/>
      <c r="IHG185" s="395"/>
      <c r="IHH185" s="395"/>
      <c r="IHI185" s="395"/>
      <c r="IHJ185" s="395"/>
      <c r="IHK185" s="395"/>
      <c r="IHL185" s="395"/>
      <c r="IHM185" s="395"/>
      <c r="IHN185" s="395"/>
      <c r="IHO185" s="395"/>
      <c r="IHP185" s="395"/>
      <c r="IHQ185" s="395"/>
      <c r="IHR185" s="395"/>
      <c r="IHS185" s="395"/>
      <c r="IHT185" s="395"/>
      <c r="IHU185" s="395"/>
      <c r="IHV185" s="395"/>
      <c r="IHW185" s="395"/>
      <c r="IHX185" s="395"/>
      <c r="IHY185" s="395"/>
      <c r="IHZ185" s="395"/>
      <c r="IIA185" s="395"/>
      <c r="IIB185" s="395"/>
      <c r="IIC185" s="395"/>
      <c r="IID185" s="395"/>
      <c r="IIE185" s="395"/>
      <c r="IIF185" s="395"/>
      <c r="IIG185" s="395"/>
      <c r="IIH185" s="395"/>
      <c r="III185" s="395"/>
      <c r="IIJ185" s="395"/>
      <c r="IIK185" s="395"/>
      <c r="IIL185" s="395"/>
      <c r="IIM185" s="395"/>
      <c r="IIN185" s="395"/>
      <c r="IIO185" s="395"/>
      <c r="IIP185" s="395"/>
      <c r="IIQ185" s="395"/>
      <c r="IIR185" s="395"/>
      <c r="IIS185" s="395"/>
      <c r="IIT185" s="395"/>
      <c r="IIU185" s="395"/>
      <c r="IIV185" s="395"/>
      <c r="IIW185" s="395"/>
      <c r="IIX185" s="395"/>
      <c r="IIY185" s="395"/>
      <c r="IIZ185" s="395"/>
      <c r="IJA185" s="395"/>
      <c r="IJB185" s="395"/>
      <c r="IJC185" s="395"/>
      <c r="IJD185" s="395"/>
      <c r="IJE185" s="395"/>
      <c r="IJF185" s="395"/>
      <c r="IJG185" s="395"/>
      <c r="IJH185" s="395"/>
      <c r="IJI185" s="395"/>
      <c r="IJJ185" s="395"/>
      <c r="IJK185" s="395"/>
      <c r="IJL185" s="395"/>
      <c r="IJM185" s="395"/>
      <c r="IJN185" s="395"/>
      <c r="IJO185" s="395"/>
      <c r="IJP185" s="395"/>
      <c r="IJQ185" s="395"/>
      <c r="IJR185" s="395"/>
      <c r="IJS185" s="395"/>
      <c r="IJT185" s="395"/>
      <c r="IJU185" s="395"/>
      <c r="IJV185" s="395"/>
      <c r="IJW185" s="395"/>
      <c r="IJX185" s="395"/>
      <c r="IJY185" s="395"/>
      <c r="IJZ185" s="395"/>
      <c r="IKA185" s="395"/>
      <c r="IKB185" s="395"/>
      <c r="IKC185" s="395"/>
      <c r="IKD185" s="395"/>
      <c r="IKE185" s="395"/>
      <c r="IKF185" s="395"/>
      <c r="IKG185" s="395"/>
      <c r="IKH185" s="395"/>
      <c r="IKI185" s="395"/>
      <c r="IKJ185" s="395"/>
      <c r="IKK185" s="395"/>
      <c r="IKL185" s="395"/>
      <c r="IKM185" s="395"/>
      <c r="IKN185" s="395"/>
      <c r="IKO185" s="395"/>
      <c r="IKP185" s="395"/>
      <c r="IKQ185" s="395"/>
      <c r="IKR185" s="395"/>
      <c r="IKS185" s="395"/>
      <c r="IKT185" s="395"/>
      <c r="IKU185" s="395"/>
      <c r="IKV185" s="395"/>
      <c r="IKW185" s="395"/>
      <c r="IKX185" s="395"/>
      <c r="IKY185" s="395"/>
      <c r="IKZ185" s="395"/>
      <c r="ILA185" s="395"/>
      <c r="ILB185" s="395"/>
      <c r="ILC185" s="395"/>
      <c r="ILD185" s="395"/>
      <c r="ILE185" s="395"/>
      <c r="ILF185" s="395"/>
      <c r="ILG185" s="395"/>
      <c r="ILH185" s="395"/>
      <c r="ILI185" s="395"/>
      <c r="ILJ185" s="395"/>
      <c r="ILK185" s="395"/>
      <c r="ILL185" s="395"/>
      <c r="ILM185" s="395"/>
      <c r="ILN185" s="395"/>
      <c r="ILO185" s="395"/>
      <c r="ILP185" s="395"/>
      <c r="ILQ185" s="395"/>
      <c r="ILR185" s="395"/>
      <c r="ILS185" s="395"/>
      <c r="ILT185" s="395"/>
      <c r="ILU185" s="395"/>
      <c r="ILV185" s="395"/>
      <c r="ILW185" s="395"/>
      <c r="ILX185" s="395"/>
      <c r="ILY185" s="395"/>
      <c r="ILZ185" s="395"/>
      <c r="IMA185" s="395"/>
      <c r="IMB185" s="395"/>
      <c r="IMC185" s="395"/>
      <c r="IMD185" s="395"/>
      <c r="IME185" s="395"/>
      <c r="IMF185" s="395"/>
      <c r="IMG185" s="395"/>
      <c r="IMH185" s="395"/>
      <c r="IMI185" s="395"/>
      <c r="IMJ185" s="395"/>
      <c r="IMK185" s="395"/>
      <c r="IML185" s="395"/>
      <c r="IMM185" s="395"/>
      <c r="IMN185" s="395"/>
      <c r="IMO185" s="395"/>
      <c r="IMP185" s="395"/>
      <c r="IMQ185" s="395"/>
      <c r="IMR185" s="395"/>
      <c r="IMS185" s="395"/>
      <c r="IMT185" s="395"/>
      <c r="IMU185" s="395"/>
      <c r="IMV185" s="395"/>
      <c r="IMW185" s="395"/>
      <c r="IMX185" s="395"/>
      <c r="IMY185" s="395"/>
      <c r="IMZ185" s="395"/>
      <c r="INA185" s="395"/>
      <c r="INB185" s="395"/>
      <c r="INC185" s="395"/>
      <c r="IND185" s="395"/>
      <c r="INE185" s="395"/>
      <c r="INF185" s="395"/>
      <c r="ING185" s="395"/>
      <c r="INH185" s="395"/>
      <c r="INI185" s="395"/>
      <c r="INJ185" s="395"/>
      <c r="INK185" s="395"/>
      <c r="INL185" s="395"/>
      <c r="INM185" s="395"/>
      <c r="INN185" s="395"/>
      <c r="INO185" s="395"/>
      <c r="INP185" s="395"/>
      <c r="INQ185" s="395"/>
      <c r="INR185" s="395"/>
      <c r="INS185" s="395"/>
      <c r="INT185" s="395"/>
      <c r="INU185" s="395"/>
      <c r="INV185" s="395"/>
      <c r="INW185" s="395"/>
      <c r="INX185" s="395"/>
      <c r="INY185" s="395"/>
      <c r="INZ185" s="395"/>
      <c r="IOA185" s="395"/>
      <c r="IOB185" s="395"/>
      <c r="IOC185" s="395"/>
      <c r="IOD185" s="395"/>
      <c r="IOE185" s="395"/>
      <c r="IOF185" s="395"/>
      <c r="IOG185" s="395"/>
      <c r="IOH185" s="395"/>
      <c r="IOI185" s="395"/>
      <c r="IOJ185" s="395"/>
      <c r="IOK185" s="395"/>
      <c r="IOL185" s="395"/>
      <c r="IOM185" s="395"/>
      <c r="ION185" s="395"/>
      <c r="IOO185" s="395"/>
      <c r="IOP185" s="395"/>
      <c r="IOQ185" s="395"/>
      <c r="IOR185" s="395"/>
      <c r="IOS185" s="395"/>
      <c r="IOT185" s="395"/>
      <c r="IOU185" s="395"/>
      <c r="IOV185" s="395"/>
      <c r="IOW185" s="395"/>
      <c r="IOX185" s="395"/>
      <c r="IOY185" s="395"/>
      <c r="IOZ185" s="395"/>
      <c r="IPA185" s="395"/>
      <c r="IPB185" s="395"/>
      <c r="IPC185" s="395"/>
      <c r="IPD185" s="395"/>
      <c r="IPE185" s="395"/>
      <c r="IPF185" s="395"/>
      <c r="IPG185" s="395"/>
      <c r="IPH185" s="395"/>
      <c r="IPI185" s="395"/>
      <c r="IPJ185" s="395"/>
      <c r="IPK185" s="395"/>
      <c r="IPL185" s="395"/>
      <c r="IPM185" s="395"/>
      <c r="IPN185" s="395"/>
      <c r="IPO185" s="395"/>
      <c r="IPP185" s="395"/>
      <c r="IPQ185" s="395"/>
      <c r="IPR185" s="395"/>
      <c r="IPS185" s="395"/>
      <c r="IPT185" s="395"/>
      <c r="IPU185" s="395"/>
      <c r="IPV185" s="395"/>
      <c r="IPW185" s="395"/>
      <c r="IPX185" s="395"/>
      <c r="IPY185" s="395"/>
      <c r="IPZ185" s="395"/>
      <c r="IQA185" s="395"/>
      <c r="IQB185" s="395"/>
      <c r="IQC185" s="395"/>
      <c r="IQD185" s="395"/>
      <c r="IQE185" s="395"/>
      <c r="IQF185" s="395"/>
      <c r="IQG185" s="395"/>
      <c r="IQH185" s="395"/>
      <c r="IQI185" s="395"/>
      <c r="IQJ185" s="395"/>
      <c r="IQK185" s="395"/>
      <c r="IQL185" s="395"/>
      <c r="IQM185" s="395"/>
      <c r="IQN185" s="395"/>
      <c r="IQO185" s="395"/>
      <c r="IQP185" s="395"/>
      <c r="IQQ185" s="395"/>
      <c r="IQR185" s="395"/>
      <c r="IQS185" s="395"/>
      <c r="IQT185" s="395"/>
      <c r="IQU185" s="395"/>
      <c r="IQV185" s="395"/>
      <c r="IQW185" s="395"/>
      <c r="IQX185" s="395"/>
      <c r="IQY185" s="395"/>
      <c r="IQZ185" s="395"/>
      <c r="IRA185" s="395"/>
      <c r="IRB185" s="395"/>
      <c r="IRC185" s="395"/>
      <c r="IRD185" s="395"/>
      <c r="IRE185" s="395"/>
      <c r="IRF185" s="395"/>
      <c r="IRG185" s="395"/>
      <c r="IRH185" s="395"/>
      <c r="IRI185" s="395"/>
      <c r="IRJ185" s="395"/>
      <c r="IRK185" s="395"/>
      <c r="IRL185" s="395"/>
      <c r="IRM185" s="395"/>
      <c r="IRN185" s="395"/>
      <c r="IRO185" s="395"/>
      <c r="IRP185" s="395"/>
      <c r="IRQ185" s="395"/>
      <c r="IRR185" s="395"/>
      <c r="IRS185" s="395"/>
      <c r="IRT185" s="395"/>
      <c r="IRU185" s="395"/>
      <c r="IRV185" s="395"/>
      <c r="IRW185" s="395"/>
      <c r="IRX185" s="395"/>
      <c r="IRY185" s="395"/>
      <c r="IRZ185" s="395"/>
      <c r="ISA185" s="395"/>
      <c r="ISB185" s="395"/>
      <c r="ISC185" s="395"/>
      <c r="ISD185" s="395"/>
      <c r="ISE185" s="395"/>
      <c r="ISF185" s="395"/>
      <c r="ISG185" s="395"/>
      <c r="ISH185" s="395"/>
      <c r="ISI185" s="395"/>
      <c r="ISJ185" s="395"/>
      <c r="ISK185" s="395"/>
      <c r="ISL185" s="395"/>
      <c r="ISM185" s="395"/>
      <c r="ISN185" s="395"/>
      <c r="ISO185" s="395"/>
      <c r="ISP185" s="395"/>
      <c r="ISQ185" s="395"/>
      <c r="ISR185" s="395"/>
      <c r="ISS185" s="395"/>
      <c r="IST185" s="395"/>
      <c r="ISU185" s="395"/>
      <c r="ISV185" s="395"/>
      <c r="ISW185" s="395"/>
      <c r="ISX185" s="395"/>
      <c r="ISY185" s="395"/>
      <c r="ISZ185" s="395"/>
      <c r="ITA185" s="395"/>
      <c r="ITB185" s="395"/>
      <c r="ITC185" s="395"/>
      <c r="ITD185" s="395"/>
      <c r="ITE185" s="395"/>
      <c r="ITF185" s="395"/>
      <c r="ITG185" s="395"/>
      <c r="ITH185" s="395"/>
      <c r="ITI185" s="395"/>
      <c r="ITJ185" s="395"/>
      <c r="ITK185" s="395"/>
      <c r="ITL185" s="395"/>
      <c r="ITM185" s="395"/>
      <c r="ITN185" s="395"/>
      <c r="ITO185" s="395"/>
      <c r="ITP185" s="395"/>
      <c r="ITQ185" s="395"/>
      <c r="ITR185" s="395"/>
      <c r="ITS185" s="395"/>
      <c r="ITT185" s="395"/>
      <c r="ITU185" s="395"/>
      <c r="ITV185" s="395"/>
      <c r="ITW185" s="395"/>
      <c r="ITX185" s="395"/>
      <c r="ITY185" s="395"/>
      <c r="ITZ185" s="395"/>
      <c r="IUA185" s="395"/>
      <c r="IUB185" s="395"/>
      <c r="IUC185" s="395"/>
      <c r="IUD185" s="395"/>
      <c r="IUE185" s="395"/>
      <c r="IUF185" s="395"/>
      <c r="IUG185" s="395"/>
      <c r="IUH185" s="395"/>
      <c r="IUI185" s="395"/>
      <c r="IUJ185" s="395"/>
      <c r="IUK185" s="395"/>
      <c r="IUL185" s="395"/>
      <c r="IUM185" s="395"/>
      <c r="IUN185" s="395"/>
      <c r="IUO185" s="395"/>
      <c r="IUP185" s="395"/>
      <c r="IUQ185" s="395"/>
      <c r="IUR185" s="395"/>
      <c r="IUS185" s="395"/>
      <c r="IUT185" s="395"/>
      <c r="IUU185" s="395"/>
      <c r="IUV185" s="395"/>
      <c r="IUW185" s="395"/>
      <c r="IUX185" s="395"/>
      <c r="IUY185" s="395"/>
      <c r="IUZ185" s="395"/>
      <c r="IVA185" s="395"/>
      <c r="IVB185" s="395"/>
      <c r="IVC185" s="395"/>
      <c r="IVD185" s="395"/>
      <c r="IVE185" s="395"/>
      <c r="IVF185" s="395"/>
      <c r="IVG185" s="395"/>
      <c r="IVH185" s="395"/>
      <c r="IVI185" s="395"/>
      <c r="IVJ185" s="395"/>
      <c r="IVK185" s="395"/>
      <c r="IVL185" s="395"/>
      <c r="IVM185" s="395"/>
      <c r="IVN185" s="395"/>
      <c r="IVO185" s="395"/>
      <c r="IVP185" s="395"/>
      <c r="IVQ185" s="395"/>
      <c r="IVR185" s="395"/>
      <c r="IVS185" s="395"/>
      <c r="IVT185" s="395"/>
      <c r="IVU185" s="395"/>
      <c r="IVV185" s="395"/>
      <c r="IVW185" s="395"/>
      <c r="IVX185" s="395"/>
      <c r="IVY185" s="395"/>
      <c r="IVZ185" s="395"/>
      <c r="IWA185" s="395"/>
      <c r="IWB185" s="395"/>
      <c r="IWC185" s="395"/>
      <c r="IWD185" s="395"/>
      <c r="IWE185" s="395"/>
      <c r="IWF185" s="395"/>
      <c r="IWG185" s="395"/>
      <c r="IWH185" s="395"/>
      <c r="IWI185" s="395"/>
      <c r="IWJ185" s="395"/>
      <c r="IWK185" s="395"/>
      <c r="IWL185" s="395"/>
      <c r="IWM185" s="395"/>
      <c r="IWN185" s="395"/>
      <c r="IWO185" s="395"/>
      <c r="IWP185" s="395"/>
      <c r="IWQ185" s="395"/>
      <c r="IWR185" s="395"/>
      <c r="IWS185" s="395"/>
      <c r="IWT185" s="395"/>
      <c r="IWU185" s="395"/>
      <c r="IWV185" s="395"/>
      <c r="IWW185" s="395"/>
      <c r="IWX185" s="395"/>
      <c r="IWY185" s="395"/>
      <c r="IWZ185" s="395"/>
      <c r="IXA185" s="395"/>
      <c r="IXB185" s="395"/>
      <c r="IXC185" s="395"/>
      <c r="IXD185" s="395"/>
      <c r="IXE185" s="395"/>
      <c r="IXF185" s="395"/>
      <c r="IXG185" s="395"/>
      <c r="IXH185" s="395"/>
      <c r="IXI185" s="395"/>
      <c r="IXJ185" s="395"/>
      <c r="IXK185" s="395"/>
      <c r="IXL185" s="395"/>
      <c r="IXM185" s="395"/>
      <c r="IXN185" s="395"/>
      <c r="IXO185" s="395"/>
      <c r="IXP185" s="395"/>
      <c r="IXQ185" s="395"/>
      <c r="IXR185" s="395"/>
      <c r="IXS185" s="395"/>
      <c r="IXT185" s="395"/>
      <c r="IXU185" s="395"/>
      <c r="IXV185" s="395"/>
      <c r="IXW185" s="395"/>
      <c r="IXX185" s="395"/>
      <c r="IXY185" s="395"/>
      <c r="IXZ185" s="395"/>
      <c r="IYA185" s="395"/>
      <c r="IYB185" s="395"/>
      <c r="IYC185" s="395"/>
      <c r="IYD185" s="395"/>
      <c r="IYE185" s="395"/>
      <c r="IYF185" s="395"/>
      <c r="IYG185" s="395"/>
      <c r="IYH185" s="395"/>
      <c r="IYI185" s="395"/>
      <c r="IYJ185" s="395"/>
      <c r="IYK185" s="395"/>
      <c r="IYL185" s="395"/>
      <c r="IYM185" s="395"/>
      <c r="IYN185" s="395"/>
      <c r="IYO185" s="395"/>
      <c r="IYP185" s="395"/>
      <c r="IYQ185" s="395"/>
      <c r="IYR185" s="395"/>
      <c r="IYS185" s="395"/>
      <c r="IYT185" s="395"/>
      <c r="IYU185" s="395"/>
      <c r="IYV185" s="395"/>
      <c r="IYW185" s="395"/>
      <c r="IYX185" s="395"/>
      <c r="IYY185" s="395"/>
      <c r="IYZ185" s="395"/>
      <c r="IZA185" s="395"/>
      <c r="IZB185" s="395"/>
      <c r="IZC185" s="395"/>
      <c r="IZD185" s="395"/>
      <c r="IZE185" s="395"/>
      <c r="IZF185" s="395"/>
      <c r="IZG185" s="395"/>
      <c r="IZH185" s="395"/>
      <c r="IZI185" s="395"/>
      <c r="IZJ185" s="395"/>
      <c r="IZK185" s="395"/>
      <c r="IZL185" s="395"/>
      <c r="IZM185" s="395"/>
      <c r="IZN185" s="395"/>
      <c r="IZO185" s="395"/>
      <c r="IZP185" s="395"/>
      <c r="IZQ185" s="395"/>
      <c r="IZR185" s="395"/>
      <c r="IZS185" s="395"/>
      <c r="IZT185" s="395"/>
      <c r="IZU185" s="395"/>
      <c r="IZV185" s="395"/>
      <c r="IZW185" s="395"/>
      <c r="IZX185" s="395"/>
      <c r="IZY185" s="395"/>
      <c r="IZZ185" s="395"/>
      <c r="JAA185" s="395"/>
      <c r="JAB185" s="395"/>
      <c r="JAC185" s="395"/>
      <c r="JAD185" s="395"/>
      <c r="JAE185" s="395"/>
      <c r="JAF185" s="395"/>
      <c r="JAG185" s="395"/>
      <c r="JAH185" s="395"/>
      <c r="JAI185" s="395"/>
      <c r="JAJ185" s="395"/>
      <c r="JAK185" s="395"/>
      <c r="JAL185" s="395"/>
      <c r="JAM185" s="395"/>
      <c r="JAN185" s="395"/>
      <c r="JAO185" s="395"/>
      <c r="JAP185" s="395"/>
      <c r="JAQ185" s="395"/>
      <c r="JAR185" s="395"/>
      <c r="JAS185" s="395"/>
      <c r="JAT185" s="395"/>
      <c r="JAU185" s="395"/>
      <c r="JAV185" s="395"/>
      <c r="JAW185" s="395"/>
      <c r="JAX185" s="395"/>
      <c r="JAY185" s="395"/>
      <c r="JAZ185" s="395"/>
      <c r="JBA185" s="395"/>
      <c r="JBB185" s="395"/>
      <c r="JBC185" s="395"/>
      <c r="JBD185" s="395"/>
      <c r="JBE185" s="395"/>
      <c r="JBF185" s="395"/>
      <c r="JBG185" s="395"/>
      <c r="JBH185" s="395"/>
      <c r="JBI185" s="395"/>
      <c r="JBJ185" s="395"/>
      <c r="JBK185" s="395"/>
      <c r="JBL185" s="395"/>
      <c r="JBM185" s="395"/>
      <c r="JBN185" s="395"/>
      <c r="JBO185" s="395"/>
      <c r="JBP185" s="395"/>
      <c r="JBQ185" s="395"/>
      <c r="JBR185" s="395"/>
      <c r="JBS185" s="395"/>
      <c r="JBT185" s="395"/>
      <c r="JBU185" s="395"/>
      <c r="JBV185" s="395"/>
      <c r="JBW185" s="395"/>
      <c r="JBX185" s="395"/>
      <c r="JBY185" s="395"/>
      <c r="JBZ185" s="395"/>
      <c r="JCA185" s="395"/>
      <c r="JCB185" s="395"/>
      <c r="JCC185" s="395"/>
      <c r="JCD185" s="395"/>
      <c r="JCE185" s="395"/>
      <c r="JCF185" s="395"/>
      <c r="JCG185" s="395"/>
      <c r="JCH185" s="395"/>
      <c r="JCI185" s="395"/>
      <c r="JCJ185" s="395"/>
      <c r="JCK185" s="395"/>
      <c r="JCL185" s="395"/>
      <c r="JCM185" s="395"/>
      <c r="JCN185" s="395"/>
      <c r="JCO185" s="395"/>
      <c r="JCP185" s="395"/>
      <c r="JCQ185" s="395"/>
      <c r="JCR185" s="395"/>
      <c r="JCS185" s="395"/>
      <c r="JCT185" s="395"/>
      <c r="JCU185" s="395"/>
      <c r="JCV185" s="395"/>
      <c r="JCW185" s="395"/>
      <c r="JCX185" s="395"/>
      <c r="JCY185" s="395"/>
      <c r="JCZ185" s="395"/>
      <c r="JDA185" s="395"/>
      <c r="JDB185" s="395"/>
      <c r="JDC185" s="395"/>
      <c r="JDD185" s="395"/>
      <c r="JDE185" s="395"/>
      <c r="JDF185" s="395"/>
      <c r="JDG185" s="395"/>
      <c r="JDH185" s="395"/>
      <c r="JDI185" s="395"/>
      <c r="JDJ185" s="395"/>
      <c r="JDK185" s="395"/>
      <c r="JDL185" s="395"/>
      <c r="JDM185" s="395"/>
      <c r="JDN185" s="395"/>
      <c r="JDO185" s="395"/>
      <c r="JDP185" s="395"/>
      <c r="JDQ185" s="395"/>
      <c r="JDR185" s="395"/>
      <c r="JDS185" s="395"/>
      <c r="JDT185" s="395"/>
      <c r="JDU185" s="395"/>
      <c r="JDV185" s="395"/>
      <c r="JDW185" s="395"/>
      <c r="JDX185" s="395"/>
      <c r="JDY185" s="395"/>
      <c r="JDZ185" s="395"/>
      <c r="JEA185" s="395"/>
      <c r="JEB185" s="395"/>
      <c r="JEC185" s="395"/>
      <c r="JED185" s="395"/>
      <c r="JEE185" s="395"/>
      <c r="JEF185" s="395"/>
      <c r="JEG185" s="395"/>
      <c r="JEH185" s="395"/>
      <c r="JEI185" s="395"/>
      <c r="JEJ185" s="395"/>
      <c r="JEK185" s="395"/>
      <c r="JEL185" s="395"/>
      <c r="JEM185" s="395"/>
      <c r="JEN185" s="395"/>
      <c r="JEO185" s="395"/>
      <c r="JEP185" s="395"/>
      <c r="JEQ185" s="395"/>
      <c r="JER185" s="395"/>
      <c r="JES185" s="395"/>
      <c r="JET185" s="395"/>
      <c r="JEU185" s="395"/>
      <c r="JEV185" s="395"/>
      <c r="JEW185" s="395"/>
      <c r="JEX185" s="395"/>
      <c r="JEY185" s="395"/>
      <c r="JEZ185" s="395"/>
      <c r="JFA185" s="395"/>
      <c r="JFB185" s="395"/>
      <c r="JFC185" s="395"/>
      <c r="JFD185" s="395"/>
      <c r="JFE185" s="395"/>
      <c r="JFF185" s="395"/>
      <c r="JFG185" s="395"/>
      <c r="JFH185" s="395"/>
      <c r="JFI185" s="395"/>
      <c r="JFJ185" s="395"/>
      <c r="JFK185" s="395"/>
      <c r="JFL185" s="395"/>
      <c r="JFM185" s="395"/>
      <c r="JFN185" s="395"/>
      <c r="JFO185" s="395"/>
      <c r="JFP185" s="395"/>
      <c r="JFQ185" s="395"/>
      <c r="JFR185" s="395"/>
      <c r="JFS185" s="395"/>
      <c r="JFT185" s="395"/>
      <c r="JFU185" s="395"/>
      <c r="JFV185" s="395"/>
      <c r="JFW185" s="395"/>
      <c r="JFX185" s="395"/>
      <c r="JFY185" s="395"/>
      <c r="JFZ185" s="395"/>
      <c r="JGA185" s="395"/>
      <c r="JGB185" s="395"/>
      <c r="JGC185" s="395"/>
      <c r="JGD185" s="395"/>
      <c r="JGE185" s="395"/>
      <c r="JGF185" s="395"/>
      <c r="JGG185" s="395"/>
      <c r="JGH185" s="395"/>
      <c r="JGI185" s="395"/>
      <c r="JGJ185" s="395"/>
      <c r="JGK185" s="395"/>
      <c r="JGL185" s="395"/>
      <c r="JGM185" s="395"/>
      <c r="JGN185" s="395"/>
      <c r="JGO185" s="395"/>
      <c r="JGP185" s="395"/>
      <c r="JGQ185" s="395"/>
      <c r="JGR185" s="395"/>
      <c r="JGS185" s="395"/>
      <c r="JGT185" s="395"/>
      <c r="JGU185" s="395"/>
      <c r="JGV185" s="395"/>
      <c r="JGW185" s="395"/>
      <c r="JGX185" s="395"/>
      <c r="JGY185" s="395"/>
      <c r="JGZ185" s="395"/>
      <c r="JHA185" s="395"/>
      <c r="JHB185" s="395"/>
      <c r="JHC185" s="395"/>
      <c r="JHD185" s="395"/>
      <c r="JHE185" s="395"/>
      <c r="JHF185" s="395"/>
      <c r="JHG185" s="395"/>
      <c r="JHH185" s="395"/>
      <c r="JHI185" s="395"/>
      <c r="JHJ185" s="395"/>
      <c r="JHK185" s="395"/>
      <c r="JHL185" s="395"/>
      <c r="JHM185" s="395"/>
      <c r="JHN185" s="395"/>
      <c r="JHO185" s="395"/>
      <c r="JHP185" s="395"/>
      <c r="JHQ185" s="395"/>
      <c r="JHR185" s="395"/>
      <c r="JHS185" s="395"/>
      <c r="JHT185" s="395"/>
      <c r="JHU185" s="395"/>
      <c r="JHV185" s="395"/>
      <c r="JHW185" s="395"/>
      <c r="JHX185" s="395"/>
      <c r="JHY185" s="395"/>
      <c r="JHZ185" s="395"/>
      <c r="JIA185" s="395"/>
      <c r="JIB185" s="395"/>
      <c r="JIC185" s="395"/>
      <c r="JID185" s="395"/>
      <c r="JIE185" s="395"/>
      <c r="JIF185" s="395"/>
      <c r="JIG185" s="395"/>
      <c r="JIH185" s="395"/>
      <c r="JII185" s="395"/>
      <c r="JIJ185" s="395"/>
      <c r="JIK185" s="395"/>
      <c r="JIL185" s="395"/>
      <c r="JIM185" s="395"/>
      <c r="JIN185" s="395"/>
      <c r="JIO185" s="395"/>
      <c r="JIP185" s="395"/>
      <c r="JIQ185" s="395"/>
      <c r="JIR185" s="395"/>
      <c r="JIS185" s="395"/>
      <c r="JIT185" s="395"/>
      <c r="JIU185" s="395"/>
      <c r="JIV185" s="395"/>
      <c r="JIW185" s="395"/>
      <c r="JIX185" s="395"/>
      <c r="JIY185" s="395"/>
      <c r="JIZ185" s="395"/>
      <c r="JJA185" s="395"/>
      <c r="JJB185" s="395"/>
      <c r="JJC185" s="395"/>
      <c r="JJD185" s="395"/>
      <c r="JJE185" s="395"/>
      <c r="JJF185" s="395"/>
      <c r="JJG185" s="395"/>
      <c r="JJH185" s="395"/>
      <c r="JJI185" s="395"/>
      <c r="JJJ185" s="395"/>
      <c r="JJK185" s="395"/>
      <c r="JJL185" s="395"/>
      <c r="JJM185" s="395"/>
      <c r="JJN185" s="395"/>
      <c r="JJO185" s="395"/>
      <c r="JJP185" s="395"/>
      <c r="JJQ185" s="395"/>
      <c r="JJR185" s="395"/>
      <c r="JJS185" s="395"/>
      <c r="JJT185" s="395"/>
      <c r="JJU185" s="395"/>
      <c r="JJV185" s="395"/>
      <c r="JJW185" s="395"/>
      <c r="JJX185" s="395"/>
      <c r="JJY185" s="395"/>
      <c r="JJZ185" s="395"/>
      <c r="JKA185" s="395"/>
      <c r="JKB185" s="395"/>
      <c r="JKC185" s="395"/>
      <c r="JKD185" s="395"/>
      <c r="JKE185" s="395"/>
      <c r="JKF185" s="395"/>
      <c r="JKG185" s="395"/>
      <c r="JKH185" s="395"/>
      <c r="JKI185" s="395"/>
      <c r="JKJ185" s="395"/>
      <c r="JKK185" s="395"/>
      <c r="JKL185" s="395"/>
      <c r="JKM185" s="395"/>
      <c r="JKN185" s="395"/>
      <c r="JKO185" s="395"/>
      <c r="JKP185" s="395"/>
      <c r="JKQ185" s="395"/>
      <c r="JKR185" s="395"/>
      <c r="JKS185" s="395"/>
      <c r="JKT185" s="395"/>
      <c r="JKU185" s="395"/>
      <c r="JKV185" s="395"/>
      <c r="JKW185" s="395"/>
      <c r="JKX185" s="395"/>
      <c r="JKY185" s="395"/>
      <c r="JKZ185" s="395"/>
      <c r="JLA185" s="395"/>
      <c r="JLB185" s="395"/>
      <c r="JLC185" s="395"/>
      <c r="JLD185" s="395"/>
      <c r="JLE185" s="395"/>
      <c r="JLF185" s="395"/>
      <c r="JLG185" s="395"/>
      <c r="JLH185" s="395"/>
      <c r="JLI185" s="395"/>
      <c r="JLJ185" s="395"/>
      <c r="JLK185" s="395"/>
      <c r="JLL185" s="395"/>
      <c r="JLM185" s="395"/>
      <c r="JLN185" s="395"/>
      <c r="JLO185" s="395"/>
      <c r="JLP185" s="395"/>
      <c r="JLQ185" s="395"/>
      <c r="JLR185" s="395"/>
      <c r="JLS185" s="395"/>
      <c r="JLT185" s="395"/>
      <c r="JLU185" s="395"/>
      <c r="JLV185" s="395"/>
      <c r="JLW185" s="395"/>
      <c r="JLX185" s="395"/>
      <c r="JLY185" s="395"/>
      <c r="JLZ185" s="395"/>
      <c r="JMA185" s="395"/>
      <c r="JMB185" s="395"/>
      <c r="JMC185" s="395"/>
      <c r="JMD185" s="395"/>
      <c r="JME185" s="395"/>
      <c r="JMF185" s="395"/>
      <c r="JMG185" s="395"/>
      <c r="JMH185" s="395"/>
      <c r="JMI185" s="395"/>
      <c r="JMJ185" s="395"/>
      <c r="JMK185" s="395"/>
      <c r="JML185" s="395"/>
      <c r="JMM185" s="395"/>
      <c r="JMN185" s="395"/>
      <c r="JMO185" s="395"/>
      <c r="JMP185" s="395"/>
      <c r="JMQ185" s="395"/>
      <c r="JMR185" s="395"/>
      <c r="JMS185" s="395"/>
      <c r="JMT185" s="395"/>
      <c r="JMU185" s="395"/>
      <c r="JMV185" s="395"/>
      <c r="JMW185" s="395"/>
      <c r="JMX185" s="395"/>
      <c r="JMY185" s="395"/>
      <c r="JMZ185" s="395"/>
      <c r="JNA185" s="395"/>
      <c r="JNB185" s="395"/>
      <c r="JNC185" s="395"/>
      <c r="JND185" s="395"/>
      <c r="JNE185" s="395"/>
      <c r="JNF185" s="395"/>
      <c r="JNG185" s="395"/>
      <c r="JNH185" s="395"/>
      <c r="JNI185" s="395"/>
      <c r="JNJ185" s="395"/>
      <c r="JNK185" s="395"/>
      <c r="JNL185" s="395"/>
      <c r="JNM185" s="395"/>
      <c r="JNN185" s="395"/>
      <c r="JNO185" s="395"/>
      <c r="JNP185" s="395"/>
      <c r="JNQ185" s="395"/>
      <c r="JNR185" s="395"/>
      <c r="JNS185" s="395"/>
      <c r="JNT185" s="395"/>
      <c r="JNU185" s="395"/>
      <c r="JNV185" s="395"/>
      <c r="JNW185" s="395"/>
      <c r="JNX185" s="395"/>
      <c r="JNY185" s="395"/>
      <c r="JNZ185" s="395"/>
      <c r="JOA185" s="395"/>
      <c r="JOB185" s="395"/>
      <c r="JOC185" s="395"/>
      <c r="JOD185" s="395"/>
      <c r="JOE185" s="395"/>
      <c r="JOF185" s="395"/>
      <c r="JOG185" s="395"/>
      <c r="JOH185" s="395"/>
      <c r="JOI185" s="395"/>
      <c r="JOJ185" s="395"/>
      <c r="JOK185" s="395"/>
      <c r="JOL185" s="395"/>
      <c r="JOM185" s="395"/>
      <c r="JON185" s="395"/>
      <c r="JOO185" s="395"/>
      <c r="JOP185" s="395"/>
      <c r="JOQ185" s="395"/>
      <c r="JOR185" s="395"/>
      <c r="JOS185" s="395"/>
      <c r="JOT185" s="395"/>
      <c r="JOU185" s="395"/>
      <c r="JOV185" s="395"/>
      <c r="JOW185" s="395"/>
      <c r="JOX185" s="395"/>
      <c r="JOY185" s="395"/>
      <c r="JOZ185" s="395"/>
      <c r="JPA185" s="395"/>
      <c r="JPB185" s="395"/>
      <c r="JPC185" s="395"/>
      <c r="JPD185" s="395"/>
      <c r="JPE185" s="395"/>
      <c r="JPF185" s="395"/>
      <c r="JPG185" s="395"/>
      <c r="JPH185" s="395"/>
      <c r="JPI185" s="395"/>
      <c r="JPJ185" s="395"/>
      <c r="JPK185" s="395"/>
      <c r="JPL185" s="395"/>
      <c r="JPM185" s="395"/>
      <c r="JPN185" s="395"/>
      <c r="JPO185" s="395"/>
      <c r="JPP185" s="395"/>
      <c r="JPQ185" s="395"/>
      <c r="JPR185" s="395"/>
      <c r="JPS185" s="395"/>
      <c r="JPT185" s="395"/>
      <c r="JPU185" s="395"/>
      <c r="JPV185" s="395"/>
      <c r="JPW185" s="395"/>
      <c r="JPX185" s="395"/>
      <c r="JPY185" s="395"/>
      <c r="JPZ185" s="395"/>
      <c r="JQA185" s="395"/>
      <c r="JQB185" s="395"/>
      <c r="JQC185" s="395"/>
      <c r="JQD185" s="395"/>
      <c r="JQE185" s="395"/>
      <c r="JQF185" s="395"/>
      <c r="JQG185" s="395"/>
      <c r="JQH185" s="395"/>
      <c r="JQI185" s="395"/>
      <c r="JQJ185" s="395"/>
      <c r="JQK185" s="395"/>
      <c r="JQL185" s="395"/>
      <c r="JQM185" s="395"/>
      <c r="JQN185" s="395"/>
      <c r="JQO185" s="395"/>
      <c r="JQP185" s="395"/>
      <c r="JQQ185" s="395"/>
      <c r="JQR185" s="395"/>
      <c r="JQS185" s="395"/>
      <c r="JQT185" s="395"/>
      <c r="JQU185" s="395"/>
      <c r="JQV185" s="395"/>
      <c r="JQW185" s="395"/>
      <c r="JQX185" s="395"/>
      <c r="JQY185" s="395"/>
      <c r="JQZ185" s="395"/>
      <c r="JRA185" s="395"/>
      <c r="JRB185" s="395"/>
      <c r="JRC185" s="395"/>
      <c r="JRD185" s="395"/>
      <c r="JRE185" s="395"/>
      <c r="JRF185" s="395"/>
      <c r="JRG185" s="395"/>
      <c r="JRH185" s="395"/>
      <c r="JRI185" s="395"/>
      <c r="JRJ185" s="395"/>
      <c r="JRK185" s="395"/>
      <c r="JRL185" s="395"/>
      <c r="JRM185" s="395"/>
      <c r="JRN185" s="395"/>
      <c r="JRO185" s="395"/>
      <c r="JRP185" s="395"/>
      <c r="JRQ185" s="395"/>
      <c r="JRR185" s="395"/>
      <c r="JRS185" s="395"/>
      <c r="JRT185" s="395"/>
      <c r="JRU185" s="395"/>
      <c r="JRV185" s="395"/>
      <c r="JRW185" s="395"/>
      <c r="JRX185" s="395"/>
      <c r="JRY185" s="395"/>
      <c r="JRZ185" s="395"/>
      <c r="JSA185" s="395"/>
      <c r="JSB185" s="395"/>
      <c r="JSC185" s="395"/>
      <c r="JSD185" s="395"/>
      <c r="JSE185" s="395"/>
      <c r="JSF185" s="395"/>
      <c r="JSG185" s="395"/>
      <c r="JSH185" s="395"/>
      <c r="JSI185" s="395"/>
      <c r="JSJ185" s="395"/>
      <c r="JSK185" s="395"/>
      <c r="JSL185" s="395"/>
      <c r="JSM185" s="395"/>
      <c r="JSN185" s="395"/>
      <c r="JSO185" s="395"/>
      <c r="JSP185" s="395"/>
      <c r="JSQ185" s="395"/>
      <c r="JSR185" s="395"/>
      <c r="JSS185" s="395"/>
      <c r="JST185" s="395"/>
      <c r="JSU185" s="395"/>
      <c r="JSV185" s="395"/>
      <c r="JSW185" s="395"/>
      <c r="JSX185" s="395"/>
      <c r="JSY185" s="395"/>
      <c r="JSZ185" s="395"/>
      <c r="JTA185" s="395"/>
      <c r="JTB185" s="395"/>
      <c r="JTC185" s="395"/>
      <c r="JTD185" s="395"/>
      <c r="JTE185" s="395"/>
      <c r="JTF185" s="395"/>
      <c r="JTG185" s="395"/>
      <c r="JTH185" s="395"/>
      <c r="JTI185" s="395"/>
      <c r="JTJ185" s="395"/>
      <c r="JTK185" s="395"/>
      <c r="JTL185" s="395"/>
      <c r="JTM185" s="395"/>
      <c r="JTN185" s="395"/>
      <c r="JTO185" s="395"/>
      <c r="JTP185" s="395"/>
      <c r="JTQ185" s="395"/>
      <c r="JTR185" s="395"/>
      <c r="JTS185" s="395"/>
      <c r="JTT185" s="395"/>
      <c r="JTU185" s="395"/>
      <c r="JTV185" s="395"/>
      <c r="JTW185" s="395"/>
      <c r="JTX185" s="395"/>
      <c r="JTY185" s="395"/>
      <c r="JTZ185" s="395"/>
      <c r="JUA185" s="395"/>
      <c r="JUB185" s="395"/>
      <c r="JUC185" s="395"/>
      <c r="JUD185" s="395"/>
      <c r="JUE185" s="395"/>
      <c r="JUF185" s="395"/>
      <c r="JUG185" s="395"/>
      <c r="JUH185" s="395"/>
      <c r="JUI185" s="395"/>
      <c r="JUJ185" s="395"/>
      <c r="JUK185" s="395"/>
      <c r="JUL185" s="395"/>
      <c r="JUM185" s="395"/>
      <c r="JUN185" s="395"/>
      <c r="JUO185" s="395"/>
      <c r="JUP185" s="395"/>
      <c r="JUQ185" s="395"/>
      <c r="JUR185" s="395"/>
      <c r="JUS185" s="395"/>
      <c r="JUT185" s="395"/>
      <c r="JUU185" s="395"/>
      <c r="JUV185" s="395"/>
      <c r="JUW185" s="395"/>
      <c r="JUX185" s="395"/>
      <c r="JUY185" s="395"/>
      <c r="JUZ185" s="395"/>
      <c r="JVA185" s="395"/>
      <c r="JVB185" s="395"/>
      <c r="JVC185" s="395"/>
      <c r="JVD185" s="395"/>
      <c r="JVE185" s="395"/>
      <c r="JVF185" s="395"/>
      <c r="JVG185" s="395"/>
      <c r="JVH185" s="395"/>
      <c r="JVI185" s="395"/>
      <c r="JVJ185" s="395"/>
      <c r="JVK185" s="395"/>
      <c r="JVL185" s="395"/>
      <c r="JVM185" s="395"/>
      <c r="JVN185" s="395"/>
      <c r="JVO185" s="395"/>
      <c r="JVP185" s="395"/>
      <c r="JVQ185" s="395"/>
      <c r="JVR185" s="395"/>
      <c r="JVS185" s="395"/>
      <c r="JVT185" s="395"/>
      <c r="JVU185" s="395"/>
      <c r="JVV185" s="395"/>
      <c r="JVW185" s="395"/>
      <c r="JVX185" s="395"/>
      <c r="JVY185" s="395"/>
      <c r="JVZ185" s="395"/>
      <c r="JWA185" s="395"/>
      <c r="JWB185" s="395"/>
      <c r="JWC185" s="395"/>
      <c r="JWD185" s="395"/>
      <c r="JWE185" s="395"/>
      <c r="JWF185" s="395"/>
      <c r="JWG185" s="395"/>
      <c r="JWH185" s="395"/>
      <c r="JWI185" s="395"/>
      <c r="JWJ185" s="395"/>
      <c r="JWK185" s="395"/>
      <c r="JWL185" s="395"/>
      <c r="JWM185" s="395"/>
      <c r="JWN185" s="395"/>
      <c r="JWO185" s="395"/>
      <c r="JWP185" s="395"/>
      <c r="JWQ185" s="395"/>
      <c r="JWR185" s="395"/>
      <c r="JWS185" s="395"/>
      <c r="JWT185" s="395"/>
      <c r="JWU185" s="395"/>
      <c r="JWV185" s="395"/>
      <c r="JWW185" s="395"/>
      <c r="JWX185" s="395"/>
      <c r="JWY185" s="395"/>
      <c r="JWZ185" s="395"/>
      <c r="JXA185" s="395"/>
      <c r="JXB185" s="395"/>
      <c r="JXC185" s="395"/>
      <c r="JXD185" s="395"/>
      <c r="JXE185" s="395"/>
      <c r="JXF185" s="395"/>
      <c r="JXG185" s="395"/>
      <c r="JXH185" s="395"/>
      <c r="JXI185" s="395"/>
      <c r="JXJ185" s="395"/>
      <c r="JXK185" s="395"/>
      <c r="JXL185" s="395"/>
      <c r="JXM185" s="395"/>
      <c r="JXN185" s="395"/>
      <c r="JXO185" s="395"/>
      <c r="JXP185" s="395"/>
      <c r="JXQ185" s="395"/>
      <c r="JXR185" s="395"/>
      <c r="JXS185" s="395"/>
      <c r="JXT185" s="395"/>
      <c r="JXU185" s="395"/>
      <c r="JXV185" s="395"/>
      <c r="JXW185" s="395"/>
      <c r="JXX185" s="395"/>
      <c r="JXY185" s="395"/>
      <c r="JXZ185" s="395"/>
      <c r="JYA185" s="395"/>
      <c r="JYB185" s="395"/>
      <c r="JYC185" s="395"/>
      <c r="JYD185" s="395"/>
      <c r="JYE185" s="395"/>
      <c r="JYF185" s="395"/>
      <c r="JYG185" s="395"/>
      <c r="JYH185" s="395"/>
      <c r="JYI185" s="395"/>
      <c r="JYJ185" s="395"/>
      <c r="JYK185" s="395"/>
      <c r="JYL185" s="395"/>
      <c r="JYM185" s="395"/>
      <c r="JYN185" s="395"/>
      <c r="JYO185" s="395"/>
      <c r="JYP185" s="395"/>
      <c r="JYQ185" s="395"/>
      <c r="JYR185" s="395"/>
      <c r="JYS185" s="395"/>
      <c r="JYT185" s="395"/>
      <c r="JYU185" s="395"/>
      <c r="JYV185" s="395"/>
      <c r="JYW185" s="395"/>
      <c r="JYX185" s="395"/>
      <c r="JYY185" s="395"/>
      <c r="JYZ185" s="395"/>
      <c r="JZA185" s="395"/>
      <c r="JZB185" s="395"/>
      <c r="JZC185" s="395"/>
      <c r="JZD185" s="395"/>
      <c r="JZE185" s="395"/>
      <c r="JZF185" s="395"/>
      <c r="JZG185" s="395"/>
      <c r="JZH185" s="395"/>
      <c r="JZI185" s="395"/>
      <c r="JZJ185" s="395"/>
      <c r="JZK185" s="395"/>
      <c r="JZL185" s="395"/>
      <c r="JZM185" s="395"/>
      <c r="JZN185" s="395"/>
      <c r="JZO185" s="395"/>
      <c r="JZP185" s="395"/>
      <c r="JZQ185" s="395"/>
      <c r="JZR185" s="395"/>
      <c r="JZS185" s="395"/>
      <c r="JZT185" s="395"/>
      <c r="JZU185" s="395"/>
      <c r="JZV185" s="395"/>
      <c r="JZW185" s="395"/>
      <c r="JZX185" s="395"/>
      <c r="JZY185" s="395"/>
      <c r="JZZ185" s="395"/>
      <c r="KAA185" s="395"/>
      <c r="KAB185" s="395"/>
      <c r="KAC185" s="395"/>
      <c r="KAD185" s="395"/>
      <c r="KAE185" s="395"/>
      <c r="KAF185" s="395"/>
      <c r="KAG185" s="395"/>
      <c r="KAH185" s="395"/>
      <c r="KAI185" s="395"/>
      <c r="KAJ185" s="395"/>
      <c r="KAK185" s="395"/>
      <c r="KAL185" s="395"/>
      <c r="KAM185" s="395"/>
      <c r="KAN185" s="395"/>
      <c r="KAO185" s="395"/>
      <c r="KAP185" s="395"/>
      <c r="KAQ185" s="395"/>
      <c r="KAR185" s="395"/>
      <c r="KAS185" s="395"/>
      <c r="KAT185" s="395"/>
      <c r="KAU185" s="395"/>
      <c r="KAV185" s="395"/>
      <c r="KAW185" s="395"/>
      <c r="KAX185" s="395"/>
      <c r="KAY185" s="395"/>
      <c r="KAZ185" s="395"/>
      <c r="KBA185" s="395"/>
      <c r="KBB185" s="395"/>
      <c r="KBC185" s="395"/>
      <c r="KBD185" s="395"/>
      <c r="KBE185" s="395"/>
      <c r="KBF185" s="395"/>
      <c r="KBG185" s="395"/>
      <c r="KBH185" s="395"/>
      <c r="KBI185" s="395"/>
      <c r="KBJ185" s="395"/>
      <c r="KBK185" s="395"/>
      <c r="KBL185" s="395"/>
      <c r="KBM185" s="395"/>
      <c r="KBN185" s="395"/>
      <c r="KBO185" s="395"/>
      <c r="KBP185" s="395"/>
      <c r="KBQ185" s="395"/>
      <c r="KBR185" s="395"/>
      <c r="KBS185" s="395"/>
      <c r="KBT185" s="395"/>
      <c r="KBU185" s="395"/>
      <c r="KBV185" s="395"/>
      <c r="KBW185" s="395"/>
      <c r="KBX185" s="395"/>
      <c r="KBY185" s="395"/>
      <c r="KBZ185" s="395"/>
      <c r="KCA185" s="395"/>
      <c r="KCB185" s="395"/>
      <c r="KCC185" s="395"/>
      <c r="KCD185" s="395"/>
      <c r="KCE185" s="395"/>
      <c r="KCF185" s="395"/>
      <c r="KCG185" s="395"/>
      <c r="KCH185" s="395"/>
      <c r="KCI185" s="395"/>
      <c r="KCJ185" s="395"/>
      <c r="KCK185" s="395"/>
      <c r="KCL185" s="395"/>
      <c r="KCM185" s="395"/>
      <c r="KCN185" s="395"/>
      <c r="KCO185" s="395"/>
      <c r="KCP185" s="395"/>
      <c r="KCQ185" s="395"/>
      <c r="KCR185" s="395"/>
      <c r="KCS185" s="395"/>
      <c r="KCT185" s="395"/>
      <c r="KCU185" s="395"/>
      <c r="KCV185" s="395"/>
      <c r="KCW185" s="395"/>
      <c r="KCX185" s="395"/>
      <c r="KCY185" s="395"/>
      <c r="KCZ185" s="395"/>
      <c r="KDA185" s="395"/>
      <c r="KDB185" s="395"/>
      <c r="KDC185" s="395"/>
      <c r="KDD185" s="395"/>
      <c r="KDE185" s="395"/>
      <c r="KDF185" s="395"/>
      <c r="KDG185" s="395"/>
      <c r="KDH185" s="395"/>
      <c r="KDI185" s="395"/>
      <c r="KDJ185" s="395"/>
      <c r="KDK185" s="395"/>
      <c r="KDL185" s="395"/>
      <c r="KDM185" s="395"/>
      <c r="KDN185" s="395"/>
      <c r="KDO185" s="395"/>
      <c r="KDP185" s="395"/>
      <c r="KDQ185" s="395"/>
      <c r="KDR185" s="395"/>
      <c r="KDS185" s="395"/>
      <c r="KDT185" s="395"/>
      <c r="KDU185" s="395"/>
      <c r="KDV185" s="395"/>
      <c r="KDW185" s="395"/>
      <c r="KDX185" s="395"/>
      <c r="KDY185" s="395"/>
      <c r="KDZ185" s="395"/>
      <c r="KEA185" s="395"/>
      <c r="KEB185" s="395"/>
      <c r="KEC185" s="395"/>
      <c r="KED185" s="395"/>
      <c r="KEE185" s="395"/>
      <c r="KEF185" s="395"/>
      <c r="KEG185" s="395"/>
      <c r="KEH185" s="395"/>
      <c r="KEI185" s="395"/>
      <c r="KEJ185" s="395"/>
      <c r="KEK185" s="395"/>
      <c r="KEL185" s="395"/>
      <c r="KEM185" s="395"/>
      <c r="KEN185" s="395"/>
      <c r="KEO185" s="395"/>
      <c r="KEP185" s="395"/>
      <c r="KEQ185" s="395"/>
      <c r="KER185" s="395"/>
      <c r="KES185" s="395"/>
      <c r="KET185" s="395"/>
      <c r="KEU185" s="395"/>
      <c r="KEV185" s="395"/>
      <c r="KEW185" s="395"/>
      <c r="KEX185" s="395"/>
      <c r="KEY185" s="395"/>
      <c r="KEZ185" s="395"/>
      <c r="KFA185" s="395"/>
      <c r="KFB185" s="395"/>
      <c r="KFC185" s="395"/>
      <c r="KFD185" s="395"/>
      <c r="KFE185" s="395"/>
      <c r="KFF185" s="395"/>
      <c r="KFG185" s="395"/>
      <c r="KFH185" s="395"/>
      <c r="KFI185" s="395"/>
      <c r="KFJ185" s="395"/>
      <c r="KFK185" s="395"/>
      <c r="KFL185" s="395"/>
      <c r="KFM185" s="395"/>
      <c r="KFN185" s="395"/>
      <c r="KFO185" s="395"/>
      <c r="KFP185" s="395"/>
      <c r="KFQ185" s="395"/>
      <c r="KFR185" s="395"/>
      <c r="KFS185" s="395"/>
      <c r="KFT185" s="395"/>
      <c r="KFU185" s="395"/>
      <c r="KFV185" s="395"/>
      <c r="KFW185" s="395"/>
      <c r="KFX185" s="395"/>
      <c r="KFY185" s="395"/>
      <c r="KFZ185" s="395"/>
      <c r="KGA185" s="395"/>
      <c r="KGB185" s="395"/>
      <c r="KGC185" s="395"/>
      <c r="KGD185" s="395"/>
      <c r="KGE185" s="395"/>
      <c r="KGF185" s="395"/>
      <c r="KGG185" s="395"/>
      <c r="KGH185" s="395"/>
      <c r="KGI185" s="395"/>
      <c r="KGJ185" s="395"/>
      <c r="KGK185" s="395"/>
      <c r="KGL185" s="395"/>
      <c r="KGM185" s="395"/>
      <c r="KGN185" s="395"/>
      <c r="KGO185" s="395"/>
      <c r="KGP185" s="395"/>
      <c r="KGQ185" s="395"/>
      <c r="KGR185" s="395"/>
      <c r="KGS185" s="395"/>
      <c r="KGT185" s="395"/>
      <c r="KGU185" s="395"/>
      <c r="KGV185" s="395"/>
      <c r="KGW185" s="395"/>
      <c r="KGX185" s="395"/>
      <c r="KGY185" s="395"/>
      <c r="KGZ185" s="395"/>
      <c r="KHA185" s="395"/>
      <c r="KHB185" s="395"/>
      <c r="KHC185" s="395"/>
      <c r="KHD185" s="395"/>
      <c r="KHE185" s="395"/>
      <c r="KHF185" s="395"/>
      <c r="KHG185" s="395"/>
      <c r="KHH185" s="395"/>
      <c r="KHI185" s="395"/>
      <c r="KHJ185" s="395"/>
      <c r="KHK185" s="395"/>
      <c r="KHL185" s="395"/>
      <c r="KHM185" s="395"/>
      <c r="KHN185" s="395"/>
      <c r="KHO185" s="395"/>
      <c r="KHP185" s="395"/>
      <c r="KHQ185" s="395"/>
      <c r="KHR185" s="395"/>
      <c r="KHS185" s="395"/>
      <c r="KHT185" s="395"/>
      <c r="KHU185" s="395"/>
      <c r="KHV185" s="395"/>
      <c r="KHW185" s="395"/>
      <c r="KHX185" s="395"/>
      <c r="KHY185" s="395"/>
      <c r="KHZ185" s="395"/>
      <c r="KIA185" s="395"/>
      <c r="KIB185" s="395"/>
      <c r="KIC185" s="395"/>
      <c r="KID185" s="395"/>
      <c r="KIE185" s="395"/>
      <c r="KIF185" s="395"/>
      <c r="KIG185" s="395"/>
      <c r="KIH185" s="395"/>
      <c r="KII185" s="395"/>
      <c r="KIJ185" s="395"/>
      <c r="KIK185" s="395"/>
      <c r="KIL185" s="395"/>
      <c r="KIM185" s="395"/>
      <c r="KIN185" s="395"/>
      <c r="KIO185" s="395"/>
      <c r="KIP185" s="395"/>
      <c r="KIQ185" s="395"/>
      <c r="KIR185" s="395"/>
      <c r="KIS185" s="395"/>
      <c r="KIT185" s="395"/>
      <c r="KIU185" s="395"/>
      <c r="KIV185" s="395"/>
      <c r="KIW185" s="395"/>
      <c r="KIX185" s="395"/>
      <c r="KIY185" s="395"/>
      <c r="KIZ185" s="395"/>
      <c r="KJA185" s="395"/>
      <c r="KJB185" s="395"/>
      <c r="KJC185" s="395"/>
      <c r="KJD185" s="395"/>
      <c r="KJE185" s="395"/>
      <c r="KJF185" s="395"/>
      <c r="KJG185" s="395"/>
      <c r="KJH185" s="395"/>
      <c r="KJI185" s="395"/>
      <c r="KJJ185" s="395"/>
      <c r="KJK185" s="395"/>
      <c r="KJL185" s="395"/>
      <c r="KJM185" s="395"/>
      <c r="KJN185" s="395"/>
      <c r="KJO185" s="395"/>
      <c r="KJP185" s="395"/>
      <c r="KJQ185" s="395"/>
      <c r="KJR185" s="395"/>
      <c r="KJS185" s="395"/>
      <c r="KJT185" s="395"/>
      <c r="KJU185" s="395"/>
      <c r="KJV185" s="395"/>
      <c r="KJW185" s="395"/>
      <c r="KJX185" s="395"/>
      <c r="KJY185" s="395"/>
      <c r="KJZ185" s="395"/>
      <c r="KKA185" s="395"/>
      <c r="KKB185" s="395"/>
      <c r="KKC185" s="395"/>
      <c r="KKD185" s="395"/>
      <c r="KKE185" s="395"/>
      <c r="KKF185" s="395"/>
      <c r="KKG185" s="395"/>
      <c r="KKH185" s="395"/>
      <c r="KKI185" s="395"/>
      <c r="KKJ185" s="395"/>
      <c r="KKK185" s="395"/>
      <c r="KKL185" s="395"/>
      <c r="KKM185" s="395"/>
      <c r="KKN185" s="395"/>
      <c r="KKO185" s="395"/>
      <c r="KKP185" s="395"/>
      <c r="KKQ185" s="395"/>
      <c r="KKR185" s="395"/>
      <c r="KKS185" s="395"/>
      <c r="KKT185" s="395"/>
      <c r="KKU185" s="395"/>
      <c r="KKV185" s="395"/>
      <c r="KKW185" s="395"/>
      <c r="KKX185" s="395"/>
      <c r="KKY185" s="395"/>
      <c r="KKZ185" s="395"/>
      <c r="KLA185" s="395"/>
      <c r="KLB185" s="395"/>
      <c r="KLC185" s="395"/>
      <c r="KLD185" s="395"/>
      <c r="KLE185" s="395"/>
      <c r="KLF185" s="395"/>
      <c r="KLG185" s="395"/>
      <c r="KLH185" s="395"/>
      <c r="KLI185" s="395"/>
      <c r="KLJ185" s="395"/>
      <c r="KLK185" s="395"/>
      <c r="KLL185" s="395"/>
      <c r="KLM185" s="395"/>
      <c r="KLN185" s="395"/>
      <c r="KLO185" s="395"/>
      <c r="KLP185" s="395"/>
      <c r="KLQ185" s="395"/>
      <c r="KLR185" s="395"/>
      <c r="KLS185" s="395"/>
      <c r="KLT185" s="395"/>
      <c r="KLU185" s="395"/>
      <c r="KLV185" s="395"/>
      <c r="KLW185" s="395"/>
      <c r="KLX185" s="395"/>
      <c r="KLY185" s="395"/>
      <c r="KLZ185" s="395"/>
      <c r="KMA185" s="395"/>
      <c r="KMB185" s="395"/>
      <c r="KMC185" s="395"/>
      <c r="KMD185" s="395"/>
      <c r="KME185" s="395"/>
      <c r="KMF185" s="395"/>
      <c r="KMG185" s="395"/>
      <c r="KMH185" s="395"/>
      <c r="KMI185" s="395"/>
      <c r="KMJ185" s="395"/>
      <c r="KMK185" s="395"/>
      <c r="KML185" s="395"/>
      <c r="KMM185" s="395"/>
      <c r="KMN185" s="395"/>
      <c r="KMO185" s="395"/>
      <c r="KMP185" s="395"/>
      <c r="KMQ185" s="395"/>
      <c r="KMR185" s="395"/>
      <c r="KMS185" s="395"/>
      <c r="KMT185" s="395"/>
      <c r="KMU185" s="395"/>
      <c r="KMV185" s="395"/>
      <c r="KMW185" s="395"/>
      <c r="KMX185" s="395"/>
      <c r="KMY185" s="395"/>
      <c r="KMZ185" s="395"/>
      <c r="KNA185" s="395"/>
      <c r="KNB185" s="395"/>
      <c r="KNC185" s="395"/>
      <c r="KND185" s="395"/>
      <c r="KNE185" s="395"/>
      <c r="KNF185" s="395"/>
      <c r="KNG185" s="395"/>
      <c r="KNH185" s="395"/>
      <c r="KNI185" s="395"/>
      <c r="KNJ185" s="395"/>
      <c r="KNK185" s="395"/>
      <c r="KNL185" s="395"/>
      <c r="KNM185" s="395"/>
      <c r="KNN185" s="395"/>
      <c r="KNO185" s="395"/>
      <c r="KNP185" s="395"/>
      <c r="KNQ185" s="395"/>
      <c r="KNR185" s="395"/>
      <c r="KNS185" s="395"/>
      <c r="KNT185" s="395"/>
      <c r="KNU185" s="395"/>
      <c r="KNV185" s="395"/>
      <c r="KNW185" s="395"/>
      <c r="KNX185" s="395"/>
      <c r="KNY185" s="395"/>
      <c r="KNZ185" s="395"/>
      <c r="KOA185" s="395"/>
      <c r="KOB185" s="395"/>
      <c r="KOC185" s="395"/>
      <c r="KOD185" s="395"/>
      <c r="KOE185" s="395"/>
      <c r="KOF185" s="395"/>
      <c r="KOG185" s="395"/>
      <c r="KOH185" s="395"/>
      <c r="KOI185" s="395"/>
      <c r="KOJ185" s="395"/>
      <c r="KOK185" s="395"/>
      <c r="KOL185" s="395"/>
      <c r="KOM185" s="395"/>
      <c r="KON185" s="395"/>
      <c r="KOO185" s="395"/>
      <c r="KOP185" s="395"/>
      <c r="KOQ185" s="395"/>
      <c r="KOR185" s="395"/>
      <c r="KOS185" s="395"/>
      <c r="KOT185" s="395"/>
      <c r="KOU185" s="395"/>
      <c r="KOV185" s="395"/>
      <c r="KOW185" s="395"/>
      <c r="KOX185" s="395"/>
      <c r="KOY185" s="395"/>
      <c r="KOZ185" s="395"/>
      <c r="KPA185" s="395"/>
      <c r="KPB185" s="395"/>
      <c r="KPC185" s="395"/>
      <c r="KPD185" s="395"/>
      <c r="KPE185" s="395"/>
      <c r="KPF185" s="395"/>
      <c r="KPG185" s="395"/>
      <c r="KPH185" s="395"/>
      <c r="KPI185" s="395"/>
      <c r="KPJ185" s="395"/>
      <c r="KPK185" s="395"/>
      <c r="KPL185" s="395"/>
      <c r="KPM185" s="395"/>
      <c r="KPN185" s="395"/>
      <c r="KPO185" s="395"/>
      <c r="KPP185" s="395"/>
      <c r="KPQ185" s="395"/>
      <c r="KPR185" s="395"/>
      <c r="KPS185" s="395"/>
      <c r="KPT185" s="395"/>
      <c r="KPU185" s="395"/>
      <c r="KPV185" s="395"/>
      <c r="KPW185" s="395"/>
      <c r="KPX185" s="395"/>
      <c r="KPY185" s="395"/>
      <c r="KPZ185" s="395"/>
      <c r="KQA185" s="395"/>
      <c r="KQB185" s="395"/>
      <c r="KQC185" s="395"/>
      <c r="KQD185" s="395"/>
      <c r="KQE185" s="395"/>
      <c r="KQF185" s="395"/>
      <c r="KQG185" s="395"/>
      <c r="KQH185" s="395"/>
      <c r="KQI185" s="395"/>
      <c r="KQJ185" s="395"/>
      <c r="KQK185" s="395"/>
      <c r="KQL185" s="395"/>
      <c r="KQM185" s="395"/>
      <c r="KQN185" s="395"/>
      <c r="KQO185" s="395"/>
      <c r="KQP185" s="395"/>
      <c r="KQQ185" s="395"/>
      <c r="KQR185" s="395"/>
      <c r="KQS185" s="395"/>
      <c r="KQT185" s="395"/>
      <c r="KQU185" s="395"/>
      <c r="KQV185" s="395"/>
      <c r="KQW185" s="395"/>
      <c r="KQX185" s="395"/>
      <c r="KQY185" s="395"/>
      <c r="KQZ185" s="395"/>
      <c r="KRA185" s="395"/>
      <c r="KRB185" s="395"/>
      <c r="KRC185" s="395"/>
      <c r="KRD185" s="395"/>
      <c r="KRE185" s="395"/>
      <c r="KRF185" s="395"/>
      <c r="KRG185" s="395"/>
      <c r="KRH185" s="395"/>
      <c r="KRI185" s="395"/>
      <c r="KRJ185" s="395"/>
      <c r="KRK185" s="395"/>
      <c r="KRL185" s="395"/>
      <c r="KRM185" s="395"/>
      <c r="KRN185" s="395"/>
      <c r="KRO185" s="395"/>
      <c r="KRP185" s="395"/>
      <c r="KRQ185" s="395"/>
      <c r="KRR185" s="395"/>
      <c r="KRS185" s="395"/>
      <c r="KRT185" s="395"/>
      <c r="KRU185" s="395"/>
      <c r="KRV185" s="395"/>
      <c r="KRW185" s="395"/>
      <c r="KRX185" s="395"/>
      <c r="KRY185" s="395"/>
      <c r="KRZ185" s="395"/>
      <c r="KSA185" s="395"/>
      <c r="KSB185" s="395"/>
      <c r="KSC185" s="395"/>
      <c r="KSD185" s="395"/>
      <c r="KSE185" s="395"/>
      <c r="KSF185" s="395"/>
      <c r="KSG185" s="395"/>
      <c r="KSH185" s="395"/>
      <c r="KSI185" s="395"/>
      <c r="KSJ185" s="395"/>
      <c r="KSK185" s="395"/>
      <c r="KSL185" s="395"/>
      <c r="KSM185" s="395"/>
      <c r="KSN185" s="395"/>
      <c r="KSO185" s="395"/>
      <c r="KSP185" s="395"/>
      <c r="KSQ185" s="395"/>
      <c r="KSR185" s="395"/>
      <c r="KSS185" s="395"/>
      <c r="KST185" s="395"/>
      <c r="KSU185" s="395"/>
      <c r="KSV185" s="395"/>
      <c r="KSW185" s="395"/>
      <c r="KSX185" s="395"/>
      <c r="KSY185" s="395"/>
      <c r="KSZ185" s="395"/>
      <c r="KTA185" s="395"/>
      <c r="KTB185" s="395"/>
      <c r="KTC185" s="395"/>
      <c r="KTD185" s="395"/>
      <c r="KTE185" s="395"/>
      <c r="KTF185" s="395"/>
      <c r="KTG185" s="395"/>
      <c r="KTH185" s="395"/>
      <c r="KTI185" s="395"/>
      <c r="KTJ185" s="395"/>
      <c r="KTK185" s="395"/>
      <c r="KTL185" s="395"/>
      <c r="KTM185" s="395"/>
      <c r="KTN185" s="395"/>
      <c r="KTO185" s="395"/>
      <c r="KTP185" s="395"/>
      <c r="KTQ185" s="395"/>
      <c r="KTR185" s="395"/>
      <c r="KTS185" s="395"/>
      <c r="KTT185" s="395"/>
      <c r="KTU185" s="395"/>
      <c r="KTV185" s="395"/>
      <c r="KTW185" s="395"/>
      <c r="KTX185" s="395"/>
      <c r="KTY185" s="395"/>
      <c r="KTZ185" s="395"/>
      <c r="KUA185" s="395"/>
      <c r="KUB185" s="395"/>
      <c r="KUC185" s="395"/>
      <c r="KUD185" s="395"/>
      <c r="KUE185" s="395"/>
      <c r="KUF185" s="395"/>
      <c r="KUG185" s="395"/>
      <c r="KUH185" s="395"/>
      <c r="KUI185" s="395"/>
      <c r="KUJ185" s="395"/>
      <c r="KUK185" s="395"/>
      <c r="KUL185" s="395"/>
      <c r="KUM185" s="395"/>
      <c r="KUN185" s="395"/>
      <c r="KUO185" s="395"/>
      <c r="KUP185" s="395"/>
      <c r="KUQ185" s="395"/>
      <c r="KUR185" s="395"/>
      <c r="KUS185" s="395"/>
      <c r="KUT185" s="395"/>
      <c r="KUU185" s="395"/>
      <c r="KUV185" s="395"/>
      <c r="KUW185" s="395"/>
      <c r="KUX185" s="395"/>
      <c r="KUY185" s="395"/>
      <c r="KUZ185" s="395"/>
      <c r="KVA185" s="395"/>
      <c r="KVB185" s="395"/>
      <c r="KVC185" s="395"/>
      <c r="KVD185" s="395"/>
      <c r="KVE185" s="395"/>
      <c r="KVF185" s="395"/>
      <c r="KVG185" s="395"/>
      <c r="KVH185" s="395"/>
      <c r="KVI185" s="395"/>
      <c r="KVJ185" s="395"/>
      <c r="KVK185" s="395"/>
      <c r="KVL185" s="395"/>
      <c r="KVM185" s="395"/>
      <c r="KVN185" s="395"/>
      <c r="KVO185" s="395"/>
      <c r="KVP185" s="395"/>
      <c r="KVQ185" s="395"/>
      <c r="KVR185" s="395"/>
      <c r="KVS185" s="395"/>
      <c r="KVT185" s="395"/>
      <c r="KVU185" s="395"/>
      <c r="KVV185" s="395"/>
      <c r="KVW185" s="395"/>
      <c r="KVX185" s="395"/>
      <c r="KVY185" s="395"/>
      <c r="KVZ185" s="395"/>
      <c r="KWA185" s="395"/>
      <c r="KWB185" s="395"/>
      <c r="KWC185" s="395"/>
      <c r="KWD185" s="395"/>
      <c r="KWE185" s="395"/>
      <c r="KWF185" s="395"/>
      <c r="KWG185" s="395"/>
      <c r="KWH185" s="395"/>
      <c r="KWI185" s="395"/>
      <c r="KWJ185" s="395"/>
      <c r="KWK185" s="395"/>
      <c r="KWL185" s="395"/>
      <c r="KWM185" s="395"/>
      <c r="KWN185" s="395"/>
      <c r="KWO185" s="395"/>
      <c r="KWP185" s="395"/>
      <c r="KWQ185" s="395"/>
      <c r="KWR185" s="395"/>
      <c r="KWS185" s="395"/>
      <c r="KWT185" s="395"/>
      <c r="KWU185" s="395"/>
      <c r="KWV185" s="395"/>
      <c r="KWW185" s="395"/>
      <c r="KWX185" s="395"/>
      <c r="KWY185" s="395"/>
      <c r="KWZ185" s="395"/>
      <c r="KXA185" s="395"/>
      <c r="KXB185" s="395"/>
      <c r="KXC185" s="395"/>
      <c r="KXD185" s="395"/>
      <c r="KXE185" s="395"/>
      <c r="KXF185" s="395"/>
      <c r="KXG185" s="395"/>
      <c r="KXH185" s="395"/>
      <c r="KXI185" s="395"/>
      <c r="KXJ185" s="395"/>
      <c r="KXK185" s="395"/>
      <c r="KXL185" s="395"/>
      <c r="KXM185" s="395"/>
      <c r="KXN185" s="395"/>
      <c r="KXO185" s="395"/>
      <c r="KXP185" s="395"/>
      <c r="KXQ185" s="395"/>
      <c r="KXR185" s="395"/>
      <c r="KXS185" s="395"/>
      <c r="KXT185" s="395"/>
      <c r="KXU185" s="395"/>
      <c r="KXV185" s="395"/>
      <c r="KXW185" s="395"/>
      <c r="KXX185" s="395"/>
      <c r="KXY185" s="395"/>
      <c r="KXZ185" s="395"/>
      <c r="KYA185" s="395"/>
      <c r="KYB185" s="395"/>
      <c r="KYC185" s="395"/>
      <c r="KYD185" s="395"/>
      <c r="KYE185" s="395"/>
      <c r="KYF185" s="395"/>
      <c r="KYG185" s="395"/>
      <c r="KYH185" s="395"/>
      <c r="KYI185" s="395"/>
      <c r="KYJ185" s="395"/>
      <c r="KYK185" s="395"/>
      <c r="KYL185" s="395"/>
      <c r="KYM185" s="395"/>
      <c r="KYN185" s="395"/>
      <c r="KYO185" s="395"/>
      <c r="KYP185" s="395"/>
      <c r="KYQ185" s="395"/>
      <c r="KYR185" s="395"/>
      <c r="KYS185" s="395"/>
      <c r="KYT185" s="395"/>
      <c r="KYU185" s="395"/>
      <c r="KYV185" s="395"/>
      <c r="KYW185" s="395"/>
      <c r="KYX185" s="395"/>
      <c r="KYY185" s="395"/>
      <c r="KYZ185" s="395"/>
      <c r="KZA185" s="395"/>
      <c r="KZB185" s="395"/>
      <c r="KZC185" s="395"/>
      <c r="KZD185" s="395"/>
      <c r="KZE185" s="395"/>
      <c r="KZF185" s="395"/>
      <c r="KZG185" s="395"/>
      <c r="KZH185" s="395"/>
      <c r="KZI185" s="395"/>
      <c r="KZJ185" s="395"/>
      <c r="KZK185" s="395"/>
      <c r="KZL185" s="395"/>
      <c r="KZM185" s="395"/>
      <c r="KZN185" s="395"/>
      <c r="KZO185" s="395"/>
      <c r="KZP185" s="395"/>
      <c r="KZQ185" s="395"/>
      <c r="KZR185" s="395"/>
      <c r="KZS185" s="395"/>
      <c r="KZT185" s="395"/>
      <c r="KZU185" s="395"/>
      <c r="KZV185" s="395"/>
      <c r="KZW185" s="395"/>
      <c r="KZX185" s="395"/>
      <c r="KZY185" s="395"/>
      <c r="KZZ185" s="395"/>
      <c r="LAA185" s="395"/>
      <c r="LAB185" s="395"/>
      <c r="LAC185" s="395"/>
      <c r="LAD185" s="395"/>
      <c r="LAE185" s="395"/>
      <c r="LAF185" s="395"/>
      <c r="LAG185" s="395"/>
      <c r="LAH185" s="395"/>
      <c r="LAI185" s="395"/>
      <c r="LAJ185" s="395"/>
      <c r="LAK185" s="395"/>
      <c r="LAL185" s="395"/>
      <c r="LAM185" s="395"/>
      <c r="LAN185" s="395"/>
      <c r="LAO185" s="395"/>
      <c r="LAP185" s="395"/>
      <c r="LAQ185" s="395"/>
      <c r="LAR185" s="395"/>
      <c r="LAS185" s="395"/>
      <c r="LAT185" s="395"/>
      <c r="LAU185" s="395"/>
      <c r="LAV185" s="395"/>
      <c r="LAW185" s="395"/>
      <c r="LAX185" s="395"/>
      <c r="LAY185" s="395"/>
      <c r="LAZ185" s="395"/>
      <c r="LBA185" s="395"/>
      <c r="LBB185" s="395"/>
      <c r="LBC185" s="395"/>
      <c r="LBD185" s="395"/>
      <c r="LBE185" s="395"/>
      <c r="LBF185" s="395"/>
      <c r="LBG185" s="395"/>
      <c r="LBH185" s="395"/>
      <c r="LBI185" s="395"/>
      <c r="LBJ185" s="395"/>
      <c r="LBK185" s="395"/>
      <c r="LBL185" s="395"/>
      <c r="LBM185" s="395"/>
      <c r="LBN185" s="395"/>
      <c r="LBO185" s="395"/>
      <c r="LBP185" s="395"/>
      <c r="LBQ185" s="395"/>
      <c r="LBR185" s="395"/>
      <c r="LBS185" s="395"/>
      <c r="LBT185" s="395"/>
      <c r="LBU185" s="395"/>
      <c r="LBV185" s="395"/>
      <c r="LBW185" s="395"/>
      <c r="LBX185" s="395"/>
      <c r="LBY185" s="395"/>
      <c r="LBZ185" s="395"/>
      <c r="LCA185" s="395"/>
      <c r="LCB185" s="395"/>
      <c r="LCC185" s="395"/>
      <c r="LCD185" s="395"/>
      <c r="LCE185" s="395"/>
      <c r="LCF185" s="395"/>
      <c r="LCG185" s="395"/>
      <c r="LCH185" s="395"/>
      <c r="LCI185" s="395"/>
      <c r="LCJ185" s="395"/>
      <c r="LCK185" s="395"/>
      <c r="LCL185" s="395"/>
      <c r="LCM185" s="395"/>
      <c r="LCN185" s="395"/>
      <c r="LCO185" s="395"/>
      <c r="LCP185" s="395"/>
      <c r="LCQ185" s="395"/>
      <c r="LCR185" s="395"/>
      <c r="LCS185" s="395"/>
      <c r="LCT185" s="395"/>
      <c r="LCU185" s="395"/>
      <c r="LCV185" s="395"/>
      <c r="LCW185" s="395"/>
      <c r="LCX185" s="395"/>
      <c r="LCY185" s="395"/>
      <c r="LCZ185" s="395"/>
      <c r="LDA185" s="395"/>
      <c r="LDB185" s="395"/>
      <c r="LDC185" s="395"/>
      <c r="LDD185" s="395"/>
      <c r="LDE185" s="395"/>
      <c r="LDF185" s="395"/>
      <c r="LDG185" s="395"/>
      <c r="LDH185" s="395"/>
      <c r="LDI185" s="395"/>
      <c r="LDJ185" s="395"/>
      <c r="LDK185" s="395"/>
      <c r="LDL185" s="395"/>
      <c r="LDM185" s="395"/>
      <c r="LDN185" s="395"/>
      <c r="LDO185" s="395"/>
      <c r="LDP185" s="395"/>
      <c r="LDQ185" s="395"/>
      <c r="LDR185" s="395"/>
      <c r="LDS185" s="395"/>
      <c r="LDT185" s="395"/>
      <c r="LDU185" s="395"/>
      <c r="LDV185" s="395"/>
      <c r="LDW185" s="395"/>
      <c r="LDX185" s="395"/>
      <c r="LDY185" s="395"/>
      <c r="LDZ185" s="395"/>
      <c r="LEA185" s="395"/>
      <c r="LEB185" s="395"/>
      <c r="LEC185" s="395"/>
      <c r="LED185" s="395"/>
      <c r="LEE185" s="395"/>
      <c r="LEF185" s="395"/>
      <c r="LEG185" s="395"/>
      <c r="LEH185" s="395"/>
      <c r="LEI185" s="395"/>
      <c r="LEJ185" s="395"/>
      <c r="LEK185" s="395"/>
      <c r="LEL185" s="395"/>
      <c r="LEM185" s="395"/>
      <c r="LEN185" s="395"/>
      <c r="LEO185" s="395"/>
      <c r="LEP185" s="395"/>
      <c r="LEQ185" s="395"/>
      <c r="LER185" s="395"/>
      <c r="LES185" s="395"/>
      <c r="LET185" s="395"/>
      <c r="LEU185" s="395"/>
      <c r="LEV185" s="395"/>
      <c r="LEW185" s="395"/>
      <c r="LEX185" s="395"/>
      <c r="LEY185" s="395"/>
      <c r="LEZ185" s="395"/>
      <c r="LFA185" s="395"/>
      <c r="LFB185" s="395"/>
      <c r="LFC185" s="395"/>
      <c r="LFD185" s="395"/>
      <c r="LFE185" s="395"/>
      <c r="LFF185" s="395"/>
      <c r="LFG185" s="395"/>
      <c r="LFH185" s="395"/>
      <c r="LFI185" s="395"/>
      <c r="LFJ185" s="395"/>
      <c r="LFK185" s="395"/>
      <c r="LFL185" s="395"/>
      <c r="LFM185" s="395"/>
      <c r="LFN185" s="395"/>
      <c r="LFO185" s="395"/>
      <c r="LFP185" s="395"/>
      <c r="LFQ185" s="395"/>
      <c r="LFR185" s="395"/>
      <c r="LFS185" s="395"/>
      <c r="LFT185" s="395"/>
      <c r="LFU185" s="395"/>
      <c r="LFV185" s="395"/>
      <c r="LFW185" s="395"/>
      <c r="LFX185" s="395"/>
      <c r="LFY185" s="395"/>
      <c r="LFZ185" s="395"/>
      <c r="LGA185" s="395"/>
      <c r="LGB185" s="395"/>
      <c r="LGC185" s="395"/>
      <c r="LGD185" s="395"/>
      <c r="LGE185" s="395"/>
      <c r="LGF185" s="395"/>
      <c r="LGG185" s="395"/>
      <c r="LGH185" s="395"/>
      <c r="LGI185" s="395"/>
      <c r="LGJ185" s="395"/>
      <c r="LGK185" s="395"/>
      <c r="LGL185" s="395"/>
      <c r="LGM185" s="395"/>
      <c r="LGN185" s="395"/>
      <c r="LGO185" s="395"/>
      <c r="LGP185" s="395"/>
      <c r="LGQ185" s="395"/>
      <c r="LGR185" s="395"/>
      <c r="LGS185" s="395"/>
      <c r="LGT185" s="395"/>
      <c r="LGU185" s="395"/>
      <c r="LGV185" s="395"/>
      <c r="LGW185" s="395"/>
      <c r="LGX185" s="395"/>
      <c r="LGY185" s="395"/>
      <c r="LGZ185" s="395"/>
      <c r="LHA185" s="395"/>
      <c r="LHB185" s="395"/>
      <c r="LHC185" s="395"/>
      <c r="LHD185" s="395"/>
      <c r="LHE185" s="395"/>
      <c r="LHF185" s="395"/>
      <c r="LHG185" s="395"/>
      <c r="LHH185" s="395"/>
      <c r="LHI185" s="395"/>
      <c r="LHJ185" s="395"/>
      <c r="LHK185" s="395"/>
      <c r="LHL185" s="395"/>
      <c r="LHM185" s="395"/>
      <c r="LHN185" s="395"/>
      <c r="LHO185" s="395"/>
      <c r="LHP185" s="395"/>
      <c r="LHQ185" s="395"/>
      <c r="LHR185" s="395"/>
      <c r="LHS185" s="395"/>
      <c r="LHT185" s="395"/>
      <c r="LHU185" s="395"/>
      <c r="LHV185" s="395"/>
      <c r="LHW185" s="395"/>
      <c r="LHX185" s="395"/>
      <c r="LHY185" s="395"/>
      <c r="LHZ185" s="395"/>
      <c r="LIA185" s="395"/>
      <c r="LIB185" s="395"/>
      <c r="LIC185" s="395"/>
      <c r="LID185" s="395"/>
      <c r="LIE185" s="395"/>
      <c r="LIF185" s="395"/>
      <c r="LIG185" s="395"/>
      <c r="LIH185" s="395"/>
      <c r="LII185" s="395"/>
      <c r="LIJ185" s="395"/>
      <c r="LIK185" s="395"/>
      <c r="LIL185" s="395"/>
      <c r="LIM185" s="395"/>
      <c r="LIN185" s="395"/>
      <c r="LIO185" s="395"/>
      <c r="LIP185" s="395"/>
      <c r="LIQ185" s="395"/>
      <c r="LIR185" s="395"/>
      <c r="LIS185" s="395"/>
      <c r="LIT185" s="395"/>
      <c r="LIU185" s="395"/>
      <c r="LIV185" s="395"/>
      <c r="LIW185" s="395"/>
      <c r="LIX185" s="395"/>
      <c r="LIY185" s="395"/>
      <c r="LIZ185" s="395"/>
      <c r="LJA185" s="395"/>
      <c r="LJB185" s="395"/>
      <c r="LJC185" s="395"/>
      <c r="LJD185" s="395"/>
      <c r="LJE185" s="395"/>
      <c r="LJF185" s="395"/>
      <c r="LJG185" s="395"/>
      <c r="LJH185" s="395"/>
      <c r="LJI185" s="395"/>
      <c r="LJJ185" s="395"/>
      <c r="LJK185" s="395"/>
      <c r="LJL185" s="395"/>
      <c r="LJM185" s="395"/>
      <c r="LJN185" s="395"/>
      <c r="LJO185" s="395"/>
      <c r="LJP185" s="395"/>
      <c r="LJQ185" s="395"/>
      <c r="LJR185" s="395"/>
      <c r="LJS185" s="395"/>
      <c r="LJT185" s="395"/>
      <c r="LJU185" s="395"/>
      <c r="LJV185" s="395"/>
      <c r="LJW185" s="395"/>
      <c r="LJX185" s="395"/>
      <c r="LJY185" s="395"/>
      <c r="LJZ185" s="395"/>
      <c r="LKA185" s="395"/>
      <c r="LKB185" s="395"/>
      <c r="LKC185" s="395"/>
      <c r="LKD185" s="395"/>
      <c r="LKE185" s="395"/>
      <c r="LKF185" s="395"/>
      <c r="LKG185" s="395"/>
      <c r="LKH185" s="395"/>
      <c r="LKI185" s="395"/>
      <c r="LKJ185" s="395"/>
      <c r="LKK185" s="395"/>
      <c r="LKL185" s="395"/>
      <c r="LKM185" s="395"/>
      <c r="LKN185" s="395"/>
      <c r="LKO185" s="395"/>
      <c r="LKP185" s="395"/>
      <c r="LKQ185" s="395"/>
      <c r="LKR185" s="395"/>
      <c r="LKS185" s="395"/>
      <c r="LKT185" s="395"/>
      <c r="LKU185" s="395"/>
      <c r="LKV185" s="395"/>
      <c r="LKW185" s="395"/>
      <c r="LKX185" s="395"/>
      <c r="LKY185" s="395"/>
      <c r="LKZ185" s="395"/>
      <c r="LLA185" s="395"/>
      <c r="LLB185" s="395"/>
      <c r="LLC185" s="395"/>
      <c r="LLD185" s="395"/>
      <c r="LLE185" s="395"/>
      <c r="LLF185" s="395"/>
      <c r="LLG185" s="395"/>
      <c r="LLH185" s="395"/>
      <c r="LLI185" s="395"/>
      <c r="LLJ185" s="395"/>
      <c r="LLK185" s="395"/>
      <c r="LLL185" s="395"/>
      <c r="LLM185" s="395"/>
      <c r="LLN185" s="395"/>
      <c r="LLO185" s="395"/>
      <c r="LLP185" s="395"/>
      <c r="LLQ185" s="395"/>
      <c r="LLR185" s="395"/>
      <c r="LLS185" s="395"/>
      <c r="LLT185" s="395"/>
      <c r="LLU185" s="395"/>
      <c r="LLV185" s="395"/>
      <c r="LLW185" s="395"/>
      <c r="LLX185" s="395"/>
      <c r="LLY185" s="395"/>
      <c r="LLZ185" s="395"/>
      <c r="LMA185" s="395"/>
      <c r="LMB185" s="395"/>
      <c r="LMC185" s="395"/>
      <c r="LMD185" s="395"/>
      <c r="LME185" s="395"/>
      <c r="LMF185" s="395"/>
      <c r="LMG185" s="395"/>
      <c r="LMH185" s="395"/>
      <c r="LMI185" s="395"/>
      <c r="LMJ185" s="395"/>
      <c r="LMK185" s="395"/>
      <c r="LML185" s="395"/>
      <c r="LMM185" s="395"/>
      <c r="LMN185" s="395"/>
      <c r="LMO185" s="395"/>
      <c r="LMP185" s="395"/>
      <c r="LMQ185" s="395"/>
      <c r="LMR185" s="395"/>
      <c r="LMS185" s="395"/>
      <c r="LMT185" s="395"/>
      <c r="LMU185" s="395"/>
      <c r="LMV185" s="395"/>
      <c r="LMW185" s="395"/>
      <c r="LMX185" s="395"/>
      <c r="LMY185" s="395"/>
      <c r="LMZ185" s="395"/>
      <c r="LNA185" s="395"/>
      <c r="LNB185" s="395"/>
      <c r="LNC185" s="395"/>
      <c r="LND185" s="395"/>
      <c r="LNE185" s="395"/>
      <c r="LNF185" s="395"/>
      <c r="LNG185" s="395"/>
      <c r="LNH185" s="395"/>
      <c r="LNI185" s="395"/>
      <c r="LNJ185" s="395"/>
      <c r="LNK185" s="395"/>
      <c r="LNL185" s="395"/>
      <c r="LNM185" s="395"/>
      <c r="LNN185" s="395"/>
      <c r="LNO185" s="395"/>
      <c r="LNP185" s="395"/>
      <c r="LNQ185" s="395"/>
      <c r="LNR185" s="395"/>
      <c r="LNS185" s="395"/>
      <c r="LNT185" s="395"/>
      <c r="LNU185" s="395"/>
      <c r="LNV185" s="395"/>
      <c r="LNW185" s="395"/>
      <c r="LNX185" s="395"/>
      <c r="LNY185" s="395"/>
      <c r="LNZ185" s="395"/>
      <c r="LOA185" s="395"/>
      <c r="LOB185" s="395"/>
      <c r="LOC185" s="395"/>
      <c r="LOD185" s="395"/>
      <c r="LOE185" s="395"/>
      <c r="LOF185" s="395"/>
      <c r="LOG185" s="395"/>
      <c r="LOH185" s="395"/>
      <c r="LOI185" s="395"/>
      <c r="LOJ185" s="395"/>
      <c r="LOK185" s="395"/>
      <c r="LOL185" s="395"/>
      <c r="LOM185" s="395"/>
      <c r="LON185" s="395"/>
      <c r="LOO185" s="395"/>
      <c r="LOP185" s="395"/>
      <c r="LOQ185" s="395"/>
      <c r="LOR185" s="395"/>
      <c r="LOS185" s="395"/>
      <c r="LOT185" s="395"/>
      <c r="LOU185" s="395"/>
      <c r="LOV185" s="395"/>
      <c r="LOW185" s="395"/>
      <c r="LOX185" s="395"/>
      <c r="LOY185" s="395"/>
      <c r="LOZ185" s="395"/>
      <c r="LPA185" s="395"/>
      <c r="LPB185" s="395"/>
      <c r="LPC185" s="395"/>
      <c r="LPD185" s="395"/>
      <c r="LPE185" s="395"/>
      <c r="LPF185" s="395"/>
      <c r="LPG185" s="395"/>
      <c r="LPH185" s="395"/>
      <c r="LPI185" s="395"/>
      <c r="LPJ185" s="395"/>
      <c r="LPK185" s="395"/>
      <c r="LPL185" s="395"/>
      <c r="LPM185" s="395"/>
      <c r="LPN185" s="395"/>
      <c r="LPO185" s="395"/>
      <c r="LPP185" s="395"/>
      <c r="LPQ185" s="395"/>
      <c r="LPR185" s="395"/>
      <c r="LPS185" s="395"/>
      <c r="LPT185" s="395"/>
      <c r="LPU185" s="395"/>
      <c r="LPV185" s="395"/>
      <c r="LPW185" s="395"/>
      <c r="LPX185" s="395"/>
      <c r="LPY185" s="395"/>
      <c r="LPZ185" s="395"/>
      <c r="LQA185" s="395"/>
      <c r="LQB185" s="395"/>
      <c r="LQC185" s="395"/>
      <c r="LQD185" s="395"/>
      <c r="LQE185" s="395"/>
      <c r="LQF185" s="395"/>
      <c r="LQG185" s="395"/>
      <c r="LQH185" s="395"/>
      <c r="LQI185" s="395"/>
      <c r="LQJ185" s="395"/>
      <c r="LQK185" s="395"/>
      <c r="LQL185" s="395"/>
      <c r="LQM185" s="395"/>
      <c r="LQN185" s="395"/>
      <c r="LQO185" s="395"/>
      <c r="LQP185" s="395"/>
      <c r="LQQ185" s="395"/>
      <c r="LQR185" s="395"/>
      <c r="LQS185" s="395"/>
      <c r="LQT185" s="395"/>
      <c r="LQU185" s="395"/>
      <c r="LQV185" s="395"/>
      <c r="LQW185" s="395"/>
      <c r="LQX185" s="395"/>
      <c r="LQY185" s="395"/>
      <c r="LQZ185" s="395"/>
      <c r="LRA185" s="395"/>
      <c r="LRB185" s="395"/>
      <c r="LRC185" s="395"/>
      <c r="LRD185" s="395"/>
      <c r="LRE185" s="395"/>
      <c r="LRF185" s="395"/>
      <c r="LRG185" s="395"/>
      <c r="LRH185" s="395"/>
      <c r="LRI185" s="395"/>
      <c r="LRJ185" s="395"/>
      <c r="LRK185" s="395"/>
      <c r="LRL185" s="395"/>
      <c r="LRM185" s="395"/>
      <c r="LRN185" s="395"/>
      <c r="LRO185" s="395"/>
      <c r="LRP185" s="395"/>
      <c r="LRQ185" s="395"/>
      <c r="LRR185" s="395"/>
      <c r="LRS185" s="395"/>
      <c r="LRT185" s="395"/>
      <c r="LRU185" s="395"/>
      <c r="LRV185" s="395"/>
      <c r="LRW185" s="395"/>
      <c r="LRX185" s="395"/>
      <c r="LRY185" s="395"/>
      <c r="LRZ185" s="395"/>
      <c r="LSA185" s="395"/>
      <c r="LSB185" s="395"/>
      <c r="LSC185" s="395"/>
      <c r="LSD185" s="395"/>
      <c r="LSE185" s="395"/>
      <c r="LSF185" s="395"/>
      <c r="LSG185" s="395"/>
      <c r="LSH185" s="395"/>
      <c r="LSI185" s="395"/>
      <c r="LSJ185" s="395"/>
      <c r="LSK185" s="395"/>
      <c r="LSL185" s="395"/>
      <c r="LSM185" s="395"/>
      <c r="LSN185" s="395"/>
      <c r="LSO185" s="395"/>
      <c r="LSP185" s="395"/>
      <c r="LSQ185" s="395"/>
      <c r="LSR185" s="395"/>
      <c r="LSS185" s="395"/>
      <c r="LST185" s="395"/>
      <c r="LSU185" s="395"/>
      <c r="LSV185" s="395"/>
      <c r="LSW185" s="395"/>
      <c r="LSX185" s="395"/>
      <c r="LSY185" s="395"/>
      <c r="LSZ185" s="395"/>
      <c r="LTA185" s="395"/>
      <c r="LTB185" s="395"/>
      <c r="LTC185" s="395"/>
      <c r="LTD185" s="395"/>
      <c r="LTE185" s="395"/>
      <c r="LTF185" s="395"/>
      <c r="LTG185" s="395"/>
      <c r="LTH185" s="395"/>
      <c r="LTI185" s="395"/>
      <c r="LTJ185" s="395"/>
      <c r="LTK185" s="395"/>
      <c r="LTL185" s="395"/>
      <c r="LTM185" s="395"/>
      <c r="LTN185" s="395"/>
      <c r="LTO185" s="395"/>
      <c r="LTP185" s="395"/>
      <c r="LTQ185" s="395"/>
      <c r="LTR185" s="395"/>
      <c r="LTS185" s="395"/>
      <c r="LTT185" s="395"/>
      <c r="LTU185" s="395"/>
      <c r="LTV185" s="395"/>
      <c r="LTW185" s="395"/>
      <c r="LTX185" s="395"/>
      <c r="LTY185" s="395"/>
      <c r="LTZ185" s="395"/>
      <c r="LUA185" s="395"/>
      <c r="LUB185" s="395"/>
      <c r="LUC185" s="395"/>
      <c r="LUD185" s="395"/>
      <c r="LUE185" s="395"/>
      <c r="LUF185" s="395"/>
      <c r="LUG185" s="395"/>
      <c r="LUH185" s="395"/>
      <c r="LUI185" s="395"/>
      <c r="LUJ185" s="395"/>
      <c r="LUK185" s="395"/>
      <c r="LUL185" s="395"/>
      <c r="LUM185" s="395"/>
      <c r="LUN185" s="395"/>
      <c r="LUO185" s="395"/>
      <c r="LUP185" s="395"/>
      <c r="LUQ185" s="395"/>
      <c r="LUR185" s="395"/>
      <c r="LUS185" s="395"/>
      <c r="LUT185" s="395"/>
      <c r="LUU185" s="395"/>
      <c r="LUV185" s="395"/>
      <c r="LUW185" s="395"/>
      <c r="LUX185" s="395"/>
      <c r="LUY185" s="395"/>
      <c r="LUZ185" s="395"/>
      <c r="LVA185" s="395"/>
      <c r="LVB185" s="395"/>
      <c r="LVC185" s="395"/>
      <c r="LVD185" s="395"/>
      <c r="LVE185" s="395"/>
      <c r="LVF185" s="395"/>
      <c r="LVG185" s="395"/>
      <c r="LVH185" s="395"/>
      <c r="LVI185" s="395"/>
      <c r="LVJ185" s="395"/>
      <c r="LVK185" s="395"/>
      <c r="LVL185" s="395"/>
      <c r="LVM185" s="395"/>
      <c r="LVN185" s="395"/>
      <c r="LVO185" s="395"/>
      <c r="LVP185" s="395"/>
      <c r="LVQ185" s="395"/>
      <c r="LVR185" s="395"/>
      <c r="LVS185" s="395"/>
      <c r="LVT185" s="395"/>
      <c r="LVU185" s="395"/>
      <c r="LVV185" s="395"/>
      <c r="LVW185" s="395"/>
      <c r="LVX185" s="395"/>
      <c r="LVY185" s="395"/>
      <c r="LVZ185" s="395"/>
      <c r="LWA185" s="395"/>
      <c r="LWB185" s="395"/>
      <c r="LWC185" s="395"/>
      <c r="LWD185" s="395"/>
      <c r="LWE185" s="395"/>
      <c r="LWF185" s="395"/>
      <c r="LWG185" s="395"/>
      <c r="LWH185" s="395"/>
      <c r="LWI185" s="395"/>
      <c r="LWJ185" s="395"/>
      <c r="LWK185" s="395"/>
      <c r="LWL185" s="395"/>
      <c r="LWM185" s="395"/>
      <c r="LWN185" s="395"/>
      <c r="LWO185" s="395"/>
      <c r="LWP185" s="395"/>
      <c r="LWQ185" s="395"/>
      <c r="LWR185" s="395"/>
      <c r="LWS185" s="395"/>
      <c r="LWT185" s="395"/>
      <c r="LWU185" s="395"/>
      <c r="LWV185" s="395"/>
      <c r="LWW185" s="395"/>
      <c r="LWX185" s="395"/>
      <c r="LWY185" s="395"/>
      <c r="LWZ185" s="395"/>
      <c r="LXA185" s="395"/>
      <c r="LXB185" s="395"/>
      <c r="LXC185" s="395"/>
      <c r="LXD185" s="395"/>
      <c r="LXE185" s="395"/>
      <c r="LXF185" s="395"/>
      <c r="LXG185" s="395"/>
      <c r="LXH185" s="395"/>
      <c r="LXI185" s="395"/>
      <c r="LXJ185" s="395"/>
      <c r="LXK185" s="395"/>
      <c r="LXL185" s="395"/>
      <c r="LXM185" s="395"/>
      <c r="LXN185" s="395"/>
      <c r="LXO185" s="395"/>
      <c r="LXP185" s="395"/>
      <c r="LXQ185" s="395"/>
      <c r="LXR185" s="395"/>
      <c r="LXS185" s="395"/>
      <c r="LXT185" s="395"/>
      <c r="LXU185" s="395"/>
      <c r="LXV185" s="395"/>
      <c r="LXW185" s="395"/>
      <c r="LXX185" s="395"/>
      <c r="LXY185" s="395"/>
      <c r="LXZ185" s="395"/>
      <c r="LYA185" s="395"/>
      <c r="LYB185" s="395"/>
      <c r="LYC185" s="395"/>
      <c r="LYD185" s="395"/>
      <c r="LYE185" s="395"/>
      <c r="LYF185" s="395"/>
      <c r="LYG185" s="395"/>
      <c r="LYH185" s="395"/>
      <c r="LYI185" s="395"/>
      <c r="LYJ185" s="395"/>
      <c r="LYK185" s="395"/>
      <c r="LYL185" s="395"/>
      <c r="LYM185" s="395"/>
      <c r="LYN185" s="395"/>
      <c r="LYO185" s="395"/>
      <c r="LYP185" s="395"/>
      <c r="LYQ185" s="395"/>
      <c r="LYR185" s="395"/>
      <c r="LYS185" s="395"/>
      <c r="LYT185" s="395"/>
      <c r="LYU185" s="395"/>
      <c r="LYV185" s="395"/>
      <c r="LYW185" s="395"/>
      <c r="LYX185" s="395"/>
      <c r="LYY185" s="395"/>
      <c r="LYZ185" s="395"/>
      <c r="LZA185" s="395"/>
      <c r="LZB185" s="395"/>
      <c r="LZC185" s="395"/>
      <c r="LZD185" s="395"/>
      <c r="LZE185" s="395"/>
      <c r="LZF185" s="395"/>
      <c r="LZG185" s="395"/>
      <c r="LZH185" s="395"/>
      <c r="LZI185" s="395"/>
      <c r="LZJ185" s="395"/>
      <c r="LZK185" s="395"/>
      <c r="LZL185" s="395"/>
      <c r="LZM185" s="395"/>
      <c r="LZN185" s="395"/>
      <c r="LZO185" s="395"/>
      <c r="LZP185" s="395"/>
      <c r="LZQ185" s="395"/>
      <c r="LZR185" s="395"/>
      <c r="LZS185" s="395"/>
      <c r="LZT185" s="395"/>
      <c r="LZU185" s="395"/>
      <c r="LZV185" s="395"/>
      <c r="LZW185" s="395"/>
      <c r="LZX185" s="395"/>
      <c r="LZY185" s="395"/>
      <c r="LZZ185" s="395"/>
      <c r="MAA185" s="395"/>
      <c r="MAB185" s="395"/>
      <c r="MAC185" s="395"/>
      <c r="MAD185" s="395"/>
      <c r="MAE185" s="395"/>
      <c r="MAF185" s="395"/>
      <c r="MAG185" s="395"/>
      <c r="MAH185" s="395"/>
      <c r="MAI185" s="395"/>
      <c r="MAJ185" s="395"/>
      <c r="MAK185" s="395"/>
      <c r="MAL185" s="395"/>
      <c r="MAM185" s="395"/>
      <c r="MAN185" s="395"/>
      <c r="MAO185" s="395"/>
      <c r="MAP185" s="395"/>
      <c r="MAQ185" s="395"/>
      <c r="MAR185" s="395"/>
      <c r="MAS185" s="395"/>
      <c r="MAT185" s="395"/>
      <c r="MAU185" s="395"/>
      <c r="MAV185" s="395"/>
      <c r="MAW185" s="395"/>
      <c r="MAX185" s="395"/>
      <c r="MAY185" s="395"/>
      <c r="MAZ185" s="395"/>
      <c r="MBA185" s="395"/>
      <c r="MBB185" s="395"/>
      <c r="MBC185" s="395"/>
      <c r="MBD185" s="395"/>
      <c r="MBE185" s="395"/>
      <c r="MBF185" s="395"/>
      <c r="MBG185" s="395"/>
      <c r="MBH185" s="395"/>
      <c r="MBI185" s="395"/>
      <c r="MBJ185" s="395"/>
      <c r="MBK185" s="395"/>
      <c r="MBL185" s="395"/>
      <c r="MBM185" s="395"/>
      <c r="MBN185" s="395"/>
      <c r="MBO185" s="395"/>
      <c r="MBP185" s="395"/>
      <c r="MBQ185" s="395"/>
      <c r="MBR185" s="395"/>
      <c r="MBS185" s="395"/>
      <c r="MBT185" s="395"/>
      <c r="MBU185" s="395"/>
      <c r="MBV185" s="395"/>
      <c r="MBW185" s="395"/>
      <c r="MBX185" s="395"/>
      <c r="MBY185" s="395"/>
      <c r="MBZ185" s="395"/>
      <c r="MCA185" s="395"/>
      <c r="MCB185" s="395"/>
      <c r="MCC185" s="395"/>
      <c r="MCD185" s="395"/>
      <c r="MCE185" s="395"/>
      <c r="MCF185" s="395"/>
      <c r="MCG185" s="395"/>
      <c r="MCH185" s="395"/>
      <c r="MCI185" s="395"/>
      <c r="MCJ185" s="395"/>
      <c r="MCK185" s="395"/>
      <c r="MCL185" s="395"/>
      <c r="MCM185" s="395"/>
      <c r="MCN185" s="395"/>
      <c r="MCO185" s="395"/>
      <c r="MCP185" s="395"/>
      <c r="MCQ185" s="395"/>
      <c r="MCR185" s="395"/>
      <c r="MCS185" s="395"/>
      <c r="MCT185" s="395"/>
      <c r="MCU185" s="395"/>
      <c r="MCV185" s="395"/>
      <c r="MCW185" s="395"/>
      <c r="MCX185" s="395"/>
      <c r="MCY185" s="395"/>
      <c r="MCZ185" s="395"/>
      <c r="MDA185" s="395"/>
      <c r="MDB185" s="395"/>
      <c r="MDC185" s="395"/>
      <c r="MDD185" s="395"/>
      <c r="MDE185" s="395"/>
      <c r="MDF185" s="395"/>
      <c r="MDG185" s="395"/>
      <c r="MDH185" s="395"/>
      <c r="MDI185" s="395"/>
      <c r="MDJ185" s="395"/>
      <c r="MDK185" s="395"/>
      <c r="MDL185" s="395"/>
      <c r="MDM185" s="395"/>
      <c r="MDN185" s="395"/>
      <c r="MDO185" s="395"/>
      <c r="MDP185" s="395"/>
      <c r="MDQ185" s="395"/>
      <c r="MDR185" s="395"/>
      <c r="MDS185" s="395"/>
      <c r="MDT185" s="395"/>
      <c r="MDU185" s="395"/>
      <c r="MDV185" s="395"/>
      <c r="MDW185" s="395"/>
      <c r="MDX185" s="395"/>
      <c r="MDY185" s="395"/>
      <c r="MDZ185" s="395"/>
      <c r="MEA185" s="395"/>
      <c r="MEB185" s="395"/>
      <c r="MEC185" s="395"/>
      <c r="MED185" s="395"/>
      <c r="MEE185" s="395"/>
      <c r="MEF185" s="395"/>
      <c r="MEG185" s="395"/>
      <c r="MEH185" s="395"/>
      <c r="MEI185" s="395"/>
      <c r="MEJ185" s="395"/>
      <c r="MEK185" s="395"/>
      <c r="MEL185" s="395"/>
      <c r="MEM185" s="395"/>
      <c r="MEN185" s="395"/>
      <c r="MEO185" s="395"/>
      <c r="MEP185" s="395"/>
      <c r="MEQ185" s="395"/>
      <c r="MER185" s="395"/>
      <c r="MES185" s="395"/>
      <c r="MET185" s="395"/>
      <c r="MEU185" s="395"/>
      <c r="MEV185" s="395"/>
      <c r="MEW185" s="395"/>
      <c r="MEX185" s="395"/>
      <c r="MEY185" s="395"/>
      <c r="MEZ185" s="395"/>
      <c r="MFA185" s="395"/>
      <c r="MFB185" s="395"/>
      <c r="MFC185" s="395"/>
      <c r="MFD185" s="395"/>
      <c r="MFE185" s="395"/>
      <c r="MFF185" s="395"/>
      <c r="MFG185" s="395"/>
      <c r="MFH185" s="395"/>
      <c r="MFI185" s="395"/>
      <c r="MFJ185" s="395"/>
      <c r="MFK185" s="395"/>
      <c r="MFL185" s="395"/>
      <c r="MFM185" s="395"/>
      <c r="MFN185" s="395"/>
      <c r="MFO185" s="395"/>
      <c r="MFP185" s="395"/>
      <c r="MFQ185" s="395"/>
      <c r="MFR185" s="395"/>
      <c r="MFS185" s="395"/>
      <c r="MFT185" s="395"/>
      <c r="MFU185" s="395"/>
      <c r="MFV185" s="395"/>
      <c r="MFW185" s="395"/>
      <c r="MFX185" s="395"/>
      <c r="MFY185" s="395"/>
      <c r="MFZ185" s="395"/>
      <c r="MGA185" s="395"/>
      <c r="MGB185" s="395"/>
      <c r="MGC185" s="395"/>
      <c r="MGD185" s="395"/>
      <c r="MGE185" s="395"/>
      <c r="MGF185" s="395"/>
      <c r="MGG185" s="395"/>
      <c r="MGH185" s="395"/>
      <c r="MGI185" s="395"/>
      <c r="MGJ185" s="395"/>
      <c r="MGK185" s="395"/>
      <c r="MGL185" s="395"/>
      <c r="MGM185" s="395"/>
      <c r="MGN185" s="395"/>
      <c r="MGO185" s="395"/>
      <c r="MGP185" s="395"/>
      <c r="MGQ185" s="395"/>
      <c r="MGR185" s="395"/>
      <c r="MGS185" s="395"/>
      <c r="MGT185" s="395"/>
      <c r="MGU185" s="395"/>
      <c r="MGV185" s="395"/>
      <c r="MGW185" s="395"/>
      <c r="MGX185" s="395"/>
      <c r="MGY185" s="395"/>
      <c r="MGZ185" s="395"/>
      <c r="MHA185" s="395"/>
      <c r="MHB185" s="395"/>
      <c r="MHC185" s="395"/>
      <c r="MHD185" s="395"/>
      <c r="MHE185" s="395"/>
      <c r="MHF185" s="395"/>
      <c r="MHG185" s="395"/>
      <c r="MHH185" s="395"/>
      <c r="MHI185" s="395"/>
      <c r="MHJ185" s="395"/>
      <c r="MHK185" s="395"/>
      <c r="MHL185" s="395"/>
      <c r="MHM185" s="395"/>
      <c r="MHN185" s="395"/>
      <c r="MHO185" s="395"/>
      <c r="MHP185" s="395"/>
      <c r="MHQ185" s="395"/>
      <c r="MHR185" s="395"/>
      <c r="MHS185" s="395"/>
      <c r="MHT185" s="395"/>
      <c r="MHU185" s="395"/>
      <c r="MHV185" s="395"/>
      <c r="MHW185" s="395"/>
      <c r="MHX185" s="395"/>
      <c r="MHY185" s="395"/>
      <c r="MHZ185" s="395"/>
      <c r="MIA185" s="395"/>
      <c r="MIB185" s="395"/>
      <c r="MIC185" s="395"/>
      <c r="MID185" s="395"/>
      <c r="MIE185" s="395"/>
      <c r="MIF185" s="395"/>
      <c r="MIG185" s="395"/>
      <c r="MIH185" s="395"/>
      <c r="MII185" s="395"/>
      <c r="MIJ185" s="395"/>
      <c r="MIK185" s="395"/>
      <c r="MIL185" s="395"/>
      <c r="MIM185" s="395"/>
      <c r="MIN185" s="395"/>
      <c r="MIO185" s="395"/>
      <c r="MIP185" s="395"/>
      <c r="MIQ185" s="395"/>
      <c r="MIR185" s="395"/>
      <c r="MIS185" s="395"/>
      <c r="MIT185" s="395"/>
      <c r="MIU185" s="395"/>
      <c r="MIV185" s="395"/>
      <c r="MIW185" s="395"/>
      <c r="MIX185" s="395"/>
      <c r="MIY185" s="395"/>
      <c r="MIZ185" s="395"/>
      <c r="MJA185" s="395"/>
      <c r="MJB185" s="395"/>
      <c r="MJC185" s="395"/>
      <c r="MJD185" s="395"/>
      <c r="MJE185" s="395"/>
      <c r="MJF185" s="395"/>
      <c r="MJG185" s="395"/>
      <c r="MJH185" s="395"/>
      <c r="MJI185" s="395"/>
      <c r="MJJ185" s="395"/>
      <c r="MJK185" s="395"/>
      <c r="MJL185" s="395"/>
      <c r="MJM185" s="395"/>
      <c r="MJN185" s="395"/>
      <c r="MJO185" s="395"/>
      <c r="MJP185" s="395"/>
      <c r="MJQ185" s="395"/>
      <c r="MJR185" s="395"/>
      <c r="MJS185" s="395"/>
      <c r="MJT185" s="395"/>
      <c r="MJU185" s="395"/>
      <c r="MJV185" s="395"/>
      <c r="MJW185" s="395"/>
      <c r="MJX185" s="395"/>
      <c r="MJY185" s="395"/>
      <c r="MJZ185" s="395"/>
      <c r="MKA185" s="395"/>
      <c r="MKB185" s="395"/>
      <c r="MKC185" s="395"/>
      <c r="MKD185" s="395"/>
      <c r="MKE185" s="395"/>
      <c r="MKF185" s="395"/>
      <c r="MKG185" s="395"/>
      <c r="MKH185" s="395"/>
      <c r="MKI185" s="395"/>
      <c r="MKJ185" s="395"/>
      <c r="MKK185" s="395"/>
      <c r="MKL185" s="395"/>
      <c r="MKM185" s="395"/>
      <c r="MKN185" s="395"/>
      <c r="MKO185" s="395"/>
      <c r="MKP185" s="395"/>
      <c r="MKQ185" s="395"/>
      <c r="MKR185" s="395"/>
      <c r="MKS185" s="395"/>
      <c r="MKT185" s="395"/>
      <c r="MKU185" s="395"/>
      <c r="MKV185" s="395"/>
      <c r="MKW185" s="395"/>
      <c r="MKX185" s="395"/>
      <c r="MKY185" s="395"/>
      <c r="MKZ185" s="395"/>
      <c r="MLA185" s="395"/>
      <c r="MLB185" s="395"/>
      <c r="MLC185" s="395"/>
      <c r="MLD185" s="395"/>
      <c r="MLE185" s="395"/>
      <c r="MLF185" s="395"/>
      <c r="MLG185" s="395"/>
      <c r="MLH185" s="395"/>
      <c r="MLI185" s="395"/>
      <c r="MLJ185" s="395"/>
      <c r="MLK185" s="395"/>
      <c r="MLL185" s="395"/>
      <c r="MLM185" s="395"/>
      <c r="MLN185" s="395"/>
      <c r="MLO185" s="395"/>
      <c r="MLP185" s="395"/>
      <c r="MLQ185" s="395"/>
      <c r="MLR185" s="395"/>
      <c r="MLS185" s="395"/>
      <c r="MLT185" s="395"/>
      <c r="MLU185" s="395"/>
      <c r="MLV185" s="395"/>
      <c r="MLW185" s="395"/>
      <c r="MLX185" s="395"/>
      <c r="MLY185" s="395"/>
      <c r="MLZ185" s="395"/>
      <c r="MMA185" s="395"/>
      <c r="MMB185" s="395"/>
      <c r="MMC185" s="395"/>
      <c r="MMD185" s="395"/>
      <c r="MME185" s="395"/>
      <c r="MMF185" s="395"/>
      <c r="MMG185" s="395"/>
      <c r="MMH185" s="395"/>
      <c r="MMI185" s="395"/>
      <c r="MMJ185" s="395"/>
      <c r="MMK185" s="395"/>
      <c r="MML185" s="395"/>
      <c r="MMM185" s="395"/>
      <c r="MMN185" s="395"/>
      <c r="MMO185" s="395"/>
      <c r="MMP185" s="395"/>
      <c r="MMQ185" s="395"/>
      <c r="MMR185" s="395"/>
      <c r="MMS185" s="395"/>
      <c r="MMT185" s="395"/>
      <c r="MMU185" s="395"/>
      <c r="MMV185" s="395"/>
      <c r="MMW185" s="395"/>
      <c r="MMX185" s="395"/>
      <c r="MMY185" s="395"/>
      <c r="MMZ185" s="395"/>
      <c r="MNA185" s="395"/>
      <c r="MNB185" s="395"/>
      <c r="MNC185" s="395"/>
      <c r="MND185" s="395"/>
      <c r="MNE185" s="395"/>
      <c r="MNF185" s="395"/>
      <c r="MNG185" s="395"/>
      <c r="MNH185" s="395"/>
      <c r="MNI185" s="395"/>
      <c r="MNJ185" s="395"/>
      <c r="MNK185" s="395"/>
      <c r="MNL185" s="395"/>
      <c r="MNM185" s="395"/>
      <c r="MNN185" s="395"/>
      <c r="MNO185" s="395"/>
      <c r="MNP185" s="395"/>
      <c r="MNQ185" s="395"/>
      <c r="MNR185" s="395"/>
      <c r="MNS185" s="395"/>
      <c r="MNT185" s="395"/>
      <c r="MNU185" s="395"/>
      <c r="MNV185" s="395"/>
      <c r="MNW185" s="395"/>
      <c r="MNX185" s="395"/>
      <c r="MNY185" s="395"/>
      <c r="MNZ185" s="395"/>
      <c r="MOA185" s="395"/>
      <c r="MOB185" s="395"/>
      <c r="MOC185" s="395"/>
      <c r="MOD185" s="395"/>
      <c r="MOE185" s="395"/>
      <c r="MOF185" s="395"/>
      <c r="MOG185" s="395"/>
      <c r="MOH185" s="395"/>
      <c r="MOI185" s="395"/>
      <c r="MOJ185" s="395"/>
      <c r="MOK185" s="395"/>
      <c r="MOL185" s="395"/>
      <c r="MOM185" s="395"/>
      <c r="MON185" s="395"/>
      <c r="MOO185" s="395"/>
      <c r="MOP185" s="395"/>
      <c r="MOQ185" s="395"/>
      <c r="MOR185" s="395"/>
      <c r="MOS185" s="395"/>
      <c r="MOT185" s="395"/>
      <c r="MOU185" s="395"/>
      <c r="MOV185" s="395"/>
      <c r="MOW185" s="395"/>
      <c r="MOX185" s="395"/>
      <c r="MOY185" s="395"/>
      <c r="MOZ185" s="395"/>
      <c r="MPA185" s="395"/>
      <c r="MPB185" s="395"/>
      <c r="MPC185" s="395"/>
      <c r="MPD185" s="395"/>
      <c r="MPE185" s="395"/>
      <c r="MPF185" s="395"/>
      <c r="MPG185" s="395"/>
      <c r="MPH185" s="395"/>
      <c r="MPI185" s="395"/>
      <c r="MPJ185" s="395"/>
      <c r="MPK185" s="395"/>
      <c r="MPL185" s="395"/>
      <c r="MPM185" s="395"/>
      <c r="MPN185" s="395"/>
      <c r="MPO185" s="395"/>
      <c r="MPP185" s="395"/>
      <c r="MPQ185" s="395"/>
      <c r="MPR185" s="395"/>
      <c r="MPS185" s="395"/>
      <c r="MPT185" s="395"/>
      <c r="MPU185" s="395"/>
      <c r="MPV185" s="395"/>
      <c r="MPW185" s="395"/>
      <c r="MPX185" s="395"/>
      <c r="MPY185" s="395"/>
      <c r="MPZ185" s="395"/>
      <c r="MQA185" s="395"/>
      <c r="MQB185" s="395"/>
      <c r="MQC185" s="395"/>
      <c r="MQD185" s="395"/>
      <c r="MQE185" s="395"/>
      <c r="MQF185" s="395"/>
      <c r="MQG185" s="395"/>
      <c r="MQH185" s="395"/>
      <c r="MQI185" s="395"/>
      <c r="MQJ185" s="395"/>
      <c r="MQK185" s="395"/>
      <c r="MQL185" s="395"/>
      <c r="MQM185" s="395"/>
      <c r="MQN185" s="395"/>
      <c r="MQO185" s="395"/>
      <c r="MQP185" s="395"/>
      <c r="MQQ185" s="395"/>
      <c r="MQR185" s="395"/>
      <c r="MQS185" s="395"/>
      <c r="MQT185" s="395"/>
      <c r="MQU185" s="395"/>
      <c r="MQV185" s="395"/>
      <c r="MQW185" s="395"/>
      <c r="MQX185" s="395"/>
      <c r="MQY185" s="395"/>
      <c r="MQZ185" s="395"/>
      <c r="MRA185" s="395"/>
      <c r="MRB185" s="395"/>
      <c r="MRC185" s="395"/>
      <c r="MRD185" s="395"/>
      <c r="MRE185" s="395"/>
      <c r="MRF185" s="395"/>
      <c r="MRG185" s="395"/>
      <c r="MRH185" s="395"/>
      <c r="MRI185" s="395"/>
      <c r="MRJ185" s="395"/>
      <c r="MRK185" s="395"/>
      <c r="MRL185" s="395"/>
      <c r="MRM185" s="395"/>
      <c r="MRN185" s="395"/>
      <c r="MRO185" s="395"/>
      <c r="MRP185" s="395"/>
      <c r="MRQ185" s="395"/>
      <c r="MRR185" s="395"/>
      <c r="MRS185" s="395"/>
      <c r="MRT185" s="395"/>
      <c r="MRU185" s="395"/>
      <c r="MRV185" s="395"/>
      <c r="MRW185" s="395"/>
      <c r="MRX185" s="395"/>
      <c r="MRY185" s="395"/>
      <c r="MRZ185" s="395"/>
      <c r="MSA185" s="395"/>
      <c r="MSB185" s="395"/>
      <c r="MSC185" s="395"/>
      <c r="MSD185" s="395"/>
      <c r="MSE185" s="395"/>
      <c r="MSF185" s="395"/>
      <c r="MSG185" s="395"/>
      <c r="MSH185" s="395"/>
      <c r="MSI185" s="395"/>
      <c r="MSJ185" s="395"/>
      <c r="MSK185" s="395"/>
      <c r="MSL185" s="395"/>
      <c r="MSM185" s="395"/>
      <c r="MSN185" s="395"/>
      <c r="MSO185" s="395"/>
      <c r="MSP185" s="395"/>
      <c r="MSQ185" s="395"/>
      <c r="MSR185" s="395"/>
      <c r="MSS185" s="395"/>
      <c r="MST185" s="395"/>
      <c r="MSU185" s="395"/>
      <c r="MSV185" s="395"/>
      <c r="MSW185" s="395"/>
      <c r="MSX185" s="395"/>
      <c r="MSY185" s="395"/>
      <c r="MSZ185" s="395"/>
      <c r="MTA185" s="395"/>
      <c r="MTB185" s="395"/>
      <c r="MTC185" s="395"/>
      <c r="MTD185" s="395"/>
      <c r="MTE185" s="395"/>
      <c r="MTF185" s="395"/>
      <c r="MTG185" s="395"/>
      <c r="MTH185" s="395"/>
      <c r="MTI185" s="395"/>
      <c r="MTJ185" s="395"/>
      <c r="MTK185" s="395"/>
      <c r="MTL185" s="395"/>
      <c r="MTM185" s="395"/>
      <c r="MTN185" s="395"/>
      <c r="MTO185" s="395"/>
      <c r="MTP185" s="395"/>
      <c r="MTQ185" s="395"/>
      <c r="MTR185" s="395"/>
      <c r="MTS185" s="395"/>
      <c r="MTT185" s="395"/>
      <c r="MTU185" s="395"/>
      <c r="MTV185" s="395"/>
      <c r="MTW185" s="395"/>
      <c r="MTX185" s="395"/>
      <c r="MTY185" s="395"/>
      <c r="MTZ185" s="395"/>
      <c r="MUA185" s="395"/>
      <c r="MUB185" s="395"/>
      <c r="MUC185" s="395"/>
      <c r="MUD185" s="395"/>
      <c r="MUE185" s="395"/>
      <c r="MUF185" s="395"/>
      <c r="MUG185" s="395"/>
      <c r="MUH185" s="395"/>
      <c r="MUI185" s="395"/>
      <c r="MUJ185" s="395"/>
      <c r="MUK185" s="395"/>
      <c r="MUL185" s="395"/>
      <c r="MUM185" s="395"/>
      <c r="MUN185" s="395"/>
      <c r="MUO185" s="395"/>
      <c r="MUP185" s="395"/>
      <c r="MUQ185" s="395"/>
      <c r="MUR185" s="395"/>
      <c r="MUS185" s="395"/>
      <c r="MUT185" s="395"/>
      <c r="MUU185" s="395"/>
      <c r="MUV185" s="395"/>
      <c r="MUW185" s="395"/>
      <c r="MUX185" s="395"/>
      <c r="MUY185" s="395"/>
      <c r="MUZ185" s="395"/>
      <c r="MVA185" s="395"/>
      <c r="MVB185" s="395"/>
      <c r="MVC185" s="395"/>
      <c r="MVD185" s="395"/>
      <c r="MVE185" s="395"/>
      <c r="MVF185" s="395"/>
      <c r="MVG185" s="395"/>
      <c r="MVH185" s="395"/>
      <c r="MVI185" s="395"/>
      <c r="MVJ185" s="395"/>
      <c r="MVK185" s="395"/>
      <c r="MVL185" s="395"/>
      <c r="MVM185" s="395"/>
      <c r="MVN185" s="395"/>
      <c r="MVO185" s="395"/>
      <c r="MVP185" s="395"/>
      <c r="MVQ185" s="395"/>
      <c r="MVR185" s="395"/>
      <c r="MVS185" s="395"/>
      <c r="MVT185" s="395"/>
      <c r="MVU185" s="395"/>
      <c r="MVV185" s="395"/>
      <c r="MVW185" s="395"/>
      <c r="MVX185" s="395"/>
      <c r="MVY185" s="395"/>
      <c r="MVZ185" s="395"/>
      <c r="MWA185" s="395"/>
      <c r="MWB185" s="395"/>
      <c r="MWC185" s="395"/>
      <c r="MWD185" s="395"/>
      <c r="MWE185" s="395"/>
      <c r="MWF185" s="395"/>
      <c r="MWG185" s="395"/>
      <c r="MWH185" s="395"/>
      <c r="MWI185" s="395"/>
      <c r="MWJ185" s="395"/>
      <c r="MWK185" s="395"/>
      <c r="MWL185" s="395"/>
      <c r="MWM185" s="395"/>
      <c r="MWN185" s="395"/>
      <c r="MWO185" s="395"/>
      <c r="MWP185" s="395"/>
      <c r="MWQ185" s="395"/>
      <c r="MWR185" s="395"/>
      <c r="MWS185" s="395"/>
      <c r="MWT185" s="395"/>
      <c r="MWU185" s="395"/>
      <c r="MWV185" s="395"/>
      <c r="MWW185" s="395"/>
      <c r="MWX185" s="395"/>
      <c r="MWY185" s="395"/>
      <c r="MWZ185" s="395"/>
      <c r="MXA185" s="395"/>
      <c r="MXB185" s="395"/>
      <c r="MXC185" s="395"/>
      <c r="MXD185" s="395"/>
      <c r="MXE185" s="395"/>
      <c r="MXF185" s="395"/>
      <c r="MXG185" s="395"/>
      <c r="MXH185" s="395"/>
      <c r="MXI185" s="395"/>
      <c r="MXJ185" s="395"/>
      <c r="MXK185" s="395"/>
      <c r="MXL185" s="395"/>
      <c r="MXM185" s="395"/>
      <c r="MXN185" s="395"/>
      <c r="MXO185" s="395"/>
      <c r="MXP185" s="395"/>
      <c r="MXQ185" s="395"/>
      <c r="MXR185" s="395"/>
      <c r="MXS185" s="395"/>
      <c r="MXT185" s="395"/>
      <c r="MXU185" s="395"/>
      <c r="MXV185" s="395"/>
      <c r="MXW185" s="395"/>
      <c r="MXX185" s="395"/>
      <c r="MXY185" s="395"/>
      <c r="MXZ185" s="395"/>
      <c r="MYA185" s="395"/>
      <c r="MYB185" s="395"/>
      <c r="MYC185" s="395"/>
      <c r="MYD185" s="395"/>
      <c r="MYE185" s="395"/>
      <c r="MYF185" s="395"/>
      <c r="MYG185" s="395"/>
      <c r="MYH185" s="395"/>
      <c r="MYI185" s="395"/>
      <c r="MYJ185" s="395"/>
      <c r="MYK185" s="395"/>
      <c r="MYL185" s="395"/>
      <c r="MYM185" s="395"/>
      <c r="MYN185" s="395"/>
      <c r="MYO185" s="395"/>
      <c r="MYP185" s="395"/>
      <c r="MYQ185" s="395"/>
      <c r="MYR185" s="395"/>
      <c r="MYS185" s="395"/>
      <c r="MYT185" s="395"/>
      <c r="MYU185" s="395"/>
      <c r="MYV185" s="395"/>
      <c r="MYW185" s="395"/>
      <c r="MYX185" s="395"/>
      <c r="MYY185" s="395"/>
      <c r="MYZ185" s="395"/>
      <c r="MZA185" s="395"/>
      <c r="MZB185" s="395"/>
      <c r="MZC185" s="395"/>
      <c r="MZD185" s="395"/>
      <c r="MZE185" s="395"/>
      <c r="MZF185" s="395"/>
      <c r="MZG185" s="395"/>
      <c r="MZH185" s="395"/>
      <c r="MZI185" s="395"/>
      <c r="MZJ185" s="395"/>
      <c r="MZK185" s="395"/>
      <c r="MZL185" s="395"/>
      <c r="MZM185" s="395"/>
      <c r="MZN185" s="395"/>
      <c r="MZO185" s="395"/>
      <c r="MZP185" s="395"/>
      <c r="MZQ185" s="395"/>
      <c r="MZR185" s="395"/>
      <c r="MZS185" s="395"/>
      <c r="MZT185" s="395"/>
      <c r="MZU185" s="395"/>
      <c r="MZV185" s="395"/>
      <c r="MZW185" s="395"/>
      <c r="MZX185" s="395"/>
      <c r="MZY185" s="395"/>
      <c r="MZZ185" s="395"/>
      <c r="NAA185" s="395"/>
      <c r="NAB185" s="395"/>
      <c r="NAC185" s="395"/>
      <c r="NAD185" s="395"/>
      <c r="NAE185" s="395"/>
      <c r="NAF185" s="395"/>
      <c r="NAG185" s="395"/>
      <c r="NAH185" s="395"/>
      <c r="NAI185" s="395"/>
      <c r="NAJ185" s="395"/>
      <c r="NAK185" s="395"/>
      <c r="NAL185" s="395"/>
      <c r="NAM185" s="395"/>
      <c r="NAN185" s="395"/>
      <c r="NAO185" s="395"/>
      <c r="NAP185" s="395"/>
      <c r="NAQ185" s="395"/>
      <c r="NAR185" s="395"/>
      <c r="NAS185" s="395"/>
      <c r="NAT185" s="395"/>
      <c r="NAU185" s="395"/>
      <c r="NAV185" s="395"/>
      <c r="NAW185" s="395"/>
      <c r="NAX185" s="395"/>
      <c r="NAY185" s="395"/>
      <c r="NAZ185" s="395"/>
      <c r="NBA185" s="395"/>
      <c r="NBB185" s="395"/>
      <c r="NBC185" s="395"/>
      <c r="NBD185" s="395"/>
      <c r="NBE185" s="395"/>
      <c r="NBF185" s="395"/>
      <c r="NBG185" s="395"/>
      <c r="NBH185" s="395"/>
      <c r="NBI185" s="395"/>
      <c r="NBJ185" s="395"/>
      <c r="NBK185" s="395"/>
      <c r="NBL185" s="395"/>
      <c r="NBM185" s="395"/>
      <c r="NBN185" s="395"/>
      <c r="NBO185" s="395"/>
      <c r="NBP185" s="395"/>
      <c r="NBQ185" s="395"/>
      <c r="NBR185" s="395"/>
      <c r="NBS185" s="395"/>
      <c r="NBT185" s="395"/>
      <c r="NBU185" s="395"/>
      <c r="NBV185" s="395"/>
      <c r="NBW185" s="395"/>
      <c r="NBX185" s="395"/>
      <c r="NBY185" s="395"/>
      <c r="NBZ185" s="395"/>
      <c r="NCA185" s="395"/>
      <c r="NCB185" s="395"/>
      <c r="NCC185" s="395"/>
      <c r="NCD185" s="395"/>
      <c r="NCE185" s="395"/>
      <c r="NCF185" s="395"/>
      <c r="NCG185" s="395"/>
      <c r="NCH185" s="395"/>
      <c r="NCI185" s="395"/>
      <c r="NCJ185" s="395"/>
      <c r="NCK185" s="395"/>
      <c r="NCL185" s="395"/>
      <c r="NCM185" s="395"/>
      <c r="NCN185" s="395"/>
      <c r="NCO185" s="395"/>
      <c r="NCP185" s="395"/>
      <c r="NCQ185" s="395"/>
      <c r="NCR185" s="395"/>
      <c r="NCS185" s="395"/>
      <c r="NCT185" s="395"/>
      <c r="NCU185" s="395"/>
      <c r="NCV185" s="395"/>
      <c r="NCW185" s="395"/>
      <c r="NCX185" s="395"/>
      <c r="NCY185" s="395"/>
      <c r="NCZ185" s="395"/>
      <c r="NDA185" s="395"/>
      <c r="NDB185" s="395"/>
      <c r="NDC185" s="395"/>
      <c r="NDD185" s="395"/>
      <c r="NDE185" s="395"/>
      <c r="NDF185" s="395"/>
      <c r="NDG185" s="395"/>
      <c r="NDH185" s="395"/>
      <c r="NDI185" s="395"/>
      <c r="NDJ185" s="395"/>
      <c r="NDK185" s="395"/>
      <c r="NDL185" s="395"/>
      <c r="NDM185" s="395"/>
      <c r="NDN185" s="395"/>
      <c r="NDO185" s="395"/>
      <c r="NDP185" s="395"/>
      <c r="NDQ185" s="395"/>
      <c r="NDR185" s="395"/>
      <c r="NDS185" s="395"/>
      <c r="NDT185" s="395"/>
      <c r="NDU185" s="395"/>
      <c r="NDV185" s="395"/>
      <c r="NDW185" s="395"/>
      <c r="NDX185" s="395"/>
      <c r="NDY185" s="395"/>
      <c r="NDZ185" s="395"/>
      <c r="NEA185" s="395"/>
      <c r="NEB185" s="395"/>
      <c r="NEC185" s="395"/>
      <c r="NED185" s="395"/>
      <c r="NEE185" s="395"/>
      <c r="NEF185" s="395"/>
      <c r="NEG185" s="395"/>
      <c r="NEH185" s="395"/>
      <c r="NEI185" s="395"/>
      <c r="NEJ185" s="395"/>
      <c r="NEK185" s="395"/>
      <c r="NEL185" s="395"/>
      <c r="NEM185" s="395"/>
      <c r="NEN185" s="395"/>
      <c r="NEO185" s="395"/>
      <c r="NEP185" s="395"/>
      <c r="NEQ185" s="395"/>
      <c r="NER185" s="395"/>
      <c r="NES185" s="395"/>
      <c r="NET185" s="395"/>
      <c r="NEU185" s="395"/>
      <c r="NEV185" s="395"/>
      <c r="NEW185" s="395"/>
      <c r="NEX185" s="395"/>
      <c r="NEY185" s="395"/>
      <c r="NEZ185" s="395"/>
      <c r="NFA185" s="395"/>
      <c r="NFB185" s="395"/>
      <c r="NFC185" s="395"/>
      <c r="NFD185" s="395"/>
      <c r="NFE185" s="395"/>
      <c r="NFF185" s="395"/>
      <c r="NFG185" s="395"/>
      <c r="NFH185" s="395"/>
      <c r="NFI185" s="395"/>
      <c r="NFJ185" s="395"/>
      <c r="NFK185" s="395"/>
      <c r="NFL185" s="395"/>
      <c r="NFM185" s="395"/>
      <c r="NFN185" s="395"/>
      <c r="NFO185" s="395"/>
      <c r="NFP185" s="395"/>
      <c r="NFQ185" s="395"/>
      <c r="NFR185" s="395"/>
      <c r="NFS185" s="395"/>
      <c r="NFT185" s="395"/>
      <c r="NFU185" s="395"/>
      <c r="NFV185" s="395"/>
      <c r="NFW185" s="395"/>
      <c r="NFX185" s="395"/>
      <c r="NFY185" s="395"/>
      <c r="NFZ185" s="395"/>
      <c r="NGA185" s="395"/>
      <c r="NGB185" s="395"/>
      <c r="NGC185" s="395"/>
      <c r="NGD185" s="395"/>
      <c r="NGE185" s="395"/>
      <c r="NGF185" s="395"/>
      <c r="NGG185" s="395"/>
      <c r="NGH185" s="395"/>
      <c r="NGI185" s="395"/>
      <c r="NGJ185" s="395"/>
      <c r="NGK185" s="395"/>
      <c r="NGL185" s="395"/>
      <c r="NGM185" s="395"/>
      <c r="NGN185" s="395"/>
      <c r="NGO185" s="395"/>
      <c r="NGP185" s="395"/>
      <c r="NGQ185" s="395"/>
      <c r="NGR185" s="395"/>
      <c r="NGS185" s="395"/>
      <c r="NGT185" s="395"/>
      <c r="NGU185" s="395"/>
      <c r="NGV185" s="395"/>
      <c r="NGW185" s="395"/>
      <c r="NGX185" s="395"/>
      <c r="NGY185" s="395"/>
      <c r="NGZ185" s="395"/>
      <c r="NHA185" s="395"/>
      <c r="NHB185" s="395"/>
      <c r="NHC185" s="395"/>
      <c r="NHD185" s="395"/>
      <c r="NHE185" s="395"/>
      <c r="NHF185" s="395"/>
      <c r="NHG185" s="395"/>
      <c r="NHH185" s="395"/>
      <c r="NHI185" s="395"/>
      <c r="NHJ185" s="395"/>
      <c r="NHK185" s="395"/>
      <c r="NHL185" s="395"/>
      <c r="NHM185" s="395"/>
      <c r="NHN185" s="395"/>
      <c r="NHO185" s="395"/>
      <c r="NHP185" s="395"/>
      <c r="NHQ185" s="395"/>
      <c r="NHR185" s="395"/>
      <c r="NHS185" s="395"/>
      <c r="NHT185" s="395"/>
      <c r="NHU185" s="395"/>
      <c r="NHV185" s="395"/>
      <c r="NHW185" s="395"/>
      <c r="NHX185" s="395"/>
      <c r="NHY185" s="395"/>
      <c r="NHZ185" s="395"/>
      <c r="NIA185" s="395"/>
      <c r="NIB185" s="395"/>
      <c r="NIC185" s="395"/>
      <c r="NID185" s="395"/>
      <c r="NIE185" s="395"/>
      <c r="NIF185" s="395"/>
      <c r="NIG185" s="395"/>
      <c r="NIH185" s="395"/>
      <c r="NII185" s="395"/>
      <c r="NIJ185" s="395"/>
      <c r="NIK185" s="395"/>
      <c r="NIL185" s="395"/>
      <c r="NIM185" s="395"/>
      <c r="NIN185" s="395"/>
      <c r="NIO185" s="395"/>
      <c r="NIP185" s="395"/>
      <c r="NIQ185" s="395"/>
      <c r="NIR185" s="395"/>
      <c r="NIS185" s="395"/>
      <c r="NIT185" s="395"/>
      <c r="NIU185" s="395"/>
      <c r="NIV185" s="395"/>
      <c r="NIW185" s="395"/>
      <c r="NIX185" s="395"/>
      <c r="NIY185" s="395"/>
      <c r="NIZ185" s="395"/>
      <c r="NJA185" s="395"/>
      <c r="NJB185" s="395"/>
      <c r="NJC185" s="395"/>
      <c r="NJD185" s="395"/>
      <c r="NJE185" s="395"/>
      <c r="NJF185" s="395"/>
      <c r="NJG185" s="395"/>
      <c r="NJH185" s="395"/>
      <c r="NJI185" s="395"/>
      <c r="NJJ185" s="395"/>
      <c r="NJK185" s="395"/>
      <c r="NJL185" s="395"/>
      <c r="NJM185" s="395"/>
      <c r="NJN185" s="395"/>
      <c r="NJO185" s="395"/>
      <c r="NJP185" s="395"/>
      <c r="NJQ185" s="395"/>
      <c r="NJR185" s="395"/>
      <c r="NJS185" s="395"/>
      <c r="NJT185" s="395"/>
      <c r="NJU185" s="395"/>
      <c r="NJV185" s="395"/>
      <c r="NJW185" s="395"/>
      <c r="NJX185" s="395"/>
      <c r="NJY185" s="395"/>
      <c r="NJZ185" s="395"/>
      <c r="NKA185" s="395"/>
      <c r="NKB185" s="395"/>
      <c r="NKC185" s="395"/>
      <c r="NKD185" s="395"/>
      <c r="NKE185" s="395"/>
      <c r="NKF185" s="395"/>
      <c r="NKG185" s="395"/>
      <c r="NKH185" s="395"/>
      <c r="NKI185" s="395"/>
      <c r="NKJ185" s="395"/>
      <c r="NKK185" s="395"/>
      <c r="NKL185" s="395"/>
      <c r="NKM185" s="395"/>
      <c r="NKN185" s="395"/>
      <c r="NKO185" s="395"/>
      <c r="NKP185" s="395"/>
      <c r="NKQ185" s="395"/>
      <c r="NKR185" s="395"/>
      <c r="NKS185" s="395"/>
      <c r="NKT185" s="395"/>
      <c r="NKU185" s="395"/>
      <c r="NKV185" s="395"/>
      <c r="NKW185" s="395"/>
      <c r="NKX185" s="395"/>
      <c r="NKY185" s="395"/>
      <c r="NKZ185" s="395"/>
      <c r="NLA185" s="395"/>
      <c r="NLB185" s="395"/>
      <c r="NLC185" s="395"/>
      <c r="NLD185" s="395"/>
      <c r="NLE185" s="395"/>
      <c r="NLF185" s="395"/>
      <c r="NLG185" s="395"/>
      <c r="NLH185" s="395"/>
      <c r="NLI185" s="395"/>
      <c r="NLJ185" s="395"/>
      <c r="NLK185" s="395"/>
      <c r="NLL185" s="395"/>
      <c r="NLM185" s="395"/>
      <c r="NLN185" s="395"/>
      <c r="NLO185" s="395"/>
      <c r="NLP185" s="395"/>
      <c r="NLQ185" s="395"/>
      <c r="NLR185" s="395"/>
      <c r="NLS185" s="395"/>
      <c r="NLT185" s="395"/>
      <c r="NLU185" s="395"/>
      <c r="NLV185" s="395"/>
      <c r="NLW185" s="395"/>
      <c r="NLX185" s="395"/>
      <c r="NLY185" s="395"/>
      <c r="NLZ185" s="395"/>
      <c r="NMA185" s="395"/>
      <c r="NMB185" s="395"/>
      <c r="NMC185" s="395"/>
      <c r="NMD185" s="395"/>
      <c r="NME185" s="395"/>
      <c r="NMF185" s="395"/>
      <c r="NMG185" s="395"/>
      <c r="NMH185" s="395"/>
      <c r="NMI185" s="395"/>
      <c r="NMJ185" s="395"/>
      <c r="NMK185" s="395"/>
      <c r="NML185" s="395"/>
      <c r="NMM185" s="395"/>
      <c r="NMN185" s="395"/>
      <c r="NMO185" s="395"/>
      <c r="NMP185" s="395"/>
      <c r="NMQ185" s="395"/>
      <c r="NMR185" s="395"/>
      <c r="NMS185" s="395"/>
      <c r="NMT185" s="395"/>
      <c r="NMU185" s="395"/>
      <c r="NMV185" s="395"/>
      <c r="NMW185" s="395"/>
      <c r="NMX185" s="395"/>
      <c r="NMY185" s="395"/>
      <c r="NMZ185" s="395"/>
      <c r="NNA185" s="395"/>
      <c r="NNB185" s="395"/>
      <c r="NNC185" s="395"/>
      <c r="NND185" s="395"/>
      <c r="NNE185" s="395"/>
      <c r="NNF185" s="395"/>
      <c r="NNG185" s="395"/>
      <c r="NNH185" s="395"/>
      <c r="NNI185" s="395"/>
      <c r="NNJ185" s="395"/>
      <c r="NNK185" s="395"/>
      <c r="NNL185" s="395"/>
      <c r="NNM185" s="395"/>
      <c r="NNN185" s="395"/>
      <c r="NNO185" s="395"/>
      <c r="NNP185" s="395"/>
      <c r="NNQ185" s="395"/>
      <c r="NNR185" s="395"/>
      <c r="NNS185" s="395"/>
      <c r="NNT185" s="395"/>
      <c r="NNU185" s="395"/>
      <c r="NNV185" s="395"/>
      <c r="NNW185" s="395"/>
      <c r="NNX185" s="395"/>
      <c r="NNY185" s="395"/>
      <c r="NNZ185" s="395"/>
      <c r="NOA185" s="395"/>
      <c r="NOB185" s="395"/>
      <c r="NOC185" s="395"/>
      <c r="NOD185" s="395"/>
      <c r="NOE185" s="395"/>
      <c r="NOF185" s="395"/>
      <c r="NOG185" s="395"/>
      <c r="NOH185" s="395"/>
      <c r="NOI185" s="395"/>
      <c r="NOJ185" s="395"/>
      <c r="NOK185" s="395"/>
      <c r="NOL185" s="395"/>
      <c r="NOM185" s="395"/>
      <c r="NON185" s="395"/>
      <c r="NOO185" s="395"/>
      <c r="NOP185" s="395"/>
      <c r="NOQ185" s="395"/>
      <c r="NOR185" s="395"/>
      <c r="NOS185" s="395"/>
      <c r="NOT185" s="395"/>
      <c r="NOU185" s="395"/>
      <c r="NOV185" s="395"/>
      <c r="NOW185" s="395"/>
      <c r="NOX185" s="395"/>
      <c r="NOY185" s="395"/>
      <c r="NOZ185" s="395"/>
      <c r="NPA185" s="395"/>
      <c r="NPB185" s="395"/>
      <c r="NPC185" s="395"/>
      <c r="NPD185" s="395"/>
      <c r="NPE185" s="395"/>
      <c r="NPF185" s="395"/>
      <c r="NPG185" s="395"/>
      <c r="NPH185" s="395"/>
      <c r="NPI185" s="395"/>
      <c r="NPJ185" s="395"/>
      <c r="NPK185" s="395"/>
      <c r="NPL185" s="395"/>
      <c r="NPM185" s="395"/>
      <c r="NPN185" s="395"/>
      <c r="NPO185" s="395"/>
      <c r="NPP185" s="395"/>
      <c r="NPQ185" s="395"/>
      <c r="NPR185" s="395"/>
      <c r="NPS185" s="395"/>
      <c r="NPT185" s="395"/>
      <c r="NPU185" s="395"/>
      <c r="NPV185" s="395"/>
      <c r="NPW185" s="395"/>
      <c r="NPX185" s="395"/>
      <c r="NPY185" s="395"/>
      <c r="NPZ185" s="395"/>
      <c r="NQA185" s="395"/>
      <c r="NQB185" s="395"/>
      <c r="NQC185" s="395"/>
      <c r="NQD185" s="395"/>
      <c r="NQE185" s="395"/>
      <c r="NQF185" s="395"/>
      <c r="NQG185" s="395"/>
      <c r="NQH185" s="395"/>
      <c r="NQI185" s="395"/>
      <c r="NQJ185" s="395"/>
      <c r="NQK185" s="395"/>
      <c r="NQL185" s="395"/>
      <c r="NQM185" s="395"/>
      <c r="NQN185" s="395"/>
      <c r="NQO185" s="395"/>
      <c r="NQP185" s="395"/>
      <c r="NQQ185" s="395"/>
      <c r="NQR185" s="395"/>
      <c r="NQS185" s="395"/>
      <c r="NQT185" s="395"/>
      <c r="NQU185" s="395"/>
      <c r="NQV185" s="395"/>
      <c r="NQW185" s="395"/>
      <c r="NQX185" s="395"/>
      <c r="NQY185" s="395"/>
      <c r="NQZ185" s="395"/>
      <c r="NRA185" s="395"/>
      <c r="NRB185" s="395"/>
      <c r="NRC185" s="395"/>
      <c r="NRD185" s="395"/>
      <c r="NRE185" s="395"/>
      <c r="NRF185" s="395"/>
      <c r="NRG185" s="395"/>
      <c r="NRH185" s="395"/>
      <c r="NRI185" s="395"/>
      <c r="NRJ185" s="395"/>
      <c r="NRK185" s="395"/>
      <c r="NRL185" s="395"/>
      <c r="NRM185" s="395"/>
      <c r="NRN185" s="395"/>
      <c r="NRO185" s="395"/>
      <c r="NRP185" s="395"/>
      <c r="NRQ185" s="395"/>
      <c r="NRR185" s="395"/>
      <c r="NRS185" s="395"/>
      <c r="NRT185" s="395"/>
      <c r="NRU185" s="395"/>
      <c r="NRV185" s="395"/>
      <c r="NRW185" s="395"/>
      <c r="NRX185" s="395"/>
      <c r="NRY185" s="395"/>
      <c r="NRZ185" s="395"/>
      <c r="NSA185" s="395"/>
      <c r="NSB185" s="395"/>
      <c r="NSC185" s="395"/>
      <c r="NSD185" s="395"/>
      <c r="NSE185" s="395"/>
      <c r="NSF185" s="395"/>
      <c r="NSG185" s="395"/>
      <c r="NSH185" s="395"/>
      <c r="NSI185" s="395"/>
      <c r="NSJ185" s="395"/>
      <c r="NSK185" s="395"/>
      <c r="NSL185" s="395"/>
      <c r="NSM185" s="395"/>
      <c r="NSN185" s="395"/>
      <c r="NSO185" s="395"/>
      <c r="NSP185" s="395"/>
      <c r="NSQ185" s="395"/>
      <c r="NSR185" s="395"/>
      <c r="NSS185" s="395"/>
      <c r="NST185" s="395"/>
      <c r="NSU185" s="395"/>
      <c r="NSV185" s="395"/>
      <c r="NSW185" s="395"/>
      <c r="NSX185" s="395"/>
      <c r="NSY185" s="395"/>
      <c r="NSZ185" s="395"/>
      <c r="NTA185" s="395"/>
      <c r="NTB185" s="395"/>
      <c r="NTC185" s="395"/>
      <c r="NTD185" s="395"/>
      <c r="NTE185" s="395"/>
      <c r="NTF185" s="395"/>
      <c r="NTG185" s="395"/>
      <c r="NTH185" s="395"/>
      <c r="NTI185" s="395"/>
      <c r="NTJ185" s="395"/>
      <c r="NTK185" s="395"/>
      <c r="NTL185" s="395"/>
      <c r="NTM185" s="395"/>
      <c r="NTN185" s="395"/>
      <c r="NTO185" s="395"/>
      <c r="NTP185" s="395"/>
      <c r="NTQ185" s="395"/>
      <c r="NTR185" s="395"/>
      <c r="NTS185" s="395"/>
      <c r="NTT185" s="395"/>
      <c r="NTU185" s="395"/>
      <c r="NTV185" s="395"/>
      <c r="NTW185" s="395"/>
      <c r="NTX185" s="395"/>
      <c r="NTY185" s="395"/>
      <c r="NTZ185" s="395"/>
      <c r="NUA185" s="395"/>
      <c r="NUB185" s="395"/>
      <c r="NUC185" s="395"/>
      <c r="NUD185" s="395"/>
      <c r="NUE185" s="395"/>
      <c r="NUF185" s="395"/>
      <c r="NUG185" s="395"/>
      <c r="NUH185" s="395"/>
      <c r="NUI185" s="395"/>
      <c r="NUJ185" s="395"/>
      <c r="NUK185" s="395"/>
      <c r="NUL185" s="395"/>
      <c r="NUM185" s="395"/>
      <c r="NUN185" s="395"/>
      <c r="NUO185" s="395"/>
      <c r="NUP185" s="395"/>
      <c r="NUQ185" s="395"/>
      <c r="NUR185" s="395"/>
      <c r="NUS185" s="395"/>
      <c r="NUT185" s="395"/>
      <c r="NUU185" s="395"/>
      <c r="NUV185" s="395"/>
      <c r="NUW185" s="395"/>
      <c r="NUX185" s="395"/>
      <c r="NUY185" s="395"/>
      <c r="NUZ185" s="395"/>
      <c r="NVA185" s="395"/>
      <c r="NVB185" s="395"/>
      <c r="NVC185" s="395"/>
      <c r="NVD185" s="395"/>
      <c r="NVE185" s="395"/>
      <c r="NVF185" s="395"/>
      <c r="NVG185" s="395"/>
      <c r="NVH185" s="395"/>
      <c r="NVI185" s="395"/>
      <c r="NVJ185" s="395"/>
      <c r="NVK185" s="395"/>
      <c r="NVL185" s="395"/>
      <c r="NVM185" s="395"/>
      <c r="NVN185" s="395"/>
      <c r="NVO185" s="395"/>
      <c r="NVP185" s="395"/>
      <c r="NVQ185" s="395"/>
      <c r="NVR185" s="395"/>
      <c r="NVS185" s="395"/>
      <c r="NVT185" s="395"/>
      <c r="NVU185" s="395"/>
      <c r="NVV185" s="395"/>
      <c r="NVW185" s="395"/>
      <c r="NVX185" s="395"/>
      <c r="NVY185" s="395"/>
      <c r="NVZ185" s="395"/>
      <c r="NWA185" s="395"/>
      <c r="NWB185" s="395"/>
      <c r="NWC185" s="395"/>
      <c r="NWD185" s="395"/>
      <c r="NWE185" s="395"/>
      <c r="NWF185" s="395"/>
      <c r="NWG185" s="395"/>
      <c r="NWH185" s="395"/>
      <c r="NWI185" s="395"/>
      <c r="NWJ185" s="395"/>
      <c r="NWK185" s="395"/>
      <c r="NWL185" s="395"/>
      <c r="NWM185" s="395"/>
      <c r="NWN185" s="395"/>
      <c r="NWO185" s="395"/>
      <c r="NWP185" s="395"/>
      <c r="NWQ185" s="395"/>
      <c r="NWR185" s="395"/>
      <c r="NWS185" s="395"/>
      <c r="NWT185" s="395"/>
      <c r="NWU185" s="395"/>
      <c r="NWV185" s="395"/>
      <c r="NWW185" s="395"/>
      <c r="NWX185" s="395"/>
      <c r="NWY185" s="395"/>
      <c r="NWZ185" s="395"/>
      <c r="NXA185" s="395"/>
      <c r="NXB185" s="395"/>
      <c r="NXC185" s="395"/>
      <c r="NXD185" s="395"/>
      <c r="NXE185" s="395"/>
      <c r="NXF185" s="395"/>
      <c r="NXG185" s="395"/>
      <c r="NXH185" s="395"/>
      <c r="NXI185" s="395"/>
      <c r="NXJ185" s="395"/>
      <c r="NXK185" s="395"/>
      <c r="NXL185" s="395"/>
      <c r="NXM185" s="395"/>
      <c r="NXN185" s="395"/>
      <c r="NXO185" s="395"/>
      <c r="NXP185" s="395"/>
      <c r="NXQ185" s="395"/>
      <c r="NXR185" s="395"/>
      <c r="NXS185" s="395"/>
      <c r="NXT185" s="395"/>
      <c r="NXU185" s="395"/>
      <c r="NXV185" s="395"/>
      <c r="NXW185" s="395"/>
      <c r="NXX185" s="395"/>
      <c r="NXY185" s="395"/>
      <c r="NXZ185" s="395"/>
      <c r="NYA185" s="395"/>
      <c r="NYB185" s="395"/>
      <c r="NYC185" s="395"/>
      <c r="NYD185" s="395"/>
      <c r="NYE185" s="395"/>
      <c r="NYF185" s="395"/>
      <c r="NYG185" s="395"/>
      <c r="NYH185" s="395"/>
      <c r="NYI185" s="395"/>
      <c r="NYJ185" s="395"/>
      <c r="NYK185" s="395"/>
      <c r="NYL185" s="395"/>
      <c r="NYM185" s="395"/>
      <c r="NYN185" s="395"/>
      <c r="NYO185" s="395"/>
      <c r="NYP185" s="395"/>
      <c r="NYQ185" s="395"/>
      <c r="NYR185" s="395"/>
      <c r="NYS185" s="395"/>
      <c r="NYT185" s="395"/>
      <c r="NYU185" s="395"/>
      <c r="NYV185" s="395"/>
      <c r="NYW185" s="395"/>
      <c r="NYX185" s="395"/>
      <c r="NYY185" s="395"/>
      <c r="NYZ185" s="395"/>
      <c r="NZA185" s="395"/>
      <c r="NZB185" s="395"/>
      <c r="NZC185" s="395"/>
      <c r="NZD185" s="395"/>
      <c r="NZE185" s="395"/>
      <c r="NZF185" s="395"/>
      <c r="NZG185" s="395"/>
      <c r="NZH185" s="395"/>
      <c r="NZI185" s="395"/>
      <c r="NZJ185" s="395"/>
      <c r="NZK185" s="395"/>
      <c r="NZL185" s="395"/>
      <c r="NZM185" s="395"/>
      <c r="NZN185" s="395"/>
      <c r="NZO185" s="395"/>
      <c r="NZP185" s="395"/>
      <c r="NZQ185" s="395"/>
      <c r="NZR185" s="395"/>
      <c r="NZS185" s="395"/>
      <c r="NZT185" s="395"/>
      <c r="NZU185" s="395"/>
      <c r="NZV185" s="395"/>
      <c r="NZW185" s="395"/>
      <c r="NZX185" s="395"/>
      <c r="NZY185" s="395"/>
      <c r="NZZ185" s="395"/>
      <c r="OAA185" s="395"/>
      <c r="OAB185" s="395"/>
      <c r="OAC185" s="395"/>
      <c r="OAD185" s="395"/>
      <c r="OAE185" s="395"/>
      <c r="OAF185" s="395"/>
      <c r="OAG185" s="395"/>
      <c r="OAH185" s="395"/>
      <c r="OAI185" s="395"/>
      <c r="OAJ185" s="395"/>
      <c r="OAK185" s="395"/>
      <c r="OAL185" s="395"/>
      <c r="OAM185" s="395"/>
      <c r="OAN185" s="395"/>
      <c r="OAO185" s="395"/>
      <c r="OAP185" s="395"/>
      <c r="OAQ185" s="395"/>
      <c r="OAR185" s="395"/>
      <c r="OAS185" s="395"/>
      <c r="OAT185" s="395"/>
      <c r="OAU185" s="395"/>
      <c r="OAV185" s="395"/>
      <c r="OAW185" s="395"/>
      <c r="OAX185" s="395"/>
      <c r="OAY185" s="395"/>
      <c r="OAZ185" s="395"/>
      <c r="OBA185" s="395"/>
      <c r="OBB185" s="395"/>
      <c r="OBC185" s="395"/>
      <c r="OBD185" s="395"/>
      <c r="OBE185" s="395"/>
      <c r="OBF185" s="395"/>
      <c r="OBG185" s="395"/>
      <c r="OBH185" s="395"/>
      <c r="OBI185" s="395"/>
      <c r="OBJ185" s="395"/>
      <c r="OBK185" s="395"/>
      <c r="OBL185" s="395"/>
      <c r="OBM185" s="395"/>
      <c r="OBN185" s="395"/>
      <c r="OBO185" s="395"/>
      <c r="OBP185" s="395"/>
      <c r="OBQ185" s="395"/>
      <c r="OBR185" s="395"/>
      <c r="OBS185" s="395"/>
      <c r="OBT185" s="395"/>
      <c r="OBU185" s="395"/>
      <c r="OBV185" s="395"/>
      <c r="OBW185" s="395"/>
      <c r="OBX185" s="395"/>
      <c r="OBY185" s="395"/>
      <c r="OBZ185" s="395"/>
      <c r="OCA185" s="395"/>
      <c r="OCB185" s="395"/>
      <c r="OCC185" s="395"/>
      <c r="OCD185" s="395"/>
      <c r="OCE185" s="395"/>
      <c r="OCF185" s="395"/>
      <c r="OCG185" s="395"/>
      <c r="OCH185" s="395"/>
      <c r="OCI185" s="395"/>
      <c r="OCJ185" s="395"/>
      <c r="OCK185" s="395"/>
      <c r="OCL185" s="395"/>
      <c r="OCM185" s="395"/>
      <c r="OCN185" s="395"/>
      <c r="OCO185" s="395"/>
      <c r="OCP185" s="395"/>
      <c r="OCQ185" s="395"/>
      <c r="OCR185" s="395"/>
      <c r="OCS185" s="395"/>
      <c r="OCT185" s="395"/>
      <c r="OCU185" s="395"/>
      <c r="OCV185" s="395"/>
      <c r="OCW185" s="395"/>
      <c r="OCX185" s="395"/>
      <c r="OCY185" s="395"/>
      <c r="OCZ185" s="395"/>
      <c r="ODA185" s="395"/>
      <c r="ODB185" s="395"/>
      <c r="ODC185" s="395"/>
      <c r="ODD185" s="395"/>
      <c r="ODE185" s="395"/>
      <c r="ODF185" s="395"/>
      <c r="ODG185" s="395"/>
      <c r="ODH185" s="395"/>
      <c r="ODI185" s="395"/>
      <c r="ODJ185" s="395"/>
      <c r="ODK185" s="395"/>
      <c r="ODL185" s="395"/>
      <c r="ODM185" s="395"/>
      <c r="ODN185" s="395"/>
      <c r="ODO185" s="395"/>
      <c r="ODP185" s="395"/>
      <c r="ODQ185" s="395"/>
      <c r="ODR185" s="395"/>
      <c r="ODS185" s="395"/>
      <c r="ODT185" s="395"/>
      <c r="ODU185" s="395"/>
      <c r="ODV185" s="395"/>
      <c r="ODW185" s="395"/>
      <c r="ODX185" s="395"/>
      <c r="ODY185" s="395"/>
      <c r="ODZ185" s="395"/>
      <c r="OEA185" s="395"/>
      <c r="OEB185" s="395"/>
      <c r="OEC185" s="395"/>
      <c r="OED185" s="395"/>
      <c r="OEE185" s="395"/>
      <c r="OEF185" s="395"/>
      <c r="OEG185" s="395"/>
      <c r="OEH185" s="395"/>
      <c r="OEI185" s="395"/>
      <c r="OEJ185" s="395"/>
      <c r="OEK185" s="395"/>
      <c r="OEL185" s="395"/>
      <c r="OEM185" s="395"/>
      <c r="OEN185" s="395"/>
      <c r="OEO185" s="395"/>
      <c r="OEP185" s="395"/>
      <c r="OEQ185" s="395"/>
      <c r="OER185" s="395"/>
      <c r="OES185" s="395"/>
      <c r="OET185" s="395"/>
      <c r="OEU185" s="395"/>
      <c r="OEV185" s="395"/>
      <c r="OEW185" s="395"/>
      <c r="OEX185" s="395"/>
      <c r="OEY185" s="395"/>
      <c r="OEZ185" s="395"/>
      <c r="OFA185" s="395"/>
      <c r="OFB185" s="395"/>
      <c r="OFC185" s="395"/>
      <c r="OFD185" s="395"/>
      <c r="OFE185" s="395"/>
      <c r="OFF185" s="395"/>
      <c r="OFG185" s="395"/>
      <c r="OFH185" s="395"/>
      <c r="OFI185" s="395"/>
      <c r="OFJ185" s="395"/>
      <c r="OFK185" s="395"/>
      <c r="OFL185" s="395"/>
      <c r="OFM185" s="395"/>
      <c r="OFN185" s="395"/>
      <c r="OFO185" s="395"/>
      <c r="OFP185" s="395"/>
      <c r="OFQ185" s="395"/>
      <c r="OFR185" s="395"/>
      <c r="OFS185" s="395"/>
      <c r="OFT185" s="395"/>
      <c r="OFU185" s="395"/>
      <c r="OFV185" s="395"/>
      <c r="OFW185" s="395"/>
      <c r="OFX185" s="395"/>
      <c r="OFY185" s="395"/>
      <c r="OFZ185" s="395"/>
      <c r="OGA185" s="395"/>
      <c r="OGB185" s="395"/>
      <c r="OGC185" s="395"/>
      <c r="OGD185" s="395"/>
      <c r="OGE185" s="395"/>
      <c r="OGF185" s="395"/>
      <c r="OGG185" s="395"/>
      <c r="OGH185" s="395"/>
      <c r="OGI185" s="395"/>
      <c r="OGJ185" s="395"/>
      <c r="OGK185" s="395"/>
      <c r="OGL185" s="395"/>
      <c r="OGM185" s="395"/>
      <c r="OGN185" s="395"/>
      <c r="OGO185" s="395"/>
      <c r="OGP185" s="395"/>
      <c r="OGQ185" s="395"/>
      <c r="OGR185" s="395"/>
      <c r="OGS185" s="395"/>
      <c r="OGT185" s="395"/>
      <c r="OGU185" s="395"/>
      <c r="OGV185" s="395"/>
      <c r="OGW185" s="395"/>
      <c r="OGX185" s="395"/>
      <c r="OGY185" s="395"/>
      <c r="OGZ185" s="395"/>
      <c r="OHA185" s="395"/>
      <c r="OHB185" s="395"/>
      <c r="OHC185" s="395"/>
      <c r="OHD185" s="395"/>
      <c r="OHE185" s="395"/>
      <c r="OHF185" s="395"/>
      <c r="OHG185" s="395"/>
      <c r="OHH185" s="395"/>
      <c r="OHI185" s="395"/>
      <c r="OHJ185" s="395"/>
      <c r="OHK185" s="395"/>
      <c r="OHL185" s="395"/>
      <c r="OHM185" s="395"/>
      <c r="OHN185" s="395"/>
      <c r="OHO185" s="395"/>
      <c r="OHP185" s="395"/>
      <c r="OHQ185" s="395"/>
      <c r="OHR185" s="395"/>
      <c r="OHS185" s="395"/>
      <c r="OHT185" s="395"/>
      <c r="OHU185" s="395"/>
      <c r="OHV185" s="395"/>
      <c r="OHW185" s="395"/>
      <c r="OHX185" s="395"/>
      <c r="OHY185" s="395"/>
      <c r="OHZ185" s="395"/>
      <c r="OIA185" s="395"/>
      <c r="OIB185" s="395"/>
      <c r="OIC185" s="395"/>
      <c r="OID185" s="395"/>
      <c r="OIE185" s="395"/>
      <c r="OIF185" s="395"/>
      <c r="OIG185" s="395"/>
      <c r="OIH185" s="395"/>
      <c r="OII185" s="395"/>
      <c r="OIJ185" s="395"/>
      <c r="OIK185" s="395"/>
      <c r="OIL185" s="395"/>
      <c r="OIM185" s="395"/>
      <c r="OIN185" s="395"/>
      <c r="OIO185" s="395"/>
      <c r="OIP185" s="395"/>
      <c r="OIQ185" s="395"/>
      <c r="OIR185" s="395"/>
      <c r="OIS185" s="395"/>
      <c r="OIT185" s="395"/>
      <c r="OIU185" s="395"/>
      <c r="OIV185" s="395"/>
      <c r="OIW185" s="395"/>
      <c r="OIX185" s="395"/>
      <c r="OIY185" s="395"/>
      <c r="OIZ185" s="395"/>
      <c r="OJA185" s="395"/>
      <c r="OJB185" s="395"/>
      <c r="OJC185" s="395"/>
      <c r="OJD185" s="395"/>
      <c r="OJE185" s="395"/>
      <c r="OJF185" s="395"/>
      <c r="OJG185" s="395"/>
      <c r="OJH185" s="395"/>
      <c r="OJI185" s="395"/>
      <c r="OJJ185" s="395"/>
      <c r="OJK185" s="395"/>
      <c r="OJL185" s="395"/>
      <c r="OJM185" s="395"/>
      <c r="OJN185" s="395"/>
      <c r="OJO185" s="395"/>
      <c r="OJP185" s="395"/>
      <c r="OJQ185" s="395"/>
      <c r="OJR185" s="395"/>
      <c r="OJS185" s="395"/>
      <c r="OJT185" s="395"/>
      <c r="OJU185" s="395"/>
      <c r="OJV185" s="395"/>
      <c r="OJW185" s="395"/>
      <c r="OJX185" s="395"/>
      <c r="OJY185" s="395"/>
      <c r="OJZ185" s="395"/>
      <c r="OKA185" s="395"/>
      <c r="OKB185" s="395"/>
      <c r="OKC185" s="395"/>
      <c r="OKD185" s="395"/>
      <c r="OKE185" s="395"/>
      <c r="OKF185" s="395"/>
      <c r="OKG185" s="395"/>
      <c r="OKH185" s="395"/>
      <c r="OKI185" s="395"/>
      <c r="OKJ185" s="395"/>
      <c r="OKK185" s="395"/>
      <c r="OKL185" s="395"/>
      <c r="OKM185" s="395"/>
      <c r="OKN185" s="395"/>
      <c r="OKO185" s="395"/>
      <c r="OKP185" s="395"/>
      <c r="OKQ185" s="395"/>
      <c r="OKR185" s="395"/>
      <c r="OKS185" s="395"/>
      <c r="OKT185" s="395"/>
      <c r="OKU185" s="395"/>
      <c r="OKV185" s="395"/>
      <c r="OKW185" s="395"/>
      <c r="OKX185" s="395"/>
      <c r="OKY185" s="395"/>
      <c r="OKZ185" s="395"/>
      <c r="OLA185" s="395"/>
      <c r="OLB185" s="395"/>
      <c r="OLC185" s="395"/>
      <c r="OLD185" s="395"/>
      <c r="OLE185" s="395"/>
      <c r="OLF185" s="395"/>
      <c r="OLG185" s="395"/>
      <c r="OLH185" s="395"/>
      <c r="OLI185" s="395"/>
      <c r="OLJ185" s="395"/>
      <c r="OLK185" s="395"/>
      <c r="OLL185" s="395"/>
      <c r="OLM185" s="395"/>
      <c r="OLN185" s="395"/>
      <c r="OLO185" s="395"/>
      <c r="OLP185" s="395"/>
      <c r="OLQ185" s="395"/>
      <c r="OLR185" s="395"/>
      <c r="OLS185" s="395"/>
      <c r="OLT185" s="395"/>
      <c r="OLU185" s="395"/>
      <c r="OLV185" s="395"/>
      <c r="OLW185" s="395"/>
      <c r="OLX185" s="395"/>
      <c r="OLY185" s="395"/>
      <c r="OLZ185" s="395"/>
      <c r="OMA185" s="395"/>
      <c r="OMB185" s="395"/>
      <c r="OMC185" s="395"/>
      <c r="OMD185" s="395"/>
      <c r="OME185" s="395"/>
      <c r="OMF185" s="395"/>
      <c r="OMG185" s="395"/>
      <c r="OMH185" s="395"/>
      <c r="OMI185" s="395"/>
      <c r="OMJ185" s="395"/>
      <c r="OMK185" s="395"/>
      <c r="OML185" s="395"/>
      <c r="OMM185" s="395"/>
      <c r="OMN185" s="395"/>
      <c r="OMO185" s="395"/>
      <c r="OMP185" s="395"/>
      <c r="OMQ185" s="395"/>
      <c r="OMR185" s="395"/>
      <c r="OMS185" s="395"/>
      <c r="OMT185" s="395"/>
      <c r="OMU185" s="395"/>
      <c r="OMV185" s="395"/>
      <c r="OMW185" s="395"/>
      <c r="OMX185" s="395"/>
      <c r="OMY185" s="395"/>
      <c r="OMZ185" s="395"/>
      <c r="ONA185" s="395"/>
      <c r="ONB185" s="395"/>
      <c r="ONC185" s="395"/>
      <c r="OND185" s="395"/>
      <c r="ONE185" s="395"/>
      <c r="ONF185" s="395"/>
      <c r="ONG185" s="395"/>
      <c r="ONH185" s="395"/>
      <c r="ONI185" s="395"/>
      <c r="ONJ185" s="395"/>
      <c r="ONK185" s="395"/>
      <c r="ONL185" s="395"/>
      <c r="ONM185" s="395"/>
      <c r="ONN185" s="395"/>
      <c r="ONO185" s="395"/>
      <c r="ONP185" s="395"/>
      <c r="ONQ185" s="395"/>
      <c r="ONR185" s="395"/>
      <c r="ONS185" s="395"/>
      <c r="ONT185" s="395"/>
      <c r="ONU185" s="395"/>
      <c r="ONV185" s="395"/>
      <c r="ONW185" s="395"/>
      <c r="ONX185" s="395"/>
      <c r="ONY185" s="395"/>
      <c r="ONZ185" s="395"/>
      <c r="OOA185" s="395"/>
      <c r="OOB185" s="395"/>
      <c r="OOC185" s="395"/>
      <c r="OOD185" s="395"/>
      <c r="OOE185" s="395"/>
      <c r="OOF185" s="395"/>
      <c r="OOG185" s="395"/>
      <c r="OOH185" s="395"/>
      <c r="OOI185" s="395"/>
      <c r="OOJ185" s="395"/>
      <c r="OOK185" s="395"/>
      <c r="OOL185" s="395"/>
      <c r="OOM185" s="395"/>
      <c r="OON185" s="395"/>
      <c r="OOO185" s="395"/>
      <c r="OOP185" s="395"/>
      <c r="OOQ185" s="395"/>
      <c r="OOR185" s="395"/>
      <c r="OOS185" s="395"/>
      <c r="OOT185" s="395"/>
      <c r="OOU185" s="395"/>
      <c r="OOV185" s="395"/>
      <c r="OOW185" s="395"/>
      <c r="OOX185" s="395"/>
      <c r="OOY185" s="395"/>
      <c r="OOZ185" s="395"/>
      <c r="OPA185" s="395"/>
      <c r="OPB185" s="395"/>
      <c r="OPC185" s="395"/>
      <c r="OPD185" s="395"/>
      <c r="OPE185" s="395"/>
      <c r="OPF185" s="395"/>
      <c r="OPG185" s="395"/>
      <c r="OPH185" s="395"/>
      <c r="OPI185" s="395"/>
      <c r="OPJ185" s="395"/>
      <c r="OPK185" s="395"/>
      <c r="OPL185" s="395"/>
      <c r="OPM185" s="395"/>
      <c r="OPN185" s="395"/>
      <c r="OPO185" s="395"/>
      <c r="OPP185" s="395"/>
      <c r="OPQ185" s="395"/>
      <c r="OPR185" s="395"/>
      <c r="OPS185" s="395"/>
      <c r="OPT185" s="395"/>
      <c r="OPU185" s="395"/>
      <c r="OPV185" s="395"/>
      <c r="OPW185" s="395"/>
      <c r="OPX185" s="395"/>
      <c r="OPY185" s="395"/>
      <c r="OPZ185" s="395"/>
      <c r="OQA185" s="395"/>
      <c r="OQB185" s="395"/>
      <c r="OQC185" s="395"/>
      <c r="OQD185" s="395"/>
      <c r="OQE185" s="395"/>
      <c r="OQF185" s="395"/>
      <c r="OQG185" s="395"/>
      <c r="OQH185" s="395"/>
      <c r="OQI185" s="395"/>
      <c r="OQJ185" s="395"/>
      <c r="OQK185" s="395"/>
      <c r="OQL185" s="395"/>
      <c r="OQM185" s="395"/>
      <c r="OQN185" s="395"/>
      <c r="OQO185" s="395"/>
      <c r="OQP185" s="395"/>
      <c r="OQQ185" s="395"/>
      <c r="OQR185" s="395"/>
      <c r="OQS185" s="395"/>
      <c r="OQT185" s="395"/>
      <c r="OQU185" s="395"/>
      <c r="OQV185" s="395"/>
      <c r="OQW185" s="395"/>
      <c r="OQX185" s="395"/>
      <c r="OQY185" s="395"/>
      <c r="OQZ185" s="395"/>
      <c r="ORA185" s="395"/>
      <c r="ORB185" s="395"/>
      <c r="ORC185" s="395"/>
      <c r="ORD185" s="395"/>
      <c r="ORE185" s="395"/>
      <c r="ORF185" s="395"/>
      <c r="ORG185" s="395"/>
      <c r="ORH185" s="395"/>
      <c r="ORI185" s="395"/>
      <c r="ORJ185" s="395"/>
      <c r="ORK185" s="395"/>
      <c r="ORL185" s="395"/>
      <c r="ORM185" s="395"/>
      <c r="ORN185" s="395"/>
      <c r="ORO185" s="395"/>
      <c r="ORP185" s="395"/>
      <c r="ORQ185" s="395"/>
      <c r="ORR185" s="395"/>
      <c r="ORS185" s="395"/>
      <c r="ORT185" s="395"/>
      <c r="ORU185" s="395"/>
      <c r="ORV185" s="395"/>
      <c r="ORW185" s="395"/>
      <c r="ORX185" s="395"/>
      <c r="ORY185" s="395"/>
      <c r="ORZ185" s="395"/>
      <c r="OSA185" s="395"/>
      <c r="OSB185" s="395"/>
      <c r="OSC185" s="395"/>
      <c r="OSD185" s="395"/>
      <c r="OSE185" s="395"/>
      <c r="OSF185" s="395"/>
      <c r="OSG185" s="395"/>
      <c r="OSH185" s="395"/>
      <c r="OSI185" s="395"/>
      <c r="OSJ185" s="395"/>
      <c r="OSK185" s="395"/>
      <c r="OSL185" s="395"/>
      <c r="OSM185" s="395"/>
      <c r="OSN185" s="395"/>
      <c r="OSO185" s="395"/>
      <c r="OSP185" s="395"/>
      <c r="OSQ185" s="395"/>
      <c r="OSR185" s="395"/>
      <c r="OSS185" s="395"/>
      <c r="OST185" s="395"/>
      <c r="OSU185" s="395"/>
      <c r="OSV185" s="395"/>
      <c r="OSW185" s="395"/>
      <c r="OSX185" s="395"/>
      <c r="OSY185" s="395"/>
      <c r="OSZ185" s="395"/>
      <c r="OTA185" s="395"/>
      <c r="OTB185" s="395"/>
      <c r="OTC185" s="395"/>
      <c r="OTD185" s="395"/>
      <c r="OTE185" s="395"/>
      <c r="OTF185" s="395"/>
      <c r="OTG185" s="395"/>
      <c r="OTH185" s="395"/>
      <c r="OTI185" s="395"/>
      <c r="OTJ185" s="395"/>
      <c r="OTK185" s="395"/>
      <c r="OTL185" s="395"/>
      <c r="OTM185" s="395"/>
      <c r="OTN185" s="395"/>
      <c r="OTO185" s="395"/>
      <c r="OTP185" s="395"/>
      <c r="OTQ185" s="395"/>
      <c r="OTR185" s="395"/>
      <c r="OTS185" s="395"/>
      <c r="OTT185" s="395"/>
      <c r="OTU185" s="395"/>
      <c r="OTV185" s="395"/>
      <c r="OTW185" s="395"/>
      <c r="OTX185" s="395"/>
      <c r="OTY185" s="395"/>
      <c r="OTZ185" s="395"/>
      <c r="OUA185" s="395"/>
      <c r="OUB185" s="395"/>
      <c r="OUC185" s="395"/>
      <c r="OUD185" s="395"/>
      <c r="OUE185" s="395"/>
      <c r="OUF185" s="395"/>
      <c r="OUG185" s="395"/>
      <c r="OUH185" s="395"/>
      <c r="OUI185" s="395"/>
      <c r="OUJ185" s="395"/>
      <c r="OUK185" s="395"/>
      <c r="OUL185" s="395"/>
      <c r="OUM185" s="395"/>
      <c r="OUN185" s="395"/>
      <c r="OUO185" s="395"/>
      <c r="OUP185" s="395"/>
      <c r="OUQ185" s="395"/>
      <c r="OUR185" s="395"/>
      <c r="OUS185" s="395"/>
      <c r="OUT185" s="395"/>
      <c r="OUU185" s="395"/>
      <c r="OUV185" s="395"/>
      <c r="OUW185" s="395"/>
      <c r="OUX185" s="395"/>
      <c r="OUY185" s="395"/>
      <c r="OUZ185" s="395"/>
      <c r="OVA185" s="395"/>
      <c r="OVB185" s="395"/>
      <c r="OVC185" s="395"/>
      <c r="OVD185" s="395"/>
      <c r="OVE185" s="395"/>
      <c r="OVF185" s="395"/>
      <c r="OVG185" s="395"/>
      <c r="OVH185" s="395"/>
      <c r="OVI185" s="395"/>
      <c r="OVJ185" s="395"/>
      <c r="OVK185" s="395"/>
      <c r="OVL185" s="395"/>
      <c r="OVM185" s="395"/>
      <c r="OVN185" s="395"/>
      <c r="OVO185" s="395"/>
      <c r="OVP185" s="395"/>
      <c r="OVQ185" s="395"/>
      <c r="OVR185" s="395"/>
      <c r="OVS185" s="395"/>
      <c r="OVT185" s="395"/>
      <c r="OVU185" s="395"/>
      <c r="OVV185" s="395"/>
      <c r="OVW185" s="395"/>
      <c r="OVX185" s="395"/>
      <c r="OVY185" s="395"/>
      <c r="OVZ185" s="395"/>
      <c r="OWA185" s="395"/>
      <c r="OWB185" s="395"/>
      <c r="OWC185" s="395"/>
      <c r="OWD185" s="395"/>
      <c r="OWE185" s="395"/>
      <c r="OWF185" s="395"/>
      <c r="OWG185" s="395"/>
      <c r="OWH185" s="395"/>
      <c r="OWI185" s="395"/>
      <c r="OWJ185" s="395"/>
      <c r="OWK185" s="395"/>
      <c r="OWL185" s="395"/>
      <c r="OWM185" s="395"/>
      <c r="OWN185" s="395"/>
      <c r="OWO185" s="395"/>
      <c r="OWP185" s="395"/>
      <c r="OWQ185" s="395"/>
      <c r="OWR185" s="395"/>
      <c r="OWS185" s="395"/>
      <c r="OWT185" s="395"/>
      <c r="OWU185" s="395"/>
      <c r="OWV185" s="395"/>
      <c r="OWW185" s="395"/>
      <c r="OWX185" s="395"/>
      <c r="OWY185" s="395"/>
      <c r="OWZ185" s="395"/>
      <c r="OXA185" s="395"/>
      <c r="OXB185" s="395"/>
      <c r="OXC185" s="395"/>
      <c r="OXD185" s="395"/>
      <c r="OXE185" s="395"/>
      <c r="OXF185" s="395"/>
      <c r="OXG185" s="395"/>
      <c r="OXH185" s="395"/>
      <c r="OXI185" s="395"/>
      <c r="OXJ185" s="395"/>
      <c r="OXK185" s="395"/>
      <c r="OXL185" s="395"/>
      <c r="OXM185" s="395"/>
      <c r="OXN185" s="395"/>
      <c r="OXO185" s="395"/>
      <c r="OXP185" s="395"/>
      <c r="OXQ185" s="395"/>
      <c r="OXR185" s="395"/>
      <c r="OXS185" s="395"/>
      <c r="OXT185" s="395"/>
      <c r="OXU185" s="395"/>
      <c r="OXV185" s="395"/>
      <c r="OXW185" s="395"/>
      <c r="OXX185" s="395"/>
      <c r="OXY185" s="395"/>
      <c r="OXZ185" s="395"/>
      <c r="OYA185" s="395"/>
      <c r="OYB185" s="395"/>
      <c r="OYC185" s="395"/>
      <c r="OYD185" s="395"/>
      <c r="OYE185" s="395"/>
      <c r="OYF185" s="395"/>
      <c r="OYG185" s="395"/>
      <c r="OYH185" s="395"/>
      <c r="OYI185" s="395"/>
      <c r="OYJ185" s="395"/>
      <c r="OYK185" s="395"/>
      <c r="OYL185" s="395"/>
      <c r="OYM185" s="395"/>
      <c r="OYN185" s="395"/>
      <c r="OYO185" s="395"/>
      <c r="OYP185" s="395"/>
      <c r="OYQ185" s="395"/>
      <c r="OYR185" s="395"/>
      <c r="OYS185" s="395"/>
      <c r="OYT185" s="395"/>
      <c r="OYU185" s="395"/>
      <c r="OYV185" s="395"/>
      <c r="OYW185" s="395"/>
      <c r="OYX185" s="395"/>
      <c r="OYY185" s="395"/>
      <c r="OYZ185" s="395"/>
      <c r="OZA185" s="395"/>
      <c r="OZB185" s="395"/>
      <c r="OZC185" s="395"/>
      <c r="OZD185" s="395"/>
      <c r="OZE185" s="395"/>
      <c r="OZF185" s="395"/>
      <c r="OZG185" s="395"/>
      <c r="OZH185" s="395"/>
      <c r="OZI185" s="395"/>
      <c r="OZJ185" s="395"/>
      <c r="OZK185" s="395"/>
      <c r="OZL185" s="395"/>
      <c r="OZM185" s="395"/>
      <c r="OZN185" s="395"/>
      <c r="OZO185" s="395"/>
      <c r="OZP185" s="395"/>
      <c r="OZQ185" s="395"/>
      <c r="OZR185" s="395"/>
      <c r="OZS185" s="395"/>
      <c r="OZT185" s="395"/>
      <c r="OZU185" s="395"/>
      <c r="OZV185" s="395"/>
      <c r="OZW185" s="395"/>
      <c r="OZX185" s="395"/>
      <c r="OZY185" s="395"/>
      <c r="OZZ185" s="395"/>
      <c r="PAA185" s="395"/>
      <c r="PAB185" s="395"/>
      <c r="PAC185" s="395"/>
      <c r="PAD185" s="395"/>
      <c r="PAE185" s="395"/>
      <c r="PAF185" s="395"/>
      <c r="PAG185" s="395"/>
      <c r="PAH185" s="395"/>
      <c r="PAI185" s="395"/>
      <c r="PAJ185" s="395"/>
      <c r="PAK185" s="395"/>
      <c r="PAL185" s="395"/>
      <c r="PAM185" s="395"/>
      <c r="PAN185" s="395"/>
      <c r="PAO185" s="395"/>
      <c r="PAP185" s="395"/>
      <c r="PAQ185" s="395"/>
      <c r="PAR185" s="395"/>
      <c r="PAS185" s="395"/>
      <c r="PAT185" s="395"/>
      <c r="PAU185" s="395"/>
      <c r="PAV185" s="395"/>
      <c r="PAW185" s="395"/>
      <c r="PAX185" s="395"/>
      <c r="PAY185" s="395"/>
      <c r="PAZ185" s="395"/>
      <c r="PBA185" s="395"/>
      <c r="PBB185" s="395"/>
      <c r="PBC185" s="395"/>
      <c r="PBD185" s="395"/>
      <c r="PBE185" s="395"/>
      <c r="PBF185" s="395"/>
      <c r="PBG185" s="395"/>
      <c r="PBH185" s="395"/>
      <c r="PBI185" s="395"/>
      <c r="PBJ185" s="395"/>
      <c r="PBK185" s="395"/>
      <c r="PBL185" s="395"/>
      <c r="PBM185" s="395"/>
      <c r="PBN185" s="395"/>
      <c r="PBO185" s="395"/>
      <c r="PBP185" s="395"/>
      <c r="PBQ185" s="395"/>
      <c r="PBR185" s="395"/>
      <c r="PBS185" s="395"/>
      <c r="PBT185" s="395"/>
      <c r="PBU185" s="395"/>
      <c r="PBV185" s="395"/>
      <c r="PBW185" s="395"/>
      <c r="PBX185" s="395"/>
      <c r="PBY185" s="395"/>
      <c r="PBZ185" s="395"/>
      <c r="PCA185" s="395"/>
      <c r="PCB185" s="395"/>
      <c r="PCC185" s="395"/>
      <c r="PCD185" s="395"/>
      <c r="PCE185" s="395"/>
      <c r="PCF185" s="395"/>
      <c r="PCG185" s="395"/>
      <c r="PCH185" s="395"/>
      <c r="PCI185" s="395"/>
      <c r="PCJ185" s="395"/>
      <c r="PCK185" s="395"/>
      <c r="PCL185" s="395"/>
      <c r="PCM185" s="395"/>
      <c r="PCN185" s="395"/>
      <c r="PCO185" s="395"/>
      <c r="PCP185" s="395"/>
      <c r="PCQ185" s="395"/>
      <c r="PCR185" s="395"/>
      <c r="PCS185" s="395"/>
      <c r="PCT185" s="395"/>
      <c r="PCU185" s="395"/>
      <c r="PCV185" s="395"/>
      <c r="PCW185" s="395"/>
      <c r="PCX185" s="395"/>
      <c r="PCY185" s="395"/>
      <c r="PCZ185" s="395"/>
      <c r="PDA185" s="395"/>
      <c r="PDB185" s="395"/>
      <c r="PDC185" s="395"/>
      <c r="PDD185" s="395"/>
      <c r="PDE185" s="395"/>
      <c r="PDF185" s="395"/>
      <c r="PDG185" s="395"/>
      <c r="PDH185" s="395"/>
      <c r="PDI185" s="395"/>
      <c r="PDJ185" s="395"/>
      <c r="PDK185" s="395"/>
      <c r="PDL185" s="395"/>
      <c r="PDM185" s="395"/>
      <c r="PDN185" s="395"/>
      <c r="PDO185" s="395"/>
      <c r="PDP185" s="395"/>
      <c r="PDQ185" s="395"/>
      <c r="PDR185" s="395"/>
      <c r="PDS185" s="395"/>
      <c r="PDT185" s="395"/>
      <c r="PDU185" s="395"/>
      <c r="PDV185" s="395"/>
      <c r="PDW185" s="395"/>
      <c r="PDX185" s="395"/>
      <c r="PDY185" s="395"/>
      <c r="PDZ185" s="395"/>
      <c r="PEA185" s="395"/>
      <c r="PEB185" s="395"/>
      <c r="PEC185" s="395"/>
      <c r="PED185" s="395"/>
      <c r="PEE185" s="395"/>
      <c r="PEF185" s="395"/>
      <c r="PEG185" s="395"/>
      <c r="PEH185" s="395"/>
      <c r="PEI185" s="395"/>
      <c r="PEJ185" s="395"/>
      <c r="PEK185" s="395"/>
      <c r="PEL185" s="395"/>
      <c r="PEM185" s="395"/>
      <c r="PEN185" s="395"/>
      <c r="PEO185" s="395"/>
      <c r="PEP185" s="395"/>
      <c r="PEQ185" s="395"/>
      <c r="PER185" s="395"/>
      <c r="PES185" s="395"/>
      <c r="PET185" s="395"/>
      <c r="PEU185" s="395"/>
      <c r="PEV185" s="395"/>
      <c r="PEW185" s="395"/>
      <c r="PEX185" s="395"/>
      <c r="PEY185" s="395"/>
      <c r="PEZ185" s="395"/>
      <c r="PFA185" s="395"/>
      <c r="PFB185" s="395"/>
      <c r="PFC185" s="395"/>
      <c r="PFD185" s="395"/>
      <c r="PFE185" s="395"/>
      <c r="PFF185" s="395"/>
      <c r="PFG185" s="395"/>
      <c r="PFH185" s="395"/>
      <c r="PFI185" s="395"/>
      <c r="PFJ185" s="395"/>
      <c r="PFK185" s="395"/>
      <c r="PFL185" s="395"/>
      <c r="PFM185" s="395"/>
      <c r="PFN185" s="395"/>
      <c r="PFO185" s="395"/>
      <c r="PFP185" s="395"/>
      <c r="PFQ185" s="395"/>
      <c r="PFR185" s="395"/>
      <c r="PFS185" s="395"/>
      <c r="PFT185" s="395"/>
      <c r="PFU185" s="395"/>
      <c r="PFV185" s="395"/>
      <c r="PFW185" s="395"/>
      <c r="PFX185" s="395"/>
      <c r="PFY185" s="395"/>
      <c r="PFZ185" s="395"/>
      <c r="PGA185" s="395"/>
      <c r="PGB185" s="395"/>
      <c r="PGC185" s="395"/>
      <c r="PGD185" s="395"/>
      <c r="PGE185" s="395"/>
      <c r="PGF185" s="395"/>
      <c r="PGG185" s="395"/>
      <c r="PGH185" s="395"/>
      <c r="PGI185" s="395"/>
      <c r="PGJ185" s="395"/>
      <c r="PGK185" s="395"/>
      <c r="PGL185" s="395"/>
      <c r="PGM185" s="395"/>
      <c r="PGN185" s="395"/>
      <c r="PGO185" s="395"/>
      <c r="PGP185" s="395"/>
      <c r="PGQ185" s="395"/>
      <c r="PGR185" s="395"/>
      <c r="PGS185" s="395"/>
      <c r="PGT185" s="395"/>
      <c r="PGU185" s="395"/>
      <c r="PGV185" s="395"/>
      <c r="PGW185" s="395"/>
      <c r="PGX185" s="395"/>
      <c r="PGY185" s="395"/>
      <c r="PGZ185" s="395"/>
      <c r="PHA185" s="395"/>
      <c r="PHB185" s="395"/>
      <c r="PHC185" s="395"/>
      <c r="PHD185" s="395"/>
      <c r="PHE185" s="395"/>
      <c r="PHF185" s="395"/>
      <c r="PHG185" s="395"/>
      <c r="PHH185" s="395"/>
      <c r="PHI185" s="395"/>
      <c r="PHJ185" s="395"/>
      <c r="PHK185" s="395"/>
      <c r="PHL185" s="395"/>
      <c r="PHM185" s="395"/>
      <c r="PHN185" s="395"/>
      <c r="PHO185" s="395"/>
      <c r="PHP185" s="395"/>
      <c r="PHQ185" s="395"/>
      <c r="PHR185" s="395"/>
      <c r="PHS185" s="395"/>
      <c r="PHT185" s="395"/>
      <c r="PHU185" s="395"/>
      <c r="PHV185" s="395"/>
      <c r="PHW185" s="395"/>
      <c r="PHX185" s="395"/>
      <c r="PHY185" s="395"/>
      <c r="PHZ185" s="395"/>
      <c r="PIA185" s="395"/>
      <c r="PIB185" s="395"/>
      <c r="PIC185" s="395"/>
      <c r="PID185" s="395"/>
      <c r="PIE185" s="395"/>
      <c r="PIF185" s="395"/>
      <c r="PIG185" s="395"/>
      <c r="PIH185" s="395"/>
      <c r="PII185" s="395"/>
      <c r="PIJ185" s="395"/>
      <c r="PIK185" s="395"/>
      <c r="PIL185" s="395"/>
      <c r="PIM185" s="395"/>
      <c r="PIN185" s="395"/>
      <c r="PIO185" s="395"/>
      <c r="PIP185" s="395"/>
      <c r="PIQ185" s="395"/>
      <c r="PIR185" s="395"/>
      <c r="PIS185" s="395"/>
      <c r="PIT185" s="395"/>
      <c r="PIU185" s="395"/>
      <c r="PIV185" s="395"/>
      <c r="PIW185" s="395"/>
      <c r="PIX185" s="395"/>
      <c r="PIY185" s="395"/>
      <c r="PIZ185" s="395"/>
      <c r="PJA185" s="395"/>
      <c r="PJB185" s="395"/>
      <c r="PJC185" s="395"/>
      <c r="PJD185" s="395"/>
      <c r="PJE185" s="395"/>
      <c r="PJF185" s="395"/>
      <c r="PJG185" s="395"/>
      <c r="PJH185" s="395"/>
      <c r="PJI185" s="395"/>
      <c r="PJJ185" s="395"/>
      <c r="PJK185" s="395"/>
      <c r="PJL185" s="395"/>
      <c r="PJM185" s="395"/>
      <c r="PJN185" s="395"/>
      <c r="PJO185" s="395"/>
      <c r="PJP185" s="395"/>
      <c r="PJQ185" s="395"/>
      <c r="PJR185" s="395"/>
      <c r="PJS185" s="395"/>
      <c r="PJT185" s="395"/>
      <c r="PJU185" s="395"/>
      <c r="PJV185" s="395"/>
      <c r="PJW185" s="395"/>
      <c r="PJX185" s="395"/>
      <c r="PJY185" s="395"/>
      <c r="PJZ185" s="395"/>
      <c r="PKA185" s="395"/>
      <c r="PKB185" s="395"/>
      <c r="PKC185" s="395"/>
      <c r="PKD185" s="395"/>
      <c r="PKE185" s="395"/>
      <c r="PKF185" s="395"/>
      <c r="PKG185" s="395"/>
      <c r="PKH185" s="395"/>
      <c r="PKI185" s="395"/>
      <c r="PKJ185" s="395"/>
      <c r="PKK185" s="395"/>
      <c r="PKL185" s="395"/>
      <c r="PKM185" s="395"/>
      <c r="PKN185" s="395"/>
      <c r="PKO185" s="395"/>
      <c r="PKP185" s="395"/>
      <c r="PKQ185" s="395"/>
      <c r="PKR185" s="395"/>
      <c r="PKS185" s="395"/>
      <c r="PKT185" s="395"/>
      <c r="PKU185" s="395"/>
      <c r="PKV185" s="395"/>
      <c r="PKW185" s="395"/>
      <c r="PKX185" s="395"/>
      <c r="PKY185" s="395"/>
      <c r="PKZ185" s="395"/>
      <c r="PLA185" s="395"/>
      <c r="PLB185" s="395"/>
      <c r="PLC185" s="395"/>
      <c r="PLD185" s="395"/>
      <c r="PLE185" s="395"/>
      <c r="PLF185" s="395"/>
      <c r="PLG185" s="395"/>
      <c r="PLH185" s="395"/>
      <c r="PLI185" s="395"/>
      <c r="PLJ185" s="395"/>
      <c r="PLK185" s="395"/>
      <c r="PLL185" s="395"/>
      <c r="PLM185" s="395"/>
      <c r="PLN185" s="395"/>
      <c r="PLO185" s="395"/>
      <c r="PLP185" s="395"/>
      <c r="PLQ185" s="395"/>
      <c r="PLR185" s="395"/>
      <c r="PLS185" s="395"/>
      <c r="PLT185" s="395"/>
      <c r="PLU185" s="395"/>
      <c r="PLV185" s="395"/>
      <c r="PLW185" s="395"/>
      <c r="PLX185" s="395"/>
      <c r="PLY185" s="395"/>
      <c r="PLZ185" s="395"/>
      <c r="PMA185" s="395"/>
      <c r="PMB185" s="395"/>
      <c r="PMC185" s="395"/>
      <c r="PMD185" s="395"/>
      <c r="PME185" s="395"/>
      <c r="PMF185" s="395"/>
      <c r="PMG185" s="395"/>
      <c r="PMH185" s="395"/>
      <c r="PMI185" s="395"/>
      <c r="PMJ185" s="395"/>
      <c r="PMK185" s="395"/>
      <c r="PML185" s="395"/>
      <c r="PMM185" s="395"/>
      <c r="PMN185" s="395"/>
      <c r="PMO185" s="395"/>
      <c r="PMP185" s="395"/>
      <c r="PMQ185" s="395"/>
      <c r="PMR185" s="395"/>
      <c r="PMS185" s="395"/>
      <c r="PMT185" s="395"/>
      <c r="PMU185" s="395"/>
      <c r="PMV185" s="395"/>
      <c r="PMW185" s="395"/>
      <c r="PMX185" s="395"/>
      <c r="PMY185" s="395"/>
      <c r="PMZ185" s="395"/>
      <c r="PNA185" s="395"/>
      <c r="PNB185" s="395"/>
      <c r="PNC185" s="395"/>
      <c r="PND185" s="395"/>
      <c r="PNE185" s="395"/>
      <c r="PNF185" s="395"/>
      <c r="PNG185" s="395"/>
      <c r="PNH185" s="395"/>
      <c r="PNI185" s="395"/>
      <c r="PNJ185" s="395"/>
      <c r="PNK185" s="395"/>
      <c r="PNL185" s="395"/>
      <c r="PNM185" s="395"/>
      <c r="PNN185" s="395"/>
      <c r="PNO185" s="395"/>
      <c r="PNP185" s="395"/>
      <c r="PNQ185" s="395"/>
      <c r="PNR185" s="395"/>
      <c r="PNS185" s="395"/>
      <c r="PNT185" s="395"/>
      <c r="PNU185" s="395"/>
      <c r="PNV185" s="395"/>
      <c r="PNW185" s="395"/>
      <c r="PNX185" s="395"/>
      <c r="PNY185" s="395"/>
      <c r="PNZ185" s="395"/>
      <c r="POA185" s="395"/>
      <c r="POB185" s="395"/>
      <c r="POC185" s="395"/>
      <c r="POD185" s="395"/>
      <c r="POE185" s="395"/>
      <c r="POF185" s="395"/>
      <c r="POG185" s="395"/>
      <c r="POH185" s="395"/>
      <c r="POI185" s="395"/>
      <c r="POJ185" s="395"/>
      <c r="POK185" s="395"/>
      <c r="POL185" s="395"/>
      <c r="POM185" s="395"/>
      <c r="PON185" s="395"/>
      <c r="POO185" s="395"/>
      <c r="POP185" s="395"/>
      <c r="POQ185" s="395"/>
      <c r="POR185" s="395"/>
      <c r="POS185" s="395"/>
      <c r="POT185" s="395"/>
      <c r="POU185" s="395"/>
      <c r="POV185" s="395"/>
      <c r="POW185" s="395"/>
      <c r="POX185" s="395"/>
      <c r="POY185" s="395"/>
      <c r="POZ185" s="395"/>
      <c r="PPA185" s="395"/>
      <c r="PPB185" s="395"/>
      <c r="PPC185" s="395"/>
      <c r="PPD185" s="395"/>
      <c r="PPE185" s="395"/>
      <c r="PPF185" s="395"/>
      <c r="PPG185" s="395"/>
      <c r="PPH185" s="395"/>
      <c r="PPI185" s="395"/>
      <c r="PPJ185" s="395"/>
      <c r="PPK185" s="395"/>
      <c r="PPL185" s="395"/>
      <c r="PPM185" s="395"/>
      <c r="PPN185" s="395"/>
      <c r="PPO185" s="395"/>
      <c r="PPP185" s="395"/>
      <c r="PPQ185" s="395"/>
      <c r="PPR185" s="395"/>
      <c r="PPS185" s="395"/>
      <c r="PPT185" s="395"/>
      <c r="PPU185" s="395"/>
      <c r="PPV185" s="395"/>
      <c r="PPW185" s="395"/>
      <c r="PPX185" s="395"/>
      <c r="PPY185" s="395"/>
      <c r="PPZ185" s="395"/>
      <c r="PQA185" s="395"/>
      <c r="PQB185" s="395"/>
      <c r="PQC185" s="395"/>
      <c r="PQD185" s="395"/>
      <c r="PQE185" s="395"/>
      <c r="PQF185" s="395"/>
      <c r="PQG185" s="395"/>
      <c r="PQH185" s="395"/>
      <c r="PQI185" s="395"/>
      <c r="PQJ185" s="395"/>
      <c r="PQK185" s="395"/>
      <c r="PQL185" s="395"/>
      <c r="PQM185" s="395"/>
      <c r="PQN185" s="395"/>
      <c r="PQO185" s="395"/>
      <c r="PQP185" s="395"/>
      <c r="PQQ185" s="395"/>
      <c r="PQR185" s="395"/>
      <c r="PQS185" s="395"/>
      <c r="PQT185" s="395"/>
      <c r="PQU185" s="395"/>
      <c r="PQV185" s="395"/>
      <c r="PQW185" s="395"/>
      <c r="PQX185" s="395"/>
      <c r="PQY185" s="395"/>
      <c r="PQZ185" s="395"/>
      <c r="PRA185" s="395"/>
      <c r="PRB185" s="395"/>
      <c r="PRC185" s="395"/>
      <c r="PRD185" s="395"/>
      <c r="PRE185" s="395"/>
      <c r="PRF185" s="395"/>
      <c r="PRG185" s="395"/>
      <c r="PRH185" s="395"/>
      <c r="PRI185" s="395"/>
      <c r="PRJ185" s="395"/>
      <c r="PRK185" s="395"/>
      <c r="PRL185" s="395"/>
      <c r="PRM185" s="395"/>
      <c r="PRN185" s="395"/>
      <c r="PRO185" s="395"/>
      <c r="PRP185" s="395"/>
      <c r="PRQ185" s="395"/>
      <c r="PRR185" s="395"/>
      <c r="PRS185" s="395"/>
      <c r="PRT185" s="395"/>
      <c r="PRU185" s="395"/>
      <c r="PRV185" s="395"/>
      <c r="PRW185" s="395"/>
      <c r="PRX185" s="395"/>
      <c r="PRY185" s="395"/>
      <c r="PRZ185" s="395"/>
      <c r="PSA185" s="395"/>
      <c r="PSB185" s="395"/>
      <c r="PSC185" s="395"/>
      <c r="PSD185" s="395"/>
      <c r="PSE185" s="395"/>
      <c r="PSF185" s="395"/>
      <c r="PSG185" s="395"/>
      <c r="PSH185" s="395"/>
      <c r="PSI185" s="395"/>
      <c r="PSJ185" s="395"/>
      <c r="PSK185" s="395"/>
      <c r="PSL185" s="395"/>
      <c r="PSM185" s="395"/>
      <c r="PSN185" s="395"/>
      <c r="PSO185" s="395"/>
      <c r="PSP185" s="395"/>
      <c r="PSQ185" s="395"/>
      <c r="PSR185" s="395"/>
      <c r="PSS185" s="395"/>
      <c r="PST185" s="395"/>
      <c r="PSU185" s="395"/>
      <c r="PSV185" s="395"/>
      <c r="PSW185" s="395"/>
      <c r="PSX185" s="395"/>
      <c r="PSY185" s="395"/>
      <c r="PSZ185" s="395"/>
      <c r="PTA185" s="395"/>
      <c r="PTB185" s="395"/>
      <c r="PTC185" s="395"/>
      <c r="PTD185" s="395"/>
      <c r="PTE185" s="395"/>
      <c r="PTF185" s="395"/>
      <c r="PTG185" s="395"/>
      <c r="PTH185" s="395"/>
      <c r="PTI185" s="395"/>
      <c r="PTJ185" s="395"/>
      <c r="PTK185" s="395"/>
      <c r="PTL185" s="395"/>
      <c r="PTM185" s="395"/>
      <c r="PTN185" s="395"/>
      <c r="PTO185" s="395"/>
      <c r="PTP185" s="395"/>
      <c r="PTQ185" s="395"/>
      <c r="PTR185" s="395"/>
      <c r="PTS185" s="395"/>
      <c r="PTT185" s="395"/>
      <c r="PTU185" s="395"/>
      <c r="PTV185" s="395"/>
      <c r="PTW185" s="395"/>
      <c r="PTX185" s="395"/>
      <c r="PTY185" s="395"/>
      <c r="PTZ185" s="395"/>
      <c r="PUA185" s="395"/>
      <c r="PUB185" s="395"/>
      <c r="PUC185" s="395"/>
      <c r="PUD185" s="395"/>
      <c r="PUE185" s="395"/>
      <c r="PUF185" s="395"/>
      <c r="PUG185" s="395"/>
      <c r="PUH185" s="395"/>
      <c r="PUI185" s="395"/>
      <c r="PUJ185" s="395"/>
      <c r="PUK185" s="395"/>
      <c r="PUL185" s="395"/>
      <c r="PUM185" s="395"/>
      <c r="PUN185" s="395"/>
      <c r="PUO185" s="395"/>
      <c r="PUP185" s="395"/>
      <c r="PUQ185" s="395"/>
      <c r="PUR185" s="395"/>
      <c r="PUS185" s="395"/>
      <c r="PUT185" s="395"/>
      <c r="PUU185" s="395"/>
      <c r="PUV185" s="395"/>
      <c r="PUW185" s="395"/>
      <c r="PUX185" s="395"/>
      <c r="PUY185" s="395"/>
      <c r="PUZ185" s="395"/>
      <c r="PVA185" s="395"/>
      <c r="PVB185" s="395"/>
      <c r="PVC185" s="395"/>
      <c r="PVD185" s="395"/>
      <c r="PVE185" s="395"/>
      <c r="PVF185" s="395"/>
      <c r="PVG185" s="395"/>
      <c r="PVH185" s="395"/>
      <c r="PVI185" s="395"/>
      <c r="PVJ185" s="395"/>
      <c r="PVK185" s="395"/>
      <c r="PVL185" s="395"/>
      <c r="PVM185" s="395"/>
      <c r="PVN185" s="395"/>
      <c r="PVO185" s="395"/>
      <c r="PVP185" s="395"/>
      <c r="PVQ185" s="395"/>
      <c r="PVR185" s="395"/>
      <c r="PVS185" s="395"/>
      <c r="PVT185" s="395"/>
      <c r="PVU185" s="395"/>
      <c r="PVV185" s="395"/>
      <c r="PVW185" s="395"/>
      <c r="PVX185" s="395"/>
      <c r="PVY185" s="395"/>
      <c r="PVZ185" s="395"/>
      <c r="PWA185" s="395"/>
      <c r="PWB185" s="395"/>
      <c r="PWC185" s="395"/>
      <c r="PWD185" s="395"/>
      <c r="PWE185" s="395"/>
      <c r="PWF185" s="395"/>
      <c r="PWG185" s="395"/>
      <c r="PWH185" s="395"/>
      <c r="PWI185" s="395"/>
      <c r="PWJ185" s="395"/>
      <c r="PWK185" s="395"/>
      <c r="PWL185" s="395"/>
      <c r="PWM185" s="395"/>
      <c r="PWN185" s="395"/>
      <c r="PWO185" s="395"/>
      <c r="PWP185" s="395"/>
      <c r="PWQ185" s="395"/>
      <c r="PWR185" s="395"/>
      <c r="PWS185" s="395"/>
      <c r="PWT185" s="395"/>
      <c r="PWU185" s="395"/>
      <c r="PWV185" s="395"/>
      <c r="PWW185" s="395"/>
      <c r="PWX185" s="395"/>
      <c r="PWY185" s="395"/>
      <c r="PWZ185" s="395"/>
      <c r="PXA185" s="395"/>
      <c r="PXB185" s="395"/>
      <c r="PXC185" s="395"/>
      <c r="PXD185" s="395"/>
      <c r="PXE185" s="395"/>
      <c r="PXF185" s="395"/>
      <c r="PXG185" s="395"/>
      <c r="PXH185" s="395"/>
      <c r="PXI185" s="395"/>
      <c r="PXJ185" s="395"/>
      <c r="PXK185" s="395"/>
      <c r="PXL185" s="395"/>
      <c r="PXM185" s="395"/>
      <c r="PXN185" s="395"/>
      <c r="PXO185" s="395"/>
      <c r="PXP185" s="395"/>
      <c r="PXQ185" s="395"/>
      <c r="PXR185" s="395"/>
      <c r="PXS185" s="395"/>
      <c r="PXT185" s="395"/>
      <c r="PXU185" s="395"/>
      <c r="PXV185" s="395"/>
      <c r="PXW185" s="395"/>
      <c r="PXX185" s="395"/>
      <c r="PXY185" s="395"/>
      <c r="PXZ185" s="395"/>
      <c r="PYA185" s="395"/>
      <c r="PYB185" s="395"/>
      <c r="PYC185" s="395"/>
      <c r="PYD185" s="395"/>
      <c r="PYE185" s="395"/>
      <c r="PYF185" s="395"/>
      <c r="PYG185" s="395"/>
      <c r="PYH185" s="395"/>
      <c r="PYI185" s="395"/>
      <c r="PYJ185" s="395"/>
      <c r="PYK185" s="395"/>
      <c r="PYL185" s="395"/>
      <c r="PYM185" s="395"/>
      <c r="PYN185" s="395"/>
      <c r="PYO185" s="395"/>
      <c r="PYP185" s="395"/>
      <c r="PYQ185" s="395"/>
      <c r="PYR185" s="395"/>
      <c r="PYS185" s="395"/>
      <c r="PYT185" s="395"/>
      <c r="PYU185" s="395"/>
      <c r="PYV185" s="395"/>
      <c r="PYW185" s="395"/>
      <c r="PYX185" s="395"/>
      <c r="PYY185" s="395"/>
      <c r="PYZ185" s="395"/>
      <c r="PZA185" s="395"/>
      <c r="PZB185" s="395"/>
      <c r="PZC185" s="395"/>
      <c r="PZD185" s="395"/>
      <c r="PZE185" s="395"/>
      <c r="PZF185" s="395"/>
      <c r="PZG185" s="395"/>
      <c r="PZH185" s="395"/>
      <c r="PZI185" s="395"/>
      <c r="PZJ185" s="395"/>
      <c r="PZK185" s="395"/>
      <c r="PZL185" s="395"/>
      <c r="PZM185" s="395"/>
      <c r="PZN185" s="395"/>
      <c r="PZO185" s="395"/>
      <c r="PZP185" s="395"/>
      <c r="PZQ185" s="395"/>
      <c r="PZR185" s="395"/>
      <c r="PZS185" s="395"/>
      <c r="PZT185" s="395"/>
      <c r="PZU185" s="395"/>
      <c r="PZV185" s="395"/>
      <c r="PZW185" s="395"/>
      <c r="PZX185" s="395"/>
      <c r="PZY185" s="395"/>
      <c r="PZZ185" s="395"/>
      <c r="QAA185" s="395"/>
      <c r="QAB185" s="395"/>
      <c r="QAC185" s="395"/>
      <c r="QAD185" s="395"/>
      <c r="QAE185" s="395"/>
      <c r="QAF185" s="395"/>
      <c r="QAG185" s="395"/>
      <c r="QAH185" s="395"/>
      <c r="QAI185" s="395"/>
      <c r="QAJ185" s="395"/>
      <c r="QAK185" s="395"/>
      <c r="QAL185" s="395"/>
      <c r="QAM185" s="395"/>
      <c r="QAN185" s="395"/>
      <c r="QAO185" s="395"/>
      <c r="QAP185" s="395"/>
      <c r="QAQ185" s="395"/>
      <c r="QAR185" s="395"/>
      <c r="QAS185" s="395"/>
      <c r="QAT185" s="395"/>
      <c r="QAU185" s="395"/>
      <c r="QAV185" s="395"/>
      <c r="QAW185" s="395"/>
      <c r="QAX185" s="395"/>
      <c r="QAY185" s="395"/>
      <c r="QAZ185" s="395"/>
      <c r="QBA185" s="395"/>
      <c r="QBB185" s="395"/>
      <c r="QBC185" s="395"/>
      <c r="QBD185" s="395"/>
      <c r="QBE185" s="395"/>
      <c r="QBF185" s="395"/>
      <c r="QBG185" s="395"/>
      <c r="QBH185" s="395"/>
      <c r="QBI185" s="395"/>
      <c r="QBJ185" s="395"/>
      <c r="QBK185" s="395"/>
      <c r="QBL185" s="395"/>
      <c r="QBM185" s="395"/>
      <c r="QBN185" s="395"/>
      <c r="QBO185" s="395"/>
      <c r="QBP185" s="395"/>
      <c r="QBQ185" s="395"/>
      <c r="QBR185" s="395"/>
      <c r="QBS185" s="395"/>
      <c r="QBT185" s="395"/>
      <c r="QBU185" s="395"/>
      <c r="QBV185" s="395"/>
      <c r="QBW185" s="395"/>
      <c r="QBX185" s="395"/>
      <c r="QBY185" s="395"/>
      <c r="QBZ185" s="395"/>
      <c r="QCA185" s="395"/>
      <c r="QCB185" s="395"/>
      <c r="QCC185" s="395"/>
      <c r="QCD185" s="395"/>
      <c r="QCE185" s="395"/>
      <c r="QCF185" s="395"/>
      <c r="QCG185" s="395"/>
      <c r="QCH185" s="395"/>
      <c r="QCI185" s="395"/>
      <c r="QCJ185" s="395"/>
      <c r="QCK185" s="395"/>
      <c r="QCL185" s="395"/>
      <c r="QCM185" s="395"/>
      <c r="QCN185" s="395"/>
      <c r="QCO185" s="395"/>
      <c r="QCP185" s="395"/>
      <c r="QCQ185" s="395"/>
      <c r="QCR185" s="395"/>
      <c r="QCS185" s="395"/>
      <c r="QCT185" s="395"/>
      <c r="QCU185" s="395"/>
      <c r="QCV185" s="395"/>
      <c r="QCW185" s="395"/>
      <c r="QCX185" s="395"/>
      <c r="QCY185" s="395"/>
      <c r="QCZ185" s="395"/>
      <c r="QDA185" s="395"/>
      <c r="QDB185" s="395"/>
      <c r="QDC185" s="395"/>
      <c r="QDD185" s="395"/>
      <c r="QDE185" s="395"/>
      <c r="QDF185" s="395"/>
      <c r="QDG185" s="395"/>
      <c r="QDH185" s="395"/>
      <c r="QDI185" s="395"/>
      <c r="QDJ185" s="395"/>
      <c r="QDK185" s="395"/>
      <c r="QDL185" s="395"/>
      <c r="QDM185" s="395"/>
      <c r="QDN185" s="395"/>
      <c r="QDO185" s="395"/>
      <c r="QDP185" s="395"/>
      <c r="QDQ185" s="395"/>
      <c r="QDR185" s="395"/>
      <c r="QDS185" s="395"/>
      <c r="QDT185" s="395"/>
      <c r="QDU185" s="395"/>
      <c r="QDV185" s="395"/>
      <c r="QDW185" s="395"/>
      <c r="QDX185" s="395"/>
      <c r="QDY185" s="395"/>
      <c r="QDZ185" s="395"/>
      <c r="QEA185" s="395"/>
      <c r="QEB185" s="395"/>
      <c r="QEC185" s="395"/>
      <c r="QED185" s="395"/>
      <c r="QEE185" s="395"/>
      <c r="QEF185" s="395"/>
      <c r="QEG185" s="395"/>
      <c r="QEH185" s="395"/>
      <c r="QEI185" s="395"/>
      <c r="QEJ185" s="395"/>
      <c r="QEK185" s="395"/>
      <c r="QEL185" s="395"/>
      <c r="QEM185" s="395"/>
      <c r="QEN185" s="395"/>
      <c r="QEO185" s="395"/>
      <c r="QEP185" s="395"/>
      <c r="QEQ185" s="395"/>
      <c r="QER185" s="395"/>
      <c r="QES185" s="395"/>
      <c r="QET185" s="395"/>
      <c r="QEU185" s="395"/>
      <c r="QEV185" s="395"/>
      <c r="QEW185" s="395"/>
      <c r="QEX185" s="395"/>
      <c r="QEY185" s="395"/>
      <c r="QEZ185" s="395"/>
      <c r="QFA185" s="395"/>
      <c r="QFB185" s="395"/>
      <c r="QFC185" s="395"/>
      <c r="QFD185" s="395"/>
      <c r="QFE185" s="395"/>
      <c r="QFF185" s="395"/>
      <c r="QFG185" s="395"/>
      <c r="QFH185" s="395"/>
      <c r="QFI185" s="395"/>
      <c r="QFJ185" s="395"/>
      <c r="QFK185" s="395"/>
      <c r="QFL185" s="395"/>
      <c r="QFM185" s="395"/>
      <c r="QFN185" s="395"/>
      <c r="QFO185" s="395"/>
      <c r="QFP185" s="395"/>
      <c r="QFQ185" s="395"/>
      <c r="QFR185" s="395"/>
      <c r="QFS185" s="395"/>
      <c r="QFT185" s="395"/>
      <c r="QFU185" s="395"/>
      <c r="QFV185" s="395"/>
      <c r="QFW185" s="395"/>
      <c r="QFX185" s="395"/>
      <c r="QFY185" s="395"/>
      <c r="QFZ185" s="395"/>
      <c r="QGA185" s="395"/>
      <c r="QGB185" s="395"/>
      <c r="QGC185" s="395"/>
      <c r="QGD185" s="395"/>
      <c r="QGE185" s="395"/>
      <c r="QGF185" s="395"/>
      <c r="QGG185" s="395"/>
      <c r="QGH185" s="395"/>
      <c r="QGI185" s="395"/>
      <c r="QGJ185" s="395"/>
      <c r="QGK185" s="395"/>
      <c r="QGL185" s="395"/>
      <c r="QGM185" s="395"/>
      <c r="QGN185" s="395"/>
      <c r="QGO185" s="395"/>
      <c r="QGP185" s="395"/>
      <c r="QGQ185" s="395"/>
      <c r="QGR185" s="395"/>
      <c r="QGS185" s="395"/>
      <c r="QGT185" s="395"/>
      <c r="QGU185" s="395"/>
      <c r="QGV185" s="395"/>
      <c r="QGW185" s="395"/>
      <c r="QGX185" s="395"/>
      <c r="QGY185" s="395"/>
      <c r="QGZ185" s="395"/>
      <c r="QHA185" s="395"/>
      <c r="QHB185" s="395"/>
      <c r="QHC185" s="395"/>
      <c r="QHD185" s="395"/>
      <c r="QHE185" s="395"/>
      <c r="QHF185" s="395"/>
      <c r="QHG185" s="395"/>
      <c r="QHH185" s="395"/>
      <c r="QHI185" s="395"/>
      <c r="QHJ185" s="395"/>
      <c r="QHK185" s="395"/>
      <c r="QHL185" s="395"/>
      <c r="QHM185" s="395"/>
      <c r="QHN185" s="395"/>
      <c r="QHO185" s="395"/>
      <c r="QHP185" s="395"/>
      <c r="QHQ185" s="395"/>
      <c r="QHR185" s="395"/>
      <c r="QHS185" s="395"/>
      <c r="QHT185" s="395"/>
      <c r="QHU185" s="395"/>
      <c r="QHV185" s="395"/>
      <c r="QHW185" s="395"/>
      <c r="QHX185" s="395"/>
      <c r="QHY185" s="395"/>
      <c r="QHZ185" s="395"/>
      <c r="QIA185" s="395"/>
      <c r="QIB185" s="395"/>
      <c r="QIC185" s="395"/>
      <c r="QID185" s="395"/>
      <c r="QIE185" s="395"/>
      <c r="QIF185" s="395"/>
      <c r="QIG185" s="395"/>
      <c r="QIH185" s="395"/>
      <c r="QII185" s="395"/>
      <c r="QIJ185" s="395"/>
      <c r="QIK185" s="395"/>
      <c r="QIL185" s="395"/>
      <c r="QIM185" s="395"/>
      <c r="QIN185" s="395"/>
      <c r="QIO185" s="395"/>
      <c r="QIP185" s="395"/>
      <c r="QIQ185" s="395"/>
      <c r="QIR185" s="395"/>
      <c r="QIS185" s="395"/>
      <c r="QIT185" s="395"/>
      <c r="QIU185" s="395"/>
      <c r="QIV185" s="395"/>
      <c r="QIW185" s="395"/>
      <c r="QIX185" s="395"/>
      <c r="QIY185" s="395"/>
      <c r="QIZ185" s="395"/>
      <c r="QJA185" s="395"/>
      <c r="QJB185" s="395"/>
      <c r="QJC185" s="395"/>
      <c r="QJD185" s="395"/>
      <c r="QJE185" s="395"/>
      <c r="QJF185" s="395"/>
      <c r="QJG185" s="395"/>
      <c r="QJH185" s="395"/>
      <c r="QJI185" s="395"/>
      <c r="QJJ185" s="395"/>
      <c r="QJK185" s="395"/>
      <c r="QJL185" s="395"/>
      <c r="QJM185" s="395"/>
      <c r="QJN185" s="395"/>
      <c r="QJO185" s="395"/>
      <c r="QJP185" s="395"/>
      <c r="QJQ185" s="395"/>
      <c r="QJR185" s="395"/>
      <c r="QJS185" s="395"/>
      <c r="QJT185" s="395"/>
      <c r="QJU185" s="395"/>
      <c r="QJV185" s="395"/>
      <c r="QJW185" s="395"/>
      <c r="QJX185" s="395"/>
      <c r="QJY185" s="395"/>
      <c r="QJZ185" s="395"/>
      <c r="QKA185" s="395"/>
      <c r="QKB185" s="395"/>
      <c r="QKC185" s="395"/>
      <c r="QKD185" s="395"/>
      <c r="QKE185" s="395"/>
      <c r="QKF185" s="395"/>
      <c r="QKG185" s="395"/>
      <c r="QKH185" s="395"/>
      <c r="QKI185" s="395"/>
      <c r="QKJ185" s="395"/>
      <c r="QKK185" s="395"/>
      <c r="QKL185" s="395"/>
      <c r="QKM185" s="395"/>
      <c r="QKN185" s="395"/>
      <c r="QKO185" s="395"/>
      <c r="QKP185" s="395"/>
      <c r="QKQ185" s="395"/>
      <c r="QKR185" s="395"/>
      <c r="QKS185" s="395"/>
      <c r="QKT185" s="395"/>
      <c r="QKU185" s="395"/>
      <c r="QKV185" s="395"/>
      <c r="QKW185" s="395"/>
      <c r="QKX185" s="395"/>
      <c r="QKY185" s="395"/>
      <c r="QKZ185" s="395"/>
      <c r="QLA185" s="395"/>
      <c r="QLB185" s="395"/>
      <c r="QLC185" s="395"/>
      <c r="QLD185" s="395"/>
      <c r="QLE185" s="395"/>
      <c r="QLF185" s="395"/>
      <c r="QLG185" s="395"/>
      <c r="QLH185" s="395"/>
      <c r="QLI185" s="395"/>
      <c r="QLJ185" s="395"/>
      <c r="QLK185" s="395"/>
      <c r="QLL185" s="395"/>
      <c r="QLM185" s="395"/>
      <c r="QLN185" s="395"/>
      <c r="QLO185" s="395"/>
      <c r="QLP185" s="395"/>
      <c r="QLQ185" s="395"/>
      <c r="QLR185" s="395"/>
      <c r="QLS185" s="395"/>
      <c r="QLT185" s="395"/>
      <c r="QLU185" s="395"/>
      <c r="QLV185" s="395"/>
      <c r="QLW185" s="395"/>
      <c r="QLX185" s="395"/>
      <c r="QLY185" s="395"/>
      <c r="QLZ185" s="395"/>
      <c r="QMA185" s="395"/>
      <c r="QMB185" s="395"/>
      <c r="QMC185" s="395"/>
      <c r="QMD185" s="395"/>
      <c r="QME185" s="395"/>
      <c r="QMF185" s="395"/>
      <c r="QMG185" s="395"/>
      <c r="QMH185" s="395"/>
      <c r="QMI185" s="395"/>
      <c r="QMJ185" s="395"/>
      <c r="QMK185" s="395"/>
      <c r="QML185" s="395"/>
      <c r="QMM185" s="395"/>
      <c r="QMN185" s="395"/>
      <c r="QMO185" s="395"/>
      <c r="QMP185" s="395"/>
      <c r="QMQ185" s="395"/>
      <c r="QMR185" s="395"/>
      <c r="QMS185" s="395"/>
      <c r="QMT185" s="395"/>
      <c r="QMU185" s="395"/>
      <c r="QMV185" s="395"/>
      <c r="QMW185" s="395"/>
      <c r="QMX185" s="395"/>
      <c r="QMY185" s="395"/>
      <c r="QMZ185" s="395"/>
      <c r="QNA185" s="395"/>
      <c r="QNB185" s="395"/>
      <c r="QNC185" s="395"/>
      <c r="QND185" s="395"/>
      <c r="QNE185" s="395"/>
      <c r="QNF185" s="395"/>
      <c r="QNG185" s="395"/>
      <c r="QNH185" s="395"/>
      <c r="QNI185" s="395"/>
      <c r="QNJ185" s="395"/>
      <c r="QNK185" s="395"/>
      <c r="QNL185" s="395"/>
      <c r="QNM185" s="395"/>
      <c r="QNN185" s="395"/>
      <c r="QNO185" s="395"/>
      <c r="QNP185" s="395"/>
      <c r="QNQ185" s="395"/>
      <c r="QNR185" s="395"/>
      <c r="QNS185" s="395"/>
      <c r="QNT185" s="395"/>
      <c r="QNU185" s="395"/>
      <c r="QNV185" s="395"/>
      <c r="QNW185" s="395"/>
      <c r="QNX185" s="395"/>
      <c r="QNY185" s="395"/>
      <c r="QNZ185" s="395"/>
      <c r="QOA185" s="395"/>
      <c r="QOB185" s="395"/>
      <c r="QOC185" s="395"/>
      <c r="QOD185" s="395"/>
      <c r="QOE185" s="395"/>
      <c r="QOF185" s="395"/>
      <c r="QOG185" s="395"/>
      <c r="QOH185" s="395"/>
      <c r="QOI185" s="395"/>
      <c r="QOJ185" s="395"/>
      <c r="QOK185" s="395"/>
      <c r="QOL185" s="395"/>
      <c r="QOM185" s="395"/>
      <c r="QON185" s="395"/>
      <c r="QOO185" s="395"/>
      <c r="QOP185" s="395"/>
      <c r="QOQ185" s="395"/>
      <c r="QOR185" s="395"/>
      <c r="QOS185" s="395"/>
      <c r="QOT185" s="395"/>
      <c r="QOU185" s="395"/>
      <c r="QOV185" s="395"/>
      <c r="QOW185" s="395"/>
      <c r="QOX185" s="395"/>
      <c r="QOY185" s="395"/>
      <c r="QOZ185" s="395"/>
      <c r="QPA185" s="395"/>
      <c r="QPB185" s="395"/>
      <c r="QPC185" s="395"/>
      <c r="QPD185" s="395"/>
      <c r="QPE185" s="395"/>
      <c r="QPF185" s="395"/>
      <c r="QPG185" s="395"/>
      <c r="QPH185" s="395"/>
      <c r="QPI185" s="395"/>
      <c r="QPJ185" s="395"/>
      <c r="QPK185" s="395"/>
      <c r="QPL185" s="395"/>
      <c r="QPM185" s="395"/>
      <c r="QPN185" s="395"/>
      <c r="QPO185" s="395"/>
      <c r="QPP185" s="395"/>
      <c r="QPQ185" s="395"/>
      <c r="QPR185" s="395"/>
      <c r="QPS185" s="395"/>
      <c r="QPT185" s="395"/>
      <c r="QPU185" s="395"/>
      <c r="QPV185" s="395"/>
      <c r="QPW185" s="395"/>
      <c r="QPX185" s="395"/>
      <c r="QPY185" s="395"/>
      <c r="QPZ185" s="395"/>
      <c r="QQA185" s="395"/>
      <c r="QQB185" s="395"/>
      <c r="QQC185" s="395"/>
      <c r="QQD185" s="395"/>
      <c r="QQE185" s="395"/>
      <c r="QQF185" s="395"/>
      <c r="QQG185" s="395"/>
      <c r="QQH185" s="395"/>
      <c r="QQI185" s="395"/>
      <c r="QQJ185" s="395"/>
      <c r="QQK185" s="395"/>
      <c r="QQL185" s="395"/>
      <c r="QQM185" s="395"/>
      <c r="QQN185" s="395"/>
      <c r="QQO185" s="395"/>
      <c r="QQP185" s="395"/>
      <c r="QQQ185" s="395"/>
      <c r="QQR185" s="395"/>
      <c r="QQS185" s="395"/>
      <c r="QQT185" s="395"/>
      <c r="QQU185" s="395"/>
      <c r="QQV185" s="395"/>
      <c r="QQW185" s="395"/>
      <c r="QQX185" s="395"/>
      <c r="QQY185" s="395"/>
      <c r="QQZ185" s="395"/>
      <c r="QRA185" s="395"/>
      <c r="QRB185" s="395"/>
      <c r="QRC185" s="395"/>
      <c r="QRD185" s="395"/>
      <c r="QRE185" s="395"/>
      <c r="QRF185" s="395"/>
      <c r="QRG185" s="395"/>
      <c r="QRH185" s="395"/>
      <c r="QRI185" s="395"/>
      <c r="QRJ185" s="395"/>
      <c r="QRK185" s="395"/>
      <c r="QRL185" s="395"/>
      <c r="QRM185" s="395"/>
      <c r="QRN185" s="395"/>
      <c r="QRO185" s="395"/>
      <c r="QRP185" s="395"/>
      <c r="QRQ185" s="395"/>
      <c r="QRR185" s="395"/>
      <c r="QRS185" s="395"/>
      <c r="QRT185" s="395"/>
      <c r="QRU185" s="395"/>
      <c r="QRV185" s="395"/>
      <c r="QRW185" s="395"/>
      <c r="QRX185" s="395"/>
      <c r="QRY185" s="395"/>
      <c r="QRZ185" s="395"/>
      <c r="QSA185" s="395"/>
      <c r="QSB185" s="395"/>
      <c r="QSC185" s="395"/>
      <c r="QSD185" s="395"/>
      <c r="QSE185" s="395"/>
      <c r="QSF185" s="395"/>
      <c r="QSG185" s="395"/>
      <c r="QSH185" s="395"/>
      <c r="QSI185" s="395"/>
      <c r="QSJ185" s="395"/>
      <c r="QSK185" s="395"/>
      <c r="QSL185" s="395"/>
      <c r="QSM185" s="395"/>
      <c r="QSN185" s="395"/>
      <c r="QSO185" s="395"/>
      <c r="QSP185" s="395"/>
      <c r="QSQ185" s="395"/>
      <c r="QSR185" s="395"/>
      <c r="QSS185" s="395"/>
      <c r="QST185" s="395"/>
      <c r="QSU185" s="395"/>
      <c r="QSV185" s="395"/>
      <c r="QSW185" s="395"/>
      <c r="QSX185" s="395"/>
      <c r="QSY185" s="395"/>
      <c r="QSZ185" s="395"/>
      <c r="QTA185" s="395"/>
      <c r="QTB185" s="395"/>
      <c r="QTC185" s="395"/>
      <c r="QTD185" s="395"/>
      <c r="QTE185" s="395"/>
      <c r="QTF185" s="395"/>
      <c r="QTG185" s="395"/>
      <c r="QTH185" s="395"/>
      <c r="QTI185" s="395"/>
      <c r="QTJ185" s="395"/>
      <c r="QTK185" s="395"/>
      <c r="QTL185" s="395"/>
      <c r="QTM185" s="395"/>
      <c r="QTN185" s="395"/>
      <c r="QTO185" s="395"/>
      <c r="QTP185" s="395"/>
      <c r="QTQ185" s="395"/>
      <c r="QTR185" s="395"/>
      <c r="QTS185" s="395"/>
      <c r="QTT185" s="395"/>
      <c r="QTU185" s="395"/>
      <c r="QTV185" s="395"/>
      <c r="QTW185" s="395"/>
      <c r="QTX185" s="395"/>
      <c r="QTY185" s="395"/>
      <c r="QTZ185" s="395"/>
      <c r="QUA185" s="395"/>
      <c r="QUB185" s="395"/>
      <c r="QUC185" s="395"/>
      <c r="QUD185" s="395"/>
      <c r="QUE185" s="395"/>
      <c r="QUF185" s="395"/>
      <c r="QUG185" s="395"/>
      <c r="QUH185" s="395"/>
      <c r="QUI185" s="395"/>
      <c r="QUJ185" s="395"/>
      <c r="QUK185" s="395"/>
      <c r="QUL185" s="395"/>
      <c r="QUM185" s="395"/>
      <c r="QUN185" s="395"/>
      <c r="QUO185" s="395"/>
      <c r="QUP185" s="395"/>
      <c r="QUQ185" s="395"/>
      <c r="QUR185" s="395"/>
      <c r="QUS185" s="395"/>
      <c r="QUT185" s="395"/>
      <c r="QUU185" s="395"/>
      <c r="QUV185" s="395"/>
      <c r="QUW185" s="395"/>
      <c r="QUX185" s="395"/>
      <c r="QUY185" s="395"/>
      <c r="QUZ185" s="395"/>
      <c r="QVA185" s="395"/>
      <c r="QVB185" s="395"/>
      <c r="QVC185" s="395"/>
      <c r="QVD185" s="395"/>
      <c r="QVE185" s="395"/>
      <c r="QVF185" s="395"/>
      <c r="QVG185" s="395"/>
      <c r="QVH185" s="395"/>
      <c r="QVI185" s="395"/>
      <c r="QVJ185" s="395"/>
      <c r="QVK185" s="395"/>
      <c r="QVL185" s="395"/>
      <c r="QVM185" s="395"/>
      <c r="QVN185" s="395"/>
      <c r="QVO185" s="395"/>
      <c r="QVP185" s="395"/>
      <c r="QVQ185" s="395"/>
      <c r="QVR185" s="395"/>
      <c r="QVS185" s="395"/>
      <c r="QVT185" s="395"/>
      <c r="QVU185" s="395"/>
      <c r="QVV185" s="395"/>
      <c r="QVW185" s="395"/>
      <c r="QVX185" s="395"/>
      <c r="QVY185" s="395"/>
      <c r="QVZ185" s="395"/>
      <c r="QWA185" s="395"/>
      <c r="QWB185" s="395"/>
      <c r="QWC185" s="395"/>
      <c r="QWD185" s="395"/>
      <c r="QWE185" s="395"/>
      <c r="QWF185" s="395"/>
      <c r="QWG185" s="395"/>
      <c r="QWH185" s="395"/>
      <c r="QWI185" s="395"/>
      <c r="QWJ185" s="395"/>
      <c r="QWK185" s="395"/>
      <c r="QWL185" s="395"/>
      <c r="QWM185" s="395"/>
      <c r="QWN185" s="395"/>
      <c r="QWO185" s="395"/>
      <c r="QWP185" s="395"/>
      <c r="QWQ185" s="395"/>
      <c r="QWR185" s="395"/>
      <c r="QWS185" s="395"/>
      <c r="QWT185" s="395"/>
      <c r="QWU185" s="395"/>
      <c r="QWV185" s="395"/>
      <c r="QWW185" s="395"/>
      <c r="QWX185" s="395"/>
      <c r="QWY185" s="395"/>
      <c r="QWZ185" s="395"/>
      <c r="QXA185" s="395"/>
      <c r="QXB185" s="395"/>
      <c r="QXC185" s="395"/>
      <c r="QXD185" s="395"/>
      <c r="QXE185" s="395"/>
      <c r="QXF185" s="395"/>
      <c r="QXG185" s="395"/>
      <c r="QXH185" s="395"/>
      <c r="QXI185" s="395"/>
      <c r="QXJ185" s="395"/>
      <c r="QXK185" s="395"/>
      <c r="QXL185" s="395"/>
      <c r="QXM185" s="395"/>
      <c r="QXN185" s="395"/>
      <c r="QXO185" s="395"/>
      <c r="QXP185" s="395"/>
      <c r="QXQ185" s="395"/>
      <c r="QXR185" s="395"/>
      <c r="QXS185" s="395"/>
      <c r="QXT185" s="395"/>
      <c r="QXU185" s="395"/>
      <c r="QXV185" s="395"/>
      <c r="QXW185" s="395"/>
      <c r="QXX185" s="395"/>
      <c r="QXY185" s="395"/>
      <c r="QXZ185" s="395"/>
      <c r="QYA185" s="395"/>
      <c r="QYB185" s="395"/>
      <c r="QYC185" s="395"/>
      <c r="QYD185" s="395"/>
      <c r="QYE185" s="395"/>
      <c r="QYF185" s="395"/>
      <c r="QYG185" s="395"/>
      <c r="QYH185" s="395"/>
      <c r="QYI185" s="395"/>
      <c r="QYJ185" s="395"/>
      <c r="QYK185" s="395"/>
      <c r="QYL185" s="395"/>
      <c r="QYM185" s="395"/>
      <c r="QYN185" s="395"/>
      <c r="QYO185" s="395"/>
      <c r="QYP185" s="395"/>
      <c r="QYQ185" s="395"/>
      <c r="QYR185" s="395"/>
      <c r="QYS185" s="395"/>
      <c r="QYT185" s="395"/>
      <c r="QYU185" s="395"/>
      <c r="QYV185" s="395"/>
      <c r="QYW185" s="395"/>
      <c r="QYX185" s="395"/>
      <c r="QYY185" s="395"/>
      <c r="QYZ185" s="395"/>
      <c r="QZA185" s="395"/>
      <c r="QZB185" s="395"/>
      <c r="QZC185" s="395"/>
      <c r="QZD185" s="395"/>
      <c r="QZE185" s="395"/>
      <c r="QZF185" s="395"/>
      <c r="QZG185" s="395"/>
      <c r="QZH185" s="395"/>
      <c r="QZI185" s="395"/>
      <c r="QZJ185" s="395"/>
      <c r="QZK185" s="395"/>
      <c r="QZL185" s="395"/>
      <c r="QZM185" s="395"/>
      <c r="QZN185" s="395"/>
      <c r="QZO185" s="395"/>
      <c r="QZP185" s="395"/>
      <c r="QZQ185" s="395"/>
      <c r="QZR185" s="395"/>
      <c r="QZS185" s="395"/>
      <c r="QZT185" s="395"/>
      <c r="QZU185" s="395"/>
      <c r="QZV185" s="395"/>
      <c r="QZW185" s="395"/>
      <c r="QZX185" s="395"/>
      <c r="QZY185" s="395"/>
      <c r="QZZ185" s="395"/>
      <c r="RAA185" s="395"/>
      <c r="RAB185" s="395"/>
      <c r="RAC185" s="395"/>
      <c r="RAD185" s="395"/>
      <c r="RAE185" s="395"/>
      <c r="RAF185" s="395"/>
      <c r="RAG185" s="395"/>
      <c r="RAH185" s="395"/>
      <c r="RAI185" s="395"/>
      <c r="RAJ185" s="395"/>
      <c r="RAK185" s="395"/>
      <c r="RAL185" s="395"/>
      <c r="RAM185" s="395"/>
      <c r="RAN185" s="395"/>
      <c r="RAO185" s="395"/>
      <c r="RAP185" s="395"/>
      <c r="RAQ185" s="395"/>
      <c r="RAR185" s="395"/>
      <c r="RAS185" s="395"/>
      <c r="RAT185" s="395"/>
      <c r="RAU185" s="395"/>
      <c r="RAV185" s="395"/>
      <c r="RAW185" s="395"/>
      <c r="RAX185" s="395"/>
      <c r="RAY185" s="395"/>
      <c r="RAZ185" s="395"/>
      <c r="RBA185" s="395"/>
      <c r="RBB185" s="395"/>
      <c r="RBC185" s="395"/>
      <c r="RBD185" s="395"/>
      <c r="RBE185" s="395"/>
      <c r="RBF185" s="395"/>
      <c r="RBG185" s="395"/>
      <c r="RBH185" s="395"/>
      <c r="RBI185" s="395"/>
      <c r="RBJ185" s="395"/>
      <c r="RBK185" s="395"/>
      <c r="RBL185" s="395"/>
      <c r="RBM185" s="395"/>
      <c r="RBN185" s="395"/>
      <c r="RBO185" s="395"/>
      <c r="RBP185" s="395"/>
      <c r="RBQ185" s="395"/>
      <c r="RBR185" s="395"/>
      <c r="RBS185" s="395"/>
      <c r="RBT185" s="395"/>
      <c r="RBU185" s="395"/>
      <c r="RBV185" s="395"/>
      <c r="RBW185" s="395"/>
      <c r="RBX185" s="395"/>
      <c r="RBY185" s="395"/>
      <c r="RBZ185" s="395"/>
      <c r="RCA185" s="395"/>
      <c r="RCB185" s="395"/>
      <c r="RCC185" s="395"/>
      <c r="RCD185" s="395"/>
      <c r="RCE185" s="395"/>
      <c r="RCF185" s="395"/>
      <c r="RCG185" s="395"/>
      <c r="RCH185" s="395"/>
      <c r="RCI185" s="395"/>
      <c r="RCJ185" s="395"/>
      <c r="RCK185" s="395"/>
      <c r="RCL185" s="395"/>
      <c r="RCM185" s="395"/>
      <c r="RCN185" s="395"/>
      <c r="RCO185" s="395"/>
      <c r="RCP185" s="395"/>
      <c r="RCQ185" s="395"/>
      <c r="RCR185" s="395"/>
      <c r="RCS185" s="395"/>
      <c r="RCT185" s="395"/>
      <c r="RCU185" s="395"/>
      <c r="RCV185" s="395"/>
      <c r="RCW185" s="395"/>
      <c r="RCX185" s="395"/>
      <c r="RCY185" s="395"/>
      <c r="RCZ185" s="395"/>
      <c r="RDA185" s="395"/>
      <c r="RDB185" s="395"/>
      <c r="RDC185" s="395"/>
      <c r="RDD185" s="395"/>
      <c r="RDE185" s="395"/>
      <c r="RDF185" s="395"/>
      <c r="RDG185" s="395"/>
      <c r="RDH185" s="395"/>
      <c r="RDI185" s="395"/>
      <c r="RDJ185" s="395"/>
      <c r="RDK185" s="395"/>
      <c r="RDL185" s="395"/>
      <c r="RDM185" s="395"/>
      <c r="RDN185" s="395"/>
      <c r="RDO185" s="395"/>
      <c r="RDP185" s="395"/>
      <c r="RDQ185" s="395"/>
      <c r="RDR185" s="395"/>
      <c r="RDS185" s="395"/>
      <c r="RDT185" s="395"/>
      <c r="RDU185" s="395"/>
      <c r="RDV185" s="395"/>
      <c r="RDW185" s="395"/>
      <c r="RDX185" s="395"/>
      <c r="RDY185" s="395"/>
      <c r="RDZ185" s="395"/>
      <c r="REA185" s="395"/>
      <c r="REB185" s="395"/>
      <c r="REC185" s="395"/>
      <c r="RED185" s="395"/>
      <c r="REE185" s="395"/>
      <c r="REF185" s="395"/>
      <c r="REG185" s="395"/>
      <c r="REH185" s="395"/>
      <c r="REI185" s="395"/>
      <c r="REJ185" s="395"/>
      <c r="REK185" s="395"/>
      <c r="REL185" s="395"/>
      <c r="REM185" s="395"/>
      <c r="REN185" s="395"/>
      <c r="REO185" s="395"/>
      <c r="REP185" s="395"/>
      <c r="REQ185" s="395"/>
      <c r="RER185" s="395"/>
      <c r="RES185" s="395"/>
      <c r="RET185" s="395"/>
      <c r="REU185" s="395"/>
      <c r="REV185" s="395"/>
      <c r="REW185" s="395"/>
      <c r="REX185" s="395"/>
      <c r="REY185" s="395"/>
      <c r="REZ185" s="395"/>
      <c r="RFA185" s="395"/>
      <c r="RFB185" s="395"/>
      <c r="RFC185" s="395"/>
      <c r="RFD185" s="395"/>
      <c r="RFE185" s="395"/>
      <c r="RFF185" s="395"/>
      <c r="RFG185" s="395"/>
      <c r="RFH185" s="395"/>
      <c r="RFI185" s="395"/>
      <c r="RFJ185" s="395"/>
      <c r="RFK185" s="395"/>
      <c r="RFL185" s="395"/>
      <c r="RFM185" s="395"/>
      <c r="RFN185" s="395"/>
      <c r="RFO185" s="395"/>
      <c r="RFP185" s="395"/>
      <c r="RFQ185" s="395"/>
      <c r="RFR185" s="395"/>
      <c r="RFS185" s="395"/>
      <c r="RFT185" s="395"/>
      <c r="RFU185" s="395"/>
      <c r="RFV185" s="395"/>
      <c r="RFW185" s="395"/>
      <c r="RFX185" s="395"/>
      <c r="RFY185" s="395"/>
      <c r="RFZ185" s="395"/>
      <c r="RGA185" s="395"/>
      <c r="RGB185" s="395"/>
      <c r="RGC185" s="395"/>
      <c r="RGD185" s="395"/>
      <c r="RGE185" s="395"/>
      <c r="RGF185" s="395"/>
      <c r="RGG185" s="395"/>
      <c r="RGH185" s="395"/>
      <c r="RGI185" s="395"/>
      <c r="RGJ185" s="395"/>
      <c r="RGK185" s="395"/>
      <c r="RGL185" s="395"/>
      <c r="RGM185" s="395"/>
      <c r="RGN185" s="395"/>
      <c r="RGO185" s="395"/>
      <c r="RGP185" s="395"/>
      <c r="RGQ185" s="395"/>
      <c r="RGR185" s="395"/>
      <c r="RGS185" s="395"/>
      <c r="RGT185" s="395"/>
      <c r="RGU185" s="395"/>
      <c r="RGV185" s="395"/>
      <c r="RGW185" s="395"/>
      <c r="RGX185" s="395"/>
      <c r="RGY185" s="395"/>
      <c r="RGZ185" s="395"/>
      <c r="RHA185" s="395"/>
      <c r="RHB185" s="395"/>
      <c r="RHC185" s="395"/>
      <c r="RHD185" s="395"/>
      <c r="RHE185" s="395"/>
      <c r="RHF185" s="395"/>
      <c r="RHG185" s="395"/>
      <c r="RHH185" s="395"/>
      <c r="RHI185" s="395"/>
      <c r="RHJ185" s="395"/>
      <c r="RHK185" s="395"/>
      <c r="RHL185" s="395"/>
      <c r="RHM185" s="395"/>
      <c r="RHN185" s="395"/>
      <c r="RHO185" s="395"/>
      <c r="RHP185" s="395"/>
      <c r="RHQ185" s="395"/>
      <c r="RHR185" s="395"/>
      <c r="RHS185" s="395"/>
      <c r="RHT185" s="395"/>
      <c r="RHU185" s="395"/>
      <c r="RHV185" s="395"/>
      <c r="RHW185" s="395"/>
      <c r="RHX185" s="395"/>
      <c r="RHY185" s="395"/>
      <c r="RHZ185" s="395"/>
      <c r="RIA185" s="395"/>
      <c r="RIB185" s="395"/>
      <c r="RIC185" s="395"/>
      <c r="RID185" s="395"/>
      <c r="RIE185" s="395"/>
      <c r="RIF185" s="395"/>
      <c r="RIG185" s="395"/>
      <c r="RIH185" s="395"/>
      <c r="RII185" s="395"/>
      <c r="RIJ185" s="395"/>
      <c r="RIK185" s="395"/>
      <c r="RIL185" s="395"/>
      <c r="RIM185" s="395"/>
      <c r="RIN185" s="395"/>
      <c r="RIO185" s="395"/>
      <c r="RIP185" s="395"/>
      <c r="RIQ185" s="395"/>
      <c r="RIR185" s="395"/>
      <c r="RIS185" s="395"/>
      <c r="RIT185" s="395"/>
      <c r="RIU185" s="395"/>
      <c r="RIV185" s="395"/>
      <c r="RIW185" s="395"/>
      <c r="RIX185" s="395"/>
      <c r="RIY185" s="395"/>
      <c r="RIZ185" s="395"/>
      <c r="RJA185" s="395"/>
      <c r="RJB185" s="395"/>
      <c r="RJC185" s="395"/>
      <c r="RJD185" s="395"/>
      <c r="RJE185" s="395"/>
      <c r="RJF185" s="395"/>
      <c r="RJG185" s="395"/>
      <c r="RJH185" s="395"/>
      <c r="RJI185" s="395"/>
      <c r="RJJ185" s="395"/>
      <c r="RJK185" s="395"/>
      <c r="RJL185" s="395"/>
      <c r="RJM185" s="395"/>
      <c r="RJN185" s="395"/>
      <c r="RJO185" s="395"/>
      <c r="RJP185" s="395"/>
      <c r="RJQ185" s="395"/>
      <c r="RJR185" s="395"/>
      <c r="RJS185" s="395"/>
      <c r="RJT185" s="395"/>
      <c r="RJU185" s="395"/>
      <c r="RJV185" s="395"/>
      <c r="RJW185" s="395"/>
      <c r="RJX185" s="395"/>
      <c r="RJY185" s="395"/>
      <c r="RJZ185" s="395"/>
      <c r="RKA185" s="395"/>
      <c r="RKB185" s="395"/>
      <c r="RKC185" s="395"/>
      <c r="RKD185" s="395"/>
      <c r="RKE185" s="395"/>
      <c r="RKF185" s="395"/>
      <c r="RKG185" s="395"/>
      <c r="RKH185" s="395"/>
      <c r="RKI185" s="395"/>
      <c r="RKJ185" s="395"/>
      <c r="RKK185" s="395"/>
      <c r="RKL185" s="395"/>
      <c r="RKM185" s="395"/>
      <c r="RKN185" s="395"/>
      <c r="RKO185" s="395"/>
      <c r="RKP185" s="395"/>
      <c r="RKQ185" s="395"/>
      <c r="RKR185" s="395"/>
      <c r="RKS185" s="395"/>
      <c r="RKT185" s="395"/>
      <c r="RKU185" s="395"/>
      <c r="RKV185" s="395"/>
      <c r="RKW185" s="395"/>
      <c r="RKX185" s="395"/>
      <c r="RKY185" s="395"/>
      <c r="RKZ185" s="395"/>
      <c r="RLA185" s="395"/>
      <c r="RLB185" s="395"/>
      <c r="RLC185" s="395"/>
      <c r="RLD185" s="395"/>
      <c r="RLE185" s="395"/>
      <c r="RLF185" s="395"/>
      <c r="RLG185" s="395"/>
      <c r="RLH185" s="395"/>
      <c r="RLI185" s="395"/>
      <c r="RLJ185" s="395"/>
      <c r="RLK185" s="395"/>
      <c r="RLL185" s="395"/>
      <c r="RLM185" s="395"/>
      <c r="RLN185" s="395"/>
      <c r="RLO185" s="395"/>
      <c r="RLP185" s="395"/>
      <c r="RLQ185" s="395"/>
      <c r="RLR185" s="395"/>
      <c r="RLS185" s="395"/>
      <c r="RLT185" s="395"/>
      <c r="RLU185" s="395"/>
      <c r="RLV185" s="395"/>
      <c r="RLW185" s="395"/>
      <c r="RLX185" s="395"/>
      <c r="RLY185" s="395"/>
      <c r="RLZ185" s="395"/>
      <c r="RMA185" s="395"/>
      <c r="RMB185" s="395"/>
      <c r="RMC185" s="395"/>
      <c r="RMD185" s="395"/>
      <c r="RME185" s="395"/>
      <c r="RMF185" s="395"/>
      <c r="RMG185" s="395"/>
      <c r="RMH185" s="395"/>
      <c r="RMI185" s="395"/>
      <c r="RMJ185" s="395"/>
      <c r="RMK185" s="395"/>
      <c r="RML185" s="395"/>
      <c r="RMM185" s="395"/>
      <c r="RMN185" s="395"/>
      <c r="RMO185" s="395"/>
      <c r="RMP185" s="395"/>
      <c r="RMQ185" s="395"/>
      <c r="RMR185" s="395"/>
      <c r="RMS185" s="395"/>
      <c r="RMT185" s="395"/>
      <c r="RMU185" s="395"/>
      <c r="RMV185" s="395"/>
      <c r="RMW185" s="395"/>
      <c r="RMX185" s="395"/>
      <c r="RMY185" s="395"/>
      <c r="RMZ185" s="395"/>
      <c r="RNA185" s="395"/>
      <c r="RNB185" s="395"/>
      <c r="RNC185" s="395"/>
      <c r="RND185" s="395"/>
      <c r="RNE185" s="395"/>
      <c r="RNF185" s="395"/>
      <c r="RNG185" s="395"/>
      <c r="RNH185" s="395"/>
      <c r="RNI185" s="395"/>
      <c r="RNJ185" s="395"/>
      <c r="RNK185" s="395"/>
      <c r="RNL185" s="395"/>
      <c r="RNM185" s="395"/>
      <c r="RNN185" s="395"/>
      <c r="RNO185" s="395"/>
      <c r="RNP185" s="395"/>
      <c r="RNQ185" s="395"/>
      <c r="RNR185" s="395"/>
      <c r="RNS185" s="395"/>
      <c r="RNT185" s="395"/>
      <c r="RNU185" s="395"/>
      <c r="RNV185" s="395"/>
      <c r="RNW185" s="395"/>
      <c r="RNX185" s="395"/>
      <c r="RNY185" s="395"/>
      <c r="RNZ185" s="395"/>
      <c r="ROA185" s="395"/>
      <c r="ROB185" s="395"/>
      <c r="ROC185" s="395"/>
      <c r="ROD185" s="395"/>
      <c r="ROE185" s="395"/>
      <c r="ROF185" s="395"/>
      <c r="ROG185" s="395"/>
      <c r="ROH185" s="395"/>
      <c r="ROI185" s="395"/>
      <c r="ROJ185" s="395"/>
      <c r="ROK185" s="395"/>
      <c r="ROL185" s="395"/>
      <c r="ROM185" s="395"/>
      <c r="RON185" s="395"/>
      <c r="ROO185" s="395"/>
      <c r="ROP185" s="395"/>
      <c r="ROQ185" s="395"/>
      <c r="ROR185" s="395"/>
      <c r="ROS185" s="395"/>
      <c r="ROT185" s="395"/>
      <c r="ROU185" s="395"/>
      <c r="ROV185" s="395"/>
      <c r="ROW185" s="395"/>
      <c r="ROX185" s="395"/>
      <c r="ROY185" s="395"/>
      <c r="ROZ185" s="395"/>
      <c r="RPA185" s="395"/>
      <c r="RPB185" s="395"/>
      <c r="RPC185" s="395"/>
      <c r="RPD185" s="395"/>
      <c r="RPE185" s="395"/>
      <c r="RPF185" s="395"/>
      <c r="RPG185" s="395"/>
      <c r="RPH185" s="395"/>
      <c r="RPI185" s="395"/>
      <c r="RPJ185" s="395"/>
      <c r="RPK185" s="395"/>
      <c r="RPL185" s="395"/>
      <c r="RPM185" s="395"/>
      <c r="RPN185" s="395"/>
      <c r="RPO185" s="395"/>
      <c r="RPP185" s="395"/>
      <c r="RPQ185" s="395"/>
      <c r="RPR185" s="395"/>
      <c r="RPS185" s="395"/>
      <c r="RPT185" s="395"/>
      <c r="RPU185" s="395"/>
      <c r="RPV185" s="395"/>
      <c r="RPW185" s="395"/>
      <c r="RPX185" s="395"/>
      <c r="RPY185" s="395"/>
      <c r="RPZ185" s="395"/>
      <c r="RQA185" s="395"/>
      <c r="RQB185" s="395"/>
      <c r="RQC185" s="395"/>
      <c r="RQD185" s="395"/>
      <c r="RQE185" s="395"/>
      <c r="RQF185" s="395"/>
      <c r="RQG185" s="395"/>
      <c r="RQH185" s="395"/>
      <c r="RQI185" s="395"/>
      <c r="RQJ185" s="395"/>
      <c r="RQK185" s="395"/>
      <c r="RQL185" s="395"/>
      <c r="RQM185" s="395"/>
      <c r="RQN185" s="395"/>
      <c r="RQO185" s="395"/>
      <c r="RQP185" s="395"/>
      <c r="RQQ185" s="395"/>
      <c r="RQR185" s="395"/>
      <c r="RQS185" s="395"/>
      <c r="RQT185" s="395"/>
      <c r="RQU185" s="395"/>
      <c r="RQV185" s="395"/>
      <c r="RQW185" s="395"/>
      <c r="RQX185" s="395"/>
      <c r="RQY185" s="395"/>
      <c r="RQZ185" s="395"/>
      <c r="RRA185" s="395"/>
      <c r="RRB185" s="395"/>
      <c r="RRC185" s="395"/>
      <c r="RRD185" s="395"/>
      <c r="RRE185" s="395"/>
      <c r="RRF185" s="395"/>
      <c r="RRG185" s="395"/>
      <c r="RRH185" s="395"/>
      <c r="RRI185" s="395"/>
      <c r="RRJ185" s="395"/>
      <c r="RRK185" s="395"/>
      <c r="RRL185" s="395"/>
      <c r="RRM185" s="395"/>
      <c r="RRN185" s="395"/>
      <c r="RRO185" s="395"/>
      <c r="RRP185" s="395"/>
      <c r="RRQ185" s="395"/>
      <c r="RRR185" s="395"/>
      <c r="RRS185" s="395"/>
      <c r="RRT185" s="395"/>
      <c r="RRU185" s="395"/>
      <c r="RRV185" s="395"/>
      <c r="RRW185" s="395"/>
      <c r="RRX185" s="395"/>
      <c r="RRY185" s="395"/>
      <c r="RRZ185" s="395"/>
      <c r="RSA185" s="395"/>
      <c r="RSB185" s="395"/>
      <c r="RSC185" s="395"/>
      <c r="RSD185" s="395"/>
      <c r="RSE185" s="395"/>
      <c r="RSF185" s="395"/>
      <c r="RSG185" s="395"/>
      <c r="RSH185" s="395"/>
      <c r="RSI185" s="395"/>
      <c r="RSJ185" s="395"/>
      <c r="RSK185" s="395"/>
      <c r="RSL185" s="395"/>
      <c r="RSM185" s="395"/>
      <c r="RSN185" s="395"/>
      <c r="RSO185" s="395"/>
      <c r="RSP185" s="395"/>
      <c r="RSQ185" s="395"/>
      <c r="RSR185" s="395"/>
      <c r="RSS185" s="395"/>
      <c r="RST185" s="395"/>
      <c r="RSU185" s="395"/>
      <c r="RSV185" s="395"/>
      <c r="RSW185" s="395"/>
      <c r="RSX185" s="395"/>
      <c r="RSY185" s="395"/>
      <c r="RSZ185" s="395"/>
      <c r="RTA185" s="395"/>
      <c r="RTB185" s="395"/>
      <c r="RTC185" s="395"/>
      <c r="RTD185" s="395"/>
      <c r="RTE185" s="395"/>
      <c r="RTF185" s="395"/>
      <c r="RTG185" s="395"/>
      <c r="RTH185" s="395"/>
      <c r="RTI185" s="395"/>
      <c r="RTJ185" s="395"/>
      <c r="RTK185" s="395"/>
      <c r="RTL185" s="395"/>
      <c r="RTM185" s="395"/>
      <c r="RTN185" s="395"/>
      <c r="RTO185" s="395"/>
      <c r="RTP185" s="395"/>
      <c r="RTQ185" s="395"/>
      <c r="RTR185" s="395"/>
      <c r="RTS185" s="395"/>
      <c r="RTT185" s="395"/>
      <c r="RTU185" s="395"/>
      <c r="RTV185" s="395"/>
      <c r="RTW185" s="395"/>
      <c r="RTX185" s="395"/>
      <c r="RTY185" s="395"/>
      <c r="RTZ185" s="395"/>
      <c r="RUA185" s="395"/>
      <c r="RUB185" s="395"/>
      <c r="RUC185" s="395"/>
      <c r="RUD185" s="395"/>
      <c r="RUE185" s="395"/>
      <c r="RUF185" s="395"/>
      <c r="RUG185" s="395"/>
      <c r="RUH185" s="395"/>
      <c r="RUI185" s="395"/>
      <c r="RUJ185" s="395"/>
      <c r="RUK185" s="395"/>
      <c r="RUL185" s="395"/>
      <c r="RUM185" s="395"/>
      <c r="RUN185" s="395"/>
      <c r="RUO185" s="395"/>
      <c r="RUP185" s="395"/>
      <c r="RUQ185" s="395"/>
      <c r="RUR185" s="395"/>
      <c r="RUS185" s="395"/>
      <c r="RUT185" s="395"/>
      <c r="RUU185" s="395"/>
      <c r="RUV185" s="395"/>
      <c r="RUW185" s="395"/>
      <c r="RUX185" s="395"/>
      <c r="RUY185" s="395"/>
      <c r="RUZ185" s="395"/>
      <c r="RVA185" s="395"/>
      <c r="RVB185" s="395"/>
      <c r="RVC185" s="395"/>
      <c r="RVD185" s="395"/>
      <c r="RVE185" s="395"/>
      <c r="RVF185" s="395"/>
      <c r="RVG185" s="395"/>
      <c r="RVH185" s="395"/>
      <c r="RVI185" s="395"/>
      <c r="RVJ185" s="395"/>
      <c r="RVK185" s="395"/>
      <c r="RVL185" s="395"/>
      <c r="RVM185" s="395"/>
      <c r="RVN185" s="395"/>
      <c r="RVO185" s="395"/>
      <c r="RVP185" s="395"/>
      <c r="RVQ185" s="395"/>
      <c r="RVR185" s="395"/>
      <c r="RVS185" s="395"/>
      <c r="RVT185" s="395"/>
      <c r="RVU185" s="395"/>
      <c r="RVV185" s="395"/>
      <c r="RVW185" s="395"/>
      <c r="RVX185" s="395"/>
      <c r="RVY185" s="395"/>
      <c r="RVZ185" s="395"/>
      <c r="RWA185" s="395"/>
      <c r="RWB185" s="395"/>
      <c r="RWC185" s="395"/>
      <c r="RWD185" s="395"/>
      <c r="RWE185" s="395"/>
      <c r="RWF185" s="395"/>
      <c r="RWG185" s="395"/>
      <c r="RWH185" s="395"/>
      <c r="RWI185" s="395"/>
      <c r="RWJ185" s="395"/>
      <c r="RWK185" s="395"/>
      <c r="RWL185" s="395"/>
      <c r="RWM185" s="395"/>
      <c r="RWN185" s="395"/>
      <c r="RWO185" s="395"/>
      <c r="RWP185" s="395"/>
      <c r="RWQ185" s="395"/>
      <c r="RWR185" s="395"/>
      <c r="RWS185" s="395"/>
      <c r="RWT185" s="395"/>
      <c r="RWU185" s="395"/>
      <c r="RWV185" s="395"/>
      <c r="RWW185" s="395"/>
      <c r="RWX185" s="395"/>
      <c r="RWY185" s="395"/>
      <c r="RWZ185" s="395"/>
      <c r="RXA185" s="395"/>
      <c r="RXB185" s="395"/>
      <c r="RXC185" s="395"/>
      <c r="RXD185" s="395"/>
      <c r="RXE185" s="395"/>
      <c r="RXF185" s="395"/>
      <c r="RXG185" s="395"/>
      <c r="RXH185" s="395"/>
      <c r="RXI185" s="395"/>
      <c r="RXJ185" s="395"/>
      <c r="RXK185" s="395"/>
      <c r="RXL185" s="395"/>
      <c r="RXM185" s="395"/>
      <c r="RXN185" s="395"/>
      <c r="RXO185" s="395"/>
      <c r="RXP185" s="395"/>
      <c r="RXQ185" s="395"/>
      <c r="RXR185" s="395"/>
      <c r="RXS185" s="395"/>
      <c r="RXT185" s="395"/>
      <c r="RXU185" s="395"/>
      <c r="RXV185" s="395"/>
      <c r="RXW185" s="395"/>
      <c r="RXX185" s="395"/>
      <c r="RXY185" s="395"/>
      <c r="RXZ185" s="395"/>
      <c r="RYA185" s="395"/>
      <c r="RYB185" s="395"/>
      <c r="RYC185" s="395"/>
      <c r="RYD185" s="395"/>
      <c r="RYE185" s="395"/>
      <c r="RYF185" s="395"/>
      <c r="RYG185" s="395"/>
      <c r="RYH185" s="395"/>
      <c r="RYI185" s="395"/>
      <c r="RYJ185" s="395"/>
      <c r="RYK185" s="395"/>
      <c r="RYL185" s="395"/>
      <c r="RYM185" s="395"/>
      <c r="RYN185" s="395"/>
      <c r="RYO185" s="395"/>
      <c r="RYP185" s="395"/>
      <c r="RYQ185" s="395"/>
      <c r="RYR185" s="395"/>
      <c r="RYS185" s="395"/>
      <c r="RYT185" s="395"/>
      <c r="RYU185" s="395"/>
      <c r="RYV185" s="395"/>
      <c r="RYW185" s="395"/>
      <c r="RYX185" s="395"/>
      <c r="RYY185" s="395"/>
      <c r="RYZ185" s="395"/>
      <c r="RZA185" s="395"/>
      <c r="RZB185" s="395"/>
      <c r="RZC185" s="395"/>
      <c r="RZD185" s="395"/>
      <c r="RZE185" s="395"/>
      <c r="RZF185" s="395"/>
      <c r="RZG185" s="395"/>
      <c r="RZH185" s="395"/>
      <c r="RZI185" s="395"/>
      <c r="RZJ185" s="395"/>
      <c r="RZK185" s="395"/>
      <c r="RZL185" s="395"/>
      <c r="RZM185" s="395"/>
      <c r="RZN185" s="395"/>
      <c r="RZO185" s="395"/>
      <c r="RZP185" s="395"/>
      <c r="RZQ185" s="395"/>
      <c r="RZR185" s="395"/>
      <c r="RZS185" s="395"/>
      <c r="RZT185" s="395"/>
      <c r="RZU185" s="395"/>
      <c r="RZV185" s="395"/>
      <c r="RZW185" s="395"/>
      <c r="RZX185" s="395"/>
      <c r="RZY185" s="395"/>
      <c r="RZZ185" s="395"/>
      <c r="SAA185" s="395"/>
      <c r="SAB185" s="395"/>
      <c r="SAC185" s="395"/>
      <c r="SAD185" s="395"/>
      <c r="SAE185" s="395"/>
      <c r="SAF185" s="395"/>
      <c r="SAG185" s="395"/>
      <c r="SAH185" s="395"/>
      <c r="SAI185" s="395"/>
      <c r="SAJ185" s="395"/>
      <c r="SAK185" s="395"/>
      <c r="SAL185" s="395"/>
      <c r="SAM185" s="395"/>
      <c r="SAN185" s="395"/>
      <c r="SAO185" s="395"/>
      <c r="SAP185" s="395"/>
      <c r="SAQ185" s="395"/>
      <c r="SAR185" s="395"/>
      <c r="SAS185" s="395"/>
      <c r="SAT185" s="395"/>
      <c r="SAU185" s="395"/>
      <c r="SAV185" s="395"/>
      <c r="SAW185" s="395"/>
      <c r="SAX185" s="395"/>
      <c r="SAY185" s="395"/>
      <c r="SAZ185" s="395"/>
      <c r="SBA185" s="395"/>
      <c r="SBB185" s="395"/>
      <c r="SBC185" s="395"/>
      <c r="SBD185" s="395"/>
      <c r="SBE185" s="395"/>
      <c r="SBF185" s="395"/>
      <c r="SBG185" s="395"/>
      <c r="SBH185" s="395"/>
      <c r="SBI185" s="395"/>
      <c r="SBJ185" s="395"/>
      <c r="SBK185" s="395"/>
      <c r="SBL185" s="395"/>
      <c r="SBM185" s="395"/>
      <c r="SBN185" s="395"/>
      <c r="SBO185" s="395"/>
      <c r="SBP185" s="395"/>
      <c r="SBQ185" s="395"/>
      <c r="SBR185" s="395"/>
      <c r="SBS185" s="395"/>
      <c r="SBT185" s="395"/>
      <c r="SBU185" s="395"/>
      <c r="SBV185" s="395"/>
      <c r="SBW185" s="395"/>
      <c r="SBX185" s="395"/>
      <c r="SBY185" s="395"/>
      <c r="SBZ185" s="395"/>
      <c r="SCA185" s="395"/>
      <c r="SCB185" s="395"/>
      <c r="SCC185" s="395"/>
      <c r="SCD185" s="395"/>
      <c r="SCE185" s="395"/>
      <c r="SCF185" s="395"/>
      <c r="SCG185" s="395"/>
      <c r="SCH185" s="395"/>
      <c r="SCI185" s="395"/>
      <c r="SCJ185" s="395"/>
      <c r="SCK185" s="395"/>
      <c r="SCL185" s="395"/>
      <c r="SCM185" s="395"/>
      <c r="SCN185" s="395"/>
      <c r="SCO185" s="395"/>
      <c r="SCP185" s="395"/>
      <c r="SCQ185" s="395"/>
      <c r="SCR185" s="395"/>
      <c r="SCS185" s="395"/>
      <c r="SCT185" s="395"/>
      <c r="SCU185" s="395"/>
      <c r="SCV185" s="395"/>
      <c r="SCW185" s="395"/>
      <c r="SCX185" s="395"/>
      <c r="SCY185" s="395"/>
      <c r="SCZ185" s="395"/>
      <c r="SDA185" s="395"/>
      <c r="SDB185" s="395"/>
      <c r="SDC185" s="395"/>
      <c r="SDD185" s="395"/>
      <c r="SDE185" s="395"/>
      <c r="SDF185" s="395"/>
      <c r="SDG185" s="395"/>
      <c r="SDH185" s="395"/>
      <c r="SDI185" s="395"/>
      <c r="SDJ185" s="395"/>
      <c r="SDK185" s="395"/>
      <c r="SDL185" s="395"/>
      <c r="SDM185" s="395"/>
      <c r="SDN185" s="395"/>
      <c r="SDO185" s="395"/>
      <c r="SDP185" s="395"/>
      <c r="SDQ185" s="395"/>
      <c r="SDR185" s="395"/>
      <c r="SDS185" s="395"/>
      <c r="SDT185" s="395"/>
      <c r="SDU185" s="395"/>
      <c r="SDV185" s="395"/>
      <c r="SDW185" s="395"/>
      <c r="SDX185" s="395"/>
      <c r="SDY185" s="395"/>
      <c r="SDZ185" s="395"/>
      <c r="SEA185" s="395"/>
      <c r="SEB185" s="395"/>
      <c r="SEC185" s="395"/>
      <c r="SED185" s="395"/>
      <c r="SEE185" s="395"/>
      <c r="SEF185" s="395"/>
      <c r="SEG185" s="395"/>
      <c r="SEH185" s="395"/>
      <c r="SEI185" s="395"/>
      <c r="SEJ185" s="395"/>
      <c r="SEK185" s="395"/>
      <c r="SEL185" s="395"/>
      <c r="SEM185" s="395"/>
      <c r="SEN185" s="395"/>
      <c r="SEO185" s="395"/>
      <c r="SEP185" s="395"/>
      <c r="SEQ185" s="395"/>
      <c r="SER185" s="395"/>
      <c r="SES185" s="395"/>
      <c r="SET185" s="395"/>
      <c r="SEU185" s="395"/>
      <c r="SEV185" s="395"/>
      <c r="SEW185" s="395"/>
      <c r="SEX185" s="395"/>
      <c r="SEY185" s="395"/>
      <c r="SEZ185" s="395"/>
      <c r="SFA185" s="395"/>
      <c r="SFB185" s="395"/>
      <c r="SFC185" s="395"/>
      <c r="SFD185" s="395"/>
      <c r="SFE185" s="395"/>
      <c r="SFF185" s="395"/>
      <c r="SFG185" s="395"/>
      <c r="SFH185" s="395"/>
      <c r="SFI185" s="395"/>
      <c r="SFJ185" s="395"/>
      <c r="SFK185" s="395"/>
      <c r="SFL185" s="395"/>
      <c r="SFM185" s="395"/>
      <c r="SFN185" s="395"/>
      <c r="SFO185" s="395"/>
      <c r="SFP185" s="395"/>
      <c r="SFQ185" s="395"/>
      <c r="SFR185" s="395"/>
      <c r="SFS185" s="395"/>
      <c r="SFT185" s="395"/>
      <c r="SFU185" s="395"/>
      <c r="SFV185" s="395"/>
      <c r="SFW185" s="395"/>
      <c r="SFX185" s="395"/>
      <c r="SFY185" s="395"/>
      <c r="SFZ185" s="395"/>
      <c r="SGA185" s="395"/>
      <c r="SGB185" s="395"/>
      <c r="SGC185" s="395"/>
      <c r="SGD185" s="395"/>
      <c r="SGE185" s="395"/>
      <c r="SGF185" s="395"/>
      <c r="SGG185" s="395"/>
      <c r="SGH185" s="395"/>
      <c r="SGI185" s="395"/>
      <c r="SGJ185" s="395"/>
      <c r="SGK185" s="395"/>
      <c r="SGL185" s="395"/>
      <c r="SGM185" s="395"/>
      <c r="SGN185" s="395"/>
      <c r="SGO185" s="395"/>
      <c r="SGP185" s="395"/>
      <c r="SGQ185" s="395"/>
      <c r="SGR185" s="395"/>
      <c r="SGS185" s="395"/>
      <c r="SGT185" s="395"/>
      <c r="SGU185" s="395"/>
      <c r="SGV185" s="395"/>
      <c r="SGW185" s="395"/>
      <c r="SGX185" s="395"/>
      <c r="SGY185" s="395"/>
      <c r="SGZ185" s="395"/>
      <c r="SHA185" s="395"/>
      <c r="SHB185" s="395"/>
      <c r="SHC185" s="395"/>
      <c r="SHD185" s="395"/>
      <c r="SHE185" s="395"/>
      <c r="SHF185" s="395"/>
      <c r="SHG185" s="395"/>
      <c r="SHH185" s="395"/>
      <c r="SHI185" s="395"/>
      <c r="SHJ185" s="395"/>
      <c r="SHK185" s="395"/>
      <c r="SHL185" s="395"/>
      <c r="SHM185" s="395"/>
      <c r="SHN185" s="395"/>
      <c r="SHO185" s="395"/>
      <c r="SHP185" s="395"/>
      <c r="SHQ185" s="395"/>
      <c r="SHR185" s="395"/>
      <c r="SHS185" s="395"/>
      <c r="SHT185" s="395"/>
      <c r="SHU185" s="395"/>
      <c r="SHV185" s="395"/>
      <c r="SHW185" s="395"/>
      <c r="SHX185" s="395"/>
      <c r="SHY185" s="395"/>
      <c r="SHZ185" s="395"/>
      <c r="SIA185" s="395"/>
      <c r="SIB185" s="395"/>
      <c r="SIC185" s="395"/>
      <c r="SID185" s="395"/>
      <c r="SIE185" s="395"/>
      <c r="SIF185" s="395"/>
      <c r="SIG185" s="395"/>
      <c r="SIH185" s="395"/>
      <c r="SII185" s="395"/>
      <c r="SIJ185" s="395"/>
      <c r="SIK185" s="395"/>
      <c r="SIL185" s="395"/>
      <c r="SIM185" s="395"/>
      <c r="SIN185" s="395"/>
      <c r="SIO185" s="395"/>
      <c r="SIP185" s="395"/>
      <c r="SIQ185" s="395"/>
      <c r="SIR185" s="395"/>
      <c r="SIS185" s="395"/>
      <c r="SIT185" s="395"/>
      <c r="SIU185" s="395"/>
      <c r="SIV185" s="395"/>
      <c r="SIW185" s="395"/>
      <c r="SIX185" s="395"/>
      <c r="SIY185" s="395"/>
      <c r="SIZ185" s="395"/>
      <c r="SJA185" s="395"/>
      <c r="SJB185" s="395"/>
      <c r="SJC185" s="395"/>
      <c r="SJD185" s="395"/>
      <c r="SJE185" s="395"/>
      <c r="SJF185" s="395"/>
      <c r="SJG185" s="395"/>
      <c r="SJH185" s="395"/>
      <c r="SJI185" s="395"/>
      <c r="SJJ185" s="395"/>
      <c r="SJK185" s="395"/>
      <c r="SJL185" s="395"/>
      <c r="SJM185" s="395"/>
      <c r="SJN185" s="395"/>
      <c r="SJO185" s="395"/>
      <c r="SJP185" s="395"/>
      <c r="SJQ185" s="395"/>
      <c r="SJR185" s="395"/>
      <c r="SJS185" s="395"/>
      <c r="SJT185" s="395"/>
      <c r="SJU185" s="395"/>
      <c r="SJV185" s="395"/>
      <c r="SJW185" s="395"/>
      <c r="SJX185" s="395"/>
      <c r="SJY185" s="395"/>
      <c r="SJZ185" s="395"/>
      <c r="SKA185" s="395"/>
      <c r="SKB185" s="395"/>
      <c r="SKC185" s="395"/>
      <c r="SKD185" s="395"/>
      <c r="SKE185" s="395"/>
      <c r="SKF185" s="395"/>
      <c r="SKG185" s="395"/>
      <c r="SKH185" s="395"/>
      <c r="SKI185" s="395"/>
      <c r="SKJ185" s="395"/>
      <c r="SKK185" s="395"/>
      <c r="SKL185" s="395"/>
      <c r="SKM185" s="395"/>
      <c r="SKN185" s="395"/>
      <c r="SKO185" s="395"/>
      <c r="SKP185" s="395"/>
      <c r="SKQ185" s="395"/>
      <c r="SKR185" s="395"/>
      <c r="SKS185" s="395"/>
      <c r="SKT185" s="395"/>
      <c r="SKU185" s="395"/>
      <c r="SKV185" s="395"/>
      <c r="SKW185" s="395"/>
      <c r="SKX185" s="395"/>
      <c r="SKY185" s="395"/>
      <c r="SKZ185" s="395"/>
      <c r="SLA185" s="395"/>
      <c r="SLB185" s="395"/>
      <c r="SLC185" s="395"/>
      <c r="SLD185" s="395"/>
      <c r="SLE185" s="395"/>
      <c r="SLF185" s="395"/>
      <c r="SLG185" s="395"/>
      <c r="SLH185" s="395"/>
      <c r="SLI185" s="395"/>
      <c r="SLJ185" s="395"/>
      <c r="SLK185" s="395"/>
      <c r="SLL185" s="395"/>
      <c r="SLM185" s="395"/>
      <c r="SLN185" s="395"/>
      <c r="SLO185" s="395"/>
      <c r="SLP185" s="395"/>
      <c r="SLQ185" s="395"/>
      <c r="SLR185" s="395"/>
      <c r="SLS185" s="395"/>
      <c r="SLT185" s="395"/>
      <c r="SLU185" s="395"/>
      <c r="SLV185" s="395"/>
      <c r="SLW185" s="395"/>
      <c r="SLX185" s="395"/>
      <c r="SLY185" s="395"/>
      <c r="SLZ185" s="395"/>
      <c r="SMA185" s="395"/>
      <c r="SMB185" s="395"/>
      <c r="SMC185" s="395"/>
      <c r="SMD185" s="395"/>
      <c r="SME185" s="395"/>
      <c r="SMF185" s="395"/>
      <c r="SMG185" s="395"/>
      <c r="SMH185" s="395"/>
      <c r="SMI185" s="395"/>
      <c r="SMJ185" s="395"/>
      <c r="SMK185" s="395"/>
      <c r="SML185" s="395"/>
      <c r="SMM185" s="395"/>
      <c r="SMN185" s="395"/>
      <c r="SMO185" s="395"/>
      <c r="SMP185" s="395"/>
      <c r="SMQ185" s="395"/>
      <c r="SMR185" s="395"/>
      <c r="SMS185" s="395"/>
      <c r="SMT185" s="395"/>
      <c r="SMU185" s="395"/>
      <c r="SMV185" s="395"/>
      <c r="SMW185" s="395"/>
      <c r="SMX185" s="395"/>
      <c r="SMY185" s="395"/>
      <c r="SMZ185" s="395"/>
      <c r="SNA185" s="395"/>
      <c r="SNB185" s="395"/>
      <c r="SNC185" s="395"/>
      <c r="SND185" s="395"/>
      <c r="SNE185" s="395"/>
      <c r="SNF185" s="395"/>
      <c r="SNG185" s="395"/>
      <c r="SNH185" s="395"/>
      <c r="SNI185" s="395"/>
      <c r="SNJ185" s="395"/>
      <c r="SNK185" s="395"/>
      <c r="SNL185" s="395"/>
      <c r="SNM185" s="395"/>
      <c r="SNN185" s="395"/>
      <c r="SNO185" s="395"/>
      <c r="SNP185" s="395"/>
      <c r="SNQ185" s="395"/>
      <c r="SNR185" s="395"/>
      <c r="SNS185" s="395"/>
      <c r="SNT185" s="395"/>
      <c r="SNU185" s="395"/>
      <c r="SNV185" s="395"/>
      <c r="SNW185" s="395"/>
      <c r="SNX185" s="395"/>
      <c r="SNY185" s="395"/>
      <c r="SNZ185" s="395"/>
      <c r="SOA185" s="395"/>
      <c r="SOB185" s="395"/>
      <c r="SOC185" s="395"/>
      <c r="SOD185" s="395"/>
      <c r="SOE185" s="395"/>
      <c r="SOF185" s="395"/>
      <c r="SOG185" s="395"/>
      <c r="SOH185" s="395"/>
      <c r="SOI185" s="395"/>
      <c r="SOJ185" s="395"/>
      <c r="SOK185" s="395"/>
      <c r="SOL185" s="395"/>
      <c r="SOM185" s="395"/>
      <c r="SON185" s="395"/>
      <c r="SOO185" s="395"/>
      <c r="SOP185" s="395"/>
      <c r="SOQ185" s="395"/>
      <c r="SOR185" s="395"/>
      <c r="SOS185" s="395"/>
      <c r="SOT185" s="395"/>
      <c r="SOU185" s="395"/>
      <c r="SOV185" s="395"/>
      <c r="SOW185" s="395"/>
      <c r="SOX185" s="395"/>
      <c r="SOY185" s="395"/>
      <c r="SOZ185" s="395"/>
      <c r="SPA185" s="395"/>
      <c r="SPB185" s="395"/>
      <c r="SPC185" s="395"/>
      <c r="SPD185" s="395"/>
      <c r="SPE185" s="395"/>
      <c r="SPF185" s="395"/>
      <c r="SPG185" s="395"/>
      <c r="SPH185" s="395"/>
      <c r="SPI185" s="395"/>
      <c r="SPJ185" s="395"/>
      <c r="SPK185" s="395"/>
      <c r="SPL185" s="395"/>
      <c r="SPM185" s="395"/>
      <c r="SPN185" s="395"/>
      <c r="SPO185" s="395"/>
      <c r="SPP185" s="395"/>
      <c r="SPQ185" s="395"/>
      <c r="SPR185" s="395"/>
      <c r="SPS185" s="395"/>
      <c r="SPT185" s="395"/>
      <c r="SPU185" s="395"/>
      <c r="SPV185" s="395"/>
      <c r="SPW185" s="395"/>
      <c r="SPX185" s="395"/>
      <c r="SPY185" s="395"/>
      <c r="SPZ185" s="395"/>
      <c r="SQA185" s="395"/>
      <c r="SQB185" s="395"/>
      <c r="SQC185" s="395"/>
      <c r="SQD185" s="395"/>
      <c r="SQE185" s="395"/>
      <c r="SQF185" s="395"/>
      <c r="SQG185" s="395"/>
      <c r="SQH185" s="395"/>
      <c r="SQI185" s="395"/>
      <c r="SQJ185" s="395"/>
      <c r="SQK185" s="395"/>
      <c r="SQL185" s="395"/>
      <c r="SQM185" s="395"/>
      <c r="SQN185" s="395"/>
      <c r="SQO185" s="395"/>
      <c r="SQP185" s="395"/>
      <c r="SQQ185" s="395"/>
      <c r="SQR185" s="395"/>
      <c r="SQS185" s="395"/>
      <c r="SQT185" s="395"/>
      <c r="SQU185" s="395"/>
      <c r="SQV185" s="395"/>
      <c r="SQW185" s="395"/>
      <c r="SQX185" s="395"/>
      <c r="SQY185" s="395"/>
      <c r="SQZ185" s="395"/>
      <c r="SRA185" s="395"/>
      <c r="SRB185" s="395"/>
      <c r="SRC185" s="395"/>
      <c r="SRD185" s="395"/>
      <c r="SRE185" s="395"/>
      <c r="SRF185" s="395"/>
      <c r="SRG185" s="395"/>
      <c r="SRH185" s="395"/>
      <c r="SRI185" s="395"/>
      <c r="SRJ185" s="395"/>
      <c r="SRK185" s="395"/>
      <c r="SRL185" s="395"/>
      <c r="SRM185" s="395"/>
      <c r="SRN185" s="395"/>
      <c r="SRO185" s="395"/>
      <c r="SRP185" s="395"/>
      <c r="SRQ185" s="395"/>
      <c r="SRR185" s="395"/>
      <c r="SRS185" s="395"/>
      <c r="SRT185" s="395"/>
      <c r="SRU185" s="395"/>
      <c r="SRV185" s="395"/>
      <c r="SRW185" s="395"/>
      <c r="SRX185" s="395"/>
      <c r="SRY185" s="395"/>
      <c r="SRZ185" s="395"/>
      <c r="SSA185" s="395"/>
      <c r="SSB185" s="395"/>
      <c r="SSC185" s="395"/>
      <c r="SSD185" s="395"/>
      <c r="SSE185" s="395"/>
      <c r="SSF185" s="395"/>
      <c r="SSG185" s="395"/>
      <c r="SSH185" s="395"/>
      <c r="SSI185" s="395"/>
      <c r="SSJ185" s="395"/>
      <c r="SSK185" s="395"/>
      <c r="SSL185" s="395"/>
      <c r="SSM185" s="395"/>
      <c r="SSN185" s="395"/>
      <c r="SSO185" s="395"/>
      <c r="SSP185" s="395"/>
      <c r="SSQ185" s="395"/>
      <c r="SSR185" s="395"/>
      <c r="SSS185" s="395"/>
      <c r="SST185" s="395"/>
      <c r="SSU185" s="395"/>
      <c r="SSV185" s="395"/>
      <c r="SSW185" s="395"/>
      <c r="SSX185" s="395"/>
      <c r="SSY185" s="395"/>
      <c r="SSZ185" s="395"/>
      <c r="STA185" s="395"/>
      <c r="STB185" s="395"/>
      <c r="STC185" s="395"/>
      <c r="STD185" s="395"/>
      <c r="STE185" s="395"/>
      <c r="STF185" s="395"/>
      <c r="STG185" s="395"/>
      <c r="STH185" s="395"/>
      <c r="STI185" s="395"/>
      <c r="STJ185" s="395"/>
      <c r="STK185" s="395"/>
      <c r="STL185" s="395"/>
      <c r="STM185" s="395"/>
      <c r="STN185" s="395"/>
      <c r="STO185" s="395"/>
      <c r="STP185" s="395"/>
      <c r="STQ185" s="395"/>
      <c r="STR185" s="395"/>
      <c r="STS185" s="395"/>
      <c r="STT185" s="395"/>
      <c r="STU185" s="395"/>
      <c r="STV185" s="395"/>
      <c r="STW185" s="395"/>
      <c r="STX185" s="395"/>
      <c r="STY185" s="395"/>
      <c r="STZ185" s="395"/>
      <c r="SUA185" s="395"/>
      <c r="SUB185" s="395"/>
      <c r="SUC185" s="395"/>
      <c r="SUD185" s="395"/>
      <c r="SUE185" s="395"/>
      <c r="SUF185" s="395"/>
      <c r="SUG185" s="395"/>
      <c r="SUH185" s="395"/>
      <c r="SUI185" s="395"/>
      <c r="SUJ185" s="395"/>
      <c r="SUK185" s="395"/>
      <c r="SUL185" s="395"/>
      <c r="SUM185" s="395"/>
      <c r="SUN185" s="395"/>
      <c r="SUO185" s="395"/>
      <c r="SUP185" s="395"/>
      <c r="SUQ185" s="395"/>
      <c r="SUR185" s="395"/>
      <c r="SUS185" s="395"/>
      <c r="SUT185" s="395"/>
      <c r="SUU185" s="395"/>
      <c r="SUV185" s="395"/>
      <c r="SUW185" s="395"/>
      <c r="SUX185" s="395"/>
      <c r="SUY185" s="395"/>
      <c r="SUZ185" s="395"/>
      <c r="SVA185" s="395"/>
      <c r="SVB185" s="395"/>
      <c r="SVC185" s="395"/>
      <c r="SVD185" s="395"/>
      <c r="SVE185" s="395"/>
      <c r="SVF185" s="395"/>
      <c r="SVG185" s="395"/>
      <c r="SVH185" s="395"/>
      <c r="SVI185" s="395"/>
      <c r="SVJ185" s="395"/>
      <c r="SVK185" s="395"/>
      <c r="SVL185" s="395"/>
      <c r="SVM185" s="395"/>
      <c r="SVN185" s="395"/>
      <c r="SVO185" s="395"/>
      <c r="SVP185" s="395"/>
      <c r="SVQ185" s="395"/>
      <c r="SVR185" s="395"/>
      <c r="SVS185" s="395"/>
      <c r="SVT185" s="395"/>
      <c r="SVU185" s="395"/>
      <c r="SVV185" s="395"/>
      <c r="SVW185" s="395"/>
      <c r="SVX185" s="395"/>
      <c r="SVY185" s="395"/>
      <c r="SVZ185" s="395"/>
      <c r="SWA185" s="395"/>
      <c r="SWB185" s="395"/>
      <c r="SWC185" s="395"/>
      <c r="SWD185" s="395"/>
      <c r="SWE185" s="395"/>
      <c r="SWF185" s="395"/>
      <c r="SWG185" s="395"/>
      <c r="SWH185" s="395"/>
      <c r="SWI185" s="395"/>
      <c r="SWJ185" s="395"/>
      <c r="SWK185" s="395"/>
      <c r="SWL185" s="395"/>
      <c r="SWM185" s="395"/>
      <c r="SWN185" s="395"/>
      <c r="SWO185" s="395"/>
      <c r="SWP185" s="395"/>
      <c r="SWQ185" s="395"/>
      <c r="SWR185" s="395"/>
      <c r="SWS185" s="395"/>
      <c r="SWT185" s="395"/>
      <c r="SWU185" s="395"/>
      <c r="SWV185" s="395"/>
      <c r="SWW185" s="395"/>
      <c r="SWX185" s="395"/>
      <c r="SWY185" s="395"/>
      <c r="SWZ185" s="395"/>
      <c r="SXA185" s="395"/>
      <c r="SXB185" s="395"/>
      <c r="SXC185" s="395"/>
      <c r="SXD185" s="395"/>
      <c r="SXE185" s="395"/>
      <c r="SXF185" s="395"/>
      <c r="SXG185" s="395"/>
      <c r="SXH185" s="395"/>
      <c r="SXI185" s="395"/>
      <c r="SXJ185" s="395"/>
      <c r="SXK185" s="395"/>
      <c r="SXL185" s="395"/>
      <c r="SXM185" s="395"/>
      <c r="SXN185" s="395"/>
      <c r="SXO185" s="395"/>
      <c r="SXP185" s="395"/>
      <c r="SXQ185" s="395"/>
      <c r="SXR185" s="395"/>
      <c r="SXS185" s="395"/>
      <c r="SXT185" s="395"/>
      <c r="SXU185" s="395"/>
      <c r="SXV185" s="395"/>
      <c r="SXW185" s="395"/>
      <c r="SXX185" s="395"/>
      <c r="SXY185" s="395"/>
      <c r="SXZ185" s="395"/>
      <c r="SYA185" s="395"/>
      <c r="SYB185" s="395"/>
      <c r="SYC185" s="395"/>
      <c r="SYD185" s="395"/>
      <c r="SYE185" s="395"/>
      <c r="SYF185" s="395"/>
      <c r="SYG185" s="395"/>
      <c r="SYH185" s="395"/>
      <c r="SYI185" s="395"/>
      <c r="SYJ185" s="395"/>
      <c r="SYK185" s="395"/>
      <c r="SYL185" s="395"/>
      <c r="SYM185" s="395"/>
      <c r="SYN185" s="395"/>
      <c r="SYO185" s="395"/>
      <c r="SYP185" s="395"/>
      <c r="SYQ185" s="395"/>
      <c r="SYR185" s="395"/>
      <c r="SYS185" s="395"/>
      <c r="SYT185" s="395"/>
      <c r="SYU185" s="395"/>
      <c r="SYV185" s="395"/>
      <c r="SYW185" s="395"/>
      <c r="SYX185" s="395"/>
      <c r="SYY185" s="395"/>
      <c r="SYZ185" s="395"/>
      <c r="SZA185" s="395"/>
      <c r="SZB185" s="395"/>
      <c r="SZC185" s="395"/>
      <c r="SZD185" s="395"/>
      <c r="SZE185" s="395"/>
      <c r="SZF185" s="395"/>
      <c r="SZG185" s="395"/>
      <c r="SZH185" s="395"/>
      <c r="SZI185" s="395"/>
      <c r="SZJ185" s="395"/>
      <c r="SZK185" s="395"/>
      <c r="SZL185" s="395"/>
      <c r="SZM185" s="395"/>
      <c r="SZN185" s="395"/>
      <c r="SZO185" s="395"/>
      <c r="SZP185" s="395"/>
      <c r="SZQ185" s="395"/>
      <c r="SZR185" s="395"/>
      <c r="SZS185" s="395"/>
      <c r="SZT185" s="395"/>
      <c r="SZU185" s="395"/>
      <c r="SZV185" s="395"/>
      <c r="SZW185" s="395"/>
      <c r="SZX185" s="395"/>
      <c r="SZY185" s="395"/>
      <c r="SZZ185" s="395"/>
      <c r="TAA185" s="395"/>
      <c r="TAB185" s="395"/>
      <c r="TAC185" s="395"/>
      <c r="TAD185" s="395"/>
      <c r="TAE185" s="395"/>
      <c r="TAF185" s="395"/>
      <c r="TAG185" s="395"/>
      <c r="TAH185" s="395"/>
      <c r="TAI185" s="395"/>
      <c r="TAJ185" s="395"/>
      <c r="TAK185" s="395"/>
      <c r="TAL185" s="395"/>
      <c r="TAM185" s="395"/>
      <c r="TAN185" s="395"/>
      <c r="TAO185" s="395"/>
      <c r="TAP185" s="395"/>
      <c r="TAQ185" s="395"/>
      <c r="TAR185" s="395"/>
      <c r="TAS185" s="395"/>
      <c r="TAT185" s="395"/>
      <c r="TAU185" s="395"/>
      <c r="TAV185" s="395"/>
      <c r="TAW185" s="395"/>
      <c r="TAX185" s="395"/>
      <c r="TAY185" s="395"/>
      <c r="TAZ185" s="395"/>
      <c r="TBA185" s="395"/>
      <c r="TBB185" s="395"/>
      <c r="TBC185" s="395"/>
      <c r="TBD185" s="395"/>
      <c r="TBE185" s="395"/>
      <c r="TBF185" s="395"/>
      <c r="TBG185" s="395"/>
      <c r="TBH185" s="395"/>
      <c r="TBI185" s="395"/>
      <c r="TBJ185" s="395"/>
      <c r="TBK185" s="395"/>
      <c r="TBL185" s="395"/>
      <c r="TBM185" s="395"/>
      <c r="TBN185" s="395"/>
      <c r="TBO185" s="395"/>
      <c r="TBP185" s="395"/>
      <c r="TBQ185" s="395"/>
      <c r="TBR185" s="395"/>
      <c r="TBS185" s="395"/>
      <c r="TBT185" s="395"/>
      <c r="TBU185" s="395"/>
      <c r="TBV185" s="395"/>
      <c r="TBW185" s="395"/>
      <c r="TBX185" s="395"/>
      <c r="TBY185" s="395"/>
      <c r="TBZ185" s="395"/>
      <c r="TCA185" s="395"/>
      <c r="TCB185" s="395"/>
      <c r="TCC185" s="395"/>
      <c r="TCD185" s="395"/>
      <c r="TCE185" s="395"/>
      <c r="TCF185" s="395"/>
      <c r="TCG185" s="395"/>
      <c r="TCH185" s="395"/>
      <c r="TCI185" s="395"/>
      <c r="TCJ185" s="395"/>
      <c r="TCK185" s="395"/>
      <c r="TCL185" s="395"/>
      <c r="TCM185" s="395"/>
      <c r="TCN185" s="395"/>
      <c r="TCO185" s="395"/>
      <c r="TCP185" s="395"/>
      <c r="TCQ185" s="395"/>
      <c r="TCR185" s="395"/>
      <c r="TCS185" s="395"/>
      <c r="TCT185" s="395"/>
      <c r="TCU185" s="395"/>
      <c r="TCV185" s="395"/>
      <c r="TCW185" s="395"/>
      <c r="TCX185" s="395"/>
      <c r="TCY185" s="395"/>
      <c r="TCZ185" s="395"/>
      <c r="TDA185" s="395"/>
      <c r="TDB185" s="395"/>
      <c r="TDC185" s="395"/>
      <c r="TDD185" s="395"/>
      <c r="TDE185" s="395"/>
      <c r="TDF185" s="395"/>
      <c r="TDG185" s="395"/>
      <c r="TDH185" s="395"/>
      <c r="TDI185" s="395"/>
      <c r="TDJ185" s="395"/>
      <c r="TDK185" s="395"/>
      <c r="TDL185" s="395"/>
      <c r="TDM185" s="395"/>
      <c r="TDN185" s="395"/>
      <c r="TDO185" s="395"/>
      <c r="TDP185" s="395"/>
      <c r="TDQ185" s="395"/>
      <c r="TDR185" s="395"/>
      <c r="TDS185" s="395"/>
      <c r="TDT185" s="395"/>
      <c r="TDU185" s="395"/>
      <c r="TDV185" s="395"/>
      <c r="TDW185" s="395"/>
      <c r="TDX185" s="395"/>
      <c r="TDY185" s="395"/>
      <c r="TDZ185" s="395"/>
      <c r="TEA185" s="395"/>
      <c r="TEB185" s="395"/>
      <c r="TEC185" s="395"/>
      <c r="TED185" s="395"/>
      <c r="TEE185" s="395"/>
      <c r="TEF185" s="395"/>
      <c r="TEG185" s="395"/>
      <c r="TEH185" s="395"/>
      <c r="TEI185" s="395"/>
      <c r="TEJ185" s="395"/>
      <c r="TEK185" s="395"/>
      <c r="TEL185" s="395"/>
      <c r="TEM185" s="395"/>
      <c r="TEN185" s="395"/>
      <c r="TEO185" s="395"/>
      <c r="TEP185" s="395"/>
      <c r="TEQ185" s="395"/>
      <c r="TER185" s="395"/>
      <c r="TES185" s="395"/>
      <c r="TET185" s="395"/>
      <c r="TEU185" s="395"/>
      <c r="TEV185" s="395"/>
      <c r="TEW185" s="395"/>
      <c r="TEX185" s="395"/>
      <c r="TEY185" s="395"/>
      <c r="TEZ185" s="395"/>
      <c r="TFA185" s="395"/>
      <c r="TFB185" s="395"/>
      <c r="TFC185" s="395"/>
      <c r="TFD185" s="395"/>
      <c r="TFE185" s="395"/>
      <c r="TFF185" s="395"/>
      <c r="TFG185" s="395"/>
      <c r="TFH185" s="395"/>
      <c r="TFI185" s="395"/>
      <c r="TFJ185" s="395"/>
      <c r="TFK185" s="395"/>
      <c r="TFL185" s="395"/>
      <c r="TFM185" s="395"/>
      <c r="TFN185" s="395"/>
      <c r="TFO185" s="395"/>
      <c r="TFP185" s="395"/>
      <c r="TFQ185" s="395"/>
      <c r="TFR185" s="395"/>
      <c r="TFS185" s="395"/>
      <c r="TFT185" s="395"/>
      <c r="TFU185" s="395"/>
      <c r="TFV185" s="395"/>
      <c r="TFW185" s="395"/>
      <c r="TFX185" s="395"/>
      <c r="TFY185" s="395"/>
      <c r="TFZ185" s="395"/>
      <c r="TGA185" s="395"/>
      <c r="TGB185" s="395"/>
      <c r="TGC185" s="395"/>
      <c r="TGD185" s="395"/>
      <c r="TGE185" s="395"/>
      <c r="TGF185" s="395"/>
      <c r="TGG185" s="395"/>
      <c r="TGH185" s="395"/>
      <c r="TGI185" s="395"/>
      <c r="TGJ185" s="395"/>
      <c r="TGK185" s="395"/>
      <c r="TGL185" s="395"/>
      <c r="TGM185" s="395"/>
      <c r="TGN185" s="395"/>
      <c r="TGO185" s="395"/>
      <c r="TGP185" s="395"/>
      <c r="TGQ185" s="395"/>
      <c r="TGR185" s="395"/>
      <c r="TGS185" s="395"/>
      <c r="TGT185" s="395"/>
      <c r="TGU185" s="395"/>
      <c r="TGV185" s="395"/>
      <c r="TGW185" s="395"/>
      <c r="TGX185" s="395"/>
      <c r="TGY185" s="395"/>
      <c r="TGZ185" s="395"/>
      <c r="THA185" s="395"/>
      <c r="THB185" s="395"/>
      <c r="THC185" s="395"/>
      <c r="THD185" s="395"/>
      <c r="THE185" s="395"/>
      <c r="THF185" s="395"/>
      <c r="THG185" s="395"/>
      <c r="THH185" s="395"/>
      <c r="THI185" s="395"/>
      <c r="THJ185" s="395"/>
      <c r="THK185" s="395"/>
      <c r="THL185" s="395"/>
      <c r="THM185" s="395"/>
      <c r="THN185" s="395"/>
      <c r="THO185" s="395"/>
      <c r="THP185" s="395"/>
      <c r="THQ185" s="395"/>
      <c r="THR185" s="395"/>
      <c r="THS185" s="395"/>
      <c r="THT185" s="395"/>
      <c r="THU185" s="395"/>
      <c r="THV185" s="395"/>
      <c r="THW185" s="395"/>
      <c r="THX185" s="395"/>
      <c r="THY185" s="395"/>
      <c r="THZ185" s="395"/>
      <c r="TIA185" s="395"/>
      <c r="TIB185" s="395"/>
      <c r="TIC185" s="395"/>
      <c r="TID185" s="395"/>
      <c r="TIE185" s="395"/>
      <c r="TIF185" s="395"/>
      <c r="TIG185" s="395"/>
      <c r="TIH185" s="395"/>
      <c r="TII185" s="395"/>
      <c r="TIJ185" s="395"/>
      <c r="TIK185" s="395"/>
      <c r="TIL185" s="395"/>
      <c r="TIM185" s="395"/>
      <c r="TIN185" s="395"/>
      <c r="TIO185" s="395"/>
      <c r="TIP185" s="395"/>
      <c r="TIQ185" s="395"/>
      <c r="TIR185" s="395"/>
      <c r="TIS185" s="395"/>
      <c r="TIT185" s="395"/>
      <c r="TIU185" s="395"/>
      <c r="TIV185" s="395"/>
      <c r="TIW185" s="395"/>
      <c r="TIX185" s="395"/>
      <c r="TIY185" s="395"/>
      <c r="TIZ185" s="395"/>
      <c r="TJA185" s="395"/>
      <c r="TJB185" s="395"/>
      <c r="TJC185" s="395"/>
      <c r="TJD185" s="395"/>
      <c r="TJE185" s="395"/>
      <c r="TJF185" s="395"/>
      <c r="TJG185" s="395"/>
      <c r="TJH185" s="395"/>
      <c r="TJI185" s="395"/>
      <c r="TJJ185" s="395"/>
      <c r="TJK185" s="395"/>
      <c r="TJL185" s="395"/>
      <c r="TJM185" s="395"/>
      <c r="TJN185" s="395"/>
      <c r="TJO185" s="395"/>
      <c r="TJP185" s="395"/>
      <c r="TJQ185" s="395"/>
      <c r="TJR185" s="395"/>
      <c r="TJS185" s="395"/>
      <c r="TJT185" s="395"/>
      <c r="TJU185" s="395"/>
      <c r="TJV185" s="395"/>
      <c r="TJW185" s="395"/>
      <c r="TJX185" s="395"/>
      <c r="TJY185" s="395"/>
      <c r="TJZ185" s="395"/>
      <c r="TKA185" s="395"/>
      <c r="TKB185" s="395"/>
      <c r="TKC185" s="395"/>
      <c r="TKD185" s="395"/>
      <c r="TKE185" s="395"/>
      <c r="TKF185" s="395"/>
      <c r="TKG185" s="395"/>
      <c r="TKH185" s="395"/>
      <c r="TKI185" s="395"/>
      <c r="TKJ185" s="395"/>
      <c r="TKK185" s="395"/>
      <c r="TKL185" s="395"/>
      <c r="TKM185" s="395"/>
      <c r="TKN185" s="395"/>
      <c r="TKO185" s="395"/>
      <c r="TKP185" s="395"/>
      <c r="TKQ185" s="395"/>
      <c r="TKR185" s="395"/>
      <c r="TKS185" s="395"/>
      <c r="TKT185" s="395"/>
      <c r="TKU185" s="395"/>
      <c r="TKV185" s="395"/>
      <c r="TKW185" s="395"/>
      <c r="TKX185" s="395"/>
      <c r="TKY185" s="395"/>
      <c r="TKZ185" s="395"/>
      <c r="TLA185" s="395"/>
      <c r="TLB185" s="395"/>
      <c r="TLC185" s="395"/>
      <c r="TLD185" s="395"/>
      <c r="TLE185" s="395"/>
      <c r="TLF185" s="395"/>
      <c r="TLG185" s="395"/>
      <c r="TLH185" s="395"/>
      <c r="TLI185" s="395"/>
      <c r="TLJ185" s="395"/>
      <c r="TLK185" s="395"/>
      <c r="TLL185" s="395"/>
      <c r="TLM185" s="395"/>
      <c r="TLN185" s="395"/>
      <c r="TLO185" s="395"/>
      <c r="TLP185" s="395"/>
      <c r="TLQ185" s="395"/>
      <c r="TLR185" s="395"/>
      <c r="TLS185" s="395"/>
      <c r="TLT185" s="395"/>
      <c r="TLU185" s="395"/>
      <c r="TLV185" s="395"/>
      <c r="TLW185" s="395"/>
      <c r="TLX185" s="395"/>
      <c r="TLY185" s="395"/>
      <c r="TLZ185" s="395"/>
      <c r="TMA185" s="395"/>
      <c r="TMB185" s="395"/>
      <c r="TMC185" s="395"/>
      <c r="TMD185" s="395"/>
      <c r="TME185" s="395"/>
      <c r="TMF185" s="395"/>
      <c r="TMG185" s="395"/>
      <c r="TMH185" s="395"/>
      <c r="TMI185" s="395"/>
      <c r="TMJ185" s="395"/>
      <c r="TMK185" s="395"/>
      <c r="TML185" s="395"/>
      <c r="TMM185" s="395"/>
      <c r="TMN185" s="395"/>
      <c r="TMO185" s="395"/>
      <c r="TMP185" s="395"/>
      <c r="TMQ185" s="395"/>
      <c r="TMR185" s="395"/>
      <c r="TMS185" s="395"/>
      <c r="TMT185" s="395"/>
      <c r="TMU185" s="395"/>
      <c r="TMV185" s="395"/>
      <c r="TMW185" s="395"/>
      <c r="TMX185" s="395"/>
      <c r="TMY185" s="395"/>
      <c r="TMZ185" s="395"/>
      <c r="TNA185" s="395"/>
      <c r="TNB185" s="395"/>
      <c r="TNC185" s="395"/>
      <c r="TND185" s="395"/>
      <c r="TNE185" s="395"/>
      <c r="TNF185" s="395"/>
      <c r="TNG185" s="395"/>
      <c r="TNH185" s="395"/>
      <c r="TNI185" s="395"/>
      <c r="TNJ185" s="395"/>
      <c r="TNK185" s="395"/>
      <c r="TNL185" s="395"/>
      <c r="TNM185" s="395"/>
      <c r="TNN185" s="395"/>
      <c r="TNO185" s="395"/>
      <c r="TNP185" s="395"/>
      <c r="TNQ185" s="395"/>
      <c r="TNR185" s="395"/>
      <c r="TNS185" s="395"/>
      <c r="TNT185" s="395"/>
      <c r="TNU185" s="395"/>
      <c r="TNV185" s="395"/>
      <c r="TNW185" s="395"/>
      <c r="TNX185" s="395"/>
      <c r="TNY185" s="395"/>
      <c r="TNZ185" s="395"/>
      <c r="TOA185" s="395"/>
      <c r="TOB185" s="395"/>
      <c r="TOC185" s="395"/>
      <c r="TOD185" s="395"/>
      <c r="TOE185" s="395"/>
      <c r="TOF185" s="395"/>
      <c r="TOG185" s="395"/>
      <c r="TOH185" s="395"/>
      <c r="TOI185" s="395"/>
      <c r="TOJ185" s="395"/>
      <c r="TOK185" s="395"/>
      <c r="TOL185" s="395"/>
      <c r="TOM185" s="395"/>
      <c r="TON185" s="395"/>
      <c r="TOO185" s="395"/>
      <c r="TOP185" s="395"/>
      <c r="TOQ185" s="395"/>
      <c r="TOR185" s="395"/>
      <c r="TOS185" s="395"/>
      <c r="TOT185" s="395"/>
      <c r="TOU185" s="395"/>
      <c r="TOV185" s="395"/>
      <c r="TOW185" s="395"/>
      <c r="TOX185" s="395"/>
      <c r="TOY185" s="395"/>
      <c r="TOZ185" s="395"/>
      <c r="TPA185" s="395"/>
      <c r="TPB185" s="395"/>
      <c r="TPC185" s="395"/>
      <c r="TPD185" s="395"/>
      <c r="TPE185" s="395"/>
      <c r="TPF185" s="395"/>
      <c r="TPG185" s="395"/>
      <c r="TPH185" s="395"/>
      <c r="TPI185" s="395"/>
      <c r="TPJ185" s="395"/>
      <c r="TPK185" s="395"/>
      <c r="TPL185" s="395"/>
      <c r="TPM185" s="395"/>
      <c r="TPN185" s="395"/>
      <c r="TPO185" s="395"/>
      <c r="TPP185" s="395"/>
      <c r="TPQ185" s="395"/>
      <c r="TPR185" s="395"/>
      <c r="TPS185" s="395"/>
      <c r="TPT185" s="395"/>
      <c r="TPU185" s="395"/>
      <c r="TPV185" s="395"/>
      <c r="TPW185" s="395"/>
      <c r="TPX185" s="395"/>
      <c r="TPY185" s="395"/>
      <c r="TPZ185" s="395"/>
      <c r="TQA185" s="395"/>
      <c r="TQB185" s="395"/>
      <c r="TQC185" s="395"/>
      <c r="TQD185" s="395"/>
      <c r="TQE185" s="395"/>
      <c r="TQF185" s="395"/>
      <c r="TQG185" s="395"/>
      <c r="TQH185" s="395"/>
      <c r="TQI185" s="395"/>
      <c r="TQJ185" s="395"/>
      <c r="TQK185" s="395"/>
      <c r="TQL185" s="395"/>
      <c r="TQM185" s="395"/>
      <c r="TQN185" s="395"/>
      <c r="TQO185" s="395"/>
      <c r="TQP185" s="395"/>
      <c r="TQQ185" s="395"/>
      <c r="TQR185" s="395"/>
      <c r="TQS185" s="395"/>
      <c r="TQT185" s="395"/>
      <c r="TQU185" s="395"/>
      <c r="TQV185" s="395"/>
      <c r="TQW185" s="395"/>
      <c r="TQX185" s="395"/>
      <c r="TQY185" s="395"/>
      <c r="TQZ185" s="395"/>
      <c r="TRA185" s="395"/>
      <c r="TRB185" s="395"/>
      <c r="TRC185" s="395"/>
      <c r="TRD185" s="395"/>
      <c r="TRE185" s="395"/>
      <c r="TRF185" s="395"/>
      <c r="TRG185" s="395"/>
      <c r="TRH185" s="395"/>
      <c r="TRI185" s="395"/>
      <c r="TRJ185" s="395"/>
      <c r="TRK185" s="395"/>
      <c r="TRL185" s="395"/>
      <c r="TRM185" s="395"/>
      <c r="TRN185" s="395"/>
      <c r="TRO185" s="395"/>
      <c r="TRP185" s="395"/>
      <c r="TRQ185" s="395"/>
      <c r="TRR185" s="395"/>
      <c r="TRS185" s="395"/>
      <c r="TRT185" s="395"/>
      <c r="TRU185" s="395"/>
      <c r="TRV185" s="395"/>
      <c r="TRW185" s="395"/>
      <c r="TRX185" s="395"/>
      <c r="TRY185" s="395"/>
      <c r="TRZ185" s="395"/>
      <c r="TSA185" s="395"/>
      <c r="TSB185" s="395"/>
      <c r="TSC185" s="395"/>
      <c r="TSD185" s="395"/>
      <c r="TSE185" s="395"/>
      <c r="TSF185" s="395"/>
      <c r="TSG185" s="395"/>
      <c r="TSH185" s="395"/>
      <c r="TSI185" s="395"/>
      <c r="TSJ185" s="395"/>
      <c r="TSK185" s="395"/>
      <c r="TSL185" s="395"/>
      <c r="TSM185" s="395"/>
      <c r="TSN185" s="395"/>
      <c r="TSO185" s="395"/>
      <c r="TSP185" s="395"/>
      <c r="TSQ185" s="395"/>
      <c r="TSR185" s="395"/>
      <c r="TSS185" s="395"/>
      <c r="TST185" s="395"/>
      <c r="TSU185" s="395"/>
      <c r="TSV185" s="395"/>
      <c r="TSW185" s="395"/>
      <c r="TSX185" s="395"/>
      <c r="TSY185" s="395"/>
      <c r="TSZ185" s="395"/>
      <c r="TTA185" s="395"/>
      <c r="TTB185" s="395"/>
      <c r="TTC185" s="395"/>
      <c r="TTD185" s="395"/>
      <c r="TTE185" s="395"/>
      <c r="TTF185" s="395"/>
      <c r="TTG185" s="395"/>
      <c r="TTH185" s="395"/>
      <c r="TTI185" s="395"/>
      <c r="TTJ185" s="395"/>
      <c r="TTK185" s="395"/>
      <c r="TTL185" s="395"/>
      <c r="TTM185" s="395"/>
      <c r="TTN185" s="395"/>
      <c r="TTO185" s="395"/>
      <c r="TTP185" s="395"/>
      <c r="TTQ185" s="395"/>
      <c r="TTR185" s="395"/>
      <c r="TTS185" s="395"/>
      <c r="TTT185" s="395"/>
      <c r="TTU185" s="395"/>
      <c r="TTV185" s="395"/>
      <c r="TTW185" s="395"/>
      <c r="TTX185" s="395"/>
      <c r="TTY185" s="395"/>
      <c r="TTZ185" s="395"/>
      <c r="TUA185" s="395"/>
      <c r="TUB185" s="395"/>
      <c r="TUC185" s="395"/>
      <c r="TUD185" s="395"/>
      <c r="TUE185" s="395"/>
      <c r="TUF185" s="395"/>
      <c r="TUG185" s="395"/>
      <c r="TUH185" s="395"/>
      <c r="TUI185" s="395"/>
      <c r="TUJ185" s="395"/>
      <c r="TUK185" s="395"/>
      <c r="TUL185" s="395"/>
      <c r="TUM185" s="395"/>
      <c r="TUN185" s="395"/>
      <c r="TUO185" s="395"/>
      <c r="TUP185" s="395"/>
      <c r="TUQ185" s="395"/>
      <c r="TUR185" s="395"/>
      <c r="TUS185" s="395"/>
      <c r="TUT185" s="395"/>
      <c r="TUU185" s="395"/>
      <c r="TUV185" s="395"/>
      <c r="TUW185" s="395"/>
      <c r="TUX185" s="395"/>
      <c r="TUY185" s="395"/>
      <c r="TUZ185" s="395"/>
      <c r="TVA185" s="395"/>
      <c r="TVB185" s="395"/>
      <c r="TVC185" s="395"/>
      <c r="TVD185" s="395"/>
      <c r="TVE185" s="395"/>
      <c r="TVF185" s="395"/>
      <c r="TVG185" s="395"/>
      <c r="TVH185" s="395"/>
      <c r="TVI185" s="395"/>
      <c r="TVJ185" s="395"/>
      <c r="TVK185" s="395"/>
      <c r="TVL185" s="395"/>
      <c r="TVM185" s="395"/>
      <c r="TVN185" s="395"/>
      <c r="TVO185" s="395"/>
      <c r="TVP185" s="395"/>
      <c r="TVQ185" s="395"/>
      <c r="TVR185" s="395"/>
      <c r="TVS185" s="395"/>
      <c r="TVT185" s="395"/>
      <c r="TVU185" s="395"/>
      <c r="TVV185" s="395"/>
      <c r="TVW185" s="395"/>
      <c r="TVX185" s="395"/>
      <c r="TVY185" s="395"/>
      <c r="TVZ185" s="395"/>
      <c r="TWA185" s="395"/>
      <c r="TWB185" s="395"/>
      <c r="TWC185" s="395"/>
      <c r="TWD185" s="395"/>
      <c r="TWE185" s="395"/>
      <c r="TWF185" s="395"/>
      <c r="TWG185" s="395"/>
      <c r="TWH185" s="395"/>
      <c r="TWI185" s="395"/>
      <c r="TWJ185" s="395"/>
      <c r="TWK185" s="395"/>
      <c r="TWL185" s="395"/>
      <c r="TWM185" s="395"/>
      <c r="TWN185" s="395"/>
      <c r="TWO185" s="395"/>
      <c r="TWP185" s="395"/>
      <c r="TWQ185" s="395"/>
      <c r="TWR185" s="395"/>
      <c r="TWS185" s="395"/>
      <c r="TWT185" s="395"/>
      <c r="TWU185" s="395"/>
      <c r="TWV185" s="395"/>
      <c r="TWW185" s="395"/>
      <c r="TWX185" s="395"/>
      <c r="TWY185" s="395"/>
      <c r="TWZ185" s="395"/>
      <c r="TXA185" s="395"/>
      <c r="TXB185" s="395"/>
      <c r="TXC185" s="395"/>
      <c r="TXD185" s="395"/>
      <c r="TXE185" s="395"/>
      <c r="TXF185" s="395"/>
      <c r="TXG185" s="395"/>
      <c r="TXH185" s="395"/>
      <c r="TXI185" s="395"/>
      <c r="TXJ185" s="395"/>
      <c r="TXK185" s="395"/>
      <c r="TXL185" s="395"/>
      <c r="TXM185" s="395"/>
      <c r="TXN185" s="395"/>
      <c r="TXO185" s="395"/>
      <c r="TXP185" s="395"/>
      <c r="TXQ185" s="395"/>
      <c r="TXR185" s="395"/>
      <c r="TXS185" s="395"/>
      <c r="TXT185" s="395"/>
      <c r="TXU185" s="395"/>
      <c r="TXV185" s="395"/>
      <c r="TXW185" s="395"/>
      <c r="TXX185" s="395"/>
      <c r="TXY185" s="395"/>
      <c r="TXZ185" s="395"/>
      <c r="TYA185" s="395"/>
      <c r="TYB185" s="395"/>
      <c r="TYC185" s="395"/>
      <c r="TYD185" s="395"/>
      <c r="TYE185" s="395"/>
      <c r="TYF185" s="395"/>
      <c r="TYG185" s="395"/>
      <c r="TYH185" s="395"/>
      <c r="TYI185" s="395"/>
      <c r="TYJ185" s="395"/>
      <c r="TYK185" s="395"/>
      <c r="TYL185" s="395"/>
      <c r="TYM185" s="395"/>
      <c r="TYN185" s="395"/>
      <c r="TYO185" s="395"/>
      <c r="TYP185" s="395"/>
      <c r="TYQ185" s="395"/>
      <c r="TYR185" s="395"/>
      <c r="TYS185" s="395"/>
      <c r="TYT185" s="395"/>
      <c r="TYU185" s="395"/>
      <c r="TYV185" s="395"/>
      <c r="TYW185" s="395"/>
      <c r="TYX185" s="395"/>
      <c r="TYY185" s="395"/>
      <c r="TYZ185" s="395"/>
      <c r="TZA185" s="395"/>
      <c r="TZB185" s="395"/>
      <c r="TZC185" s="395"/>
      <c r="TZD185" s="395"/>
      <c r="TZE185" s="395"/>
      <c r="TZF185" s="395"/>
      <c r="TZG185" s="395"/>
      <c r="TZH185" s="395"/>
      <c r="TZI185" s="395"/>
      <c r="TZJ185" s="395"/>
      <c r="TZK185" s="395"/>
      <c r="TZL185" s="395"/>
      <c r="TZM185" s="395"/>
      <c r="TZN185" s="395"/>
      <c r="TZO185" s="395"/>
      <c r="TZP185" s="395"/>
      <c r="TZQ185" s="395"/>
      <c r="TZR185" s="395"/>
      <c r="TZS185" s="395"/>
      <c r="TZT185" s="395"/>
      <c r="TZU185" s="395"/>
      <c r="TZV185" s="395"/>
      <c r="TZW185" s="395"/>
      <c r="TZX185" s="395"/>
      <c r="TZY185" s="395"/>
      <c r="TZZ185" s="395"/>
      <c r="UAA185" s="395"/>
      <c r="UAB185" s="395"/>
      <c r="UAC185" s="395"/>
      <c r="UAD185" s="395"/>
      <c r="UAE185" s="395"/>
      <c r="UAF185" s="395"/>
      <c r="UAG185" s="395"/>
      <c r="UAH185" s="395"/>
      <c r="UAI185" s="395"/>
      <c r="UAJ185" s="395"/>
      <c r="UAK185" s="395"/>
      <c r="UAL185" s="395"/>
      <c r="UAM185" s="395"/>
      <c r="UAN185" s="395"/>
      <c r="UAO185" s="395"/>
      <c r="UAP185" s="395"/>
      <c r="UAQ185" s="395"/>
      <c r="UAR185" s="395"/>
      <c r="UAS185" s="395"/>
      <c r="UAT185" s="395"/>
      <c r="UAU185" s="395"/>
      <c r="UAV185" s="395"/>
      <c r="UAW185" s="395"/>
      <c r="UAX185" s="395"/>
      <c r="UAY185" s="395"/>
      <c r="UAZ185" s="395"/>
      <c r="UBA185" s="395"/>
      <c r="UBB185" s="395"/>
      <c r="UBC185" s="395"/>
      <c r="UBD185" s="395"/>
      <c r="UBE185" s="395"/>
      <c r="UBF185" s="395"/>
      <c r="UBG185" s="395"/>
      <c r="UBH185" s="395"/>
      <c r="UBI185" s="395"/>
      <c r="UBJ185" s="395"/>
      <c r="UBK185" s="395"/>
      <c r="UBL185" s="395"/>
      <c r="UBM185" s="395"/>
      <c r="UBN185" s="395"/>
      <c r="UBO185" s="395"/>
      <c r="UBP185" s="395"/>
      <c r="UBQ185" s="395"/>
      <c r="UBR185" s="395"/>
      <c r="UBS185" s="395"/>
      <c r="UBT185" s="395"/>
      <c r="UBU185" s="395"/>
      <c r="UBV185" s="395"/>
      <c r="UBW185" s="395"/>
      <c r="UBX185" s="395"/>
      <c r="UBY185" s="395"/>
      <c r="UBZ185" s="395"/>
      <c r="UCA185" s="395"/>
      <c r="UCB185" s="395"/>
      <c r="UCC185" s="395"/>
      <c r="UCD185" s="395"/>
      <c r="UCE185" s="395"/>
      <c r="UCF185" s="395"/>
      <c r="UCG185" s="395"/>
      <c r="UCH185" s="395"/>
      <c r="UCI185" s="395"/>
      <c r="UCJ185" s="395"/>
      <c r="UCK185" s="395"/>
      <c r="UCL185" s="395"/>
      <c r="UCM185" s="395"/>
      <c r="UCN185" s="395"/>
      <c r="UCO185" s="395"/>
      <c r="UCP185" s="395"/>
      <c r="UCQ185" s="395"/>
      <c r="UCR185" s="395"/>
      <c r="UCS185" s="395"/>
      <c r="UCT185" s="395"/>
      <c r="UCU185" s="395"/>
      <c r="UCV185" s="395"/>
      <c r="UCW185" s="395"/>
      <c r="UCX185" s="395"/>
      <c r="UCY185" s="395"/>
      <c r="UCZ185" s="395"/>
      <c r="UDA185" s="395"/>
      <c r="UDB185" s="395"/>
      <c r="UDC185" s="395"/>
      <c r="UDD185" s="395"/>
      <c r="UDE185" s="395"/>
      <c r="UDF185" s="395"/>
      <c r="UDG185" s="395"/>
      <c r="UDH185" s="395"/>
      <c r="UDI185" s="395"/>
      <c r="UDJ185" s="395"/>
      <c r="UDK185" s="395"/>
      <c r="UDL185" s="395"/>
      <c r="UDM185" s="395"/>
      <c r="UDN185" s="395"/>
      <c r="UDO185" s="395"/>
      <c r="UDP185" s="395"/>
      <c r="UDQ185" s="395"/>
      <c r="UDR185" s="395"/>
      <c r="UDS185" s="395"/>
      <c r="UDT185" s="395"/>
      <c r="UDU185" s="395"/>
      <c r="UDV185" s="395"/>
      <c r="UDW185" s="395"/>
      <c r="UDX185" s="395"/>
      <c r="UDY185" s="395"/>
      <c r="UDZ185" s="395"/>
      <c r="UEA185" s="395"/>
      <c r="UEB185" s="395"/>
      <c r="UEC185" s="395"/>
      <c r="UED185" s="395"/>
      <c r="UEE185" s="395"/>
      <c r="UEF185" s="395"/>
      <c r="UEG185" s="395"/>
      <c r="UEH185" s="395"/>
      <c r="UEI185" s="395"/>
      <c r="UEJ185" s="395"/>
      <c r="UEK185" s="395"/>
      <c r="UEL185" s="395"/>
      <c r="UEM185" s="395"/>
      <c r="UEN185" s="395"/>
      <c r="UEO185" s="395"/>
      <c r="UEP185" s="395"/>
      <c r="UEQ185" s="395"/>
      <c r="UER185" s="395"/>
      <c r="UES185" s="395"/>
      <c r="UET185" s="395"/>
      <c r="UEU185" s="395"/>
      <c r="UEV185" s="395"/>
      <c r="UEW185" s="395"/>
      <c r="UEX185" s="395"/>
      <c r="UEY185" s="395"/>
      <c r="UEZ185" s="395"/>
      <c r="UFA185" s="395"/>
      <c r="UFB185" s="395"/>
      <c r="UFC185" s="395"/>
      <c r="UFD185" s="395"/>
      <c r="UFE185" s="395"/>
      <c r="UFF185" s="395"/>
      <c r="UFG185" s="395"/>
      <c r="UFH185" s="395"/>
      <c r="UFI185" s="395"/>
      <c r="UFJ185" s="395"/>
      <c r="UFK185" s="395"/>
      <c r="UFL185" s="395"/>
      <c r="UFM185" s="395"/>
      <c r="UFN185" s="395"/>
      <c r="UFO185" s="395"/>
      <c r="UFP185" s="395"/>
      <c r="UFQ185" s="395"/>
      <c r="UFR185" s="395"/>
      <c r="UFS185" s="395"/>
      <c r="UFT185" s="395"/>
      <c r="UFU185" s="395"/>
      <c r="UFV185" s="395"/>
      <c r="UFW185" s="395"/>
      <c r="UFX185" s="395"/>
      <c r="UFY185" s="395"/>
      <c r="UFZ185" s="395"/>
      <c r="UGA185" s="395"/>
      <c r="UGB185" s="395"/>
      <c r="UGC185" s="395"/>
      <c r="UGD185" s="395"/>
      <c r="UGE185" s="395"/>
      <c r="UGF185" s="395"/>
      <c r="UGG185" s="395"/>
      <c r="UGH185" s="395"/>
      <c r="UGI185" s="395"/>
      <c r="UGJ185" s="395"/>
      <c r="UGK185" s="395"/>
      <c r="UGL185" s="395"/>
      <c r="UGM185" s="395"/>
      <c r="UGN185" s="395"/>
      <c r="UGO185" s="395"/>
      <c r="UGP185" s="395"/>
      <c r="UGQ185" s="395"/>
      <c r="UGR185" s="395"/>
      <c r="UGS185" s="395"/>
      <c r="UGT185" s="395"/>
      <c r="UGU185" s="395"/>
      <c r="UGV185" s="395"/>
      <c r="UGW185" s="395"/>
      <c r="UGX185" s="395"/>
      <c r="UGY185" s="395"/>
      <c r="UGZ185" s="395"/>
      <c r="UHA185" s="395"/>
      <c r="UHB185" s="395"/>
      <c r="UHC185" s="395"/>
      <c r="UHD185" s="395"/>
      <c r="UHE185" s="395"/>
      <c r="UHF185" s="395"/>
      <c r="UHG185" s="395"/>
      <c r="UHH185" s="395"/>
      <c r="UHI185" s="395"/>
      <c r="UHJ185" s="395"/>
      <c r="UHK185" s="395"/>
      <c r="UHL185" s="395"/>
      <c r="UHM185" s="395"/>
      <c r="UHN185" s="395"/>
      <c r="UHO185" s="395"/>
      <c r="UHP185" s="395"/>
      <c r="UHQ185" s="395"/>
      <c r="UHR185" s="395"/>
      <c r="UHS185" s="395"/>
      <c r="UHT185" s="395"/>
      <c r="UHU185" s="395"/>
      <c r="UHV185" s="395"/>
      <c r="UHW185" s="395"/>
      <c r="UHX185" s="395"/>
      <c r="UHY185" s="395"/>
      <c r="UHZ185" s="395"/>
      <c r="UIA185" s="395"/>
      <c r="UIB185" s="395"/>
      <c r="UIC185" s="395"/>
      <c r="UID185" s="395"/>
      <c r="UIE185" s="395"/>
      <c r="UIF185" s="395"/>
      <c r="UIG185" s="395"/>
      <c r="UIH185" s="395"/>
      <c r="UII185" s="395"/>
      <c r="UIJ185" s="395"/>
      <c r="UIK185" s="395"/>
      <c r="UIL185" s="395"/>
      <c r="UIM185" s="395"/>
      <c r="UIN185" s="395"/>
      <c r="UIO185" s="395"/>
      <c r="UIP185" s="395"/>
      <c r="UIQ185" s="395"/>
      <c r="UIR185" s="395"/>
      <c r="UIS185" s="395"/>
      <c r="UIT185" s="395"/>
      <c r="UIU185" s="395"/>
      <c r="UIV185" s="395"/>
      <c r="UIW185" s="395"/>
      <c r="UIX185" s="395"/>
      <c r="UIY185" s="395"/>
      <c r="UIZ185" s="395"/>
      <c r="UJA185" s="395"/>
      <c r="UJB185" s="395"/>
      <c r="UJC185" s="395"/>
      <c r="UJD185" s="395"/>
      <c r="UJE185" s="395"/>
      <c r="UJF185" s="395"/>
      <c r="UJG185" s="395"/>
      <c r="UJH185" s="395"/>
      <c r="UJI185" s="395"/>
      <c r="UJJ185" s="395"/>
      <c r="UJK185" s="395"/>
      <c r="UJL185" s="395"/>
      <c r="UJM185" s="395"/>
      <c r="UJN185" s="395"/>
      <c r="UJO185" s="395"/>
      <c r="UJP185" s="395"/>
      <c r="UJQ185" s="395"/>
      <c r="UJR185" s="395"/>
      <c r="UJS185" s="395"/>
      <c r="UJT185" s="395"/>
      <c r="UJU185" s="395"/>
      <c r="UJV185" s="395"/>
      <c r="UJW185" s="395"/>
      <c r="UJX185" s="395"/>
      <c r="UJY185" s="395"/>
      <c r="UJZ185" s="395"/>
      <c r="UKA185" s="395"/>
      <c r="UKB185" s="395"/>
      <c r="UKC185" s="395"/>
      <c r="UKD185" s="395"/>
      <c r="UKE185" s="395"/>
      <c r="UKF185" s="395"/>
      <c r="UKG185" s="395"/>
      <c r="UKH185" s="395"/>
      <c r="UKI185" s="395"/>
      <c r="UKJ185" s="395"/>
      <c r="UKK185" s="395"/>
      <c r="UKL185" s="395"/>
      <c r="UKM185" s="395"/>
      <c r="UKN185" s="395"/>
      <c r="UKO185" s="395"/>
      <c r="UKP185" s="395"/>
      <c r="UKQ185" s="395"/>
      <c r="UKR185" s="395"/>
      <c r="UKS185" s="395"/>
      <c r="UKT185" s="395"/>
      <c r="UKU185" s="395"/>
      <c r="UKV185" s="395"/>
      <c r="UKW185" s="395"/>
      <c r="UKX185" s="395"/>
      <c r="UKY185" s="395"/>
      <c r="UKZ185" s="395"/>
      <c r="ULA185" s="395"/>
      <c r="ULB185" s="395"/>
      <c r="ULC185" s="395"/>
      <c r="ULD185" s="395"/>
      <c r="ULE185" s="395"/>
      <c r="ULF185" s="395"/>
      <c r="ULG185" s="395"/>
      <c r="ULH185" s="395"/>
      <c r="ULI185" s="395"/>
      <c r="ULJ185" s="395"/>
      <c r="ULK185" s="395"/>
      <c r="ULL185" s="395"/>
      <c r="ULM185" s="395"/>
      <c r="ULN185" s="395"/>
      <c r="ULO185" s="395"/>
      <c r="ULP185" s="395"/>
      <c r="ULQ185" s="395"/>
      <c r="ULR185" s="395"/>
      <c r="ULS185" s="395"/>
      <c r="ULT185" s="395"/>
      <c r="ULU185" s="395"/>
      <c r="ULV185" s="395"/>
      <c r="ULW185" s="395"/>
      <c r="ULX185" s="395"/>
      <c r="ULY185" s="395"/>
      <c r="ULZ185" s="395"/>
      <c r="UMA185" s="395"/>
      <c r="UMB185" s="395"/>
      <c r="UMC185" s="395"/>
      <c r="UMD185" s="395"/>
      <c r="UME185" s="395"/>
      <c r="UMF185" s="395"/>
      <c r="UMG185" s="395"/>
      <c r="UMH185" s="395"/>
      <c r="UMI185" s="395"/>
      <c r="UMJ185" s="395"/>
      <c r="UMK185" s="395"/>
      <c r="UML185" s="395"/>
      <c r="UMM185" s="395"/>
      <c r="UMN185" s="395"/>
      <c r="UMO185" s="395"/>
      <c r="UMP185" s="395"/>
      <c r="UMQ185" s="395"/>
      <c r="UMR185" s="395"/>
      <c r="UMS185" s="395"/>
      <c r="UMT185" s="395"/>
      <c r="UMU185" s="395"/>
      <c r="UMV185" s="395"/>
      <c r="UMW185" s="395"/>
      <c r="UMX185" s="395"/>
      <c r="UMY185" s="395"/>
      <c r="UMZ185" s="395"/>
      <c r="UNA185" s="395"/>
      <c r="UNB185" s="395"/>
      <c r="UNC185" s="395"/>
      <c r="UND185" s="395"/>
      <c r="UNE185" s="395"/>
      <c r="UNF185" s="395"/>
      <c r="UNG185" s="395"/>
      <c r="UNH185" s="395"/>
      <c r="UNI185" s="395"/>
      <c r="UNJ185" s="395"/>
      <c r="UNK185" s="395"/>
      <c r="UNL185" s="395"/>
      <c r="UNM185" s="395"/>
      <c r="UNN185" s="395"/>
      <c r="UNO185" s="395"/>
      <c r="UNP185" s="395"/>
      <c r="UNQ185" s="395"/>
      <c r="UNR185" s="395"/>
      <c r="UNS185" s="395"/>
      <c r="UNT185" s="395"/>
      <c r="UNU185" s="395"/>
      <c r="UNV185" s="395"/>
      <c r="UNW185" s="395"/>
      <c r="UNX185" s="395"/>
      <c r="UNY185" s="395"/>
      <c r="UNZ185" s="395"/>
      <c r="UOA185" s="395"/>
      <c r="UOB185" s="395"/>
      <c r="UOC185" s="395"/>
      <c r="UOD185" s="395"/>
      <c r="UOE185" s="395"/>
      <c r="UOF185" s="395"/>
      <c r="UOG185" s="395"/>
      <c r="UOH185" s="395"/>
      <c r="UOI185" s="395"/>
      <c r="UOJ185" s="395"/>
      <c r="UOK185" s="395"/>
      <c r="UOL185" s="395"/>
      <c r="UOM185" s="395"/>
      <c r="UON185" s="395"/>
      <c r="UOO185" s="395"/>
      <c r="UOP185" s="395"/>
      <c r="UOQ185" s="395"/>
      <c r="UOR185" s="395"/>
      <c r="UOS185" s="395"/>
      <c r="UOT185" s="395"/>
      <c r="UOU185" s="395"/>
      <c r="UOV185" s="395"/>
      <c r="UOW185" s="395"/>
      <c r="UOX185" s="395"/>
      <c r="UOY185" s="395"/>
      <c r="UOZ185" s="395"/>
      <c r="UPA185" s="395"/>
      <c r="UPB185" s="395"/>
      <c r="UPC185" s="395"/>
      <c r="UPD185" s="395"/>
      <c r="UPE185" s="395"/>
      <c r="UPF185" s="395"/>
      <c r="UPG185" s="395"/>
      <c r="UPH185" s="395"/>
      <c r="UPI185" s="395"/>
      <c r="UPJ185" s="395"/>
      <c r="UPK185" s="395"/>
      <c r="UPL185" s="395"/>
      <c r="UPM185" s="395"/>
      <c r="UPN185" s="395"/>
      <c r="UPO185" s="395"/>
      <c r="UPP185" s="395"/>
      <c r="UPQ185" s="395"/>
      <c r="UPR185" s="395"/>
      <c r="UPS185" s="395"/>
      <c r="UPT185" s="395"/>
      <c r="UPU185" s="395"/>
      <c r="UPV185" s="395"/>
      <c r="UPW185" s="395"/>
      <c r="UPX185" s="395"/>
      <c r="UPY185" s="395"/>
      <c r="UPZ185" s="395"/>
      <c r="UQA185" s="395"/>
      <c r="UQB185" s="395"/>
      <c r="UQC185" s="395"/>
      <c r="UQD185" s="395"/>
      <c r="UQE185" s="395"/>
      <c r="UQF185" s="395"/>
      <c r="UQG185" s="395"/>
      <c r="UQH185" s="395"/>
      <c r="UQI185" s="395"/>
      <c r="UQJ185" s="395"/>
      <c r="UQK185" s="395"/>
      <c r="UQL185" s="395"/>
      <c r="UQM185" s="395"/>
      <c r="UQN185" s="395"/>
      <c r="UQO185" s="395"/>
      <c r="UQP185" s="395"/>
      <c r="UQQ185" s="395"/>
      <c r="UQR185" s="395"/>
      <c r="UQS185" s="395"/>
      <c r="UQT185" s="395"/>
      <c r="UQU185" s="395"/>
      <c r="UQV185" s="395"/>
      <c r="UQW185" s="395"/>
      <c r="UQX185" s="395"/>
      <c r="UQY185" s="395"/>
      <c r="UQZ185" s="395"/>
      <c r="URA185" s="395"/>
      <c r="URB185" s="395"/>
      <c r="URC185" s="395"/>
      <c r="URD185" s="395"/>
      <c r="URE185" s="395"/>
      <c r="URF185" s="395"/>
      <c r="URG185" s="395"/>
      <c r="URH185" s="395"/>
      <c r="URI185" s="395"/>
      <c r="URJ185" s="395"/>
      <c r="URK185" s="395"/>
      <c r="URL185" s="395"/>
      <c r="URM185" s="395"/>
      <c r="URN185" s="395"/>
      <c r="URO185" s="395"/>
      <c r="URP185" s="395"/>
      <c r="URQ185" s="395"/>
      <c r="URR185" s="395"/>
      <c r="URS185" s="395"/>
      <c r="URT185" s="395"/>
      <c r="URU185" s="395"/>
      <c r="URV185" s="395"/>
      <c r="URW185" s="395"/>
      <c r="URX185" s="395"/>
      <c r="URY185" s="395"/>
      <c r="URZ185" s="395"/>
      <c r="USA185" s="395"/>
      <c r="USB185" s="395"/>
      <c r="USC185" s="395"/>
      <c r="USD185" s="395"/>
      <c r="USE185" s="395"/>
      <c r="USF185" s="395"/>
      <c r="USG185" s="395"/>
      <c r="USH185" s="395"/>
      <c r="USI185" s="395"/>
      <c r="USJ185" s="395"/>
      <c r="USK185" s="395"/>
      <c r="USL185" s="395"/>
      <c r="USM185" s="395"/>
      <c r="USN185" s="395"/>
      <c r="USO185" s="395"/>
      <c r="USP185" s="395"/>
      <c r="USQ185" s="395"/>
      <c r="USR185" s="395"/>
      <c r="USS185" s="395"/>
      <c r="UST185" s="395"/>
      <c r="USU185" s="395"/>
      <c r="USV185" s="395"/>
      <c r="USW185" s="395"/>
      <c r="USX185" s="395"/>
      <c r="USY185" s="395"/>
      <c r="USZ185" s="395"/>
      <c r="UTA185" s="395"/>
      <c r="UTB185" s="395"/>
      <c r="UTC185" s="395"/>
      <c r="UTD185" s="395"/>
      <c r="UTE185" s="395"/>
      <c r="UTF185" s="395"/>
      <c r="UTG185" s="395"/>
      <c r="UTH185" s="395"/>
      <c r="UTI185" s="395"/>
      <c r="UTJ185" s="395"/>
      <c r="UTK185" s="395"/>
      <c r="UTL185" s="395"/>
      <c r="UTM185" s="395"/>
      <c r="UTN185" s="395"/>
      <c r="UTO185" s="395"/>
      <c r="UTP185" s="395"/>
      <c r="UTQ185" s="395"/>
      <c r="UTR185" s="395"/>
      <c r="UTS185" s="395"/>
      <c r="UTT185" s="395"/>
      <c r="UTU185" s="395"/>
      <c r="UTV185" s="395"/>
      <c r="UTW185" s="395"/>
      <c r="UTX185" s="395"/>
      <c r="UTY185" s="395"/>
      <c r="UTZ185" s="395"/>
      <c r="UUA185" s="395"/>
      <c r="UUB185" s="395"/>
      <c r="UUC185" s="395"/>
      <c r="UUD185" s="395"/>
      <c r="UUE185" s="395"/>
      <c r="UUF185" s="395"/>
      <c r="UUG185" s="395"/>
      <c r="UUH185" s="395"/>
      <c r="UUI185" s="395"/>
      <c r="UUJ185" s="395"/>
      <c r="UUK185" s="395"/>
      <c r="UUL185" s="395"/>
      <c r="UUM185" s="395"/>
      <c r="UUN185" s="395"/>
      <c r="UUO185" s="395"/>
      <c r="UUP185" s="395"/>
      <c r="UUQ185" s="395"/>
      <c r="UUR185" s="395"/>
      <c r="UUS185" s="395"/>
      <c r="UUT185" s="395"/>
      <c r="UUU185" s="395"/>
      <c r="UUV185" s="395"/>
      <c r="UUW185" s="395"/>
      <c r="UUX185" s="395"/>
      <c r="UUY185" s="395"/>
      <c r="UUZ185" s="395"/>
      <c r="UVA185" s="395"/>
      <c r="UVB185" s="395"/>
      <c r="UVC185" s="395"/>
      <c r="UVD185" s="395"/>
      <c r="UVE185" s="395"/>
      <c r="UVF185" s="395"/>
      <c r="UVG185" s="395"/>
      <c r="UVH185" s="395"/>
      <c r="UVI185" s="395"/>
      <c r="UVJ185" s="395"/>
      <c r="UVK185" s="395"/>
      <c r="UVL185" s="395"/>
      <c r="UVM185" s="395"/>
      <c r="UVN185" s="395"/>
      <c r="UVO185" s="395"/>
      <c r="UVP185" s="395"/>
      <c r="UVQ185" s="395"/>
      <c r="UVR185" s="395"/>
      <c r="UVS185" s="395"/>
      <c r="UVT185" s="395"/>
      <c r="UVU185" s="395"/>
      <c r="UVV185" s="395"/>
      <c r="UVW185" s="395"/>
      <c r="UVX185" s="395"/>
      <c r="UVY185" s="395"/>
      <c r="UVZ185" s="395"/>
      <c r="UWA185" s="395"/>
      <c r="UWB185" s="395"/>
      <c r="UWC185" s="395"/>
      <c r="UWD185" s="395"/>
      <c r="UWE185" s="395"/>
      <c r="UWF185" s="395"/>
      <c r="UWG185" s="395"/>
      <c r="UWH185" s="395"/>
      <c r="UWI185" s="395"/>
      <c r="UWJ185" s="395"/>
      <c r="UWK185" s="395"/>
      <c r="UWL185" s="395"/>
      <c r="UWM185" s="395"/>
      <c r="UWN185" s="395"/>
      <c r="UWO185" s="395"/>
      <c r="UWP185" s="395"/>
      <c r="UWQ185" s="395"/>
      <c r="UWR185" s="395"/>
      <c r="UWS185" s="395"/>
      <c r="UWT185" s="395"/>
      <c r="UWU185" s="395"/>
      <c r="UWV185" s="395"/>
      <c r="UWW185" s="395"/>
      <c r="UWX185" s="395"/>
      <c r="UWY185" s="395"/>
      <c r="UWZ185" s="395"/>
      <c r="UXA185" s="395"/>
      <c r="UXB185" s="395"/>
      <c r="UXC185" s="395"/>
      <c r="UXD185" s="395"/>
      <c r="UXE185" s="395"/>
      <c r="UXF185" s="395"/>
      <c r="UXG185" s="395"/>
      <c r="UXH185" s="395"/>
      <c r="UXI185" s="395"/>
      <c r="UXJ185" s="395"/>
      <c r="UXK185" s="395"/>
      <c r="UXL185" s="395"/>
      <c r="UXM185" s="395"/>
      <c r="UXN185" s="395"/>
      <c r="UXO185" s="395"/>
      <c r="UXP185" s="395"/>
      <c r="UXQ185" s="395"/>
      <c r="UXR185" s="395"/>
      <c r="UXS185" s="395"/>
      <c r="UXT185" s="395"/>
      <c r="UXU185" s="395"/>
      <c r="UXV185" s="395"/>
      <c r="UXW185" s="395"/>
      <c r="UXX185" s="395"/>
      <c r="UXY185" s="395"/>
      <c r="UXZ185" s="395"/>
      <c r="UYA185" s="395"/>
      <c r="UYB185" s="395"/>
      <c r="UYC185" s="395"/>
      <c r="UYD185" s="395"/>
      <c r="UYE185" s="395"/>
      <c r="UYF185" s="395"/>
      <c r="UYG185" s="395"/>
      <c r="UYH185" s="395"/>
      <c r="UYI185" s="395"/>
      <c r="UYJ185" s="395"/>
      <c r="UYK185" s="395"/>
      <c r="UYL185" s="395"/>
      <c r="UYM185" s="395"/>
      <c r="UYN185" s="395"/>
      <c r="UYO185" s="395"/>
      <c r="UYP185" s="395"/>
      <c r="UYQ185" s="395"/>
      <c r="UYR185" s="395"/>
      <c r="UYS185" s="395"/>
      <c r="UYT185" s="395"/>
      <c r="UYU185" s="395"/>
      <c r="UYV185" s="395"/>
      <c r="UYW185" s="395"/>
      <c r="UYX185" s="395"/>
      <c r="UYY185" s="395"/>
      <c r="UYZ185" s="395"/>
      <c r="UZA185" s="395"/>
      <c r="UZB185" s="395"/>
      <c r="UZC185" s="395"/>
      <c r="UZD185" s="395"/>
      <c r="UZE185" s="395"/>
      <c r="UZF185" s="395"/>
      <c r="UZG185" s="395"/>
      <c r="UZH185" s="395"/>
      <c r="UZI185" s="395"/>
      <c r="UZJ185" s="395"/>
      <c r="UZK185" s="395"/>
      <c r="UZL185" s="395"/>
      <c r="UZM185" s="395"/>
      <c r="UZN185" s="395"/>
      <c r="UZO185" s="395"/>
      <c r="UZP185" s="395"/>
      <c r="UZQ185" s="395"/>
      <c r="UZR185" s="395"/>
      <c r="UZS185" s="395"/>
      <c r="UZT185" s="395"/>
      <c r="UZU185" s="395"/>
      <c r="UZV185" s="395"/>
      <c r="UZW185" s="395"/>
      <c r="UZX185" s="395"/>
      <c r="UZY185" s="395"/>
      <c r="UZZ185" s="395"/>
      <c r="VAA185" s="395"/>
      <c r="VAB185" s="395"/>
      <c r="VAC185" s="395"/>
      <c r="VAD185" s="395"/>
      <c r="VAE185" s="395"/>
      <c r="VAF185" s="395"/>
      <c r="VAG185" s="395"/>
      <c r="VAH185" s="395"/>
      <c r="VAI185" s="395"/>
      <c r="VAJ185" s="395"/>
      <c r="VAK185" s="395"/>
      <c r="VAL185" s="395"/>
      <c r="VAM185" s="395"/>
      <c r="VAN185" s="395"/>
      <c r="VAO185" s="395"/>
      <c r="VAP185" s="395"/>
      <c r="VAQ185" s="395"/>
      <c r="VAR185" s="395"/>
      <c r="VAS185" s="395"/>
      <c r="VAT185" s="395"/>
      <c r="VAU185" s="395"/>
      <c r="VAV185" s="395"/>
      <c r="VAW185" s="395"/>
      <c r="VAX185" s="395"/>
      <c r="VAY185" s="395"/>
      <c r="VAZ185" s="395"/>
      <c r="VBA185" s="395"/>
      <c r="VBB185" s="395"/>
      <c r="VBC185" s="395"/>
      <c r="VBD185" s="395"/>
      <c r="VBE185" s="395"/>
      <c r="VBF185" s="395"/>
      <c r="VBG185" s="395"/>
      <c r="VBH185" s="395"/>
      <c r="VBI185" s="395"/>
      <c r="VBJ185" s="395"/>
      <c r="VBK185" s="395"/>
      <c r="VBL185" s="395"/>
      <c r="VBM185" s="395"/>
      <c r="VBN185" s="395"/>
      <c r="VBO185" s="395"/>
      <c r="VBP185" s="395"/>
      <c r="VBQ185" s="395"/>
      <c r="VBR185" s="395"/>
      <c r="VBS185" s="395"/>
      <c r="VBT185" s="395"/>
      <c r="VBU185" s="395"/>
      <c r="VBV185" s="395"/>
      <c r="VBW185" s="395"/>
      <c r="VBX185" s="395"/>
      <c r="VBY185" s="395"/>
      <c r="VBZ185" s="395"/>
      <c r="VCA185" s="395"/>
      <c r="VCB185" s="395"/>
      <c r="VCC185" s="395"/>
      <c r="VCD185" s="395"/>
      <c r="VCE185" s="395"/>
      <c r="VCF185" s="395"/>
      <c r="VCG185" s="395"/>
      <c r="VCH185" s="395"/>
      <c r="VCI185" s="395"/>
      <c r="VCJ185" s="395"/>
      <c r="VCK185" s="395"/>
      <c r="VCL185" s="395"/>
      <c r="VCM185" s="395"/>
      <c r="VCN185" s="395"/>
      <c r="VCO185" s="395"/>
      <c r="VCP185" s="395"/>
      <c r="VCQ185" s="395"/>
      <c r="VCR185" s="395"/>
      <c r="VCS185" s="395"/>
      <c r="VCT185" s="395"/>
      <c r="VCU185" s="395"/>
      <c r="VCV185" s="395"/>
      <c r="VCW185" s="395"/>
      <c r="VCX185" s="395"/>
      <c r="VCY185" s="395"/>
      <c r="VCZ185" s="395"/>
      <c r="VDA185" s="395"/>
      <c r="VDB185" s="395"/>
      <c r="VDC185" s="395"/>
      <c r="VDD185" s="395"/>
      <c r="VDE185" s="395"/>
      <c r="VDF185" s="395"/>
      <c r="VDG185" s="395"/>
      <c r="VDH185" s="395"/>
      <c r="VDI185" s="395"/>
      <c r="VDJ185" s="395"/>
      <c r="VDK185" s="395"/>
      <c r="VDL185" s="395"/>
      <c r="VDM185" s="395"/>
      <c r="VDN185" s="395"/>
      <c r="VDO185" s="395"/>
      <c r="VDP185" s="395"/>
      <c r="VDQ185" s="395"/>
      <c r="VDR185" s="395"/>
      <c r="VDS185" s="395"/>
      <c r="VDT185" s="395"/>
      <c r="VDU185" s="395"/>
      <c r="VDV185" s="395"/>
      <c r="VDW185" s="395"/>
      <c r="VDX185" s="395"/>
      <c r="VDY185" s="395"/>
      <c r="VDZ185" s="395"/>
      <c r="VEA185" s="395"/>
      <c r="VEB185" s="395"/>
      <c r="VEC185" s="395"/>
      <c r="VED185" s="395"/>
      <c r="VEE185" s="395"/>
      <c r="VEF185" s="395"/>
      <c r="VEG185" s="395"/>
      <c r="VEH185" s="395"/>
      <c r="VEI185" s="395"/>
      <c r="VEJ185" s="395"/>
      <c r="VEK185" s="395"/>
      <c r="VEL185" s="395"/>
      <c r="VEM185" s="395"/>
      <c r="VEN185" s="395"/>
      <c r="VEO185" s="395"/>
      <c r="VEP185" s="395"/>
      <c r="VEQ185" s="395"/>
      <c r="VER185" s="395"/>
      <c r="VES185" s="395"/>
      <c r="VET185" s="395"/>
      <c r="VEU185" s="395"/>
      <c r="VEV185" s="395"/>
      <c r="VEW185" s="395"/>
      <c r="VEX185" s="395"/>
      <c r="VEY185" s="395"/>
      <c r="VEZ185" s="395"/>
      <c r="VFA185" s="395"/>
      <c r="VFB185" s="395"/>
      <c r="VFC185" s="395"/>
      <c r="VFD185" s="395"/>
      <c r="VFE185" s="395"/>
      <c r="VFF185" s="395"/>
      <c r="VFG185" s="395"/>
      <c r="VFH185" s="395"/>
      <c r="VFI185" s="395"/>
      <c r="VFJ185" s="395"/>
      <c r="VFK185" s="395"/>
      <c r="VFL185" s="395"/>
      <c r="VFM185" s="395"/>
      <c r="VFN185" s="395"/>
      <c r="VFO185" s="395"/>
      <c r="VFP185" s="395"/>
      <c r="VFQ185" s="395"/>
      <c r="VFR185" s="395"/>
      <c r="VFS185" s="395"/>
      <c r="VFT185" s="395"/>
      <c r="VFU185" s="395"/>
      <c r="VFV185" s="395"/>
      <c r="VFW185" s="395"/>
      <c r="VFX185" s="395"/>
      <c r="VFY185" s="395"/>
      <c r="VFZ185" s="395"/>
      <c r="VGA185" s="395"/>
      <c r="VGB185" s="395"/>
      <c r="VGC185" s="395"/>
      <c r="VGD185" s="395"/>
      <c r="VGE185" s="395"/>
      <c r="VGF185" s="395"/>
      <c r="VGG185" s="395"/>
      <c r="VGH185" s="395"/>
      <c r="VGI185" s="395"/>
      <c r="VGJ185" s="395"/>
      <c r="VGK185" s="395"/>
      <c r="VGL185" s="395"/>
      <c r="VGM185" s="395"/>
      <c r="VGN185" s="395"/>
      <c r="VGO185" s="395"/>
      <c r="VGP185" s="395"/>
      <c r="VGQ185" s="395"/>
      <c r="VGR185" s="395"/>
      <c r="VGS185" s="395"/>
      <c r="VGT185" s="395"/>
      <c r="VGU185" s="395"/>
      <c r="VGV185" s="395"/>
      <c r="VGW185" s="395"/>
      <c r="VGX185" s="395"/>
      <c r="VGY185" s="395"/>
      <c r="VGZ185" s="395"/>
      <c r="VHA185" s="395"/>
      <c r="VHB185" s="395"/>
      <c r="VHC185" s="395"/>
      <c r="VHD185" s="395"/>
      <c r="VHE185" s="395"/>
      <c r="VHF185" s="395"/>
      <c r="VHG185" s="395"/>
      <c r="VHH185" s="395"/>
      <c r="VHI185" s="395"/>
      <c r="VHJ185" s="395"/>
      <c r="VHK185" s="395"/>
      <c r="VHL185" s="395"/>
      <c r="VHM185" s="395"/>
      <c r="VHN185" s="395"/>
      <c r="VHO185" s="395"/>
      <c r="VHP185" s="395"/>
      <c r="VHQ185" s="395"/>
      <c r="VHR185" s="395"/>
      <c r="VHS185" s="395"/>
      <c r="VHT185" s="395"/>
      <c r="VHU185" s="395"/>
      <c r="VHV185" s="395"/>
      <c r="VHW185" s="395"/>
      <c r="VHX185" s="395"/>
      <c r="VHY185" s="395"/>
      <c r="VHZ185" s="395"/>
      <c r="VIA185" s="395"/>
      <c r="VIB185" s="395"/>
      <c r="VIC185" s="395"/>
      <c r="VID185" s="395"/>
      <c r="VIE185" s="395"/>
      <c r="VIF185" s="395"/>
      <c r="VIG185" s="395"/>
      <c r="VIH185" s="395"/>
      <c r="VII185" s="395"/>
      <c r="VIJ185" s="395"/>
      <c r="VIK185" s="395"/>
      <c r="VIL185" s="395"/>
      <c r="VIM185" s="395"/>
      <c r="VIN185" s="395"/>
      <c r="VIO185" s="395"/>
      <c r="VIP185" s="395"/>
      <c r="VIQ185" s="395"/>
      <c r="VIR185" s="395"/>
      <c r="VIS185" s="395"/>
      <c r="VIT185" s="395"/>
      <c r="VIU185" s="395"/>
      <c r="VIV185" s="395"/>
      <c r="VIW185" s="395"/>
      <c r="VIX185" s="395"/>
      <c r="VIY185" s="395"/>
      <c r="VIZ185" s="395"/>
      <c r="VJA185" s="395"/>
      <c r="VJB185" s="395"/>
      <c r="VJC185" s="395"/>
      <c r="VJD185" s="395"/>
      <c r="VJE185" s="395"/>
      <c r="VJF185" s="395"/>
      <c r="VJG185" s="395"/>
      <c r="VJH185" s="395"/>
      <c r="VJI185" s="395"/>
      <c r="VJJ185" s="395"/>
      <c r="VJK185" s="395"/>
      <c r="VJL185" s="395"/>
      <c r="VJM185" s="395"/>
      <c r="VJN185" s="395"/>
      <c r="VJO185" s="395"/>
      <c r="VJP185" s="395"/>
      <c r="VJQ185" s="395"/>
      <c r="VJR185" s="395"/>
      <c r="VJS185" s="395"/>
      <c r="VJT185" s="395"/>
      <c r="VJU185" s="395"/>
      <c r="VJV185" s="395"/>
      <c r="VJW185" s="395"/>
      <c r="VJX185" s="395"/>
      <c r="VJY185" s="395"/>
      <c r="VJZ185" s="395"/>
      <c r="VKA185" s="395"/>
      <c r="VKB185" s="395"/>
      <c r="VKC185" s="395"/>
      <c r="VKD185" s="395"/>
      <c r="VKE185" s="395"/>
      <c r="VKF185" s="395"/>
      <c r="VKG185" s="395"/>
      <c r="VKH185" s="395"/>
      <c r="VKI185" s="395"/>
      <c r="VKJ185" s="395"/>
      <c r="VKK185" s="395"/>
      <c r="VKL185" s="395"/>
      <c r="VKM185" s="395"/>
      <c r="VKN185" s="395"/>
      <c r="VKO185" s="395"/>
      <c r="VKP185" s="395"/>
      <c r="VKQ185" s="395"/>
      <c r="VKR185" s="395"/>
      <c r="VKS185" s="395"/>
      <c r="VKT185" s="395"/>
      <c r="VKU185" s="395"/>
      <c r="VKV185" s="395"/>
      <c r="VKW185" s="395"/>
      <c r="VKX185" s="395"/>
      <c r="VKY185" s="395"/>
      <c r="VKZ185" s="395"/>
      <c r="VLA185" s="395"/>
      <c r="VLB185" s="395"/>
      <c r="VLC185" s="395"/>
      <c r="VLD185" s="395"/>
      <c r="VLE185" s="395"/>
      <c r="VLF185" s="395"/>
      <c r="VLG185" s="395"/>
      <c r="VLH185" s="395"/>
      <c r="VLI185" s="395"/>
      <c r="VLJ185" s="395"/>
      <c r="VLK185" s="395"/>
      <c r="VLL185" s="395"/>
      <c r="VLM185" s="395"/>
      <c r="VLN185" s="395"/>
      <c r="VLO185" s="395"/>
      <c r="VLP185" s="395"/>
      <c r="VLQ185" s="395"/>
      <c r="VLR185" s="395"/>
      <c r="VLS185" s="395"/>
      <c r="VLT185" s="395"/>
      <c r="VLU185" s="395"/>
      <c r="VLV185" s="395"/>
      <c r="VLW185" s="395"/>
      <c r="VLX185" s="395"/>
      <c r="VLY185" s="395"/>
      <c r="VLZ185" s="395"/>
      <c r="VMA185" s="395"/>
      <c r="VMB185" s="395"/>
      <c r="VMC185" s="395"/>
      <c r="VMD185" s="395"/>
      <c r="VME185" s="395"/>
      <c r="VMF185" s="395"/>
      <c r="VMG185" s="395"/>
      <c r="VMH185" s="395"/>
      <c r="VMI185" s="395"/>
      <c r="VMJ185" s="395"/>
      <c r="VMK185" s="395"/>
      <c r="VML185" s="395"/>
      <c r="VMM185" s="395"/>
      <c r="VMN185" s="395"/>
      <c r="VMO185" s="395"/>
      <c r="VMP185" s="395"/>
      <c r="VMQ185" s="395"/>
      <c r="VMR185" s="395"/>
      <c r="VMS185" s="395"/>
      <c r="VMT185" s="395"/>
      <c r="VMU185" s="395"/>
      <c r="VMV185" s="395"/>
      <c r="VMW185" s="395"/>
      <c r="VMX185" s="395"/>
      <c r="VMY185" s="395"/>
      <c r="VMZ185" s="395"/>
      <c r="VNA185" s="395"/>
      <c r="VNB185" s="395"/>
      <c r="VNC185" s="395"/>
      <c r="VND185" s="395"/>
      <c r="VNE185" s="395"/>
      <c r="VNF185" s="395"/>
      <c r="VNG185" s="395"/>
      <c r="VNH185" s="395"/>
      <c r="VNI185" s="395"/>
      <c r="VNJ185" s="395"/>
      <c r="VNK185" s="395"/>
      <c r="VNL185" s="395"/>
      <c r="VNM185" s="395"/>
      <c r="VNN185" s="395"/>
      <c r="VNO185" s="395"/>
      <c r="VNP185" s="395"/>
      <c r="VNQ185" s="395"/>
      <c r="VNR185" s="395"/>
      <c r="VNS185" s="395"/>
      <c r="VNT185" s="395"/>
      <c r="VNU185" s="395"/>
      <c r="VNV185" s="395"/>
      <c r="VNW185" s="395"/>
      <c r="VNX185" s="395"/>
      <c r="VNY185" s="395"/>
      <c r="VNZ185" s="395"/>
      <c r="VOA185" s="395"/>
      <c r="VOB185" s="395"/>
      <c r="VOC185" s="395"/>
      <c r="VOD185" s="395"/>
      <c r="VOE185" s="395"/>
      <c r="VOF185" s="395"/>
      <c r="VOG185" s="395"/>
      <c r="VOH185" s="395"/>
      <c r="VOI185" s="395"/>
      <c r="VOJ185" s="395"/>
      <c r="VOK185" s="395"/>
      <c r="VOL185" s="395"/>
      <c r="VOM185" s="395"/>
      <c r="VON185" s="395"/>
      <c r="VOO185" s="395"/>
      <c r="VOP185" s="395"/>
      <c r="VOQ185" s="395"/>
      <c r="VOR185" s="395"/>
      <c r="VOS185" s="395"/>
      <c r="VOT185" s="395"/>
      <c r="VOU185" s="395"/>
      <c r="VOV185" s="395"/>
      <c r="VOW185" s="395"/>
      <c r="VOX185" s="395"/>
      <c r="VOY185" s="395"/>
      <c r="VOZ185" s="395"/>
      <c r="VPA185" s="395"/>
      <c r="VPB185" s="395"/>
      <c r="VPC185" s="395"/>
      <c r="VPD185" s="395"/>
      <c r="VPE185" s="395"/>
      <c r="VPF185" s="395"/>
      <c r="VPG185" s="395"/>
      <c r="VPH185" s="395"/>
      <c r="VPI185" s="395"/>
      <c r="VPJ185" s="395"/>
      <c r="VPK185" s="395"/>
      <c r="VPL185" s="395"/>
      <c r="VPM185" s="395"/>
      <c r="VPN185" s="395"/>
      <c r="VPO185" s="395"/>
      <c r="VPP185" s="395"/>
      <c r="VPQ185" s="395"/>
      <c r="VPR185" s="395"/>
      <c r="VPS185" s="395"/>
      <c r="VPT185" s="395"/>
      <c r="VPU185" s="395"/>
      <c r="VPV185" s="395"/>
      <c r="VPW185" s="395"/>
      <c r="VPX185" s="395"/>
      <c r="VPY185" s="395"/>
      <c r="VPZ185" s="395"/>
      <c r="VQA185" s="395"/>
      <c r="VQB185" s="395"/>
      <c r="VQC185" s="395"/>
      <c r="VQD185" s="395"/>
      <c r="VQE185" s="395"/>
      <c r="VQF185" s="395"/>
      <c r="VQG185" s="395"/>
      <c r="VQH185" s="395"/>
      <c r="VQI185" s="395"/>
      <c r="VQJ185" s="395"/>
      <c r="VQK185" s="395"/>
      <c r="VQL185" s="395"/>
      <c r="VQM185" s="395"/>
      <c r="VQN185" s="395"/>
      <c r="VQO185" s="395"/>
      <c r="VQP185" s="395"/>
      <c r="VQQ185" s="395"/>
      <c r="VQR185" s="395"/>
      <c r="VQS185" s="395"/>
      <c r="VQT185" s="395"/>
      <c r="VQU185" s="395"/>
      <c r="VQV185" s="395"/>
      <c r="VQW185" s="395"/>
      <c r="VQX185" s="395"/>
      <c r="VQY185" s="395"/>
      <c r="VQZ185" s="395"/>
      <c r="VRA185" s="395"/>
      <c r="VRB185" s="395"/>
      <c r="VRC185" s="395"/>
      <c r="VRD185" s="395"/>
      <c r="VRE185" s="395"/>
      <c r="VRF185" s="395"/>
      <c r="VRG185" s="395"/>
      <c r="VRH185" s="395"/>
      <c r="VRI185" s="395"/>
      <c r="VRJ185" s="395"/>
      <c r="VRK185" s="395"/>
      <c r="VRL185" s="395"/>
      <c r="VRM185" s="395"/>
      <c r="VRN185" s="395"/>
      <c r="VRO185" s="395"/>
      <c r="VRP185" s="395"/>
      <c r="VRQ185" s="395"/>
      <c r="VRR185" s="395"/>
      <c r="VRS185" s="395"/>
      <c r="VRT185" s="395"/>
      <c r="VRU185" s="395"/>
      <c r="VRV185" s="395"/>
      <c r="VRW185" s="395"/>
      <c r="VRX185" s="395"/>
      <c r="VRY185" s="395"/>
      <c r="VRZ185" s="395"/>
      <c r="VSA185" s="395"/>
      <c r="VSB185" s="395"/>
      <c r="VSC185" s="395"/>
      <c r="VSD185" s="395"/>
      <c r="VSE185" s="395"/>
      <c r="VSF185" s="395"/>
      <c r="VSG185" s="395"/>
      <c r="VSH185" s="395"/>
      <c r="VSI185" s="395"/>
      <c r="VSJ185" s="395"/>
      <c r="VSK185" s="395"/>
      <c r="VSL185" s="395"/>
      <c r="VSM185" s="395"/>
      <c r="VSN185" s="395"/>
      <c r="VSO185" s="395"/>
      <c r="VSP185" s="395"/>
      <c r="VSQ185" s="395"/>
      <c r="VSR185" s="395"/>
      <c r="VSS185" s="395"/>
      <c r="VST185" s="395"/>
      <c r="VSU185" s="395"/>
      <c r="VSV185" s="395"/>
      <c r="VSW185" s="395"/>
      <c r="VSX185" s="395"/>
      <c r="VSY185" s="395"/>
      <c r="VSZ185" s="395"/>
      <c r="VTA185" s="395"/>
      <c r="VTB185" s="395"/>
      <c r="VTC185" s="395"/>
      <c r="VTD185" s="395"/>
      <c r="VTE185" s="395"/>
      <c r="VTF185" s="395"/>
      <c r="VTG185" s="395"/>
      <c r="VTH185" s="395"/>
      <c r="VTI185" s="395"/>
      <c r="VTJ185" s="395"/>
      <c r="VTK185" s="395"/>
      <c r="VTL185" s="395"/>
      <c r="VTM185" s="395"/>
      <c r="VTN185" s="395"/>
      <c r="VTO185" s="395"/>
      <c r="VTP185" s="395"/>
      <c r="VTQ185" s="395"/>
      <c r="VTR185" s="395"/>
      <c r="VTS185" s="395"/>
      <c r="VTT185" s="395"/>
      <c r="VTU185" s="395"/>
      <c r="VTV185" s="395"/>
      <c r="VTW185" s="395"/>
      <c r="VTX185" s="395"/>
      <c r="VTY185" s="395"/>
      <c r="VTZ185" s="395"/>
      <c r="VUA185" s="395"/>
      <c r="VUB185" s="395"/>
      <c r="VUC185" s="395"/>
      <c r="VUD185" s="395"/>
      <c r="VUE185" s="395"/>
      <c r="VUF185" s="395"/>
      <c r="VUG185" s="395"/>
      <c r="VUH185" s="395"/>
      <c r="VUI185" s="395"/>
      <c r="VUJ185" s="395"/>
      <c r="VUK185" s="395"/>
      <c r="VUL185" s="395"/>
      <c r="VUM185" s="395"/>
      <c r="VUN185" s="395"/>
      <c r="VUO185" s="395"/>
      <c r="VUP185" s="395"/>
      <c r="VUQ185" s="395"/>
      <c r="VUR185" s="395"/>
      <c r="VUS185" s="395"/>
      <c r="VUT185" s="395"/>
      <c r="VUU185" s="395"/>
      <c r="VUV185" s="395"/>
      <c r="VUW185" s="395"/>
      <c r="VUX185" s="395"/>
      <c r="VUY185" s="395"/>
      <c r="VUZ185" s="395"/>
      <c r="VVA185" s="395"/>
      <c r="VVB185" s="395"/>
      <c r="VVC185" s="395"/>
      <c r="VVD185" s="395"/>
      <c r="VVE185" s="395"/>
      <c r="VVF185" s="395"/>
      <c r="VVG185" s="395"/>
      <c r="VVH185" s="395"/>
      <c r="VVI185" s="395"/>
      <c r="VVJ185" s="395"/>
      <c r="VVK185" s="395"/>
      <c r="VVL185" s="395"/>
      <c r="VVM185" s="395"/>
      <c r="VVN185" s="395"/>
      <c r="VVO185" s="395"/>
      <c r="VVP185" s="395"/>
      <c r="VVQ185" s="395"/>
      <c r="VVR185" s="395"/>
      <c r="VVS185" s="395"/>
      <c r="VVT185" s="395"/>
      <c r="VVU185" s="395"/>
      <c r="VVV185" s="395"/>
      <c r="VVW185" s="395"/>
      <c r="VVX185" s="395"/>
      <c r="VVY185" s="395"/>
      <c r="VVZ185" s="395"/>
      <c r="VWA185" s="395"/>
      <c r="VWB185" s="395"/>
      <c r="VWC185" s="395"/>
      <c r="VWD185" s="395"/>
      <c r="VWE185" s="395"/>
      <c r="VWF185" s="395"/>
      <c r="VWG185" s="395"/>
      <c r="VWH185" s="395"/>
      <c r="VWI185" s="395"/>
      <c r="VWJ185" s="395"/>
      <c r="VWK185" s="395"/>
      <c r="VWL185" s="395"/>
      <c r="VWM185" s="395"/>
      <c r="VWN185" s="395"/>
      <c r="VWO185" s="395"/>
      <c r="VWP185" s="395"/>
      <c r="VWQ185" s="395"/>
      <c r="VWR185" s="395"/>
      <c r="VWS185" s="395"/>
      <c r="VWT185" s="395"/>
      <c r="VWU185" s="395"/>
      <c r="VWV185" s="395"/>
      <c r="VWW185" s="395"/>
      <c r="VWX185" s="395"/>
      <c r="VWY185" s="395"/>
      <c r="VWZ185" s="395"/>
      <c r="VXA185" s="395"/>
      <c r="VXB185" s="395"/>
      <c r="VXC185" s="395"/>
      <c r="VXD185" s="395"/>
      <c r="VXE185" s="395"/>
      <c r="VXF185" s="395"/>
      <c r="VXG185" s="395"/>
      <c r="VXH185" s="395"/>
      <c r="VXI185" s="395"/>
      <c r="VXJ185" s="395"/>
      <c r="VXK185" s="395"/>
      <c r="VXL185" s="395"/>
      <c r="VXM185" s="395"/>
      <c r="VXN185" s="395"/>
      <c r="VXO185" s="395"/>
      <c r="VXP185" s="395"/>
      <c r="VXQ185" s="395"/>
      <c r="VXR185" s="395"/>
      <c r="VXS185" s="395"/>
      <c r="VXT185" s="395"/>
      <c r="VXU185" s="395"/>
      <c r="VXV185" s="395"/>
      <c r="VXW185" s="395"/>
      <c r="VXX185" s="395"/>
      <c r="VXY185" s="395"/>
      <c r="VXZ185" s="395"/>
      <c r="VYA185" s="395"/>
      <c r="VYB185" s="395"/>
      <c r="VYC185" s="395"/>
      <c r="VYD185" s="395"/>
      <c r="VYE185" s="395"/>
      <c r="VYF185" s="395"/>
      <c r="VYG185" s="395"/>
      <c r="VYH185" s="395"/>
      <c r="VYI185" s="395"/>
      <c r="VYJ185" s="395"/>
      <c r="VYK185" s="395"/>
      <c r="VYL185" s="395"/>
      <c r="VYM185" s="395"/>
      <c r="VYN185" s="395"/>
      <c r="VYO185" s="395"/>
      <c r="VYP185" s="395"/>
      <c r="VYQ185" s="395"/>
      <c r="VYR185" s="395"/>
      <c r="VYS185" s="395"/>
      <c r="VYT185" s="395"/>
      <c r="VYU185" s="395"/>
      <c r="VYV185" s="395"/>
      <c r="VYW185" s="395"/>
      <c r="VYX185" s="395"/>
      <c r="VYY185" s="395"/>
      <c r="VYZ185" s="395"/>
      <c r="VZA185" s="395"/>
      <c r="VZB185" s="395"/>
      <c r="VZC185" s="395"/>
      <c r="VZD185" s="395"/>
      <c r="VZE185" s="395"/>
      <c r="VZF185" s="395"/>
      <c r="VZG185" s="395"/>
      <c r="VZH185" s="395"/>
      <c r="VZI185" s="395"/>
      <c r="VZJ185" s="395"/>
      <c r="VZK185" s="395"/>
      <c r="VZL185" s="395"/>
      <c r="VZM185" s="395"/>
      <c r="VZN185" s="395"/>
      <c r="VZO185" s="395"/>
      <c r="VZP185" s="395"/>
      <c r="VZQ185" s="395"/>
      <c r="VZR185" s="395"/>
      <c r="VZS185" s="395"/>
      <c r="VZT185" s="395"/>
      <c r="VZU185" s="395"/>
      <c r="VZV185" s="395"/>
      <c r="VZW185" s="395"/>
      <c r="VZX185" s="395"/>
      <c r="VZY185" s="395"/>
      <c r="VZZ185" s="395"/>
      <c r="WAA185" s="395"/>
      <c r="WAB185" s="395"/>
      <c r="WAC185" s="395"/>
      <c r="WAD185" s="395"/>
      <c r="WAE185" s="395"/>
      <c r="WAF185" s="395"/>
      <c r="WAG185" s="395"/>
      <c r="WAH185" s="395"/>
      <c r="WAI185" s="395"/>
      <c r="WAJ185" s="395"/>
      <c r="WAK185" s="395"/>
      <c r="WAL185" s="395"/>
      <c r="WAM185" s="395"/>
      <c r="WAN185" s="395"/>
      <c r="WAO185" s="395"/>
      <c r="WAP185" s="395"/>
      <c r="WAQ185" s="395"/>
      <c r="WAR185" s="395"/>
      <c r="WAS185" s="395"/>
      <c r="WAT185" s="395"/>
      <c r="WAU185" s="395"/>
      <c r="WAV185" s="395"/>
      <c r="WAW185" s="395"/>
      <c r="WAX185" s="395"/>
      <c r="WAY185" s="395"/>
      <c r="WAZ185" s="395"/>
      <c r="WBA185" s="395"/>
      <c r="WBB185" s="395"/>
      <c r="WBC185" s="395"/>
      <c r="WBD185" s="395"/>
      <c r="WBE185" s="395"/>
      <c r="WBF185" s="395"/>
      <c r="WBG185" s="395"/>
      <c r="WBH185" s="395"/>
      <c r="WBI185" s="395"/>
      <c r="WBJ185" s="395"/>
      <c r="WBK185" s="395"/>
      <c r="WBL185" s="395"/>
      <c r="WBM185" s="395"/>
      <c r="WBN185" s="395"/>
      <c r="WBO185" s="395"/>
      <c r="WBP185" s="395"/>
      <c r="WBQ185" s="395"/>
      <c r="WBR185" s="395"/>
      <c r="WBS185" s="395"/>
      <c r="WBT185" s="395"/>
      <c r="WBU185" s="395"/>
      <c r="WBV185" s="395"/>
      <c r="WBW185" s="395"/>
      <c r="WBX185" s="395"/>
      <c r="WBY185" s="395"/>
      <c r="WBZ185" s="395"/>
      <c r="WCA185" s="395"/>
      <c r="WCB185" s="395"/>
      <c r="WCC185" s="395"/>
      <c r="WCD185" s="395"/>
      <c r="WCE185" s="395"/>
      <c r="WCF185" s="395"/>
      <c r="WCG185" s="395"/>
      <c r="WCH185" s="395"/>
      <c r="WCI185" s="395"/>
      <c r="WCJ185" s="395"/>
      <c r="WCK185" s="395"/>
      <c r="WCL185" s="395"/>
      <c r="WCM185" s="395"/>
      <c r="WCN185" s="395"/>
      <c r="WCO185" s="395"/>
      <c r="WCP185" s="395"/>
      <c r="WCQ185" s="395"/>
      <c r="WCR185" s="395"/>
      <c r="WCS185" s="395"/>
      <c r="WCT185" s="395"/>
      <c r="WCU185" s="395"/>
      <c r="WCV185" s="395"/>
      <c r="WCW185" s="395"/>
      <c r="WCX185" s="395"/>
      <c r="WCY185" s="395"/>
      <c r="WCZ185" s="395"/>
      <c r="WDA185" s="395"/>
      <c r="WDB185" s="395"/>
      <c r="WDC185" s="395"/>
      <c r="WDD185" s="395"/>
      <c r="WDE185" s="395"/>
      <c r="WDF185" s="395"/>
      <c r="WDG185" s="395"/>
      <c r="WDH185" s="395"/>
      <c r="WDI185" s="395"/>
      <c r="WDJ185" s="395"/>
      <c r="WDK185" s="395"/>
      <c r="WDL185" s="395"/>
      <c r="WDM185" s="395"/>
      <c r="WDN185" s="395"/>
      <c r="WDO185" s="395"/>
      <c r="WDP185" s="395"/>
      <c r="WDQ185" s="395"/>
      <c r="WDR185" s="395"/>
      <c r="WDS185" s="395"/>
      <c r="WDT185" s="395"/>
      <c r="WDU185" s="395"/>
      <c r="WDV185" s="395"/>
      <c r="WDW185" s="395"/>
      <c r="WDX185" s="395"/>
      <c r="WDY185" s="395"/>
      <c r="WDZ185" s="395"/>
      <c r="WEA185" s="395"/>
      <c r="WEB185" s="395"/>
      <c r="WEC185" s="395"/>
      <c r="WED185" s="395"/>
      <c r="WEE185" s="395"/>
      <c r="WEF185" s="395"/>
      <c r="WEG185" s="395"/>
      <c r="WEH185" s="395"/>
      <c r="WEI185" s="395"/>
      <c r="WEJ185" s="395"/>
      <c r="WEK185" s="395"/>
      <c r="WEL185" s="395"/>
      <c r="WEM185" s="395"/>
      <c r="WEN185" s="395"/>
      <c r="WEO185" s="395"/>
      <c r="WEP185" s="395"/>
      <c r="WEQ185" s="395"/>
      <c r="WER185" s="395"/>
      <c r="WES185" s="395"/>
      <c r="WET185" s="395"/>
      <c r="WEU185" s="395"/>
      <c r="WEV185" s="395"/>
      <c r="WEW185" s="395"/>
      <c r="WEX185" s="395"/>
      <c r="WEY185" s="395"/>
      <c r="WEZ185" s="395"/>
      <c r="WFA185" s="395"/>
      <c r="WFB185" s="395"/>
      <c r="WFC185" s="395"/>
      <c r="WFD185" s="395"/>
      <c r="WFE185" s="395"/>
      <c r="WFF185" s="395"/>
      <c r="WFG185" s="395"/>
      <c r="WFH185" s="395"/>
      <c r="WFI185" s="395"/>
      <c r="WFJ185" s="395"/>
      <c r="WFK185" s="395"/>
      <c r="WFL185" s="395"/>
      <c r="WFM185" s="395"/>
      <c r="WFN185" s="395"/>
      <c r="WFO185" s="395"/>
      <c r="WFP185" s="395"/>
      <c r="WFQ185" s="395"/>
      <c r="WFR185" s="395"/>
      <c r="WFS185" s="395"/>
      <c r="WFT185" s="395"/>
      <c r="WFU185" s="395"/>
      <c r="WFV185" s="395"/>
      <c r="WFW185" s="395"/>
      <c r="WFX185" s="395"/>
      <c r="WFY185" s="395"/>
      <c r="WFZ185" s="395"/>
      <c r="WGA185" s="395"/>
      <c r="WGB185" s="395"/>
      <c r="WGC185" s="395"/>
      <c r="WGD185" s="395"/>
      <c r="WGE185" s="395"/>
      <c r="WGF185" s="395"/>
      <c r="WGG185" s="395"/>
      <c r="WGH185" s="395"/>
      <c r="WGI185" s="395"/>
      <c r="WGJ185" s="395"/>
      <c r="WGK185" s="395"/>
      <c r="WGL185" s="395"/>
      <c r="WGM185" s="395"/>
      <c r="WGN185" s="395"/>
      <c r="WGO185" s="395"/>
      <c r="WGP185" s="395"/>
      <c r="WGQ185" s="395"/>
      <c r="WGR185" s="395"/>
      <c r="WGS185" s="395"/>
      <c r="WGT185" s="395"/>
      <c r="WGU185" s="395"/>
      <c r="WGV185" s="395"/>
      <c r="WGW185" s="395"/>
      <c r="WGX185" s="395"/>
      <c r="WGY185" s="395"/>
      <c r="WGZ185" s="395"/>
      <c r="WHA185" s="395"/>
      <c r="WHB185" s="395"/>
      <c r="WHC185" s="395"/>
      <c r="WHD185" s="395"/>
      <c r="WHE185" s="395"/>
      <c r="WHF185" s="395"/>
      <c r="WHG185" s="395"/>
      <c r="WHH185" s="395"/>
      <c r="WHI185" s="395"/>
      <c r="WHJ185" s="395"/>
      <c r="WHK185" s="395"/>
      <c r="WHL185" s="395"/>
      <c r="WHM185" s="395"/>
      <c r="WHN185" s="395"/>
      <c r="WHO185" s="395"/>
      <c r="WHP185" s="395"/>
      <c r="WHQ185" s="395"/>
      <c r="WHR185" s="395"/>
      <c r="WHS185" s="395"/>
      <c r="WHT185" s="395"/>
      <c r="WHU185" s="395"/>
      <c r="WHV185" s="395"/>
      <c r="WHW185" s="395"/>
      <c r="WHX185" s="395"/>
      <c r="WHY185" s="395"/>
      <c r="WHZ185" s="395"/>
      <c r="WIA185" s="395"/>
      <c r="WIB185" s="395"/>
      <c r="WIC185" s="395"/>
      <c r="WID185" s="395"/>
      <c r="WIE185" s="395"/>
      <c r="WIF185" s="395"/>
      <c r="WIG185" s="395"/>
      <c r="WIH185" s="395"/>
      <c r="WII185" s="395"/>
      <c r="WIJ185" s="395"/>
      <c r="WIK185" s="395"/>
      <c r="WIL185" s="395"/>
      <c r="WIM185" s="395"/>
      <c r="WIN185" s="395"/>
      <c r="WIO185" s="395"/>
      <c r="WIP185" s="395"/>
      <c r="WIQ185" s="395"/>
      <c r="WIR185" s="395"/>
      <c r="WIS185" s="395"/>
      <c r="WIT185" s="395"/>
      <c r="WIU185" s="395"/>
      <c r="WIV185" s="395"/>
      <c r="WIW185" s="395"/>
      <c r="WIX185" s="395"/>
      <c r="WIY185" s="395"/>
      <c r="WIZ185" s="395"/>
      <c r="WJA185" s="395"/>
      <c r="WJB185" s="395"/>
      <c r="WJC185" s="395"/>
      <c r="WJD185" s="395"/>
      <c r="WJE185" s="395"/>
      <c r="WJF185" s="395"/>
      <c r="WJG185" s="395"/>
      <c r="WJH185" s="395"/>
      <c r="WJI185" s="395"/>
      <c r="WJJ185" s="395"/>
      <c r="WJK185" s="395"/>
      <c r="WJL185" s="395"/>
      <c r="WJM185" s="395"/>
      <c r="WJN185" s="395"/>
      <c r="WJO185" s="395"/>
      <c r="WJP185" s="395"/>
      <c r="WJQ185" s="395"/>
      <c r="WJR185" s="395"/>
      <c r="WJS185" s="395"/>
      <c r="WJT185" s="395"/>
      <c r="WJU185" s="395"/>
      <c r="WJV185" s="395"/>
      <c r="WJW185" s="395"/>
      <c r="WJX185" s="395"/>
      <c r="WJY185" s="395"/>
      <c r="WJZ185" s="395"/>
      <c r="WKA185" s="395"/>
      <c r="WKB185" s="395"/>
      <c r="WKC185" s="395"/>
      <c r="WKD185" s="395"/>
      <c r="WKE185" s="395"/>
      <c r="WKF185" s="395"/>
      <c r="WKG185" s="395"/>
      <c r="WKH185" s="395"/>
      <c r="WKI185" s="395"/>
      <c r="WKJ185" s="395"/>
      <c r="WKK185" s="395"/>
      <c r="WKL185" s="395"/>
      <c r="WKM185" s="395"/>
      <c r="WKN185" s="395"/>
      <c r="WKO185" s="395"/>
      <c r="WKP185" s="395"/>
      <c r="WKQ185" s="395"/>
      <c r="WKR185" s="395"/>
      <c r="WKS185" s="395"/>
      <c r="WKT185" s="395"/>
      <c r="WKU185" s="395"/>
      <c r="WKV185" s="395"/>
      <c r="WKW185" s="395"/>
      <c r="WKX185" s="395"/>
      <c r="WKY185" s="395"/>
      <c r="WKZ185" s="395"/>
      <c r="WLA185" s="395"/>
      <c r="WLB185" s="395"/>
      <c r="WLC185" s="395"/>
      <c r="WLD185" s="395"/>
      <c r="WLE185" s="395"/>
      <c r="WLF185" s="395"/>
      <c r="WLG185" s="395"/>
      <c r="WLH185" s="395"/>
      <c r="WLI185" s="395"/>
      <c r="WLJ185" s="395"/>
      <c r="WLK185" s="395"/>
      <c r="WLL185" s="395"/>
      <c r="WLM185" s="395"/>
      <c r="WLN185" s="395"/>
      <c r="WLO185" s="395"/>
      <c r="WLP185" s="395"/>
      <c r="WLQ185" s="395"/>
      <c r="WLR185" s="395"/>
      <c r="WLS185" s="395"/>
      <c r="WLT185" s="395"/>
      <c r="WLU185" s="395"/>
      <c r="WLV185" s="395"/>
      <c r="WLW185" s="395"/>
      <c r="WLX185" s="395"/>
      <c r="WLY185" s="395"/>
      <c r="WLZ185" s="395"/>
      <c r="WMA185" s="395"/>
      <c r="WMB185" s="395"/>
      <c r="WMC185" s="395"/>
      <c r="WMD185" s="395"/>
      <c r="WME185" s="395"/>
      <c r="WMF185" s="395"/>
      <c r="WMG185" s="395"/>
      <c r="WMH185" s="395"/>
      <c r="WMI185" s="395"/>
      <c r="WMJ185" s="395"/>
      <c r="WMK185" s="395"/>
      <c r="WML185" s="395"/>
      <c r="WMM185" s="395"/>
      <c r="WMN185" s="395"/>
      <c r="WMO185" s="395"/>
      <c r="WMP185" s="395"/>
      <c r="WMQ185" s="395"/>
      <c r="WMR185" s="395"/>
      <c r="WMS185" s="395"/>
      <c r="WMT185" s="395"/>
      <c r="WMU185" s="395"/>
      <c r="WMV185" s="395"/>
      <c r="WMW185" s="395"/>
      <c r="WMX185" s="395"/>
      <c r="WMY185" s="395"/>
      <c r="WMZ185" s="395"/>
      <c r="WNA185" s="395"/>
      <c r="WNB185" s="395"/>
      <c r="WNC185" s="395"/>
      <c r="WND185" s="395"/>
      <c r="WNE185" s="395"/>
      <c r="WNF185" s="395"/>
      <c r="WNG185" s="395"/>
      <c r="WNH185" s="395"/>
      <c r="WNI185" s="395"/>
      <c r="WNJ185" s="395"/>
      <c r="WNK185" s="395"/>
      <c r="WNL185" s="395"/>
      <c r="WNM185" s="395"/>
      <c r="WNN185" s="395"/>
      <c r="WNO185" s="395"/>
      <c r="WNP185" s="395"/>
      <c r="WNQ185" s="395"/>
      <c r="WNR185" s="395"/>
      <c r="WNS185" s="395"/>
      <c r="WNT185" s="395"/>
      <c r="WNU185" s="395"/>
      <c r="WNV185" s="395"/>
      <c r="WNW185" s="395"/>
      <c r="WNX185" s="395"/>
      <c r="WNY185" s="395"/>
      <c r="WNZ185" s="395"/>
      <c r="WOA185" s="395"/>
      <c r="WOB185" s="395"/>
      <c r="WOC185" s="395"/>
      <c r="WOD185" s="395"/>
      <c r="WOE185" s="395"/>
      <c r="WOF185" s="395"/>
      <c r="WOG185" s="395"/>
      <c r="WOH185" s="395"/>
      <c r="WOI185" s="395"/>
      <c r="WOJ185" s="395"/>
      <c r="WOK185" s="395"/>
      <c r="WOL185" s="395"/>
      <c r="WOM185" s="395"/>
      <c r="WON185" s="395"/>
      <c r="WOO185" s="395"/>
      <c r="WOP185" s="395"/>
      <c r="WOQ185" s="395"/>
      <c r="WOR185" s="395"/>
      <c r="WOS185" s="395"/>
      <c r="WOT185" s="395"/>
      <c r="WOU185" s="395"/>
      <c r="WOV185" s="395"/>
      <c r="WOW185" s="395"/>
      <c r="WOX185" s="395"/>
      <c r="WOY185" s="395"/>
      <c r="WOZ185" s="395"/>
      <c r="WPA185" s="395"/>
      <c r="WPB185" s="395"/>
      <c r="WPC185" s="395"/>
      <c r="WPD185" s="395"/>
      <c r="WPE185" s="395"/>
      <c r="WPF185" s="395"/>
      <c r="WPG185" s="395"/>
      <c r="WPH185" s="395"/>
      <c r="WPI185" s="395"/>
      <c r="WPJ185" s="395"/>
      <c r="WPK185" s="395"/>
      <c r="WPL185" s="395"/>
      <c r="WPM185" s="395"/>
      <c r="WPN185" s="395"/>
      <c r="WPO185" s="395"/>
      <c r="WPP185" s="395"/>
      <c r="WPQ185" s="395"/>
      <c r="WPR185" s="395"/>
      <c r="WPS185" s="395"/>
      <c r="WPT185" s="395"/>
      <c r="WPU185" s="395"/>
      <c r="WPV185" s="395"/>
      <c r="WPW185" s="395"/>
      <c r="WPX185" s="395"/>
      <c r="WPY185" s="395"/>
      <c r="WPZ185" s="395"/>
      <c r="WQA185" s="395"/>
      <c r="WQB185" s="395"/>
      <c r="WQC185" s="395"/>
      <c r="WQD185" s="395"/>
      <c r="WQE185" s="395"/>
      <c r="WQF185" s="395"/>
      <c r="WQG185" s="395"/>
      <c r="WQH185" s="395"/>
      <c r="WQI185" s="395"/>
      <c r="WQJ185" s="395"/>
      <c r="WQK185" s="395"/>
      <c r="WQL185" s="395"/>
      <c r="WQM185" s="395"/>
      <c r="WQN185" s="395"/>
      <c r="WQO185" s="395"/>
      <c r="WQP185" s="395"/>
      <c r="WQQ185" s="395"/>
      <c r="WQR185" s="395"/>
      <c r="WQS185" s="395"/>
      <c r="WQT185" s="395"/>
      <c r="WQU185" s="395"/>
      <c r="WQV185" s="395"/>
      <c r="WQW185" s="395"/>
      <c r="WQX185" s="395"/>
      <c r="WQY185" s="395"/>
      <c r="WQZ185" s="395"/>
      <c r="WRA185" s="395"/>
      <c r="WRB185" s="395"/>
      <c r="WRC185" s="395"/>
      <c r="WRD185" s="395"/>
      <c r="WRE185" s="395"/>
      <c r="WRF185" s="395"/>
      <c r="WRG185" s="395"/>
      <c r="WRH185" s="395"/>
      <c r="WRI185" s="395"/>
      <c r="WRJ185" s="395"/>
      <c r="WRK185" s="395"/>
      <c r="WRL185" s="395"/>
      <c r="WRM185" s="395"/>
      <c r="WRN185" s="395"/>
      <c r="WRO185" s="395"/>
      <c r="WRP185" s="395"/>
      <c r="WRQ185" s="395"/>
      <c r="WRR185" s="395"/>
      <c r="WRS185" s="395"/>
      <c r="WRT185" s="395"/>
      <c r="WRU185" s="395"/>
      <c r="WRV185" s="395"/>
      <c r="WRW185" s="395"/>
      <c r="WRX185" s="395"/>
      <c r="WRY185" s="395"/>
      <c r="WRZ185" s="395"/>
      <c r="WSA185" s="395"/>
      <c r="WSB185" s="395"/>
      <c r="WSC185" s="395"/>
      <c r="WSD185" s="395"/>
      <c r="WSE185" s="395"/>
      <c r="WSF185" s="395"/>
      <c r="WSG185" s="395"/>
      <c r="WSH185" s="395"/>
      <c r="WSI185" s="395"/>
      <c r="WSJ185" s="395"/>
      <c r="WSK185" s="395"/>
      <c r="WSL185" s="395"/>
      <c r="WSM185" s="395"/>
      <c r="WSN185" s="395"/>
      <c r="WSO185" s="395"/>
      <c r="WSP185" s="395"/>
      <c r="WSQ185" s="395"/>
      <c r="WSR185" s="395"/>
      <c r="WSS185" s="395"/>
      <c r="WST185" s="395"/>
      <c r="WSU185" s="395"/>
      <c r="WSV185" s="395"/>
      <c r="WSW185" s="395"/>
      <c r="WSX185" s="395"/>
      <c r="WSY185" s="395"/>
      <c r="WSZ185" s="395"/>
      <c r="WTA185" s="395"/>
      <c r="WTB185" s="395"/>
      <c r="WTC185" s="395"/>
      <c r="WTD185" s="395"/>
      <c r="WTE185" s="395"/>
      <c r="WTF185" s="395"/>
      <c r="WTG185" s="395"/>
      <c r="WTH185" s="395"/>
      <c r="WTI185" s="395"/>
      <c r="WTJ185" s="395"/>
      <c r="WTK185" s="395"/>
      <c r="WTL185" s="395"/>
      <c r="WTM185" s="395"/>
      <c r="WTN185" s="395"/>
      <c r="WTO185" s="395"/>
      <c r="WTP185" s="395"/>
      <c r="WTQ185" s="395"/>
      <c r="WTR185" s="395"/>
      <c r="WTS185" s="395"/>
      <c r="WTT185" s="395"/>
      <c r="WTU185" s="395"/>
      <c r="WTV185" s="395"/>
      <c r="WTW185" s="395"/>
      <c r="WTX185" s="395"/>
      <c r="WTY185" s="395"/>
      <c r="WTZ185" s="395"/>
      <c r="WUA185" s="395"/>
      <c r="WUB185" s="395"/>
      <c r="WUC185" s="395"/>
      <c r="WUD185" s="395"/>
      <c r="WUE185" s="395"/>
      <c r="WUF185" s="395"/>
      <c r="WUG185" s="395"/>
      <c r="WUH185" s="395"/>
      <c r="WUI185" s="395"/>
      <c r="WUJ185" s="395"/>
      <c r="WUK185" s="395"/>
      <c r="WUL185" s="395"/>
      <c r="WUM185" s="395"/>
      <c r="WUN185" s="395"/>
      <c r="WUO185" s="395"/>
      <c r="WUP185" s="395"/>
      <c r="WUQ185" s="395"/>
      <c r="WUR185" s="395"/>
      <c r="WUS185" s="395"/>
      <c r="WUT185" s="395"/>
      <c r="WUU185" s="395"/>
      <c r="WUV185" s="395"/>
      <c r="WUW185" s="395"/>
      <c r="WUX185" s="395"/>
      <c r="WUY185" s="395"/>
      <c r="WUZ185" s="395"/>
      <c r="WVA185" s="395"/>
      <c r="WVB185" s="395"/>
      <c r="WVC185" s="395"/>
      <c r="WVD185" s="395"/>
      <c r="WVE185" s="395"/>
      <c r="WVF185" s="395"/>
      <c r="WVG185" s="395"/>
      <c r="WVH185" s="395"/>
      <c r="WVI185" s="395"/>
      <c r="WVJ185" s="395"/>
      <c r="WVK185" s="395"/>
      <c r="WVL185" s="395"/>
      <c r="WVM185" s="395"/>
      <c r="WVN185" s="395"/>
      <c r="WVO185" s="395"/>
      <c r="WVP185" s="395"/>
      <c r="WVQ185" s="395"/>
      <c r="WVR185" s="395"/>
      <c r="WVS185" s="395"/>
      <c r="WVT185" s="395"/>
      <c r="WVU185" s="395"/>
      <c r="WVV185" s="395"/>
      <c r="WVW185" s="395"/>
      <c r="WVX185" s="395"/>
      <c r="WVY185" s="395"/>
      <c r="WVZ185" s="395"/>
      <c r="WWA185" s="395"/>
      <c r="WWB185" s="395"/>
    </row>
    <row r="186" spans="1:16148" x14ac:dyDescent="0.2">
      <c r="A186" s="323"/>
      <c r="B186" s="324"/>
      <c r="C186" s="324"/>
      <c r="D186" s="324"/>
      <c r="E186" s="324"/>
      <c r="F186" s="324"/>
      <c r="G186" s="324"/>
      <c r="H186" s="324"/>
      <c r="I186" s="324"/>
      <c r="J186" s="324"/>
      <c r="K186" s="324"/>
      <c r="L186" s="324"/>
      <c r="M186" s="324"/>
      <c r="N186" s="324"/>
      <c r="O186" s="324"/>
      <c r="P186" s="324"/>
      <c r="Q186" s="324"/>
      <c r="R186" s="325"/>
      <c r="S186" s="320"/>
    </row>
    <row r="187" spans="1:16148" s="384" customFormat="1" x14ac:dyDescent="0.2">
      <c r="A187" s="363" t="s">
        <v>2395</v>
      </c>
      <c r="B187" s="367"/>
      <c r="C187" s="367"/>
      <c r="D187" s="367"/>
      <c r="E187" s="367"/>
      <c r="F187" s="367"/>
      <c r="G187" s="367"/>
      <c r="H187" s="367"/>
      <c r="I187" s="367"/>
      <c r="J187" s="367"/>
      <c r="K187" s="367"/>
      <c r="L187" s="367"/>
      <c r="M187" s="367"/>
      <c r="N187" s="367"/>
      <c r="O187" s="367"/>
      <c r="P187" s="367"/>
      <c r="Q187" s="367"/>
      <c r="R187" s="368"/>
      <c r="S187" s="386"/>
    </row>
    <row r="188" spans="1:16148" x14ac:dyDescent="0.2">
      <c r="A188" s="444" t="s">
        <v>1099</v>
      </c>
      <c r="B188" s="383"/>
      <c r="C188" s="383"/>
      <c r="D188" s="383"/>
      <c r="E188" s="383"/>
      <c r="F188" s="383"/>
      <c r="G188" s="383">
        <f>G196+G203+G210</f>
        <v>7670483</v>
      </c>
      <c r="H188" s="384"/>
      <c r="I188" s="384"/>
      <c r="J188" s="384"/>
      <c r="K188" s="384"/>
      <c r="L188" s="384"/>
      <c r="M188" s="384"/>
      <c r="N188" s="384"/>
      <c r="O188" s="384"/>
      <c r="P188" s="384"/>
      <c r="Q188" s="383">
        <f>Q196+Q203+Q210</f>
        <v>-7437318</v>
      </c>
      <c r="R188" s="385"/>
      <c r="S188" s="376"/>
    </row>
    <row r="189" spans="1:16148" x14ac:dyDescent="0.2">
      <c r="A189" s="445" t="s">
        <v>2397</v>
      </c>
      <c r="B189" s="326"/>
      <c r="C189" s="326"/>
      <c r="D189" s="326"/>
      <c r="E189" s="326"/>
      <c r="F189" s="326"/>
      <c r="G189" s="383">
        <f>G197+G204+G211</f>
        <v>3.8352415</v>
      </c>
      <c r="H189" s="324"/>
      <c r="I189" s="324"/>
      <c r="J189" s="324"/>
      <c r="K189" s="324"/>
      <c r="L189" s="324"/>
      <c r="M189" s="324"/>
      <c r="N189" s="324"/>
      <c r="O189" s="324"/>
      <c r="P189" s="324"/>
      <c r="Q189" s="383">
        <f>Q197+Q204+Q211</f>
        <v>-0.74373180000000005</v>
      </c>
      <c r="R189" s="325"/>
      <c r="S189" s="376"/>
    </row>
    <row r="190" spans="1:16148" x14ac:dyDescent="0.2">
      <c r="A190" s="323"/>
      <c r="B190" s="326"/>
      <c r="C190" s="326"/>
      <c r="D190" s="326"/>
      <c r="E190" s="326"/>
      <c r="F190" s="326"/>
      <c r="G190" s="326"/>
      <c r="H190" s="324"/>
      <c r="I190" s="324"/>
      <c r="J190" s="324"/>
      <c r="K190" s="324"/>
      <c r="L190" s="324"/>
      <c r="M190" s="324"/>
      <c r="N190" s="324"/>
      <c r="O190" s="324"/>
      <c r="P190" s="324"/>
      <c r="Q190" s="324"/>
      <c r="R190" s="325"/>
      <c r="S190" s="376"/>
    </row>
    <row r="191" spans="1:16148" x14ac:dyDescent="0.2">
      <c r="A191" s="363" t="s">
        <v>2399</v>
      </c>
      <c r="B191" s="364"/>
      <c r="C191" s="364"/>
      <c r="D191" s="364"/>
      <c r="E191" s="364"/>
      <c r="F191" s="364"/>
      <c r="G191" s="364"/>
      <c r="H191" s="367"/>
      <c r="I191" s="367"/>
      <c r="J191" s="367"/>
      <c r="K191" s="367"/>
      <c r="L191" s="367"/>
      <c r="M191" s="367"/>
      <c r="N191" s="367"/>
      <c r="O191" s="367"/>
      <c r="P191" s="367"/>
      <c r="Q191" s="367"/>
      <c r="R191" s="368"/>
      <c r="S191" s="376"/>
    </row>
    <row r="192" spans="1:16148" s="367" customFormat="1" x14ac:dyDescent="0.2">
      <c r="A192" s="447" t="s">
        <v>1019</v>
      </c>
      <c r="B192" s="364"/>
      <c r="C192" s="364"/>
      <c r="D192" s="364"/>
      <c r="E192" s="364"/>
      <c r="F192" s="364"/>
      <c r="G192" s="364"/>
      <c r="R192" s="368"/>
      <c r="S192" s="75"/>
    </row>
    <row r="193" spans="1:19" x14ac:dyDescent="0.2">
      <c r="A193" s="446" t="s">
        <v>2396</v>
      </c>
      <c r="B193" s="326"/>
      <c r="C193" s="326"/>
      <c r="D193" s="326"/>
      <c r="E193" s="326"/>
      <c r="F193" s="326"/>
      <c r="G193" s="326"/>
      <c r="H193" s="324"/>
      <c r="I193" s="324"/>
      <c r="J193" s="324"/>
      <c r="K193" s="324"/>
      <c r="L193" s="324"/>
      <c r="M193" s="324"/>
      <c r="N193" s="324"/>
      <c r="O193" s="324"/>
      <c r="P193" s="324"/>
      <c r="Q193" s="324"/>
      <c r="R193" s="325"/>
      <c r="S193" s="376"/>
    </row>
    <row r="194" spans="1:19" x14ac:dyDescent="0.2">
      <c r="A194" s="446" t="s">
        <v>1015</v>
      </c>
      <c r="B194" s="326"/>
      <c r="C194" s="326"/>
      <c r="D194" s="326"/>
      <c r="E194" s="326"/>
      <c r="F194" s="326"/>
      <c r="G194" s="326"/>
      <c r="H194" s="324"/>
      <c r="I194" s="324"/>
      <c r="J194" s="324"/>
      <c r="K194" s="324"/>
      <c r="L194" s="324"/>
      <c r="M194" s="324"/>
      <c r="N194" s="324"/>
      <c r="O194" s="324"/>
      <c r="P194" s="324"/>
      <c r="Q194" s="324"/>
      <c r="R194" s="325"/>
      <c r="S194" s="376"/>
    </row>
    <row r="195" spans="1:19" x14ac:dyDescent="0.2">
      <c r="A195" s="446" t="s">
        <v>1014</v>
      </c>
      <c r="B195" s="326"/>
      <c r="C195" s="326"/>
      <c r="D195" s="326"/>
      <c r="E195" s="326"/>
      <c r="F195" s="326"/>
      <c r="G195" s="326"/>
      <c r="H195" s="324"/>
      <c r="I195" s="324"/>
      <c r="J195" s="324"/>
      <c r="K195" s="324"/>
      <c r="L195" s="324"/>
      <c r="M195" s="324"/>
      <c r="N195" s="324"/>
      <c r="O195" s="324"/>
      <c r="P195" s="324"/>
      <c r="Q195" s="324"/>
      <c r="R195" s="325"/>
      <c r="S195" s="376"/>
    </row>
    <row r="196" spans="1:19" x14ac:dyDescent="0.2">
      <c r="A196" s="448" t="s">
        <v>1099</v>
      </c>
      <c r="B196" s="326"/>
      <c r="C196" s="326"/>
      <c r="D196" s="326"/>
      <c r="E196" s="326"/>
      <c r="F196" s="326"/>
      <c r="G196" s="326"/>
      <c r="H196" s="324"/>
      <c r="I196" s="324"/>
      <c r="J196" s="324"/>
      <c r="K196" s="324"/>
      <c r="L196" s="324"/>
      <c r="M196" s="324"/>
      <c r="N196" s="324"/>
      <c r="O196" s="324"/>
      <c r="P196" s="324"/>
      <c r="Q196" s="326">
        <f>'Fund Raising History'!C15+'Fund Raising History'!C16+'Fund Raising History'!C18</f>
        <v>62682</v>
      </c>
      <c r="R196" s="325"/>
      <c r="S196" s="376"/>
    </row>
    <row r="197" spans="1:19" x14ac:dyDescent="0.2">
      <c r="A197" s="446" t="s">
        <v>2397</v>
      </c>
      <c r="B197" s="326"/>
      <c r="C197" s="326"/>
      <c r="D197" s="326"/>
      <c r="E197" s="326"/>
      <c r="F197" s="326"/>
      <c r="G197" s="326"/>
      <c r="H197" s="324"/>
      <c r="I197" s="324"/>
      <c r="J197" s="324"/>
      <c r="K197" s="324"/>
      <c r="L197" s="324"/>
      <c r="M197" s="324"/>
      <c r="N197" s="324"/>
      <c r="O197" s="324"/>
      <c r="P197" s="324"/>
      <c r="Q197" s="392">
        <f>'Fund Raising History'!F15+'Fund Raising History'!F16+'Fund Raising History'!F18</f>
        <v>6.2681999999999998E-3</v>
      </c>
      <c r="R197" s="325"/>
      <c r="S197" s="376"/>
    </row>
    <row r="198" spans="1:19" x14ac:dyDescent="0.2">
      <c r="A198" s="446" t="s">
        <v>2398</v>
      </c>
      <c r="B198" s="326"/>
      <c r="C198" s="326"/>
      <c r="D198" s="326"/>
      <c r="E198" s="326"/>
      <c r="F198" s="326"/>
      <c r="G198" s="326"/>
      <c r="H198" s="324"/>
      <c r="I198" s="324"/>
      <c r="J198" s="324"/>
      <c r="K198" s="324"/>
      <c r="L198" s="324"/>
      <c r="M198" s="324"/>
      <c r="N198" s="324"/>
      <c r="O198" s="324"/>
      <c r="P198" s="324"/>
      <c r="Q198" s="326"/>
      <c r="R198" s="325"/>
      <c r="S198" s="376"/>
    </row>
    <row r="199" spans="1:19" s="367" customFormat="1" x14ac:dyDescent="0.2">
      <c r="A199" s="447" t="s">
        <v>1031</v>
      </c>
      <c r="B199" s="364"/>
      <c r="C199" s="364"/>
      <c r="D199" s="364"/>
      <c r="E199" s="364"/>
      <c r="F199" s="364"/>
      <c r="G199" s="364"/>
      <c r="Q199" s="364"/>
      <c r="R199" s="368"/>
      <c r="S199" s="75"/>
    </row>
    <row r="200" spans="1:19" x14ac:dyDescent="0.2">
      <c r="A200" s="446" t="s">
        <v>2396</v>
      </c>
      <c r="B200" s="326"/>
      <c r="C200" s="326"/>
      <c r="D200" s="326"/>
      <c r="E200" s="326"/>
      <c r="F200" s="326"/>
      <c r="G200" s="326"/>
      <c r="H200" s="324"/>
      <c r="I200" s="324"/>
      <c r="J200" s="324"/>
      <c r="K200" s="324"/>
      <c r="L200" s="324"/>
      <c r="M200" s="324"/>
      <c r="N200" s="324"/>
      <c r="O200" s="324"/>
      <c r="P200" s="324"/>
      <c r="Q200" s="326">
        <f>Q203*Q201/10^7</f>
        <v>-179.94404692500001</v>
      </c>
      <c r="R200" s="325"/>
      <c r="S200" s="376"/>
    </row>
    <row r="201" spans="1:19" x14ac:dyDescent="0.2">
      <c r="A201" s="446" t="s">
        <v>1015</v>
      </c>
      <c r="B201" s="326"/>
      <c r="C201" s="326"/>
      <c r="D201" s="326"/>
      <c r="E201" s="326"/>
      <c r="F201" s="326"/>
      <c r="G201" s="326"/>
      <c r="H201" s="324"/>
      <c r="I201" s="324"/>
      <c r="J201" s="324"/>
      <c r="K201" s="324"/>
      <c r="L201" s="324"/>
      <c r="M201" s="324"/>
      <c r="N201" s="324"/>
      <c r="O201" s="324"/>
      <c r="P201" s="324"/>
      <c r="Q201" s="326">
        <f>'Fund Raising History'!G17</f>
        <v>239.92539590000001</v>
      </c>
      <c r="R201" s="325"/>
      <c r="S201" s="320"/>
    </row>
    <row r="202" spans="1:19" x14ac:dyDescent="0.2">
      <c r="A202" s="446" t="s">
        <v>1014</v>
      </c>
      <c r="B202" s="326"/>
      <c r="C202" s="326"/>
      <c r="D202" s="326"/>
      <c r="E202" s="326"/>
      <c r="F202" s="326"/>
      <c r="G202" s="324"/>
      <c r="H202" s="324"/>
      <c r="I202" s="324"/>
      <c r="J202" s="324"/>
      <c r="K202" s="324"/>
      <c r="L202" s="324"/>
      <c r="M202" s="324"/>
      <c r="N202" s="324"/>
      <c r="O202" s="324"/>
      <c r="P202" s="324"/>
      <c r="Q202" s="326">
        <f>'Fund Raising History'!H17</f>
        <v>1</v>
      </c>
      <c r="R202" s="325"/>
      <c r="S202" s="441"/>
    </row>
    <row r="203" spans="1:19" x14ac:dyDescent="0.2">
      <c r="A203" s="448" t="s">
        <v>1099</v>
      </c>
      <c r="B203" s="326"/>
      <c r="C203" s="326"/>
      <c r="D203" s="326"/>
      <c r="E203" s="326"/>
      <c r="F203" s="326"/>
      <c r="G203" s="324"/>
      <c r="H203" s="324"/>
      <c r="I203" s="324"/>
      <c r="J203" s="324"/>
      <c r="K203" s="324"/>
      <c r="L203" s="324"/>
      <c r="M203" s="324"/>
      <c r="N203" s="324"/>
      <c r="O203" s="324"/>
      <c r="P203" s="324"/>
      <c r="Q203" s="326">
        <f>'Fund Raising History'!C17</f>
        <v>-7500000</v>
      </c>
      <c r="R203" s="325"/>
      <c r="S203" s="441"/>
    </row>
    <row r="204" spans="1:19" x14ac:dyDescent="0.2">
      <c r="A204" s="446" t="s">
        <v>2397</v>
      </c>
      <c r="B204" s="326"/>
      <c r="C204" s="326"/>
      <c r="D204" s="326"/>
      <c r="E204" s="326"/>
      <c r="F204" s="326"/>
      <c r="G204" s="324"/>
      <c r="H204" s="324"/>
      <c r="I204" s="324"/>
      <c r="J204" s="324"/>
      <c r="K204" s="324"/>
      <c r="L204" s="324"/>
      <c r="M204" s="324"/>
      <c r="N204" s="324"/>
      <c r="O204" s="324"/>
      <c r="P204" s="324"/>
      <c r="Q204" s="392">
        <f>'Fund Raising History'!F17</f>
        <v>-0.75</v>
      </c>
      <c r="R204" s="324"/>
      <c r="S204" s="441"/>
    </row>
    <row r="205" spans="1:19" x14ac:dyDescent="0.2">
      <c r="A205" s="446" t="s">
        <v>2398</v>
      </c>
      <c r="B205" s="326"/>
      <c r="C205" s="326"/>
      <c r="D205" s="326"/>
      <c r="E205" s="326"/>
      <c r="F205" s="326"/>
      <c r="G205" s="324"/>
      <c r="H205" s="324"/>
      <c r="I205" s="324"/>
      <c r="J205" s="324"/>
      <c r="K205" s="324"/>
      <c r="L205" s="324"/>
      <c r="M205" s="324"/>
      <c r="N205" s="324"/>
      <c r="O205" s="324"/>
      <c r="P205" s="324"/>
      <c r="Q205" s="324"/>
      <c r="R205" s="324"/>
      <c r="S205" s="441"/>
    </row>
    <row r="206" spans="1:19" s="367" customFormat="1" x14ac:dyDescent="0.2">
      <c r="A206" s="447" t="s">
        <v>1046</v>
      </c>
      <c r="B206" s="364"/>
      <c r="C206" s="364"/>
      <c r="D206" s="364"/>
      <c r="E206" s="364"/>
      <c r="F206" s="364"/>
      <c r="G206" s="364"/>
      <c r="R206" s="368"/>
      <c r="S206" s="75"/>
    </row>
    <row r="207" spans="1:19" x14ac:dyDescent="0.2">
      <c r="A207" s="446" t="s">
        <v>2396</v>
      </c>
      <c r="B207" s="326"/>
      <c r="C207" s="326"/>
      <c r="D207" s="326"/>
      <c r="E207" s="326"/>
      <c r="F207" s="326"/>
      <c r="G207" s="326">
        <f>G210*G208/10^7</f>
        <v>559.4083251899998</v>
      </c>
      <c r="H207" s="326"/>
      <c r="I207" s="324"/>
      <c r="J207" s="324"/>
      <c r="K207" s="324"/>
      <c r="L207" s="324"/>
      <c r="M207" s="324"/>
      <c r="N207" s="324"/>
      <c r="O207" s="324"/>
      <c r="P207" s="324"/>
      <c r="Q207" s="324"/>
      <c r="R207" s="325"/>
      <c r="S207" s="441"/>
    </row>
    <row r="208" spans="1:19" x14ac:dyDescent="0.2">
      <c r="A208" s="446" t="s">
        <v>1015</v>
      </c>
      <c r="B208" s="326"/>
      <c r="C208" s="326"/>
      <c r="D208" s="326"/>
      <c r="E208" s="326"/>
      <c r="F208" s="324"/>
      <c r="G208" s="326">
        <f>AVERAGE('Fund Raising History'!I41:I63)</f>
        <v>729.29999999999973</v>
      </c>
      <c r="H208" s="326"/>
      <c r="I208" s="326"/>
      <c r="J208" s="326"/>
      <c r="K208" s="326"/>
      <c r="L208" s="326"/>
      <c r="M208" s="326"/>
      <c r="N208" s="326"/>
      <c r="O208" s="324"/>
      <c r="P208" s="324"/>
      <c r="Q208" s="324"/>
      <c r="R208" s="325"/>
      <c r="S208" s="441"/>
    </row>
    <row r="209" spans="1:16079" x14ac:dyDescent="0.2">
      <c r="A209" s="446" t="s">
        <v>1014</v>
      </c>
      <c r="B209" s="326"/>
      <c r="C209" s="326"/>
      <c r="D209" s="326"/>
      <c r="E209" s="326"/>
      <c r="F209" s="326"/>
      <c r="G209" s="326">
        <f>AVERAGE('Fund Raising History'!H41:H63)</f>
        <v>5</v>
      </c>
      <c r="H209" s="326"/>
      <c r="I209" s="324"/>
      <c r="J209" s="324"/>
      <c r="K209" s="324"/>
      <c r="L209" s="324"/>
      <c r="M209" s="324"/>
      <c r="N209" s="324"/>
      <c r="O209" s="324"/>
      <c r="P209" s="324"/>
      <c r="Q209" s="324"/>
      <c r="R209" s="325"/>
      <c r="S209" s="441"/>
    </row>
    <row r="210" spans="1:16079" x14ac:dyDescent="0.2">
      <c r="A210" s="448" t="s">
        <v>1099</v>
      </c>
      <c r="B210" s="326"/>
      <c r="C210" s="326"/>
      <c r="D210" s="326"/>
      <c r="E210" s="326"/>
      <c r="F210" s="326"/>
      <c r="G210" s="326">
        <f>SUM('Fund Raising History'!C41:C63)</f>
        <v>7670483</v>
      </c>
      <c r="H210" s="326"/>
      <c r="I210" s="324"/>
      <c r="J210" s="324"/>
      <c r="K210" s="324"/>
      <c r="L210" s="324"/>
      <c r="M210" s="324"/>
      <c r="N210" s="324"/>
      <c r="O210" s="324"/>
      <c r="P210" s="324"/>
      <c r="Q210" s="324"/>
      <c r="R210" s="325"/>
      <c r="S210" s="441"/>
    </row>
    <row r="211" spans="1:16079" x14ac:dyDescent="0.2">
      <c r="A211" s="446" t="s">
        <v>2397</v>
      </c>
      <c r="B211" s="326"/>
      <c r="C211" s="326"/>
      <c r="D211" s="326"/>
      <c r="E211" s="326"/>
      <c r="F211" s="326"/>
      <c r="G211" s="387">
        <f>SUM('Fund Raising History'!F41:F63)</f>
        <v>3.8352415</v>
      </c>
      <c r="H211" s="326"/>
      <c r="I211" s="324"/>
      <c r="J211" s="324"/>
      <c r="K211" s="324"/>
      <c r="L211" s="324"/>
      <c r="M211" s="324"/>
      <c r="N211" s="324"/>
      <c r="O211" s="324"/>
      <c r="P211" s="324"/>
      <c r="Q211" s="324"/>
      <c r="R211" s="325"/>
      <c r="S211" s="441"/>
    </row>
    <row r="212" spans="1:16079" x14ac:dyDescent="0.2">
      <c r="A212" s="446" t="s">
        <v>2398</v>
      </c>
      <c r="B212" s="326"/>
      <c r="C212" s="326"/>
      <c r="D212" s="326"/>
      <c r="E212" s="326"/>
      <c r="F212" s="326"/>
      <c r="G212" s="326">
        <f>SUM('Fund Raising History'!K41:K63)</f>
        <v>555.57308368999998</v>
      </c>
      <c r="H212" s="326"/>
      <c r="I212" s="324"/>
      <c r="J212" s="324"/>
      <c r="K212" s="324"/>
      <c r="L212" s="324"/>
      <c r="M212" s="324"/>
      <c r="N212" s="324"/>
      <c r="O212" s="324"/>
      <c r="P212" s="324"/>
      <c r="Q212" s="324"/>
      <c r="R212" s="325"/>
      <c r="S212" s="441"/>
    </row>
    <row r="213" spans="1:16079" ht="16" thickBot="1" x14ac:dyDescent="0.25">
      <c r="A213" s="334"/>
      <c r="B213" s="322"/>
      <c r="C213" s="322"/>
      <c r="D213" s="322"/>
      <c r="E213" s="322"/>
      <c r="F213" s="322"/>
      <c r="G213" s="322"/>
      <c r="H213" s="388"/>
      <c r="I213" s="322"/>
      <c r="J213" s="322"/>
      <c r="K213" s="322"/>
      <c r="L213" s="322"/>
      <c r="M213" s="322"/>
      <c r="N213" s="322"/>
      <c r="O213" s="322"/>
      <c r="P213" s="322"/>
      <c r="Q213" s="322"/>
      <c r="R213" s="342"/>
      <c r="S213" s="441"/>
    </row>
    <row r="214" spans="1:16079" ht="16" thickBot="1" x14ac:dyDescent="0.25">
      <c r="A214" s="320"/>
      <c r="B214" s="37"/>
      <c r="C214" s="37"/>
      <c r="D214" s="37"/>
      <c r="E214" s="37"/>
      <c r="F214" s="37"/>
      <c r="G214" s="37"/>
      <c r="H214" s="37"/>
      <c r="I214" s="320"/>
      <c r="J214" s="320"/>
      <c r="K214" s="320"/>
      <c r="L214" s="320"/>
      <c r="M214" s="320"/>
      <c r="N214" s="320"/>
      <c r="O214" s="320"/>
      <c r="P214" s="320"/>
      <c r="Q214" s="320"/>
      <c r="R214" s="320"/>
      <c r="S214" s="320"/>
    </row>
    <row r="215" spans="1:16079" ht="16" thickBot="1" x14ac:dyDescent="0.25">
      <c r="A215" s="343" t="s">
        <v>2082</v>
      </c>
      <c r="B215" s="369">
        <v>37316</v>
      </c>
      <c r="C215" s="369">
        <v>37681</v>
      </c>
      <c r="D215" s="369">
        <v>38047</v>
      </c>
      <c r="E215" s="369">
        <v>38412</v>
      </c>
      <c r="F215" s="369">
        <v>38777</v>
      </c>
      <c r="G215" s="369">
        <v>39142</v>
      </c>
      <c r="H215" s="369">
        <v>39508</v>
      </c>
      <c r="I215" s="369">
        <v>39873</v>
      </c>
      <c r="J215" s="369">
        <v>40238</v>
      </c>
      <c r="K215" s="369">
        <v>40603</v>
      </c>
      <c r="L215" s="369">
        <v>40969</v>
      </c>
      <c r="M215" s="369">
        <v>41334</v>
      </c>
      <c r="N215" s="369">
        <v>41699</v>
      </c>
      <c r="O215" s="369">
        <v>42064</v>
      </c>
      <c r="P215" s="369">
        <v>42430</v>
      </c>
      <c r="Q215" s="369">
        <v>42795</v>
      </c>
      <c r="R215" s="370">
        <v>43160</v>
      </c>
      <c r="S215" s="402"/>
    </row>
    <row r="216" spans="1:16079" s="82" customFormat="1" x14ac:dyDescent="0.2">
      <c r="A216" s="406"/>
      <c r="B216" s="405"/>
      <c r="C216" s="405"/>
      <c r="D216" s="405"/>
      <c r="E216" s="405"/>
      <c r="F216" s="405"/>
      <c r="G216" s="405"/>
      <c r="H216" s="405"/>
      <c r="I216" s="405"/>
      <c r="J216" s="405"/>
      <c r="K216" s="405"/>
      <c r="L216" s="405"/>
      <c r="M216" s="405"/>
      <c r="N216" s="405"/>
      <c r="O216" s="405"/>
      <c r="P216" s="405"/>
      <c r="Q216" s="405"/>
      <c r="R216" s="407"/>
      <c r="S216" s="39"/>
    </row>
    <row r="217" spans="1:16079" x14ac:dyDescent="0.2">
      <c r="A217" s="323" t="str">
        <f>'SA-R&amp;D'!A3</f>
        <v>Capital Expenditures</v>
      </c>
      <c r="B217" s="326">
        <f>'SA-R&amp;D'!B3</f>
        <v>7.1</v>
      </c>
      <c r="C217" s="326">
        <f>'SA-R&amp;D'!C3</f>
        <v>13.94</v>
      </c>
      <c r="D217" s="326">
        <f>'SA-R&amp;D'!D3</f>
        <v>36.340000000000003</v>
      </c>
      <c r="E217" s="326">
        <f>'SA-R&amp;D'!E3</f>
        <v>59.83</v>
      </c>
      <c r="F217" s="326">
        <f>'SA-R&amp;D'!F3</f>
        <v>41.84</v>
      </c>
      <c r="G217" s="326">
        <f>'SA-R&amp;D'!G3</f>
        <v>48.05</v>
      </c>
      <c r="H217" s="326">
        <f>'SA-R&amp;D'!H3</f>
        <v>34.65</v>
      </c>
      <c r="I217" s="326">
        <f>'SA-R&amp;D'!I3</f>
        <v>13.35</v>
      </c>
      <c r="J217" s="326">
        <f>'SA-R&amp;D'!J3</f>
        <v>22.17</v>
      </c>
      <c r="K217" s="326">
        <f>'SA-R&amp;D'!K3</f>
        <v>15.9</v>
      </c>
      <c r="L217" s="326">
        <f>'SA-R&amp;D'!L3</f>
        <v>23.61</v>
      </c>
      <c r="M217" s="326">
        <f>'SA-R&amp;D'!M3</f>
        <v>35.21</v>
      </c>
      <c r="N217" s="326">
        <f>'SA-R&amp;D'!N3</f>
        <v>37.72</v>
      </c>
      <c r="O217" s="326">
        <f>'SA-R&amp;D'!O3</f>
        <v>47.16</v>
      </c>
      <c r="P217" s="326">
        <f>'SA-R&amp;D'!P3</f>
        <v>78.94</v>
      </c>
      <c r="Q217" s="326">
        <f>'SA-R&amp;D'!Q3</f>
        <v>54.37</v>
      </c>
      <c r="R217" s="327">
        <f>'SA-R&amp;D'!R3</f>
        <v>139.22999999999999</v>
      </c>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c r="AU217" s="37"/>
      <c r="AV217" s="37"/>
      <c r="AW217" s="37"/>
      <c r="AX217" s="37"/>
      <c r="AY217" s="37"/>
      <c r="AZ217" s="37"/>
      <c r="BA217" s="37"/>
      <c r="BB217" s="37"/>
      <c r="BC217" s="37"/>
      <c r="BD217" s="37"/>
      <c r="BE217" s="37"/>
      <c r="BF217" s="37"/>
      <c r="BG217" s="37"/>
      <c r="BH217" s="37"/>
      <c r="BI217" s="37"/>
      <c r="BJ217" s="37"/>
      <c r="BK217" s="37"/>
      <c r="BL217" s="37"/>
      <c r="BM217" s="37"/>
      <c r="BN217" s="37"/>
      <c r="BO217" s="37"/>
      <c r="BP217" s="37"/>
      <c r="BQ217" s="37"/>
      <c r="BR217" s="37"/>
      <c r="BS217" s="37"/>
      <c r="BT217" s="37"/>
      <c r="BU217" s="37"/>
      <c r="BV217" s="37"/>
      <c r="BW217" s="37"/>
      <c r="BX217" s="37"/>
      <c r="BY217" s="37"/>
      <c r="BZ217" s="37"/>
      <c r="CA217" s="37"/>
      <c r="CB217" s="37"/>
      <c r="CC217" s="37"/>
      <c r="CD217" s="37"/>
      <c r="CE217" s="37"/>
      <c r="CF217" s="37"/>
      <c r="CG217" s="37"/>
      <c r="CH217" s="37"/>
      <c r="CI217" s="37"/>
      <c r="CJ217" s="37"/>
      <c r="CK217" s="37"/>
      <c r="CL217" s="37"/>
      <c r="CM217" s="37"/>
      <c r="CN217" s="37"/>
      <c r="CO217" s="37"/>
      <c r="CP217" s="37"/>
      <c r="CQ217" s="37"/>
      <c r="CR217" s="37"/>
      <c r="CS217" s="37"/>
      <c r="CT217" s="37"/>
      <c r="CU217" s="37"/>
      <c r="CV217" s="37"/>
      <c r="CW217" s="37"/>
      <c r="CX217" s="37"/>
      <c r="CY217" s="37"/>
      <c r="CZ217" s="37"/>
      <c r="DA217" s="37"/>
      <c r="DB217" s="37"/>
      <c r="DC217" s="37"/>
      <c r="DD217" s="37"/>
      <c r="DE217" s="37"/>
      <c r="DF217" s="37"/>
      <c r="DG217" s="37"/>
      <c r="DH217" s="37"/>
      <c r="DI217" s="37"/>
      <c r="DJ217" s="37"/>
      <c r="DK217" s="37"/>
      <c r="DL217" s="37"/>
      <c r="DM217" s="37"/>
      <c r="DN217" s="37"/>
      <c r="DO217" s="37"/>
      <c r="DP217" s="37"/>
      <c r="DQ217" s="37"/>
      <c r="DR217" s="37"/>
      <c r="DS217" s="37"/>
      <c r="DT217" s="37"/>
      <c r="DU217" s="37"/>
      <c r="DV217" s="37"/>
      <c r="DW217" s="37"/>
      <c r="DX217" s="37"/>
      <c r="DY217" s="37"/>
      <c r="DZ217" s="37"/>
      <c r="EA217" s="37"/>
      <c r="EB217" s="37"/>
      <c r="EC217" s="37"/>
      <c r="ED217" s="37"/>
      <c r="EE217" s="37"/>
      <c r="EF217" s="37"/>
      <c r="EG217" s="37"/>
      <c r="EH217" s="37"/>
      <c r="EI217" s="37"/>
      <c r="EJ217" s="37"/>
      <c r="EK217" s="37"/>
      <c r="EL217" s="37"/>
      <c r="EM217" s="37"/>
      <c r="EN217" s="37"/>
      <c r="EO217" s="37"/>
      <c r="EP217" s="37"/>
      <c r="EQ217" s="37"/>
      <c r="ER217" s="37"/>
      <c r="ES217" s="37"/>
      <c r="ET217" s="37"/>
      <c r="EU217" s="37"/>
      <c r="EV217" s="37"/>
      <c r="EW217" s="37"/>
      <c r="EX217" s="37"/>
      <c r="EY217" s="37"/>
      <c r="EZ217" s="37"/>
      <c r="FA217" s="37"/>
      <c r="FB217" s="37"/>
      <c r="FC217" s="37"/>
      <c r="FD217" s="37"/>
      <c r="FE217" s="37"/>
      <c r="FF217" s="37"/>
      <c r="FG217" s="37"/>
      <c r="FH217" s="37"/>
      <c r="FI217" s="37"/>
      <c r="FJ217" s="37"/>
      <c r="FK217" s="37"/>
      <c r="FL217" s="37"/>
      <c r="FM217" s="37"/>
      <c r="FN217" s="37"/>
      <c r="FO217" s="37"/>
      <c r="FP217" s="37"/>
      <c r="FQ217" s="37"/>
      <c r="FR217" s="37"/>
      <c r="FS217" s="37"/>
      <c r="FT217" s="37"/>
      <c r="FU217" s="37"/>
      <c r="FV217" s="37"/>
      <c r="FW217" s="37"/>
      <c r="FX217" s="37"/>
      <c r="FY217" s="37"/>
      <c r="FZ217" s="37"/>
      <c r="GA217" s="37"/>
      <c r="GB217" s="37"/>
      <c r="GC217" s="37"/>
      <c r="GD217" s="37"/>
      <c r="GE217" s="37"/>
      <c r="GF217" s="37"/>
      <c r="GG217" s="37"/>
      <c r="GH217" s="37"/>
      <c r="GI217" s="37"/>
      <c r="GJ217" s="37"/>
      <c r="GK217" s="37"/>
      <c r="GL217" s="37"/>
      <c r="GM217" s="37"/>
      <c r="GN217" s="37"/>
      <c r="GO217" s="37"/>
      <c r="GP217" s="37"/>
      <c r="GQ217" s="37"/>
      <c r="GR217" s="37"/>
      <c r="GS217" s="37"/>
      <c r="GT217" s="37"/>
      <c r="GU217" s="37"/>
      <c r="GV217" s="37"/>
      <c r="GW217" s="37"/>
      <c r="GX217" s="37"/>
      <c r="GY217" s="37"/>
      <c r="GZ217" s="37"/>
      <c r="HA217" s="37"/>
      <c r="HB217" s="37"/>
      <c r="HC217" s="37"/>
      <c r="HD217" s="37"/>
      <c r="HE217" s="37"/>
      <c r="HF217" s="37"/>
      <c r="HG217" s="37"/>
      <c r="HH217" s="37"/>
      <c r="HI217" s="37"/>
      <c r="HJ217" s="37"/>
      <c r="HK217" s="37"/>
      <c r="HL217" s="37"/>
      <c r="HM217" s="37"/>
      <c r="HN217" s="37"/>
      <c r="HO217" s="37"/>
      <c r="HP217" s="37"/>
      <c r="HQ217" s="37"/>
      <c r="HR217" s="37"/>
      <c r="HS217" s="37"/>
      <c r="HT217" s="37"/>
      <c r="HU217" s="37"/>
      <c r="HV217" s="37"/>
      <c r="HW217" s="37"/>
      <c r="HX217" s="37"/>
      <c r="HY217" s="37"/>
      <c r="HZ217" s="37"/>
      <c r="IA217" s="37"/>
      <c r="IB217" s="37"/>
      <c r="IC217" s="37"/>
      <c r="ID217" s="37"/>
      <c r="IE217" s="37"/>
      <c r="IF217" s="37"/>
      <c r="IG217" s="37"/>
      <c r="IH217" s="37"/>
      <c r="II217" s="37"/>
      <c r="IJ217" s="37"/>
      <c r="IK217" s="37"/>
      <c r="IL217" s="37"/>
      <c r="IM217" s="37"/>
      <c r="IN217" s="37"/>
      <c r="IO217" s="37"/>
      <c r="IP217" s="37"/>
      <c r="IQ217" s="37"/>
      <c r="IR217" s="37"/>
      <c r="IS217" s="37"/>
      <c r="IT217" s="37"/>
      <c r="IU217" s="37"/>
      <c r="IV217" s="37"/>
      <c r="IW217" s="37"/>
      <c r="IX217" s="37"/>
      <c r="IY217" s="37"/>
      <c r="IZ217" s="37"/>
      <c r="JA217" s="37"/>
      <c r="JB217" s="37"/>
      <c r="JC217" s="37"/>
      <c r="JD217" s="37"/>
      <c r="JE217" s="37"/>
      <c r="JF217" s="37"/>
      <c r="JG217" s="37"/>
      <c r="JH217" s="37"/>
      <c r="JI217" s="37"/>
      <c r="JJ217" s="37"/>
      <c r="JK217" s="37"/>
      <c r="JL217" s="37"/>
      <c r="JM217" s="37"/>
      <c r="JN217" s="37"/>
      <c r="JO217" s="37"/>
      <c r="JP217" s="37"/>
      <c r="JQ217" s="37"/>
      <c r="JR217" s="37"/>
      <c r="JS217" s="37"/>
      <c r="JT217" s="37"/>
      <c r="JU217" s="37"/>
      <c r="JV217" s="37"/>
      <c r="JW217" s="37"/>
      <c r="JX217" s="37"/>
      <c r="JY217" s="37"/>
      <c r="JZ217" s="37"/>
      <c r="KA217" s="37"/>
      <c r="KB217" s="37"/>
      <c r="KC217" s="37"/>
      <c r="KD217" s="37"/>
      <c r="KE217" s="37"/>
      <c r="KF217" s="37"/>
      <c r="KG217" s="37"/>
      <c r="KH217" s="37"/>
      <c r="KI217" s="37"/>
      <c r="KJ217" s="37"/>
      <c r="KK217" s="37"/>
      <c r="KL217" s="37"/>
      <c r="KM217" s="37"/>
      <c r="KN217" s="37"/>
      <c r="KO217" s="37"/>
      <c r="KP217" s="37"/>
      <c r="KQ217" s="37"/>
      <c r="KR217" s="37"/>
      <c r="KS217" s="37"/>
      <c r="KT217" s="37"/>
      <c r="KU217" s="37"/>
      <c r="KV217" s="37"/>
      <c r="KW217" s="37"/>
      <c r="KX217" s="37"/>
      <c r="KY217" s="37"/>
      <c r="KZ217" s="37"/>
      <c r="LA217" s="37"/>
      <c r="LB217" s="37"/>
      <c r="LC217" s="37"/>
      <c r="LD217" s="37"/>
      <c r="LE217" s="37"/>
      <c r="LF217" s="37"/>
      <c r="LG217" s="37"/>
      <c r="LH217" s="37"/>
      <c r="LI217" s="37"/>
      <c r="LJ217" s="37"/>
      <c r="LK217" s="37"/>
      <c r="LL217" s="37"/>
      <c r="LM217" s="37"/>
      <c r="LN217" s="37"/>
      <c r="LO217" s="37"/>
      <c r="LP217" s="37"/>
      <c r="LQ217" s="37"/>
      <c r="LR217" s="37"/>
      <c r="LS217" s="37"/>
      <c r="LT217" s="37"/>
      <c r="LU217" s="37"/>
      <c r="LV217" s="37"/>
      <c r="LW217" s="37"/>
      <c r="LX217" s="37"/>
      <c r="LY217" s="37"/>
      <c r="LZ217" s="37"/>
      <c r="MA217" s="37"/>
      <c r="MB217" s="37"/>
      <c r="MC217" s="37"/>
      <c r="MD217" s="37"/>
      <c r="ME217" s="37"/>
      <c r="MF217" s="37"/>
      <c r="MG217" s="37"/>
      <c r="MH217" s="37"/>
      <c r="MI217" s="37"/>
      <c r="MJ217" s="37"/>
      <c r="MK217" s="37"/>
      <c r="ML217" s="37"/>
      <c r="MM217" s="37"/>
      <c r="MN217" s="37"/>
      <c r="MO217" s="37"/>
      <c r="MP217" s="37"/>
      <c r="MQ217" s="37"/>
      <c r="MR217" s="37"/>
      <c r="MS217" s="37"/>
      <c r="MT217" s="37"/>
      <c r="MU217" s="37"/>
      <c r="MV217" s="37"/>
      <c r="MW217" s="37"/>
      <c r="MX217" s="37"/>
      <c r="MY217" s="37"/>
      <c r="MZ217" s="37"/>
      <c r="NA217" s="37"/>
      <c r="NB217" s="37"/>
      <c r="NC217" s="37"/>
      <c r="ND217" s="37"/>
      <c r="NE217" s="37"/>
      <c r="NF217" s="37"/>
      <c r="NG217" s="37"/>
      <c r="NH217" s="37"/>
      <c r="NI217" s="37"/>
      <c r="NJ217" s="37"/>
      <c r="NK217" s="37"/>
      <c r="NL217" s="37"/>
      <c r="NM217" s="37"/>
      <c r="NN217" s="37"/>
      <c r="NO217" s="37"/>
      <c r="NP217" s="37"/>
      <c r="NQ217" s="37"/>
      <c r="NR217" s="37"/>
      <c r="NS217" s="37"/>
      <c r="NT217" s="37"/>
      <c r="NU217" s="37"/>
      <c r="NV217" s="37"/>
      <c r="NW217" s="37"/>
      <c r="NX217" s="37"/>
      <c r="NY217" s="37"/>
      <c r="NZ217" s="37"/>
      <c r="OA217" s="37"/>
      <c r="OB217" s="37"/>
      <c r="OC217" s="37"/>
      <c r="OD217" s="37"/>
      <c r="OE217" s="37"/>
      <c r="OF217" s="37"/>
      <c r="OG217" s="37"/>
      <c r="OH217" s="37"/>
      <c r="OI217" s="37"/>
      <c r="OJ217" s="37"/>
      <c r="OK217" s="37"/>
      <c r="OL217" s="37"/>
      <c r="OM217" s="37"/>
      <c r="ON217" s="37"/>
      <c r="OO217" s="37"/>
      <c r="OP217" s="37"/>
      <c r="OQ217" s="37"/>
      <c r="OR217" s="37"/>
      <c r="OS217" s="37"/>
      <c r="OT217" s="37"/>
      <c r="OU217" s="37"/>
      <c r="OV217" s="37"/>
      <c r="OW217" s="37"/>
      <c r="OX217" s="37"/>
      <c r="OY217" s="37"/>
      <c r="OZ217" s="37"/>
      <c r="PA217" s="37"/>
      <c r="PB217" s="37"/>
      <c r="PC217" s="37"/>
      <c r="PD217" s="37"/>
      <c r="PE217" s="37"/>
      <c r="PF217" s="37"/>
      <c r="PG217" s="37"/>
      <c r="PH217" s="37"/>
      <c r="PI217" s="37"/>
      <c r="PJ217" s="37"/>
      <c r="PK217" s="37"/>
      <c r="PL217" s="37"/>
      <c r="PM217" s="37"/>
      <c r="PN217" s="37"/>
      <c r="PO217" s="37"/>
      <c r="PP217" s="37"/>
      <c r="PQ217" s="37"/>
      <c r="PR217" s="37"/>
      <c r="PS217" s="37"/>
      <c r="PT217" s="37"/>
      <c r="PU217" s="37"/>
      <c r="PV217" s="37"/>
      <c r="PW217" s="37"/>
      <c r="PX217" s="37"/>
      <c r="PY217" s="37"/>
      <c r="PZ217" s="37"/>
      <c r="QA217" s="37"/>
      <c r="QB217" s="37"/>
      <c r="QC217" s="37"/>
      <c r="QD217" s="37"/>
      <c r="QE217" s="37"/>
      <c r="QF217" s="37"/>
      <c r="QG217" s="37"/>
      <c r="QH217" s="37"/>
      <c r="QI217" s="37"/>
      <c r="QJ217" s="37"/>
      <c r="QK217" s="37"/>
      <c r="QL217" s="37"/>
      <c r="QM217" s="37"/>
      <c r="QN217" s="37"/>
      <c r="QO217" s="37"/>
      <c r="QP217" s="37"/>
      <c r="QQ217" s="37"/>
      <c r="QR217" s="37"/>
      <c r="QS217" s="37"/>
      <c r="QT217" s="37"/>
      <c r="QU217" s="37"/>
      <c r="QV217" s="37"/>
      <c r="QW217" s="37"/>
      <c r="QX217" s="37"/>
      <c r="QY217" s="37"/>
      <c r="QZ217" s="37"/>
      <c r="RA217" s="37"/>
      <c r="RB217" s="37"/>
      <c r="RC217" s="37"/>
      <c r="RD217" s="37"/>
      <c r="RE217" s="37"/>
      <c r="RF217" s="37"/>
      <c r="RG217" s="37"/>
      <c r="RH217" s="37"/>
      <c r="RI217" s="37"/>
      <c r="RJ217" s="37"/>
      <c r="RK217" s="37"/>
      <c r="RL217" s="37"/>
      <c r="RM217" s="37"/>
      <c r="RN217" s="37"/>
      <c r="RO217" s="37"/>
      <c r="RP217" s="37"/>
      <c r="RQ217" s="37"/>
      <c r="RR217" s="37"/>
      <c r="RS217" s="37"/>
      <c r="RT217" s="37"/>
      <c r="RU217" s="37"/>
      <c r="RV217" s="37"/>
      <c r="RW217" s="37"/>
      <c r="RX217" s="37"/>
      <c r="RY217" s="37"/>
      <c r="RZ217" s="37"/>
      <c r="SA217" s="37"/>
      <c r="SB217" s="37"/>
      <c r="SC217" s="37"/>
      <c r="SD217" s="37"/>
      <c r="SE217" s="37"/>
      <c r="SF217" s="37"/>
      <c r="SG217" s="37"/>
      <c r="SH217" s="37"/>
      <c r="SI217" s="37"/>
      <c r="SJ217" s="37"/>
      <c r="SK217" s="37"/>
      <c r="SL217" s="37"/>
      <c r="SM217" s="37"/>
      <c r="SN217" s="37"/>
      <c r="SO217" s="37"/>
      <c r="SP217" s="37"/>
      <c r="SQ217" s="37"/>
      <c r="SR217" s="37"/>
      <c r="SS217" s="37"/>
      <c r="ST217" s="37"/>
      <c r="SU217" s="37"/>
      <c r="SV217" s="37"/>
      <c r="SW217" s="37"/>
      <c r="SX217" s="37"/>
      <c r="SY217" s="37"/>
      <c r="SZ217" s="37"/>
      <c r="TA217" s="37"/>
      <c r="TB217" s="37"/>
      <c r="TC217" s="37"/>
      <c r="TD217" s="37"/>
      <c r="TE217" s="37"/>
      <c r="TF217" s="37"/>
      <c r="TG217" s="37"/>
      <c r="TH217" s="37"/>
      <c r="TI217" s="37"/>
      <c r="TJ217" s="37"/>
      <c r="TK217" s="37"/>
      <c r="TL217" s="37"/>
      <c r="TM217" s="37"/>
      <c r="TN217" s="37"/>
      <c r="TO217" s="37"/>
      <c r="TP217" s="37"/>
      <c r="TQ217" s="37"/>
      <c r="TR217" s="37"/>
      <c r="TS217" s="37"/>
      <c r="TT217" s="37"/>
      <c r="TU217" s="37"/>
      <c r="TV217" s="37"/>
      <c r="TW217" s="37"/>
      <c r="TX217" s="37"/>
      <c r="TY217" s="37"/>
      <c r="TZ217" s="37"/>
      <c r="UA217" s="37"/>
      <c r="UB217" s="37"/>
      <c r="UC217" s="37"/>
      <c r="UD217" s="37"/>
      <c r="UE217" s="37"/>
      <c r="UF217" s="37"/>
      <c r="UG217" s="37"/>
      <c r="UH217" s="37"/>
      <c r="UI217" s="37"/>
      <c r="UJ217" s="37"/>
      <c r="UK217" s="37"/>
      <c r="UL217" s="37"/>
      <c r="UM217" s="37"/>
      <c r="UN217" s="37"/>
      <c r="UO217" s="37"/>
      <c r="UP217" s="37"/>
      <c r="UQ217" s="37"/>
      <c r="UR217" s="37"/>
      <c r="US217" s="37"/>
      <c r="UT217" s="37"/>
      <c r="UU217" s="37"/>
      <c r="UV217" s="37"/>
      <c r="UW217" s="37"/>
      <c r="UX217" s="37"/>
      <c r="UY217" s="37"/>
      <c r="UZ217" s="37"/>
      <c r="VA217" s="37"/>
      <c r="VB217" s="37"/>
      <c r="VC217" s="37"/>
      <c r="VD217" s="37"/>
      <c r="VE217" s="37"/>
      <c r="VF217" s="37"/>
      <c r="VG217" s="37"/>
      <c r="VH217" s="37"/>
      <c r="VI217" s="37"/>
      <c r="VJ217" s="37"/>
      <c r="VK217" s="37"/>
      <c r="VL217" s="37"/>
      <c r="VM217" s="37"/>
      <c r="VN217" s="37"/>
      <c r="VO217" s="37"/>
      <c r="VP217" s="37"/>
      <c r="VQ217" s="37"/>
      <c r="VR217" s="37"/>
      <c r="VS217" s="37"/>
      <c r="VT217" s="37"/>
      <c r="VU217" s="37"/>
      <c r="VV217" s="37"/>
      <c r="VW217" s="37"/>
      <c r="VX217" s="37"/>
      <c r="VY217" s="37"/>
      <c r="VZ217" s="37"/>
      <c r="WA217" s="37"/>
      <c r="WB217" s="37"/>
      <c r="WC217" s="37"/>
      <c r="WD217" s="37"/>
      <c r="WE217" s="37"/>
      <c r="WF217" s="37"/>
      <c r="WG217" s="37"/>
      <c r="WH217" s="37"/>
      <c r="WI217" s="37"/>
      <c r="WJ217" s="37"/>
      <c r="WK217" s="37"/>
      <c r="WL217" s="37"/>
      <c r="WM217" s="37"/>
      <c r="WN217" s="37"/>
      <c r="WO217" s="37"/>
      <c r="WP217" s="37"/>
      <c r="WQ217" s="37"/>
      <c r="WR217" s="37"/>
      <c r="WS217" s="37"/>
      <c r="WT217" s="37"/>
      <c r="WU217" s="37"/>
      <c r="WV217" s="37"/>
      <c r="WW217" s="37"/>
      <c r="WX217" s="37"/>
      <c r="WY217" s="37"/>
      <c r="WZ217" s="37"/>
      <c r="XA217" s="37"/>
      <c r="XB217" s="37"/>
      <c r="XC217" s="37"/>
      <c r="XD217" s="37"/>
      <c r="XE217" s="37"/>
      <c r="XF217" s="37"/>
      <c r="XG217" s="37"/>
      <c r="XH217" s="37"/>
      <c r="XI217" s="37"/>
      <c r="XJ217" s="37"/>
      <c r="XK217" s="37"/>
      <c r="XL217" s="37"/>
      <c r="XM217" s="37"/>
      <c r="XN217" s="37"/>
      <c r="XO217" s="37"/>
      <c r="XP217" s="37"/>
      <c r="XQ217" s="37"/>
      <c r="XR217" s="37"/>
      <c r="XS217" s="37"/>
      <c r="XT217" s="37"/>
      <c r="XU217" s="37"/>
      <c r="XV217" s="37"/>
      <c r="XW217" s="37"/>
      <c r="XX217" s="37"/>
      <c r="XY217" s="37"/>
      <c r="XZ217" s="37"/>
      <c r="YA217" s="37"/>
      <c r="YB217" s="37"/>
      <c r="YC217" s="37"/>
      <c r="YD217" s="37"/>
      <c r="YE217" s="37"/>
      <c r="YF217" s="37"/>
      <c r="YG217" s="37"/>
      <c r="YH217" s="37"/>
      <c r="YI217" s="37"/>
      <c r="YJ217" s="37"/>
      <c r="YK217" s="37"/>
      <c r="YL217" s="37"/>
      <c r="YM217" s="37"/>
      <c r="YN217" s="37"/>
      <c r="YO217" s="37"/>
      <c r="YP217" s="37"/>
      <c r="YQ217" s="37"/>
      <c r="YR217" s="37"/>
      <c r="YS217" s="37"/>
      <c r="YT217" s="37"/>
      <c r="YU217" s="37"/>
      <c r="YV217" s="37"/>
      <c r="YW217" s="37"/>
      <c r="YX217" s="37"/>
      <c r="YY217" s="37"/>
      <c r="YZ217" s="37"/>
      <c r="ZA217" s="37"/>
      <c r="ZB217" s="37"/>
      <c r="ZC217" s="37"/>
      <c r="ZD217" s="37"/>
      <c r="ZE217" s="37"/>
      <c r="ZF217" s="37"/>
      <c r="ZG217" s="37"/>
      <c r="ZH217" s="37"/>
      <c r="ZI217" s="37"/>
      <c r="ZJ217" s="37"/>
      <c r="ZK217" s="37"/>
      <c r="ZL217" s="37"/>
      <c r="ZM217" s="37"/>
      <c r="ZN217" s="37"/>
      <c r="ZO217" s="37"/>
      <c r="ZP217" s="37"/>
      <c r="ZQ217" s="37"/>
      <c r="ZR217" s="37"/>
      <c r="ZS217" s="37"/>
      <c r="ZT217" s="37"/>
      <c r="ZU217" s="37"/>
      <c r="ZV217" s="37"/>
      <c r="ZW217" s="37"/>
      <c r="ZX217" s="37"/>
      <c r="ZY217" s="37"/>
      <c r="ZZ217" s="37"/>
      <c r="AAA217" s="37"/>
      <c r="AAB217" s="37"/>
      <c r="AAC217" s="37"/>
      <c r="AAD217" s="37"/>
      <c r="AAE217" s="37"/>
      <c r="AAF217" s="37"/>
      <c r="AAG217" s="37"/>
      <c r="AAH217" s="37"/>
      <c r="AAI217" s="37"/>
      <c r="AAJ217" s="37"/>
      <c r="AAK217" s="37"/>
      <c r="AAL217" s="37"/>
      <c r="AAM217" s="37"/>
      <c r="AAN217" s="37"/>
      <c r="AAO217" s="37"/>
      <c r="AAP217" s="37"/>
      <c r="AAQ217" s="37"/>
      <c r="AAR217" s="37"/>
      <c r="AAS217" s="37"/>
      <c r="AAT217" s="37"/>
      <c r="AAU217" s="37"/>
      <c r="AAV217" s="37"/>
      <c r="AAW217" s="37"/>
      <c r="AAX217" s="37"/>
      <c r="AAY217" s="37"/>
      <c r="AAZ217" s="37"/>
      <c r="ABA217" s="37"/>
      <c r="ABB217" s="37"/>
      <c r="ABC217" s="37"/>
      <c r="ABD217" s="37"/>
      <c r="ABE217" s="37"/>
      <c r="ABF217" s="37"/>
      <c r="ABG217" s="37"/>
      <c r="ABH217" s="37"/>
      <c r="ABI217" s="37"/>
      <c r="ABJ217" s="37"/>
      <c r="ABK217" s="37"/>
      <c r="ABL217" s="37"/>
      <c r="ABM217" s="37"/>
      <c r="ABN217" s="37"/>
      <c r="ABO217" s="37"/>
      <c r="ABP217" s="37"/>
      <c r="ABQ217" s="37"/>
      <c r="ABR217" s="37"/>
      <c r="ABS217" s="37"/>
      <c r="ABT217" s="37"/>
      <c r="ABU217" s="37"/>
      <c r="ABV217" s="37"/>
      <c r="ABW217" s="37"/>
      <c r="ABX217" s="37"/>
      <c r="ABY217" s="37"/>
      <c r="ABZ217" s="37"/>
      <c r="ACA217" s="37"/>
      <c r="ACB217" s="37"/>
      <c r="ACC217" s="37"/>
      <c r="ACD217" s="37"/>
      <c r="ACE217" s="37"/>
      <c r="ACF217" s="37"/>
      <c r="ACG217" s="37"/>
      <c r="ACH217" s="37"/>
      <c r="ACI217" s="37"/>
      <c r="ACJ217" s="37"/>
      <c r="ACK217" s="37"/>
      <c r="ACL217" s="37"/>
      <c r="ACM217" s="37"/>
      <c r="ACN217" s="37"/>
      <c r="ACO217" s="37"/>
      <c r="ACP217" s="37"/>
      <c r="ACQ217" s="37"/>
      <c r="ACR217" s="37"/>
      <c r="ACS217" s="37"/>
      <c r="ACT217" s="37"/>
      <c r="ACU217" s="37"/>
      <c r="ACV217" s="37"/>
      <c r="ACW217" s="37"/>
      <c r="ACX217" s="37"/>
      <c r="ACY217" s="37"/>
      <c r="ACZ217" s="37"/>
      <c r="ADA217" s="37"/>
      <c r="ADB217" s="37"/>
      <c r="ADC217" s="37"/>
      <c r="ADD217" s="37"/>
      <c r="ADE217" s="37"/>
      <c r="ADF217" s="37"/>
      <c r="ADG217" s="37"/>
      <c r="ADH217" s="37"/>
      <c r="ADI217" s="37"/>
      <c r="ADJ217" s="37"/>
      <c r="ADK217" s="37"/>
      <c r="ADL217" s="37"/>
      <c r="ADM217" s="37"/>
      <c r="ADN217" s="37"/>
      <c r="ADO217" s="37"/>
      <c r="ADP217" s="37"/>
      <c r="ADQ217" s="37"/>
      <c r="ADR217" s="37"/>
      <c r="ADS217" s="37"/>
      <c r="ADT217" s="37"/>
      <c r="ADU217" s="37"/>
      <c r="ADV217" s="37"/>
      <c r="ADW217" s="37"/>
      <c r="ADX217" s="37"/>
      <c r="ADY217" s="37"/>
      <c r="ADZ217" s="37"/>
      <c r="AEA217" s="37"/>
      <c r="AEB217" s="37"/>
      <c r="AEC217" s="37"/>
      <c r="AED217" s="37"/>
      <c r="AEE217" s="37"/>
      <c r="AEF217" s="37"/>
      <c r="AEG217" s="37"/>
      <c r="AEH217" s="37"/>
      <c r="AEI217" s="37"/>
      <c r="AEJ217" s="37"/>
      <c r="AEK217" s="37"/>
      <c r="AEL217" s="37"/>
      <c r="AEM217" s="37"/>
      <c r="AEN217" s="37"/>
      <c r="AEO217" s="37"/>
      <c r="AEP217" s="37"/>
      <c r="AEQ217" s="37"/>
      <c r="AER217" s="37"/>
      <c r="AES217" s="37"/>
      <c r="AET217" s="37"/>
      <c r="AEU217" s="37"/>
      <c r="AEV217" s="37"/>
      <c r="AEW217" s="37"/>
      <c r="AEX217" s="37"/>
      <c r="AEY217" s="37"/>
      <c r="AEZ217" s="37"/>
      <c r="AFA217" s="37"/>
      <c r="AFB217" s="37"/>
      <c r="AFC217" s="37"/>
      <c r="AFD217" s="37"/>
      <c r="AFE217" s="37"/>
      <c r="AFF217" s="37"/>
      <c r="AFG217" s="37"/>
      <c r="AFH217" s="37"/>
      <c r="AFI217" s="37"/>
      <c r="AFJ217" s="37"/>
      <c r="AFK217" s="37"/>
      <c r="AFL217" s="37"/>
      <c r="AFM217" s="37"/>
      <c r="AFN217" s="37"/>
      <c r="AFO217" s="37"/>
      <c r="AFP217" s="37"/>
      <c r="AFQ217" s="37"/>
      <c r="AFR217" s="37"/>
      <c r="AFS217" s="37"/>
      <c r="AFT217" s="37"/>
      <c r="AFU217" s="37"/>
      <c r="AFV217" s="37"/>
      <c r="AFW217" s="37"/>
      <c r="AFX217" s="37"/>
      <c r="AFY217" s="37"/>
      <c r="AFZ217" s="37"/>
      <c r="AGA217" s="37"/>
      <c r="AGB217" s="37"/>
      <c r="AGC217" s="37"/>
      <c r="AGD217" s="37"/>
      <c r="AGE217" s="37"/>
      <c r="AGF217" s="37"/>
      <c r="AGG217" s="37"/>
      <c r="AGH217" s="37"/>
      <c r="AGI217" s="37"/>
      <c r="AGJ217" s="37"/>
      <c r="AGK217" s="37"/>
      <c r="AGL217" s="37"/>
      <c r="AGM217" s="37"/>
      <c r="AGN217" s="37"/>
      <c r="AGO217" s="37"/>
      <c r="AGP217" s="37"/>
      <c r="AGQ217" s="37"/>
      <c r="AGR217" s="37"/>
      <c r="AGS217" s="37"/>
      <c r="AGT217" s="37"/>
      <c r="AGU217" s="37"/>
      <c r="AGV217" s="37"/>
      <c r="AGW217" s="37"/>
      <c r="AGX217" s="37"/>
      <c r="AGY217" s="37"/>
      <c r="AGZ217" s="37"/>
      <c r="AHA217" s="37"/>
      <c r="AHB217" s="37"/>
      <c r="AHC217" s="37"/>
      <c r="AHD217" s="37"/>
      <c r="AHE217" s="37"/>
      <c r="AHF217" s="37"/>
      <c r="AHG217" s="37"/>
      <c r="AHH217" s="37"/>
      <c r="AHI217" s="37"/>
      <c r="AHJ217" s="37"/>
      <c r="AHK217" s="37"/>
      <c r="AHL217" s="37"/>
      <c r="AHM217" s="37"/>
      <c r="AHN217" s="37"/>
      <c r="AHO217" s="37"/>
      <c r="AHP217" s="37"/>
      <c r="AHQ217" s="37"/>
      <c r="AHR217" s="37"/>
      <c r="AHS217" s="37"/>
      <c r="AHT217" s="37"/>
      <c r="AHU217" s="37"/>
      <c r="AHV217" s="37"/>
      <c r="AHW217" s="37"/>
      <c r="AHX217" s="37"/>
      <c r="AHY217" s="37"/>
      <c r="AHZ217" s="37"/>
      <c r="AIA217" s="37"/>
      <c r="AIB217" s="37"/>
      <c r="AIC217" s="37"/>
      <c r="AID217" s="37"/>
      <c r="AIE217" s="37"/>
      <c r="AIF217" s="37"/>
      <c r="AIG217" s="37"/>
      <c r="AIH217" s="37"/>
      <c r="AII217" s="37"/>
      <c r="AIJ217" s="37"/>
      <c r="AIK217" s="37"/>
      <c r="AIL217" s="37"/>
      <c r="AIM217" s="37"/>
      <c r="AIN217" s="37"/>
      <c r="AIO217" s="37"/>
      <c r="AIP217" s="37"/>
      <c r="AIQ217" s="37"/>
      <c r="AIR217" s="37"/>
      <c r="AIS217" s="37"/>
      <c r="AIT217" s="37"/>
      <c r="AIU217" s="37"/>
      <c r="AIV217" s="37"/>
      <c r="AIW217" s="37"/>
      <c r="AIX217" s="37"/>
      <c r="AIY217" s="37"/>
      <c r="AIZ217" s="37"/>
      <c r="AJA217" s="37"/>
      <c r="AJB217" s="37"/>
      <c r="AJC217" s="37"/>
      <c r="AJD217" s="37"/>
      <c r="AJE217" s="37"/>
      <c r="AJF217" s="37"/>
      <c r="AJG217" s="37"/>
      <c r="AJH217" s="37"/>
      <c r="AJI217" s="37"/>
      <c r="AJJ217" s="37"/>
      <c r="AJK217" s="37"/>
      <c r="AJL217" s="37"/>
      <c r="AJM217" s="37"/>
      <c r="AJN217" s="37"/>
      <c r="AJO217" s="37"/>
      <c r="AJP217" s="37"/>
      <c r="AJQ217" s="37"/>
      <c r="AJR217" s="37"/>
      <c r="AJS217" s="37"/>
      <c r="AJT217" s="37"/>
      <c r="AJU217" s="37"/>
      <c r="AJV217" s="37"/>
      <c r="AJW217" s="37"/>
      <c r="AJX217" s="37"/>
      <c r="AJY217" s="37"/>
      <c r="AJZ217" s="37"/>
      <c r="AKA217" s="37"/>
      <c r="AKB217" s="37"/>
      <c r="AKC217" s="37"/>
      <c r="AKD217" s="37"/>
      <c r="AKE217" s="37"/>
      <c r="AKF217" s="37"/>
      <c r="AKG217" s="37"/>
      <c r="AKH217" s="37"/>
      <c r="AKI217" s="37"/>
      <c r="AKJ217" s="37"/>
      <c r="AKK217" s="37"/>
      <c r="AKL217" s="37"/>
      <c r="AKM217" s="37"/>
      <c r="AKN217" s="37"/>
      <c r="AKO217" s="37"/>
      <c r="AKP217" s="37"/>
      <c r="AKQ217" s="37"/>
      <c r="AKR217" s="37"/>
      <c r="AKS217" s="37"/>
      <c r="AKT217" s="37"/>
      <c r="AKU217" s="37"/>
      <c r="AKV217" s="37"/>
      <c r="AKW217" s="37"/>
      <c r="AKX217" s="37"/>
      <c r="AKY217" s="37"/>
      <c r="AKZ217" s="37"/>
      <c r="ALA217" s="37"/>
      <c r="ALB217" s="37"/>
      <c r="ALC217" s="37"/>
      <c r="ALD217" s="37"/>
      <c r="ALE217" s="37"/>
      <c r="ALF217" s="37"/>
      <c r="ALG217" s="37"/>
      <c r="ALH217" s="37"/>
      <c r="ALI217" s="37"/>
      <c r="ALJ217" s="37"/>
      <c r="ALK217" s="37"/>
      <c r="ALL217" s="37"/>
      <c r="ALM217" s="37"/>
      <c r="ALN217" s="37"/>
      <c r="ALO217" s="37"/>
      <c r="ALP217" s="37"/>
      <c r="ALQ217" s="37"/>
      <c r="ALR217" s="37"/>
      <c r="ALS217" s="37"/>
      <c r="ALT217" s="37"/>
      <c r="ALU217" s="37"/>
      <c r="ALV217" s="37"/>
      <c r="ALW217" s="37"/>
      <c r="ALX217" s="37"/>
      <c r="ALY217" s="37"/>
      <c r="ALZ217" s="37"/>
      <c r="AMA217" s="37"/>
      <c r="AMB217" s="37"/>
      <c r="AMC217" s="37"/>
      <c r="AMD217" s="37"/>
      <c r="AME217" s="37"/>
      <c r="AMF217" s="37"/>
      <c r="AMG217" s="37"/>
      <c r="AMH217" s="37"/>
      <c r="AMI217" s="37"/>
      <c r="AMJ217" s="37"/>
      <c r="AMK217" s="37"/>
      <c r="AML217" s="37"/>
      <c r="AMM217" s="37"/>
      <c r="AMN217" s="37"/>
      <c r="AMO217" s="37"/>
      <c r="AMP217" s="37"/>
      <c r="AMQ217" s="37"/>
      <c r="AMR217" s="37"/>
      <c r="AMS217" s="37"/>
      <c r="AMT217" s="37"/>
      <c r="AMU217" s="37"/>
      <c r="AMV217" s="37"/>
      <c r="AMW217" s="37"/>
      <c r="AMX217" s="37"/>
      <c r="AMY217" s="37"/>
      <c r="AMZ217" s="37"/>
      <c r="ANA217" s="37"/>
      <c r="ANB217" s="37"/>
      <c r="ANC217" s="37"/>
      <c r="AND217" s="37"/>
      <c r="ANE217" s="37"/>
      <c r="ANF217" s="37"/>
      <c r="ANG217" s="37"/>
      <c r="ANH217" s="37"/>
      <c r="ANI217" s="37"/>
      <c r="ANJ217" s="37"/>
      <c r="ANK217" s="37"/>
      <c r="ANL217" s="37"/>
      <c r="ANM217" s="37"/>
      <c r="ANN217" s="37"/>
      <c r="ANO217" s="37"/>
      <c r="ANP217" s="37"/>
      <c r="ANQ217" s="37"/>
      <c r="ANR217" s="37"/>
      <c r="ANS217" s="37"/>
      <c r="ANT217" s="37"/>
      <c r="ANU217" s="37"/>
      <c r="ANV217" s="37"/>
      <c r="ANW217" s="37"/>
      <c r="ANX217" s="37"/>
      <c r="ANY217" s="37"/>
      <c r="ANZ217" s="37"/>
      <c r="AOA217" s="37"/>
      <c r="AOB217" s="37"/>
      <c r="AOC217" s="37"/>
      <c r="AOD217" s="37"/>
      <c r="AOE217" s="37"/>
      <c r="AOF217" s="37"/>
      <c r="AOG217" s="37"/>
      <c r="AOH217" s="37"/>
      <c r="AOI217" s="37"/>
      <c r="AOJ217" s="37"/>
      <c r="AOK217" s="37"/>
      <c r="AOL217" s="37"/>
      <c r="AOM217" s="37"/>
      <c r="AON217" s="37"/>
      <c r="AOO217" s="37"/>
      <c r="AOP217" s="37"/>
      <c r="AOQ217" s="37"/>
      <c r="AOR217" s="37"/>
      <c r="AOS217" s="37"/>
      <c r="AOT217" s="37"/>
      <c r="AOU217" s="37"/>
      <c r="AOV217" s="37"/>
      <c r="AOW217" s="37"/>
      <c r="AOX217" s="37"/>
      <c r="AOY217" s="37"/>
      <c r="AOZ217" s="37"/>
      <c r="APA217" s="37"/>
      <c r="APB217" s="37"/>
      <c r="APC217" s="37"/>
      <c r="APD217" s="37"/>
      <c r="APE217" s="37"/>
      <c r="APF217" s="37"/>
      <c r="APG217" s="37"/>
      <c r="APH217" s="37"/>
      <c r="API217" s="37"/>
      <c r="APJ217" s="37"/>
      <c r="APK217" s="37"/>
      <c r="APL217" s="37"/>
      <c r="APM217" s="37"/>
      <c r="APN217" s="37"/>
      <c r="APO217" s="37"/>
      <c r="APP217" s="37"/>
      <c r="APQ217" s="37"/>
      <c r="APR217" s="37"/>
      <c r="APS217" s="37"/>
      <c r="APT217" s="37"/>
      <c r="APU217" s="37"/>
      <c r="APV217" s="37"/>
      <c r="APW217" s="37"/>
      <c r="APX217" s="37"/>
      <c r="APY217" s="37"/>
      <c r="APZ217" s="37"/>
      <c r="AQA217" s="37"/>
      <c r="AQB217" s="37"/>
      <c r="AQC217" s="37"/>
      <c r="AQD217" s="37"/>
      <c r="AQE217" s="37"/>
      <c r="AQF217" s="37"/>
      <c r="AQG217" s="37"/>
      <c r="AQH217" s="37"/>
      <c r="AQI217" s="37"/>
      <c r="AQJ217" s="37"/>
      <c r="AQK217" s="37"/>
      <c r="AQL217" s="37"/>
      <c r="AQM217" s="37"/>
      <c r="AQN217" s="37"/>
      <c r="AQO217" s="37"/>
      <c r="AQP217" s="37"/>
      <c r="AQQ217" s="37"/>
      <c r="AQR217" s="37"/>
      <c r="AQS217" s="37"/>
      <c r="AQT217" s="37"/>
      <c r="AQU217" s="37"/>
      <c r="AQV217" s="37"/>
      <c r="AQW217" s="37"/>
      <c r="AQX217" s="37"/>
      <c r="AQY217" s="37"/>
      <c r="AQZ217" s="37"/>
      <c r="ARA217" s="37"/>
      <c r="ARB217" s="37"/>
      <c r="ARC217" s="37"/>
      <c r="ARD217" s="37"/>
      <c r="ARE217" s="37"/>
      <c r="ARF217" s="37"/>
      <c r="ARG217" s="37"/>
      <c r="ARH217" s="37"/>
      <c r="ARI217" s="37"/>
      <c r="ARJ217" s="37"/>
      <c r="ARK217" s="37"/>
      <c r="ARL217" s="37"/>
      <c r="ARM217" s="37"/>
      <c r="ARN217" s="37"/>
      <c r="ARO217" s="37"/>
      <c r="ARP217" s="37"/>
      <c r="ARQ217" s="37"/>
      <c r="ARR217" s="37"/>
      <c r="ARS217" s="37"/>
      <c r="ART217" s="37"/>
      <c r="ARU217" s="37"/>
      <c r="ARV217" s="37"/>
      <c r="ARW217" s="37"/>
      <c r="ARX217" s="37"/>
      <c r="ARY217" s="37"/>
      <c r="ARZ217" s="37"/>
      <c r="ASA217" s="37"/>
      <c r="ASB217" s="37"/>
      <c r="ASC217" s="37"/>
      <c r="ASD217" s="37"/>
      <c r="ASE217" s="37"/>
      <c r="ASF217" s="37"/>
      <c r="ASG217" s="37"/>
      <c r="ASH217" s="37"/>
      <c r="ASI217" s="37"/>
      <c r="ASJ217" s="37"/>
      <c r="ASK217" s="37"/>
      <c r="ASL217" s="37"/>
      <c r="ASM217" s="37"/>
      <c r="ASN217" s="37"/>
      <c r="ASO217" s="37"/>
      <c r="ASP217" s="37"/>
      <c r="ASQ217" s="37"/>
      <c r="ASR217" s="37"/>
      <c r="ASS217" s="37"/>
      <c r="AST217" s="37"/>
      <c r="ASU217" s="37"/>
      <c r="ASV217" s="37"/>
      <c r="ASW217" s="37"/>
      <c r="ASX217" s="37"/>
      <c r="ASY217" s="37"/>
      <c r="ASZ217" s="37"/>
      <c r="ATA217" s="37"/>
      <c r="ATB217" s="37"/>
      <c r="ATC217" s="37"/>
      <c r="ATD217" s="37"/>
      <c r="ATE217" s="37"/>
      <c r="ATF217" s="37"/>
      <c r="ATG217" s="37"/>
      <c r="ATH217" s="37"/>
      <c r="ATI217" s="37"/>
      <c r="ATJ217" s="37"/>
      <c r="ATK217" s="37"/>
      <c r="ATL217" s="37"/>
      <c r="ATM217" s="37"/>
      <c r="ATN217" s="37"/>
      <c r="ATO217" s="37"/>
      <c r="ATP217" s="37"/>
      <c r="ATQ217" s="37"/>
      <c r="ATR217" s="37"/>
      <c r="ATS217" s="37"/>
      <c r="ATT217" s="37"/>
      <c r="ATU217" s="37"/>
      <c r="ATV217" s="37"/>
      <c r="ATW217" s="37"/>
      <c r="ATX217" s="37"/>
      <c r="ATY217" s="37"/>
      <c r="ATZ217" s="37"/>
      <c r="AUA217" s="37"/>
      <c r="AUB217" s="37"/>
      <c r="AUC217" s="37"/>
      <c r="AUD217" s="37"/>
      <c r="AUE217" s="37"/>
      <c r="AUF217" s="37"/>
      <c r="AUG217" s="37"/>
      <c r="AUH217" s="37"/>
      <c r="AUI217" s="37"/>
      <c r="AUJ217" s="37"/>
      <c r="AUK217" s="37"/>
      <c r="AUL217" s="37"/>
      <c r="AUM217" s="37"/>
      <c r="AUN217" s="37"/>
      <c r="AUO217" s="37"/>
      <c r="AUP217" s="37"/>
      <c r="AUQ217" s="37"/>
      <c r="AUR217" s="37"/>
      <c r="AUS217" s="37"/>
      <c r="AUT217" s="37"/>
      <c r="AUU217" s="37"/>
      <c r="AUV217" s="37"/>
      <c r="AUW217" s="37"/>
      <c r="AUX217" s="37"/>
      <c r="AUY217" s="37"/>
      <c r="AUZ217" s="37"/>
      <c r="AVA217" s="37"/>
      <c r="AVB217" s="37"/>
      <c r="AVC217" s="37"/>
      <c r="AVD217" s="37"/>
      <c r="AVE217" s="37"/>
      <c r="AVF217" s="37"/>
      <c r="AVG217" s="37"/>
      <c r="AVH217" s="37"/>
      <c r="AVI217" s="37"/>
      <c r="AVJ217" s="37"/>
      <c r="AVK217" s="37"/>
      <c r="AVL217" s="37"/>
      <c r="AVM217" s="37"/>
      <c r="AVN217" s="37"/>
      <c r="AVO217" s="37"/>
      <c r="AVP217" s="37"/>
      <c r="AVQ217" s="37"/>
      <c r="AVR217" s="37"/>
      <c r="AVS217" s="37"/>
      <c r="AVT217" s="37"/>
      <c r="AVU217" s="37"/>
      <c r="AVV217" s="37"/>
      <c r="AVW217" s="37"/>
      <c r="AVX217" s="37"/>
      <c r="AVY217" s="37"/>
      <c r="AVZ217" s="37"/>
      <c r="AWA217" s="37"/>
      <c r="AWB217" s="37"/>
      <c r="AWC217" s="37"/>
      <c r="AWD217" s="37"/>
      <c r="AWE217" s="37"/>
      <c r="AWF217" s="37"/>
      <c r="AWG217" s="37"/>
      <c r="AWH217" s="37"/>
      <c r="AWI217" s="37"/>
      <c r="AWJ217" s="37"/>
      <c r="AWK217" s="37"/>
      <c r="AWL217" s="37"/>
      <c r="AWM217" s="37"/>
      <c r="AWN217" s="37"/>
      <c r="AWO217" s="37"/>
      <c r="AWP217" s="37"/>
      <c r="AWQ217" s="37"/>
      <c r="AWR217" s="37"/>
      <c r="AWS217" s="37"/>
      <c r="AWT217" s="37"/>
      <c r="AWU217" s="37"/>
      <c r="AWV217" s="37"/>
      <c r="AWW217" s="37"/>
      <c r="AWX217" s="37"/>
      <c r="AWY217" s="37"/>
      <c r="AWZ217" s="37"/>
      <c r="AXA217" s="37"/>
      <c r="AXB217" s="37"/>
      <c r="AXC217" s="37"/>
      <c r="AXD217" s="37"/>
      <c r="AXE217" s="37"/>
      <c r="AXF217" s="37"/>
      <c r="AXG217" s="37"/>
      <c r="AXH217" s="37"/>
      <c r="AXI217" s="37"/>
      <c r="AXJ217" s="37"/>
      <c r="AXK217" s="37"/>
      <c r="AXL217" s="37"/>
      <c r="AXM217" s="37"/>
      <c r="AXN217" s="37"/>
      <c r="AXO217" s="37"/>
      <c r="AXP217" s="37"/>
      <c r="AXQ217" s="37"/>
      <c r="AXR217" s="37"/>
      <c r="AXS217" s="37"/>
      <c r="AXT217" s="37"/>
      <c r="AXU217" s="37"/>
      <c r="AXV217" s="37"/>
      <c r="AXW217" s="37"/>
      <c r="AXX217" s="37"/>
      <c r="AXY217" s="37"/>
      <c r="AXZ217" s="37"/>
      <c r="AYA217" s="37"/>
      <c r="AYB217" s="37"/>
      <c r="AYC217" s="37"/>
      <c r="AYD217" s="37"/>
      <c r="AYE217" s="37"/>
      <c r="AYF217" s="37"/>
      <c r="AYG217" s="37"/>
      <c r="AYH217" s="37"/>
      <c r="AYI217" s="37"/>
      <c r="AYJ217" s="37"/>
      <c r="AYK217" s="37"/>
      <c r="AYL217" s="37"/>
      <c r="AYM217" s="37"/>
      <c r="AYN217" s="37"/>
      <c r="AYO217" s="37"/>
      <c r="AYP217" s="37"/>
      <c r="AYQ217" s="37"/>
      <c r="AYR217" s="37"/>
      <c r="AYS217" s="37"/>
      <c r="AYT217" s="37"/>
      <c r="AYU217" s="37"/>
      <c r="AYV217" s="37"/>
      <c r="AYW217" s="37"/>
      <c r="AYX217" s="37"/>
      <c r="AYY217" s="37"/>
      <c r="AYZ217" s="37"/>
      <c r="AZA217" s="37"/>
      <c r="AZB217" s="37"/>
      <c r="AZC217" s="37"/>
      <c r="AZD217" s="37"/>
      <c r="AZE217" s="37"/>
      <c r="AZF217" s="37"/>
      <c r="AZG217" s="37"/>
      <c r="AZH217" s="37"/>
      <c r="AZI217" s="37"/>
      <c r="AZJ217" s="37"/>
      <c r="AZK217" s="37"/>
      <c r="AZL217" s="37"/>
      <c r="AZM217" s="37"/>
      <c r="AZN217" s="37"/>
      <c r="AZO217" s="37"/>
      <c r="AZP217" s="37"/>
      <c r="AZQ217" s="37"/>
      <c r="AZR217" s="37"/>
      <c r="AZS217" s="37"/>
      <c r="AZT217" s="37"/>
      <c r="AZU217" s="37"/>
      <c r="AZV217" s="37"/>
      <c r="AZW217" s="37"/>
      <c r="AZX217" s="37"/>
      <c r="AZY217" s="37"/>
      <c r="AZZ217" s="37"/>
      <c r="BAA217" s="37"/>
      <c r="BAB217" s="37"/>
      <c r="BAC217" s="37"/>
      <c r="BAD217" s="37"/>
      <c r="BAE217" s="37"/>
      <c r="BAF217" s="37"/>
      <c r="BAG217" s="37"/>
      <c r="BAH217" s="37"/>
      <c r="BAI217" s="37"/>
      <c r="BAJ217" s="37"/>
      <c r="BAK217" s="37"/>
      <c r="BAL217" s="37"/>
      <c r="BAM217" s="37"/>
      <c r="BAN217" s="37"/>
      <c r="BAO217" s="37"/>
      <c r="BAP217" s="37"/>
      <c r="BAQ217" s="37"/>
      <c r="BAR217" s="37"/>
      <c r="BAS217" s="37"/>
      <c r="BAT217" s="37"/>
      <c r="BAU217" s="37"/>
      <c r="BAV217" s="37"/>
      <c r="BAW217" s="37"/>
      <c r="BAX217" s="37"/>
      <c r="BAY217" s="37"/>
      <c r="BAZ217" s="37"/>
      <c r="BBA217" s="37"/>
      <c r="BBB217" s="37"/>
      <c r="BBC217" s="37"/>
      <c r="BBD217" s="37"/>
      <c r="BBE217" s="37"/>
      <c r="BBF217" s="37"/>
      <c r="BBG217" s="37"/>
      <c r="BBH217" s="37"/>
      <c r="BBI217" s="37"/>
      <c r="BBJ217" s="37"/>
      <c r="BBK217" s="37"/>
      <c r="BBL217" s="37"/>
      <c r="BBM217" s="37"/>
      <c r="BBN217" s="37"/>
      <c r="BBO217" s="37"/>
      <c r="BBP217" s="37"/>
      <c r="BBQ217" s="37"/>
      <c r="BBR217" s="37"/>
      <c r="BBS217" s="37"/>
      <c r="BBT217" s="37"/>
      <c r="BBU217" s="37"/>
      <c r="BBV217" s="37"/>
      <c r="BBW217" s="37"/>
      <c r="BBX217" s="37"/>
      <c r="BBY217" s="37"/>
      <c r="BBZ217" s="37"/>
      <c r="BCA217" s="37"/>
      <c r="BCB217" s="37"/>
      <c r="BCC217" s="37"/>
      <c r="BCD217" s="37"/>
      <c r="BCE217" s="37"/>
      <c r="BCF217" s="37"/>
      <c r="BCG217" s="37"/>
      <c r="BCH217" s="37"/>
      <c r="BCI217" s="37"/>
      <c r="BCJ217" s="37"/>
      <c r="BCK217" s="37"/>
      <c r="BCL217" s="37"/>
      <c r="BCM217" s="37"/>
      <c r="BCN217" s="37"/>
      <c r="BCO217" s="37"/>
      <c r="BCP217" s="37"/>
      <c r="BCQ217" s="37"/>
      <c r="BCR217" s="37"/>
      <c r="BCS217" s="37"/>
      <c r="BCT217" s="37"/>
      <c r="BCU217" s="37"/>
      <c r="BCV217" s="37"/>
      <c r="BCW217" s="37"/>
      <c r="BCX217" s="37"/>
      <c r="BCY217" s="37"/>
      <c r="BCZ217" s="37"/>
      <c r="BDA217" s="37"/>
      <c r="BDB217" s="37"/>
      <c r="BDC217" s="37"/>
      <c r="BDD217" s="37"/>
      <c r="BDE217" s="37"/>
      <c r="BDF217" s="37"/>
      <c r="BDG217" s="37"/>
      <c r="BDH217" s="37"/>
      <c r="BDI217" s="37"/>
      <c r="BDJ217" s="37"/>
      <c r="BDK217" s="37"/>
      <c r="BDL217" s="37"/>
      <c r="BDM217" s="37"/>
      <c r="BDN217" s="37"/>
      <c r="BDO217" s="37"/>
      <c r="BDP217" s="37"/>
      <c r="BDQ217" s="37"/>
      <c r="BDR217" s="37"/>
      <c r="BDS217" s="37"/>
      <c r="BDT217" s="37"/>
      <c r="BDU217" s="37"/>
      <c r="BDV217" s="37"/>
      <c r="BDW217" s="37"/>
      <c r="BDX217" s="37"/>
      <c r="BDY217" s="37"/>
      <c r="BDZ217" s="37"/>
      <c r="BEA217" s="37"/>
      <c r="BEB217" s="37"/>
      <c r="BEC217" s="37"/>
      <c r="BED217" s="37"/>
      <c r="BEE217" s="37"/>
      <c r="BEF217" s="37"/>
      <c r="BEG217" s="37"/>
      <c r="BEH217" s="37"/>
      <c r="BEI217" s="37"/>
      <c r="BEJ217" s="37"/>
      <c r="BEK217" s="37"/>
      <c r="BEL217" s="37"/>
      <c r="BEM217" s="37"/>
      <c r="BEN217" s="37"/>
      <c r="BEO217" s="37"/>
      <c r="BEP217" s="37"/>
      <c r="BEQ217" s="37"/>
      <c r="BER217" s="37"/>
      <c r="BES217" s="37"/>
      <c r="BET217" s="37"/>
      <c r="BEU217" s="37"/>
      <c r="BEV217" s="37"/>
      <c r="BEW217" s="37"/>
      <c r="BEX217" s="37"/>
      <c r="BEY217" s="37"/>
      <c r="BEZ217" s="37"/>
      <c r="BFA217" s="37"/>
      <c r="BFB217" s="37"/>
      <c r="BFC217" s="37"/>
      <c r="BFD217" s="37"/>
      <c r="BFE217" s="37"/>
      <c r="BFF217" s="37"/>
      <c r="BFG217" s="37"/>
      <c r="BFH217" s="37"/>
      <c r="BFI217" s="37"/>
      <c r="BFJ217" s="37"/>
      <c r="BFK217" s="37"/>
      <c r="BFL217" s="37"/>
      <c r="BFM217" s="37"/>
      <c r="BFN217" s="37"/>
      <c r="BFO217" s="37"/>
      <c r="BFP217" s="37"/>
      <c r="BFQ217" s="37"/>
      <c r="BFR217" s="37"/>
      <c r="BFS217" s="37"/>
      <c r="BFT217" s="37"/>
      <c r="BFU217" s="37"/>
      <c r="BFV217" s="37"/>
      <c r="BFW217" s="37"/>
      <c r="BFX217" s="37"/>
      <c r="BFY217" s="37"/>
      <c r="BFZ217" s="37"/>
      <c r="BGA217" s="37"/>
      <c r="BGB217" s="37"/>
      <c r="BGC217" s="37"/>
      <c r="BGD217" s="37"/>
      <c r="BGE217" s="37"/>
      <c r="BGF217" s="37"/>
      <c r="BGG217" s="37"/>
      <c r="BGH217" s="37"/>
      <c r="BGI217" s="37"/>
      <c r="BGJ217" s="37"/>
      <c r="BGK217" s="37"/>
      <c r="BGL217" s="37"/>
      <c r="BGM217" s="37"/>
      <c r="BGN217" s="37"/>
      <c r="BGO217" s="37"/>
      <c r="BGP217" s="37"/>
      <c r="BGQ217" s="37"/>
      <c r="BGR217" s="37"/>
      <c r="BGS217" s="37"/>
      <c r="BGT217" s="37"/>
      <c r="BGU217" s="37"/>
      <c r="BGV217" s="37"/>
      <c r="BGW217" s="37"/>
      <c r="BGX217" s="37"/>
      <c r="BGY217" s="37"/>
      <c r="BGZ217" s="37"/>
      <c r="BHA217" s="37"/>
      <c r="BHB217" s="37"/>
      <c r="BHC217" s="37"/>
      <c r="BHD217" s="37"/>
      <c r="BHE217" s="37"/>
      <c r="BHF217" s="37"/>
      <c r="BHG217" s="37"/>
      <c r="BHH217" s="37"/>
      <c r="BHI217" s="37"/>
      <c r="BHJ217" s="37"/>
      <c r="BHK217" s="37"/>
      <c r="BHL217" s="37"/>
      <c r="BHM217" s="37"/>
      <c r="BHN217" s="37"/>
      <c r="BHO217" s="37"/>
      <c r="BHP217" s="37"/>
      <c r="BHQ217" s="37"/>
      <c r="BHR217" s="37"/>
      <c r="BHS217" s="37"/>
      <c r="BHT217" s="37"/>
      <c r="BHU217" s="37"/>
      <c r="BHV217" s="37"/>
      <c r="BHW217" s="37"/>
      <c r="BHX217" s="37"/>
      <c r="BHY217" s="37"/>
      <c r="BHZ217" s="37"/>
      <c r="BIA217" s="37"/>
      <c r="BIB217" s="37"/>
      <c r="BIC217" s="37"/>
      <c r="BID217" s="37"/>
      <c r="BIE217" s="37"/>
      <c r="BIF217" s="37"/>
      <c r="BIG217" s="37"/>
      <c r="BIH217" s="37"/>
      <c r="BII217" s="37"/>
      <c r="BIJ217" s="37"/>
      <c r="BIK217" s="37"/>
      <c r="BIL217" s="37"/>
      <c r="BIM217" s="37"/>
      <c r="BIN217" s="37"/>
      <c r="BIO217" s="37"/>
      <c r="BIP217" s="37"/>
      <c r="BIQ217" s="37"/>
      <c r="BIR217" s="37"/>
      <c r="BIS217" s="37"/>
      <c r="BIT217" s="37"/>
      <c r="BIU217" s="37"/>
      <c r="BIV217" s="37"/>
      <c r="BIW217" s="37"/>
      <c r="BIX217" s="37"/>
      <c r="BIY217" s="37"/>
      <c r="BIZ217" s="37"/>
      <c r="BJA217" s="37"/>
      <c r="BJB217" s="37"/>
      <c r="BJC217" s="37"/>
      <c r="BJD217" s="37"/>
      <c r="BJE217" s="37"/>
      <c r="BJF217" s="37"/>
      <c r="BJG217" s="37"/>
      <c r="BJH217" s="37"/>
      <c r="BJI217" s="37"/>
      <c r="BJJ217" s="37"/>
      <c r="BJK217" s="37"/>
      <c r="BJL217" s="37"/>
      <c r="BJM217" s="37"/>
      <c r="BJN217" s="37"/>
      <c r="BJO217" s="37"/>
      <c r="BJP217" s="37"/>
      <c r="BJQ217" s="37"/>
      <c r="BJR217" s="37"/>
      <c r="BJS217" s="37"/>
      <c r="BJT217" s="37"/>
      <c r="BJU217" s="37"/>
      <c r="BJV217" s="37"/>
      <c r="BJW217" s="37"/>
      <c r="BJX217" s="37"/>
      <c r="BJY217" s="37"/>
      <c r="BJZ217" s="37"/>
      <c r="BKA217" s="37"/>
      <c r="BKB217" s="37"/>
      <c r="BKC217" s="37"/>
      <c r="BKD217" s="37"/>
      <c r="BKE217" s="37"/>
      <c r="BKF217" s="37"/>
      <c r="BKG217" s="37"/>
      <c r="BKH217" s="37"/>
      <c r="BKI217" s="37"/>
      <c r="BKJ217" s="37"/>
      <c r="BKK217" s="37"/>
      <c r="BKL217" s="37"/>
      <c r="BKM217" s="37"/>
      <c r="BKN217" s="37"/>
      <c r="BKO217" s="37"/>
      <c r="BKP217" s="37"/>
      <c r="BKQ217" s="37"/>
      <c r="BKR217" s="37"/>
      <c r="BKS217" s="37"/>
      <c r="BKT217" s="37"/>
      <c r="BKU217" s="37"/>
      <c r="BKV217" s="37"/>
      <c r="BKW217" s="37"/>
      <c r="BKX217" s="37"/>
      <c r="BKY217" s="37"/>
      <c r="BKZ217" s="37"/>
      <c r="BLA217" s="37"/>
      <c r="BLB217" s="37"/>
      <c r="BLC217" s="37"/>
      <c r="BLD217" s="37"/>
      <c r="BLE217" s="37"/>
      <c r="BLF217" s="37"/>
      <c r="BLG217" s="37"/>
      <c r="BLH217" s="37"/>
      <c r="BLI217" s="37"/>
      <c r="BLJ217" s="37"/>
      <c r="BLK217" s="37"/>
      <c r="BLL217" s="37"/>
      <c r="BLM217" s="37"/>
      <c r="BLN217" s="37"/>
      <c r="BLO217" s="37"/>
      <c r="BLP217" s="37"/>
      <c r="BLQ217" s="37"/>
      <c r="BLR217" s="37"/>
      <c r="BLS217" s="37"/>
      <c r="BLT217" s="37"/>
      <c r="BLU217" s="37"/>
      <c r="BLV217" s="37"/>
      <c r="BLW217" s="37"/>
      <c r="BLX217" s="37"/>
      <c r="BLY217" s="37"/>
      <c r="BLZ217" s="37"/>
      <c r="BMA217" s="37"/>
      <c r="BMB217" s="37"/>
      <c r="BMC217" s="37"/>
      <c r="BMD217" s="37"/>
      <c r="BME217" s="37"/>
      <c r="BMF217" s="37"/>
      <c r="BMG217" s="37"/>
      <c r="BMH217" s="37"/>
      <c r="BMI217" s="37"/>
      <c r="BMJ217" s="37"/>
      <c r="BMK217" s="37"/>
      <c r="BML217" s="37"/>
      <c r="BMM217" s="37"/>
      <c r="BMN217" s="37"/>
      <c r="BMO217" s="37"/>
      <c r="BMP217" s="37"/>
      <c r="BMQ217" s="37"/>
      <c r="BMR217" s="37"/>
      <c r="BMS217" s="37"/>
      <c r="BMT217" s="37"/>
      <c r="BMU217" s="37"/>
      <c r="BMV217" s="37"/>
      <c r="BMW217" s="37"/>
      <c r="BMX217" s="37"/>
      <c r="BMY217" s="37"/>
      <c r="BMZ217" s="37"/>
      <c r="BNA217" s="37"/>
      <c r="BNB217" s="37"/>
      <c r="BNC217" s="37"/>
      <c r="BND217" s="37"/>
      <c r="BNE217" s="37"/>
      <c r="BNF217" s="37"/>
      <c r="BNG217" s="37"/>
      <c r="BNH217" s="37"/>
      <c r="BNI217" s="37"/>
      <c r="BNJ217" s="37"/>
      <c r="BNK217" s="37"/>
      <c r="BNL217" s="37"/>
      <c r="BNM217" s="37"/>
      <c r="BNN217" s="37"/>
      <c r="BNO217" s="37"/>
      <c r="BNP217" s="37"/>
      <c r="BNQ217" s="37"/>
      <c r="BNR217" s="37"/>
      <c r="BNS217" s="37"/>
      <c r="BNT217" s="37"/>
      <c r="BNU217" s="37"/>
      <c r="BNV217" s="37"/>
      <c r="BNW217" s="37"/>
      <c r="BNX217" s="37"/>
      <c r="BNY217" s="37"/>
      <c r="BNZ217" s="37"/>
      <c r="BOA217" s="37"/>
      <c r="BOB217" s="37"/>
      <c r="BOC217" s="37"/>
      <c r="BOD217" s="37"/>
      <c r="BOE217" s="37"/>
      <c r="BOF217" s="37"/>
      <c r="BOG217" s="37"/>
      <c r="BOH217" s="37"/>
      <c r="BOI217" s="37"/>
      <c r="BOJ217" s="37"/>
      <c r="BOK217" s="37"/>
      <c r="BOL217" s="37"/>
      <c r="BOM217" s="37"/>
      <c r="BON217" s="37"/>
      <c r="BOO217" s="37"/>
      <c r="BOP217" s="37"/>
      <c r="BOQ217" s="37"/>
      <c r="BOR217" s="37"/>
      <c r="BOS217" s="37"/>
      <c r="BOT217" s="37"/>
      <c r="BOU217" s="37"/>
      <c r="BOV217" s="37"/>
      <c r="BOW217" s="37"/>
      <c r="BOX217" s="37"/>
      <c r="BOY217" s="37"/>
      <c r="BOZ217" s="37"/>
      <c r="BPA217" s="37"/>
      <c r="BPB217" s="37"/>
      <c r="BPC217" s="37"/>
      <c r="BPD217" s="37"/>
      <c r="BPE217" s="37"/>
      <c r="BPF217" s="37"/>
      <c r="BPG217" s="37"/>
      <c r="BPH217" s="37"/>
      <c r="BPI217" s="37"/>
      <c r="BPJ217" s="37"/>
      <c r="BPK217" s="37"/>
      <c r="BPL217" s="37"/>
      <c r="BPM217" s="37"/>
      <c r="BPN217" s="37"/>
      <c r="BPO217" s="37"/>
      <c r="BPP217" s="37"/>
      <c r="BPQ217" s="37"/>
      <c r="BPR217" s="37"/>
      <c r="BPS217" s="37"/>
      <c r="BPT217" s="37"/>
      <c r="BPU217" s="37"/>
      <c r="BPV217" s="37"/>
      <c r="BPW217" s="37"/>
      <c r="BPX217" s="37"/>
      <c r="BPY217" s="37"/>
      <c r="BPZ217" s="37"/>
      <c r="BQA217" s="37"/>
      <c r="BQB217" s="37"/>
      <c r="BQC217" s="37"/>
      <c r="BQD217" s="37"/>
      <c r="BQE217" s="37"/>
      <c r="BQF217" s="37"/>
      <c r="BQG217" s="37"/>
      <c r="BQH217" s="37"/>
      <c r="BQI217" s="37"/>
      <c r="BQJ217" s="37"/>
      <c r="BQK217" s="37"/>
      <c r="BQL217" s="37"/>
      <c r="BQM217" s="37"/>
      <c r="BQN217" s="37"/>
      <c r="BQO217" s="37"/>
      <c r="BQP217" s="37"/>
      <c r="BQQ217" s="37"/>
      <c r="BQR217" s="37"/>
      <c r="BQS217" s="37"/>
      <c r="BQT217" s="37"/>
      <c r="BQU217" s="37"/>
      <c r="BQV217" s="37"/>
      <c r="BQW217" s="37"/>
      <c r="BQX217" s="37"/>
      <c r="BQY217" s="37"/>
      <c r="BQZ217" s="37"/>
      <c r="BRA217" s="37"/>
      <c r="BRB217" s="37"/>
      <c r="BRC217" s="37"/>
      <c r="BRD217" s="37"/>
      <c r="BRE217" s="37"/>
      <c r="BRF217" s="37"/>
      <c r="BRG217" s="37"/>
      <c r="BRH217" s="37"/>
      <c r="BRI217" s="37"/>
      <c r="BRJ217" s="37"/>
      <c r="BRK217" s="37"/>
      <c r="BRL217" s="37"/>
      <c r="BRM217" s="37"/>
      <c r="BRN217" s="37"/>
      <c r="BRO217" s="37"/>
      <c r="BRP217" s="37"/>
      <c r="BRQ217" s="37"/>
      <c r="BRR217" s="37"/>
      <c r="BRS217" s="37"/>
      <c r="BRT217" s="37"/>
      <c r="BRU217" s="37"/>
      <c r="BRV217" s="37"/>
      <c r="BRW217" s="37"/>
      <c r="BRX217" s="37"/>
      <c r="BRY217" s="37"/>
      <c r="BRZ217" s="37"/>
      <c r="BSA217" s="37"/>
      <c r="BSB217" s="37"/>
      <c r="BSC217" s="37"/>
      <c r="BSD217" s="37"/>
      <c r="BSE217" s="37"/>
      <c r="BSF217" s="37"/>
      <c r="BSG217" s="37"/>
      <c r="BSH217" s="37"/>
      <c r="BSI217" s="37"/>
      <c r="BSJ217" s="37"/>
      <c r="BSK217" s="37"/>
      <c r="BSL217" s="37"/>
      <c r="BSM217" s="37"/>
      <c r="BSN217" s="37"/>
      <c r="BSO217" s="37"/>
      <c r="BSP217" s="37"/>
      <c r="BSQ217" s="37"/>
      <c r="BSR217" s="37"/>
      <c r="BSS217" s="37"/>
      <c r="BST217" s="37"/>
      <c r="BSU217" s="37"/>
      <c r="BSV217" s="37"/>
      <c r="BSW217" s="37"/>
      <c r="BSX217" s="37"/>
      <c r="BSY217" s="37"/>
      <c r="BSZ217" s="37"/>
      <c r="BTA217" s="37"/>
      <c r="BTB217" s="37"/>
      <c r="BTC217" s="37"/>
      <c r="BTD217" s="37"/>
      <c r="BTE217" s="37"/>
      <c r="BTF217" s="37"/>
      <c r="BTG217" s="37"/>
      <c r="BTH217" s="37"/>
      <c r="BTI217" s="37"/>
      <c r="BTJ217" s="37"/>
      <c r="BTK217" s="37"/>
      <c r="BTL217" s="37"/>
      <c r="BTM217" s="37"/>
      <c r="BTN217" s="37"/>
      <c r="BTO217" s="37"/>
      <c r="BTP217" s="37"/>
      <c r="BTQ217" s="37"/>
      <c r="BTR217" s="37"/>
      <c r="BTS217" s="37"/>
      <c r="BTT217" s="37"/>
      <c r="BTU217" s="37"/>
      <c r="BTV217" s="37"/>
      <c r="BTW217" s="37"/>
      <c r="BTX217" s="37"/>
      <c r="BTY217" s="37"/>
      <c r="BTZ217" s="37"/>
      <c r="BUA217" s="37"/>
      <c r="BUB217" s="37"/>
      <c r="BUC217" s="37"/>
      <c r="BUD217" s="37"/>
      <c r="BUE217" s="37"/>
      <c r="BUF217" s="37"/>
      <c r="BUG217" s="37"/>
      <c r="BUH217" s="37"/>
      <c r="BUI217" s="37"/>
      <c r="BUJ217" s="37"/>
      <c r="BUK217" s="37"/>
      <c r="BUL217" s="37"/>
      <c r="BUM217" s="37"/>
      <c r="BUN217" s="37"/>
      <c r="BUO217" s="37"/>
      <c r="BUP217" s="37"/>
      <c r="BUQ217" s="37"/>
      <c r="BUR217" s="37"/>
      <c r="BUS217" s="37"/>
      <c r="BUT217" s="37"/>
      <c r="BUU217" s="37"/>
      <c r="BUV217" s="37"/>
      <c r="BUW217" s="37"/>
      <c r="BUX217" s="37"/>
      <c r="BUY217" s="37"/>
      <c r="BUZ217" s="37"/>
      <c r="BVA217" s="37"/>
      <c r="BVB217" s="37"/>
      <c r="BVC217" s="37"/>
      <c r="BVD217" s="37"/>
      <c r="BVE217" s="37"/>
      <c r="BVF217" s="37"/>
      <c r="BVG217" s="37"/>
      <c r="BVH217" s="37"/>
      <c r="BVI217" s="37"/>
      <c r="BVJ217" s="37"/>
      <c r="BVK217" s="37"/>
      <c r="BVL217" s="37"/>
      <c r="BVM217" s="37"/>
      <c r="BVN217" s="37"/>
      <c r="BVO217" s="37"/>
      <c r="BVP217" s="37"/>
      <c r="BVQ217" s="37"/>
      <c r="BVR217" s="37"/>
      <c r="BVS217" s="37"/>
      <c r="BVT217" s="37"/>
      <c r="BVU217" s="37"/>
      <c r="BVV217" s="37"/>
      <c r="BVW217" s="37"/>
      <c r="BVX217" s="37"/>
      <c r="BVY217" s="37"/>
      <c r="BVZ217" s="37"/>
      <c r="BWA217" s="37"/>
      <c r="BWB217" s="37"/>
      <c r="BWC217" s="37"/>
      <c r="BWD217" s="37"/>
      <c r="BWE217" s="37"/>
      <c r="BWF217" s="37"/>
      <c r="BWG217" s="37"/>
      <c r="BWH217" s="37"/>
      <c r="BWI217" s="37"/>
      <c r="BWJ217" s="37"/>
      <c r="BWK217" s="37"/>
      <c r="BWL217" s="37"/>
      <c r="BWM217" s="37"/>
      <c r="BWN217" s="37"/>
      <c r="BWO217" s="37"/>
      <c r="BWP217" s="37"/>
      <c r="BWQ217" s="37"/>
      <c r="BWR217" s="37"/>
      <c r="BWS217" s="37"/>
      <c r="BWT217" s="37"/>
      <c r="BWU217" s="37"/>
      <c r="BWV217" s="37"/>
      <c r="BWW217" s="37"/>
      <c r="BWX217" s="37"/>
      <c r="BWY217" s="37"/>
      <c r="BWZ217" s="37"/>
      <c r="BXA217" s="37"/>
      <c r="BXB217" s="37"/>
      <c r="BXC217" s="37"/>
      <c r="BXD217" s="37"/>
      <c r="BXE217" s="37"/>
      <c r="BXF217" s="37"/>
      <c r="BXG217" s="37"/>
      <c r="BXH217" s="37"/>
      <c r="BXI217" s="37"/>
      <c r="BXJ217" s="37"/>
      <c r="BXK217" s="37"/>
      <c r="BXL217" s="37"/>
      <c r="BXM217" s="37"/>
      <c r="BXN217" s="37"/>
      <c r="BXO217" s="37"/>
      <c r="BXP217" s="37"/>
      <c r="BXQ217" s="37"/>
      <c r="BXR217" s="37"/>
      <c r="BXS217" s="37"/>
      <c r="BXT217" s="37"/>
      <c r="BXU217" s="37"/>
      <c r="BXV217" s="37"/>
      <c r="BXW217" s="37"/>
      <c r="BXX217" s="37"/>
      <c r="BXY217" s="37"/>
      <c r="BXZ217" s="37"/>
      <c r="BYA217" s="37"/>
      <c r="BYB217" s="37"/>
      <c r="BYC217" s="37"/>
      <c r="BYD217" s="37"/>
      <c r="BYE217" s="37"/>
      <c r="BYF217" s="37"/>
      <c r="BYG217" s="37"/>
      <c r="BYH217" s="37"/>
      <c r="BYI217" s="37"/>
      <c r="BYJ217" s="37"/>
      <c r="BYK217" s="37"/>
      <c r="BYL217" s="37"/>
      <c r="BYM217" s="37"/>
      <c r="BYN217" s="37"/>
      <c r="BYO217" s="37"/>
      <c r="BYP217" s="37"/>
      <c r="BYQ217" s="37"/>
      <c r="BYR217" s="37"/>
      <c r="BYS217" s="37"/>
      <c r="BYT217" s="37"/>
      <c r="BYU217" s="37"/>
      <c r="BYV217" s="37"/>
      <c r="BYW217" s="37"/>
      <c r="BYX217" s="37"/>
      <c r="BYY217" s="37"/>
      <c r="BYZ217" s="37"/>
      <c r="BZA217" s="37"/>
      <c r="BZB217" s="37"/>
      <c r="BZC217" s="37"/>
      <c r="BZD217" s="37"/>
      <c r="BZE217" s="37"/>
      <c r="BZF217" s="37"/>
      <c r="BZG217" s="37"/>
      <c r="BZH217" s="37"/>
      <c r="BZI217" s="37"/>
      <c r="BZJ217" s="37"/>
      <c r="BZK217" s="37"/>
      <c r="BZL217" s="37"/>
      <c r="BZM217" s="37"/>
      <c r="BZN217" s="37"/>
      <c r="BZO217" s="37"/>
      <c r="BZP217" s="37"/>
      <c r="BZQ217" s="37"/>
      <c r="BZR217" s="37"/>
      <c r="BZS217" s="37"/>
      <c r="BZT217" s="37"/>
      <c r="BZU217" s="37"/>
      <c r="BZV217" s="37"/>
      <c r="BZW217" s="37"/>
      <c r="BZX217" s="37"/>
      <c r="BZY217" s="37"/>
      <c r="BZZ217" s="37"/>
      <c r="CAA217" s="37"/>
      <c r="CAB217" s="37"/>
      <c r="CAC217" s="37"/>
      <c r="CAD217" s="37"/>
      <c r="CAE217" s="37"/>
      <c r="CAF217" s="37"/>
      <c r="CAG217" s="37"/>
      <c r="CAH217" s="37"/>
      <c r="CAI217" s="37"/>
      <c r="CAJ217" s="37"/>
      <c r="CAK217" s="37"/>
      <c r="CAL217" s="37"/>
      <c r="CAM217" s="37"/>
      <c r="CAN217" s="37"/>
      <c r="CAO217" s="37"/>
      <c r="CAP217" s="37"/>
      <c r="CAQ217" s="37"/>
      <c r="CAR217" s="37"/>
      <c r="CAS217" s="37"/>
      <c r="CAT217" s="37"/>
      <c r="CAU217" s="37"/>
      <c r="CAV217" s="37"/>
      <c r="CAW217" s="37"/>
      <c r="CAX217" s="37"/>
      <c r="CAY217" s="37"/>
      <c r="CAZ217" s="37"/>
      <c r="CBA217" s="37"/>
      <c r="CBB217" s="37"/>
      <c r="CBC217" s="37"/>
      <c r="CBD217" s="37"/>
      <c r="CBE217" s="37"/>
      <c r="CBF217" s="37"/>
      <c r="CBG217" s="37"/>
      <c r="CBH217" s="37"/>
      <c r="CBI217" s="37"/>
      <c r="CBJ217" s="37"/>
      <c r="CBK217" s="37"/>
      <c r="CBL217" s="37"/>
      <c r="CBM217" s="37"/>
      <c r="CBN217" s="37"/>
      <c r="CBO217" s="37"/>
      <c r="CBP217" s="37"/>
      <c r="CBQ217" s="37"/>
      <c r="CBR217" s="37"/>
      <c r="CBS217" s="37"/>
      <c r="CBT217" s="37"/>
      <c r="CBU217" s="37"/>
      <c r="CBV217" s="37"/>
      <c r="CBW217" s="37"/>
      <c r="CBX217" s="37"/>
      <c r="CBY217" s="37"/>
      <c r="CBZ217" s="37"/>
      <c r="CCA217" s="37"/>
      <c r="CCB217" s="37"/>
      <c r="CCC217" s="37"/>
      <c r="CCD217" s="37"/>
      <c r="CCE217" s="37"/>
      <c r="CCF217" s="37"/>
      <c r="CCG217" s="37"/>
      <c r="CCH217" s="37"/>
      <c r="CCI217" s="37"/>
      <c r="CCJ217" s="37"/>
      <c r="CCK217" s="37"/>
      <c r="CCL217" s="37"/>
      <c r="CCM217" s="37"/>
      <c r="CCN217" s="37"/>
      <c r="CCO217" s="37"/>
      <c r="CCP217" s="37"/>
      <c r="CCQ217" s="37"/>
      <c r="CCR217" s="37"/>
      <c r="CCS217" s="37"/>
      <c r="CCT217" s="37"/>
      <c r="CCU217" s="37"/>
      <c r="CCV217" s="37"/>
      <c r="CCW217" s="37"/>
      <c r="CCX217" s="37"/>
      <c r="CCY217" s="37"/>
      <c r="CCZ217" s="37"/>
      <c r="CDA217" s="37"/>
      <c r="CDB217" s="37"/>
      <c r="CDC217" s="37"/>
      <c r="CDD217" s="37"/>
      <c r="CDE217" s="37"/>
      <c r="CDF217" s="37"/>
      <c r="CDG217" s="37"/>
      <c r="CDH217" s="37"/>
      <c r="CDI217" s="37"/>
      <c r="CDJ217" s="37"/>
      <c r="CDK217" s="37"/>
      <c r="CDL217" s="37"/>
      <c r="CDM217" s="37"/>
      <c r="CDN217" s="37"/>
      <c r="CDO217" s="37"/>
      <c r="CDP217" s="37"/>
      <c r="CDQ217" s="37"/>
      <c r="CDR217" s="37"/>
      <c r="CDS217" s="37"/>
      <c r="CDT217" s="37"/>
      <c r="CDU217" s="37"/>
      <c r="CDV217" s="37"/>
      <c r="CDW217" s="37"/>
      <c r="CDX217" s="37"/>
      <c r="CDY217" s="37"/>
      <c r="CDZ217" s="37"/>
      <c r="CEA217" s="37"/>
      <c r="CEB217" s="37"/>
      <c r="CEC217" s="37"/>
      <c r="CED217" s="37"/>
      <c r="CEE217" s="37"/>
      <c r="CEF217" s="37"/>
      <c r="CEG217" s="37"/>
      <c r="CEH217" s="37"/>
      <c r="CEI217" s="37"/>
      <c r="CEJ217" s="37"/>
      <c r="CEK217" s="37"/>
      <c r="CEL217" s="37"/>
      <c r="CEM217" s="37"/>
      <c r="CEN217" s="37"/>
      <c r="CEO217" s="37"/>
      <c r="CEP217" s="37"/>
      <c r="CEQ217" s="37"/>
      <c r="CER217" s="37"/>
      <c r="CES217" s="37"/>
      <c r="CET217" s="37"/>
      <c r="CEU217" s="37"/>
      <c r="CEV217" s="37"/>
      <c r="CEW217" s="37"/>
      <c r="CEX217" s="37"/>
      <c r="CEY217" s="37"/>
      <c r="CEZ217" s="37"/>
      <c r="CFA217" s="37"/>
      <c r="CFB217" s="37"/>
      <c r="CFC217" s="37"/>
      <c r="CFD217" s="37"/>
      <c r="CFE217" s="37"/>
      <c r="CFF217" s="37"/>
      <c r="CFG217" s="37"/>
      <c r="CFH217" s="37"/>
      <c r="CFI217" s="37"/>
      <c r="CFJ217" s="37"/>
      <c r="CFK217" s="37"/>
      <c r="CFL217" s="37"/>
      <c r="CFM217" s="37"/>
      <c r="CFN217" s="37"/>
      <c r="CFO217" s="37"/>
      <c r="CFP217" s="37"/>
      <c r="CFQ217" s="37"/>
      <c r="CFR217" s="37"/>
      <c r="CFS217" s="37"/>
      <c r="CFT217" s="37"/>
      <c r="CFU217" s="37"/>
      <c r="CFV217" s="37"/>
      <c r="CFW217" s="37"/>
      <c r="CFX217" s="37"/>
      <c r="CFY217" s="37"/>
      <c r="CFZ217" s="37"/>
      <c r="CGA217" s="37"/>
      <c r="CGB217" s="37"/>
      <c r="CGC217" s="37"/>
      <c r="CGD217" s="37"/>
      <c r="CGE217" s="37"/>
      <c r="CGF217" s="37"/>
      <c r="CGG217" s="37"/>
      <c r="CGH217" s="37"/>
      <c r="CGI217" s="37"/>
      <c r="CGJ217" s="37"/>
      <c r="CGK217" s="37"/>
      <c r="CGL217" s="37"/>
      <c r="CGM217" s="37"/>
      <c r="CGN217" s="37"/>
      <c r="CGO217" s="37"/>
      <c r="CGP217" s="37"/>
      <c r="CGQ217" s="37"/>
      <c r="CGR217" s="37"/>
      <c r="CGS217" s="37"/>
      <c r="CGT217" s="37"/>
      <c r="CGU217" s="37"/>
      <c r="CGV217" s="37"/>
      <c r="CGW217" s="37"/>
      <c r="CGX217" s="37"/>
      <c r="CGY217" s="37"/>
      <c r="CGZ217" s="37"/>
      <c r="CHA217" s="37"/>
      <c r="CHB217" s="37"/>
      <c r="CHC217" s="37"/>
      <c r="CHD217" s="37"/>
      <c r="CHE217" s="37"/>
      <c r="CHF217" s="37"/>
      <c r="CHG217" s="37"/>
      <c r="CHH217" s="37"/>
      <c r="CHI217" s="37"/>
      <c r="CHJ217" s="37"/>
      <c r="CHK217" s="37"/>
      <c r="CHL217" s="37"/>
      <c r="CHM217" s="37"/>
      <c r="CHN217" s="37"/>
      <c r="CHO217" s="37"/>
      <c r="CHP217" s="37"/>
      <c r="CHQ217" s="37"/>
      <c r="CHR217" s="37"/>
      <c r="CHS217" s="37"/>
      <c r="CHT217" s="37"/>
      <c r="CHU217" s="37"/>
      <c r="CHV217" s="37"/>
      <c r="CHW217" s="37"/>
      <c r="CHX217" s="37"/>
      <c r="CHY217" s="37"/>
      <c r="CHZ217" s="37"/>
      <c r="CIA217" s="37"/>
      <c r="CIB217" s="37"/>
      <c r="CIC217" s="37"/>
      <c r="CID217" s="37"/>
      <c r="CIE217" s="37"/>
      <c r="CIF217" s="37"/>
      <c r="CIG217" s="37"/>
      <c r="CIH217" s="37"/>
      <c r="CII217" s="37"/>
      <c r="CIJ217" s="37"/>
      <c r="CIK217" s="37"/>
      <c r="CIL217" s="37"/>
      <c r="CIM217" s="37"/>
      <c r="CIN217" s="37"/>
      <c r="CIO217" s="37"/>
      <c r="CIP217" s="37"/>
      <c r="CIQ217" s="37"/>
      <c r="CIR217" s="37"/>
      <c r="CIS217" s="37"/>
      <c r="CIT217" s="37"/>
      <c r="CIU217" s="37"/>
      <c r="CIV217" s="37"/>
      <c r="CIW217" s="37"/>
      <c r="CIX217" s="37"/>
      <c r="CIY217" s="37"/>
      <c r="CIZ217" s="37"/>
      <c r="CJA217" s="37"/>
      <c r="CJB217" s="37"/>
      <c r="CJC217" s="37"/>
      <c r="CJD217" s="37"/>
      <c r="CJE217" s="37"/>
      <c r="CJF217" s="37"/>
      <c r="CJG217" s="37"/>
      <c r="CJH217" s="37"/>
      <c r="CJI217" s="37"/>
      <c r="CJJ217" s="37"/>
      <c r="CJK217" s="37"/>
      <c r="CJL217" s="37"/>
      <c r="CJM217" s="37"/>
      <c r="CJN217" s="37"/>
      <c r="CJO217" s="37"/>
      <c r="CJP217" s="37"/>
      <c r="CJQ217" s="37"/>
      <c r="CJR217" s="37"/>
      <c r="CJS217" s="37"/>
      <c r="CJT217" s="37"/>
      <c r="CJU217" s="37"/>
      <c r="CJV217" s="37"/>
      <c r="CJW217" s="37"/>
      <c r="CJX217" s="37"/>
      <c r="CJY217" s="37"/>
      <c r="CJZ217" s="37"/>
      <c r="CKA217" s="37"/>
      <c r="CKB217" s="37"/>
      <c r="CKC217" s="37"/>
      <c r="CKD217" s="37"/>
      <c r="CKE217" s="37"/>
      <c r="CKF217" s="37"/>
      <c r="CKG217" s="37"/>
      <c r="CKH217" s="37"/>
      <c r="CKI217" s="37"/>
      <c r="CKJ217" s="37"/>
      <c r="CKK217" s="37"/>
      <c r="CKL217" s="37"/>
      <c r="CKM217" s="37"/>
      <c r="CKN217" s="37"/>
      <c r="CKO217" s="37"/>
      <c r="CKP217" s="37"/>
      <c r="CKQ217" s="37"/>
      <c r="CKR217" s="37"/>
      <c r="CKS217" s="37"/>
      <c r="CKT217" s="37"/>
      <c r="CKU217" s="37"/>
      <c r="CKV217" s="37"/>
      <c r="CKW217" s="37"/>
      <c r="CKX217" s="37"/>
      <c r="CKY217" s="37"/>
      <c r="CKZ217" s="37"/>
      <c r="CLA217" s="37"/>
      <c r="CLB217" s="37"/>
      <c r="CLC217" s="37"/>
      <c r="CLD217" s="37"/>
      <c r="CLE217" s="37"/>
      <c r="CLF217" s="37"/>
      <c r="CLG217" s="37"/>
      <c r="CLH217" s="37"/>
      <c r="CLI217" s="37"/>
      <c r="CLJ217" s="37"/>
      <c r="CLK217" s="37"/>
      <c r="CLL217" s="37"/>
      <c r="CLM217" s="37"/>
      <c r="CLN217" s="37"/>
      <c r="CLO217" s="37"/>
      <c r="CLP217" s="37"/>
      <c r="CLQ217" s="37"/>
      <c r="CLR217" s="37"/>
      <c r="CLS217" s="37"/>
      <c r="CLT217" s="37"/>
      <c r="CLU217" s="37"/>
      <c r="CLV217" s="37"/>
      <c r="CLW217" s="37"/>
      <c r="CLX217" s="37"/>
      <c r="CLY217" s="37"/>
      <c r="CLZ217" s="37"/>
      <c r="CMA217" s="37"/>
      <c r="CMB217" s="37"/>
      <c r="CMC217" s="37"/>
      <c r="CMD217" s="37"/>
      <c r="CME217" s="37"/>
      <c r="CMF217" s="37"/>
      <c r="CMG217" s="37"/>
      <c r="CMH217" s="37"/>
      <c r="CMI217" s="37"/>
      <c r="CMJ217" s="37"/>
      <c r="CMK217" s="37"/>
      <c r="CML217" s="37"/>
      <c r="CMM217" s="37"/>
      <c r="CMN217" s="37"/>
      <c r="CMO217" s="37"/>
      <c r="CMP217" s="37"/>
      <c r="CMQ217" s="37"/>
      <c r="CMR217" s="37"/>
      <c r="CMS217" s="37"/>
      <c r="CMT217" s="37"/>
      <c r="CMU217" s="37"/>
      <c r="CMV217" s="37"/>
      <c r="CMW217" s="37"/>
      <c r="CMX217" s="37"/>
      <c r="CMY217" s="37"/>
      <c r="CMZ217" s="37"/>
      <c r="CNA217" s="37"/>
      <c r="CNB217" s="37"/>
      <c r="CNC217" s="37"/>
      <c r="CND217" s="37"/>
      <c r="CNE217" s="37"/>
      <c r="CNF217" s="37"/>
      <c r="CNG217" s="37"/>
      <c r="CNH217" s="37"/>
      <c r="CNI217" s="37"/>
      <c r="CNJ217" s="37"/>
      <c r="CNK217" s="37"/>
      <c r="CNL217" s="37"/>
      <c r="CNM217" s="37"/>
      <c r="CNN217" s="37"/>
      <c r="CNO217" s="37"/>
      <c r="CNP217" s="37"/>
      <c r="CNQ217" s="37"/>
      <c r="CNR217" s="37"/>
      <c r="CNS217" s="37"/>
      <c r="CNT217" s="37"/>
      <c r="CNU217" s="37"/>
      <c r="CNV217" s="37"/>
      <c r="CNW217" s="37"/>
      <c r="CNX217" s="37"/>
      <c r="CNY217" s="37"/>
      <c r="CNZ217" s="37"/>
      <c r="COA217" s="37"/>
      <c r="COB217" s="37"/>
      <c r="COC217" s="37"/>
      <c r="COD217" s="37"/>
      <c r="COE217" s="37"/>
      <c r="COF217" s="37"/>
      <c r="COG217" s="37"/>
      <c r="COH217" s="37"/>
      <c r="COI217" s="37"/>
      <c r="COJ217" s="37"/>
      <c r="COK217" s="37"/>
      <c r="COL217" s="37"/>
      <c r="COM217" s="37"/>
      <c r="CON217" s="37"/>
      <c r="COO217" s="37"/>
      <c r="COP217" s="37"/>
      <c r="COQ217" s="37"/>
      <c r="COR217" s="37"/>
      <c r="COS217" s="37"/>
      <c r="COT217" s="37"/>
      <c r="COU217" s="37"/>
      <c r="COV217" s="37"/>
      <c r="COW217" s="37"/>
      <c r="COX217" s="37"/>
      <c r="COY217" s="37"/>
      <c r="COZ217" s="37"/>
      <c r="CPA217" s="37"/>
      <c r="CPB217" s="37"/>
      <c r="CPC217" s="37"/>
      <c r="CPD217" s="37"/>
      <c r="CPE217" s="37"/>
      <c r="CPF217" s="37"/>
      <c r="CPG217" s="37"/>
      <c r="CPH217" s="37"/>
      <c r="CPI217" s="37"/>
      <c r="CPJ217" s="37"/>
      <c r="CPK217" s="37"/>
      <c r="CPL217" s="37"/>
      <c r="CPM217" s="37"/>
      <c r="CPN217" s="37"/>
      <c r="CPO217" s="37"/>
      <c r="CPP217" s="37"/>
      <c r="CPQ217" s="37"/>
      <c r="CPR217" s="37"/>
      <c r="CPS217" s="37"/>
      <c r="CPT217" s="37"/>
      <c r="CPU217" s="37"/>
      <c r="CPV217" s="37"/>
      <c r="CPW217" s="37"/>
      <c r="CPX217" s="37"/>
      <c r="CPY217" s="37"/>
      <c r="CPZ217" s="37"/>
      <c r="CQA217" s="37"/>
      <c r="CQB217" s="37"/>
      <c r="CQC217" s="37"/>
      <c r="CQD217" s="37"/>
      <c r="CQE217" s="37"/>
      <c r="CQF217" s="37"/>
      <c r="CQG217" s="37"/>
      <c r="CQH217" s="37"/>
      <c r="CQI217" s="37"/>
      <c r="CQJ217" s="37"/>
      <c r="CQK217" s="37"/>
      <c r="CQL217" s="37"/>
      <c r="CQM217" s="37"/>
      <c r="CQN217" s="37"/>
      <c r="CQO217" s="37"/>
      <c r="CQP217" s="37"/>
      <c r="CQQ217" s="37"/>
      <c r="CQR217" s="37"/>
      <c r="CQS217" s="37"/>
      <c r="CQT217" s="37"/>
      <c r="CQU217" s="37"/>
      <c r="CQV217" s="37"/>
      <c r="CQW217" s="37"/>
      <c r="CQX217" s="37"/>
      <c r="CQY217" s="37"/>
      <c r="CQZ217" s="37"/>
      <c r="CRA217" s="37"/>
      <c r="CRB217" s="37"/>
      <c r="CRC217" s="37"/>
      <c r="CRD217" s="37"/>
      <c r="CRE217" s="37"/>
      <c r="CRF217" s="37"/>
      <c r="CRG217" s="37"/>
      <c r="CRH217" s="37"/>
      <c r="CRI217" s="37"/>
      <c r="CRJ217" s="37"/>
      <c r="CRK217" s="37"/>
      <c r="CRL217" s="37"/>
      <c r="CRM217" s="37"/>
      <c r="CRN217" s="37"/>
      <c r="CRO217" s="37"/>
      <c r="CRP217" s="37"/>
      <c r="CRQ217" s="37"/>
      <c r="CRR217" s="37"/>
      <c r="CRS217" s="37"/>
      <c r="CRT217" s="37"/>
      <c r="CRU217" s="37"/>
      <c r="CRV217" s="37"/>
      <c r="CRW217" s="37"/>
      <c r="CRX217" s="37"/>
      <c r="CRY217" s="37"/>
      <c r="CRZ217" s="37"/>
      <c r="CSA217" s="37"/>
      <c r="CSB217" s="37"/>
      <c r="CSC217" s="37"/>
      <c r="CSD217" s="37"/>
      <c r="CSE217" s="37"/>
      <c r="CSF217" s="37"/>
      <c r="CSG217" s="37"/>
      <c r="CSH217" s="37"/>
      <c r="CSI217" s="37"/>
      <c r="CSJ217" s="37"/>
      <c r="CSK217" s="37"/>
      <c r="CSL217" s="37"/>
      <c r="CSM217" s="37"/>
      <c r="CSN217" s="37"/>
      <c r="CSO217" s="37"/>
      <c r="CSP217" s="37"/>
      <c r="CSQ217" s="37"/>
      <c r="CSR217" s="37"/>
      <c r="CSS217" s="37"/>
      <c r="CST217" s="37"/>
      <c r="CSU217" s="37"/>
      <c r="CSV217" s="37"/>
      <c r="CSW217" s="37"/>
      <c r="CSX217" s="37"/>
      <c r="CSY217" s="37"/>
      <c r="CSZ217" s="37"/>
      <c r="CTA217" s="37"/>
      <c r="CTB217" s="37"/>
      <c r="CTC217" s="37"/>
      <c r="CTD217" s="37"/>
      <c r="CTE217" s="37"/>
      <c r="CTF217" s="37"/>
      <c r="CTG217" s="37"/>
      <c r="CTH217" s="37"/>
      <c r="CTI217" s="37"/>
      <c r="CTJ217" s="37"/>
      <c r="CTK217" s="37"/>
      <c r="CTL217" s="37"/>
      <c r="CTM217" s="37"/>
      <c r="CTN217" s="37"/>
      <c r="CTO217" s="37"/>
      <c r="CTP217" s="37"/>
      <c r="CTQ217" s="37"/>
      <c r="CTR217" s="37"/>
      <c r="CTS217" s="37"/>
      <c r="CTT217" s="37"/>
      <c r="CTU217" s="37"/>
      <c r="CTV217" s="37"/>
      <c r="CTW217" s="37"/>
      <c r="CTX217" s="37"/>
      <c r="CTY217" s="37"/>
      <c r="CTZ217" s="37"/>
      <c r="CUA217" s="37"/>
      <c r="CUB217" s="37"/>
      <c r="CUC217" s="37"/>
      <c r="CUD217" s="37"/>
      <c r="CUE217" s="37"/>
      <c r="CUF217" s="37"/>
      <c r="CUG217" s="37"/>
      <c r="CUH217" s="37"/>
      <c r="CUI217" s="37"/>
      <c r="CUJ217" s="37"/>
      <c r="CUK217" s="37"/>
      <c r="CUL217" s="37"/>
      <c r="CUM217" s="37"/>
      <c r="CUN217" s="37"/>
      <c r="CUO217" s="37"/>
      <c r="CUP217" s="37"/>
      <c r="CUQ217" s="37"/>
      <c r="CUR217" s="37"/>
      <c r="CUS217" s="37"/>
      <c r="CUT217" s="37"/>
      <c r="CUU217" s="37"/>
      <c r="CUV217" s="37"/>
      <c r="CUW217" s="37"/>
      <c r="CUX217" s="37"/>
      <c r="CUY217" s="37"/>
      <c r="CUZ217" s="37"/>
      <c r="CVA217" s="37"/>
      <c r="CVB217" s="37"/>
      <c r="CVC217" s="37"/>
      <c r="CVD217" s="37"/>
      <c r="CVE217" s="37"/>
      <c r="CVF217" s="37"/>
      <c r="CVG217" s="37"/>
      <c r="CVH217" s="37"/>
      <c r="CVI217" s="37"/>
      <c r="CVJ217" s="37"/>
      <c r="CVK217" s="37"/>
      <c r="CVL217" s="37"/>
      <c r="CVM217" s="37"/>
      <c r="CVN217" s="37"/>
      <c r="CVO217" s="37"/>
      <c r="CVP217" s="37"/>
      <c r="CVQ217" s="37"/>
      <c r="CVR217" s="37"/>
      <c r="CVS217" s="37"/>
      <c r="CVT217" s="37"/>
      <c r="CVU217" s="37"/>
      <c r="CVV217" s="37"/>
      <c r="CVW217" s="37"/>
      <c r="CVX217" s="37"/>
      <c r="CVY217" s="37"/>
      <c r="CVZ217" s="37"/>
      <c r="CWA217" s="37"/>
      <c r="CWB217" s="37"/>
      <c r="CWC217" s="37"/>
      <c r="CWD217" s="37"/>
      <c r="CWE217" s="37"/>
      <c r="CWF217" s="37"/>
      <c r="CWG217" s="37"/>
      <c r="CWH217" s="37"/>
      <c r="CWI217" s="37"/>
      <c r="CWJ217" s="37"/>
      <c r="CWK217" s="37"/>
      <c r="CWL217" s="37"/>
      <c r="CWM217" s="37"/>
      <c r="CWN217" s="37"/>
      <c r="CWO217" s="37"/>
      <c r="CWP217" s="37"/>
      <c r="CWQ217" s="37"/>
      <c r="CWR217" s="37"/>
      <c r="CWS217" s="37"/>
      <c r="CWT217" s="37"/>
      <c r="CWU217" s="37"/>
      <c r="CWV217" s="37"/>
      <c r="CWW217" s="37"/>
      <c r="CWX217" s="37"/>
      <c r="CWY217" s="37"/>
      <c r="CWZ217" s="37"/>
      <c r="CXA217" s="37"/>
      <c r="CXB217" s="37"/>
      <c r="CXC217" s="37"/>
      <c r="CXD217" s="37"/>
      <c r="CXE217" s="37"/>
      <c r="CXF217" s="37"/>
      <c r="CXG217" s="37"/>
      <c r="CXH217" s="37"/>
      <c r="CXI217" s="37"/>
      <c r="CXJ217" s="37"/>
      <c r="CXK217" s="37"/>
      <c r="CXL217" s="37"/>
      <c r="CXM217" s="37"/>
      <c r="CXN217" s="37"/>
      <c r="CXO217" s="37"/>
      <c r="CXP217" s="37"/>
      <c r="CXQ217" s="37"/>
      <c r="CXR217" s="37"/>
      <c r="CXS217" s="37"/>
      <c r="CXT217" s="37"/>
      <c r="CXU217" s="37"/>
      <c r="CXV217" s="37"/>
      <c r="CXW217" s="37"/>
      <c r="CXX217" s="37"/>
      <c r="CXY217" s="37"/>
      <c r="CXZ217" s="37"/>
      <c r="CYA217" s="37"/>
      <c r="CYB217" s="37"/>
      <c r="CYC217" s="37"/>
      <c r="CYD217" s="37"/>
      <c r="CYE217" s="37"/>
      <c r="CYF217" s="37"/>
      <c r="CYG217" s="37"/>
      <c r="CYH217" s="37"/>
      <c r="CYI217" s="37"/>
      <c r="CYJ217" s="37"/>
      <c r="CYK217" s="37"/>
      <c r="CYL217" s="37"/>
      <c r="CYM217" s="37"/>
      <c r="CYN217" s="37"/>
      <c r="CYO217" s="37"/>
      <c r="CYP217" s="37"/>
      <c r="CYQ217" s="37"/>
      <c r="CYR217" s="37"/>
      <c r="CYS217" s="37"/>
      <c r="CYT217" s="37"/>
      <c r="CYU217" s="37"/>
      <c r="CYV217" s="37"/>
      <c r="CYW217" s="37"/>
      <c r="CYX217" s="37"/>
      <c r="CYY217" s="37"/>
      <c r="CYZ217" s="37"/>
      <c r="CZA217" s="37"/>
      <c r="CZB217" s="37"/>
      <c r="CZC217" s="37"/>
      <c r="CZD217" s="37"/>
      <c r="CZE217" s="37"/>
      <c r="CZF217" s="37"/>
      <c r="CZG217" s="37"/>
      <c r="CZH217" s="37"/>
      <c r="CZI217" s="37"/>
      <c r="CZJ217" s="37"/>
      <c r="CZK217" s="37"/>
      <c r="CZL217" s="37"/>
      <c r="CZM217" s="37"/>
      <c r="CZN217" s="37"/>
      <c r="CZO217" s="37"/>
      <c r="CZP217" s="37"/>
      <c r="CZQ217" s="37"/>
      <c r="CZR217" s="37"/>
      <c r="CZS217" s="37"/>
      <c r="CZT217" s="37"/>
      <c r="CZU217" s="37"/>
      <c r="CZV217" s="37"/>
      <c r="CZW217" s="37"/>
      <c r="CZX217" s="37"/>
      <c r="CZY217" s="37"/>
      <c r="CZZ217" s="37"/>
      <c r="DAA217" s="37"/>
      <c r="DAB217" s="37"/>
      <c r="DAC217" s="37"/>
      <c r="DAD217" s="37"/>
      <c r="DAE217" s="37"/>
      <c r="DAF217" s="37"/>
      <c r="DAG217" s="37"/>
      <c r="DAH217" s="37"/>
      <c r="DAI217" s="37"/>
      <c r="DAJ217" s="37"/>
      <c r="DAK217" s="37"/>
      <c r="DAL217" s="37"/>
      <c r="DAM217" s="37"/>
      <c r="DAN217" s="37"/>
      <c r="DAO217" s="37"/>
      <c r="DAP217" s="37"/>
      <c r="DAQ217" s="37"/>
      <c r="DAR217" s="37"/>
      <c r="DAS217" s="37"/>
      <c r="DAT217" s="37"/>
      <c r="DAU217" s="37"/>
      <c r="DAV217" s="37"/>
      <c r="DAW217" s="37"/>
      <c r="DAX217" s="37"/>
      <c r="DAY217" s="37"/>
      <c r="DAZ217" s="37"/>
      <c r="DBA217" s="37"/>
      <c r="DBB217" s="37"/>
      <c r="DBC217" s="37"/>
      <c r="DBD217" s="37"/>
      <c r="DBE217" s="37"/>
      <c r="DBF217" s="37"/>
      <c r="DBG217" s="37"/>
      <c r="DBH217" s="37"/>
      <c r="DBI217" s="37"/>
      <c r="DBJ217" s="37"/>
      <c r="DBK217" s="37"/>
      <c r="DBL217" s="37"/>
      <c r="DBM217" s="37"/>
      <c r="DBN217" s="37"/>
      <c r="DBO217" s="37"/>
      <c r="DBP217" s="37"/>
      <c r="DBQ217" s="37"/>
      <c r="DBR217" s="37"/>
      <c r="DBS217" s="37"/>
      <c r="DBT217" s="37"/>
      <c r="DBU217" s="37"/>
      <c r="DBV217" s="37"/>
      <c r="DBW217" s="37"/>
      <c r="DBX217" s="37"/>
      <c r="DBY217" s="37"/>
      <c r="DBZ217" s="37"/>
      <c r="DCA217" s="37"/>
      <c r="DCB217" s="37"/>
      <c r="DCC217" s="37"/>
      <c r="DCD217" s="37"/>
      <c r="DCE217" s="37"/>
      <c r="DCF217" s="37"/>
      <c r="DCG217" s="37"/>
      <c r="DCH217" s="37"/>
      <c r="DCI217" s="37"/>
      <c r="DCJ217" s="37"/>
      <c r="DCK217" s="37"/>
      <c r="DCL217" s="37"/>
      <c r="DCM217" s="37"/>
      <c r="DCN217" s="37"/>
      <c r="DCO217" s="37"/>
      <c r="DCP217" s="37"/>
      <c r="DCQ217" s="37"/>
      <c r="DCR217" s="37"/>
      <c r="DCS217" s="37"/>
      <c r="DCT217" s="37"/>
      <c r="DCU217" s="37"/>
      <c r="DCV217" s="37"/>
      <c r="DCW217" s="37"/>
      <c r="DCX217" s="37"/>
      <c r="DCY217" s="37"/>
      <c r="DCZ217" s="37"/>
      <c r="DDA217" s="37"/>
      <c r="DDB217" s="37"/>
      <c r="DDC217" s="37"/>
      <c r="DDD217" s="37"/>
      <c r="DDE217" s="37"/>
      <c r="DDF217" s="37"/>
      <c r="DDG217" s="37"/>
      <c r="DDH217" s="37"/>
      <c r="DDI217" s="37"/>
      <c r="DDJ217" s="37"/>
      <c r="DDK217" s="37"/>
      <c r="DDL217" s="37"/>
      <c r="DDM217" s="37"/>
      <c r="DDN217" s="37"/>
      <c r="DDO217" s="37"/>
      <c r="DDP217" s="37"/>
      <c r="DDQ217" s="37"/>
      <c r="DDR217" s="37"/>
      <c r="DDS217" s="37"/>
      <c r="DDT217" s="37"/>
      <c r="DDU217" s="37"/>
      <c r="DDV217" s="37"/>
      <c r="DDW217" s="37"/>
      <c r="DDX217" s="37"/>
      <c r="DDY217" s="37"/>
      <c r="DDZ217" s="37"/>
      <c r="DEA217" s="37"/>
      <c r="DEB217" s="37"/>
      <c r="DEC217" s="37"/>
      <c r="DED217" s="37"/>
      <c r="DEE217" s="37"/>
      <c r="DEF217" s="37"/>
      <c r="DEG217" s="37"/>
      <c r="DEH217" s="37"/>
      <c r="DEI217" s="37"/>
      <c r="DEJ217" s="37"/>
      <c r="DEK217" s="37"/>
      <c r="DEL217" s="37"/>
      <c r="DEM217" s="37"/>
      <c r="DEN217" s="37"/>
      <c r="DEO217" s="37"/>
      <c r="DEP217" s="37"/>
      <c r="DEQ217" s="37"/>
      <c r="DER217" s="37"/>
      <c r="DES217" s="37"/>
      <c r="DET217" s="37"/>
      <c r="DEU217" s="37"/>
      <c r="DEV217" s="37"/>
      <c r="DEW217" s="37"/>
      <c r="DEX217" s="37"/>
      <c r="DEY217" s="37"/>
      <c r="DEZ217" s="37"/>
      <c r="DFA217" s="37"/>
      <c r="DFB217" s="37"/>
      <c r="DFC217" s="37"/>
      <c r="DFD217" s="37"/>
      <c r="DFE217" s="37"/>
      <c r="DFF217" s="37"/>
      <c r="DFG217" s="37"/>
      <c r="DFH217" s="37"/>
      <c r="DFI217" s="37"/>
      <c r="DFJ217" s="37"/>
      <c r="DFK217" s="37"/>
      <c r="DFL217" s="37"/>
      <c r="DFM217" s="37"/>
      <c r="DFN217" s="37"/>
      <c r="DFO217" s="37"/>
      <c r="DFP217" s="37"/>
      <c r="DFQ217" s="37"/>
      <c r="DFR217" s="37"/>
      <c r="DFS217" s="37"/>
      <c r="DFT217" s="37"/>
      <c r="DFU217" s="37"/>
      <c r="DFV217" s="37"/>
      <c r="DFW217" s="37"/>
      <c r="DFX217" s="37"/>
      <c r="DFY217" s="37"/>
      <c r="DFZ217" s="37"/>
      <c r="DGA217" s="37"/>
      <c r="DGB217" s="37"/>
      <c r="DGC217" s="37"/>
      <c r="DGD217" s="37"/>
      <c r="DGE217" s="37"/>
      <c r="DGF217" s="37"/>
      <c r="DGG217" s="37"/>
      <c r="DGH217" s="37"/>
      <c r="DGI217" s="37"/>
      <c r="DGJ217" s="37"/>
      <c r="DGK217" s="37"/>
      <c r="DGL217" s="37"/>
      <c r="DGM217" s="37"/>
      <c r="DGN217" s="37"/>
      <c r="DGO217" s="37"/>
      <c r="DGP217" s="37"/>
      <c r="DGQ217" s="37"/>
      <c r="DGR217" s="37"/>
      <c r="DGS217" s="37"/>
      <c r="DGT217" s="37"/>
      <c r="DGU217" s="37"/>
      <c r="DGV217" s="37"/>
      <c r="DGW217" s="37"/>
      <c r="DGX217" s="37"/>
      <c r="DGY217" s="37"/>
      <c r="DGZ217" s="37"/>
      <c r="DHA217" s="37"/>
      <c r="DHB217" s="37"/>
      <c r="DHC217" s="37"/>
      <c r="DHD217" s="37"/>
      <c r="DHE217" s="37"/>
      <c r="DHF217" s="37"/>
      <c r="DHG217" s="37"/>
      <c r="DHH217" s="37"/>
      <c r="DHI217" s="37"/>
      <c r="DHJ217" s="37"/>
      <c r="DHK217" s="37"/>
      <c r="DHL217" s="37"/>
      <c r="DHM217" s="37"/>
      <c r="DHN217" s="37"/>
      <c r="DHO217" s="37"/>
      <c r="DHP217" s="37"/>
      <c r="DHQ217" s="37"/>
      <c r="DHR217" s="37"/>
      <c r="DHS217" s="37"/>
      <c r="DHT217" s="37"/>
      <c r="DHU217" s="37"/>
      <c r="DHV217" s="37"/>
      <c r="DHW217" s="37"/>
      <c r="DHX217" s="37"/>
      <c r="DHY217" s="37"/>
      <c r="DHZ217" s="37"/>
      <c r="DIA217" s="37"/>
      <c r="DIB217" s="37"/>
      <c r="DIC217" s="37"/>
      <c r="DID217" s="37"/>
      <c r="DIE217" s="37"/>
      <c r="DIF217" s="37"/>
      <c r="DIG217" s="37"/>
      <c r="DIH217" s="37"/>
      <c r="DII217" s="37"/>
      <c r="DIJ217" s="37"/>
      <c r="DIK217" s="37"/>
      <c r="DIL217" s="37"/>
      <c r="DIM217" s="37"/>
      <c r="DIN217" s="37"/>
      <c r="DIO217" s="37"/>
      <c r="DIP217" s="37"/>
      <c r="DIQ217" s="37"/>
      <c r="DIR217" s="37"/>
      <c r="DIS217" s="37"/>
      <c r="DIT217" s="37"/>
      <c r="DIU217" s="37"/>
      <c r="DIV217" s="37"/>
      <c r="DIW217" s="37"/>
      <c r="DIX217" s="37"/>
      <c r="DIY217" s="37"/>
      <c r="DIZ217" s="37"/>
      <c r="DJA217" s="37"/>
      <c r="DJB217" s="37"/>
      <c r="DJC217" s="37"/>
      <c r="DJD217" s="37"/>
      <c r="DJE217" s="37"/>
      <c r="DJF217" s="37"/>
      <c r="DJG217" s="37"/>
      <c r="DJH217" s="37"/>
      <c r="DJI217" s="37"/>
      <c r="DJJ217" s="37"/>
      <c r="DJK217" s="37"/>
      <c r="DJL217" s="37"/>
      <c r="DJM217" s="37"/>
      <c r="DJN217" s="37"/>
      <c r="DJO217" s="37"/>
      <c r="DJP217" s="37"/>
      <c r="DJQ217" s="37"/>
      <c r="DJR217" s="37"/>
      <c r="DJS217" s="37"/>
      <c r="DJT217" s="37"/>
      <c r="DJU217" s="37"/>
      <c r="DJV217" s="37"/>
      <c r="DJW217" s="37"/>
      <c r="DJX217" s="37"/>
      <c r="DJY217" s="37"/>
      <c r="DJZ217" s="37"/>
      <c r="DKA217" s="37"/>
      <c r="DKB217" s="37"/>
      <c r="DKC217" s="37"/>
      <c r="DKD217" s="37"/>
      <c r="DKE217" s="37"/>
      <c r="DKF217" s="37"/>
      <c r="DKG217" s="37"/>
      <c r="DKH217" s="37"/>
      <c r="DKI217" s="37"/>
      <c r="DKJ217" s="37"/>
      <c r="DKK217" s="37"/>
      <c r="DKL217" s="37"/>
      <c r="DKM217" s="37"/>
      <c r="DKN217" s="37"/>
      <c r="DKO217" s="37"/>
      <c r="DKP217" s="37"/>
      <c r="DKQ217" s="37"/>
      <c r="DKR217" s="37"/>
      <c r="DKS217" s="37"/>
      <c r="DKT217" s="37"/>
      <c r="DKU217" s="37"/>
      <c r="DKV217" s="37"/>
      <c r="DKW217" s="37"/>
      <c r="DKX217" s="37"/>
      <c r="DKY217" s="37"/>
      <c r="DKZ217" s="37"/>
      <c r="DLA217" s="37"/>
      <c r="DLB217" s="37"/>
      <c r="DLC217" s="37"/>
      <c r="DLD217" s="37"/>
      <c r="DLE217" s="37"/>
      <c r="DLF217" s="37"/>
      <c r="DLG217" s="37"/>
      <c r="DLH217" s="37"/>
      <c r="DLI217" s="37"/>
      <c r="DLJ217" s="37"/>
      <c r="DLK217" s="37"/>
      <c r="DLL217" s="37"/>
      <c r="DLM217" s="37"/>
      <c r="DLN217" s="37"/>
      <c r="DLO217" s="37"/>
      <c r="DLP217" s="37"/>
      <c r="DLQ217" s="37"/>
      <c r="DLR217" s="37"/>
      <c r="DLS217" s="37"/>
      <c r="DLT217" s="37"/>
      <c r="DLU217" s="37"/>
      <c r="DLV217" s="37"/>
      <c r="DLW217" s="37"/>
      <c r="DLX217" s="37"/>
      <c r="DLY217" s="37"/>
      <c r="DLZ217" s="37"/>
      <c r="DMA217" s="37"/>
      <c r="DMB217" s="37"/>
      <c r="DMC217" s="37"/>
      <c r="DMD217" s="37"/>
      <c r="DME217" s="37"/>
      <c r="DMF217" s="37"/>
      <c r="DMG217" s="37"/>
      <c r="DMH217" s="37"/>
      <c r="DMI217" s="37"/>
      <c r="DMJ217" s="37"/>
      <c r="DMK217" s="37"/>
      <c r="DML217" s="37"/>
      <c r="DMM217" s="37"/>
      <c r="DMN217" s="37"/>
      <c r="DMO217" s="37"/>
      <c r="DMP217" s="37"/>
      <c r="DMQ217" s="37"/>
      <c r="DMR217" s="37"/>
      <c r="DMS217" s="37"/>
      <c r="DMT217" s="37"/>
      <c r="DMU217" s="37"/>
      <c r="DMV217" s="37"/>
      <c r="DMW217" s="37"/>
      <c r="DMX217" s="37"/>
      <c r="DMY217" s="37"/>
      <c r="DMZ217" s="37"/>
      <c r="DNA217" s="37"/>
      <c r="DNB217" s="37"/>
      <c r="DNC217" s="37"/>
      <c r="DND217" s="37"/>
      <c r="DNE217" s="37"/>
      <c r="DNF217" s="37"/>
      <c r="DNG217" s="37"/>
      <c r="DNH217" s="37"/>
      <c r="DNI217" s="37"/>
      <c r="DNJ217" s="37"/>
      <c r="DNK217" s="37"/>
      <c r="DNL217" s="37"/>
      <c r="DNM217" s="37"/>
      <c r="DNN217" s="37"/>
      <c r="DNO217" s="37"/>
      <c r="DNP217" s="37"/>
      <c r="DNQ217" s="37"/>
      <c r="DNR217" s="37"/>
      <c r="DNS217" s="37"/>
      <c r="DNT217" s="37"/>
      <c r="DNU217" s="37"/>
      <c r="DNV217" s="37"/>
      <c r="DNW217" s="37"/>
      <c r="DNX217" s="37"/>
      <c r="DNY217" s="37"/>
      <c r="DNZ217" s="37"/>
      <c r="DOA217" s="37"/>
      <c r="DOB217" s="37"/>
      <c r="DOC217" s="37"/>
      <c r="DOD217" s="37"/>
      <c r="DOE217" s="37"/>
      <c r="DOF217" s="37"/>
      <c r="DOG217" s="37"/>
      <c r="DOH217" s="37"/>
      <c r="DOI217" s="37"/>
      <c r="DOJ217" s="37"/>
      <c r="DOK217" s="37"/>
      <c r="DOL217" s="37"/>
      <c r="DOM217" s="37"/>
      <c r="DON217" s="37"/>
      <c r="DOO217" s="37"/>
      <c r="DOP217" s="37"/>
      <c r="DOQ217" s="37"/>
      <c r="DOR217" s="37"/>
      <c r="DOS217" s="37"/>
      <c r="DOT217" s="37"/>
      <c r="DOU217" s="37"/>
      <c r="DOV217" s="37"/>
      <c r="DOW217" s="37"/>
      <c r="DOX217" s="37"/>
      <c r="DOY217" s="37"/>
      <c r="DOZ217" s="37"/>
      <c r="DPA217" s="37"/>
      <c r="DPB217" s="37"/>
      <c r="DPC217" s="37"/>
      <c r="DPD217" s="37"/>
      <c r="DPE217" s="37"/>
      <c r="DPF217" s="37"/>
      <c r="DPG217" s="37"/>
      <c r="DPH217" s="37"/>
      <c r="DPI217" s="37"/>
      <c r="DPJ217" s="37"/>
      <c r="DPK217" s="37"/>
      <c r="DPL217" s="37"/>
      <c r="DPM217" s="37"/>
      <c r="DPN217" s="37"/>
      <c r="DPO217" s="37"/>
      <c r="DPP217" s="37"/>
      <c r="DPQ217" s="37"/>
      <c r="DPR217" s="37"/>
      <c r="DPS217" s="37"/>
      <c r="DPT217" s="37"/>
      <c r="DPU217" s="37"/>
      <c r="DPV217" s="37"/>
      <c r="DPW217" s="37"/>
      <c r="DPX217" s="37"/>
      <c r="DPY217" s="37"/>
      <c r="DPZ217" s="37"/>
      <c r="DQA217" s="37"/>
      <c r="DQB217" s="37"/>
      <c r="DQC217" s="37"/>
      <c r="DQD217" s="37"/>
      <c r="DQE217" s="37"/>
      <c r="DQF217" s="37"/>
      <c r="DQG217" s="37"/>
      <c r="DQH217" s="37"/>
      <c r="DQI217" s="37"/>
      <c r="DQJ217" s="37"/>
      <c r="DQK217" s="37"/>
      <c r="DQL217" s="37"/>
      <c r="DQM217" s="37"/>
      <c r="DQN217" s="37"/>
      <c r="DQO217" s="37"/>
      <c r="DQP217" s="37"/>
      <c r="DQQ217" s="37"/>
      <c r="DQR217" s="37"/>
      <c r="DQS217" s="37"/>
      <c r="DQT217" s="37"/>
      <c r="DQU217" s="37"/>
      <c r="DQV217" s="37"/>
      <c r="DQW217" s="37"/>
      <c r="DQX217" s="37"/>
      <c r="DQY217" s="37"/>
      <c r="DQZ217" s="37"/>
      <c r="DRA217" s="37"/>
      <c r="DRB217" s="37"/>
      <c r="DRC217" s="37"/>
      <c r="DRD217" s="37"/>
      <c r="DRE217" s="37"/>
      <c r="DRF217" s="37"/>
      <c r="DRG217" s="37"/>
      <c r="DRH217" s="37"/>
      <c r="DRI217" s="37"/>
      <c r="DRJ217" s="37"/>
      <c r="DRK217" s="37"/>
      <c r="DRL217" s="37"/>
      <c r="DRM217" s="37"/>
      <c r="DRN217" s="37"/>
      <c r="DRO217" s="37"/>
      <c r="DRP217" s="37"/>
      <c r="DRQ217" s="37"/>
      <c r="DRR217" s="37"/>
      <c r="DRS217" s="37"/>
      <c r="DRT217" s="37"/>
      <c r="DRU217" s="37"/>
      <c r="DRV217" s="37"/>
      <c r="DRW217" s="37"/>
      <c r="DRX217" s="37"/>
      <c r="DRY217" s="37"/>
      <c r="DRZ217" s="37"/>
      <c r="DSA217" s="37"/>
      <c r="DSB217" s="37"/>
      <c r="DSC217" s="37"/>
      <c r="DSD217" s="37"/>
      <c r="DSE217" s="37"/>
      <c r="DSF217" s="37"/>
      <c r="DSG217" s="37"/>
      <c r="DSH217" s="37"/>
      <c r="DSI217" s="37"/>
      <c r="DSJ217" s="37"/>
      <c r="DSK217" s="37"/>
      <c r="DSL217" s="37"/>
      <c r="DSM217" s="37"/>
      <c r="DSN217" s="37"/>
      <c r="DSO217" s="37"/>
      <c r="DSP217" s="37"/>
      <c r="DSQ217" s="37"/>
      <c r="DSR217" s="37"/>
      <c r="DSS217" s="37"/>
      <c r="DST217" s="37"/>
      <c r="DSU217" s="37"/>
      <c r="DSV217" s="37"/>
      <c r="DSW217" s="37"/>
      <c r="DSX217" s="37"/>
      <c r="DSY217" s="37"/>
      <c r="DSZ217" s="37"/>
      <c r="DTA217" s="37"/>
      <c r="DTB217" s="37"/>
      <c r="DTC217" s="37"/>
      <c r="DTD217" s="37"/>
      <c r="DTE217" s="37"/>
      <c r="DTF217" s="37"/>
      <c r="DTG217" s="37"/>
      <c r="DTH217" s="37"/>
      <c r="DTI217" s="37"/>
      <c r="DTJ217" s="37"/>
      <c r="DTK217" s="37"/>
      <c r="DTL217" s="37"/>
      <c r="DTM217" s="37"/>
      <c r="DTN217" s="37"/>
      <c r="DTO217" s="37"/>
      <c r="DTP217" s="37"/>
      <c r="DTQ217" s="37"/>
      <c r="DTR217" s="37"/>
      <c r="DTS217" s="37"/>
      <c r="DTT217" s="37"/>
      <c r="DTU217" s="37"/>
      <c r="DTV217" s="37"/>
      <c r="DTW217" s="37"/>
      <c r="DTX217" s="37"/>
      <c r="DTY217" s="37"/>
      <c r="DTZ217" s="37"/>
      <c r="DUA217" s="37"/>
      <c r="DUB217" s="37"/>
      <c r="DUC217" s="37"/>
      <c r="DUD217" s="37"/>
      <c r="DUE217" s="37"/>
      <c r="DUF217" s="37"/>
      <c r="DUG217" s="37"/>
      <c r="DUH217" s="37"/>
      <c r="DUI217" s="37"/>
      <c r="DUJ217" s="37"/>
      <c r="DUK217" s="37"/>
      <c r="DUL217" s="37"/>
      <c r="DUM217" s="37"/>
      <c r="DUN217" s="37"/>
      <c r="DUO217" s="37"/>
      <c r="DUP217" s="37"/>
      <c r="DUQ217" s="37"/>
      <c r="DUR217" s="37"/>
      <c r="DUS217" s="37"/>
      <c r="DUT217" s="37"/>
      <c r="DUU217" s="37"/>
      <c r="DUV217" s="37"/>
      <c r="DUW217" s="37"/>
      <c r="DUX217" s="37"/>
      <c r="DUY217" s="37"/>
      <c r="DUZ217" s="37"/>
      <c r="DVA217" s="37"/>
      <c r="DVB217" s="37"/>
      <c r="DVC217" s="37"/>
      <c r="DVD217" s="37"/>
      <c r="DVE217" s="37"/>
      <c r="DVF217" s="37"/>
      <c r="DVG217" s="37"/>
      <c r="DVH217" s="37"/>
      <c r="DVI217" s="37"/>
      <c r="DVJ217" s="37"/>
      <c r="DVK217" s="37"/>
      <c r="DVL217" s="37"/>
      <c r="DVM217" s="37"/>
      <c r="DVN217" s="37"/>
      <c r="DVO217" s="37"/>
      <c r="DVP217" s="37"/>
      <c r="DVQ217" s="37"/>
      <c r="DVR217" s="37"/>
      <c r="DVS217" s="37"/>
      <c r="DVT217" s="37"/>
      <c r="DVU217" s="37"/>
      <c r="DVV217" s="37"/>
      <c r="DVW217" s="37"/>
      <c r="DVX217" s="37"/>
      <c r="DVY217" s="37"/>
      <c r="DVZ217" s="37"/>
      <c r="DWA217" s="37"/>
      <c r="DWB217" s="37"/>
      <c r="DWC217" s="37"/>
      <c r="DWD217" s="37"/>
      <c r="DWE217" s="37"/>
      <c r="DWF217" s="37"/>
      <c r="DWG217" s="37"/>
      <c r="DWH217" s="37"/>
      <c r="DWI217" s="37"/>
      <c r="DWJ217" s="37"/>
      <c r="DWK217" s="37"/>
      <c r="DWL217" s="37"/>
      <c r="DWM217" s="37"/>
      <c r="DWN217" s="37"/>
      <c r="DWO217" s="37"/>
      <c r="DWP217" s="37"/>
      <c r="DWQ217" s="37"/>
      <c r="DWR217" s="37"/>
      <c r="DWS217" s="37"/>
      <c r="DWT217" s="37"/>
      <c r="DWU217" s="37"/>
      <c r="DWV217" s="37"/>
      <c r="DWW217" s="37"/>
      <c r="DWX217" s="37"/>
      <c r="DWY217" s="37"/>
      <c r="DWZ217" s="37"/>
      <c r="DXA217" s="37"/>
      <c r="DXB217" s="37"/>
      <c r="DXC217" s="37"/>
      <c r="DXD217" s="37"/>
      <c r="DXE217" s="37"/>
      <c r="DXF217" s="37"/>
      <c r="DXG217" s="37"/>
      <c r="DXH217" s="37"/>
      <c r="DXI217" s="37"/>
      <c r="DXJ217" s="37"/>
      <c r="DXK217" s="37"/>
      <c r="DXL217" s="37"/>
      <c r="DXM217" s="37"/>
      <c r="DXN217" s="37"/>
      <c r="DXO217" s="37"/>
      <c r="DXP217" s="37"/>
      <c r="DXQ217" s="37"/>
      <c r="DXR217" s="37"/>
      <c r="DXS217" s="37"/>
      <c r="DXT217" s="37"/>
      <c r="DXU217" s="37"/>
      <c r="DXV217" s="37"/>
      <c r="DXW217" s="37"/>
      <c r="DXX217" s="37"/>
      <c r="DXY217" s="37"/>
      <c r="DXZ217" s="37"/>
      <c r="DYA217" s="37"/>
      <c r="DYB217" s="37"/>
      <c r="DYC217" s="37"/>
      <c r="DYD217" s="37"/>
      <c r="DYE217" s="37"/>
      <c r="DYF217" s="37"/>
      <c r="DYG217" s="37"/>
      <c r="DYH217" s="37"/>
      <c r="DYI217" s="37"/>
      <c r="DYJ217" s="37"/>
      <c r="DYK217" s="37"/>
      <c r="DYL217" s="37"/>
      <c r="DYM217" s="37"/>
      <c r="DYN217" s="37"/>
      <c r="DYO217" s="37"/>
      <c r="DYP217" s="37"/>
      <c r="DYQ217" s="37"/>
      <c r="DYR217" s="37"/>
      <c r="DYS217" s="37"/>
      <c r="DYT217" s="37"/>
      <c r="DYU217" s="37"/>
      <c r="DYV217" s="37"/>
      <c r="DYW217" s="37"/>
      <c r="DYX217" s="37"/>
      <c r="DYY217" s="37"/>
      <c r="DYZ217" s="37"/>
      <c r="DZA217" s="37"/>
      <c r="DZB217" s="37"/>
      <c r="DZC217" s="37"/>
      <c r="DZD217" s="37"/>
      <c r="DZE217" s="37"/>
      <c r="DZF217" s="37"/>
      <c r="DZG217" s="37"/>
      <c r="DZH217" s="37"/>
      <c r="DZI217" s="37"/>
      <c r="DZJ217" s="37"/>
      <c r="DZK217" s="37"/>
      <c r="DZL217" s="37"/>
      <c r="DZM217" s="37"/>
      <c r="DZN217" s="37"/>
      <c r="DZO217" s="37"/>
      <c r="DZP217" s="37"/>
      <c r="DZQ217" s="37"/>
      <c r="DZR217" s="37"/>
      <c r="DZS217" s="37"/>
      <c r="DZT217" s="37"/>
      <c r="DZU217" s="37"/>
      <c r="DZV217" s="37"/>
      <c r="DZW217" s="37"/>
      <c r="DZX217" s="37"/>
      <c r="DZY217" s="37"/>
      <c r="DZZ217" s="37"/>
      <c r="EAA217" s="37"/>
      <c r="EAB217" s="37"/>
      <c r="EAC217" s="37"/>
      <c r="EAD217" s="37"/>
      <c r="EAE217" s="37"/>
      <c r="EAF217" s="37"/>
      <c r="EAG217" s="37"/>
      <c r="EAH217" s="37"/>
      <c r="EAI217" s="37"/>
      <c r="EAJ217" s="37"/>
      <c r="EAK217" s="37"/>
      <c r="EAL217" s="37"/>
      <c r="EAM217" s="37"/>
      <c r="EAN217" s="37"/>
      <c r="EAO217" s="37"/>
      <c r="EAP217" s="37"/>
      <c r="EAQ217" s="37"/>
      <c r="EAR217" s="37"/>
      <c r="EAS217" s="37"/>
      <c r="EAT217" s="37"/>
      <c r="EAU217" s="37"/>
      <c r="EAV217" s="37"/>
      <c r="EAW217" s="37"/>
      <c r="EAX217" s="37"/>
      <c r="EAY217" s="37"/>
      <c r="EAZ217" s="37"/>
      <c r="EBA217" s="37"/>
      <c r="EBB217" s="37"/>
      <c r="EBC217" s="37"/>
      <c r="EBD217" s="37"/>
      <c r="EBE217" s="37"/>
      <c r="EBF217" s="37"/>
      <c r="EBG217" s="37"/>
      <c r="EBH217" s="37"/>
      <c r="EBI217" s="37"/>
      <c r="EBJ217" s="37"/>
      <c r="EBK217" s="37"/>
      <c r="EBL217" s="37"/>
      <c r="EBM217" s="37"/>
      <c r="EBN217" s="37"/>
      <c r="EBO217" s="37"/>
      <c r="EBP217" s="37"/>
      <c r="EBQ217" s="37"/>
      <c r="EBR217" s="37"/>
      <c r="EBS217" s="37"/>
      <c r="EBT217" s="37"/>
      <c r="EBU217" s="37"/>
      <c r="EBV217" s="37"/>
      <c r="EBW217" s="37"/>
      <c r="EBX217" s="37"/>
      <c r="EBY217" s="37"/>
      <c r="EBZ217" s="37"/>
      <c r="ECA217" s="37"/>
      <c r="ECB217" s="37"/>
      <c r="ECC217" s="37"/>
      <c r="ECD217" s="37"/>
      <c r="ECE217" s="37"/>
      <c r="ECF217" s="37"/>
      <c r="ECG217" s="37"/>
      <c r="ECH217" s="37"/>
      <c r="ECI217" s="37"/>
      <c r="ECJ217" s="37"/>
      <c r="ECK217" s="37"/>
      <c r="ECL217" s="37"/>
      <c r="ECM217" s="37"/>
      <c r="ECN217" s="37"/>
      <c r="ECO217" s="37"/>
      <c r="ECP217" s="37"/>
      <c r="ECQ217" s="37"/>
      <c r="ECR217" s="37"/>
      <c r="ECS217" s="37"/>
      <c r="ECT217" s="37"/>
      <c r="ECU217" s="37"/>
      <c r="ECV217" s="37"/>
      <c r="ECW217" s="37"/>
      <c r="ECX217" s="37"/>
      <c r="ECY217" s="37"/>
      <c r="ECZ217" s="37"/>
      <c r="EDA217" s="37"/>
      <c r="EDB217" s="37"/>
      <c r="EDC217" s="37"/>
      <c r="EDD217" s="37"/>
      <c r="EDE217" s="37"/>
      <c r="EDF217" s="37"/>
      <c r="EDG217" s="37"/>
      <c r="EDH217" s="37"/>
      <c r="EDI217" s="37"/>
      <c r="EDJ217" s="37"/>
      <c r="EDK217" s="37"/>
      <c r="EDL217" s="37"/>
      <c r="EDM217" s="37"/>
      <c r="EDN217" s="37"/>
      <c r="EDO217" s="37"/>
      <c r="EDP217" s="37"/>
      <c r="EDQ217" s="37"/>
      <c r="EDR217" s="37"/>
      <c r="EDS217" s="37"/>
      <c r="EDT217" s="37"/>
      <c r="EDU217" s="37"/>
      <c r="EDV217" s="37"/>
      <c r="EDW217" s="37"/>
      <c r="EDX217" s="37"/>
      <c r="EDY217" s="37"/>
      <c r="EDZ217" s="37"/>
      <c r="EEA217" s="37"/>
      <c r="EEB217" s="37"/>
      <c r="EEC217" s="37"/>
      <c r="EED217" s="37"/>
      <c r="EEE217" s="37"/>
      <c r="EEF217" s="37"/>
      <c r="EEG217" s="37"/>
      <c r="EEH217" s="37"/>
      <c r="EEI217" s="37"/>
      <c r="EEJ217" s="37"/>
      <c r="EEK217" s="37"/>
      <c r="EEL217" s="37"/>
      <c r="EEM217" s="37"/>
      <c r="EEN217" s="37"/>
      <c r="EEO217" s="37"/>
      <c r="EEP217" s="37"/>
      <c r="EEQ217" s="37"/>
      <c r="EER217" s="37"/>
      <c r="EES217" s="37"/>
      <c r="EET217" s="37"/>
      <c r="EEU217" s="37"/>
      <c r="EEV217" s="37"/>
      <c r="EEW217" s="37"/>
      <c r="EEX217" s="37"/>
      <c r="EEY217" s="37"/>
      <c r="EEZ217" s="37"/>
      <c r="EFA217" s="37"/>
      <c r="EFB217" s="37"/>
      <c r="EFC217" s="37"/>
      <c r="EFD217" s="37"/>
      <c r="EFE217" s="37"/>
      <c r="EFF217" s="37"/>
      <c r="EFG217" s="37"/>
      <c r="EFH217" s="37"/>
      <c r="EFI217" s="37"/>
      <c r="EFJ217" s="37"/>
      <c r="EFK217" s="37"/>
      <c r="EFL217" s="37"/>
      <c r="EFM217" s="37"/>
      <c r="EFN217" s="37"/>
      <c r="EFO217" s="37"/>
      <c r="EFP217" s="37"/>
      <c r="EFQ217" s="37"/>
      <c r="EFR217" s="37"/>
      <c r="EFS217" s="37"/>
      <c r="EFT217" s="37"/>
      <c r="EFU217" s="37"/>
      <c r="EFV217" s="37"/>
      <c r="EFW217" s="37"/>
      <c r="EFX217" s="37"/>
      <c r="EFY217" s="37"/>
      <c r="EFZ217" s="37"/>
      <c r="EGA217" s="37"/>
      <c r="EGB217" s="37"/>
      <c r="EGC217" s="37"/>
      <c r="EGD217" s="37"/>
      <c r="EGE217" s="37"/>
      <c r="EGF217" s="37"/>
      <c r="EGG217" s="37"/>
      <c r="EGH217" s="37"/>
      <c r="EGI217" s="37"/>
      <c r="EGJ217" s="37"/>
      <c r="EGK217" s="37"/>
      <c r="EGL217" s="37"/>
      <c r="EGM217" s="37"/>
      <c r="EGN217" s="37"/>
      <c r="EGO217" s="37"/>
      <c r="EGP217" s="37"/>
      <c r="EGQ217" s="37"/>
      <c r="EGR217" s="37"/>
      <c r="EGS217" s="37"/>
      <c r="EGT217" s="37"/>
      <c r="EGU217" s="37"/>
      <c r="EGV217" s="37"/>
      <c r="EGW217" s="37"/>
      <c r="EGX217" s="37"/>
      <c r="EGY217" s="37"/>
      <c r="EGZ217" s="37"/>
      <c r="EHA217" s="37"/>
      <c r="EHB217" s="37"/>
      <c r="EHC217" s="37"/>
      <c r="EHD217" s="37"/>
      <c r="EHE217" s="37"/>
      <c r="EHF217" s="37"/>
      <c r="EHG217" s="37"/>
      <c r="EHH217" s="37"/>
      <c r="EHI217" s="37"/>
      <c r="EHJ217" s="37"/>
      <c r="EHK217" s="37"/>
      <c r="EHL217" s="37"/>
      <c r="EHM217" s="37"/>
      <c r="EHN217" s="37"/>
      <c r="EHO217" s="37"/>
      <c r="EHP217" s="37"/>
      <c r="EHQ217" s="37"/>
      <c r="EHR217" s="37"/>
      <c r="EHS217" s="37"/>
      <c r="EHT217" s="37"/>
      <c r="EHU217" s="37"/>
      <c r="EHV217" s="37"/>
      <c r="EHW217" s="37"/>
      <c r="EHX217" s="37"/>
      <c r="EHY217" s="37"/>
      <c r="EHZ217" s="37"/>
      <c r="EIA217" s="37"/>
      <c r="EIB217" s="37"/>
      <c r="EIC217" s="37"/>
      <c r="EID217" s="37"/>
      <c r="EIE217" s="37"/>
      <c r="EIF217" s="37"/>
      <c r="EIG217" s="37"/>
      <c r="EIH217" s="37"/>
      <c r="EII217" s="37"/>
      <c r="EIJ217" s="37"/>
      <c r="EIK217" s="37"/>
      <c r="EIL217" s="37"/>
      <c r="EIM217" s="37"/>
      <c r="EIN217" s="37"/>
      <c r="EIO217" s="37"/>
      <c r="EIP217" s="37"/>
      <c r="EIQ217" s="37"/>
      <c r="EIR217" s="37"/>
      <c r="EIS217" s="37"/>
      <c r="EIT217" s="37"/>
      <c r="EIU217" s="37"/>
      <c r="EIV217" s="37"/>
      <c r="EIW217" s="37"/>
      <c r="EIX217" s="37"/>
      <c r="EIY217" s="37"/>
      <c r="EIZ217" s="37"/>
      <c r="EJA217" s="37"/>
      <c r="EJB217" s="37"/>
      <c r="EJC217" s="37"/>
      <c r="EJD217" s="37"/>
      <c r="EJE217" s="37"/>
      <c r="EJF217" s="37"/>
      <c r="EJG217" s="37"/>
      <c r="EJH217" s="37"/>
      <c r="EJI217" s="37"/>
      <c r="EJJ217" s="37"/>
      <c r="EJK217" s="37"/>
      <c r="EJL217" s="37"/>
      <c r="EJM217" s="37"/>
      <c r="EJN217" s="37"/>
      <c r="EJO217" s="37"/>
      <c r="EJP217" s="37"/>
      <c r="EJQ217" s="37"/>
      <c r="EJR217" s="37"/>
      <c r="EJS217" s="37"/>
      <c r="EJT217" s="37"/>
      <c r="EJU217" s="37"/>
      <c r="EJV217" s="37"/>
      <c r="EJW217" s="37"/>
      <c r="EJX217" s="37"/>
      <c r="EJY217" s="37"/>
      <c r="EJZ217" s="37"/>
      <c r="EKA217" s="37"/>
      <c r="EKB217" s="37"/>
      <c r="EKC217" s="37"/>
      <c r="EKD217" s="37"/>
      <c r="EKE217" s="37"/>
      <c r="EKF217" s="37"/>
      <c r="EKG217" s="37"/>
      <c r="EKH217" s="37"/>
      <c r="EKI217" s="37"/>
      <c r="EKJ217" s="37"/>
      <c r="EKK217" s="37"/>
      <c r="EKL217" s="37"/>
      <c r="EKM217" s="37"/>
      <c r="EKN217" s="37"/>
      <c r="EKO217" s="37"/>
      <c r="EKP217" s="37"/>
      <c r="EKQ217" s="37"/>
      <c r="EKR217" s="37"/>
      <c r="EKS217" s="37"/>
      <c r="EKT217" s="37"/>
      <c r="EKU217" s="37"/>
      <c r="EKV217" s="37"/>
      <c r="EKW217" s="37"/>
      <c r="EKX217" s="37"/>
      <c r="EKY217" s="37"/>
      <c r="EKZ217" s="37"/>
      <c r="ELA217" s="37"/>
      <c r="ELB217" s="37"/>
      <c r="ELC217" s="37"/>
      <c r="ELD217" s="37"/>
      <c r="ELE217" s="37"/>
      <c r="ELF217" s="37"/>
      <c r="ELG217" s="37"/>
      <c r="ELH217" s="37"/>
      <c r="ELI217" s="37"/>
      <c r="ELJ217" s="37"/>
      <c r="ELK217" s="37"/>
      <c r="ELL217" s="37"/>
      <c r="ELM217" s="37"/>
      <c r="ELN217" s="37"/>
      <c r="ELO217" s="37"/>
      <c r="ELP217" s="37"/>
      <c r="ELQ217" s="37"/>
      <c r="ELR217" s="37"/>
      <c r="ELS217" s="37"/>
      <c r="ELT217" s="37"/>
      <c r="ELU217" s="37"/>
      <c r="ELV217" s="37"/>
      <c r="ELW217" s="37"/>
      <c r="ELX217" s="37"/>
      <c r="ELY217" s="37"/>
      <c r="ELZ217" s="37"/>
      <c r="EMA217" s="37"/>
      <c r="EMB217" s="37"/>
      <c r="EMC217" s="37"/>
      <c r="EMD217" s="37"/>
      <c r="EME217" s="37"/>
      <c r="EMF217" s="37"/>
      <c r="EMG217" s="37"/>
      <c r="EMH217" s="37"/>
      <c r="EMI217" s="37"/>
      <c r="EMJ217" s="37"/>
      <c r="EMK217" s="37"/>
      <c r="EML217" s="37"/>
      <c r="EMM217" s="37"/>
      <c r="EMN217" s="37"/>
      <c r="EMO217" s="37"/>
      <c r="EMP217" s="37"/>
      <c r="EMQ217" s="37"/>
      <c r="EMR217" s="37"/>
      <c r="EMS217" s="37"/>
      <c r="EMT217" s="37"/>
      <c r="EMU217" s="37"/>
      <c r="EMV217" s="37"/>
      <c r="EMW217" s="37"/>
      <c r="EMX217" s="37"/>
      <c r="EMY217" s="37"/>
      <c r="EMZ217" s="37"/>
      <c r="ENA217" s="37"/>
      <c r="ENB217" s="37"/>
      <c r="ENC217" s="37"/>
      <c r="END217" s="37"/>
      <c r="ENE217" s="37"/>
      <c r="ENF217" s="37"/>
      <c r="ENG217" s="37"/>
      <c r="ENH217" s="37"/>
      <c r="ENI217" s="37"/>
      <c r="ENJ217" s="37"/>
      <c r="ENK217" s="37"/>
      <c r="ENL217" s="37"/>
      <c r="ENM217" s="37"/>
      <c r="ENN217" s="37"/>
      <c r="ENO217" s="37"/>
      <c r="ENP217" s="37"/>
      <c r="ENQ217" s="37"/>
      <c r="ENR217" s="37"/>
      <c r="ENS217" s="37"/>
      <c r="ENT217" s="37"/>
      <c r="ENU217" s="37"/>
      <c r="ENV217" s="37"/>
      <c r="ENW217" s="37"/>
      <c r="ENX217" s="37"/>
      <c r="ENY217" s="37"/>
      <c r="ENZ217" s="37"/>
      <c r="EOA217" s="37"/>
      <c r="EOB217" s="37"/>
      <c r="EOC217" s="37"/>
      <c r="EOD217" s="37"/>
      <c r="EOE217" s="37"/>
      <c r="EOF217" s="37"/>
      <c r="EOG217" s="37"/>
      <c r="EOH217" s="37"/>
      <c r="EOI217" s="37"/>
      <c r="EOJ217" s="37"/>
      <c r="EOK217" s="37"/>
      <c r="EOL217" s="37"/>
      <c r="EOM217" s="37"/>
      <c r="EON217" s="37"/>
      <c r="EOO217" s="37"/>
      <c r="EOP217" s="37"/>
      <c r="EOQ217" s="37"/>
      <c r="EOR217" s="37"/>
      <c r="EOS217" s="37"/>
      <c r="EOT217" s="37"/>
      <c r="EOU217" s="37"/>
      <c r="EOV217" s="37"/>
      <c r="EOW217" s="37"/>
      <c r="EOX217" s="37"/>
      <c r="EOY217" s="37"/>
      <c r="EOZ217" s="37"/>
      <c r="EPA217" s="37"/>
      <c r="EPB217" s="37"/>
      <c r="EPC217" s="37"/>
      <c r="EPD217" s="37"/>
      <c r="EPE217" s="37"/>
      <c r="EPF217" s="37"/>
      <c r="EPG217" s="37"/>
      <c r="EPH217" s="37"/>
      <c r="EPI217" s="37"/>
      <c r="EPJ217" s="37"/>
      <c r="EPK217" s="37"/>
      <c r="EPL217" s="37"/>
      <c r="EPM217" s="37"/>
      <c r="EPN217" s="37"/>
      <c r="EPO217" s="37"/>
      <c r="EPP217" s="37"/>
      <c r="EPQ217" s="37"/>
      <c r="EPR217" s="37"/>
      <c r="EPS217" s="37"/>
      <c r="EPT217" s="37"/>
      <c r="EPU217" s="37"/>
      <c r="EPV217" s="37"/>
      <c r="EPW217" s="37"/>
      <c r="EPX217" s="37"/>
      <c r="EPY217" s="37"/>
      <c r="EPZ217" s="37"/>
      <c r="EQA217" s="37"/>
      <c r="EQB217" s="37"/>
      <c r="EQC217" s="37"/>
      <c r="EQD217" s="37"/>
      <c r="EQE217" s="37"/>
      <c r="EQF217" s="37"/>
      <c r="EQG217" s="37"/>
      <c r="EQH217" s="37"/>
      <c r="EQI217" s="37"/>
      <c r="EQJ217" s="37"/>
      <c r="EQK217" s="37"/>
      <c r="EQL217" s="37"/>
      <c r="EQM217" s="37"/>
      <c r="EQN217" s="37"/>
      <c r="EQO217" s="37"/>
      <c r="EQP217" s="37"/>
      <c r="EQQ217" s="37"/>
      <c r="EQR217" s="37"/>
      <c r="EQS217" s="37"/>
      <c r="EQT217" s="37"/>
      <c r="EQU217" s="37"/>
      <c r="EQV217" s="37"/>
      <c r="EQW217" s="37"/>
      <c r="EQX217" s="37"/>
      <c r="EQY217" s="37"/>
      <c r="EQZ217" s="37"/>
      <c r="ERA217" s="37"/>
      <c r="ERB217" s="37"/>
      <c r="ERC217" s="37"/>
      <c r="ERD217" s="37"/>
      <c r="ERE217" s="37"/>
      <c r="ERF217" s="37"/>
      <c r="ERG217" s="37"/>
      <c r="ERH217" s="37"/>
      <c r="ERI217" s="37"/>
      <c r="ERJ217" s="37"/>
      <c r="ERK217" s="37"/>
      <c r="ERL217" s="37"/>
      <c r="ERM217" s="37"/>
      <c r="ERN217" s="37"/>
      <c r="ERO217" s="37"/>
      <c r="ERP217" s="37"/>
      <c r="ERQ217" s="37"/>
      <c r="ERR217" s="37"/>
      <c r="ERS217" s="37"/>
      <c r="ERT217" s="37"/>
      <c r="ERU217" s="37"/>
      <c r="ERV217" s="37"/>
      <c r="ERW217" s="37"/>
      <c r="ERX217" s="37"/>
      <c r="ERY217" s="37"/>
      <c r="ERZ217" s="37"/>
      <c r="ESA217" s="37"/>
      <c r="ESB217" s="37"/>
      <c r="ESC217" s="37"/>
      <c r="ESD217" s="37"/>
      <c r="ESE217" s="37"/>
      <c r="ESF217" s="37"/>
      <c r="ESG217" s="37"/>
      <c r="ESH217" s="37"/>
      <c r="ESI217" s="37"/>
      <c r="ESJ217" s="37"/>
      <c r="ESK217" s="37"/>
      <c r="ESL217" s="37"/>
      <c r="ESM217" s="37"/>
      <c r="ESN217" s="37"/>
      <c r="ESO217" s="37"/>
      <c r="ESP217" s="37"/>
      <c r="ESQ217" s="37"/>
      <c r="ESR217" s="37"/>
      <c r="ESS217" s="37"/>
      <c r="EST217" s="37"/>
      <c r="ESU217" s="37"/>
      <c r="ESV217" s="37"/>
      <c r="ESW217" s="37"/>
      <c r="ESX217" s="37"/>
      <c r="ESY217" s="37"/>
      <c r="ESZ217" s="37"/>
      <c r="ETA217" s="37"/>
      <c r="ETB217" s="37"/>
      <c r="ETC217" s="37"/>
      <c r="ETD217" s="37"/>
      <c r="ETE217" s="37"/>
      <c r="ETF217" s="37"/>
      <c r="ETG217" s="37"/>
      <c r="ETH217" s="37"/>
      <c r="ETI217" s="37"/>
      <c r="ETJ217" s="37"/>
      <c r="ETK217" s="37"/>
      <c r="ETL217" s="37"/>
      <c r="ETM217" s="37"/>
      <c r="ETN217" s="37"/>
      <c r="ETO217" s="37"/>
      <c r="ETP217" s="37"/>
      <c r="ETQ217" s="37"/>
      <c r="ETR217" s="37"/>
      <c r="ETS217" s="37"/>
      <c r="ETT217" s="37"/>
      <c r="ETU217" s="37"/>
      <c r="ETV217" s="37"/>
      <c r="ETW217" s="37"/>
      <c r="ETX217" s="37"/>
      <c r="ETY217" s="37"/>
      <c r="ETZ217" s="37"/>
      <c r="EUA217" s="37"/>
      <c r="EUB217" s="37"/>
      <c r="EUC217" s="37"/>
      <c r="EUD217" s="37"/>
      <c r="EUE217" s="37"/>
      <c r="EUF217" s="37"/>
      <c r="EUG217" s="37"/>
      <c r="EUH217" s="37"/>
      <c r="EUI217" s="37"/>
      <c r="EUJ217" s="37"/>
      <c r="EUK217" s="37"/>
      <c r="EUL217" s="37"/>
      <c r="EUM217" s="37"/>
      <c r="EUN217" s="37"/>
      <c r="EUO217" s="37"/>
      <c r="EUP217" s="37"/>
      <c r="EUQ217" s="37"/>
      <c r="EUR217" s="37"/>
      <c r="EUS217" s="37"/>
      <c r="EUT217" s="37"/>
      <c r="EUU217" s="37"/>
      <c r="EUV217" s="37"/>
      <c r="EUW217" s="37"/>
      <c r="EUX217" s="37"/>
      <c r="EUY217" s="37"/>
      <c r="EUZ217" s="37"/>
      <c r="EVA217" s="37"/>
      <c r="EVB217" s="37"/>
      <c r="EVC217" s="37"/>
      <c r="EVD217" s="37"/>
      <c r="EVE217" s="37"/>
      <c r="EVF217" s="37"/>
      <c r="EVG217" s="37"/>
      <c r="EVH217" s="37"/>
      <c r="EVI217" s="37"/>
      <c r="EVJ217" s="37"/>
      <c r="EVK217" s="37"/>
      <c r="EVL217" s="37"/>
      <c r="EVM217" s="37"/>
      <c r="EVN217" s="37"/>
      <c r="EVO217" s="37"/>
      <c r="EVP217" s="37"/>
      <c r="EVQ217" s="37"/>
      <c r="EVR217" s="37"/>
      <c r="EVS217" s="37"/>
      <c r="EVT217" s="37"/>
      <c r="EVU217" s="37"/>
      <c r="EVV217" s="37"/>
      <c r="EVW217" s="37"/>
      <c r="EVX217" s="37"/>
      <c r="EVY217" s="37"/>
      <c r="EVZ217" s="37"/>
      <c r="EWA217" s="37"/>
      <c r="EWB217" s="37"/>
      <c r="EWC217" s="37"/>
      <c r="EWD217" s="37"/>
      <c r="EWE217" s="37"/>
      <c r="EWF217" s="37"/>
      <c r="EWG217" s="37"/>
      <c r="EWH217" s="37"/>
      <c r="EWI217" s="37"/>
      <c r="EWJ217" s="37"/>
      <c r="EWK217" s="37"/>
      <c r="EWL217" s="37"/>
      <c r="EWM217" s="37"/>
      <c r="EWN217" s="37"/>
      <c r="EWO217" s="37"/>
      <c r="EWP217" s="37"/>
      <c r="EWQ217" s="37"/>
      <c r="EWR217" s="37"/>
      <c r="EWS217" s="37"/>
      <c r="EWT217" s="37"/>
      <c r="EWU217" s="37"/>
      <c r="EWV217" s="37"/>
      <c r="EWW217" s="37"/>
      <c r="EWX217" s="37"/>
      <c r="EWY217" s="37"/>
      <c r="EWZ217" s="37"/>
      <c r="EXA217" s="37"/>
      <c r="EXB217" s="37"/>
      <c r="EXC217" s="37"/>
      <c r="EXD217" s="37"/>
      <c r="EXE217" s="37"/>
      <c r="EXF217" s="37"/>
      <c r="EXG217" s="37"/>
      <c r="EXH217" s="37"/>
      <c r="EXI217" s="37"/>
      <c r="EXJ217" s="37"/>
      <c r="EXK217" s="37"/>
      <c r="EXL217" s="37"/>
      <c r="EXM217" s="37"/>
      <c r="EXN217" s="37"/>
      <c r="EXO217" s="37"/>
      <c r="EXP217" s="37"/>
      <c r="EXQ217" s="37"/>
      <c r="EXR217" s="37"/>
      <c r="EXS217" s="37"/>
      <c r="EXT217" s="37"/>
      <c r="EXU217" s="37"/>
      <c r="EXV217" s="37"/>
      <c r="EXW217" s="37"/>
      <c r="EXX217" s="37"/>
      <c r="EXY217" s="37"/>
      <c r="EXZ217" s="37"/>
      <c r="EYA217" s="37"/>
      <c r="EYB217" s="37"/>
      <c r="EYC217" s="37"/>
      <c r="EYD217" s="37"/>
      <c r="EYE217" s="37"/>
      <c r="EYF217" s="37"/>
      <c r="EYG217" s="37"/>
      <c r="EYH217" s="37"/>
      <c r="EYI217" s="37"/>
      <c r="EYJ217" s="37"/>
      <c r="EYK217" s="37"/>
      <c r="EYL217" s="37"/>
      <c r="EYM217" s="37"/>
      <c r="EYN217" s="37"/>
      <c r="EYO217" s="37"/>
      <c r="EYP217" s="37"/>
      <c r="EYQ217" s="37"/>
      <c r="EYR217" s="37"/>
      <c r="EYS217" s="37"/>
      <c r="EYT217" s="37"/>
      <c r="EYU217" s="37"/>
      <c r="EYV217" s="37"/>
      <c r="EYW217" s="37"/>
      <c r="EYX217" s="37"/>
      <c r="EYY217" s="37"/>
      <c r="EYZ217" s="37"/>
      <c r="EZA217" s="37"/>
      <c r="EZB217" s="37"/>
      <c r="EZC217" s="37"/>
      <c r="EZD217" s="37"/>
      <c r="EZE217" s="37"/>
      <c r="EZF217" s="37"/>
      <c r="EZG217" s="37"/>
      <c r="EZH217" s="37"/>
      <c r="EZI217" s="37"/>
      <c r="EZJ217" s="37"/>
      <c r="EZK217" s="37"/>
      <c r="EZL217" s="37"/>
      <c r="EZM217" s="37"/>
      <c r="EZN217" s="37"/>
      <c r="EZO217" s="37"/>
      <c r="EZP217" s="37"/>
      <c r="EZQ217" s="37"/>
      <c r="EZR217" s="37"/>
      <c r="EZS217" s="37"/>
      <c r="EZT217" s="37"/>
      <c r="EZU217" s="37"/>
      <c r="EZV217" s="37"/>
      <c r="EZW217" s="37"/>
      <c r="EZX217" s="37"/>
      <c r="EZY217" s="37"/>
      <c r="EZZ217" s="37"/>
      <c r="FAA217" s="37"/>
      <c r="FAB217" s="37"/>
      <c r="FAC217" s="37"/>
      <c r="FAD217" s="37"/>
      <c r="FAE217" s="37"/>
      <c r="FAF217" s="37"/>
      <c r="FAG217" s="37"/>
      <c r="FAH217" s="37"/>
      <c r="FAI217" s="37"/>
      <c r="FAJ217" s="37"/>
      <c r="FAK217" s="37"/>
      <c r="FAL217" s="37"/>
      <c r="FAM217" s="37"/>
      <c r="FAN217" s="37"/>
      <c r="FAO217" s="37"/>
      <c r="FAP217" s="37"/>
      <c r="FAQ217" s="37"/>
      <c r="FAR217" s="37"/>
      <c r="FAS217" s="37"/>
      <c r="FAT217" s="37"/>
      <c r="FAU217" s="37"/>
      <c r="FAV217" s="37"/>
      <c r="FAW217" s="37"/>
      <c r="FAX217" s="37"/>
      <c r="FAY217" s="37"/>
      <c r="FAZ217" s="37"/>
      <c r="FBA217" s="37"/>
      <c r="FBB217" s="37"/>
      <c r="FBC217" s="37"/>
      <c r="FBD217" s="37"/>
      <c r="FBE217" s="37"/>
      <c r="FBF217" s="37"/>
      <c r="FBG217" s="37"/>
      <c r="FBH217" s="37"/>
      <c r="FBI217" s="37"/>
      <c r="FBJ217" s="37"/>
      <c r="FBK217" s="37"/>
      <c r="FBL217" s="37"/>
      <c r="FBM217" s="37"/>
      <c r="FBN217" s="37"/>
      <c r="FBO217" s="37"/>
      <c r="FBP217" s="37"/>
      <c r="FBQ217" s="37"/>
      <c r="FBR217" s="37"/>
      <c r="FBS217" s="37"/>
      <c r="FBT217" s="37"/>
      <c r="FBU217" s="37"/>
      <c r="FBV217" s="37"/>
      <c r="FBW217" s="37"/>
      <c r="FBX217" s="37"/>
      <c r="FBY217" s="37"/>
      <c r="FBZ217" s="37"/>
      <c r="FCA217" s="37"/>
      <c r="FCB217" s="37"/>
      <c r="FCC217" s="37"/>
      <c r="FCD217" s="37"/>
      <c r="FCE217" s="37"/>
      <c r="FCF217" s="37"/>
      <c r="FCG217" s="37"/>
      <c r="FCH217" s="37"/>
      <c r="FCI217" s="37"/>
      <c r="FCJ217" s="37"/>
      <c r="FCK217" s="37"/>
      <c r="FCL217" s="37"/>
      <c r="FCM217" s="37"/>
      <c r="FCN217" s="37"/>
      <c r="FCO217" s="37"/>
      <c r="FCP217" s="37"/>
      <c r="FCQ217" s="37"/>
      <c r="FCR217" s="37"/>
      <c r="FCS217" s="37"/>
      <c r="FCT217" s="37"/>
      <c r="FCU217" s="37"/>
      <c r="FCV217" s="37"/>
      <c r="FCW217" s="37"/>
      <c r="FCX217" s="37"/>
      <c r="FCY217" s="37"/>
      <c r="FCZ217" s="37"/>
      <c r="FDA217" s="37"/>
      <c r="FDB217" s="37"/>
      <c r="FDC217" s="37"/>
      <c r="FDD217" s="37"/>
      <c r="FDE217" s="37"/>
      <c r="FDF217" s="37"/>
      <c r="FDG217" s="37"/>
      <c r="FDH217" s="37"/>
      <c r="FDI217" s="37"/>
      <c r="FDJ217" s="37"/>
      <c r="FDK217" s="37"/>
      <c r="FDL217" s="37"/>
      <c r="FDM217" s="37"/>
      <c r="FDN217" s="37"/>
      <c r="FDO217" s="37"/>
      <c r="FDP217" s="37"/>
      <c r="FDQ217" s="37"/>
      <c r="FDR217" s="37"/>
      <c r="FDS217" s="37"/>
      <c r="FDT217" s="37"/>
      <c r="FDU217" s="37"/>
      <c r="FDV217" s="37"/>
      <c r="FDW217" s="37"/>
      <c r="FDX217" s="37"/>
      <c r="FDY217" s="37"/>
      <c r="FDZ217" s="37"/>
      <c r="FEA217" s="37"/>
      <c r="FEB217" s="37"/>
      <c r="FEC217" s="37"/>
      <c r="FED217" s="37"/>
      <c r="FEE217" s="37"/>
      <c r="FEF217" s="37"/>
      <c r="FEG217" s="37"/>
      <c r="FEH217" s="37"/>
      <c r="FEI217" s="37"/>
      <c r="FEJ217" s="37"/>
      <c r="FEK217" s="37"/>
      <c r="FEL217" s="37"/>
      <c r="FEM217" s="37"/>
      <c r="FEN217" s="37"/>
      <c r="FEO217" s="37"/>
      <c r="FEP217" s="37"/>
      <c r="FEQ217" s="37"/>
      <c r="FER217" s="37"/>
      <c r="FES217" s="37"/>
      <c r="FET217" s="37"/>
      <c r="FEU217" s="37"/>
      <c r="FEV217" s="37"/>
      <c r="FEW217" s="37"/>
      <c r="FEX217" s="37"/>
      <c r="FEY217" s="37"/>
      <c r="FEZ217" s="37"/>
      <c r="FFA217" s="37"/>
      <c r="FFB217" s="37"/>
      <c r="FFC217" s="37"/>
      <c r="FFD217" s="37"/>
      <c r="FFE217" s="37"/>
      <c r="FFF217" s="37"/>
      <c r="FFG217" s="37"/>
      <c r="FFH217" s="37"/>
      <c r="FFI217" s="37"/>
      <c r="FFJ217" s="37"/>
      <c r="FFK217" s="37"/>
      <c r="FFL217" s="37"/>
      <c r="FFM217" s="37"/>
      <c r="FFN217" s="37"/>
      <c r="FFO217" s="37"/>
      <c r="FFP217" s="37"/>
      <c r="FFQ217" s="37"/>
      <c r="FFR217" s="37"/>
      <c r="FFS217" s="37"/>
      <c r="FFT217" s="37"/>
      <c r="FFU217" s="37"/>
      <c r="FFV217" s="37"/>
      <c r="FFW217" s="37"/>
      <c r="FFX217" s="37"/>
      <c r="FFY217" s="37"/>
      <c r="FFZ217" s="37"/>
      <c r="FGA217" s="37"/>
      <c r="FGB217" s="37"/>
      <c r="FGC217" s="37"/>
      <c r="FGD217" s="37"/>
      <c r="FGE217" s="37"/>
      <c r="FGF217" s="37"/>
      <c r="FGG217" s="37"/>
      <c r="FGH217" s="37"/>
      <c r="FGI217" s="37"/>
      <c r="FGJ217" s="37"/>
      <c r="FGK217" s="37"/>
      <c r="FGL217" s="37"/>
      <c r="FGM217" s="37"/>
      <c r="FGN217" s="37"/>
      <c r="FGO217" s="37"/>
      <c r="FGP217" s="37"/>
      <c r="FGQ217" s="37"/>
      <c r="FGR217" s="37"/>
      <c r="FGS217" s="37"/>
      <c r="FGT217" s="37"/>
      <c r="FGU217" s="37"/>
      <c r="FGV217" s="37"/>
      <c r="FGW217" s="37"/>
      <c r="FGX217" s="37"/>
      <c r="FGY217" s="37"/>
      <c r="FGZ217" s="37"/>
      <c r="FHA217" s="37"/>
      <c r="FHB217" s="37"/>
      <c r="FHC217" s="37"/>
      <c r="FHD217" s="37"/>
      <c r="FHE217" s="37"/>
      <c r="FHF217" s="37"/>
      <c r="FHG217" s="37"/>
      <c r="FHH217" s="37"/>
      <c r="FHI217" s="37"/>
      <c r="FHJ217" s="37"/>
      <c r="FHK217" s="37"/>
      <c r="FHL217" s="37"/>
      <c r="FHM217" s="37"/>
      <c r="FHN217" s="37"/>
      <c r="FHO217" s="37"/>
      <c r="FHP217" s="37"/>
      <c r="FHQ217" s="37"/>
      <c r="FHR217" s="37"/>
      <c r="FHS217" s="37"/>
      <c r="FHT217" s="37"/>
      <c r="FHU217" s="37"/>
      <c r="FHV217" s="37"/>
      <c r="FHW217" s="37"/>
      <c r="FHX217" s="37"/>
      <c r="FHY217" s="37"/>
      <c r="FHZ217" s="37"/>
      <c r="FIA217" s="37"/>
      <c r="FIB217" s="37"/>
      <c r="FIC217" s="37"/>
      <c r="FID217" s="37"/>
      <c r="FIE217" s="37"/>
      <c r="FIF217" s="37"/>
      <c r="FIG217" s="37"/>
      <c r="FIH217" s="37"/>
      <c r="FII217" s="37"/>
      <c r="FIJ217" s="37"/>
      <c r="FIK217" s="37"/>
      <c r="FIL217" s="37"/>
      <c r="FIM217" s="37"/>
      <c r="FIN217" s="37"/>
      <c r="FIO217" s="37"/>
      <c r="FIP217" s="37"/>
      <c r="FIQ217" s="37"/>
      <c r="FIR217" s="37"/>
      <c r="FIS217" s="37"/>
      <c r="FIT217" s="37"/>
      <c r="FIU217" s="37"/>
      <c r="FIV217" s="37"/>
      <c r="FIW217" s="37"/>
      <c r="FIX217" s="37"/>
      <c r="FIY217" s="37"/>
      <c r="FIZ217" s="37"/>
      <c r="FJA217" s="37"/>
      <c r="FJB217" s="37"/>
      <c r="FJC217" s="37"/>
      <c r="FJD217" s="37"/>
      <c r="FJE217" s="37"/>
      <c r="FJF217" s="37"/>
      <c r="FJG217" s="37"/>
      <c r="FJH217" s="37"/>
      <c r="FJI217" s="37"/>
      <c r="FJJ217" s="37"/>
      <c r="FJK217" s="37"/>
      <c r="FJL217" s="37"/>
      <c r="FJM217" s="37"/>
      <c r="FJN217" s="37"/>
      <c r="FJO217" s="37"/>
      <c r="FJP217" s="37"/>
      <c r="FJQ217" s="37"/>
      <c r="FJR217" s="37"/>
      <c r="FJS217" s="37"/>
      <c r="FJT217" s="37"/>
      <c r="FJU217" s="37"/>
      <c r="FJV217" s="37"/>
      <c r="FJW217" s="37"/>
      <c r="FJX217" s="37"/>
      <c r="FJY217" s="37"/>
      <c r="FJZ217" s="37"/>
      <c r="FKA217" s="37"/>
      <c r="FKB217" s="37"/>
      <c r="FKC217" s="37"/>
      <c r="FKD217" s="37"/>
      <c r="FKE217" s="37"/>
      <c r="FKF217" s="37"/>
      <c r="FKG217" s="37"/>
      <c r="FKH217" s="37"/>
      <c r="FKI217" s="37"/>
      <c r="FKJ217" s="37"/>
      <c r="FKK217" s="37"/>
      <c r="FKL217" s="37"/>
      <c r="FKM217" s="37"/>
      <c r="FKN217" s="37"/>
      <c r="FKO217" s="37"/>
      <c r="FKP217" s="37"/>
      <c r="FKQ217" s="37"/>
      <c r="FKR217" s="37"/>
      <c r="FKS217" s="37"/>
      <c r="FKT217" s="37"/>
      <c r="FKU217" s="37"/>
      <c r="FKV217" s="37"/>
      <c r="FKW217" s="37"/>
      <c r="FKX217" s="37"/>
      <c r="FKY217" s="37"/>
      <c r="FKZ217" s="37"/>
      <c r="FLA217" s="37"/>
      <c r="FLB217" s="37"/>
      <c r="FLC217" s="37"/>
      <c r="FLD217" s="37"/>
      <c r="FLE217" s="37"/>
      <c r="FLF217" s="37"/>
      <c r="FLG217" s="37"/>
      <c r="FLH217" s="37"/>
      <c r="FLI217" s="37"/>
      <c r="FLJ217" s="37"/>
      <c r="FLK217" s="37"/>
      <c r="FLL217" s="37"/>
      <c r="FLM217" s="37"/>
      <c r="FLN217" s="37"/>
      <c r="FLO217" s="37"/>
      <c r="FLP217" s="37"/>
      <c r="FLQ217" s="37"/>
      <c r="FLR217" s="37"/>
      <c r="FLS217" s="37"/>
      <c r="FLT217" s="37"/>
      <c r="FLU217" s="37"/>
      <c r="FLV217" s="37"/>
      <c r="FLW217" s="37"/>
      <c r="FLX217" s="37"/>
      <c r="FLY217" s="37"/>
      <c r="FLZ217" s="37"/>
      <c r="FMA217" s="37"/>
      <c r="FMB217" s="37"/>
      <c r="FMC217" s="37"/>
      <c r="FMD217" s="37"/>
      <c r="FME217" s="37"/>
      <c r="FMF217" s="37"/>
      <c r="FMG217" s="37"/>
      <c r="FMH217" s="37"/>
      <c r="FMI217" s="37"/>
      <c r="FMJ217" s="37"/>
      <c r="FMK217" s="37"/>
      <c r="FML217" s="37"/>
      <c r="FMM217" s="37"/>
      <c r="FMN217" s="37"/>
      <c r="FMO217" s="37"/>
      <c r="FMP217" s="37"/>
      <c r="FMQ217" s="37"/>
      <c r="FMR217" s="37"/>
      <c r="FMS217" s="37"/>
      <c r="FMT217" s="37"/>
      <c r="FMU217" s="37"/>
      <c r="FMV217" s="37"/>
      <c r="FMW217" s="37"/>
      <c r="FMX217" s="37"/>
      <c r="FMY217" s="37"/>
      <c r="FMZ217" s="37"/>
      <c r="FNA217" s="37"/>
      <c r="FNB217" s="37"/>
      <c r="FNC217" s="37"/>
      <c r="FND217" s="37"/>
      <c r="FNE217" s="37"/>
      <c r="FNF217" s="37"/>
      <c r="FNG217" s="37"/>
      <c r="FNH217" s="37"/>
      <c r="FNI217" s="37"/>
      <c r="FNJ217" s="37"/>
      <c r="FNK217" s="37"/>
      <c r="FNL217" s="37"/>
      <c r="FNM217" s="37"/>
      <c r="FNN217" s="37"/>
      <c r="FNO217" s="37"/>
      <c r="FNP217" s="37"/>
      <c r="FNQ217" s="37"/>
      <c r="FNR217" s="37"/>
      <c r="FNS217" s="37"/>
      <c r="FNT217" s="37"/>
      <c r="FNU217" s="37"/>
      <c r="FNV217" s="37"/>
      <c r="FNW217" s="37"/>
      <c r="FNX217" s="37"/>
      <c r="FNY217" s="37"/>
      <c r="FNZ217" s="37"/>
      <c r="FOA217" s="37"/>
      <c r="FOB217" s="37"/>
      <c r="FOC217" s="37"/>
      <c r="FOD217" s="37"/>
      <c r="FOE217" s="37"/>
      <c r="FOF217" s="37"/>
      <c r="FOG217" s="37"/>
      <c r="FOH217" s="37"/>
      <c r="FOI217" s="37"/>
      <c r="FOJ217" s="37"/>
      <c r="FOK217" s="37"/>
      <c r="FOL217" s="37"/>
      <c r="FOM217" s="37"/>
      <c r="FON217" s="37"/>
      <c r="FOO217" s="37"/>
      <c r="FOP217" s="37"/>
      <c r="FOQ217" s="37"/>
      <c r="FOR217" s="37"/>
      <c r="FOS217" s="37"/>
      <c r="FOT217" s="37"/>
      <c r="FOU217" s="37"/>
      <c r="FOV217" s="37"/>
      <c r="FOW217" s="37"/>
      <c r="FOX217" s="37"/>
      <c r="FOY217" s="37"/>
      <c r="FOZ217" s="37"/>
      <c r="FPA217" s="37"/>
      <c r="FPB217" s="37"/>
      <c r="FPC217" s="37"/>
      <c r="FPD217" s="37"/>
      <c r="FPE217" s="37"/>
      <c r="FPF217" s="37"/>
      <c r="FPG217" s="37"/>
      <c r="FPH217" s="37"/>
      <c r="FPI217" s="37"/>
      <c r="FPJ217" s="37"/>
      <c r="FPK217" s="37"/>
      <c r="FPL217" s="37"/>
      <c r="FPM217" s="37"/>
      <c r="FPN217" s="37"/>
      <c r="FPO217" s="37"/>
      <c r="FPP217" s="37"/>
      <c r="FPQ217" s="37"/>
      <c r="FPR217" s="37"/>
      <c r="FPS217" s="37"/>
      <c r="FPT217" s="37"/>
      <c r="FPU217" s="37"/>
      <c r="FPV217" s="37"/>
      <c r="FPW217" s="37"/>
      <c r="FPX217" s="37"/>
      <c r="FPY217" s="37"/>
      <c r="FPZ217" s="37"/>
      <c r="FQA217" s="37"/>
      <c r="FQB217" s="37"/>
      <c r="FQC217" s="37"/>
      <c r="FQD217" s="37"/>
      <c r="FQE217" s="37"/>
      <c r="FQF217" s="37"/>
      <c r="FQG217" s="37"/>
      <c r="FQH217" s="37"/>
      <c r="FQI217" s="37"/>
      <c r="FQJ217" s="37"/>
      <c r="FQK217" s="37"/>
      <c r="FQL217" s="37"/>
      <c r="FQM217" s="37"/>
      <c r="FQN217" s="37"/>
      <c r="FQO217" s="37"/>
      <c r="FQP217" s="37"/>
      <c r="FQQ217" s="37"/>
      <c r="FQR217" s="37"/>
      <c r="FQS217" s="37"/>
      <c r="FQT217" s="37"/>
      <c r="FQU217" s="37"/>
      <c r="FQV217" s="37"/>
      <c r="FQW217" s="37"/>
      <c r="FQX217" s="37"/>
      <c r="FQY217" s="37"/>
      <c r="FQZ217" s="37"/>
      <c r="FRA217" s="37"/>
      <c r="FRB217" s="37"/>
      <c r="FRC217" s="37"/>
      <c r="FRD217" s="37"/>
      <c r="FRE217" s="37"/>
      <c r="FRF217" s="37"/>
      <c r="FRG217" s="37"/>
      <c r="FRH217" s="37"/>
      <c r="FRI217" s="37"/>
      <c r="FRJ217" s="37"/>
      <c r="FRK217" s="37"/>
      <c r="FRL217" s="37"/>
      <c r="FRM217" s="37"/>
      <c r="FRN217" s="37"/>
      <c r="FRO217" s="37"/>
      <c r="FRP217" s="37"/>
      <c r="FRQ217" s="37"/>
      <c r="FRR217" s="37"/>
      <c r="FRS217" s="37"/>
      <c r="FRT217" s="37"/>
      <c r="FRU217" s="37"/>
      <c r="FRV217" s="37"/>
      <c r="FRW217" s="37"/>
      <c r="FRX217" s="37"/>
      <c r="FRY217" s="37"/>
      <c r="FRZ217" s="37"/>
      <c r="FSA217" s="37"/>
      <c r="FSB217" s="37"/>
      <c r="FSC217" s="37"/>
      <c r="FSD217" s="37"/>
      <c r="FSE217" s="37"/>
      <c r="FSF217" s="37"/>
      <c r="FSG217" s="37"/>
      <c r="FSH217" s="37"/>
      <c r="FSI217" s="37"/>
      <c r="FSJ217" s="37"/>
      <c r="FSK217" s="37"/>
      <c r="FSL217" s="37"/>
      <c r="FSM217" s="37"/>
      <c r="FSN217" s="37"/>
      <c r="FSO217" s="37"/>
      <c r="FSP217" s="37"/>
      <c r="FSQ217" s="37"/>
      <c r="FSR217" s="37"/>
      <c r="FSS217" s="37"/>
      <c r="FST217" s="37"/>
      <c r="FSU217" s="37"/>
      <c r="FSV217" s="37"/>
      <c r="FSW217" s="37"/>
      <c r="FSX217" s="37"/>
      <c r="FSY217" s="37"/>
      <c r="FSZ217" s="37"/>
      <c r="FTA217" s="37"/>
      <c r="FTB217" s="37"/>
      <c r="FTC217" s="37"/>
      <c r="FTD217" s="37"/>
      <c r="FTE217" s="37"/>
      <c r="FTF217" s="37"/>
      <c r="FTG217" s="37"/>
      <c r="FTH217" s="37"/>
      <c r="FTI217" s="37"/>
      <c r="FTJ217" s="37"/>
      <c r="FTK217" s="37"/>
      <c r="FTL217" s="37"/>
      <c r="FTM217" s="37"/>
      <c r="FTN217" s="37"/>
      <c r="FTO217" s="37"/>
      <c r="FTP217" s="37"/>
      <c r="FTQ217" s="37"/>
      <c r="FTR217" s="37"/>
      <c r="FTS217" s="37"/>
      <c r="FTT217" s="37"/>
      <c r="FTU217" s="37"/>
      <c r="FTV217" s="37"/>
      <c r="FTW217" s="37"/>
      <c r="FTX217" s="37"/>
      <c r="FTY217" s="37"/>
      <c r="FTZ217" s="37"/>
      <c r="FUA217" s="37"/>
      <c r="FUB217" s="37"/>
      <c r="FUC217" s="37"/>
      <c r="FUD217" s="37"/>
      <c r="FUE217" s="37"/>
      <c r="FUF217" s="37"/>
      <c r="FUG217" s="37"/>
      <c r="FUH217" s="37"/>
      <c r="FUI217" s="37"/>
      <c r="FUJ217" s="37"/>
      <c r="FUK217" s="37"/>
      <c r="FUL217" s="37"/>
      <c r="FUM217" s="37"/>
      <c r="FUN217" s="37"/>
      <c r="FUO217" s="37"/>
      <c r="FUP217" s="37"/>
      <c r="FUQ217" s="37"/>
      <c r="FUR217" s="37"/>
      <c r="FUS217" s="37"/>
      <c r="FUT217" s="37"/>
      <c r="FUU217" s="37"/>
      <c r="FUV217" s="37"/>
      <c r="FUW217" s="37"/>
      <c r="FUX217" s="37"/>
      <c r="FUY217" s="37"/>
      <c r="FUZ217" s="37"/>
      <c r="FVA217" s="37"/>
      <c r="FVB217" s="37"/>
      <c r="FVC217" s="37"/>
      <c r="FVD217" s="37"/>
      <c r="FVE217" s="37"/>
      <c r="FVF217" s="37"/>
      <c r="FVG217" s="37"/>
      <c r="FVH217" s="37"/>
      <c r="FVI217" s="37"/>
      <c r="FVJ217" s="37"/>
      <c r="FVK217" s="37"/>
      <c r="FVL217" s="37"/>
      <c r="FVM217" s="37"/>
      <c r="FVN217" s="37"/>
      <c r="FVO217" s="37"/>
      <c r="FVP217" s="37"/>
      <c r="FVQ217" s="37"/>
      <c r="FVR217" s="37"/>
      <c r="FVS217" s="37"/>
      <c r="FVT217" s="37"/>
      <c r="FVU217" s="37"/>
      <c r="FVV217" s="37"/>
      <c r="FVW217" s="37"/>
      <c r="FVX217" s="37"/>
      <c r="FVY217" s="37"/>
      <c r="FVZ217" s="37"/>
      <c r="FWA217" s="37"/>
      <c r="FWB217" s="37"/>
      <c r="FWC217" s="37"/>
      <c r="FWD217" s="37"/>
      <c r="FWE217" s="37"/>
      <c r="FWF217" s="37"/>
      <c r="FWG217" s="37"/>
      <c r="FWH217" s="37"/>
      <c r="FWI217" s="37"/>
      <c r="FWJ217" s="37"/>
      <c r="FWK217" s="37"/>
      <c r="FWL217" s="37"/>
      <c r="FWM217" s="37"/>
      <c r="FWN217" s="37"/>
      <c r="FWO217" s="37"/>
      <c r="FWP217" s="37"/>
      <c r="FWQ217" s="37"/>
      <c r="FWR217" s="37"/>
      <c r="FWS217" s="37"/>
      <c r="FWT217" s="37"/>
      <c r="FWU217" s="37"/>
      <c r="FWV217" s="37"/>
      <c r="FWW217" s="37"/>
      <c r="FWX217" s="37"/>
      <c r="FWY217" s="37"/>
      <c r="FWZ217" s="37"/>
      <c r="FXA217" s="37"/>
      <c r="FXB217" s="37"/>
      <c r="FXC217" s="37"/>
      <c r="FXD217" s="37"/>
      <c r="FXE217" s="37"/>
      <c r="FXF217" s="37"/>
      <c r="FXG217" s="37"/>
      <c r="FXH217" s="37"/>
      <c r="FXI217" s="37"/>
      <c r="FXJ217" s="37"/>
      <c r="FXK217" s="37"/>
      <c r="FXL217" s="37"/>
      <c r="FXM217" s="37"/>
      <c r="FXN217" s="37"/>
      <c r="FXO217" s="37"/>
      <c r="FXP217" s="37"/>
      <c r="FXQ217" s="37"/>
      <c r="FXR217" s="37"/>
      <c r="FXS217" s="37"/>
      <c r="FXT217" s="37"/>
      <c r="FXU217" s="37"/>
      <c r="FXV217" s="37"/>
      <c r="FXW217" s="37"/>
      <c r="FXX217" s="37"/>
      <c r="FXY217" s="37"/>
      <c r="FXZ217" s="37"/>
      <c r="FYA217" s="37"/>
      <c r="FYB217" s="37"/>
      <c r="FYC217" s="37"/>
      <c r="FYD217" s="37"/>
      <c r="FYE217" s="37"/>
      <c r="FYF217" s="37"/>
      <c r="FYG217" s="37"/>
      <c r="FYH217" s="37"/>
      <c r="FYI217" s="37"/>
      <c r="FYJ217" s="37"/>
      <c r="FYK217" s="37"/>
      <c r="FYL217" s="37"/>
      <c r="FYM217" s="37"/>
      <c r="FYN217" s="37"/>
      <c r="FYO217" s="37"/>
      <c r="FYP217" s="37"/>
      <c r="FYQ217" s="37"/>
      <c r="FYR217" s="37"/>
      <c r="FYS217" s="37"/>
      <c r="FYT217" s="37"/>
      <c r="FYU217" s="37"/>
      <c r="FYV217" s="37"/>
      <c r="FYW217" s="37"/>
      <c r="FYX217" s="37"/>
      <c r="FYY217" s="37"/>
      <c r="FYZ217" s="37"/>
      <c r="FZA217" s="37"/>
      <c r="FZB217" s="37"/>
      <c r="FZC217" s="37"/>
      <c r="FZD217" s="37"/>
      <c r="FZE217" s="37"/>
      <c r="FZF217" s="37"/>
      <c r="FZG217" s="37"/>
      <c r="FZH217" s="37"/>
      <c r="FZI217" s="37"/>
      <c r="FZJ217" s="37"/>
      <c r="FZK217" s="37"/>
      <c r="FZL217" s="37"/>
      <c r="FZM217" s="37"/>
      <c r="FZN217" s="37"/>
      <c r="FZO217" s="37"/>
      <c r="FZP217" s="37"/>
      <c r="FZQ217" s="37"/>
      <c r="FZR217" s="37"/>
      <c r="FZS217" s="37"/>
      <c r="FZT217" s="37"/>
      <c r="FZU217" s="37"/>
      <c r="FZV217" s="37"/>
      <c r="FZW217" s="37"/>
      <c r="FZX217" s="37"/>
      <c r="FZY217" s="37"/>
      <c r="FZZ217" s="37"/>
      <c r="GAA217" s="37"/>
      <c r="GAB217" s="37"/>
      <c r="GAC217" s="37"/>
      <c r="GAD217" s="37"/>
      <c r="GAE217" s="37"/>
      <c r="GAF217" s="37"/>
      <c r="GAG217" s="37"/>
      <c r="GAH217" s="37"/>
      <c r="GAI217" s="37"/>
      <c r="GAJ217" s="37"/>
      <c r="GAK217" s="37"/>
      <c r="GAL217" s="37"/>
      <c r="GAM217" s="37"/>
      <c r="GAN217" s="37"/>
      <c r="GAO217" s="37"/>
      <c r="GAP217" s="37"/>
      <c r="GAQ217" s="37"/>
      <c r="GAR217" s="37"/>
      <c r="GAS217" s="37"/>
      <c r="GAT217" s="37"/>
      <c r="GAU217" s="37"/>
      <c r="GAV217" s="37"/>
      <c r="GAW217" s="37"/>
      <c r="GAX217" s="37"/>
      <c r="GAY217" s="37"/>
      <c r="GAZ217" s="37"/>
      <c r="GBA217" s="37"/>
      <c r="GBB217" s="37"/>
      <c r="GBC217" s="37"/>
      <c r="GBD217" s="37"/>
      <c r="GBE217" s="37"/>
      <c r="GBF217" s="37"/>
      <c r="GBG217" s="37"/>
      <c r="GBH217" s="37"/>
      <c r="GBI217" s="37"/>
      <c r="GBJ217" s="37"/>
      <c r="GBK217" s="37"/>
      <c r="GBL217" s="37"/>
      <c r="GBM217" s="37"/>
      <c r="GBN217" s="37"/>
      <c r="GBO217" s="37"/>
      <c r="GBP217" s="37"/>
      <c r="GBQ217" s="37"/>
      <c r="GBR217" s="37"/>
      <c r="GBS217" s="37"/>
      <c r="GBT217" s="37"/>
      <c r="GBU217" s="37"/>
      <c r="GBV217" s="37"/>
      <c r="GBW217" s="37"/>
      <c r="GBX217" s="37"/>
      <c r="GBY217" s="37"/>
      <c r="GBZ217" s="37"/>
      <c r="GCA217" s="37"/>
      <c r="GCB217" s="37"/>
      <c r="GCC217" s="37"/>
      <c r="GCD217" s="37"/>
      <c r="GCE217" s="37"/>
      <c r="GCF217" s="37"/>
      <c r="GCG217" s="37"/>
      <c r="GCH217" s="37"/>
      <c r="GCI217" s="37"/>
      <c r="GCJ217" s="37"/>
      <c r="GCK217" s="37"/>
      <c r="GCL217" s="37"/>
      <c r="GCM217" s="37"/>
      <c r="GCN217" s="37"/>
      <c r="GCO217" s="37"/>
      <c r="GCP217" s="37"/>
      <c r="GCQ217" s="37"/>
      <c r="GCR217" s="37"/>
      <c r="GCS217" s="37"/>
      <c r="GCT217" s="37"/>
      <c r="GCU217" s="37"/>
      <c r="GCV217" s="37"/>
      <c r="GCW217" s="37"/>
      <c r="GCX217" s="37"/>
      <c r="GCY217" s="37"/>
      <c r="GCZ217" s="37"/>
      <c r="GDA217" s="37"/>
      <c r="GDB217" s="37"/>
      <c r="GDC217" s="37"/>
      <c r="GDD217" s="37"/>
      <c r="GDE217" s="37"/>
      <c r="GDF217" s="37"/>
      <c r="GDG217" s="37"/>
      <c r="GDH217" s="37"/>
      <c r="GDI217" s="37"/>
      <c r="GDJ217" s="37"/>
      <c r="GDK217" s="37"/>
      <c r="GDL217" s="37"/>
      <c r="GDM217" s="37"/>
      <c r="GDN217" s="37"/>
      <c r="GDO217" s="37"/>
      <c r="GDP217" s="37"/>
      <c r="GDQ217" s="37"/>
      <c r="GDR217" s="37"/>
      <c r="GDS217" s="37"/>
      <c r="GDT217" s="37"/>
      <c r="GDU217" s="37"/>
      <c r="GDV217" s="37"/>
      <c r="GDW217" s="37"/>
      <c r="GDX217" s="37"/>
      <c r="GDY217" s="37"/>
      <c r="GDZ217" s="37"/>
      <c r="GEA217" s="37"/>
      <c r="GEB217" s="37"/>
      <c r="GEC217" s="37"/>
      <c r="GED217" s="37"/>
      <c r="GEE217" s="37"/>
      <c r="GEF217" s="37"/>
      <c r="GEG217" s="37"/>
      <c r="GEH217" s="37"/>
      <c r="GEI217" s="37"/>
      <c r="GEJ217" s="37"/>
      <c r="GEK217" s="37"/>
      <c r="GEL217" s="37"/>
      <c r="GEM217" s="37"/>
      <c r="GEN217" s="37"/>
      <c r="GEO217" s="37"/>
      <c r="GEP217" s="37"/>
      <c r="GEQ217" s="37"/>
      <c r="GER217" s="37"/>
      <c r="GES217" s="37"/>
      <c r="GET217" s="37"/>
      <c r="GEU217" s="37"/>
      <c r="GEV217" s="37"/>
      <c r="GEW217" s="37"/>
      <c r="GEX217" s="37"/>
      <c r="GEY217" s="37"/>
      <c r="GEZ217" s="37"/>
      <c r="GFA217" s="37"/>
      <c r="GFB217" s="37"/>
      <c r="GFC217" s="37"/>
      <c r="GFD217" s="37"/>
      <c r="GFE217" s="37"/>
      <c r="GFF217" s="37"/>
      <c r="GFG217" s="37"/>
      <c r="GFH217" s="37"/>
      <c r="GFI217" s="37"/>
      <c r="GFJ217" s="37"/>
      <c r="GFK217" s="37"/>
      <c r="GFL217" s="37"/>
      <c r="GFM217" s="37"/>
      <c r="GFN217" s="37"/>
      <c r="GFO217" s="37"/>
      <c r="GFP217" s="37"/>
      <c r="GFQ217" s="37"/>
      <c r="GFR217" s="37"/>
      <c r="GFS217" s="37"/>
      <c r="GFT217" s="37"/>
      <c r="GFU217" s="37"/>
      <c r="GFV217" s="37"/>
      <c r="GFW217" s="37"/>
      <c r="GFX217" s="37"/>
      <c r="GFY217" s="37"/>
      <c r="GFZ217" s="37"/>
      <c r="GGA217" s="37"/>
      <c r="GGB217" s="37"/>
      <c r="GGC217" s="37"/>
      <c r="GGD217" s="37"/>
      <c r="GGE217" s="37"/>
      <c r="GGF217" s="37"/>
      <c r="GGG217" s="37"/>
      <c r="GGH217" s="37"/>
      <c r="GGI217" s="37"/>
      <c r="GGJ217" s="37"/>
      <c r="GGK217" s="37"/>
      <c r="GGL217" s="37"/>
      <c r="GGM217" s="37"/>
      <c r="GGN217" s="37"/>
      <c r="GGO217" s="37"/>
      <c r="GGP217" s="37"/>
      <c r="GGQ217" s="37"/>
      <c r="GGR217" s="37"/>
      <c r="GGS217" s="37"/>
      <c r="GGT217" s="37"/>
      <c r="GGU217" s="37"/>
      <c r="GGV217" s="37"/>
      <c r="GGW217" s="37"/>
      <c r="GGX217" s="37"/>
      <c r="GGY217" s="37"/>
      <c r="GGZ217" s="37"/>
      <c r="GHA217" s="37"/>
      <c r="GHB217" s="37"/>
      <c r="GHC217" s="37"/>
      <c r="GHD217" s="37"/>
      <c r="GHE217" s="37"/>
      <c r="GHF217" s="37"/>
      <c r="GHG217" s="37"/>
      <c r="GHH217" s="37"/>
      <c r="GHI217" s="37"/>
      <c r="GHJ217" s="37"/>
      <c r="GHK217" s="37"/>
      <c r="GHL217" s="37"/>
      <c r="GHM217" s="37"/>
      <c r="GHN217" s="37"/>
      <c r="GHO217" s="37"/>
      <c r="GHP217" s="37"/>
      <c r="GHQ217" s="37"/>
      <c r="GHR217" s="37"/>
      <c r="GHS217" s="37"/>
      <c r="GHT217" s="37"/>
      <c r="GHU217" s="37"/>
      <c r="GHV217" s="37"/>
      <c r="GHW217" s="37"/>
      <c r="GHX217" s="37"/>
      <c r="GHY217" s="37"/>
      <c r="GHZ217" s="37"/>
      <c r="GIA217" s="37"/>
      <c r="GIB217" s="37"/>
      <c r="GIC217" s="37"/>
      <c r="GID217" s="37"/>
      <c r="GIE217" s="37"/>
      <c r="GIF217" s="37"/>
      <c r="GIG217" s="37"/>
      <c r="GIH217" s="37"/>
      <c r="GII217" s="37"/>
      <c r="GIJ217" s="37"/>
      <c r="GIK217" s="37"/>
      <c r="GIL217" s="37"/>
      <c r="GIM217" s="37"/>
      <c r="GIN217" s="37"/>
      <c r="GIO217" s="37"/>
      <c r="GIP217" s="37"/>
      <c r="GIQ217" s="37"/>
      <c r="GIR217" s="37"/>
      <c r="GIS217" s="37"/>
      <c r="GIT217" s="37"/>
      <c r="GIU217" s="37"/>
      <c r="GIV217" s="37"/>
      <c r="GIW217" s="37"/>
      <c r="GIX217" s="37"/>
      <c r="GIY217" s="37"/>
      <c r="GIZ217" s="37"/>
      <c r="GJA217" s="37"/>
      <c r="GJB217" s="37"/>
      <c r="GJC217" s="37"/>
      <c r="GJD217" s="37"/>
      <c r="GJE217" s="37"/>
      <c r="GJF217" s="37"/>
      <c r="GJG217" s="37"/>
      <c r="GJH217" s="37"/>
      <c r="GJI217" s="37"/>
      <c r="GJJ217" s="37"/>
      <c r="GJK217" s="37"/>
      <c r="GJL217" s="37"/>
      <c r="GJM217" s="37"/>
      <c r="GJN217" s="37"/>
      <c r="GJO217" s="37"/>
      <c r="GJP217" s="37"/>
      <c r="GJQ217" s="37"/>
      <c r="GJR217" s="37"/>
      <c r="GJS217" s="37"/>
      <c r="GJT217" s="37"/>
      <c r="GJU217" s="37"/>
      <c r="GJV217" s="37"/>
      <c r="GJW217" s="37"/>
      <c r="GJX217" s="37"/>
      <c r="GJY217" s="37"/>
      <c r="GJZ217" s="37"/>
      <c r="GKA217" s="37"/>
      <c r="GKB217" s="37"/>
      <c r="GKC217" s="37"/>
      <c r="GKD217" s="37"/>
      <c r="GKE217" s="37"/>
      <c r="GKF217" s="37"/>
      <c r="GKG217" s="37"/>
      <c r="GKH217" s="37"/>
      <c r="GKI217" s="37"/>
      <c r="GKJ217" s="37"/>
      <c r="GKK217" s="37"/>
      <c r="GKL217" s="37"/>
      <c r="GKM217" s="37"/>
      <c r="GKN217" s="37"/>
      <c r="GKO217" s="37"/>
      <c r="GKP217" s="37"/>
      <c r="GKQ217" s="37"/>
      <c r="GKR217" s="37"/>
      <c r="GKS217" s="37"/>
      <c r="GKT217" s="37"/>
      <c r="GKU217" s="37"/>
      <c r="GKV217" s="37"/>
      <c r="GKW217" s="37"/>
      <c r="GKX217" s="37"/>
      <c r="GKY217" s="37"/>
      <c r="GKZ217" s="37"/>
      <c r="GLA217" s="37"/>
      <c r="GLB217" s="37"/>
      <c r="GLC217" s="37"/>
      <c r="GLD217" s="37"/>
      <c r="GLE217" s="37"/>
      <c r="GLF217" s="37"/>
      <c r="GLG217" s="37"/>
      <c r="GLH217" s="37"/>
      <c r="GLI217" s="37"/>
      <c r="GLJ217" s="37"/>
      <c r="GLK217" s="37"/>
      <c r="GLL217" s="37"/>
      <c r="GLM217" s="37"/>
      <c r="GLN217" s="37"/>
      <c r="GLO217" s="37"/>
      <c r="GLP217" s="37"/>
      <c r="GLQ217" s="37"/>
      <c r="GLR217" s="37"/>
      <c r="GLS217" s="37"/>
      <c r="GLT217" s="37"/>
      <c r="GLU217" s="37"/>
      <c r="GLV217" s="37"/>
      <c r="GLW217" s="37"/>
      <c r="GLX217" s="37"/>
      <c r="GLY217" s="37"/>
      <c r="GLZ217" s="37"/>
      <c r="GMA217" s="37"/>
      <c r="GMB217" s="37"/>
      <c r="GMC217" s="37"/>
      <c r="GMD217" s="37"/>
      <c r="GME217" s="37"/>
      <c r="GMF217" s="37"/>
      <c r="GMG217" s="37"/>
      <c r="GMH217" s="37"/>
      <c r="GMI217" s="37"/>
      <c r="GMJ217" s="37"/>
      <c r="GMK217" s="37"/>
      <c r="GML217" s="37"/>
      <c r="GMM217" s="37"/>
      <c r="GMN217" s="37"/>
      <c r="GMO217" s="37"/>
      <c r="GMP217" s="37"/>
      <c r="GMQ217" s="37"/>
      <c r="GMR217" s="37"/>
      <c r="GMS217" s="37"/>
      <c r="GMT217" s="37"/>
      <c r="GMU217" s="37"/>
      <c r="GMV217" s="37"/>
      <c r="GMW217" s="37"/>
      <c r="GMX217" s="37"/>
      <c r="GMY217" s="37"/>
      <c r="GMZ217" s="37"/>
      <c r="GNA217" s="37"/>
      <c r="GNB217" s="37"/>
      <c r="GNC217" s="37"/>
      <c r="GND217" s="37"/>
      <c r="GNE217" s="37"/>
      <c r="GNF217" s="37"/>
      <c r="GNG217" s="37"/>
      <c r="GNH217" s="37"/>
      <c r="GNI217" s="37"/>
      <c r="GNJ217" s="37"/>
      <c r="GNK217" s="37"/>
      <c r="GNL217" s="37"/>
      <c r="GNM217" s="37"/>
      <c r="GNN217" s="37"/>
      <c r="GNO217" s="37"/>
      <c r="GNP217" s="37"/>
      <c r="GNQ217" s="37"/>
      <c r="GNR217" s="37"/>
      <c r="GNS217" s="37"/>
      <c r="GNT217" s="37"/>
      <c r="GNU217" s="37"/>
      <c r="GNV217" s="37"/>
      <c r="GNW217" s="37"/>
      <c r="GNX217" s="37"/>
      <c r="GNY217" s="37"/>
      <c r="GNZ217" s="37"/>
      <c r="GOA217" s="37"/>
      <c r="GOB217" s="37"/>
      <c r="GOC217" s="37"/>
      <c r="GOD217" s="37"/>
      <c r="GOE217" s="37"/>
      <c r="GOF217" s="37"/>
      <c r="GOG217" s="37"/>
      <c r="GOH217" s="37"/>
      <c r="GOI217" s="37"/>
      <c r="GOJ217" s="37"/>
      <c r="GOK217" s="37"/>
      <c r="GOL217" s="37"/>
      <c r="GOM217" s="37"/>
      <c r="GON217" s="37"/>
      <c r="GOO217" s="37"/>
      <c r="GOP217" s="37"/>
      <c r="GOQ217" s="37"/>
      <c r="GOR217" s="37"/>
      <c r="GOS217" s="37"/>
      <c r="GOT217" s="37"/>
      <c r="GOU217" s="37"/>
      <c r="GOV217" s="37"/>
      <c r="GOW217" s="37"/>
      <c r="GOX217" s="37"/>
      <c r="GOY217" s="37"/>
      <c r="GOZ217" s="37"/>
      <c r="GPA217" s="37"/>
      <c r="GPB217" s="37"/>
      <c r="GPC217" s="37"/>
      <c r="GPD217" s="37"/>
      <c r="GPE217" s="37"/>
      <c r="GPF217" s="37"/>
      <c r="GPG217" s="37"/>
      <c r="GPH217" s="37"/>
      <c r="GPI217" s="37"/>
      <c r="GPJ217" s="37"/>
      <c r="GPK217" s="37"/>
      <c r="GPL217" s="37"/>
      <c r="GPM217" s="37"/>
      <c r="GPN217" s="37"/>
      <c r="GPO217" s="37"/>
      <c r="GPP217" s="37"/>
      <c r="GPQ217" s="37"/>
      <c r="GPR217" s="37"/>
      <c r="GPS217" s="37"/>
      <c r="GPT217" s="37"/>
      <c r="GPU217" s="37"/>
      <c r="GPV217" s="37"/>
      <c r="GPW217" s="37"/>
      <c r="GPX217" s="37"/>
      <c r="GPY217" s="37"/>
      <c r="GPZ217" s="37"/>
      <c r="GQA217" s="37"/>
      <c r="GQB217" s="37"/>
      <c r="GQC217" s="37"/>
      <c r="GQD217" s="37"/>
      <c r="GQE217" s="37"/>
      <c r="GQF217" s="37"/>
      <c r="GQG217" s="37"/>
      <c r="GQH217" s="37"/>
      <c r="GQI217" s="37"/>
      <c r="GQJ217" s="37"/>
      <c r="GQK217" s="37"/>
      <c r="GQL217" s="37"/>
      <c r="GQM217" s="37"/>
      <c r="GQN217" s="37"/>
      <c r="GQO217" s="37"/>
      <c r="GQP217" s="37"/>
      <c r="GQQ217" s="37"/>
      <c r="GQR217" s="37"/>
      <c r="GQS217" s="37"/>
      <c r="GQT217" s="37"/>
      <c r="GQU217" s="37"/>
      <c r="GQV217" s="37"/>
      <c r="GQW217" s="37"/>
      <c r="GQX217" s="37"/>
      <c r="GQY217" s="37"/>
      <c r="GQZ217" s="37"/>
      <c r="GRA217" s="37"/>
      <c r="GRB217" s="37"/>
      <c r="GRC217" s="37"/>
      <c r="GRD217" s="37"/>
      <c r="GRE217" s="37"/>
      <c r="GRF217" s="37"/>
      <c r="GRG217" s="37"/>
      <c r="GRH217" s="37"/>
      <c r="GRI217" s="37"/>
      <c r="GRJ217" s="37"/>
      <c r="GRK217" s="37"/>
      <c r="GRL217" s="37"/>
      <c r="GRM217" s="37"/>
      <c r="GRN217" s="37"/>
      <c r="GRO217" s="37"/>
      <c r="GRP217" s="37"/>
      <c r="GRQ217" s="37"/>
      <c r="GRR217" s="37"/>
      <c r="GRS217" s="37"/>
      <c r="GRT217" s="37"/>
      <c r="GRU217" s="37"/>
      <c r="GRV217" s="37"/>
      <c r="GRW217" s="37"/>
      <c r="GRX217" s="37"/>
      <c r="GRY217" s="37"/>
      <c r="GRZ217" s="37"/>
      <c r="GSA217" s="37"/>
      <c r="GSB217" s="37"/>
      <c r="GSC217" s="37"/>
      <c r="GSD217" s="37"/>
      <c r="GSE217" s="37"/>
      <c r="GSF217" s="37"/>
      <c r="GSG217" s="37"/>
      <c r="GSH217" s="37"/>
      <c r="GSI217" s="37"/>
      <c r="GSJ217" s="37"/>
      <c r="GSK217" s="37"/>
      <c r="GSL217" s="37"/>
      <c r="GSM217" s="37"/>
      <c r="GSN217" s="37"/>
      <c r="GSO217" s="37"/>
      <c r="GSP217" s="37"/>
      <c r="GSQ217" s="37"/>
      <c r="GSR217" s="37"/>
      <c r="GSS217" s="37"/>
      <c r="GST217" s="37"/>
      <c r="GSU217" s="37"/>
      <c r="GSV217" s="37"/>
      <c r="GSW217" s="37"/>
      <c r="GSX217" s="37"/>
      <c r="GSY217" s="37"/>
      <c r="GSZ217" s="37"/>
      <c r="GTA217" s="37"/>
      <c r="GTB217" s="37"/>
      <c r="GTC217" s="37"/>
      <c r="GTD217" s="37"/>
      <c r="GTE217" s="37"/>
      <c r="GTF217" s="37"/>
      <c r="GTG217" s="37"/>
      <c r="GTH217" s="37"/>
      <c r="GTI217" s="37"/>
      <c r="GTJ217" s="37"/>
      <c r="GTK217" s="37"/>
      <c r="GTL217" s="37"/>
      <c r="GTM217" s="37"/>
      <c r="GTN217" s="37"/>
      <c r="GTO217" s="37"/>
      <c r="GTP217" s="37"/>
      <c r="GTQ217" s="37"/>
      <c r="GTR217" s="37"/>
      <c r="GTS217" s="37"/>
      <c r="GTT217" s="37"/>
      <c r="GTU217" s="37"/>
      <c r="GTV217" s="37"/>
      <c r="GTW217" s="37"/>
      <c r="GTX217" s="37"/>
      <c r="GTY217" s="37"/>
      <c r="GTZ217" s="37"/>
      <c r="GUA217" s="37"/>
      <c r="GUB217" s="37"/>
      <c r="GUC217" s="37"/>
      <c r="GUD217" s="37"/>
      <c r="GUE217" s="37"/>
      <c r="GUF217" s="37"/>
      <c r="GUG217" s="37"/>
      <c r="GUH217" s="37"/>
      <c r="GUI217" s="37"/>
      <c r="GUJ217" s="37"/>
      <c r="GUK217" s="37"/>
      <c r="GUL217" s="37"/>
      <c r="GUM217" s="37"/>
      <c r="GUN217" s="37"/>
      <c r="GUO217" s="37"/>
      <c r="GUP217" s="37"/>
      <c r="GUQ217" s="37"/>
      <c r="GUR217" s="37"/>
      <c r="GUS217" s="37"/>
      <c r="GUT217" s="37"/>
      <c r="GUU217" s="37"/>
      <c r="GUV217" s="37"/>
      <c r="GUW217" s="37"/>
      <c r="GUX217" s="37"/>
      <c r="GUY217" s="37"/>
      <c r="GUZ217" s="37"/>
      <c r="GVA217" s="37"/>
      <c r="GVB217" s="37"/>
      <c r="GVC217" s="37"/>
      <c r="GVD217" s="37"/>
      <c r="GVE217" s="37"/>
      <c r="GVF217" s="37"/>
      <c r="GVG217" s="37"/>
      <c r="GVH217" s="37"/>
      <c r="GVI217" s="37"/>
      <c r="GVJ217" s="37"/>
      <c r="GVK217" s="37"/>
      <c r="GVL217" s="37"/>
      <c r="GVM217" s="37"/>
      <c r="GVN217" s="37"/>
      <c r="GVO217" s="37"/>
      <c r="GVP217" s="37"/>
      <c r="GVQ217" s="37"/>
      <c r="GVR217" s="37"/>
      <c r="GVS217" s="37"/>
      <c r="GVT217" s="37"/>
      <c r="GVU217" s="37"/>
      <c r="GVV217" s="37"/>
      <c r="GVW217" s="37"/>
      <c r="GVX217" s="37"/>
      <c r="GVY217" s="37"/>
      <c r="GVZ217" s="37"/>
      <c r="GWA217" s="37"/>
      <c r="GWB217" s="37"/>
      <c r="GWC217" s="37"/>
      <c r="GWD217" s="37"/>
      <c r="GWE217" s="37"/>
      <c r="GWF217" s="37"/>
      <c r="GWG217" s="37"/>
      <c r="GWH217" s="37"/>
      <c r="GWI217" s="37"/>
      <c r="GWJ217" s="37"/>
      <c r="GWK217" s="37"/>
      <c r="GWL217" s="37"/>
      <c r="GWM217" s="37"/>
      <c r="GWN217" s="37"/>
      <c r="GWO217" s="37"/>
      <c r="GWP217" s="37"/>
      <c r="GWQ217" s="37"/>
      <c r="GWR217" s="37"/>
      <c r="GWS217" s="37"/>
      <c r="GWT217" s="37"/>
      <c r="GWU217" s="37"/>
      <c r="GWV217" s="37"/>
      <c r="GWW217" s="37"/>
      <c r="GWX217" s="37"/>
      <c r="GWY217" s="37"/>
      <c r="GWZ217" s="37"/>
      <c r="GXA217" s="37"/>
      <c r="GXB217" s="37"/>
      <c r="GXC217" s="37"/>
      <c r="GXD217" s="37"/>
      <c r="GXE217" s="37"/>
      <c r="GXF217" s="37"/>
      <c r="GXG217" s="37"/>
      <c r="GXH217" s="37"/>
      <c r="GXI217" s="37"/>
      <c r="GXJ217" s="37"/>
      <c r="GXK217" s="37"/>
      <c r="GXL217" s="37"/>
      <c r="GXM217" s="37"/>
      <c r="GXN217" s="37"/>
      <c r="GXO217" s="37"/>
      <c r="GXP217" s="37"/>
      <c r="GXQ217" s="37"/>
      <c r="GXR217" s="37"/>
      <c r="GXS217" s="37"/>
      <c r="GXT217" s="37"/>
      <c r="GXU217" s="37"/>
      <c r="GXV217" s="37"/>
      <c r="GXW217" s="37"/>
      <c r="GXX217" s="37"/>
      <c r="GXY217" s="37"/>
      <c r="GXZ217" s="37"/>
      <c r="GYA217" s="37"/>
      <c r="GYB217" s="37"/>
      <c r="GYC217" s="37"/>
      <c r="GYD217" s="37"/>
      <c r="GYE217" s="37"/>
      <c r="GYF217" s="37"/>
      <c r="GYG217" s="37"/>
      <c r="GYH217" s="37"/>
      <c r="GYI217" s="37"/>
      <c r="GYJ217" s="37"/>
      <c r="GYK217" s="37"/>
      <c r="GYL217" s="37"/>
      <c r="GYM217" s="37"/>
      <c r="GYN217" s="37"/>
      <c r="GYO217" s="37"/>
      <c r="GYP217" s="37"/>
      <c r="GYQ217" s="37"/>
      <c r="GYR217" s="37"/>
      <c r="GYS217" s="37"/>
      <c r="GYT217" s="37"/>
      <c r="GYU217" s="37"/>
      <c r="GYV217" s="37"/>
      <c r="GYW217" s="37"/>
      <c r="GYX217" s="37"/>
      <c r="GYY217" s="37"/>
      <c r="GYZ217" s="37"/>
      <c r="GZA217" s="37"/>
      <c r="GZB217" s="37"/>
      <c r="GZC217" s="37"/>
      <c r="GZD217" s="37"/>
      <c r="GZE217" s="37"/>
      <c r="GZF217" s="37"/>
      <c r="GZG217" s="37"/>
      <c r="GZH217" s="37"/>
      <c r="GZI217" s="37"/>
      <c r="GZJ217" s="37"/>
      <c r="GZK217" s="37"/>
      <c r="GZL217" s="37"/>
      <c r="GZM217" s="37"/>
      <c r="GZN217" s="37"/>
      <c r="GZO217" s="37"/>
      <c r="GZP217" s="37"/>
      <c r="GZQ217" s="37"/>
      <c r="GZR217" s="37"/>
      <c r="GZS217" s="37"/>
      <c r="GZT217" s="37"/>
      <c r="GZU217" s="37"/>
      <c r="GZV217" s="37"/>
      <c r="GZW217" s="37"/>
      <c r="GZX217" s="37"/>
      <c r="GZY217" s="37"/>
      <c r="GZZ217" s="37"/>
      <c r="HAA217" s="37"/>
      <c r="HAB217" s="37"/>
      <c r="HAC217" s="37"/>
      <c r="HAD217" s="37"/>
      <c r="HAE217" s="37"/>
      <c r="HAF217" s="37"/>
      <c r="HAG217" s="37"/>
      <c r="HAH217" s="37"/>
      <c r="HAI217" s="37"/>
      <c r="HAJ217" s="37"/>
      <c r="HAK217" s="37"/>
      <c r="HAL217" s="37"/>
      <c r="HAM217" s="37"/>
      <c r="HAN217" s="37"/>
      <c r="HAO217" s="37"/>
      <c r="HAP217" s="37"/>
      <c r="HAQ217" s="37"/>
      <c r="HAR217" s="37"/>
      <c r="HAS217" s="37"/>
      <c r="HAT217" s="37"/>
      <c r="HAU217" s="37"/>
      <c r="HAV217" s="37"/>
      <c r="HAW217" s="37"/>
      <c r="HAX217" s="37"/>
      <c r="HAY217" s="37"/>
      <c r="HAZ217" s="37"/>
      <c r="HBA217" s="37"/>
      <c r="HBB217" s="37"/>
      <c r="HBC217" s="37"/>
      <c r="HBD217" s="37"/>
      <c r="HBE217" s="37"/>
      <c r="HBF217" s="37"/>
      <c r="HBG217" s="37"/>
      <c r="HBH217" s="37"/>
      <c r="HBI217" s="37"/>
      <c r="HBJ217" s="37"/>
      <c r="HBK217" s="37"/>
      <c r="HBL217" s="37"/>
      <c r="HBM217" s="37"/>
      <c r="HBN217" s="37"/>
      <c r="HBO217" s="37"/>
      <c r="HBP217" s="37"/>
      <c r="HBQ217" s="37"/>
      <c r="HBR217" s="37"/>
      <c r="HBS217" s="37"/>
      <c r="HBT217" s="37"/>
      <c r="HBU217" s="37"/>
      <c r="HBV217" s="37"/>
      <c r="HBW217" s="37"/>
      <c r="HBX217" s="37"/>
      <c r="HBY217" s="37"/>
      <c r="HBZ217" s="37"/>
      <c r="HCA217" s="37"/>
      <c r="HCB217" s="37"/>
      <c r="HCC217" s="37"/>
      <c r="HCD217" s="37"/>
      <c r="HCE217" s="37"/>
      <c r="HCF217" s="37"/>
      <c r="HCG217" s="37"/>
      <c r="HCH217" s="37"/>
      <c r="HCI217" s="37"/>
      <c r="HCJ217" s="37"/>
      <c r="HCK217" s="37"/>
      <c r="HCL217" s="37"/>
      <c r="HCM217" s="37"/>
      <c r="HCN217" s="37"/>
      <c r="HCO217" s="37"/>
      <c r="HCP217" s="37"/>
      <c r="HCQ217" s="37"/>
      <c r="HCR217" s="37"/>
      <c r="HCS217" s="37"/>
      <c r="HCT217" s="37"/>
      <c r="HCU217" s="37"/>
      <c r="HCV217" s="37"/>
      <c r="HCW217" s="37"/>
      <c r="HCX217" s="37"/>
      <c r="HCY217" s="37"/>
      <c r="HCZ217" s="37"/>
      <c r="HDA217" s="37"/>
      <c r="HDB217" s="37"/>
      <c r="HDC217" s="37"/>
      <c r="HDD217" s="37"/>
      <c r="HDE217" s="37"/>
      <c r="HDF217" s="37"/>
      <c r="HDG217" s="37"/>
      <c r="HDH217" s="37"/>
      <c r="HDI217" s="37"/>
      <c r="HDJ217" s="37"/>
      <c r="HDK217" s="37"/>
      <c r="HDL217" s="37"/>
      <c r="HDM217" s="37"/>
      <c r="HDN217" s="37"/>
      <c r="HDO217" s="37"/>
      <c r="HDP217" s="37"/>
      <c r="HDQ217" s="37"/>
      <c r="HDR217" s="37"/>
      <c r="HDS217" s="37"/>
      <c r="HDT217" s="37"/>
      <c r="HDU217" s="37"/>
      <c r="HDV217" s="37"/>
      <c r="HDW217" s="37"/>
      <c r="HDX217" s="37"/>
      <c r="HDY217" s="37"/>
      <c r="HDZ217" s="37"/>
      <c r="HEA217" s="37"/>
      <c r="HEB217" s="37"/>
      <c r="HEC217" s="37"/>
      <c r="HED217" s="37"/>
      <c r="HEE217" s="37"/>
      <c r="HEF217" s="37"/>
      <c r="HEG217" s="37"/>
      <c r="HEH217" s="37"/>
      <c r="HEI217" s="37"/>
      <c r="HEJ217" s="37"/>
      <c r="HEK217" s="37"/>
      <c r="HEL217" s="37"/>
      <c r="HEM217" s="37"/>
      <c r="HEN217" s="37"/>
      <c r="HEO217" s="37"/>
      <c r="HEP217" s="37"/>
      <c r="HEQ217" s="37"/>
      <c r="HER217" s="37"/>
      <c r="HES217" s="37"/>
      <c r="HET217" s="37"/>
      <c r="HEU217" s="37"/>
      <c r="HEV217" s="37"/>
      <c r="HEW217" s="37"/>
      <c r="HEX217" s="37"/>
      <c r="HEY217" s="37"/>
      <c r="HEZ217" s="37"/>
      <c r="HFA217" s="37"/>
      <c r="HFB217" s="37"/>
      <c r="HFC217" s="37"/>
      <c r="HFD217" s="37"/>
      <c r="HFE217" s="37"/>
      <c r="HFF217" s="37"/>
      <c r="HFG217" s="37"/>
      <c r="HFH217" s="37"/>
      <c r="HFI217" s="37"/>
      <c r="HFJ217" s="37"/>
      <c r="HFK217" s="37"/>
      <c r="HFL217" s="37"/>
      <c r="HFM217" s="37"/>
      <c r="HFN217" s="37"/>
      <c r="HFO217" s="37"/>
      <c r="HFP217" s="37"/>
      <c r="HFQ217" s="37"/>
      <c r="HFR217" s="37"/>
      <c r="HFS217" s="37"/>
      <c r="HFT217" s="37"/>
      <c r="HFU217" s="37"/>
      <c r="HFV217" s="37"/>
      <c r="HFW217" s="37"/>
      <c r="HFX217" s="37"/>
      <c r="HFY217" s="37"/>
      <c r="HFZ217" s="37"/>
      <c r="HGA217" s="37"/>
      <c r="HGB217" s="37"/>
      <c r="HGC217" s="37"/>
      <c r="HGD217" s="37"/>
      <c r="HGE217" s="37"/>
      <c r="HGF217" s="37"/>
      <c r="HGG217" s="37"/>
      <c r="HGH217" s="37"/>
      <c r="HGI217" s="37"/>
      <c r="HGJ217" s="37"/>
      <c r="HGK217" s="37"/>
      <c r="HGL217" s="37"/>
      <c r="HGM217" s="37"/>
      <c r="HGN217" s="37"/>
      <c r="HGO217" s="37"/>
      <c r="HGP217" s="37"/>
      <c r="HGQ217" s="37"/>
      <c r="HGR217" s="37"/>
      <c r="HGS217" s="37"/>
      <c r="HGT217" s="37"/>
      <c r="HGU217" s="37"/>
      <c r="HGV217" s="37"/>
      <c r="HGW217" s="37"/>
      <c r="HGX217" s="37"/>
      <c r="HGY217" s="37"/>
      <c r="HGZ217" s="37"/>
      <c r="HHA217" s="37"/>
      <c r="HHB217" s="37"/>
      <c r="HHC217" s="37"/>
      <c r="HHD217" s="37"/>
      <c r="HHE217" s="37"/>
      <c r="HHF217" s="37"/>
      <c r="HHG217" s="37"/>
      <c r="HHH217" s="37"/>
      <c r="HHI217" s="37"/>
      <c r="HHJ217" s="37"/>
      <c r="HHK217" s="37"/>
      <c r="HHL217" s="37"/>
      <c r="HHM217" s="37"/>
      <c r="HHN217" s="37"/>
      <c r="HHO217" s="37"/>
      <c r="HHP217" s="37"/>
      <c r="HHQ217" s="37"/>
      <c r="HHR217" s="37"/>
      <c r="HHS217" s="37"/>
      <c r="HHT217" s="37"/>
      <c r="HHU217" s="37"/>
      <c r="HHV217" s="37"/>
      <c r="HHW217" s="37"/>
      <c r="HHX217" s="37"/>
      <c r="HHY217" s="37"/>
      <c r="HHZ217" s="37"/>
      <c r="HIA217" s="37"/>
      <c r="HIB217" s="37"/>
      <c r="HIC217" s="37"/>
      <c r="HID217" s="37"/>
      <c r="HIE217" s="37"/>
      <c r="HIF217" s="37"/>
      <c r="HIG217" s="37"/>
      <c r="HIH217" s="37"/>
      <c r="HII217" s="37"/>
      <c r="HIJ217" s="37"/>
      <c r="HIK217" s="37"/>
      <c r="HIL217" s="37"/>
      <c r="HIM217" s="37"/>
      <c r="HIN217" s="37"/>
      <c r="HIO217" s="37"/>
      <c r="HIP217" s="37"/>
      <c r="HIQ217" s="37"/>
      <c r="HIR217" s="37"/>
      <c r="HIS217" s="37"/>
      <c r="HIT217" s="37"/>
      <c r="HIU217" s="37"/>
      <c r="HIV217" s="37"/>
      <c r="HIW217" s="37"/>
      <c r="HIX217" s="37"/>
      <c r="HIY217" s="37"/>
      <c r="HIZ217" s="37"/>
      <c r="HJA217" s="37"/>
      <c r="HJB217" s="37"/>
      <c r="HJC217" s="37"/>
      <c r="HJD217" s="37"/>
      <c r="HJE217" s="37"/>
      <c r="HJF217" s="37"/>
      <c r="HJG217" s="37"/>
      <c r="HJH217" s="37"/>
      <c r="HJI217" s="37"/>
      <c r="HJJ217" s="37"/>
      <c r="HJK217" s="37"/>
      <c r="HJL217" s="37"/>
      <c r="HJM217" s="37"/>
      <c r="HJN217" s="37"/>
      <c r="HJO217" s="37"/>
      <c r="HJP217" s="37"/>
      <c r="HJQ217" s="37"/>
      <c r="HJR217" s="37"/>
      <c r="HJS217" s="37"/>
      <c r="HJT217" s="37"/>
      <c r="HJU217" s="37"/>
      <c r="HJV217" s="37"/>
      <c r="HJW217" s="37"/>
      <c r="HJX217" s="37"/>
      <c r="HJY217" s="37"/>
      <c r="HJZ217" s="37"/>
      <c r="HKA217" s="37"/>
      <c r="HKB217" s="37"/>
      <c r="HKC217" s="37"/>
      <c r="HKD217" s="37"/>
      <c r="HKE217" s="37"/>
      <c r="HKF217" s="37"/>
      <c r="HKG217" s="37"/>
      <c r="HKH217" s="37"/>
      <c r="HKI217" s="37"/>
      <c r="HKJ217" s="37"/>
      <c r="HKK217" s="37"/>
      <c r="HKL217" s="37"/>
      <c r="HKM217" s="37"/>
      <c r="HKN217" s="37"/>
      <c r="HKO217" s="37"/>
      <c r="HKP217" s="37"/>
      <c r="HKQ217" s="37"/>
      <c r="HKR217" s="37"/>
      <c r="HKS217" s="37"/>
      <c r="HKT217" s="37"/>
      <c r="HKU217" s="37"/>
      <c r="HKV217" s="37"/>
      <c r="HKW217" s="37"/>
      <c r="HKX217" s="37"/>
      <c r="HKY217" s="37"/>
      <c r="HKZ217" s="37"/>
      <c r="HLA217" s="37"/>
      <c r="HLB217" s="37"/>
      <c r="HLC217" s="37"/>
      <c r="HLD217" s="37"/>
      <c r="HLE217" s="37"/>
      <c r="HLF217" s="37"/>
      <c r="HLG217" s="37"/>
      <c r="HLH217" s="37"/>
      <c r="HLI217" s="37"/>
      <c r="HLJ217" s="37"/>
      <c r="HLK217" s="37"/>
      <c r="HLL217" s="37"/>
      <c r="HLM217" s="37"/>
      <c r="HLN217" s="37"/>
      <c r="HLO217" s="37"/>
      <c r="HLP217" s="37"/>
      <c r="HLQ217" s="37"/>
      <c r="HLR217" s="37"/>
      <c r="HLS217" s="37"/>
      <c r="HLT217" s="37"/>
      <c r="HLU217" s="37"/>
      <c r="HLV217" s="37"/>
      <c r="HLW217" s="37"/>
      <c r="HLX217" s="37"/>
      <c r="HLY217" s="37"/>
      <c r="HLZ217" s="37"/>
      <c r="HMA217" s="37"/>
      <c r="HMB217" s="37"/>
      <c r="HMC217" s="37"/>
      <c r="HMD217" s="37"/>
      <c r="HME217" s="37"/>
      <c r="HMF217" s="37"/>
      <c r="HMG217" s="37"/>
      <c r="HMH217" s="37"/>
      <c r="HMI217" s="37"/>
      <c r="HMJ217" s="37"/>
      <c r="HMK217" s="37"/>
      <c r="HML217" s="37"/>
      <c r="HMM217" s="37"/>
      <c r="HMN217" s="37"/>
      <c r="HMO217" s="37"/>
      <c r="HMP217" s="37"/>
      <c r="HMQ217" s="37"/>
      <c r="HMR217" s="37"/>
      <c r="HMS217" s="37"/>
      <c r="HMT217" s="37"/>
      <c r="HMU217" s="37"/>
      <c r="HMV217" s="37"/>
      <c r="HMW217" s="37"/>
      <c r="HMX217" s="37"/>
      <c r="HMY217" s="37"/>
      <c r="HMZ217" s="37"/>
      <c r="HNA217" s="37"/>
      <c r="HNB217" s="37"/>
      <c r="HNC217" s="37"/>
      <c r="HND217" s="37"/>
      <c r="HNE217" s="37"/>
      <c r="HNF217" s="37"/>
      <c r="HNG217" s="37"/>
      <c r="HNH217" s="37"/>
      <c r="HNI217" s="37"/>
      <c r="HNJ217" s="37"/>
      <c r="HNK217" s="37"/>
      <c r="HNL217" s="37"/>
      <c r="HNM217" s="37"/>
      <c r="HNN217" s="37"/>
      <c r="HNO217" s="37"/>
      <c r="HNP217" s="37"/>
      <c r="HNQ217" s="37"/>
      <c r="HNR217" s="37"/>
      <c r="HNS217" s="37"/>
      <c r="HNT217" s="37"/>
      <c r="HNU217" s="37"/>
      <c r="HNV217" s="37"/>
      <c r="HNW217" s="37"/>
      <c r="HNX217" s="37"/>
      <c r="HNY217" s="37"/>
      <c r="HNZ217" s="37"/>
      <c r="HOA217" s="37"/>
      <c r="HOB217" s="37"/>
      <c r="HOC217" s="37"/>
      <c r="HOD217" s="37"/>
      <c r="HOE217" s="37"/>
      <c r="HOF217" s="37"/>
      <c r="HOG217" s="37"/>
      <c r="HOH217" s="37"/>
      <c r="HOI217" s="37"/>
      <c r="HOJ217" s="37"/>
      <c r="HOK217" s="37"/>
      <c r="HOL217" s="37"/>
      <c r="HOM217" s="37"/>
      <c r="HON217" s="37"/>
      <c r="HOO217" s="37"/>
      <c r="HOP217" s="37"/>
      <c r="HOQ217" s="37"/>
      <c r="HOR217" s="37"/>
      <c r="HOS217" s="37"/>
      <c r="HOT217" s="37"/>
      <c r="HOU217" s="37"/>
      <c r="HOV217" s="37"/>
      <c r="HOW217" s="37"/>
      <c r="HOX217" s="37"/>
      <c r="HOY217" s="37"/>
      <c r="HOZ217" s="37"/>
      <c r="HPA217" s="37"/>
      <c r="HPB217" s="37"/>
      <c r="HPC217" s="37"/>
      <c r="HPD217" s="37"/>
      <c r="HPE217" s="37"/>
      <c r="HPF217" s="37"/>
      <c r="HPG217" s="37"/>
      <c r="HPH217" s="37"/>
      <c r="HPI217" s="37"/>
      <c r="HPJ217" s="37"/>
      <c r="HPK217" s="37"/>
      <c r="HPL217" s="37"/>
      <c r="HPM217" s="37"/>
      <c r="HPN217" s="37"/>
      <c r="HPO217" s="37"/>
      <c r="HPP217" s="37"/>
      <c r="HPQ217" s="37"/>
      <c r="HPR217" s="37"/>
      <c r="HPS217" s="37"/>
      <c r="HPT217" s="37"/>
      <c r="HPU217" s="37"/>
      <c r="HPV217" s="37"/>
      <c r="HPW217" s="37"/>
      <c r="HPX217" s="37"/>
      <c r="HPY217" s="37"/>
      <c r="HPZ217" s="37"/>
      <c r="HQA217" s="37"/>
      <c r="HQB217" s="37"/>
      <c r="HQC217" s="37"/>
      <c r="HQD217" s="37"/>
      <c r="HQE217" s="37"/>
      <c r="HQF217" s="37"/>
      <c r="HQG217" s="37"/>
      <c r="HQH217" s="37"/>
      <c r="HQI217" s="37"/>
      <c r="HQJ217" s="37"/>
      <c r="HQK217" s="37"/>
      <c r="HQL217" s="37"/>
      <c r="HQM217" s="37"/>
      <c r="HQN217" s="37"/>
      <c r="HQO217" s="37"/>
      <c r="HQP217" s="37"/>
      <c r="HQQ217" s="37"/>
      <c r="HQR217" s="37"/>
      <c r="HQS217" s="37"/>
      <c r="HQT217" s="37"/>
      <c r="HQU217" s="37"/>
      <c r="HQV217" s="37"/>
      <c r="HQW217" s="37"/>
      <c r="HQX217" s="37"/>
      <c r="HQY217" s="37"/>
      <c r="HQZ217" s="37"/>
      <c r="HRA217" s="37"/>
      <c r="HRB217" s="37"/>
      <c r="HRC217" s="37"/>
      <c r="HRD217" s="37"/>
      <c r="HRE217" s="37"/>
      <c r="HRF217" s="37"/>
      <c r="HRG217" s="37"/>
      <c r="HRH217" s="37"/>
      <c r="HRI217" s="37"/>
      <c r="HRJ217" s="37"/>
      <c r="HRK217" s="37"/>
      <c r="HRL217" s="37"/>
      <c r="HRM217" s="37"/>
      <c r="HRN217" s="37"/>
      <c r="HRO217" s="37"/>
      <c r="HRP217" s="37"/>
      <c r="HRQ217" s="37"/>
      <c r="HRR217" s="37"/>
      <c r="HRS217" s="37"/>
      <c r="HRT217" s="37"/>
      <c r="HRU217" s="37"/>
      <c r="HRV217" s="37"/>
      <c r="HRW217" s="37"/>
      <c r="HRX217" s="37"/>
      <c r="HRY217" s="37"/>
      <c r="HRZ217" s="37"/>
      <c r="HSA217" s="37"/>
      <c r="HSB217" s="37"/>
      <c r="HSC217" s="37"/>
      <c r="HSD217" s="37"/>
      <c r="HSE217" s="37"/>
      <c r="HSF217" s="37"/>
      <c r="HSG217" s="37"/>
      <c r="HSH217" s="37"/>
      <c r="HSI217" s="37"/>
      <c r="HSJ217" s="37"/>
      <c r="HSK217" s="37"/>
      <c r="HSL217" s="37"/>
      <c r="HSM217" s="37"/>
      <c r="HSN217" s="37"/>
      <c r="HSO217" s="37"/>
      <c r="HSP217" s="37"/>
      <c r="HSQ217" s="37"/>
      <c r="HSR217" s="37"/>
      <c r="HSS217" s="37"/>
      <c r="HST217" s="37"/>
      <c r="HSU217" s="37"/>
      <c r="HSV217" s="37"/>
      <c r="HSW217" s="37"/>
      <c r="HSX217" s="37"/>
      <c r="HSY217" s="37"/>
      <c r="HSZ217" s="37"/>
      <c r="HTA217" s="37"/>
      <c r="HTB217" s="37"/>
      <c r="HTC217" s="37"/>
      <c r="HTD217" s="37"/>
      <c r="HTE217" s="37"/>
      <c r="HTF217" s="37"/>
      <c r="HTG217" s="37"/>
      <c r="HTH217" s="37"/>
      <c r="HTI217" s="37"/>
      <c r="HTJ217" s="37"/>
      <c r="HTK217" s="37"/>
      <c r="HTL217" s="37"/>
      <c r="HTM217" s="37"/>
      <c r="HTN217" s="37"/>
      <c r="HTO217" s="37"/>
      <c r="HTP217" s="37"/>
      <c r="HTQ217" s="37"/>
      <c r="HTR217" s="37"/>
      <c r="HTS217" s="37"/>
      <c r="HTT217" s="37"/>
      <c r="HTU217" s="37"/>
      <c r="HTV217" s="37"/>
      <c r="HTW217" s="37"/>
      <c r="HTX217" s="37"/>
      <c r="HTY217" s="37"/>
      <c r="HTZ217" s="37"/>
      <c r="HUA217" s="37"/>
      <c r="HUB217" s="37"/>
      <c r="HUC217" s="37"/>
      <c r="HUD217" s="37"/>
      <c r="HUE217" s="37"/>
      <c r="HUF217" s="37"/>
      <c r="HUG217" s="37"/>
      <c r="HUH217" s="37"/>
      <c r="HUI217" s="37"/>
      <c r="HUJ217" s="37"/>
      <c r="HUK217" s="37"/>
      <c r="HUL217" s="37"/>
      <c r="HUM217" s="37"/>
      <c r="HUN217" s="37"/>
      <c r="HUO217" s="37"/>
      <c r="HUP217" s="37"/>
      <c r="HUQ217" s="37"/>
      <c r="HUR217" s="37"/>
      <c r="HUS217" s="37"/>
      <c r="HUT217" s="37"/>
      <c r="HUU217" s="37"/>
      <c r="HUV217" s="37"/>
      <c r="HUW217" s="37"/>
      <c r="HUX217" s="37"/>
      <c r="HUY217" s="37"/>
      <c r="HUZ217" s="37"/>
      <c r="HVA217" s="37"/>
      <c r="HVB217" s="37"/>
      <c r="HVC217" s="37"/>
      <c r="HVD217" s="37"/>
      <c r="HVE217" s="37"/>
      <c r="HVF217" s="37"/>
      <c r="HVG217" s="37"/>
      <c r="HVH217" s="37"/>
      <c r="HVI217" s="37"/>
      <c r="HVJ217" s="37"/>
      <c r="HVK217" s="37"/>
      <c r="HVL217" s="37"/>
      <c r="HVM217" s="37"/>
      <c r="HVN217" s="37"/>
      <c r="HVO217" s="37"/>
      <c r="HVP217" s="37"/>
      <c r="HVQ217" s="37"/>
      <c r="HVR217" s="37"/>
      <c r="HVS217" s="37"/>
      <c r="HVT217" s="37"/>
      <c r="HVU217" s="37"/>
      <c r="HVV217" s="37"/>
      <c r="HVW217" s="37"/>
      <c r="HVX217" s="37"/>
      <c r="HVY217" s="37"/>
      <c r="HVZ217" s="37"/>
      <c r="HWA217" s="37"/>
      <c r="HWB217" s="37"/>
      <c r="HWC217" s="37"/>
      <c r="HWD217" s="37"/>
      <c r="HWE217" s="37"/>
      <c r="HWF217" s="37"/>
      <c r="HWG217" s="37"/>
      <c r="HWH217" s="37"/>
      <c r="HWI217" s="37"/>
      <c r="HWJ217" s="37"/>
      <c r="HWK217" s="37"/>
      <c r="HWL217" s="37"/>
      <c r="HWM217" s="37"/>
      <c r="HWN217" s="37"/>
      <c r="HWO217" s="37"/>
      <c r="HWP217" s="37"/>
      <c r="HWQ217" s="37"/>
      <c r="HWR217" s="37"/>
      <c r="HWS217" s="37"/>
      <c r="HWT217" s="37"/>
      <c r="HWU217" s="37"/>
      <c r="HWV217" s="37"/>
      <c r="HWW217" s="37"/>
      <c r="HWX217" s="37"/>
      <c r="HWY217" s="37"/>
      <c r="HWZ217" s="37"/>
      <c r="HXA217" s="37"/>
      <c r="HXB217" s="37"/>
      <c r="HXC217" s="37"/>
      <c r="HXD217" s="37"/>
      <c r="HXE217" s="37"/>
      <c r="HXF217" s="37"/>
      <c r="HXG217" s="37"/>
      <c r="HXH217" s="37"/>
      <c r="HXI217" s="37"/>
      <c r="HXJ217" s="37"/>
      <c r="HXK217" s="37"/>
      <c r="HXL217" s="37"/>
      <c r="HXM217" s="37"/>
      <c r="HXN217" s="37"/>
      <c r="HXO217" s="37"/>
      <c r="HXP217" s="37"/>
      <c r="HXQ217" s="37"/>
      <c r="HXR217" s="37"/>
      <c r="HXS217" s="37"/>
      <c r="HXT217" s="37"/>
      <c r="HXU217" s="37"/>
      <c r="HXV217" s="37"/>
      <c r="HXW217" s="37"/>
      <c r="HXX217" s="37"/>
      <c r="HXY217" s="37"/>
      <c r="HXZ217" s="37"/>
      <c r="HYA217" s="37"/>
      <c r="HYB217" s="37"/>
      <c r="HYC217" s="37"/>
      <c r="HYD217" s="37"/>
      <c r="HYE217" s="37"/>
      <c r="HYF217" s="37"/>
      <c r="HYG217" s="37"/>
      <c r="HYH217" s="37"/>
      <c r="HYI217" s="37"/>
      <c r="HYJ217" s="37"/>
      <c r="HYK217" s="37"/>
      <c r="HYL217" s="37"/>
      <c r="HYM217" s="37"/>
      <c r="HYN217" s="37"/>
      <c r="HYO217" s="37"/>
      <c r="HYP217" s="37"/>
      <c r="HYQ217" s="37"/>
      <c r="HYR217" s="37"/>
      <c r="HYS217" s="37"/>
      <c r="HYT217" s="37"/>
      <c r="HYU217" s="37"/>
      <c r="HYV217" s="37"/>
      <c r="HYW217" s="37"/>
      <c r="HYX217" s="37"/>
      <c r="HYY217" s="37"/>
      <c r="HYZ217" s="37"/>
      <c r="HZA217" s="37"/>
      <c r="HZB217" s="37"/>
      <c r="HZC217" s="37"/>
      <c r="HZD217" s="37"/>
      <c r="HZE217" s="37"/>
      <c r="HZF217" s="37"/>
      <c r="HZG217" s="37"/>
      <c r="HZH217" s="37"/>
      <c r="HZI217" s="37"/>
      <c r="HZJ217" s="37"/>
      <c r="HZK217" s="37"/>
      <c r="HZL217" s="37"/>
      <c r="HZM217" s="37"/>
      <c r="HZN217" s="37"/>
      <c r="HZO217" s="37"/>
      <c r="HZP217" s="37"/>
      <c r="HZQ217" s="37"/>
      <c r="HZR217" s="37"/>
      <c r="HZS217" s="37"/>
      <c r="HZT217" s="37"/>
      <c r="HZU217" s="37"/>
      <c r="HZV217" s="37"/>
      <c r="HZW217" s="37"/>
      <c r="HZX217" s="37"/>
      <c r="HZY217" s="37"/>
      <c r="HZZ217" s="37"/>
      <c r="IAA217" s="37"/>
      <c r="IAB217" s="37"/>
      <c r="IAC217" s="37"/>
      <c r="IAD217" s="37"/>
      <c r="IAE217" s="37"/>
      <c r="IAF217" s="37"/>
      <c r="IAG217" s="37"/>
      <c r="IAH217" s="37"/>
      <c r="IAI217" s="37"/>
      <c r="IAJ217" s="37"/>
      <c r="IAK217" s="37"/>
      <c r="IAL217" s="37"/>
      <c r="IAM217" s="37"/>
      <c r="IAN217" s="37"/>
      <c r="IAO217" s="37"/>
      <c r="IAP217" s="37"/>
      <c r="IAQ217" s="37"/>
      <c r="IAR217" s="37"/>
      <c r="IAS217" s="37"/>
      <c r="IAT217" s="37"/>
      <c r="IAU217" s="37"/>
      <c r="IAV217" s="37"/>
      <c r="IAW217" s="37"/>
      <c r="IAX217" s="37"/>
      <c r="IAY217" s="37"/>
      <c r="IAZ217" s="37"/>
      <c r="IBA217" s="37"/>
      <c r="IBB217" s="37"/>
      <c r="IBC217" s="37"/>
      <c r="IBD217" s="37"/>
      <c r="IBE217" s="37"/>
      <c r="IBF217" s="37"/>
      <c r="IBG217" s="37"/>
      <c r="IBH217" s="37"/>
      <c r="IBI217" s="37"/>
      <c r="IBJ217" s="37"/>
      <c r="IBK217" s="37"/>
      <c r="IBL217" s="37"/>
      <c r="IBM217" s="37"/>
      <c r="IBN217" s="37"/>
      <c r="IBO217" s="37"/>
      <c r="IBP217" s="37"/>
      <c r="IBQ217" s="37"/>
      <c r="IBR217" s="37"/>
      <c r="IBS217" s="37"/>
      <c r="IBT217" s="37"/>
      <c r="IBU217" s="37"/>
      <c r="IBV217" s="37"/>
      <c r="IBW217" s="37"/>
      <c r="IBX217" s="37"/>
      <c r="IBY217" s="37"/>
      <c r="IBZ217" s="37"/>
      <c r="ICA217" s="37"/>
      <c r="ICB217" s="37"/>
      <c r="ICC217" s="37"/>
      <c r="ICD217" s="37"/>
      <c r="ICE217" s="37"/>
      <c r="ICF217" s="37"/>
      <c r="ICG217" s="37"/>
      <c r="ICH217" s="37"/>
      <c r="ICI217" s="37"/>
      <c r="ICJ217" s="37"/>
      <c r="ICK217" s="37"/>
      <c r="ICL217" s="37"/>
      <c r="ICM217" s="37"/>
      <c r="ICN217" s="37"/>
      <c r="ICO217" s="37"/>
      <c r="ICP217" s="37"/>
      <c r="ICQ217" s="37"/>
      <c r="ICR217" s="37"/>
      <c r="ICS217" s="37"/>
      <c r="ICT217" s="37"/>
      <c r="ICU217" s="37"/>
      <c r="ICV217" s="37"/>
      <c r="ICW217" s="37"/>
      <c r="ICX217" s="37"/>
      <c r="ICY217" s="37"/>
      <c r="ICZ217" s="37"/>
      <c r="IDA217" s="37"/>
      <c r="IDB217" s="37"/>
      <c r="IDC217" s="37"/>
      <c r="IDD217" s="37"/>
      <c r="IDE217" s="37"/>
      <c r="IDF217" s="37"/>
      <c r="IDG217" s="37"/>
      <c r="IDH217" s="37"/>
      <c r="IDI217" s="37"/>
      <c r="IDJ217" s="37"/>
      <c r="IDK217" s="37"/>
      <c r="IDL217" s="37"/>
      <c r="IDM217" s="37"/>
      <c r="IDN217" s="37"/>
      <c r="IDO217" s="37"/>
      <c r="IDP217" s="37"/>
      <c r="IDQ217" s="37"/>
      <c r="IDR217" s="37"/>
      <c r="IDS217" s="37"/>
      <c r="IDT217" s="37"/>
      <c r="IDU217" s="37"/>
      <c r="IDV217" s="37"/>
      <c r="IDW217" s="37"/>
      <c r="IDX217" s="37"/>
      <c r="IDY217" s="37"/>
      <c r="IDZ217" s="37"/>
      <c r="IEA217" s="37"/>
      <c r="IEB217" s="37"/>
      <c r="IEC217" s="37"/>
      <c r="IED217" s="37"/>
      <c r="IEE217" s="37"/>
      <c r="IEF217" s="37"/>
      <c r="IEG217" s="37"/>
      <c r="IEH217" s="37"/>
      <c r="IEI217" s="37"/>
      <c r="IEJ217" s="37"/>
      <c r="IEK217" s="37"/>
      <c r="IEL217" s="37"/>
      <c r="IEM217" s="37"/>
      <c r="IEN217" s="37"/>
      <c r="IEO217" s="37"/>
      <c r="IEP217" s="37"/>
      <c r="IEQ217" s="37"/>
      <c r="IER217" s="37"/>
      <c r="IES217" s="37"/>
      <c r="IET217" s="37"/>
      <c r="IEU217" s="37"/>
      <c r="IEV217" s="37"/>
      <c r="IEW217" s="37"/>
      <c r="IEX217" s="37"/>
      <c r="IEY217" s="37"/>
      <c r="IEZ217" s="37"/>
      <c r="IFA217" s="37"/>
      <c r="IFB217" s="37"/>
      <c r="IFC217" s="37"/>
      <c r="IFD217" s="37"/>
      <c r="IFE217" s="37"/>
      <c r="IFF217" s="37"/>
      <c r="IFG217" s="37"/>
      <c r="IFH217" s="37"/>
      <c r="IFI217" s="37"/>
      <c r="IFJ217" s="37"/>
      <c r="IFK217" s="37"/>
      <c r="IFL217" s="37"/>
      <c r="IFM217" s="37"/>
      <c r="IFN217" s="37"/>
      <c r="IFO217" s="37"/>
      <c r="IFP217" s="37"/>
      <c r="IFQ217" s="37"/>
      <c r="IFR217" s="37"/>
      <c r="IFS217" s="37"/>
      <c r="IFT217" s="37"/>
      <c r="IFU217" s="37"/>
      <c r="IFV217" s="37"/>
      <c r="IFW217" s="37"/>
      <c r="IFX217" s="37"/>
      <c r="IFY217" s="37"/>
      <c r="IFZ217" s="37"/>
      <c r="IGA217" s="37"/>
      <c r="IGB217" s="37"/>
      <c r="IGC217" s="37"/>
      <c r="IGD217" s="37"/>
      <c r="IGE217" s="37"/>
      <c r="IGF217" s="37"/>
      <c r="IGG217" s="37"/>
      <c r="IGH217" s="37"/>
      <c r="IGI217" s="37"/>
      <c r="IGJ217" s="37"/>
      <c r="IGK217" s="37"/>
      <c r="IGL217" s="37"/>
      <c r="IGM217" s="37"/>
      <c r="IGN217" s="37"/>
      <c r="IGO217" s="37"/>
      <c r="IGP217" s="37"/>
      <c r="IGQ217" s="37"/>
      <c r="IGR217" s="37"/>
      <c r="IGS217" s="37"/>
      <c r="IGT217" s="37"/>
      <c r="IGU217" s="37"/>
      <c r="IGV217" s="37"/>
      <c r="IGW217" s="37"/>
      <c r="IGX217" s="37"/>
      <c r="IGY217" s="37"/>
      <c r="IGZ217" s="37"/>
      <c r="IHA217" s="37"/>
      <c r="IHB217" s="37"/>
      <c r="IHC217" s="37"/>
      <c r="IHD217" s="37"/>
      <c r="IHE217" s="37"/>
      <c r="IHF217" s="37"/>
      <c r="IHG217" s="37"/>
      <c r="IHH217" s="37"/>
      <c r="IHI217" s="37"/>
      <c r="IHJ217" s="37"/>
      <c r="IHK217" s="37"/>
      <c r="IHL217" s="37"/>
      <c r="IHM217" s="37"/>
      <c r="IHN217" s="37"/>
      <c r="IHO217" s="37"/>
      <c r="IHP217" s="37"/>
      <c r="IHQ217" s="37"/>
      <c r="IHR217" s="37"/>
      <c r="IHS217" s="37"/>
      <c r="IHT217" s="37"/>
      <c r="IHU217" s="37"/>
      <c r="IHV217" s="37"/>
      <c r="IHW217" s="37"/>
      <c r="IHX217" s="37"/>
      <c r="IHY217" s="37"/>
      <c r="IHZ217" s="37"/>
      <c r="IIA217" s="37"/>
      <c r="IIB217" s="37"/>
      <c r="IIC217" s="37"/>
      <c r="IID217" s="37"/>
      <c r="IIE217" s="37"/>
      <c r="IIF217" s="37"/>
      <c r="IIG217" s="37"/>
      <c r="IIH217" s="37"/>
      <c r="III217" s="37"/>
      <c r="IIJ217" s="37"/>
      <c r="IIK217" s="37"/>
      <c r="IIL217" s="37"/>
      <c r="IIM217" s="37"/>
      <c r="IIN217" s="37"/>
      <c r="IIO217" s="37"/>
      <c r="IIP217" s="37"/>
      <c r="IIQ217" s="37"/>
      <c r="IIR217" s="37"/>
      <c r="IIS217" s="37"/>
      <c r="IIT217" s="37"/>
      <c r="IIU217" s="37"/>
      <c r="IIV217" s="37"/>
      <c r="IIW217" s="37"/>
      <c r="IIX217" s="37"/>
      <c r="IIY217" s="37"/>
      <c r="IIZ217" s="37"/>
      <c r="IJA217" s="37"/>
      <c r="IJB217" s="37"/>
      <c r="IJC217" s="37"/>
      <c r="IJD217" s="37"/>
      <c r="IJE217" s="37"/>
      <c r="IJF217" s="37"/>
      <c r="IJG217" s="37"/>
      <c r="IJH217" s="37"/>
      <c r="IJI217" s="37"/>
      <c r="IJJ217" s="37"/>
      <c r="IJK217" s="37"/>
      <c r="IJL217" s="37"/>
      <c r="IJM217" s="37"/>
      <c r="IJN217" s="37"/>
      <c r="IJO217" s="37"/>
      <c r="IJP217" s="37"/>
      <c r="IJQ217" s="37"/>
      <c r="IJR217" s="37"/>
      <c r="IJS217" s="37"/>
      <c r="IJT217" s="37"/>
      <c r="IJU217" s="37"/>
      <c r="IJV217" s="37"/>
      <c r="IJW217" s="37"/>
      <c r="IJX217" s="37"/>
      <c r="IJY217" s="37"/>
      <c r="IJZ217" s="37"/>
      <c r="IKA217" s="37"/>
      <c r="IKB217" s="37"/>
      <c r="IKC217" s="37"/>
      <c r="IKD217" s="37"/>
      <c r="IKE217" s="37"/>
      <c r="IKF217" s="37"/>
      <c r="IKG217" s="37"/>
      <c r="IKH217" s="37"/>
      <c r="IKI217" s="37"/>
      <c r="IKJ217" s="37"/>
      <c r="IKK217" s="37"/>
      <c r="IKL217" s="37"/>
      <c r="IKM217" s="37"/>
      <c r="IKN217" s="37"/>
      <c r="IKO217" s="37"/>
      <c r="IKP217" s="37"/>
      <c r="IKQ217" s="37"/>
      <c r="IKR217" s="37"/>
      <c r="IKS217" s="37"/>
      <c r="IKT217" s="37"/>
      <c r="IKU217" s="37"/>
      <c r="IKV217" s="37"/>
      <c r="IKW217" s="37"/>
      <c r="IKX217" s="37"/>
      <c r="IKY217" s="37"/>
      <c r="IKZ217" s="37"/>
      <c r="ILA217" s="37"/>
      <c r="ILB217" s="37"/>
      <c r="ILC217" s="37"/>
      <c r="ILD217" s="37"/>
      <c r="ILE217" s="37"/>
      <c r="ILF217" s="37"/>
      <c r="ILG217" s="37"/>
      <c r="ILH217" s="37"/>
      <c r="ILI217" s="37"/>
      <c r="ILJ217" s="37"/>
      <c r="ILK217" s="37"/>
      <c r="ILL217" s="37"/>
      <c r="ILM217" s="37"/>
      <c r="ILN217" s="37"/>
      <c r="ILO217" s="37"/>
      <c r="ILP217" s="37"/>
      <c r="ILQ217" s="37"/>
      <c r="ILR217" s="37"/>
      <c r="ILS217" s="37"/>
      <c r="ILT217" s="37"/>
      <c r="ILU217" s="37"/>
      <c r="ILV217" s="37"/>
      <c r="ILW217" s="37"/>
      <c r="ILX217" s="37"/>
      <c r="ILY217" s="37"/>
      <c r="ILZ217" s="37"/>
      <c r="IMA217" s="37"/>
      <c r="IMB217" s="37"/>
      <c r="IMC217" s="37"/>
      <c r="IMD217" s="37"/>
      <c r="IME217" s="37"/>
      <c r="IMF217" s="37"/>
      <c r="IMG217" s="37"/>
      <c r="IMH217" s="37"/>
      <c r="IMI217" s="37"/>
      <c r="IMJ217" s="37"/>
      <c r="IMK217" s="37"/>
      <c r="IML217" s="37"/>
      <c r="IMM217" s="37"/>
      <c r="IMN217" s="37"/>
      <c r="IMO217" s="37"/>
      <c r="IMP217" s="37"/>
      <c r="IMQ217" s="37"/>
      <c r="IMR217" s="37"/>
      <c r="IMS217" s="37"/>
      <c r="IMT217" s="37"/>
      <c r="IMU217" s="37"/>
      <c r="IMV217" s="37"/>
      <c r="IMW217" s="37"/>
      <c r="IMX217" s="37"/>
      <c r="IMY217" s="37"/>
      <c r="IMZ217" s="37"/>
      <c r="INA217" s="37"/>
      <c r="INB217" s="37"/>
      <c r="INC217" s="37"/>
      <c r="IND217" s="37"/>
      <c r="INE217" s="37"/>
      <c r="INF217" s="37"/>
      <c r="ING217" s="37"/>
      <c r="INH217" s="37"/>
      <c r="INI217" s="37"/>
      <c r="INJ217" s="37"/>
      <c r="INK217" s="37"/>
      <c r="INL217" s="37"/>
      <c r="INM217" s="37"/>
      <c r="INN217" s="37"/>
      <c r="INO217" s="37"/>
      <c r="INP217" s="37"/>
      <c r="INQ217" s="37"/>
      <c r="INR217" s="37"/>
      <c r="INS217" s="37"/>
      <c r="INT217" s="37"/>
      <c r="INU217" s="37"/>
      <c r="INV217" s="37"/>
      <c r="INW217" s="37"/>
      <c r="INX217" s="37"/>
      <c r="INY217" s="37"/>
      <c r="INZ217" s="37"/>
      <c r="IOA217" s="37"/>
      <c r="IOB217" s="37"/>
      <c r="IOC217" s="37"/>
      <c r="IOD217" s="37"/>
      <c r="IOE217" s="37"/>
      <c r="IOF217" s="37"/>
      <c r="IOG217" s="37"/>
      <c r="IOH217" s="37"/>
      <c r="IOI217" s="37"/>
      <c r="IOJ217" s="37"/>
      <c r="IOK217" s="37"/>
      <c r="IOL217" s="37"/>
      <c r="IOM217" s="37"/>
      <c r="ION217" s="37"/>
      <c r="IOO217" s="37"/>
      <c r="IOP217" s="37"/>
      <c r="IOQ217" s="37"/>
      <c r="IOR217" s="37"/>
      <c r="IOS217" s="37"/>
      <c r="IOT217" s="37"/>
      <c r="IOU217" s="37"/>
      <c r="IOV217" s="37"/>
      <c r="IOW217" s="37"/>
      <c r="IOX217" s="37"/>
      <c r="IOY217" s="37"/>
      <c r="IOZ217" s="37"/>
      <c r="IPA217" s="37"/>
      <c r="IPB217" s="37"/>
      <c r="IPC217" s="37"/>
      <c r="IPD217" s="37"/>
      <c r="IPE217" s="37"/>
      <c r="IPF217" s="37"/>
      <c r="IPG217" s="37"/>
      <c r="IPH217" s="37"/>
      <c r="IPI217" s="37"/>
      <c r="IPJ217" s="37"/>
      <c r="IPK217" s="37"/>
      <c r="IPL217" s="37"/>
      <c r="IPM217" s="37"/>
      <c r="IPN217" s="37"/>
      <c r="IPO217" s="37"/>
      <c r="IPP217" s="37"/>
      <c r="IPQ217" s="37"/>
      <c r="IPR217" s="37"/>
      <c r="IPS217" s="37"/>
      <c r="IPT217" s="37"/>
      <c r="IPU217" s="37"/>
      <c r="IPV217" s="37"/>
      <c r="IPW217" s="37"/>
      <c r="IPX217" s="37"/>
      <c r="IPY217" s="37"/>
      <c r="IPZ217" s="37"/>
      <c r="IQA217" s="37"/>
      <c r="IQB217" s="37"/>
      <c r="IQC217" s="37"/>
      <c r="IQD217" s="37"/>
      <c r="IQE217" s="37"/>
      <c r="IQF217" s="37"/>
      <c r="IQG217" s="37"/>
      <c r="IQH217" s="37"/>
      <c r="IQI217" s="37"/>
      <c r="IQJ217" s="37"/>
      <c r="IQK217" s="37"/>
      <c r="IQL217" s="37"/>
      <c r="IQM217" s="37"/>
      <c r="IQN217" s="37"/>
      <c r="IQO217" s="37"/>
      <c r="IQP217" s="37"/>
      <c r="IQQ217" s="37"/>
      <c r="IQR217" s="37"/>
      <c r="IQS217" s="37"/>
      <c r="IQT217" s="37"/>
      <c r="IQU217" s="37"/>
      <c r="IQV217" s="37"/>
      <c r="IQW217" s="37"/>
      <c r="IQX217" s="37"/>
      <c r="IQY217" s="37"/>
      <c r="IQZ217" s="37"/>
      <c r="IRA217" s="37"/>
      <c r="IRB217" s="37"/>
      <c r="IRC217" s="37"/>
      <c r="IRD217" s="37"/>
      <c r="IRE217" s="37"/>
      <c r="IRF217" s="37"/>
      <c r="IRG217" s="37"/>
      <c r="IRH217" s="37"/>
      <c r="IRI217" s="37"/>
      <c r="IRJ217" s="37"/>
      <c r="IRK217" s="37"/>
      <c r="IRL217" s="37"/>
      <c r="IRM217" s="37"/>
      <c r="IRN217" s="37"/>
      <c r="IRO217" s="37"/>
      <c r="IRP217" s="37"/>
      <c r="IRQ217" s="37"/>
      <c r="IRR217" s="37"/>
      <c r="IRS217" s="37"/>
      <c r="IRT217" s="37"/>
      <c r="IRU217" s="37"/>
      <c r="IRV217" s="37"/>
      <c r="IRW217" s="37"/>
      <c r="IRX217" s="37"/>
      <c r="IRY217" s="37"/>
      <c r="IRZ217" s="37"/>
      <c r="ISA217" s="37"/>
      <c r="ISB217" s="37"/>
      <c r="ISC217" s="37"/>
      <c r="ISD217" s="37"/>
      <c r="ISE217" s="37"/>
      <c r="ISF217" s="37"/>
      <c r="ISG217" s="37"/>
      <c r="ISH217" s="37"/>
      <c r="ISI217" s="37"/>
      <c r="ISJ217" s="37"/>
      <c r="ISK217" s="37"/>
      <c r="ISL217" s="37"/>
      <c r="ISM217" s="37"/>
      <c r="ISN217" s="37"/>
      <c r="ISO217" s="37"/>
      <c r="ISP217" s="37"/>
      <c r="ISQ217" s="37"/>
      <c r="ISR217" s="37"/>
      <c r="ISS217" s="37"/>
      <c r="IST217" s="37"/>
      <c r="ISU217" s="37"/>
      <c r="ISV217" s="37"/>
      <c r="ISW217" s="37"/>
      <c r="ISX217" s="37"/>
      <c r="ISY217" s="37"/>
      <c r="ISZ217" s="37"/>
      <c r="ITA217" s="37"/>
      <c r="ITB217" s="37"/>
      <c r="ITC217" s="37"/>
      <c r="ITD217" s="37"/>
      <c r="ITE217" s="37"/>
      <c r="ITF217" s="37"/>
      <c r="ITG217" s="37"/>
      <c r="ITH217" s="37"/>
      <c r="ITI217" s="37"/>
      <c r="ITJ217" s="37"/>
      <c r="ITK217" s="37"/>
      <c r="ITL217" s="37"/>
      <c r="ITM217" s="37"/>
      <c r="ITN217" s="37"/>
      <c r="ITO217" s="37"/>
      <c r="ITP217" s="37"/>
      <c r="ITQ217" s="37"/>
      <c r="ITR217" s="37"/>
      <c r="ITS217" s="37"/>
      <c r="ITT217" s="37"/>
      <c r="ITU217" s="37"/>
      <c r="ITV217" s="37"/>
      <c r="ITW217" s="37"/>
      <c r="ITX217" s="37"/>
      <c r="ITY217" s="37"/>
      <c r="ITZ217" s="37"/>
      <c r="IUA217" s="37"/>
      <c r="IUB217" s="37"/>
      <c r="IUC217" s="37"/>
      <c r="IUD217" s="37"/>
      <c r="IUE217" s="37"/>
      <c r="IUF217" s="37"/>
      <c r="IUG217" s="37"/>
      <c r="IUH217" s="37"/>
      <c r="IUI217" s="37"/>
      <c r="IUJ217" s="37"/>
      <c r="IUK217" s="37"/>
      <c r="IUL217" s="37"/>
      <c r="IUM217" s="37"/>
      <c r="IUN217" s="37"/>
      <c r="IUO217" s="37"/>
      <c r="IUP217" s="37"/>
      <c r="IUQ217" s="37"/>
      <c r="IUR217" s="37"/>
      <c r="IUS217" s="37"/>
      <c r="IUT217" s="37"/>
      <c r="IUU217" s="37"/>
      <c r="IUV217" s="37"/>
      <c r="IUW217" s="37"/>
      <c r="IUX217" s="37"/>
      <c r="IUY217" s="37"/>
      <c r="IUZ217" s="37"/>
      <c r="IVA217" s="37"/>
      <c r="IVB217" s="37"/>
      <c r="IVC217" s="37"/>
      <c r="IVD217" s="37"/>
      <c r="IVE217" s="37"/>
      <c r="IVF217" s="37"/>
      <c r="IVG217" s="37"/>
      <c r="IVH217" s="37"/>
      <c r="IVI217" s="37"/>
      <c r="IVJ217" s="37"/>
      <c r="IVK217" s="37"/>
      <c r="IVL217" s="37"/>
      <c r="IVM217" s="37"/>
      <c r="IVN217" s="37"/>
      <c r="IVO217" s="37"/>
      <c r="IVP217" s="37"/>
      <c r="IVQ217" s="37"/>
      <c r="IVR217" s="37"/>
      <c r="IVS217" s="37"/>
      <c r="IVT217" s="37"/>
      <c r="IVU217" s="37"/>
      <c r="IVV217" s="37"/>
      <c r="IVW217" s="37"/>
      <c r="IVX217" s="37"/>
      <c r="IVY217" s="37"/>
      <c r="IVZ217" s="37"/>
      <c r="IWA217" s="37"/>
      <c r="IWB217" s="37"/>
      <c r="IWC217" s="37"/>
      <c r="IWD217" s="37"/>
      <c r="IWE217" s="37"/>
      <c r="IWF217" s="37"/>
      <c r="IWG217" s="37"/>
      <c r="IWH217" s="37"/>
      <c r="IWI217" s="37"/>
      <c r="IWJ217" s="37"/>
      <c r="IWK217" s="37"/>
      <c r="IWL217" s="37"/>
      <c r="IWM217" s="37"/>
      <c r="IWN217" s="37"/>
      <c r="IWO217" s="37"/>
      <c r="IWP217" s="37"/>
      <c r="IWQ217" s="37"/>
      <c r="IWR217" s="37"/>
      <c r="IWS217" s="37"/>
      <c r="IWT217" s="37"/>
      <c r="IWU217" s="37"/>
      <c r="IWV217" s="37"/>
      <c r="IWW217" s="37"/>
      <c r="IWX217" s="37"/>
      <c r="IWY217" s="37"/>
      <c r="IWZ217" s="37"/>
      <c r="IXA217" s="37"/>
      <c r="IXB217" s="37"/>
      <c r="IXC217" s="37"/>
      <c r="IXD217" s="37"/>
      <c r="IXE217" s="37"/>
      <c r="IXF217" s="37"/>
      <c r="IXG217" s="37"/>
      <c r="IXH217" s="37"/>
      <c r="IXI217" s="37"/>
      <c r="IXJ217" s="37"/>
      <c r="IXK217" s="37"/>
      <c r="IXL217" s="37"/>
      <c r="IXM217" s="37"/>
      <c r="IXN217" s="37"/>
      <c r="IXO217" s="37"/>
      <c r="IXP217" s="37"/>
      <c r="IXQ217" s="37"/>
      <c r="IXR217" s="37"/>
      <c r="IXS217" s="37"/>
      <c r="IXT217" s="37"/>
      <c r="IXU217" s="37"/>
      <c r="IXV217" s="37"/>
      <c r="IXW217" s="37"/>
      <c r="IXX217" s="37"/>
      <c r="IXY217" s="37"/>
      <c r="IXZ217" s="37"/>
      <c r="IYA217" s="37"/>
      <c r="IYB217" s="37"/>
      <c r="IYC217" s="37"/>
      <c r="IYD217" s="37"/>
      <c r="IYE217" s="37"/>
      <c r="IYF217" s="37"/>
      <c r="IYG217" s="37"/>
      <c r="IYH217" s="37"/>
      <c r="IYI217" s="37"/>
      <c r="IYJ217" s="37"/>
      <c r="IYK217" s="37"/>
      <c r="IYL217" s="37"/>
      <c r="IYM217" s="37"/>
      <c r="IYN217" s="37"/>
      <c r="IYO217" s="37"/>
      <c r="IYP217" s="37"/>
      <c r="IYQ217" s="37"/>
      <c r="IYR217" s="37"/>
      <c r="IYS217" s="37"/>
      <c r="IYT217" s="37"/>
      <c r="IYU217" s="37"/>
      <c r="IYV217" s="37"/>
      <c r="IYW217" s="37"/>
      <c r="IYX217" s="37"/>
      <c r="IYY217" s="37"/>
      <c r="IYZ217" s="37"/>
      <c r="IZA217" s="37"/>
      <c r="IZB217" s="37"/>
      <c r="IZC217" s="37"/>
      <c r="IZD217" s="37"/>
      <c r="IZE217" s="37"/>
      <c r="IZF217" s="37"/>
      <c r="IZG217" s="37"/>
      <c r="IZH217" s="37"/>
      <c r="IZI217" s="37"/>
      <c r="IZJ217" s="37"/>
      <c r="IZK217" s="37"/>
      <c r="IZL217" s="37"/>
      <c r="IZM217" s="37"/>
      <c r="IZN217" s="37"/>
      <c r="IZO217" s="37"/>
      <c r="IZP217" s="37"/>
      <c r="IZQ217" s="37"/>
      <c r="IZR217" s="37"/>
      <c r="IZS217" s="37"/>
      <c r="IZT217" s="37"/>
      <c r="IZU217" s="37"/>
      <c r="IZV217" s="37"/>
      <c r="IZW217" s="37"/>
      <c r="IZX217" s="37"/>
      <c r="IZY217" s="37"/>
      <c r="IZZ217" s="37"/>
      <c r="JAA217" s="37"/>
      <c r="JAB217" s="37"/>
      <c r="JAC217" s="37"/>
      <c r="JAD217" s="37"/>
      <c r="JAE217" s="37"/>
      <c r="JAF217" s="37"/>
      <c r="JAG217" s="37"/>
      <c r="JAH217" s="37"/>
      <c r="JAI217" s="37"/>
      <c r="JAJ217" s="37"/>
      <c r="JAK217" s="37"/>
      <c r="JAL217" s="37"/>
      <c r="JAM217" s="37"/>
      <c r="JAN217" s="37"/>
      <c r="JAO217" s="37"/>
      <c r="JAP217" s="37"/>
      <c r="JAQ217" s="37"/>
      <c r="JAR217" s="37"/>
      <c r="JAS217" s="37"/>
      <c r="JAT217" s="37"/>
      <c r="JAU217" s="37"/>
      <c r="JAV217" s="37"/>
      <c r="JAW217" s="37"/>
      <c r="JAX217" s="37"/>
      <c r="JAY217" s="37"/>
      <c r="JAZ217" s="37"/>
      <c r="JBA217" s="37"/>
      <c r="JBB217" s="37"/>
      <c r="JBC217" s="37"/>
      <c r="JBD217" s="37"/>
      <c r="JBE217" s="37"/>
      <c r="JBF217" s="37"/>
      <c r="JBG217" s="37"/>
      <c r="JBH217" s="37"/>
      <c r="JBI217" s="37"/>
      <c r="JBJ217" s="37"/>
      <c r="JBK217" s="37"/>
      <c r="JBL217" s="37"/>
      <c r="JBM217" s="37"/>
      <c r="JBN217" s="37"/>
      <c r="JBO217" s="37"/>
      <c r="JBP217" s="37"/>
      <c r="JBQ217" s="37"/>
      <c r="JBR217" s="37"/>
      <c r="JBS217" s="37"/>
      <c r="JBT217" s="37"/>
      <c r="JBU217" s="37"/>
      <c r="JBV217" s="37"/>
      <c r="JBW217" s="37"/>
      <c r="JBX217" s="37"/>
      <c r="JBY217" s="37"/>
      <c r="JBZ217" s="37"/>
      <c r="JCA217" s="37"/>
      <c r="JCB217" s="37"/>
      <c r="JCC217" s="37"/>
      <c r="JCD217" s="37"/>
      <c r="JCE217" s="37"/>
      <c r="JCF217" s="37"/>
      <c r="JCG217" s="37"/>
      <c r="JCH217" s="37"/>
      <c r="JCI217" s="37"/>
      <c r="JCJ217" s="37"/>
      <c r="JCK217" s="37"/>
      <c r="JCL217" s="37"/>
      <c r="JCM217" s="37"/>
      <c r="JCN217" s="37"/>
      <c r="JCO217" s="37"/>
      <c r="JCP217" s="37"/>
      <c r="JCQ217" s="37"/>
      <c r="JCR217" s="37"/>
      <c r="JCS217" s="37"/>
      <c r="JCT217" s="37"/>
      <c r="JCU217" s="37"/>
      <c r="JCV217" s="37"/>
      <c r="JCW217" s="37"/>
      <c r="JCX217" s="37"/>
      <c r="JCY217" s="37"/>
      <c r="JCZ217" s="37"/>
      <c r="JDA217" s="37"/>
      <c r="JDB217" s="37"/>
      <c r="JDC217" s="37"/>
      <c r="JDD217" s="37"/>
      <c r="JDE217" s="37"/>
      <c r="JDF217" s="37"/>
      <c r="JDG217" s="37"/>
      <c r="JDH217" s="37"/>
      <c r="JDI217" s="37"/>
      <c r="JDJ217" s="37"/>
      <c r="JDK217" s="37"/>
      <c r="JDL217" s="37"/>
      <c r="JDM217" s="37"/>
      <c r="JDN217" s="37"/>
      <c r="JDO217" s="37"/>
      <c r="JDP217" s="37"/>
      <c r="JDQ217" s="37"/>
      <c r="JDR217" s="37"/>
      <c r="JDS217" s="37"/>
      <c r="JDT217" s="37"/>
      <c r="JDU217" s="37"/>
      <c r="JDV217" s="37"/>
      <c r="JDW217" s="37"/>
      <c r="JDX217" s="37"/>
      <c r="JDY217" s="37"/>
      <c r="JDZ217" s="37"/>
      <c r="JEA217" s="37"/>
      <c r="JEB217" s="37"/>
      <c r="JEC217" s="37"/>
      <c r="JED217" s="37"/>
      <c r="JEE217" s="37"/>
      <c r="JEF217" s="37"/>
      <c r="JEG217" s="37"/>
      <c r="JEH217" s="37"/>
      <c r="JEI217" s="37"/>
      <c r="JEJ217" s="37"/>
      <c r="JEK217" s="37"/>
      <c r="JEL217" s="37"/>
      <c r="JEM217" s="37"/>
      <c r="JEN217" s="37"/>
      <c r="JEO217" s="37"/>
      <c r="JEP217" s="37"/>
      <c r="JEQ217" s="37"/>
      <c r="JER217" s="37"/>
      <c r="JES217" s="37"/>
      <c r="JET217" s="37"/>
      <c r="JEU217" s="37"/>
      <c r="JEV217" s="37"/>
      <c r="JEW217" s="37"/>
      <c r="JEX217" s="37"/>
      <c r="JEY217" s="37"/>
      <c r="JEZ217" s="37"/>
      <c r="JFA217" s="37"/>
      <c r="JFB217" s="37"/>
      <c r="JFC217" s="37"/>
      <c r="JFD217" s="37"/>
      <c r="JFE217" s="37"/>
      <c r="JFF217" s="37"/>
      <c r="JFG217" s="37"/>
      <c r="JFH217" s="37"/>
      <c r="JFI217" s="37"/>
      <c r="JFJ217" s="37"/>
      <c r="JFK217" s="37"/>
      <c r="JFL217" s="37"/>
      <c r="JFM217" s="37"/>
      <c r="JFN217" s="37"/>
      <c r="JFO217" s="37"/>
      <c r="JFP217" s="37"/>
      <c r="JFQ217" s="37"/>
      <c r="JFR217" s="37"/>
      <c r="JFS217" s="37"/>
      <c r="JFT217" s="37"/>
      <c r="JFU217" s="37"/>
      <c r="JFV217" s="37"/>
      <c r="JFW217" s="37"/>
      <c r="JFX217" s="37"/>
      <c r="JFY217" s="37"/>
      <c r="JFZ217" s="37"/>
      <c r="JGA217" s="37"/>
      <c r="JGB217" s="37"/>
      <c r="JGC217" s="37"/>
      <c r="JGD217" s="37"/>
      <c r="JGE217" s="37"/>
      <c r="JGF217" s="37"/>
      <c r="JGG217" s="37"/>
      <c r="JGH217" s="37"/>
      <c r="JGI217" s="37"/>
      <c r="JGJ217" s="37"/>
      <c r="JGK217" s="37"/>
      <c r="JGL217" s="37"/>
      <c r="JGM217" s="37"/>
      <c r="JGN217" s="37"/>
      <c r="JGO217" s="37"/>
      <c r="JGP217" s="37"/>
      <c r="JGQ217" s="37"/>
      <c r="JGR217" s="37"/>
      <c r="JGS217" s="37"/>
      <c r="JGT217" s="37"/>
      <c r="JGU217" s="37"/>
      <c r="JGV217" s="37"/>
      <c r="JGW217" s="37"/>
      <c r="JGX217" s="37"/>
      <c r="JGY217" s="37"/>
      <c r="JGZ217" s="37"/>
      <c r="JHA217" s="37"/>
      <c r="JHB217" s="37"/>
      <c r="JHC217" s="37"/>
      <c r="JHD217" s="37"/>
      <c r="JHE217" s="37"/>
      <c r="JHF217" s="37"/>
      <c r="JHG217" s="37"/>
      <c r="JHH217" s="37"/>
      <c r="JHI217" s="37"/>
      <c r="JHJ217" s="37"/>
      <c r="JHK217" s="37"/>
      <c r="JHL217" s="37"/>
      <c r="JHM217" s="37"/>
      <c r="JHN217" s="37"/>
      <c r="JHO217" s="37"/>
      <c r="JHP217" s="37"/>
      <c r="JHQ217" s="37"/>
      <c r="JHR217" s="37"/>
      <c r="JHS217" s="37"/>
      <c r="JHT217" s="37"/>
      <c r="JHU217" s="37"/>
      <c r="JHV217" s="37"/>
      <c r="JHW217" s="37"/>
      <c r="JHX217" s="37"/>
      <c r="JHY217" s="37"/>
      <c r="JHZ217" s="37"/>
      <c r="JIA217" s="37"/>
      <c r="JIB217" s="37"/>
      <c r="JIC217" s="37"/>
      <c r="JID217" s="37"/>
      <c r="JIE217" s="37"/>
      <c r="JIF217" s="37"/>
      <c r="JIG217" s="37"/>
      <c r="JIH217" s="37"/>
      <c r="JII217" s="37"/>
      <c r="JIJ217" s="37"/>
      <c r="JIK217" s="37"/>
      <c r="JIL217" s="37"/>
      <c r="JIM217" s="37"/>
      <c r="JIN217" s="37"/>
      <c r="JIO217" s="37"/>
      <c r="JIP217" s="37"/>
      <c r="JIQ217" s="37"/>
      <c r="JIR217" s="37"/>
      <c r="JIS217" s="37"/>
      <c r="JIT217" s="37"/>
      <c r="JIU217" s="37"/>
      <c r="JIV217" s="37"/>
      <c r="JIW217" s="37"/>
      <c r="JIX217" s="37"/>
      <c r="JIY217" s="37"/>
      <c r="JIZ217" s="37"/>
      <c r="JJA217" s="37"/>
      <c r="JJB217" s="37"/>
      <c r="JJC217" s="37"/>
      <c r="JJD217" s="37"/>
      <c r="JJE217" s="37"/>
      <c r="JJF217" s="37"/>
      <c r="JJG217" s="37"/>
      <c r="JJH217" s="37"/>
      <c r="JJI217" s="37"/>
      <c r="JJJ217" s="37"/>
      <c r="JJK217" s="37"/>
      <c r="JJL217" s="37"/>
      <c r="JJM217" s="37"/>
      <c r="JJN217" s="37"/>
      <c r="JJO217" s="37"/>
      <c r="JJP217" s="37"/>
      <c r="JJQ217" s="37"/>
      <c r="JJR217" s="37"/>
      <c r="JJS217" s="37"/>
      <c r="JJT217" s="37"/>
      <c r="JJU217" s="37"/>
      <c r="JJV217" s="37"/>
      <c r="JJW217" s="37"/>
      <c r="JJX217" s="37"/>
      <c r="JJY217" s="37"/>
      <c r="JJZ217" s="37"/>
      <c r="JKA217" s="37"/>
      <c r="JKB217" s="37"/>
      <c r="JKC217" s="37"/>
      <c r="JKD217" s="37"/>
      <c r="JKE217" s="37"/>
      <c r="JKF217" s="37"/>
      <c r="JKG217" s="37"/>
      <c r="JKH217" s="37"/>
      <c r="JKI217" s="37"/>
      <c r="JKJ217" s="37"/>
      <c r="JKK217" s="37"/>
      <c r="JKL217" s="37"/>
      <c r="JKM217" s="37"/>
      <c r="JKN217" s="37"/>
      <c r="JKO217" s="37"/>
      <c r="JKP217" s="37"/>
      <c r="JKQ217" s="37"/>
      <c r="JKR217" s="37"/>
      <c r="JKS217" s="37"/>
      <c r="JKT217" s="37"/>
      <c r="JKU217" s="37"/>
      <c r="JKV217" s="37"/>
      <c r="JKW217" s="37"/>
      <c r="JKX217" s="37"/>
      <c r="JKY217" s="37"/>
      <c r="JKZ217" s="37"/>
      <c r="JLA217" s="37"/>
      <c r="JLB217" s="37"/>
      <c r="JLC217" s="37"/>
      <c r="JLD217" s="37"/>
      <c r="JLE217" s="37"/>
      <c r="JLF217" s="37"/>
      <c r="JLG217" s="37"/>
      <c r="JLH217" s="37"/>
      <c r="JLI217" s="37"/>
      <c r="JLJ217" s="37"/>
      <c r="JLK217" s="37"/>
      <c r="JLL217" s="37"/>
      <c r="JLM217" s="37"/>
      <c r="JLN217" s="37"/>
      <c r="JLO217" s="37"/>
      <c r="JLP217" s="37"/>
      <c r="JLQ217" s="37"/>
      <c r="JLR217" s="37"/>
      <c r="JLS217" s="37"/>
      <c r="JLT217" s="37"/>
      <c r="JLU217" s="37"/>
      <c r="JLV217" s="37"/>
      <c r="JLW217" s="37"/>
      <c r="JLX217" s="37"/>
      <c r="JLY217" s="37"/>
      <c r="JLZ217" s="37"/>
      <c r="JMA217" s="37"/>
      <c r="JMB217" s="37"/>
      <c r="JMC217" s="37"/>
      <c r="JMD217" s="37"/>
      <c r="JME217" s="37"/>
      <c r="JMF217" s="37"/>
      <c r="JMG217" s="37"/>
      <c r="JMH217" s="37"/>
      <c r="JMI217" s="37"/>
      <c r="JMJ217" s="37"/>
      <c r="JMK217" s="37"/>
      <c r="JML217" s="37"/>
      <c r="JMM217" s="37"/>
      <c r="JMN217" s="37"/>
      <c r="JMO217" s="37"/>
      <c r="JMP217" s="37"/>
      <c r="JMQ217" s="37"/>
      <c r="JMR217" s="37"/>
      <c r="JMS217" s="37"/>
      <c r="JMT217" s="37"/>
      <c r="JMU217" s="37"/>
      <c r="JMV217" s="37"/>
      <c r="JMW217" s="37"/>
      <c r="JMX217" s="37"/>
      <c r="JMY217" s="37"/>
      <c r="JMZ217" s="37"/>
      <c r="JNA217" s="37"/>
      <c r="JNB217" s="37"/>
      <c r="JNC217" s="37"/>
      <c r="JND217" s="37"/>
      <c r="JNE217" s="37"/>
      <c r="JNF217" s="37"/>
      <c r="JNG217" s="37"/>
      <c r="JNH217" s="37"/>
      <c r="JNI217" s="37"/>
      <c r="JNJ217" s="37"/>
      <c r="JNK217" s="37"/>
      <c r="JNL217" s="37"/>
      <c r="JNM217" s="37"/>
      <c r="JNN217" s="37"/>
      <c r="JNO217" s="37"/>
      <c r="JNP217" s="37"/>
      <c r="JNQ217" s="37"/>
      <c r="JNR217" s="37"/>
      <c r="JNS217" s="37"/>
      <c r="JNT217" s="37"/>
      <c r="JNU217" s="37"/>
      <c r="JNV217" s="37"/>
      <c r="JNW217" s="37"/>
      <c r="JNX217" s="37"/>
      <c r="JNY217" s="37"/>
      <c r="JNZ217" s="37"/>
      <c r="JOA217" s="37"/>
      <c r="JOB217" s="37"/>
      <c r="JOC217" s="37"/>
      <c r="JOD217" s="37"/>
      <c r="JOE217" s="37"/>
      <c r="JOF217" s="37"/>
      <c r="JOG217" s="37"/>
      <c r="JOH217" s="37"/>
      <c r="JOI217" s="37"/>
      <c r="JOJ217" s="37"/>
      <c r="JOK217" s="37"/>
      <c r="JOL217" s="37"/>
      <c r="JOM217" s="37"/>
      <c r="JON217" s="37"/>
      <c r="JOO217" s="37"/>
      <c r="JOP217" s="37"/>
      <c r="JOQ217" s="37"/>
      <c r="JOR217" s="37"/>
      <c r="JOS217" s="37"/>
      <c r="JOT217" s="37"/>
      <c r="JOU217" s="37"/>
      <c r="JOV217" s="37"/>
      <c r="JOW217" s="37"/>
      <c r="JOX217" s="37"/>
      <c r="JOY217" s="37"/>
      <c r="JOZ217" s="37"/>
      <c r="JPA217" s="37"/>
      <c r="JPB217" s="37"/>
      <c r="JPC217" s="37"/>
      <c r="JPD217" s="37"/>
      <c r="JPE217" s="37"/>
      <c r="JPF217" s="37"/>
      <c r="JPG217" s="37"/>
      <c r="JPH217" s="37"/>
      <c r="JPI217" s="37"/>
      <c r="JPJ217" s="37"/>
      <c r="JPK217" s="37"/>
      <c r="JPL217" s="37"/>
      <c r="JPM217" s="37"/>
      <c r="JPN217" s="37"/>
      <c r="JPO217" s="37"/>
      <c r="JPP217" s="37"/>
      <c r="JPQ217" s="37"/>
      <c r="JPR217" s="37"/>
      <c r="JPS217" s="37"/>
      <c r="JPT217" s="37"/>
      <c r="JPU217" s="37"/>
      <c r="JPV217" s="37"/>
      <c r="JPW217" s="37"/>
      <c r="JPX217" s="37"/>
      <c r="JPY217" s="37"/>
      <c r="JPZ217" s="37"/>
      <c r="JQA217" s="37"/>
      <c r="JQB217" s="37"/>
      <c r="JQC217" s="37"/>
      <c r="JQD217" s="37"/>
      <c r="JQE217" s="37"/>
      <c r="JQF217" s="37"/>
      <c r="JQG217" s="37"/>
      <c r="JQH217" s="37"/>
      <c r="JQI217" s="37"/>
      <c r="JQJ217" s="37"/>
      <c r="JQK217" s="37"/>
      <c r="JQL217" s="37"/>
      <c r="JQM217" s="37"/>
      <c r="JQN217" s="37"/>
      <c r="JQO217" s="37"/>
      <c r="JQP217" s="37"/>
      <c r="JQQ217" s="37"/>
      <c r="JQR217" s="37"/>
      <c r="JQS217" s="37"/>
      <c r="JQT217" s="37"/>
      <c r="JQU217" s="37"/>
      <c r="JQV217" s="37"/>
      <c r="JQW217" s="37"/>
      <c r="JQX217" s="37"/>
      <c r="JQY217" s="37"/>
      <c r="JQZ217" s="37"/>
      <c r="JRA217" s="37"/>
      <c r="JRB217" s="37"/>
      <c r="JRC217" s="37"/>
      <c r="JRD217" s="37"/>
      <c r="JRE217" s="37"/>
      <c r="JRF217" s="37"/>
      <c r="JRG217" s="37"/>
      <c r="JRH217" s="37"/>
      <c r="JRI217" s="37"/>
      <c r="JRJ217" s="37"/>
      <c r="JRK217" s="37"/>
      <c r="JRL217" s="37"/>
      <c r="JRM217" s="37"/>
      <c r="JRN217" s="37"/>
      <c r="JRO217" s="37"/>
      <c r="JRP217" s="37"/>
      <c r="JRQ217" s="37"/>
      <c r="JRR217" s="37"/>
      <c r="JRS217" s="37"/>
      <c r="JRT217" s="37"/>
      <c r="JRU217" s="37"/>
      <c r="JRV217" s="37"/>
      <c r="JRW217" s="37"/>
      <c r="JRX217" s="37"/>
      <c r="JRY217" s="37"/>
      <c r="JRZ217" s="37"/>
      <c r="JSA217" s="37"/>
      <c r="JSB217" s="37"/>
      <c r="JSC217" s="37"/>
      <c r="JSD217" s="37"/>
      <c r="JSE217" s="37"/>
      <c r="JSF217" s="37"/>
      <c r="JSG217" s="37"/>
      <c r="JSH217" s="37"/>
      <c r="JSI217" s="37"/>
      <c r="JSJ217" s="37"/>
      <c r="JSK217" s="37"/>
      <c r="JSL217" s="37"/>
      <c r="JSM217" s="37"/>
      <c r="JSN217" s="37"/>
      <c r="JSO217" s="37"/>
      <c r="JSP217" s="37"/>
      <c r="JSQ217" s="37"/>
      <c r="JSR217" s="37"/>
      <c r="JSS217" s="37"/>
      <c r="JST217" s="37"/>
      <c r="JSU217" s="37"/>
      <c r="JSV217" s="37"/>
      <c r="JSW217" s="37"/>
      <c r="JSX217" s="37"/>
      <c r="JSY217" s="37"/>
      <c r="JSZ217" s="37"/>
      <c r="JTA217" s="37"/>
      <c r="JTB217" s="37"/>
      <c r="JTC217" s="37"/>
      <c r="JTD217" s="37"/>
      <c r="JTE217" s="37"/>
      <c r="JTF217" s="37"/>
      <c r="JTG217" s="37"/>
      <c r="JTH217" s="37"/>
      <c r="JTI217" s="37"/>
      <c r="JTJ217" s="37"/>
      <c r="JTK217" s="37"/>
      <c r="JTL217" s="37"/>
      <c r="JTM217" s="37"/>
      <c r="JTN217" s="37"/>
      <c r="JTO217" s="37"/>
      <c r="JTP217" s="37"/>
      <c r="JTQ217" s="37"/>
      <c r="JTR217" s="37"/>
      <c r="JTS217" s="37"/>
      <c r="JTT217" s="37"/>
      <c r="JTU217" s="37"/>
      <c r="JTV217" s="37"/>
      <c r="JTW217" s="37"/>
      <c r="JTX217" s="37"/>
      <c r="JTY217" s="37"/>
      <c r="JTZ217" s="37"/>
      <c r="JUA217" s="37"/>
      <c r="JUB217" s="37"/>
      <c r="JUC217" s="37"/>
      <c r="JUD217" s="37"/>
      <c r="JUE217" s="37"/>
      <c r="JUF217" s="37"/>
      <c r="JUG217" s="37"/>
      <c r="JUH217" s="37"/>
      <c r="JUI217" s="37"/>
      <c r="JUJ217" s="37"/>
      <c r="JUK217" s="37"/>
      <c r="JUL217" s="37"/>
      <c r="JUM217" s="37"/>
      <c r="JUN217" s="37"/>
      <c r="JUO217" s="37"/>
      <c r="JUP217" s="37"/>
      <c r="JUQ217" s="37"/>
      <c r="JUR217" s="37"/>
      <c r="JUS217" s="37"/>
      <c r="JUT217" s="37"/>
      <c r="JUU217" s="37"/>
      <c r="JUV217" s="37"/>
      <c r="JUW217" s="37"/>
      <c r="JUX217" s="37"/>
      <c r="JUY217" s="37"/>
      <c r="JUZ217" s="37"/>
      <c r="JVA217" s="37"/>
      <c r="JVB217" s="37"/>
      <c r="JVC217" s="37"/>
      <c r="JVD217" s="37"/>
      <c r="JVE217" s="37"/>
      <c r="JVF217" s="37"/>
      <c r="JVG217" s="37"/>
      <c r="JVH217" s="37"/>
      <c r="JVI217" s="37"/>
      <c r="JVJ217" s="37"/>
      <c r="JVK217" s="37"/>
      <c r="JVL217" s="37"/>
      <c r="JVM217" s="37"/>
      <c r="JVN217" s="37"/>
      <c r="JVO217" s="37"/>
      <c r="JVP217" s="37"/>
      <c r="JVQ217" s="37"/>
      <c r="JVR217" s="37"/>
      <c r="JVS217" s="37"/>
      <c r="JVT217" s="37"/>
      <c r="JVU217" s="37"/>
      <c r="JVV217" s="37"/>
      <c r="JVW217" s="37"/>
      <c r="JVX217" s="37"/>
      <c r="JVY217" s="37"/>
      <c r="JVZ217" s="37"/>
      <c r="JWA217" s="37"/>
      <c r="JWB217" s="37"/>
      <c r="JWC217" s="37"/>
      <c r="JWD217" s="37"/>
      <c r="JWE217" s="37"/>
      <c r="JWF217" s="37"/>
      <c r="JWG217" s="37"/>
      <c r="JWH217" s="37"/>
      <c r="JWI217" s="37"/>
      <c r="JWJ217" s="37"/>
      <c r="JWK217" s="37"/>
      <c r="JWL217" s="37"/>
      <c r="JWM217" s="37"/>
      <c r="JWN217" s="37"/>
      <c r="JWO217" s="37"/>
      <c r="JWP217" s="37"/>
      <c r="JWQ217" s="37"/>
      <c r="JWR217" s="37"/>
      <c r="JWS217" s="37"/>
      <c r="JWT217" s="37"/>
      <c r="JWU217" s="37"/>
      <c r="JWV217" s="37"/>
      <c r="JWW217" s="37"/>
      <c r="JWX217" s="37"/>
      <c r="JWY217" s="37"/>
      <c r="JWZ217" s="37"/>
      <c r="JXA217" s="37"/>
      <c r="JXB217" s="37"/>
      <c r="JXC217" s="37"/>
      <c r="JXD217" s="37"/>
      <c r="JXE217" s="37"/>
      <c r="JXF217" s="37"/>
      <c r="JXG217" s="37"/>
      <c r="JXH217" s="37"/>
      <c r="JXI217" s="37"/>
      <c r="JXJ217" s="37"/>
      <c r="JXK217" s="37"/>
      <c r="JXL217" s="37"/>
      <c r="JXM217" s="37"/>
      <c r="JXN217" s="37"/>
      <c r="JXO217" s="37"/>
      <c r="JXP217" s="37"/>
      <c r="JXQ217" s="37"/>
      <c r="JXR217" s="37"/>
      <c r="JXS217" s="37"/>
      <c r="JXT217" s="37"/>
      <c r="JXU217" s="37"/>
      <c r="JXV217" s="37"/>
      <c r="JXW217" s="37"/>
      <c r="JXX217" s="37"/>
      <c r="JXY217" s="37"/>
      <c r="JXZ217" s="37"/>
      <c r="JYA217" s="37"/>
      <c r="JYB217" s="37"/>
      <c r="JYC217" s="37"/>
      <c r="JYD217" s="37"/>
      <c r="JYE217" s="37"/>
      <c r="JYF217" s="37"/>
      <c r="JYG217" s="37"/>
      <c r="JYH217" s="37"/>
      <c r="JYI217" s="37"/>
      <c r="JYJ217" s="37"/>
      <c r="JYK217" s="37"/>
      <c r="JYL217" s="37"/>
      <c r="JYM217" s="37"/>
      <c r="JYN217" s="37"/>
      <c r="JYO217" s="37"/>
      <c r="JYP217" s="37"/>
      <c r="JYQ217" s="37"/>
      <c r="JYR217" s="37"/>
      <c r="JYS217" s="37"/>
      <c r="JYT217" s="37"/>
      <c r="JYU217" s="37"/>
      <c r="JYV217" s="37"/>
      <c r="JYW217" s="37"/>
      <c r="JYX217" s="37"/>
      <c r="JYY217" s="37"/>
      <c r="JYZ217" s="37"/>
      <c r="JZA217" s="37"/>
      <c r="JZB217" s="37"/>
      <c r="JZC217" s="37"/>
      <c r="JZD217" s="37"/>
      <c r="JZE217" s="37"/>
      <c r="JZF217" s="37"/>
      <c r="JZG217" s="37"/>
      <c r="JZH217" s="37"/>
      <c r="JZI217" s="37"/>
      <c r="JZJ217" s="37"/>
      <c r="JZK217" s="37"/>
      <c r="JZL217" s="37"/>
      <c r="JZM217" s="37"/>
      <c r="JZN217" s="37"/>
      <c r="JZO217" s="37"/>
      <c r="JZP217" s="37"/>
      <c r="JZQ217" s="37"/>
      <c r="JZR217" s="37"/>
      <c r="JZS217" s="37"/>
      <c r="JZT217" s="37"/>
      <c r="JZU217" s="37"/>
      <c r="JZV217" s="37"/>
      <c r="JZW217" s="37"/>
      <c r="JZX217" s="37"/>
      <c r="JZY217" s="37"/>
      <c r="JZZ217" s="37"/>
      <c r="KAA217" s="37"/>
      <c r="KAB217" s="37"/>
      <c r="KAC217" s="37"/>
      <c r="KAD217" s="37"/>
      <c r="KAE217" s="37"/>
      <c r="KAF217" s="37"/>
      <c r="KAG217" s="37"/>
      <c r="KAH217" s="37"/>
      <c r="KAI217" s="37"/>
      <c r="KAJ217" s="37"/>
      <c r="KAK217" s="37"/>
      <c r="KAL217" s="37"/>
      <c r="KAM217" s="37"/>
      <c r="KAN217" s="37"/>
      <c r="KAO217" s="37"/>
      <c r="KAP217" s="37"/>
      <c r="KAQ217" s="37"/>
      <c r="KAR217" s="37"/>
      <c r="KAS217" s="37"/>
      <c r="KAT217" s="37"/>
      <c r="KAU217" s="37"/>
      <c r="KAV217" s="37"/>
      <c r="KAW217" s="37"/>
      <c r="KAX217" s="37"/>
      <c r="KAY217" s="37"/>
      <c r="KAZ217" s="37"/>
      <c r="KBA217" s="37"/>
      <c r="KBB217" s="37"/>
      <c r="KBC217" s="37"/>
      <c r="KBD217" s="37"/>
      <c r="KBE217" s="37"/>
      <c r="KBF217" s="37"/>
      <c r="KBG217" s="37"/>
      <c r="KBH217" s="37"/>
      <c r="KBI217" s="37"/>
      <c r="KBJ217" s="37"/>
      <c r="KBK217" s="37"/>
      <c r="KBL217" s="37"/>
      <c r="KBM217" s="37"/>
      <c r="KBN217" s="37"/>
      <c r="KBO217" s="37"/>
      <c r="KBP217" s="37"/>
      <c r="KBQ217" s="37"/>
      <c r="KBR217" s="37"/>
      <c r="KBS217" s="37"/>
      <c r="KBT217" s="37"/>
      <c r="KBU217" s="37"/>
      <c r="KBV217" s="37"/>
      <c r="KBW217" s="37"/>
      <c r="KBX217" s="37"/>
      <c r="KBY217" s="37"/>
      <c r="KBZ217" s="37"/>
      <c r="KCA217" s="37"/>
      <c r="KCB217" s="37"/>
      <c r="KCC217" s="37"/>
      <c r="KCD217" s="37"/>
      <c r="KCE217" s="37"/>
      <c r="KCF217" s="37"/>
      <c r="KCG217" s="37"/>
      <c r="KCH217" s="37"/>
      <c r="KCI217" s="37"/>
      <c r="KCJ217" s="37"/>
      <c r="KCK217" s="37"/>
      <c r="KCL217" s="37"/>
      <c r="KCM217" s="37"/>
      <c r="KCN217" s="37"/>
      <c r="KCO217" s="37"/>
      <c r="KCP217" s="37"/>
      <c r="KCQ217" s="37"/>
      <c r="KCR217" s="37"/>
      <c r="KCS217" s="37"/>
      <c r="KCT217" s="37"/>
      <c r="KCU217" s="37"/>
      <c r="KCV217" s="37"/>
      <c r="KCW217" s="37"/>
      <c r="KCX217" s="37"/>
      <c r="KCY217" s="37"/>
      <c r="KCZ217" s="37"/>
      <c r="KDA217" s="37"/>
      <c r="KDB217" s="37"/>
      <c r="KDC217" s="37"/>
      <c r="KDD217" s="37"/>
      <c r="KDE217" s="37"/>
      <c r="KDF217" s="37"/>
      <c r="KDG217" s="37"/>
      <c r="KDH217" s="37"/>
      <c r="KDI217" s="37"/>
      <c r="KDJ217" s="37"/>
      <c r="KDK217" s="37"/>
      <c r="KDL217" s="37"/>
      <c r="KDM217" s="37"/>
      <c r="KDN217" s="37"/>
      <c r="KDO217" s="37"/>
      <c r="KDP217" s="37"/>
      <c r="KDQ217" s="37"/>
      <c r="KDR217" s="37"/>
      <c r="KDS217" s="37"/>
      <c r="KDT217" s="37"/>
      <c r="KDU217" s="37"/>
      <c r="KDV217" s="37"/>
      <c r="KDW217" s="37"/>
      <c r="KDX217" s="37"/>
      <c r="KDY217" s="37"/>
      <c r="KDZ217" s="37"/>
      <c r="KEA217" s="37"/>
      <c r="KEB217" s="37"/>
      <c r="KEC217" s="37"/>
      <c r="KED217" s="37"/>
      <c r="KEE217" s="37"/>
      <c r="KEF217" s="37"/>
      <c r="KEG217" s="37"/>
      <c r="KEH217" s="37"/>
      <c r="KEI217" s="37"/>
      <c r="KEJ217" s="37"/>
      <c r="KEK217" s="37"/>
      <c r="KEL217" s="37"/>
      <c r="KEM217" s="37"/>
      <c r="KEN217" s="37"/>
      <c r="KEO217" s="37"/>
      <c r="KEP217" s="37"/>
      <c r="KEQ217" s="37"/>
      <c r="KER217" s="37"/>
      <c r="KES217" s="37"/>
      <c r="KET217" s="37"/>
      <c r="KEU217" s="37"/>
      <c r="KEV217" s="37"/>
      <c r="KEW217" s="37"/>
      <c r="KEX217" s="37"/>
      <c r="KEY217" s="37"/>
      <c r="KEZ217" s="37"/>
      <c r="KFA217" s="37"/>
      <c r="KFB217" s="37"/>
      <c r="KFC217" s="37"/>
      <c r="KFD217" s="37"/>
      <c r="KFE217" s="37"/>
      <c r="KFF217" s="37"/>
      <c r="KFG217" s="37"/>
      <c r="KFH217" s="37"/>
      <c r="KFI217" s="37"/>
      <c r="KFJ217" s="37"/>
      <c r="KFK217" s="37"/>
      <c r="KFL217" s="37"/>
      <c r="KFM217" s="37"/>
      <c r="KFN217" s="37"/>
      <c r="KFO217" s="37"/>
      <c r="KFP217" s="37"/>
      <c r="KFQ217" s="37"/>
      <c r="KFR217" s="37"/>
      <c r="KFS217" s="37"/>
      <c r="KFT217" s="37"/>
      <c r="KFU217" s="37"/>
      <c r="KFV217" s="37"/>
      <c r="KFW217" s="37"/>
      <c r="KFX217" s="37"/>
      <c r="KFY217" s="37"/>
      <c r="KFZ217" s="37"/>
      <c r="KGA217" s="37"/>
      <c r="KGB217" s="37"/>
      <c r="KGC217" s="37"/>
      <c r="KGD217" s="37"/>
      <c r="KGE217" s="37"/>
      <c r="KGF217" s="37"/>
      <c r="KGG217" s="37"/>
      <c r="KGH217" s="37"/>
      <c r="KGI217" s="37"/>
      <c r="KGJ217" s="37"/>
      <c r="KGK217" s="37"/>
      <c r="KGL217" s="37"/>
      <c r="KGM217" s="37"/>
      <c r="KGN217" s="37"/>
      <c r="KGO217" s="37"/>
      <c r="KGP217" s="37"/>
      <c r="KGQ217" s="37"/>
      <c r="KGR217" s="37"/>
      <c r="KGS217" s="37"/>
      <c r="KGT217" s="37"/>
      <c r="KGU217" s="37"/>
      <c r="KGV217" s="37"/>
      <c r="KGW217" s="37"/>
      <c r="KGX217" s="37"/>
      <c r="KGY217" s="37"/>
      <c r="KGZ217" s="37"/>
      <c r="KHA217" s="37"/>
      <c r="KHB217" s="37"/>
      <c r="KHC217" s="37"/>
      <c r="KHD217" s="37"/>
      <c r="KHE217" s="37"/>
      <c r="KHF217" s="37"/>
      <c r="KHG217" s="37"/>
      <c r="KHH217" s="37"/>
      <c r="KHI217" s="37"/>
      <c r="KHJ217" s="37"/>
      <c r="KHK217" s="37"/>
      <c r="KHL217" s="37"/>
      <c r="KHM217" s="37"/>
      <c r="KHN217" s="37"/>
      <c r="KHO217" s="37"/>
      <c r="KHP217" s="37"/>
      <c r="KHQ217" s="37"/>
      <c r="KHR217" s="37"/>
      <c r="KHS217" s="37"/>
      <c r="KHT217" s="37"/>
      <c r="KHU217" s="37"/>
      <c r="KHV217" s="37"/>
      <c r="KHW217" s="37"/>
      <c r="KHX217" s="37"/>
      <c r="KHY217" s="37"/>
      <c r="KHZ217" s="37"/>
      <c r="KIA217" s="37"/>
      <c r="KIB217" s="37"/>
      <c r="KIC217" s="37"/>
      <c r="KID217" s="37"/>
      <c r="KIE217" s="37"/>
      <c r="KIF217" s="37"/>
      <c r="KIG217" s="37"/>
      <c r="KIH217" s="37"/>
      <c r="KII217" s="37"/>
      <c r="KIJ217" s="37"/>
      <c r="KIK217" s="37"/>
      <c r="KIL217" s="37"/>
      <c r="KIM217" s="37"/>
      <c r="KIN217" s="37"/>
      <c r="KIO217" s="37"/>
      <c r="KIP217" s="37"/>
      <c r="KIQ217" s="37"/>
      <c r="KIR217" s="37"/>
      <c r="KIS217" s="37"/>
      <c r="KIT217" s="37"/>
      <c r="KIU217" s="37"/>
      <c r="KIV217" s="37"/>
      <c r="KIW217" s="37"/>
      <c r="KIX217" s="37"/>
      <c r="KIY217" s="37"/>
      <c r="KIZ217" s="37"/>
      <c r="KJA217" s="37"/>
      <c r="KJB217" s="37"/>
      <c r="KJC217" s="37"/>
      <c r="KJD217" s="37"/>
      <c r="KJE217" s="37"/>
      <c r="KJF217" s="37"/>
      <c r="KJG217" s="37"/>
      <c r="KJH217" s="37"/>
      <c r="KJI217" s="37"/>
      <c r="KJJ217" s="37"/>
      <c r="KJK217" s="37"/>
      <c r="KJL217" s="37"/>
      <c r="KJM217" s="37"/>
      <c r="KJN217" s="37"/>
      <c r="KJO217" s="37"/>
      <c r="KJP217" s="37"/>
      <c r="KJQ217" s="37"/>
      <c r="KJR217" s="37"/>
      <c r="KJS217" s="37"/>
      <c r="KJT217" s="37"/>
      <c r="KJU217" s="37"/>
      <c r="KJV217" s="37"/>
      <c r="KJW217" s="37"/>
      <c r="KJX217" s="37"/>
      <c r="KJY217" s="37"/>
      <c r="KJZ217" s="37"/>
      <c r="KKA217" s="37"/>
      <c r="KKB217" s="37"/>
      <c r="KKC217" s="37"/>
      <c r="KKD217" s="37"/>
      <c r="KKE217" s="37"/>
      <c r="KKF217" s="37"/>
      <c r="KKG217" s="37"/>
      <c r="KKH217" s="37"/>
      <c r="KKI217" s="37"/>
      <c r="KKJ217" s="37"/>
      <c r="KKK217" s="37"/>
      <c r="KKL217" s="37"/>
      <c r="KKM217" s="37"/>
      <c r="KKN217" s="37"/>
      <c r="KKO217" s="37"/>
      <c r="KKP217" s="37"/>
      <c r="KKQ217" s="37"/>
      <c r="KKR217" s="37"/>
      <c r="KKS217" s="37"/>
      <c r="KKT217" s="37"/>
      <c r="KKU217" s="37"/>
      <c r="KKV217" s="37"/>
      <c r="KKW217" s="37"/>
      <c r="KKX217" s="37"/>
      <c r="KKY217" s="37"/>
      <c r="KKZ217" s="37"/>
      <c r="KLA217" s="37"/>
      <c r="KLB217" s="37"/>
      <c r="KLC217" s="37"/>
      <c r="KLD217" s="37"/>
      <c r="KLE217" s="37"/>
      <c r="KLF217" s="37"/>
      <c r="KLG217" s="37"/>
      <c r="KLH217" s="37"/>
      <c r="KLI217" s="37"/>
      <c r="KLJ217" s="37"/>
      <c r="KLK217" s="37"/>
      <c r="KLL217" s="37"/>
      <c r="KLM217" s="37"/>
      <c r="KLN217" s="37"/>
      <c r="KLO217" s="37"/>
      <c r="KLP217" s="37"/>
      <c r="KLQ217" s="37"/>
      <c r="KLR217" s="37"/>
      <c r="KLS217" s="37"/>
      <c r="KLT217" s="37"/>
      <c r="KLU217" s="37"/>
      <c r="KLV217" s="37"/>
      <c r="KLW217" s="37"/>
      <c r="KLX217" s="37"/>
      <c r="KLY217" s="37"/>
      <c r="KLZ217" s="37"/>
      <c r="KMA217" s="37"/>
      <c r="KMB217" s="37"/>
      <c r="KMC217" s="37"/>
      <c r="KMD217" s="37"/>
      <c r="KME217" s="37"/>
      <c r="KMF217" s="37"/>
      <c r="KMG217" s="37"/>
      <c r="KMH217" s="37"/>
      <c r="KMI217" s="37"/>
      <c r="KMJ217" s="37"/>
      <c r="KMK217" s="37"/>
      <c r="KML217" s="37"/>
      <c r="KMM217" s="37"/>
      <c r="KMN217" s="37"/>
      <c r="KMO217" s="37"/>
      <c r="KMP217" s="37"/>
      <c r="KMQ217" s="37"/>
      <c r="KMR217" s="37"/>
      <c r="KMS217" s="37"/>
      <c r="KMT217" s="37"/>
      <c r="KMU217" s="37"/>
      <c r="KMV217" s="37"/>
      <c r="KMW217" s="37"/>
      <c r="KMX217" s="37"/>
      <c r="KMY217" s="37"/>
      <c r="KMZ217" s="37"/>
      <c r="KNA217" s="37"/>
      <c r="KNB217" s="37"/>
      <c r="KNC217" s="37"/>
      <c r="KND217" s="37"/>
      <c r="KNE217" s="37"/>
      <c r="KNF217" s="37"/>
      <c r="KNG217" s="37"/>
      <c r="KNH217" s="37"/>
      <c r="KNI217" s="37"/>
      <c r="KNJ217" s="37"/>
      <c r="KNK217" s="37"/>
      <c r="KNL217" s="37"/>
      <c r="KNM217" s="37"/>
      <c r="KNN217" s="37"/>
      <c r="KNO217" s="37"/>
      <c r="KNP217" s="37"/>
      <c r="KNQ217" s="37"/>
      <c r="KNR217" s="37"/>
      <c r="KNS217" s="37"/>
      <c r="KNT217" s="37"/>
      <c r="KNU217" s="37"/>
      <c r="KNV217" s="37"/>
      <c r="KNW217" s="37"/>
      <c r="KNX217" s="37"/>
      <c r="KNY217" s="37"/>
      <c r="KNZ217" s="37"/>
      <c r="KOA217" s="37"/>
      <c r="KOB217" s="37"/>
      <c r="KOC217" s="37"/>
      <c r="KOD217" s="37"/>
      <c r="KOE217" s="37"/>
      <c r="KOF217" s="37"/>
      <c r="KOG217" s="37"/>
      <c r="KOH217" s="37"/>
      <c r="KOI217" s="37"/>
      <c r="KOJ217" s="37"/>
      <c r="KOK217" s="37"/>
      <c r="KOL217" s="37"/>
      <c r="KOM217" s="37"/>
      <c r="KON217" s="37"/>
      <c r="KOO217" s="37"/>
      <c r="KOP217" s="37"/>
      <c r="KOQ217" s="37"/>
      <c r="KOR217" s="37"/>
      <c r="KOS217" s="37"/>
      <c r="KOT217" s="37"/>
      <c r="KOU217" s="37"/>
      <c r="KOV217" s="37"/>
      <c r="KOW217" s="37"/>
      <c r="KOX217" s="37"/>
      <c r="KOY217" s="37"/>
      <c r="KOZ217" s="37"/>
      <c r="KPA217" s="37"/>
      <c r="KPB217" s="37"/>
      <c r="KPC217" s="37"/>
      <c r="KPD217" s="37"/>
      <c r="KPE217" s="37"/>
      <c r="KPF217" s="37"/>
      <c r="KPG217" s="37"/>
      <c r="KPH217" s="37"/>
      <c r="KPI217" s="37"/>
      <c r="KPJ217" s="37"/>
      <c r="KPK217" s="37"/>
      <c r="KPL217" s="37"/>
      <c r="KPM217" s="37"/>
      <c r="KPN217" s="37"/>
      <c r="KPO217" s="37"/>
      <c r="KPP217" s="37"/>
      <c r="KPQ217" s="37"/>
      <c r="KPR217" s="37"/>
      <c r="KPS217" s="37"/>
      <c r="KPT217" s="37"/>
      <c r="KPU217" s="37"/>
      <c r="KPV217" s="37"/>
      <c r="KPW217" s="37"/>
      <c r="KPX217" s="37"/>
      <c r="KPY217" s="37"/>
      <c r="KPZ217" s="37"/>
      <c r="KQA217" s="37"/>
      <c r="KQB217" s="37"/>
      <c r="KQC217" s="37"/>
      <c r="KQD217" s="37"/>
      <c r="KQE217" s="37"/>
      <c r="KQF217" s="37"/>
      <c r="KQG217" s="37"/>
      <c r="KQH217" s="37"/>
      <c r="KQI217" s="37"/>
      <c r="KQJ217" s="37"/>
      <c r="KQK217" s="37"/>
      <c r="KQL217" s="37"/>
      <c r="KQM217" s="37"/>
      <c r="KQN217" s="37"/>
      <c r="KQO217" s="37"/>
      <c r="KQP217" s="37"/>
      <c r="KQQ217" s="37"/>
      <c r="KQR217" s="37"/>
      <c r="KQS217" s="37"/>
      <c r="KQT217" s="37"/>
      <c r="KQU217" s="37"/>
      <c r="KQV217" s="37"/>
      <c r="KQW217" s="37"/>
      <c r="KQX217" s="37"/>
      <c r="KQY217" s="37"/>
      <c r="KQZ217" s="37"/>
      <c r="KRA217" s="37"/>
      <c r="KRB217" s="37"/>
      <c r="KRC217" s="37"/>
      <c r="KRD217" s="37"/>
      <c r="KRE217" s="37"/>
      <c r="KRF217" s="37"/>
      <c r="KRG217" s="37"/>
      <c r="KRH217" s="37"/>
      <c r="KRI217" s="37"/>
      <c r="KRJ217" s="37"/>
      <c r="KRK217" s="37"/>
      <c r="KRL217" s="37"/>
      <c r="KRM217" s="37"/>
      <c r="KRN217" s="37"/>
      <c r="KRO217" s="37"/>
      <c r="KRP217" s="37"/>
      <c r="KRQ217" s="37"/>
      <c r="KRR217" s="37"/>
      <c r="KRS217" s="37"/>
      <c r="KRT217" s="37"/>
      <c r="KRU217" s="37"/>
      <c r="KRV217" s="37"/>
      <c r="KRW217" s="37"/>
      <c r="KRX217" s="37"/>
      <c r="KRY217" s="37"/>
      <c r="KRZ217" s="37"/>
      <c r="KSA217" s="37"/>
      <c r="KSB217" s="37"/>
      <c r="KSC217" s="37"/>
      <c r="KSD217" s="37"/>
      <c r="KSE217" s="37"/>
      <c r="KSF217" s="37"/>
      <c r="KSG217" s="37"/>
      <c r="KSH217" s="37"/>
      <c r="KSI217" s="37"/>
      <c r="KSJ217" s="37"/>
      <c r="KSK217" s="37"/>
      <c r="KSL217" s="37"/>
      <c r="KSM217" s="37"/>
      <c r="KSN217" s="37"/>
      <c r="KSO217" s="37"/>
      <c r="KSP217" s="37"/>
      <c r="KSQ217" s="37"/>
      <c r="KSR217" s="37"/>
      <c r="KSS217" s="37"/>
      <c r="KST217" s="37"/>
      <c r="KSU217" s="37"/>
      <c r="KSV217" s="37"/>
      <c r="KSW217" s="37"/>
      <c r="KSX217" s="37"/>
      <c r="KSY217" s="37"/>
      <c r="KSZ217" s="37"/>
      <c r="KTA217" s="37"/>
      <c r="KTB217" s="37"/>
      <c r="KTC217" s="37"/>
      <c r="KTD217" s="37"/>
      <c r="KTE217" s="37"/>
      <c r="KTF217" s="37"/>
      <c r="KTG217" s="37"/>
      <c r="KTH217" s="37"/>
      <c r="KTI217" s="37"/>
      <c r="KTJ217" s="37"/>
      <c r="KTK217" s="37"/>
      <c r="KTL217" s="37"/>
      <c r="KTM217" s="37"/>
      <c r="KTN217" s="37"/>
      <c r="KTO217" s="37"/>
      <c r="KTP217" s="37"/>
      <c r="KTQ217" s="37"/>
      <c r="KTR217" s="37"/>
      <c r="KTS217" s="37"/>
      <c r="KTT217" s="37"/>
      <c r="KTU217" s="37"/>
      <c r="KTV217" s="37"/>
      <c r="KTW217" s="37"/>
      <c r="KTX217" s="37"/>
      <c r="KTY217" s="37"/>
      <c r="KTZ217" s="37"/>
      <c r="KUA217" s="37"/>
      <c r="KUB217" s="37"/>
      <c r="KUC217" s="37"/>
      <c r="KUD217" s="37"/>
      <c r="KUE217" s="37"/>
      <c r="KUF217" s="37"/>
      <c r="KUG217" s="37"/>
      <c r="KUH217" s="37"/>
      <c r="KUI217" s="37"/>
      <c r="KUJ217" s="37"/>
      <c r="KUK217" s="37"/>
      <c r="KUL217" s="37"/>
      <c r="KUM217" s="37"/>
      <c r="KUN217" s="37"/>
      <c r="KUO217" s="37"/>
      <c r="KUP217" s="37"/>
      <c r="KUQ217" s="37"/>
      <c r="KUR217" s="37"/>
      <c r="KUS217" s="37"/>
      <c r="KUT217" s="37"/>
      <c r="KUU217" s="37"/>
      <c r="KUV217" s="37"/>
      <c r="KUW217" s="37"/>
      <c r="KUX217" s="37"/>
      <c r="KUY217" s="37"/>
      <c r="KUZ217" s="37"/>
      <c r="KVA217" s="37"/>
      <c r="KVB217" s="37"/>
      <c r="KVC217" s="37"/>
      <c r="KVD217" s="37"/>
      <c r="KVE217" s="37"/>
      <c r="KVF217" s="37"/>
      <c r="KVG217" s="37"/>
      <c r="KVH217" s="37"/>
      <c r="KVI217" s="37"/>
      <c r="KVJ217" s="37"/>
      <c r="KVK217" s="37"/>
      <c r="KVL217" s="37"/>
      <c r="KVM217" s="37"/>
      <c r="KVN217" s="37"/>
      <c r="KVO217" s="37"/>
      <c r="KVP217" s="37"/>
      <c r="KVQ217" s="37"/>
      <c r="KVR217" s="37"/>
      <c r="KVS217" s="37"/>
      <c r="KVT217" s="37"/>
      <c r="KVU217" s="37"/>
      <c r="KVV217" s="37"/>
      <c r="KVW217" s="37"/>
      <c r="KVX217" s="37"/>
      <c r="KVY217" s="37"/>
      <c r="KVZ217" s="37"/>
      <c r="KWA217" s="37"/>
      <c r="KWB217" s="37"/>
      <c r="KWC217" s="37"/>
      <c r="KWD217" s="37"/>
      <c r="KWE217" s="37"/>
      <c r="KWF217" s="37"/>
      <c r="KWG217" s="37"/>
      <c r="KWH217" s="37"/>
      <c r="KWI217" s="37"/>
      <c r="KWJ217" s="37"/>
      <c r="KWK217" s="37"/>
      <c r="KWL217" s="37"/>
      <c r="KWM217" s="37"/>
      <c r="KWN217" s="37"/>
      <c r="KWO217" s="37"/>
      <c r="KWP217" s="37"/>
      <c r="KWQ217" s="37"/>
      <c r="KWR217" s="37"/>
      <c r="KWS217" s="37"/>
      <c r="KWT217" s="37"/>
      <c r="KWU217" s="37"/>
      <c r="KWV217" s="37"/>
      <c r="KWW217" s="37"/>
      <c r="KWX217" s="37"/>
      <c r="KWY217" s="37"/>
      <c r="KWZ217" s="37"/>
      <c r="KXA217" s="37"/>
      <c r="KXB217" s="37"/>
      <c r="KXC217" s="37"/>
      <c r="KXD217" s="37"/>
      <c r="KXE217" s="37"/>
      <c r="KXF217" s="37"/>
      <c r="KXG217" s="37"/>
      <c r="KXH217" s="37"/>
      <c r="KXI217" s="37"/>
      <c r="KXJ217" s="37"/>
      <c r="KXK217" s="37"/>
      <c r="KXL217" s="37"/>
      <c r="KXM217" s="37"/>
      <c r="KXN217" s="37"/>
      <c r="KXO217" s="37"/>
      <c r="KXP217" s="37"/>
      <c r="KXQ217" s="37"/>
      <c r="KXR217" s="37"/>
      <c r="KXS217" s="37"/>
      <c r="KXT217" s="37"/>
      <c r="KXU217" s="37"/>
      <c r="KXV217" s="37"/>
      <c r="KXW217" s="37"/>
      <c r="KXX217" s="37"/>
      <c r="KXY217" s="37"/>
      <c r="KXZ217" s="37"/>
      <c r="KYA217" s="37"/>
      <c r="KYB217" s="37"/>
      <c r="KYC217" s="37"/>
      <c r="KYD217" s="37"/>
      <c r="KYE217" s="37"/>
      <c r="KYF217" s="37"/>
      <c r="KYG217" s="37"/>
      <c r="KYH217" s="37"/>
      <c r="KYI217" s="37"/>
      <c r="KYJ217" s="37"/>
      <c r="KYK217" s="37"/>
      <c r="KYL217" s="37"/>
      <c r="KYM217" s="37"/>
      <c r="KYN217" s="37"/>
      <c r="KYO217" s="37"/>
      <c r="KYP217" s="37"/>
      <c r="KYQ217" s="37"/>
      <c r="KYR217" s="37"/>
      <c r="KYS217" s="37"/>
      <c r="KYT217" s="37"/>
      <c r="KYU217" s="37"/>
      <c r="KYV217" s="37"/>
      <c r="KYW217" s="37"/>
      <c r="KYX217" s="37"/>
      <c r="KYY217" s="37"/>
      <c r="KYZ217" s="37"/>
      <c r="KZA217" s="37"/>
      <c r="KZB217" s="37"/>
      <c r="KZC217" s="37"/>
      <c r="KZD217" s="37"/>
      <c r="KZE217" s="37"/>
      <c r="KZF217" s="37"/>
      <c r="KZG217" s="37"/>
      <c r="KZH217" s="37"/>
      <c r="KZI217" s="37"/>
      <c r="KZJ217" s="37"/>
      <c r="KZK217" s="37"/>
      <c r="KZL217" s="37"/>
      <c r="KZM217" s="37"/>
      <c r="KZN217" s="37"/>
      <c r="KZO217" s="37"/>
      <c r="KZP217" s="37"/>
      <c r="KZQ217" s="37"/>
      <c r="KZR217" s="37"/>
      <c r="KZS217" s="37"/>
      <c r="KZT217" s="37"/>
      <c r="KZU217" s="37"/>
      <c r="KZV217" s="37"/>
      <c r="KZW217" s="37"/>
      <c r="KZX217" s="37"/>
      <c r="KZY217" s="37"/>
      <c r="KZZ217" s="37"/>
      <c r="LAA217" s="37"/>
      <c r="LAB217" s="37"/>
      <c r="LAC217" s="37"/>
      <c r="LAD217" s="37"/>
      <c r="LAE217" s="37"/>
      <c r="LAF217" s="37"/>
      <c r="LAG217" s="37"/>
      <c r="LAH217" s="37"/>
      <c r="LAI217" s="37"/>
      <c r="LAJ217" s="37"/>
      <c r="LAK217" s="37"/>
      <c r="LAL217" s="37"/>
      <c r="LAM217" s="37"/>
      <c r="LAN217" s="37"/>
      <c r="LAO217" s="37"/>
      <c r="LAP217" s="37"/>
      <c r="LAQ217" s="37"/>
      <c r="LAR217" s="37"/>
      <c r="LAS217" s="37"/>
      <c r="LAT217" s="37"/>
      <c r="LAU217" s="37"/>
      <c r="LAV217" s="37"/>
      <c r="LAW217" s="37"/>
      <c r="LAX217" s="37"/>
      <c r="LAY217" s="37"/>
      <c r="LAZ217" s="37"/>
      <c r="LBA217" s="37"/>
      <c r="LBB217" s="37"/>
      <c r="LBC217" s="37"/>
      <c r="LBD217" s="37"/>
      <c r="LBE217" s="37"/>
      <c r="LBF217" s="37"/>
      <c r="LBG217" s="37"/>
      <c r="LBH217" s="37"/>
      <c r="LBI217" s="37"/>
      <c r="LBJ217" s="37"/>
      <c r="LBK217" s="37"/>
      <c r="LBL217" s="37"/>
      <c r="LBM217" s="37"/>
      <c r="LBN217" s="37"/>
      <c r="LBO217" s="37"/>
      <c r="LBP217" s="37"/>
      <c r="LBQ217" s="37"/>
      <c r="LBR217" s="37"/>
      <c r="LBS217" s="37"/>
      <c r="LBT217" s="37"/>
      <c r="LBU217" s="37"/>
      <c r="LBV217" s="37"/>
      <c r="LBW217" s="37"/>
      <c r="LBX217" s="37"/>
      <c r="LBY217" s="37"/>
      <c r="LBZ217" s="37"/>
      <c r="LCA217" s="37"/>
      <c r="LCB217" s="37"/>
      <c r="LCC217" s="37"/>
      <c r="LCD217" s="37"/>
      <c r="LCE217" s="37"/>
      <c r="LCF217" s="37"/>
      <c r="LCG217" s="37"/>
      <c r="LCH217" s="37"/>
      <c r="LCI217" s="37"/>
      <c r="LCJ217" s="37"/>
      <c r="LCK217" s="37"/>
      <c r="LCL217" s="37"/>
      <c r="LCM217" s="37"/>
      <c r="LCN217" s="37"/>
      <c r="LCO217" s="37"/>
      <c r="LCP217" s="37"/>
      <c r="LCQ217" s="37"/>
      <c r="LCR217" s="37"/>
      <c r="LCS217" s="37"/>
      <c r="LCT217" s="37"/>
      <c r="LCU217" s="37"/>
      <c r="LCV217" s="37"/>
      <c r="LCW217" s="37"/>
      <c r="LCX217" s="37"/>
      <c r="LCY217" s="37"/>
      <c r="LCZ217" s="37"/>
      <c r="LDA217" s="37"/>
      <c r="LDB217" s="37"/>
      <c r="LDC217" s="37"/>
      <c r="LDD217" s="37"/>
      <c r="LDE217" s="37"/>
      <c r="LDF217" s="37"/>
      <c r="LDG217" s="37"/>
      <c r="LDH217" s="37"/>
      <c r="LDI217" s="37"/>
      <c r="LDJ217" s="37"/>
      <c r="LDK217" s="37"/>
      <c r="LDL217" s="37"/>
      <c r="LDM217" s="37"/>
      <c r="LDN217" s="37"/>
      <c r="LDO217" s="37"/>
      <c r="LDP217" s="37"/>
      <c r="LDQ217" s="37"/>
      <c r="LDR217" s="37"/>
      <c r="LDS217" s="37"/>
      <c r="LDT217" s="37"/>
      <c r="LDU217" s="37"/>
      <c r="LDV217" s="37"/>
      <c r="LDW217" s="37"/>
      <c r="LDX217" s="37"/>
      <c r="LDY217" s="37"/>
      <c r="LDZ217" s="37"/>
      <c r="LEA217" s="37"/>
      <c r="LEB217" s="37"/>
      <c r="LEC217" s="37"/>
      <c r="LED217" s="37"/>
      <c r="LEE217" s="37"/>
      <c r="LEF217" s="37"/>
      <c r="LEG217" s="37"/>
      <c r="LEH217" s="37"/>
      <c r="LEI217" s="37"/>
      <c r="LEJ217" s="37"/>
      <c r="LEK217" s="37"/>
      <c r="LEL217" s="37"/>
      <c r="LEM217" s="37"/>
      <c r="LEN217" s="37"/>
      <c r="LEO217" s="37"/>
      <c r="LEP217" s="37"/>
      <c r="LEQ217" s="37"/>
      <c r="LER217" s="37"/>
      <c r="LES217" s="37"/>
      <c r="LET217" s="37"/>
      <c r="LEU217" s="37"/>
      <c r="LEV217" s="37"/>
      <c r="LEW217" s="37"/>
      <c r="LEX217" s="37"/>
      <c r="LEY217" s="37"/>
      <c r="LEZ217" s="37"/>
      <c r="LFA217" s="37"/>
      <c r="LFB217" s="37"/>
      <c r="LFC217" s="37"/>
      <c r="LFD217" s="37"/>
      <c r="LFE217" s="37"/>
      <c r="LFF217" s="37"/>
      <c r="LFG217" s="37"/>
      <c r="LFH217" s="37"/>
      <c r="LFI217" s="37"/>
      <c r="LFJ217" s="37"/>
      <c r="LFK217" s="37"/>
      <c r="LFL217" s="37"/>
      <c r="LFM217" s="37"/>
      <c r="LFN217" s="37"/>
      <c r="LFO217" s="37"/>
      <c r="LFP217" s="37"/>
      <c r="LFQ217" s="37"/>
      <c r="LFR217" s="37"/>
      <c r="LFS217" s="37"/>
      <c r="LFT217" s="37"/>
      <c r="LFU217" s="37"/>
      <c r="LFV217" s="37"/>
      <c r="LFW217" s="37"/>
      <c r="LFX217" s="37"/>
      <c r="LFY217" s="37"/>
      <c r="LFZ217" s="37"/>
      <c r="LGA217" s="37"/>
      <c r="LGB217" s="37"/>
      <c r="LGC217" s="37"/>
      <c r="LGD217" s="37"/>
      <c r="LGE217" s="37"/>
      <c r="LGF217" s="37"/>
      <c r="LGG217" s="37"/>
      <c r="LGH217" s="37"/>
      <c r="LGI217" s="37"/>
      <c r="LGJ217" s="37"/>
      <c r="LGK217" s="37"/>
      <c r="LGL217" s="37"/>
      <c r="LGM217" s="37"/>
      <c r="LGN217" s="37"/>
      <c r="LGO217" s="37"/>
      <c r="LGP217" s="37"/>
      <c r="LGQ217" s="37"/>
      <c r="LGR217" s="37"/>
      <c r="LGS217" s="37"/>
      <c r="LGT217" s="37"/>
      <c r="LGU217" s="37"/>
      <c r="LGV217" s="37"/>
      <c r="LGW217" s="37"/>
      <c r="LGX217" s="37"/>
      <c r="LGY217" s="37"/>
      <c r="LGZ217" s="37"/>
      <c r="LHA217" s="37"/>
      <c r="LHB217" s="37"/>
      <c r="LHC217" s="37"/>
      <c r="LHD217" s="37"/>
      <c r="LHE217" s="37"/>
      <c r="LHF217" s="37"/>
      <c r="LHG217" s="37"/>
      <c r="LHH217" s="37"/>
      <c r="LHI217" s="37"/>
      <c r="LHJ217" s="37"/>
      <c r="LHK217" s="37"/>
      <c r="LHL217" s="37"/>
      <c r="LHM217" s="37"/>
      <c r="LHN217" s="37"/>
      <c r="LHO217" s="37"/>
      <c r="LHP217" s="37"/>
      <c r="LHQ217" s="37"/>
      <c r="LHR217" s="37"/>
      <c r="LHS217" s="37"/>
      <c r="LHT217" s="37"/>
      <c r="LHU217" s="37"/>
      <c r="LHV217" s="37"/>
      <c r="LHW217" s="37"/>
      <c r="LHX217" s="37"/>
      <c r="LHY217" s="37"/>
      <c r="LHZ217" s="37"/>
      <c r="LIA217" s="37"/>
      <c r="LIB217" s="37"/>
      <c r="LIC217" s="37"/>
      <c r="LID217" s="37"/>
      <c r="LIE217" s="37"/>
      <c r="LIF217" s="37"/>
      <c r="LIG217" s="37"/>
      <c r="LIH217" s="37"/>
      <c r="LII217" s="37"/>
      <c r="LIJ217" s="37"/>
      <c r="LIK217" s="37"/>
      <c r="LIL217" s="37"/>
      <c r="LIM217" s="37"/>
      <c r="LIN217" s="37"/>
      <c r="LIO217" s="37"/>
      <c r="LIP217" s="37"/>
      <c r="LIQ217" s="37"/>
      <c r="LIR217" s="37"/>
      <c r="LIS217" s="37"/>
      <c r="LIT217" s="37"/>
      <c r="LIU217" s="37"/>
      <c r="LIV217" s="37"/>
      <c r="LIW217" s="37"/>
      <c r="LIX217" s="37"/>
      <c r="LIY217" s="37"/>
      <c r="LIZ217" s="37"/>
      <c r="LJA217" s="37"/>
      <c r="LJB217" s="37"/>
      <c r="LJC217" s="37"/>
      <c r="LJD217" s="37"/>
      <c r="LJE217" s="37"/>
      <c r="LJF217" s="37"/>
      <c r="LJG217" s="37"/>
      <c r="LJH217" s="37"/>
      <c r="LJI217" s="37"/>
      <c r="LJJ217" s="37"/>
      <c r="LJK217" s="37"/>
      <c r="LJL217" s="37"/>
      <c r="LJM217" s="37"/>
      <c r="LJN217" s="37"/>
      <c r="LJO217" s="37"/>
      <c r="LJP217" s="37"/>
      <c r="LJQ217" s="37"/>
      <c r="LJR217" s="37"/>
      <c r="LJS217" s="37"/>
      <c r="LJT217" s="37"/>
      <c r="LJU217" s="37"/>
      <c r="LJV217" s="37"/>
      <c r="LJW217" s="37"/>
      <c r="LJX217" s="37"/>
      <c r="LJY217" s="37"/>
      <c r="LJZ217" s="37"/>
      <c r="LKA217" s="37"/>
      <c r="LKB217" s="37"/>
      <c r="LKC217" s="37"/>
      <c r="LKD217" s="37"/>
      <c r="LKE217" s="37"/>
      <c r="LKF217" s="37"/>
      <c r="LKG217" s="37"/>
      <c r="LKH217" s="37"/>
      <c r="LKI217" s="37"/>
      <c r="LKJ217" s="37"/>
      <c r="LKK217" s="37"/>
      <c r="LKL217" s="37"/>
      <c r="LKM217" s="37"/>
      <c r="LKN217" s="37"/>
      <c r="LKO217" s="37"/>
      <c r="LKP217" s="37"/>
      <c r="LKQ217" s="37"/>
      <c r="LKR217" s="37"/>
      <c r="LKS217" s="37"/>
      <c r="LKT217" s="37"/>
      <c r="LKU217" s="37"/>
      <c r="LKV217" s="37"/>
      <c r="LKW217" s="37"/>
      <c r="LKX217" s="37"/>
      <c r="LKY217" s="37"/>
      <c r="LKZ217" s="37"/>
      <c r="LLA217" s="37"/>
      <c r="LLB217" s="37"/>
      <c r="LLC217" s="37"/>
      <c r="LLD217" s="37"/>
      <c r="LLE217" s="37"/>
      <c r="LLF217" s="37"/>
      <c r="LLG217" s="37"/>
      <c r="LLH217" s="37"/>
      <c r="LLI217" s="37"/>
      <c r="LLJ217" s="37"/>
      <c r="LLK217" s="37"/>
      <c r="LLL217" s="37"/>
      <c r="LLM217" s="37"/>
      <c r="LLN217" s="37"/>
      <c r="LLO217" s="37"/>
      <c r="LLP217" s="37"/>
      <c r="LLQ217" s="37"/>
      <c r="LLR217" s="37"/>
      <c r="LLS217" s="37"/>
      <c r="LLT217" s="37"/>
      <c r="LLU217" s="37"/>
      <c r="LLV217" s="37"/>
      <c r="LLW217" s="37"/>
      <c r="LLX217" s="37"/>
      <c r="LLY217" s="37"/>
      <c r="LLZ217" s="37"/>
      <c r="LMA217" s="37"/>
      <c r="LMB217" s="37"/>
      <c r="LMC217" s="37"/>
      <c r="LMD217" s="37"/>
      <c r="LME217" s="37"/>
      <c r="LMF217" s="37"/>
      <c r="LMG217" s="37"/>
      <c r="LMH217" s="37"/>
      <c r="LMI217" s="37"/>
      <c r="LMJ217" s="37"/>
      <c r="LMK217" s="37"/>
      <c r="LML217" s="37"/>
      <c r="LMM217" s="37"/>
      <c r="LMN217" s="37"/>
      <c r="LMO217" s="37"/>
      <c r="LMP217" s="37"/>
      <c r="LMQ217" s="37"/>
      <c r="LMR217" s="37"/>
      <c r="LMS217" s="37"/>
      <c r="LMT217" s="37"/>
      <c r="LMU217" s="37"/>
      <c r="LMV217" s="37"/>
      <c r="LMW217" s="37"/>
      <c r="LMX217" s="37"/>
      <c r="LMY217" s="37"/>
      <c r="LMZ217" s="37"/>
      <c r="LNA217" s="37"/>
      <c r="LNB217" s="37"/>
      <c r="LNC217" s="37"/>
      <c r="LND217" s="37"/>
      <c r="LNE217" s="37"/>
      <c r="LNF217" s="37"/>
      <c r="LNG217" s="37"/>
      <c r="LNH217" s="37"/>
      <c r="LNI217" s="37"/>
      <c r="LNJ217" s="37"/>
      <c r="LNK217" s="37"/>
      <c r="LNL217" s="37"/>
      <c r="LNM217" s="37"/>
      <c r="LNN217" s="37"/>
      <c r="LNO217" s="37"/>
      <c r="LNP217" s="37"/>
      <c r="LNQ217" s="37"/>
      <c r="LNR217" s="37"/>
      <c r="LNS217" s="37"/>
      <c r="LNT217" s="37"/>
      <c r="LNU217" s="37"/>
      <c r="LNV217" s="37"/>
      <c r="LNW217" s="37"/>
      <c r="LNX217" s="37"/>
      <c r="LNY217" s="37"/>
      <c r="LNZ217" s="37"/>
      <c r="LOA217" s="37"/>
      <c r="LOB217" s="37"/>
      <c r="LOC217" s="37"/>
      <c r="LOD217" s="37"/>
      <c r="LOE217" s="37"/>
      <c r="LOF217" s="37"/>
      <c r="LOG217" s="37"/>
      <c r="LOH217" s="37"/>
      <c r="LOI217" s="37"/>
      <c r="LOJ217" s="37"/>
      <c r="LOK217" s="37"/>
      <c r="LOL217" s="37"/>
      <c r="LOM217" s="37"/>
      <c r="LON217" s="37"/>
      <c r="LOO217" s="37"/>
      <c r="LOP217" s="37"/>
      <c r="LOQ217" s="37"/>
      <c r="LOR217" s="37"/>
      <c r="LOS217" s="37"/>
      <c r="LOT217" s="37"/>
      <c r="LOU217" s="37"/>
      <c r="LOV217" s="37"/>
      <c r="LOW217" s="37"/>
      <c r="LOX217" s="37"/>
      <c r="LOY217" s="37"/>
      <c r="LOZ217" s="37"/>
      <c r="LPA217" s="37"/>
      <c r="LPB217" s="37"/>
      <c r="LPC217" s="37"/>
      <c r="LPD217" s="37"/>
      <c r="LPE217" s="37"/>
      <c r="LPF217" s="37"/>
      <c r="LPG217" s="37"/>
      <c r="LPH217" s="37"/>
      <c r="LPI217" s="37"/>
      <c r="LPJ217" s="37"/>
      <c r="LPK217" s="37"/>
      <c r="LPL217" s="37"/>
      <c r="LPM217" s="37"/>
      <c r="LPN217" s="37"/>
      <c r="LPO217" s="37"/>
      <c r="LPP217" s="37"/>
      <c r="LPQ217" s="37"/>
      <c r="LPR217" s="37"/>
      <c r="LPS217" s="37"/>
      <c r="LPT217" s="37"/>
      <c r="LPU217" s="37"/>
      <c r="LPV217" s="37"/>
      <c r="LPW217" s="37"/>
      <c r="LPX217" s="37"/>
      <c r="LPY217" s="37"/>
      <c r="LPZ217" s="37"/>
      <c r="LQA217" s="37"/>
      <c r="LQB217" s="37"/>
      <c r="LQC217" s="37"/>
      <c r="LQD217" s="37"/>
      <c r="LQE217" s="37"/>
      <c r="LQF217" s="37"/>
      <c r="LQG217" s="37"/>
      <c r="LQH217" s="37"/>
      <c r="LQI217" s="37"/>
      <c r="LQJ217" s="37"/>
      <c r="LQK217" s="37"/>
      <c r="LQL217" s="37"/>
      <c r="LQM217" s="37"/>
      <c r="LQN217" s="37"/>
      <c r="LQO217" s="37"/>
      <c r="LQP217" s="37"/>
      <c r="LQQ217" s="37"/>
      <c r="LQR217" s="37"/>
      <c r="LQS217" s="37"/>
      <c r="LQT217" s="37"/>
      <c r="LQU217" s="37"/>
      <c r="LQV217" s="37"/>
      <c r="LQW217" s="37"/>
      <c r="LQX217" s="37"/>
      <c r="LQY217" s="37"/>
      <c r="LQZ217" s="37"/>
      <c r="LRA217" s="37"/>
      <c r="LRB217" s="37"/>
      <c r="LRC217" s="37"/>
      <c r="LRD217" s="37"/>
      <c r="LRE217" s="37"/>
      <c r="LRF217" s="37"/>
      <c r="LRG217" s="37"/>
      <c r="LRH217" s="37"/>
      <c r="LRI217" s="37"/>
      <c r="LRJ217" s="37"/>
      <c r="LRK217" s="37"/>
      <c r="LRL217" s="37"/>
      <c r="LRM217" s="37"/>
      <c r="LRN217" s="37"/>
      <c r="LRO217" s="37"/>
      <c r="LRP217" s="37"/>
      <c r="LRQ217" s="37"/>
      <c r="LRR217" s="37"/>
      <c r="LRS217" s="37"/>
      <c r="LRT217" s="37"/>
      <c r="LRU217" s="37"/>
      <c r="LRV217" s="37"/>
      <c r="LRW217" s="37"/>
      <c r="LRX217" s="37"/>
      <c r="LRY217" s="37"/>
      <c r="LRZ217" s="37"/>
      <c r="LSA217" s="37"/>
      <c r="LSB217" s="37"/>
      <c r="LSC217" s="37"/>
      <c r="LSD217" s="37"/>
      <c r="LSE217" s="37"/>
      <c r="LSF217" s="37"/>
      <c r="LSG217" s="37"/>
      <c r="LSH217" s="37"/>
      <c r="LSI217" s="37"/>
      <c r="LSJ217" s="37"/>
      <c r="LSK217" s="37"/>
      <c r="LSL217" s="37"/>
      <c r="LSM217" s="37"/>
      <c r="LSN217" s="37"/>
      <c r="LSO217" s="37"/>
      <c r="LSP217" s="37"/>
      <c r="LSQ217" s="37"/>
      <c r="LSR217" s="37"/>
      <c r="LSS217" s="37"/>
      <c r="LST217" s="37"/>
      <c r="LSU217" s="37"/>
      <c r="LSV217" s="37"/>
      <c r="LSW217" s="37"/>
      <c r="LSX217" s="37"/>
      <c r="LSY217" s="37"/>
      <c r="LSZ217" s="37"/>
      <c r="LTA217" s="37"/>
      <c r="LTB217" s="37"/>
      <c r="LTC217" s="37"/>
      <c r="LTD217" s="37"/>
      <c r="LTE217" s="37"/>
      <c r="LTF217" s="37"/>
      <c r="LTG217" s="37"/>
      <c r="LTH217" s="37"/>
      <c r="LTI217" s="37"/>
      <c r="LTJ217" s="37"/>
      <c r="LTK217" s="37"/>
      <c r="LTL217" s="37"/>
      <c r="LTM217" s="37"/>
      <c r="LTN217" s="37"/>
      <c r="LTO217" s="37"/>
      <c r="LTP217" s="37"/>
      <c r="LTQ217" s="37"/>
      <c r="LTR217" s="37"/>
      <c r="LTS217" s="37"/>
      <c r="LTT217" s="37"/>
      <c r="LTU217" s="37"/>
      <c r="LTV217" s="37"/>
      <c r="LTW217" s="37"/>
      <c r="LTX217" s="37"/>
      <c r="LTY217" s="37"/>
      <c r="LTZ217" s="37"/>
      <c r="LUA217" s="37"/>
      <c r="LUB217" s="37"/>
      <c r="LUC217" s="37"/>
      <c r="LUD217" s="37"/>
      <c r="LUE217" s="37"/>
      <c r="LUF217" s="37"/>
      <c r="LUG217" s="37"/>
      <c r="LUH217" s="37"/>
      <c r="LUI217" s="37"/>
      <c r="LUJ217" s="37"/>
      <c r="LUK217" s="37"/>
      <c r="LUL217" s="37"/>
      <c r="LUM217" s="37"/>
      <c r="LUN217" s="37"/>
      <c r="LUO217" s="37"/>
      <c r="LUP217" s="37"/>
      <c r="LUQ217" s="37"/>
      <c r="LUR217" s="37"/>
      <c r="LUS217" s="37"/>
      <c r="LUT217" s="37"/>
      <c r="LUU217" s="37"/>
      <c r="LUV217" s="37"/>
      <c r="LUW217" s="37"/>
      <c r="LUX217" s="37"/>
      <c r="LUY217" s="37"/>
      <c r="LUZ217" s="37"/>
      <c r="LVA217" s="37"/>
      <c r="LVB217" s="37"/>
      <c r="LVC217" s="37"/>
      <c r="LVD217" s="37"/>
      <c r="LVE217" s="37"/>
      <c r="LVF217" s="37"/>
      <c r="LVG217" s="37"/>
      <c r="LVH217" s="37"/>
      <c r="LVI217" s="37"/>
      <c r="LVJ217" s="37"/>
      <c r="LVK217" s="37"/>
      <c r="LVL217" s="37"/>
      <c r="LVM217" s="37"/>
      <c r="LVN217" s="37"/>
      <c r="LVO217" s="37"/>
      <c r="LVP217" s="37"/>
      <c r="LVQ217" s="37"/>
      <c r="LVR217" s="37"/>
      <c r="LVS217" s="37"/>
      <c r="LVT217" s="37"/>
      <c r="LVU217" s="37"/>
      <c r="LVV217" s="37"/>
      <c r="LVW217" s="37"/>
      <c r="LVX217" s="37"/>
      <c r="LVY217" s="37"/>
      <c r="LVZ217" s="37"/>
      <c r="LWA217" s="37"/>
      <c r="LWB217" s="37"/>
      <c r="LWC217" s="37"/>
      <c r="LWD217" s="37"/>
      <c r="LWE217" s="37"/>
      <c r="LWF217" s="37"/>
      <c r="LWG217" s="37"/>
      <c r="LWH217" s="37"/>
      <c r="LWI217" s="37"/>
      <c r="LWJ217" s="37"/>
      <c r="LWK217" s="37"/>
      <c r="LWL217" s="37"/>
      <c r="LWM217" s="37"/>
      <c r="LWN217" s="37"/>
      <c r="LWO217" s="37"/>
      <c r="LWP217" s="37"/>
      <c r="LWQ217" s="37"/>
      <c r="LWR217" s="37"/>
      <c r="LWS217" s="37"/>
      <c r="LWT217" s="37"/>
      <c r="LWU217" s="37"/>
      <c r="LWV217" s="37"/>
      <c r="LWW217" s="37"/>
      <c r="LWX217" s="37"/>
      <c r="LWY217" s="37"/>
      <c r="LWZ217" s="37"/>
      <c r="LXA217" s="37"/>
      <c r="LXB217" s="37"/>
      <c r="LXC217" s="37"/>
      <c r="LXD217" s="37"/>
      <c r="LXE217" s="37"/>
      <c r="LXF217" s="37"/>
      <c r="LXG217" s="37"/>
      <c r="LXH217" s="37"/>
      <c r="LXI217" s="37"/>
      <c r="LXJ217" s="37"/>
      <c r="LXK217" s="37"/>
      <c r="LXL217" s="37"/>
      <c r="LXM217" s="37"/>
      <c r="LXN217" s="37"/>
      <c r="LXO217" s="37"/>
      <c r="LXP217" s="37"/>
      <c r="LXQ217" s="37"/>
      <c r="LXR217" s="37"/>
      <c r="LXS217" s="37"/>
      <c r="LXT217" s="37"/>
      <c r="LXU217" s="37"/>
      <c r="LXV217" s="37"/>
      <c r="LXW217" s="37"/>
      <c r="LXX217" s="37"/>
      <c r="LXY217" s="37"/>
      <c r="LXZ217" s="37"/>
      <c r="LYA217" s="37"/>
      <c r="LYB217" s="37"/>
      <c r="LYC217" s="37"/>
      <c r="LYD217" s="37"/>
      <c r="LYE217" s="37"/>
      <c r="LYF217" s="37"/>
      <c r="LYG217" s="37"/>
      <c r="LYH217" s="37"/>
      <c r="LYI217" s="37"/>
      <c r="LYJ217" s="37"/>
      <c r="LYK217" s="37"/>
      <c r="LYL217" s="37"/>
      <c r="LYM217" s="37"/>
      <c r="LYN217" s="37"/>
      <c r="LYO217" s="37"/>
      <c r="LYP217" s="37"/>
      <c r="LYQ217" s="37"/>
      <c r="LYR217" s="37"/>
      <c r="LYS217" s="37"/>
      <c r="LYT217" s="37"/>
      <c r="LYU217" s="37"/>
      <c r="LYV217" s="37"/>
      <c r="LYW217" s="37"/>
      <c r="LYX217" s="37"/>
      <c r="LYY217" s="37"/>
      <c r="LYZ217" s="37"/>
      <c r="LZA217" s="37"/>
      <c r="LZB217" s="37"/>
      <c r="LZC217" s="37"/>
      <c r="LZD217" s="37"/>
      <c r="LZE217" s="37"/>
      <c r="LZF217" s="37"/>
      <c r="LZG217" s="37"/>
      <c r="LZH217" s="37"/>
      <c r="LZI217" s="37"/>
      <c r="LZJ217" s="37"/>
      <c r="LZK217" s="37"/>
      <c r="LZL217" s="37"/>
      <c r="LZM217" s="37"/>
      <c r="LZN217" s="37"/>
      <c r="LZO217" s="37"/>
      <c r="LZP217" s="37"/>
      <c r="LZQ217" s="37"/>
      <c r="LZR217" s="37"/>
      <c r="LZS217" s="37"/>
      <c r="LZT217" s="37"/>
      <c r="LZU217" s="37"/>
      <c r="LZV217" s="37"/>
      <c r="LZW217" s="37"/>
      <c r="LZX217" s="37"/>
      <c r="LZY217" s="37"/>
      <c r="LZZ217" s="37"/>
      <c r="MAA217" s="37"/>
      <c r="MAB217" s="37"/>
      <c r="MAC217" s="37"/>
      <c r="MAD217" s="37"/>
      <c r="MAE217" s="37"/>
      <c r="MAF217" s="37"/>
      <c r="MAG217" s="37"/>
      <c r="MAH217" s="37"/>
      <c r="MAI217" s="37"/>
      <c r="MAJ217" s="37"/>
      <c r="MAK217" s="37"/>
      <c r="MAL217" s="37"/>
      <c r="MAM217" s="37"/>
      <c r="MAN217" s="37"/>
      <c r="MAO217" s="37"/>
      <c r="MAP217" s="37"/>
      <c r="MAQ217" s="37"/>
      <c r="MAR217" s="37"/>
      <c r="MAS217" s="37"/>
      <c r="MAT217" s="37"/>
      <c r="MAU217" s="37"/>
      <c r="MAV217" s="37"/>
      <c r="MAW217" s="37"/>
      <c r="MAX217" s="37"/>
      <c r="MAY217" s="37"/>
      <c r="MAZ217" s="37"/>
      <c r="MBA217" s="37"/>
      <c r="MBB217" s="37"/>
      <c r="MBC217" s="37"/>
      <c r="MBD217" s="37"/>
      <c r="MBE217" s="37"/>
      <c r="MBF217" s="37"/>
      <c r="MBG217" s="37"/>
      <c r="MBH217" s="37"/>
      <c r="MBI217" s="37"/>
      <c r="MBJ217" s="37"/>
      <c r="MBK217" s="37"/>
      <c r="MBL217" s="37"/>
      <c r="MBM217" s="37"/>
      <c r="MBN217" s="37"/>
      <c r="MBO217" s="37"/>
      <c r="MBP217" s="37"/>
      <c r="MBQ217" s="37"/>
      <c r="MBR217" s="37"/>
      <c r="MBS217" s="37"/>
      <c r="MBT217" s="37"/>
      <c r="MBU217" s="37"/>
      <c r="MBV217" s="37"/>
      <c r="MBW217" s="37"/>
      <c r="MBX217" s="37"/>
      <c r="MBY217" s="37"/>
      <c r="MBZ217" s="37"/>
      <c r="MCA217" s="37"/>
      <c r="MCB217" s="37"/>
      <c r="MCC217" s="37"/>
      <c r="MCD217" s="37"/>
      <c r="MCE217" s="37"/>
      <c r="MCF217" s="37"/>
      <c r="MCG217" s="37"/>
      <c r="MCH217" s="37"/>
      <c r="MCI217" s="37"/>
      <c r="MCJ217" s="37"/>
      <c r="MCK217" s="37"/>
      <c r="MCL217" s="37"/>
      <c r="MCM217" s="37"/>
      <c r="MCN217" s="37"/>
      <c r="MCO217" s="37"/>
      <c r="MCP217" s="37"/>
      <c r="MCQ217" s="37"/>
      <c r="MCR217" s="37"/>
      <c r="MCS217" s="37"/>
      <c r="MCT217" s="37"/>
      <c r="MCU217" s="37"/>
      <c r="MCV217" s="37"/>
      <c r="MCW217" s="37"/>
      <c r="MCX217" s="37"/>
      <c r="MCY217" s="37"/>
      <c r="MCZ217" s="37"/>
      <c r="MDA217" s="37"/>
      <c r="MDB217" s="37"/>
      <c r="MDC217" s="37"/>
      <c r="MDD217" s="37"/>
      <c r="MDE217" s="37"/>
      <c r="MDF217" s="37"/>
      <c r="MDG217" s="37"/>
      <c r="MDH217" s="37"/>
      <c r="MDI217" s="37"/>
      <c r="MDJ217" s="37"/>
      <c r="MDK217" s="37"/>
      <c r="MDL217" s="37"/>
      <c r="MDM217" s="37"/>
      <c r="MDN217" s="37"/>
      <c r="MDO217" s="37"/>
      <c r="MDP217" s="37"/>
      <c r="MDQ217" s="37"/>
      <c r="MDR217" s="37"/>
      <c r="MDS217" s="37"/>
      <c r="MDT217" s="37"/>
      <c r="MDU217" s="37"/>
      <c r="MDV217" s="37"/>
      <c r="MDW217" s="37"/>
      <c r="MDX217" s="37"/>
      <c r="MDY217" s="37"/>
      <c r="MDZ217" s="37"/>
      <c r="MEA217" s="37"/>
      <c r="MEB217" s="37"/>
      <c r="MEC217" s="37"/>
      <c r="MED217" s="37"/>
      <c r="MEE217" s="37"/>
      <c r="MEF217" s="37"/>
      <c r="MEG217" s="37"/>
      <c r="MEH217" s="37"/>
      <c r="MEI217" s="37"/>
      <c r="MEJ217" s="37"/>
      <c r="MEK217" s="37"/>
      <c r="MEL217" s="37"/>
      <c r="MEM217" s="37"/>
      <c r="MEN217" s="37"/>
      <c r="MEO217" s="37"/>
      <c r="MEP217" s="37"/>
      <c r="MEQ217" s="37"/>
      <c r="MER217" s="37"/>
      <c r="MES217" s="37"/>
      <c r="MET217" s="37"/>
      <c r="MEU217" s="37"/>
      <c r="MEV217" s="37"/>
      <c r="MEW217" s="37"/>
      <c r="MEX217" s="37"/>
      <c r="MEY217" s="37"/>
      <c r="MEZ217" s="37"/>
      <c r="MFA217" s="37"/>
      <c r="MFB217" s="37"/>
      <c r="MFC217" s="37"/>
      <c r="MFD217" s="37"/>
      <c r="MFE217" s="37"/>
      <c r="MFF217" s="37"/>
      <c r="MFG217" s="37"/>
      <c r="MFH217" s="37"/>
      <c r="MFI217" s="37"/>
      <c r="MFJ217" s="37"/>
      <c r="MFK217" s="37"/>
      <c r="MFL217" s="37"/>
      <c r="MFM217" s="37"/>
      <c r="MFN217" s="37"/>
      <c r="MFO217" s="37"/>
      <c r="MFP217" s="37"/>
      <c r="MFQ217" s="37"/>
      <c r="MFR217" s="37"/>
      <c r="MFS217" s="37"/>
      <c r="MFT217" s="37"/>
      <c r="MFU217" s="37"/>
      <c r="MFV217" s="37"/>
      <c r="MFW217" s="37"/>
      <c r="MFX217" s="37"/>
      <c r="MFY217" s="37"/>
      <c r="MFZ217" s="37"/>
      <c r="MGA217" s="37"/>
      <c r="MGB217" s="37"/>
      <c r="MGC217" s="37"/>
      <c r="MGD217" s="37"/>
      <c r="MGE217" s="37"/>
      <c r="MGF217" s="37"/>
      <c r="MGG217" s="37"/>
      <c r="MGH217" s="37"/>
      <c r="MGI217" s="37"/>
      <c r="MGJ217" s="37"/>
      <c r="MGK217" s="37"/>
      <c r="MGL217" s="37"/>
      <c r="MGM217" s="37"/>
      <c r="MGN217" s="37"/>
      <c r="MGO217" s="37"/>
      <c r="MGP217" s="37"/>
      <c r="MGQ217" s="37"/>
      <c r="MGR217" s="37"/>
      <c r="MGS217" s="37"/>
      <c r="MGT217" s="37"/>
      <c r="MGU217" s="37"/>
      <c r="MGV217" s="37"/>
      <c r="MGW217" s="37"/>
      <c r="MGX217" s="37"/>
      <c r="MGY217" s="37"/>
      <c r="MGZ217" s="37"/>
      <c r="MHA217" s="37"/>
      <c r="MHB217" s="37"/>
      <c r="MHC217" s="37"/>
      <c r="MHD217" s="37"/>
      <c r="MHE217" s="37"/>
      <c r="MHF217" s="37"/>
      <c r="MHG217" s="37"/>
      <c r="MHH217" s="37"/>
      <c r="MHI217" s="37"/>
      <c r="MHJ217" s="37"/>
      <c r="MHK217" s="37"/>
      <c r="MHL217" s="37"/>
      <c r="MHM217" s="37"/>
      <c r="MHN217" s="37"/>
      <c r="MHO217" s="37"/>
      <c r="MHP217" s="37"/>
      <c r="MHQ217" s="37"/>
      <c r="MHR217" s="37"/>
      <c r="MHS217" s="37"/>
      <c r="MHT217" s="37"/>
      <c r="MHU217" s="37"/>
      <c r="MHV217" s="37"/>
      <c r="MHW217" s="37"/>
      <c r="MHX217" s="37"/>
      <c r="MHY217" s="37"/>
      <c r="MHZ217" s="37"/>
      <c r="MIA217" s="37"/>
      <c r="MIB217" s="37"/>
      <c r="MIC217" s="37"/>
      <c r="MID217" s="37"/>
      <c r="MIE217" s="37"/>
      <c r="MIF217" s="37"/>
      <c r="MIG217" s="37"/>
      <c r="MIH217" s="37"/>
      <c r="MII217" s="37"/>
      <c r="MIJ217" s="37"/>
      <c r="MIK217" s="37"/>
      <c r="MIL217" s="37"/>
      <c r="MIM217" s="37"/>
      <c r="MIN217" s="37"/>
      <c r="MIO217" s="37"/>
      <c r="MIP217" s="37"/>
      <c r="MIQ217" s="37"/>
      <c r="MIR217" s="37"/>
      <c r="MIS217" s="37"/>
      <c r="MIT217" s="37"/>
      <c r="MIU217" s="37"/>
      <c r="MIV217" s="37"/>
      <c r="MIW217" s="37"/>
      <c r="MIX217" s="37"/>
      <c r="MIY217" s="37"/>
      <c r="MIZ217" s="37"/>
      <c r="MJA217" s="37"/>
      <c r="MJB217" s="37"/>
      <c r="MJC217" s="37"/>
      <c r="MJD217" s="37"/>
      <c r="MJE217" s="37"/>
      <c r="MJF217" s="37"/>
      <c r="MJG217" s="37"/>
      <c r="MJH217" s="37"/>
      <c r="MJI217" s="37"/>
      <c r="MJJ217" s="37"/>
      <c r="MJK217" s="37"/>
      <c r="MJL217" s="37"/>
      <c r="MJM217" s="37"/>
      <c r="MJN217" s="37"/>
      <c r="MJO217" s="37"/>
      <c r="MJP217" s="37"/>
      <c r="MJQ217" s="37"/>
      <c r="MJR217" s="37"/>
      <c r="MJS217" s="37"/>
      <c r="MJT217" s="37"/>
      <c r="MJU217" s="37"/>
      <c r="MJV217" s="37"/>
      <c r="MJW217" s="37"/>
      <c r="MJX217" s="37"/>
      <c r="MJY217" s="37"/>
      <c r="MJZ217" s="37"/>
      <c r="MKA217" s="37"/>
      <c r="MKB217" s="37"/>
      <c r="MKC217" s="37"/>
      <c r="MKD217" s="37"/>
      <c r="MKE217" s="37"/>
      <c r="MKF217" s="37"/>
      <c r="MKG217" s="37"/>
      <c r="MKH217" s="37"/>
      <c r="MKI217" s="37"/>
      <c r="MKJ217" s="37"/>
      <c r="MKK217" s="37"/>
      <c r="MKL217" s="37"/>
      <c r="MKM217" s="37"/>
      <c r="MKN217" s="37"/>
      <c r="MKO217" s="37"/>
      <c r="MKP217" s="37"/>
      <c r="MKQ217" s="37"/>
      <c r="MKR217" s="37"/>
      <c r="MKS217" s="37"/>
      <c r="MKT217" s="37"/>
      <c r="MKU217" s="37"/>
      <c r="MKV217" s="37"/>
      <c r="MKW217" s="37"/>
      <c r="MKX217" s="37"/>
      <c r="MKY217" s="37"/>
      <c r="MKZ217" s="37"/>
      <c r="MLA217" s="37"/>
      <c r="MLB217" s="37"/>
      <c r="MLC217" s="37"/>
      <c r="MLD217" s="37"/>
      <c r="MLE217" s="37"/>
      <c r="MLF217" s="37"/>
      <c r="MLG217" s="37"/>
      <c r="MLH217" s="37"/>
      <c r="MLI217" s="37"/>
      <c r="MLJ217" s="37"/>
      <c r="MLK217" s="37"/>
      <c r="MLL217" s="37"/>
      <c r="MLM217" s="37"/>
      <c r="MLN217" s="37"/>
      <c r="MLO217" s="37"/>
      <c r="MLP217" s="37"/>
      <c r="MLQ217" s="37"/>
      <c r="MLR217" s="37"/>
      <c r="MLS217" s="37"/>
      <c r="MLT217" s="37"/>
      <c r="MLU217" s="37"/>
      <c r="MLV217" s="37"/>
      <c r="MLW217" s="37"/>
      <c r="MLX217" s="37"/>
      <c r="MLY217" s="37"/>
      <c r="MLZ217" s="37"/>
      <c r="MMA217" s="37"/>
      <c r="MMB217" s="37"/>
      <c r="MMC217" s="37"/>
      <c r="MMD217" s="37"/>
      <c r="MME217" s="37"/>
      <c r="MMF217" s="37"/>
      <c r="MMG217" s="37"/>
      <c r="MMH217" s="37"/>
      <c r="MMI217" s="37"/>
      <c r="MMJ217" s="37"/>
      <c r="MMK217" s="37"/>
      <c r="MML217" s="37"/>
      <c r="MMM217" s="37"/>
      <c r="MMN217" s="37"/>
      <c r="MMO217" s="37"/>
      <c r="MMP217" s="37"/>
      <c r="MMQ217" s="37"/>
      <c r="MMR217" s="37"/>
      <c r="MMS217" s="37"/>
      <c r="MMT217" s="37"/>
      <c r="MMU217" s="37"/>
      <c r="MMV217" s="37"/>
      <c r="MMW217" s="37"/>
      <c r="MMX217" s="37"/>
      <c r="MMY217" s="37"/>
      <c r="MMZ217" s="37"/>
      <c r="MNA217" s="37"/>
      <c r="MNB217" s="37"/>
      <c r="MNC217" s="37"/>
      <c r="MND217" s="37"/>
      <c r="MNE217" s="37"/>
      <c r="MNF217" s="37"/>
      <c r="MNG217" s="37"/>
      <c r="MNH217" s="37"/>
      <c r="MNI217" s="37"/>
      <c r="MNJ217" s="37"/>
      <c r="MNK217" s="37"/>
      <c r="MNL217" s="37"/>
      <c r="MNM217" s="37"/>
      <c r="MNN217" s="37"/>
      <c r="MNO217" s="37"/>
      <c r="MNP217" s="37"/>
      <c r="MNQ217" s="37"/>
      <c r="MNR217" s="37"/>
      <c r="MNS217" s="37"/>
      <c r="MNT217" s="37"/>
      <c r="MNU217" s="37"/>
      <c r="MNV217" s="37"/>
      <c r="MNW217" s="37"/>
      <c r="MNX217" s="37"/>
      <c r="MNY217" s="37"/>
      <c r="MNZ217" s="37"/>
      <c r="MOA217" s="37"/>
      <c r="MOB217" s="37"/>
      <c r="MOC217" s="37"/>
      <c r="MOD217" s="37"/>
      <c r="MOE217" s="37"/>
      <c r="MOF217" s="37"/>
      <c r="MOG217" s="37"/>
      <c r="MOH217" s="37"/>
      <c r="MOI217" s="37"/>
      <c r="MOJ217" s="37"/>
      <c r="MOK217" s="37"/>
      <c r="MOL217" s="37"/>
      <c r="MOM217" s="37"/>
      <c r="MON217" s="37"/>
      <c r="MOO217" s="37"/>
      <c r="MOP217" s="37"/>
      <c r="MOQ217" s="37"/>
      <c r="MOR217" s="37"/>
      <c r="MOS217" s="37"/>
      <c r="MOT217" s="37"/>
      <c r="MOU217" s="37"/>
      <c r="MOV217" s="37"/>
      <c r="MOW217" s="37"/>
      <c r="MOX217" s="37"/>
      <c r="MOY217" s="37"/>
      <c r="MOZ217" s="37"/>
      <c r="MPA217" s="37"/>
      <c r="MPB217" s="37"/>
      <c r="MPC217" s="37"/>
      <c r="MPD217" s="37"/>
      <c r="MPE217" s="37"/>
      <c r="MPF217" s="37"/>
      <c r="MPG217" s="37"/>
      <c r="MPH217" s="37"/>
      <c r="MPI217" s="37"/>
      <c r="MPJ217" s="37"/>
      <c r="MPK217" s="37"/>
      <c r="MPL217" s="37"/>
      <c r="MPM217" s="37"/>
      <c r="MPN217" s="37"/>
      <c r="MPO217" s="37"/>
      <c r="MPP217" s="37"/>
      <c r="MPQ217" s="37"/>
      <c r="MPR217" s="37"/>
      <c r="MPS217" s="37"/>
      <c r="MPT217" s="37"/>
      <c r="MPU217" s="37"/>
      <c r="MPV217" s="37"/>
      <c r="MPW217" s="37"/>
      <c r="MPX217" s="37"/>
      <c r="MPY217" s="37"/>
      <c r="MPZ217" s="37"/>
      <c r="MQA217" s="37"/>
      <c r="MQB217" s="37"/>
      <c r="MQC217" s="37"/>
      <c r="MQD217" s="37"/>
      <c r="MQE217" s="37"/>
      <c r="MQF217" s="37"/>
      <c r="MQG217" s="37"/>
      <c r="MQH217" s="37"/>
      <c r="MQI217" s="37"/>
      <c r="MQJ217" s="37"/>
      <c r="MQK217" s="37"/>
      <c r="MQL217" s="37"/>
      <c r="MQM217" s="37"/>
      <c r="MQN217" s="37"/>
      <c r="MQO217" s="37"/>
      <c r="MQP217" s="37"/>
      <c r="MQQ217" s="37"/>
      <c r="MQR217" s="37"/>
      <c r="MQS217" s="37"/>
      <c r="MQT217" s="37"/>
      <c r="MQU217" s="37"/>
      <c r="MQV217" s="37"/>
      <c r="MQW217" s="37"/>
      <c r="MQX217" s="37"/>
      <c r="MQY217" s="37"/>
      <c r="MQZ217" s="37"/>
      <c r="MRA217" s="37"/>
      <c r="MRB217" s="37"/>
      <c r="MRC217" s="37"/>
      <c r="MRD217" s="37"/>
      <c r="MRE217" s="37"/>
      <c r="MRF217" s="37"/>
      <c r="MRG217" s="37"/>
      <c r="MRH217" s="37"/>
      <c r="MRI217" s="37"/>
      <c r="MRJ217" s="37"/>
      <c r="MRK217" s="37"/>
      <c r="MRL217" s="37"/>
      <c r="MRM217" s="37"/>
      <c r="MRN217" s="37"/>
      <c r="MRO217" s="37"/>
      <c r="MRP217" s="37"/>
      <c r="MRQ217" s="37"/>
      <c r="MRR217" s="37"/>
      <c r="MRS217" s="37"/>
      <c r="MRT217" s="37"/>
      <c r="MRU217" s="37"/>
      <c r="MRV217" s="37"/>
      <c r="MRW217" s="37"/>
      <c r="MRX217" s="37"/>
      <c r="MRY217" s="37"/>
      <c r="MRZ217" s="37"/>
      <c r="MSA217" s="37"/>
      <c r="MSB217" s="37"/>
      <c r="MSC217" s="37"/>
      <c r="MSD217" s="37"/>
      <c r="MSE217" s="37"/>
      <c r="MSF217" s="37"/>
      <c r="MSG217" s="37"/>
      <c r="MSH217" s="37"/>
      <c r="MSI217" s="37"/>
      <c r="MSJ217" s="37"/>
      <c r="MSK217" s="37"/>
      <c r="MSL217" s="37"/>
      <c r="MSM217" s="37"/>
      <c r="MSN217" s="37"/>
      <c r="MSO217" s="37"/>
      <c r="MSP217" s="37"/>
      <c r="MSQ217" s="37"/>
      <c r="MSR217" s="37"/>
      <c r="MSS217" s="37"/>
      <c r="MST217" s="37"/>
      <c r="MSU217" s="37"/>
      <c r="MSV217" s="37"/>
      <c r="MSW217" s="37"/>
      <c r="MSX217" s="37"/>
      <c r="MSY217" s="37"/>
      <c r="MSZ217" s="37"/>
      <c r="MTA217" s="37"/>
      <c r="MTB217" s="37"/>
      <c r="MTC217" s="37"/>
      <c r="MTD217" s="37"/>
      <c r="MTE217" s="37"/>
      <c r="MTF217" s="37"/>
      <c r="MTG217" s="37"/>
      <c r="MTH217" s="37"/>
      <c r="MTI217" s="37"/>
      <c r="MTJ217" s="37"/>
      <c r="MTK217" s="37"/>
      <c r="MTL217" s="37"/>
      <c r="MTM217" s="37"/>
      <c r="MTN217" s="37"/>
      <c r="MTO217" s="37"/>
      <c r="MTP217" s="37"/>
      <c r="MTQ217" s="37"/>
      <c r="MTR217" s="37"/>
      <c r="MTS217" s="37"/>
      <c r="MTT217" s="37"/>
      <c r="MTU217" s="37"/>
      <c r="MTV217" s="37"/>
      <c r="MTW217" s="37"/>
      <c r="MTX217" s="37"/>
      <c r="MTY217" s="37"/>
      <c r="MTZ217" s="37"/>
      <c r="MUA217" s="37"/>
      <c r="MUB217" s="37"/>
      <c r="MUC217" s="37"/>
      <c r="MUD217" s="37"/>
      <c r="MUE217" s="37"/>
      <c r="MUF217" s="37"/>
      <c r="MUG217" s="37"/>
      <c r="MUH217" s="37"/>
      <c r="MUI217" s="37"/>
      <c r="MUJ217" s="37"/>
      <c r="MUK217" s="37"/>
      <c r="MUL217" s="37"/>
      <c r="MUM217" s="37"/>
      <c r="MUN217" s="37"/>
      <c r="MUO217" s="37"/>
      <c r="MUP217" s="37"/>
      <c r="MUQ217" s="37"/>
      <c r="MUR217" s="37"/>
      <c r="MUS217" s="37"/>
      <c r="MUT217" s="37"/>
      <c r="MUU217" s="37"/>
      <c r="MUV217" s="37"/>
      <c r="MUW217" s="37"/>
      <c r="MUX217" s="37"/>
      <c r="MUY217" s="37"/>
      <c r="MUZ217" s="37"/>
      <c r="MVA217" s="37"/>
      <c r="MVB217" s="37"/>
      <c r="MVC217" s="37"/>
      <c r="MVD217" s="37"/>
      <c r="MVE217" s="37"/>
      <c r="MVF217" s="37"/>
      <c r="MVG217" s="37"/>
      <c r="MVH217" s="37"/>
      <c r="MVI217" s="37"/>
      <c r="MVJ217" s="37"/>
      <c r="MVK217" s="37"/>
      <c r="MVL217" s="37"/>
      <c r="MVM217" s="37"/>
      <c r="MVN217" s="37"/>
      <c r="MVO217" s="37"/>
      <c r="MVP217" s="37"/>
      <c r="MVQ217" s="37"/>
      <c r="MVR217" s="37"/>
      <c r="MVS217" s="37"/>
      <c r="MVT217" s="37"/>
      <c r="MVU217" s="37"/>
      <c r="MVV217" s="37"/>
      <c r="MVW217" s="37"/>
      <c r="MVX217" s="37"/>
      <c r="MVY217" s="37"/>
      <c r="MVZ217" s="37"/>
      <c r="MWA217" s="37"/>
      <c r="MWB217" s="37"/>
      <c r="MWC217" s="37"/>
      <c r="MWD217" s="37"/>
      <c r="MWE217" s="37"/>
      <c r="MWF217" s="37"/>
      <c r="MWG217" s="37"/>
      <c r="MWH217" s="37"/>
      <c r="MWI217" s="37"/>
      <c r="MWJ217" s="37"/>
      <c r="MWK217" s="37"/>
      <c r="MWL217" s="37"/>
      <c r="MWM217" s="37"/>
      <c r="MWN217" s="37"/>
      <c r="MWO217" s="37"/>
      <c r="MWP217" s="37"/>
      <c r="MWQ217" s="37"/>
      <c r="MWR217" s="37"/>
      <c r="MWS217" s="37"/>
      <c r="MWT217" s="37"/>
      <c r="MWU217" s="37"/>
      <c r="MWV217" s="37"/>
      <c r="MWW217" s="37"/>
      <c r="MWX217" s="37"/>
      <c r="MWY217" s="37"/>
      <c r="MWZ217" s="37"/>
      <c r="MXA217" s="37"/>
      <c r="MXB217" s="37"/>
      <c r="MXC217" s="37"/>
      <c r="MXD217" s="37"/>
      <c r="MXE217" s="37"/>
      <c r="MXF217" s="37"/>
      <c r="MXG217" s="37"/>
      <c r="MXH217" s="37"/>
      <c r="MXI217" s="37"/>
      <c r="MXJ217" s="37"/>
      <c r="MXK217" s="37"/>
      <c r="MXL217" s="37"/>
      <c r="MXM217" s="37"/>
      <c r="MXN217" s="37"/>
      <c r="MXO217" s="37"/>
      <c r="MXP217" s="37"/>
      <c r="MXQ217" s="37"/>
      <c r="MXR217" s="37"/>
      <c r="MXS217" s="37"/>
      <c r="MXT217" s="37"/>
      <c r="MXU217" s="37"/>
      <c r="MXV217" s="37"/>
      <c r="MXW217" s="37"/>
      <c r="MXX217" s="37"/>
      <c r="MXY217" s="37"/>
      <c r="MXZ217" s="37"/>
      <c r="MYA217" s="37"/>
      <c r="MYB217" s="37"/>
      <c r="MYC217" s="37"/>
      <c r="MYD217" s="37"/>
      <c r="MYE217" s="37"/>
      <c r="MYF217" s="37"/>
      <c r="MYG217" s="37"/>
      <c r="MYH217" s="37"/>
      <c r="MYI217" s="37"/>
      <c r="MYJ217" s="37"/>
      <c r="MYK217" s="37"/>
      <c r="MYL217" s="37"/>
      <c r="MYM217" s="37"/>
      <c r="MYN217" s="37"/>
      <c r="MYO217" s="37"/>
      <c r="MYP217" s="37"/>
      <c r="MYQ217" s="37"/>
      <c r="MYR217" s="37"/>
      <c r="MYS217" s="37"/>
      <c r="MYT217" s="37"/>
      <c r="MYU217" s="37"/>
      <c r="MYV217" s="37"/>
      <c r="MYW217" s="37"/>
      <c r="MYX217" s="37"/>
      <c r="MYY217" s="37"/>
      <c r="MYZ217" s="37"/>
      <c r="MZA217" s="37"/>
      <c r="MZB217" s="37"/>
      <c r="MZC217" s="37"/>
      <c r="MZD217" s="37"/>
      <c r="MZE217" s="37"/>
      <c r="MZF217" s="37"/>
      <c r="MZG217" s="37"/>
      <c r="MZH217" s="37"/>
      <c r="MZI217" s="37"/>
      <c r="MZJ217" s="37"/>
      <c r="MZK217" s="37"/>
      <c r="MZL217" s="37"/>
      <c r="MZM217" s="37"/>
      <c r="MZN217" s="37"/>
      <c r="MZO217" s="37"/>
      <c r="MZP217" s="37"/>
      <c r="MZQ217" s="37"/>
      <c r="MZR217" s="37"/>
      <c r="MZS217" s="37"/>
      <c r="MZT217" s="37"/>
      <c r="MZU217" s="37"/>
      <c r="MZV217" s="37"/>
      <c r="MZW217" s="37"/>
      <c r="MZX217" s="37"/>
      <c r="MZY217" s="37"/>
      <c r="MZZ217" s="37"/>
      <c r="NAA217" s="37"/>
      <c r="NAB217" s="37"/>
      <c r="NAC217" s="37"/>
      <c r="NAD217" s="37"/>
      <c r="NAE217" s="37"/>
      <c r="NAF217" s="37"/>
      <c r="NAG217" s="37"/>
      <c r="NAH217" s="37"/>
      <c r="NAI217" s="37"/>
      <c r="NAJ217" s="37"/>
      <c r="NAK217" s="37"/>
      <c r="NAL217" s="37"/>
      <c r="NAM217" s="37"/>
      <c r="NAN217" s="37"/>
      <c r="NAO217" s="37"/>
      <c r="NAP217" s="37"/>
      <c r="NAQ217" s="37"/>
      <c r="NAR217" s="37"/>
      <c r="NAS217" s="37"/>
      <c r="NAT217" s="37"/>
      <c r="NAU217" s="37"/>
      <c r="NAV217" s="37"/>
      <c r="NAW217" s="37"/>
      <c r="NAX217" s="37"/>
      <c r="NAY217" s="37"/>
      <c r="NAZ217" s="37"/>
      <c r="NBA217" s="37"/>
      <c r="NBB217" s="37"/>
      <c r="NBC217" s="37"/>
      <c r="NBD217" s="37"/>
      <c r="NBE217" s="37"/>
      <c r="NBF217" s="37"/>
      <c r="NBG217" s="37"/>
      <c r="NBH217" s="37"/>
      <c r="NBI217" s="37"/>
      <c r="NBJ217" s="37"/>
      <c r="NBK217" s="37"/>
      <c r="NBL217" s="37"/>
      <c r="NBM217" s="37"/>
      <c r="NBN217" s="37"/>
      <c r="NBO217" s="37"/>
      <c r="NBP217" s="37"/>
      <c r="NBQ217" s="37"/>
      <c r="NBR217" s="37"/>
      <c r="NBS217" s="37"/>
      <c r="NBT217" s="37"/>
      <c r="NBU217" s="37"/>
      <c r="NBV217" s="37"/>
      <c r="NBW217" s="37"/>
      <c r="NBX217" s="37"/>
      <c r="NBY217" s="37"/>
      <c r="NBZ217" s="37"/>
      <c r="NCA217" s="37"/>
      <c r="NCB217" s="37"/>
      <c r="NCC217" s="37"/>
      <c r="NCD217" s="37"/>
      <c r="NCE217" s="37"/>
      <c r="NCF217" s="37"/>
      <c r="NCG217" s="37"/>
      <c r="NCH217" s="37"/>
      <c r="NCI217" s="37"/>
      <c r="NCJ217" s="37"/>
      <c r="NCK217" s="37"/>
      <c r="NCL217" s="37"/>
      <c r="NCM217" s="37"/>
      <c r="NCN217" s="37"/>
      <c r="NCO217" s="37"/>
      <c r="NCP217" s="37"/>
      <c r="NCQ217" s="37"/>
      <c r="NCR217" s="37"/>
      <c r="NCS217" s="37"/>
      <c r="NCT217" s="37"/>
      <c r="NCU217" s="37"/>
      <c r="NCV217" s="37"/>
      <c r="NCW217" s="37"/>
      <c r="NCX217" s="37"/>
      <c r="NCY217" s="37"/>
      <c r="NCZ217" s="37"/>
      <c r="NDA217" s="37"/>
      <c r="NDB217" s="37"/>
      <c r="NDC217" s="37"/>
      <c r="NDD217" s="37"/>
      <c r="NDE217" s="37"/>
      <c r="NDF217" s="37"/>
      <c r="NDG217" s="37"/>
      <c r="NDH217" s="37"/>
      <c r="NDI217" s="37"/>
      <c r="NDJ217" s="37"/>
      <c r="NDK217" s="37"/>
      <c r="NDL217" s="37"/>
      <c r="NDM217" s="37"/>
      <c r="NDN217" s="37"/>
      <c r="NDO217" s="37"/>
      <c r="NDP217" s="37"/>
      <c r="NDQ217" s="37"/>
      <c r="NDR217" s="37"/>
      <c r="NDS217" s="37"/>
      <c r="NDT217" s="37"/>
      <c r="NDU217" s="37"/>
      <c r="NDV217" s="37"/>
      <c r="NDW217" s="37"/>
      <c r="NDX217" s="37"/>
      <c r="NDY217" s="37"/>
      <c r="NDZ217" s="37"/>
      <c r="NEA217" s="37"/>
      <c r="NEB217" s="37"/>
      <c r="NEC217" s="37"/>
      <c r="NED217" s="37"/>
      <c r="NEE217" s="37"/>
      <c r="NEF217" s="37"/>
      <c r="NEG217" s="37"/>
      <c r="NEH217" s="37"/>
      <c r="NEI217" s="37"/>
      <c r="NEJ217" s="37"/>
      <c r="NEK217" s="37"/>
      <c r="NEL217" s="37"/>
      <c r="NEM217" s="37"/>
      <c r="NEN217" s="37"/>
      <c r="NEO217" s="37"/>
      <c r="NEP217" s="37"/>
      <c r="NEQ217" s="37"/>
      <c r="NER217" s="37"/>
      <c r="NES217" s="37"/>
      <c r="NET217" s="37"/>
      <c r="NEU217" s="37"/>
      <c r="NEV217" s="37"/>
      <c r="NEW217" s="37"/>
      <c r="NEX217" s="37"/>
      <c r="NEY217" s="37"/>
      <c r="NEZ217" s="37"/>
      <c r="NFA217" s="37"/>
      <c r="NFB217" s="37"/>
      <c r="NFC217" s="37"/>
      <c r="NFD217" s="37"/>
      <c r="NFE217" s="37"/>
      <c r="NFF217" s="37"/>
      <c r="NFG217" s="37"/>
      <c r="NFH217" s="37"/>
      <c r="NFI217" s="37"/>
      <c r="NFJ217" s="37"/>
      <c r="NFK217" s="37"/>
      <c r="NFL217" s="37"/>
      <c r="NFM217" s="37"/>
      <c r="NFN217" s="37"/>
      <c r="NFO217" s="37"/>
      <c r="NFP217" s="37"/>
      <c r="NFQ217" s="37"/>
      <c r="NFR217" s="37"/>
      <c r="NFS217" s="37"/>
      <c r="NFT217" s="37"/>
      <c r="NFU217" s="37"/>
      <c r="NFV217" s="37"/>
      <c r="NFW217" s="37"/>
      <c r="NFX217" s="37"/>
      <c r="NFY217" s="37"/>
      <c r="NFZ217" s="37"/>
      <c r="NGA217" s="37"/>
      <c r="NGB217" s="37"/>
      <c r="NGC217" s="37"/>
      <c r="NGD217" s="37"/>
      <c r="NGE217" s="37"/>
      <c r="NGF217" s="37"/>
      <c r="NGG217" s="37"/>
      <c r="NGH217" s="37"/>
      <c r="NGI217" s="37"/>
      <c r="NGJ217" s="37"/>
      <c r="NGK217" s="37"/>
      <c r="NGL217" s="37"/>
      <c r="NGM217" s="37"/>
      <c r="NGN217" s="37"/>
      <c r="NGO217" s="37"/>
      <c r="NGP217" s="37"/>
      <c r="NGQ217" s="37"/>
      <c r="NGR217" s="37"/>
      <c r="NGS217" s="37"/>
      <c r="NGT217" s="37"/>
      <c r="NGU217" s="37"/>
      <c r="NGV217" s="37"/>
      <c r="NGW217" s="37"/>
      <c r="NGX217" s="37"/>
      <c r="NGY217" s="37"/>
      <c r="NGZ217" s="37"/>
      <c r="NHA217" s="37"/>
      <c r="NHB217" s="37"/>
      <c r="NHC217" s="37"/>
      <c r="NHD217" s="37"/>
      <c r="NHE217" s="37"/>
      <c r="NHF217" s="37"/>
      <c r="NHG217" s="37"/>
      <c r="NHH217" s="37"/>
      <c r="NHI217" s="37"/>
      <c r="NHJ217" s="37"/>
      <c r="NHK217" s="37"/>
      <c r="NHL217" s="37"/>
      <c r="NHM217" s="37"/>
      <c r="NHN217" s="37"/>
      <c r="NHO217" s="37"/>
      <c r="NHP217" s="37"/>
      <c r="NHQ217" s="37"/>
      <c r="NHR217" s="37"/>
      <c r="NHS217" s="37"/>
      <c r="NHT217" s="37"/>
      <c r="NHU217" s="37"/>
      <c r="NHV217" s="37"/>
      <c r="NHW217" s="37"/>
      <c r="NHX217" s="37"/>
      <c r="NHY217" s="37"/>
      <c r="NHZ217" s="37"/>
      <c r="NIA217" s="37"/>
      <c r="NIB217" s="37"/>
      <c r="NIC217" s="37"/>
      <c r="NID217" s="37"/>
      <c r="NIE217" s="37"/>
      <c r="NIF217" s="37"/>
      <c r="NIG217" s="37"/>
      <c r="NIH217" s="37"/>
      <c r="NII217" s="37"/>
      <c r="NIJ217" s="37"/>
      <c r="NIK217" s="37"/>
      <c r="NIL217" s="37"/>
      <c r="NIM217" s="37"/>
      <c r="NIN217" s="37"/>
      <c r="NIO217" s="37"/>
      <c r="NIP217" s="37"/>
      <c r="NIQ217" s="37"/>
      <c r="NIR217" s="37"/>
      <c r="NIS217" s="37"/>
      <c r="NIT217" s="37"/>
      <c r="NIU217" s="37"/>
      <c r="NIV217" s="37"/>
      <c r="NIW217" s="37"/>
      <c r="NIX217" s="37"/>
      <c r="NIY217" s="37"/>
      <c r="NIZ217" s="37"/>
      <c r="NJA217" s="37"/>
      <c r="NJB217" s="37"/>
      <c r="NJC217" s="37"/>
      <c r="NJD217" s="37"/>
      <c r="NJE217" s="37"/>
      <c r="NJF217" s="37"/>
      <c r="NJG217" s="37"/>
      <c r="NJH217" s="37"/>
      <c r="NJI217" s="37"/>
      <c r="NJJ217" s="37"/>
      <c r="NJK217" s="37"/>
      <c r="NJL217" s="37"/>
      <c r="NJM217" s="37"/>
      <c r="NJN217" s="37"/>
      <c r="NJO217" s="37"/>
      <c r="NJP217" s="37"/>
      <c r="NJQ217" s="37"/>
      <c r="NJR217" s="37"/>
      <c r="NJS217" s="37"/>
      <c r="NJT217" s="37"/>
      <c r="NJU217" s="37"/>
      <c r="NJV217" s="37"/>
      <c r="NJW217" s="37"/>
      <c r="NJX217" s="37"/>
      <c r="NJY217" s="37"/>
      <c r="NJZ217" s="37"/>
      <c r="NKA217" s="37"/>
      <c r="NKB217" s="37"/>
      <c r="NKC217" s="37"/>
      <c r="NKD217" s="37"/>
      <c r="NKE217" s="37"/>
      <c r="NKF217" s="37"/>
      <c r="NKG217" s="37"/>
      <c r="NKH217" s="37"/>
      <c r="NKI217" s="37"/>
      <c r="NKJ217" s="37"/>
      <c r="NKK217" s="37"/>
      <c r="NKL217" s="37"/>
      <c r="NKM217" s="37"/>
      <c r="NKN217" s="37"/>
      <c r="NKO217" s="37"/>
      <c r="NKP217" s="37"/>
      <c r="NKQ217" s="37"/>
      <c r="NKR217" s="37"/>
      <c r="NKS217" s="37"/>
      <c r="NKT217" s="37"/>
      <c r="NKU217" s="37"/>
      <c r="NKV217" s="37"/>
      <c r="NKW217" s="37"/>
      <c r="NKX217" s="37"/>
      <c r="NKY217" s="37"/>
      <c r="NKZ217" s="37"/>
      <c r="NLA217" s="37"/>
      <c r="NLB217" s="37"/>
      <c r="NLC217" s="37"/>
      <c r="NLD217" s="37"/>
      <c r="NLE217" s="37"/>
      <c r="NLF217" s="37"/>
      <c r="NLG217" s="37"/>
      <c r="NLH217" s="37"/>
      <c r="NLI217" s="37"/>
      <c r="NLJ217" s="37"/>
      <c r="NLK217" s="37"/>
      <c r="NLL217" s="37"/>
      <c r="NLM217" s="37"/>
      <c r="NLN217" s="37"/>
      <c r="NLO217" s="37"/>
      <c r="NLP217" s="37"/>
      <c r="NLQ217" s="37"/>
      <c r="NLR217" s="37"/>
      <c r="NLS217" s="37"/>
      <c r="NLT217" s="37"/>
      <c r="NLU217" s="37"/>
      <c r="NLV217" s="37"/>
      <c r="NLW217" s="37"/>
      <c r="NLX217" s="37"/>
      <c r="NLY217" s="37"/>
      <c r="NLZ217" s="37"/>
      <c r="NMA217" s="37"/>
      <c r="NMB217" s="37"/>
      <c r="NMC217" s="37"/>
      <c r="NMD217" s="37"/>
      <c r="NME217" s="37"/>
      <c r="NMF217" s="37"/>
      <c r="NMG217" s="37"/>
      <c r="NMH217" s="37"/>
      <c r="NMI217" s="37"/>
      <c r="NMJ217" s="37"/>
      <c r="NMK217" s="37"/>
      <c r="NML217" s="37"/>
      <c r="NMM217" s="37"/>
      <c r="NMN217" s="37"/>
      <c r="NMO217" s="37"/>
      <c r="NMP217" s="37"/>
      <c r="NMQ217" s="37"/>
      <c r="NMR217" s="37"/>
      <c r="NMS217" s="37"/>
      <c r="NMT217" s="37"/>
      <c r="NMU217" s="37"/>
      <c r="NMV217" s="37"/>
      <c r="NMW217" s="37"/>
      <c r="NMX217" s="37"/>
      <c r="NMY217" s="37"/>
      <c r="NMZ217" s="37"/>
      <c r="NNA217" s="37"/>
      <c r="NNB217" s="37"/>
      <c r="NNC217" s="37"/>
      <c r="NND217" s="37"/>
      <c r="NNE217" s="37"/>
      <c r="NNF217" s="37"/>
      <c r="NNG217" s="37"/>
      <c r="NNH217" s="37"/>
      <c r="NNI217" s="37"/>
      <c r="NNJ217" s="37"/>
      <c r="NNK217" s="37"/>
      <c r="NNL217" s="37"/>
      <c r="NNM217" s="37"/>
      <c r="NNN217" s="37"/>
      <c r="NNO217" s="37"/>
      <c r="NNP217" s="37"/>
      <c r="NNQ217" s="37"/>
      <c r="NNR217" s="37"/>
      <c r="NNS217" s="37"/>
      <c r="NNT217" s="37"/>
      <c r="NNU217" s="37"/>
      <c r="NNV217" s="37"/>
      <c r="NNW217" s="37"/>
      <c r="NNX217" s="37"/>
      <c r="NNY217" s="37"/>
      <c r="NNZ217" s="37"/>
      <c r="NOA217" s="37"/>
      <c r="NOB217" s="37"/>
      <c r="NOC217" s="37"/>
      <c r="NOD217" s="37"/>
      <c r="NOE217" s="37"/>
      <c r="NOF217" s="37"/>
      <c r="NOG217" s="37"/>
      <c r="NOH217" s="37"/>
      <c r="NOI217" s="37"/>
      <c r="NOJ217" s="37"/>
      <c r="NOK217" s="37"/>
      <c r="NOL217" s="37"/>
      <c r="NOM217" s="37"/>
      <c r="NON217" s="37"/>
      <c r="NOO217" s="37"/>
      <c r="NOP217" s="37"/>
      <c r="NOQ217" s="37"/>
      <c r="NOR217" s="37"/>
      <c r="NOS217" s="37"/>
      <c r="NOT217" s="37"/>
      <c r="NOU217" s="37"/>
      <c r="NOV217" s="37"/>
      <c r="NOW217" s="37"/>
      <c r="NOX217" s="37"/>
      <c r="NOY217" s="37"/>
      <c r="NOZ217" s="37"/>
      <c r="NPA217" s="37"/>
      <c r="NPB217" s="37"/>
      <c r="NPC217" s="37"/>
      <c r="NPD217" s="37"/>
      <c r="NPE217" s="37"/>
      <c r="NPF217" s="37"/>
      <c r="NPG217" s="37"/>
      <c r="NPH217" s="37"/>
      <c r="NPI217" s="37"/>
      <c r="NPJ217" s="37"/>
      <c r="NPK217" s="37"/>
      <c r="NPL217" s="37"/>
      <c r="NPM217" s="37"/>
      <c r="NPN217" s="37"/>
      <c r="NPO217" s="37"/>
      <c r="NPP217" s="37"/>
      <c r="NPQ217" s="37"/>
      <c r="NPR217" s="37"/>
      <c r="NPS217" s="37"/>
      <c r="NPT217" s="37"/>
      <c r="NPU217" s="37"/>
      <c r="NPV217" s="37"/>
      <c r="NPW217" s="37"/>
      <c r="NPX217" s="37"/>
      <c r="NPY217" s="37"/>
      <c r="NPZ217" s="37"/>
      <c r="NQA217" s="37"/>
      <c r="NQB217" s="37"/>
      <c r="NQC217" s="37"/>
      <c r="NQD217" s="37"/>
      <c r="NQE217" s="37"/>
      <c r="NQF217" s="37"/>
      <c r="NQG217" s="37"/>
      <c r="NQH217" s="37"/>
      <c r="NQI217" s="37"/>
      <c r="NQJ217" s="37"/>
      <c r="NQK217" s="37"/>
      <c r="NQL217" s="37"/>
      <c r="NQM217" s="37"/>
      <c r="NQN217" s="37"/>
      <c r="NQO217" s="37"/>
      <c r="NQP217" s="37"/>
      <c r="NQQ217" s="37"/>
      <c r="NQR217" s="37"/>
      <c r="NQS217" s="37"/>
      <c r="NQT217" s="37"/>
      <c r="NQU217" s="37"/>
      <c r="NQV217" s="37"/>
      <c r="NQW217" s="37"/>
      <c r="NQX217" s="37"/>
      <c r="NQY217" s="37"/>
      <c r="NQZ217" s="37"/>
      <c r="NRA217" s="37"/>
      <c r="NRB217" s="37"/>
      <c r="NRC217" s="37"/>
      <c r="NRD217" s="37"/>
      <c r="NRE217" s="37"/>
      <c r="NRF217" s="37"/>
      <c r="NRG217" s="37"/>
      <c r="NRH217" s="37"/>
      <c r="NRI217" s="37"/>
      <c r="NRJ217" s="37"/>
      <c r="NRK217" s="37"/>
      <c r="NRL217" s="37"/>
      <c r="NRM217" s="37"/>
      <c r="NRN217" s="37"/>
      <c r="NRO217" s="37"/>
      <c r="NRP217" s="37"/>
      <c r="NRQ217" s="37"/>
      <c r="NRR217" s="37"/>
      <c r="NRS217" s="37"/>
      <c r="NRT217" s="37"/>
      <c r="NRU217" s="37"/>
      <c r="NRV217" s="37"/>
      <c r="NRW217" s="37"/>
      <c r="NRX217" s="37"/>
      <c r="NRY217" s="37"/>
      <c r="NRZ217" s="37"/>
      <c r="NSA217" s="37"/>
      <c r="NSB217" s="37"/>
      <c r="NSC217" s="37"/>
      <c r="NSD217" s="37"/>
      <c r="NSE217" s="37"/>
      <c r="NSF217" s="37"/>
      <c r="NSG217" s="37"/>
      <c r="NSH217" s="37"/>
      <c r="NSI217" s="37"/>
      <c r="NSJ217" s="37"/>
      <c r="NSK217" s="37"/>
      <c r="NSL217" s="37"/>
      <c r="NSM217" s="37"/>
      <c r="NSN217" s="37"/>
      <c r="NSO217" s="37"/>
      <c r="NSP217" s="37"/>
      <c r="NSQ217" s="37"/>
      <c r="NSR217" s="37"/>
      <c r="NSS217" s="37"/>
      <c r="NST217" s="37"/>
      <c r="NSU217" s="37"/>
      <c r="NSV217" s="37"/>
      <c r="NSW217" s="37"/>
      <c r="NSX217" s="37"/>
      <c r="NSY217" s="37"/>
      <c r="NSZ217" s="37"/>
      <c r="NTA217" s="37"/>
      <c r="NTB217" s="37"/>
      <c r="NTC217" s="37"/>
      <c r="NTD217" s="37"/>
      <c r="NTE217" s="37"/>
      <c r="NTF217" s="37"/>
      <c r="NTG217" s="37"/>
      <c r="NTH217" s="37"/>
      <c r="NTI217" s="37"/>
      <c r="NTJ217" s="37"/>
      <c r="NTK217" s="37"/>
      <c r="NTL217" s="37"/>
      <c r="NTM217" s="37"/>
      <c r="NTN217" s="37"/>
      <c r="NTO217" s="37"/>
      <c r="NTP217" s="37"/>
      <c r="NTQ217" s="37"/>
      <c r="NTR217" s="37"/>
      <c r="NTS217" s="37"/>
      <c r="NTT217" s="37"/>
      <c r="NTU217" s="37"/>
      <c r="NTV217" s="37"/>
      <c r="NTW217" s="37"/>
      <c r="NTX217" s="37"/>
      <c r="NTY217" s="37"/>
      <c r="NTZ217" s="37"/>
      <c r="NUA217" s="37"/>
      <c r="NUB217" s="37"/>
      <c r="NUC217" s="37"/>
      <c r="NUD217" s="37"/>
      <c r="NUE217" s="37"/>
      <c r="NUF217" s="37"/>
      <c r="NUG217" s="37"/>
      <c r="NUH217" s="37"/>
      <c r="NUI217" s="37"/>
      <c r="NUJ217" s="37"/>
      <c r="NUK217" s="37"/>
      <c r="NUL217" s="37"/>
      <c r="NUM217" s="37"/>
      <c r="NUN217" s="37"/>
      <c r="NUO217" s="37"/>
      <c r="NUP217" s="37"/>
      <c r="NUQ217" s="37"/>
      <c r="NUR217" s="37"/>
      <c r="NUS217" s="37"/>
      <c r="NUT217" s="37"/>
      <c r="NUU217" s="37"/>
      <c r="NUV217" s="37"/>
      <c r="NUW217" s="37"/>
      <c r="NUX217" s="37"/>
      <c r="NUY217" s="37"/>
      <c r="NUZ217" s="37"/>
      <c r="NVA217" s="37"/>
      <c r="NVB217" s="37"/>
      <c r="NVC217" s="37"/>
      <c r="NVD217" s="37"/>
      <c r="NVE217" s="37"/>
      <c r="NVF217" s="37"/>
      <c r="NVG217" s="37"/>
      <c r="NVH217" s="37"/>
      <c r="NVI217" s="37"/>
      <c r="NVJ217" s="37"/>
      <c r="NVK217" s="37"/>
      <c r="NVL217" s="37"/>
      <c r="NVM217" s="37"/>
      <c r="NVN217" s="37"/>
      <c r="NVO217" s="37"/>
      <c r="NVP217" s="37"/>
      <c r="NVQ217" s="37"/>
      <c r="NVR217" s="37"/>
      <c r="NVS217" s="37"/>
      <c r="NVT217" s="37"/>
      <c r="NVU217" s="37"/>
      <c r="NVV217" s="37"/>
      <c r="NVW217" s="37"/>
      <c r="NVX217" s="37"/>
      <c r="NVY217" s="37"/>
      <c r="NVZ217" s="37"/>
      <c r="NWA217" s="37"/>
      <c r="NWB217" s="37"/>
      <c r="NWC217" s="37"/>
      <c r="NWD217" s="37"/>
      <c r="NWE217" s="37"/>
      <c r="NWF217" s="37"/>
      <c r="NWG217" s="37"/>
      <c r="NWH217" s="37"/>
      <c r="NWI217" s="37"/>
      <c r="NWJ217" s="37"/>
      <c r="NWK217" s="37"/>
      <c r="NWL217" s="37"/>
      <c r="NWM217" s="37"/>
      <c r="NWN217" s="37"/>
      <c r="NWO217" s="37"/>
      <c r="NWP217" s="37"/>
      <c r="NWQ217" s="37"/>
      <c r="NWR217" s="37"/>
      <c r="NWS217" s="37"/>
      <c r="NWT217" s="37"/>
      <c r="NWU217" s="37"/>
      <c r="NWV217" s="37"/>
      <c r="NWW217" s="37"/>
      <c r="NWX217" s="37"/>
      <c r="NWY217" s="37"/>
      <c r="NWZ217" s="37"/>
      <c r="NXA217" s="37"/>
      <c r="NXB217" s="37"/>
      <c r="NXC217" s="37"/>
      <c r="NXD217" s="37"/>
      <c r="NXE217" s="37"/>
      <c r="NXF217" s="37"/>
      <c r="NXG217" s="37"/>
      <c r="NXH217" s="37"/>
      <c r="NXI217" s="37"/>
      <c r="NXJ217" s="37"/>
      <c r="NXK217" s="37"/>
      <c r="NXL217" s="37"/>
      <c r="NXM217" s="37"/>
      <c r="NXN217" s="37"/>
      <c r="NXO217" s="37"/>
      <c r="NXP217" s="37"/>
      <c r="NXQ217" s="37"/>
      <c r="NXR217" s="37"/>
      <c r="NXS217" s="37"/>
      <c r="NXT217" s="37"/>
      <c r="NXU217" s="37"/>
      <c r="NXV217" s="37"/>
      <c r="NXW217" s="37"/>
      <c r="NXX217" s="37"/>
      <c r="NXY217" s="37"/>
      <c r="NXZ217" s="37"/>
      <c r="NYA217" s="37"/>
      <c r="NYB217" s="37"/>
      <c r="NYC217" s="37"/>
      <c r="NYD217" s="37"/>
      <c r="NYE217" s="37"/>
      <c r="NYF217" s="37"/>
      <c r="NYG217" s="37"/>
      <c r="NYH217" s="37"/>
      <c r="NYI217" s="37"/>
      <c r="NYJ217" s="37"/>
      <c r="NYK217" s="37"/>
      <c r="NYL217" s="37"/>
      <c r="NYM217" s="37"/>
      <c r="NYN217" s="37"/>
      <c r="NYO217" s="37"/>
      <c r="NYP217" s="37"/>
      <c r="NYQ217" s="37"/>
      <c r="NYR217" s="37"/>
      <c r="NYS217" s="37"/>
      <c r="NYT217" s="37"/>
      <c r="NYU217" s="37"/>
      <c r="NYV217" s="37"/>
      <c r="NYW217" s="37"/>
      <c r="NYX217" s="37"/>
      <c r="NYY217" s="37"/>
      <c r="NYZ217" s="37"/>
      <c r="NZA217" s="37"/>
      <c r="NZB217" s="37"/>
      <c r="NZC217" s="37"/>
      <c r="NZD217" s="37"/>
      <c r="NZE217" s="37"/>
      <c r="NZF217" s="37"/>
      <c r="NZG217" s="37"/>
      <c r="NZH217" s="37"/>
      <c r="NZI217" s="37"/>
      <c r="NZJ217" s="37"/>
      <c r="NZK217" s="37"/>
      <c r="NZL217" s="37"/>
      <c r="NZM217" s="37"/>
      <c r="NZN217" s="37"/>
      <c r="NZO217" s="37"/>
      <c r="NZP217" s="37"/>
      <c r="NZQ217" s="37"/>
      <c r="NZR217" s="37"/>
      <c r="NZS217" s="37"/>
      <c r="NZT217" s="37"/>
      <c r="NZU217" s="37"/>
      <c r="NZV217" s="37"/>
      <c r="NZW217" s="37"/>
      <c r="NZX217" s="37"/>
      <c r="NZY217" s="37"/>
      <c r="NZZ217" s="37"/>
      <c r="OAA217" s="37"/>
      <c r="OAB217" s="37"/>
      <c r="OAC217" s="37"/>
      <c r="OAD217" s="37"/>
      <c r="OAE217" s="37"/>
      <c r="OAF217" s="37"/>
      <c r="OAG217" s="37"/>
      <c r="OAH217" s="37"/>
      <c r="OAI217" s="37"/>
      <c r="OAJ217" s="37"/>
      <c r="OAK217" s="37"/>
      <c r="OAL217" s="37"/>
      <c r="OAM217" s="37"/>
      <c r="OAN217" s="37"/>
      <c r="OAO217" s="37"/>
      <c r="OAP217" s="37"/>
      <c r="OAQ217" s="37"/>
      <c r="OAR217" s="37"/>
      <c r="OAS217" s="37"/>
      <c r="OAT217" s="37"/>
      <c r="OAU217" s="37"/>
      <c r="OAV217" s="37"/>
      <c r="OAW217" s="37"/>
      <c r="OAX217" s="37"/>
      <c r="OAY217" s="37"/>
      <c r="OAZ217" s="37"/>
      <c r="OBA217" s="37"/>
      <c r="OBB217" s="37"/>
      <c r="OBC217" s="37"/>
      <c r="OBD217" s="37"/>
      <c r="OBE217" s="37"/>
      <c r="OBF217" s="37"/>
      <c r="OBG217" s="37"/>
      <c r="OBH217" s="37"/>
      <c r="OBI217" s="37"/>
      <c r="OBJ217" s="37"/>
      <c r="OBK217" s="37"/>
      <c r="OBL217" s="37"/>
      <c r="OBM217" s="37"/>
      <c r="OBN217" s="37"/>
      <c r="OBO217" s="37"/>
      <c r="OBP217" s="37"/>
      <c r="OBQ217" s="37"/>
      <c r="OBR217" s="37"/>
      <c r="OBS217" s="37"/>
      <c r="OBT217" s="37"/>
      <c r="OBU217" s="37"/>
      <c r="OBV217" s="37"/>
      <c r="OBW217" s="37"/>
      <c r="OBX217" s="37"/>
      <c r="OBY217" s="37"/>
      <c r="OBZ217" s="37"/>
      <c r="OCA217" s="37"/>
      <c r="OCB217" s="37"/>
      <c r="OCC217" s="37"/>
      <c r="OCD217" s="37"/>
      <c r="OCE217" s="37"/>
      <c r="OCF217" s="37"/>
      <c r="OCG217" s="37"/>
      <c r="OCH217" s="37"/>
      <c r="OCI217" s="37"/>
      <c r="OCJ217" s="37"/>
      <c r="OCK217" s="37"/>
      <c r="OCL217" s="37"/>
      <c r="OCM217" s="37"/>
      <c r="OCN217" s="37"/>
      <c r="OCO217" s="37"/>
      <c r="OCP217" s="37"/>
      <c r="OCQ217" s="37"/>
      <c r="OCR217" s="37"/>
      <c r="OCS217" s="37"/>
      <c r="OCT217" s="37"/>
      <c r="OCU217" s="37"/>
      <c r="OCV217" s="37"/>
      <c r="OCW217" s="37"/>
      <c r="OCX217" s="37"/>
      <c r="OCY217" s="37"/>
      <c r="OCZ217" s="37"/>
      <c r="ODA217" s="37"/>
      <c r="ODB217" s="37"/>
      <c r="ODC217" s="37"/>
      <c r="ODD217" s="37"/>
      <c r="ODE217" s="37"/>
      <c r="ODF217" s="37"/>
      <c r="ODG217" s="37"/>
      <c r="ODH217" s="37"/>
      <c r="ODI217" s="37"/>
      <c r="ODJ217" s="37"/>
      <c r="ODK217" s="37"/>
      <c r="ODL217" s="37"/>
      <c r="ODM217" s="37"/>
      <c r="ODN217" s="37"/>
      <c r="ODO217" s="37"/>
      <c r="ODP217" s="37"/>
      <c r="ODQ217" s="37"/>
      <c r="ODR217" s="37"/>
      <c r="ODS217" s="37"/>
      <c r="ODT217" s="37"/>
      <c r="ODU217" s="37"/>
      <c r="ODV217" s="37"/>
      <c r="ODW217" s="37"/>
      <c r="ODX217" s="37"/>
      <c r="ODY217" s="37"/>
      <c r="ODZ217" s="37"/>
      <c r="OEA217" s="37"/>
      <c r="OEB217" s="37"/>
      <c r="OEC217" s="37"/>
      <c r="OED217" s="37"/>
      <c r="OEE217" s="37"/>
      <c r="OEF217" s="37"/>
      <c r="OEG217" s="37"/>
      <c r="OEH217" s="37"/>
      <c r="OEI217" s="37"/>
      <c r="OEJ217" s="37"/>
      <c r="OEK217" s="37"/>
      <c r="OEL217" s="37"/>
      <c r="OEM217" s="37"/>
      <c r="OEN217" s="37"/>
      <c r="OEO217" s="37"/>
      <c r="OEP217" s="37"/>
      <c r="OEQ217" s="37"/>
      <c r="OER217" s="37"/>
      <c r="OES217" s="37"/>
      <c r="OET217" s="37"/>
      <c r="OEU217" s="37"/>
      <c r="OEV217" s="37"/>
      <c r="OEW217" s="37"/>
      <c r="OEX217" s="37"/>
      <c r="OEY217" s="37"/>
      <c r="OEZ217" s="37"/>
      <c r="OFA217" s="37"/>
      <c r="OFB217" s="37"/>
      <c r="OFC217" s="37"/>
      <c r="OFD217" s="37"/>
      <c r="OFE217" s="37"/>
      <c r="OFF217" s="37"/>
      <c r="OFG217" s="37"/>
      <c r="OFH217" s="37"/>
      <c r="OFI217" s="37"/>
      <c r="OFJ217" s="37"/>
      <c r="OFK217" s="37"/>
      <c r="OFL217" s="37"/>
      <c r="OFM217" s="37"/>
      <c r="OFN217" s="37"/>
      <c r="OFO217" s="37"/>
      <c r="OFP217" s="37"/>
      <c r="OFQ217" s="37"/>
      <c r="OFR217" s="37"/>
      <c r="OFS217" s="37"/>
      <c r="OFT217" s="37"/>
      <c r="OFU217" s="37"/>
      <c r="OFV217" s="37"/>
      <c r="OFW217" s="37"/>
      <c r="OFX217" s="37"/>
      <c r="OFY217" s="37"/>
      <c r="OFZ217" s="37"/>
      <c r="OGA217" s="37"/>
      <c r="OGB217" s="37"/>
      <c r="OGC217" s="37"/>
      <c r="OGD217" s="37"/>
      <c r="OGE217" s="37"/>
      <c r="OGF217" s="37"/>
      <c r="OGG217" s="37"/>
      <c r="OGH217" s="37"/>
      <c r="OGI217" s="37"/>
      <c r="OGJ217" s="37"/>
      <c r="OGK217" s="37"/>
      <c r="OGL217" s="37"/>
      <c r="OGM217" s="37"/>
      <c r="OGN217" s="37"/>
      <c r="OGO217" s="37"/>
      <c r="OGP217" s="37"/>
      <c r="OGQ217" s="37"/>
      <c r="OGR217" s="37"/>
      <c r="OGS217" s="37"/>
      <c r="OGT217" s="37"/>
      <c r="OGU217" s="37"/>
      <c r="OGV217" s="37"/>
      <c r="OGW217" s="37"/>
      <c r="OGX217" s="37"/>
      <c r="OGY217" s="37"/>
      <c r="OGZ217" s="37"/>
      <c r="OHA217" s="37"/>
      <c r="OHB217" s="37"/>
      <c r="OHC217" s="37"/>
      <c r="OHD217" s="37"/>
      <c r="OHE217" s="37"/>
      <c r="OHF217" s="37"/>
      <c r="OHG217" s="37"/>
      <c r="OHH217" s="37"/>
      <c r="OHI217" s="37"/>
      <c r="OHJ217" s="37"/>
      <c r="OHK217" s="37"/>
      <c r="OHL217" s="37"/>
      <c r="OHM217" s="37"/>
      <c r="OHN217" s="37"/>
      <c r="OHO217" s="37"/>
      <c r="OHP217" s="37"/>
      <c r="OHQ217" s="37"/>
      <c r="OHR217" s="37"/>
      <c r="OHS217" s="37"/>
      <c r="OHT217" s="37"/>
      <c r="OHU217" s="37"/>
      <c r="OHV217" s="37"/>
      <c r="OHW217" s="37"/>
      <c r="OHX217" s="37"/>
      <c r="OHY217" s="37"/>
      <c r="OHZ217" s="37"/>
      <c r="OIA217" s="37"/>
      <c r="OIB217" s="37"/>
      <c r="OIC217" s="37"/>
      <c r="OID217" s="37"/>
      <c r="OIE217" s="37"/>
      <c r="OIF217" s="37"/>
      <c r="OIG217" s="37"/>
      <c r="OIH217" s="37"/>
      <c r="OII217" s="37"/>
      <c r="OIJ217" s="37"/>
      <c r="OIK217" s="37"/>
      <c r="OIL217" s="37"/>
      <c r="OIM217" s="37"/>
      <c r="OIN217" s="37"/>
      <c r="OIO217" s="37"/>
      <c r="OIP217" s="37"/>
      <c r="OIQ217" s="37"/>
      <c r="OIR217" s="37"/>
      <c r="OIS217" s="37"/>
      <c r="OIT217" s="37"/>
      <c r="OIU217" s="37"/>
      <c r="OIV217" s="37"/>
      <c r="OIW217" s="37"/>
      <c r="OIX217" s="37"/>
      <c r="OIY217" s="37"/>
      <c r="OIZ217" s="37"/>
      <c r="OJA217" s="37"/>
      <c r="OJB217" s="37"/>
      <c r="OJC217" s="37"/>
      <c r="OJD217" s="37"/>
      <c r="OJE217" s="37"/>
      <c r="OJF217" s="37"/>
      <c r="OJG217" s="37"/>
      <c r="OJH217" s="37"/>
      <c r="OJI217" s="37"/>
      <c r="OJJ217" s="37"/>
      <c r="OJK217" s="37"/>
      <c r="OJL217" s="37"/>
      <c r="OJM217" s="37"/>
      <c r="OJN217" s="37"/>
      <c r="OJO217" s="37"/>
      <c r="OJP217" s="37"/>
      <c r="OJQ217" s="37"/>
      <c r="OJR217" s="37"/>
      <c r="OJS217" s="37"/>
      <c r="OJT217" s="37"/>
      <c r="OJU217" s="37"/>
      <c r="OJV217" s="37"/>
      <c r="OJW217" s="37"/>
      <c r="OJX217" s="37"/>
      <c r="OJY217" s="37"/>
      <c r="OJZ217" s="37"/>
      <c r="OKA217" s="37"/>
      <c r="OKB217" s="37"/>
      <c r="OKC217" s="37"/>
      <c r="OKD217" s="37"/>
      <c r="OKE217" s="37"/>
      <c r="OKF217" s="37"/>
      <c r="OKG217" s="37"/>
      <c r="OKH217" s="37"/>
      <c r="OKI217" s="37"/>
      <c r="OKJ217" s="37"/>
      <c r="OKK217" s="37"/>
      <c r="OKL217" s="37"/>
      <c r="OKM217" s="37"/>
      <c r="OKN217" s="37"/>
      <c r="OKO217" s="37"/>
      <c r="OKP217" s="37"/>
      <c r="OKQ217" s="37"/>
      <c r="OKR217" s="37"/>
      <c r="OKS217" s="37"/>
      <c r="OKT217" s="37"/>
      <c r="OKU217" s="37"/>
      <c r="OKV217" s="37"/>
      <c r="OKW217" s="37"/>
      <c r="OKX217" s="37"/>
      <c r="OKY217" s="37"/>
      <c r="OKZ217" s="37"/>
      <c r="OLA217" s="37"/>
      <c r="OLB217" s="37"/>
      <c r="OLC217" s="37"/>
      <c r="OLD217" s="37"/>
      <c r="OLE217" s="37"/>
      <c r="OLF217" s="37"/>
      <c r="OLG217" s="37"/>
      <c r="OLH217" s="37"/>
      <c r="OLI217" s="37"/>
      <c r="OLJ217" s="37"/>
      <c r="OLK217" s="37"/>
      <c r="OLL217" s="37"/>
      <c r="OLM217" s="37"/>
      <c r="OLN217" s="37"/>
      <c r="OLO217" s="37"/>
      <c r="OLP217" s="37"/>
      <c r="OLQ217" s="37"/>
      <c r="OLR217" s="37"/>
      <c r="OLS217" s="37"/>
      <c r="OLT217" s="37"/>
      <c r="OLU217" s="37"/>
      <c r="OLV217" s="37"/>
      <c r="OLW217" s="37"/>
      <c r="OLX217" s="37"/>
      <c r="OLY217" s="37"/>
      <c r="OLZ217" s="37"/>
      <c r="OMA217" s="37"/>
      <c r="OMB217" s="37"/>
      <c r="OMC217" s="37"/>
      <c r="OMD217" s="37"/>
      <c r="OME217" s="37"/>
      <c r="OMF217" s="37"/>
      <c r="OMG217" s="37"/>
      <c r="OMH217" s="37"/>
      <c r="OMI217" s="37"/>
      <c r="OMJ217" s="37"/>
      <c r="OMK217" s="37"/>
      <c r="OML217" s="37"/>
      <c r="OMM217" s="37"/>
      <c r="OMN217" s="37"/>
      <c r="OMO217" s="37"/>
      <c r="OMP217" s="37"/>
      <c r="OMQ217" s="37"/>
      <c r="OMR217" s="37"/>
      <c r="OMS217" s="37"/>
      <c r="OMT217" s="37"/>
      <c r="OMU217" s="37"/>
      <c r="OMV217" s="37"/>
      <c r="OMW217" s="37"/>
      <c r="OMX217" s="37"/>
      <c r="OMY217" s="37"/>
      <c r="OMZ217" s="37"/>
      <c r="ONA217" s="37"/>
      <c r="ONB217" s="37"/>
      <c r="ONC217" s="37"/>
      <c r="OND217" s="37"/>
      <c r="ONE217" s="37"/>
      <c r="ONF217" s="37"/>
      <c r="ONG217" s="37"/>
      <c r="ONH217" s="37"/>
      <c r="ONI217" s="37"/>
      <c r="ONJ217" s="37"/>
      <c r="ONK217" s="37"/>
      <c r="ONL217" s="37"/>
      <c r="ONM217" s="37"/>
      <c r="ONN217" s="37"/>
      <c r="ONO217" s="37"/>
      <c r="ONP217" s="37"/>
      <c r="ONQ217" s="37"/>
      <c r="ONR217" s="37"/>
      <c r="ONS217" s="37"/>
      <c r="ONT217" s="37"/>
      <c r="ONU217" s="37"/>
      <c r="ONV217" s="37"/>
      <c r="ONW217" s="37"/>
      <c r="ONX217" s="37"/>
      <c r="ONY217" s="37"/>
      <c r="ONZ217" s="37"/>
      <c r="OOA217" s="37"/>
      <c r="OOB217" s="37"/>
      <c r="OOC217" s="37"/>
      <c r="OOD217" s="37"/>
      <c r="OOE217" s="37"/>
      <c r="OOF217" s="37"/>
      <c r="OOG217" s="37"/>
      <c r="OOH217" s="37"/>
      <c r="OOI217" s="37"/>
      <c r="OOJ217" s="37"/>
      <c r="OOK217" s="37"/>
      <c r="OOL217" s="37"/>
      <c r="OOM217" s="37"/>
      <c r="OON217" s="37"/>
      <c r="OOO217" s="37"/>
      <c r="OOP217" s="37"/>
      <c r="OOQ217" s="37"/>
      <c r="OOR217" s="37"/>
      <c r="OOS217" s="37"/>
      <c r="OOT217" s="37"/>
      <c r="OOU217" s="37"/>
      <c r="OOV217" s="37"/>
      <c r="OOW217" s="37"/>
      <c r="OOX217" s="37"/>
      <c r="OOY217" s="37"/>
      <c r="OOZ217" s="37"/>
      <c r="OPA217" s="37"/>
      <c r="OPB217" s="37"/>
      <c r="OPC217" s="37"/>
      <c r="OPD217" s="37"/>
      <c r="OPE217" s="37"/>
      <c r="OPF217" s="37"/>
      <c r="OPG217" s="37"/>
      <c r="OPH217" s="37"/>
      <c r="OPI217" s="37"/>
      <c r="OPJ217" s="37"/>
      <c r="OPK217" s="37"/>
      <c r="OPL217" s="37"/>
      <c r="OPM217" s="37"/>
      <c r="OPN217" s="37"/>
      <c r="OPO217" s="37"/>
      <c r="OPP217" s="37"/>
      <c r="OPQ217" s="37"/>
      <c r="OPR217" s="37"/>
      <c r="OPS217" s="37"/>
      <c r="OPT217" s="37"/>
      <c r="OPU217" s="37"/>
      <c r="OPV217" s="37"/>
      <c r="OPW217" s="37"/>
      <c r="OPX217" s="37"/>
      <c r="OPY217" s="37"/>
      <c r="OPZ217" s="37"/>
      <c r="OQA217" s="37"/>
      <c r="OQB217" s="37"/>
      <c r="OQC217" s="37"/>
      <c r="OQD217" s="37"/>
      <c r="OQE217" s="37"/>
      <c r="OQF217" s="37"/>
      <c r="OQG217" s="37"/>
      <c r="OQH217" s="37"/>
      <c r="OQI217" s="37"/>
      <c r="OQJ217" s="37"/>
      <c r="OQK217" s="37"/>
      <c r="OQL217" s="37"/>
      <c r="OQM217" s="37"/>
      <c r="OQN217" s="37"/>
      <c r="OQO217" s="37"/>
      <c r="OQP217" s="37"/>
      <c r="OQQ217" s="37"/>
      <c r="OQR217" s="37"/>
      <c r="OQS217" s="37"/>
      <c r="OQT217" s="37"/>
      <c r="OQU217" s="37"/>
      <c r="OQV217" s="37"/>
      <c r="OQW217" s="37"/>
      <c r="OQX217" s="37"/>
      <c r="OQY217" s="37"/>
      <c r="OQZ217" s="37"/>
      <c r="ORA217" s="37"/>
      <c r="ORB217" s="37"/>
      <c r="ORC217" s="37"/>
      <c r="ORD217" s="37"/>
      <c r="ORE217" s="37"/>
      <c r="ORF217" s="37"/>
      <c r="ORG217" s="37"/>
      <c r="ORH217" s="37"/>
      <c r="ORI217" s="37"/>
      <c r="ORJ217" s="37"/>
      <c r="ORK217" s="37"/>
      <c r="ORL217" s="37"/>
      <c r="ORM217" s="37"/>
      <c r="ORN217" s="37"/>
      <c r="ORO217" s="37"/>
      <c r="ORP217" s="37"/>
      <c r="ORQ217" s="37"/>
      <c r="ORR217" s="37"/>
      <c r="ORS217" s="37"/>
      <c r="ORT217" s="37"/>
      <c r="ORU217" s="37"/>
      <c r="ORV217" s="37"/>
      <c r="ORW217" s="37"/>
      <c r="ORX217" s="37"/>
      <c r="ORY217" s="37"/>
      <c r="ORZ217" s="37"/>
      <c r="OSA217" s="37"/>
      <c r="OSB217" s="37"/>
      <c r="OSC217" s="37"/>
      <c r="OSD217" s="37"/>
      <c r="OSE217" s="37"/>
      <c r="OSF217" s="37"/>
      <c r="OSG217" s="37"/>
      <c r="OSH217" s="37"/>
      <c r="OSI217" s="37"/>
      <c r="OSJ217" s="37"/>
      <c r="OSK217" s="37"/>
      <c r="OSL217" s="37"/>
      <c r="OSM217" s="37"/>
      <c r="OSN217" s="37"/>
      <c r="OSO217" s="37"/>
      <c r="OSP217" s="37"/>
      <c r="OSQ217" s="37"/>
      <c r="OSR217" s="37"/>
      <c r="OSS217" s="37"/>
      <c r="OST217" s="37"/>
      <c r="OSU217" s="37"/>
      <c r="OSV217" s="37"/>
      <c r="OSW217" s="37"/>
      <c r="OSX217" s="37"/>
      <c r="OSY217" s="37"/>
      <c r="OSZ217" s="37"/>
      <c r="OTA217" s="37"/>
      <c r="OTB217" s="37"/>
      <c r="OTC217" s="37"/>
      <c r="OTD217" s="37"/>
      <c r="OTE217" s="37"/>
      <c r="OTF217" s="37"/>
      <c r="OTG217" s="37"/>
      <c r="OTH217" s="37"/>
      <c r="OTI217" s="37"/>
      <c r="OTJ217" s="37"/>
      <c r="OTK217" s="37"/>
      <c r="OTL217" s="37"/>
      <c r="OTM217" s="37"/>
      <c r="OTN217" s="37"/>
      <c r="OTO217" s="37"/>
      <c r="OTP217" s="37"/>
      <c r="OTQ217" s="37"/>
      <c r="OTR217" s="37"/>
      <c r="OTS217" s="37"/>
      <c r="OTT217" s="37"/>
      <c r="OTU217" s="37"/>
      <c r="OTV217" s="37"/>
      <c r="OTW217" s="37"/>
      <c r="OTX217" s="37"/>
      <c r="OTY217" s="37"/>
      <c r="OTZ217" s="37"/>
      <c r="OUA217" s="37"/>
      <c r="OUB217" s="37"/>
      <c r="OUC217" s="37"/>
      <c r="OUD217" s="37"/>
      <c r="OUE217" s="37"/>
      <c r="OUF217" s="37"/>
      <c r="OUG217" s="37"/>
      <c r="OUH217" s="37"/>
      <c r="OUI217" s="37"/>
      <c r="OUJ217" s="37"/>
      <c r="OUK217" s="37"/>
      <c r="OUL217" s="37"/>
      <c r="OUM217" s="37"/>
      <c r="OUN217" s="37"/>
      <c r="OUO217" s="37"/>
      <c r="OUP217" s="37"/>
      <c r="OUQ217" s="37"/>
      <c r="OUR217" s="37"/>
      <c r="OUS217" s="37"/>
      <c r="OUT217" s="37"/>
      <c r="OUU217" s="37"/>
      <c r="OUV217" s="37"/>
      <c r="OUW217" s="37"/>
      <c r="OUX217" s="37"/>
      <c r="OUY217" s="37"/>
      <c r="OUZ217" s="37"/>
      <c r="OVA217" s="37"/>
      <c r="OVB217" s="37"/>
      <c r="OVC217" s="37"/>
      <c r="OVD217" s="37"/>
      <c r="OVE217" s="37"/>
      <c r="OVF217" s="37"/>
      <c r="OVG217" s="37"/>
      <c r="OVH217" s="37"/>
      <c r="OVI217" s="37"/>
      <c r="OVJ217" s="37"/>
      <c r="OVK217" s="37"/>
      <c r="OVL217" s="37"/>
      <c r="OVM217" s="37"/>
      <c r="OVN217" s="37"/>
      <c r="OVO217" s="37"/>
      <c r="OVP217" s="37"/>
      <c r="OVQ217" s="37"/>
      <c r="OVR217" s="37"/>
      <c r="OVS217" s="37"/>
      <c r="OVT217" s="37"/>
      <c r="OVU217" s="37"/>
      <c r="OVV217" s="37"/>
      <c r="OVW217" s="37"/>
      <c r="OVX217" s="37"/>
      <c r="OVY217" s="37"/>
      <c r="OVZ217" s="37"/>
      <c r="OWA217" s="37"/>
      <c r="OWB217" s="37"/>
      <c r="OWC217" s="37"/>
      <c r="OWD217" s="37"/>
      <c r="OWE217" s="37"/>
      <c r="OWF217" s="37"/>
      <c r="OWG217" s="37"/>
      <c r="OWH217" s="37"/>
      <c r="OWI217" s="37"/>
      <c r="OWJ217" s="37"/>
      <c r="OWK217" s="37"/>
      <c r="OWL217" s="37"/>
      <c r="OWM217" s="37"/>
      <c r="OWN217" s="37"/>
      <c r="OWO217" s="37"/>
      <c r="OWP217" s="37"/>
      <c r="OWQ217" s="37"/>
      <c r="OWR217" s="37"/>
      <c r="OWS217" s="37"/>
      <c r="OWT217" s="37"/>
      <c r="OWU217" s="37"/>
      <c r="OWV217" s="37"/>
      <c r="OWW217" s="37"/>
      <c r="OWX217" s="37"/>
      <c r="OWY217" s="37"/>
      <c r="OWZ217" s="37"/>
      <c r="OXA217" s="37"/>
      <c r="OXB217" s="37"/>
      <c r="OXC217" s="37"/>
      <c r="OXD217" s="37"/>
      <c r="OXE217" s="37"/>
      <c r="OXF217" s="37"/>
      <c r="OXG217" s="37"/>
      <c r="OXH217" s="37"/>
      <c r="OXI217" s="37"/>
      <c r="OXJ217" s="37"/>
      <c r="OXK217" s="37"/>
      <c r="OXL217" s="37"/>
      <c r="OXM217" s="37"/>
      <c r="OXN217" s="37"/>
      <c r="OXO217" s="37"/>
      <c r="OXP217" s="37"/>
      <c r="OXQ217" s="37"/>
      <c r="OXR217" s="37"/>
      <c r="OXS217" s="37"/>
      <c r="OXT217" s="37"/>
      <c r="OXU217" s="37"/>
      <c r="OXV217" s="37"/>
      <c r="OXW217" s="37"/>
      <c r="OXX217" s="37"/>
      <c r="OXY217" s="37"/>
      <c r="OXZ217" s="37"/>
      <c r="OYA217" s="37"/>
      <c r="OYB217" s="37"/>
      <c r="OYC217" s="37"/>
      <c r="OYD217" s="37"/>
      <c r="OYE217" s="37"/>
      <c r="OYF217" s="37"/>
      <c r="OYG217" s="37"/>
      <c r="OYH217" s="37"/>
      <c r="OYI217" s="37"/>
      <c r="OYJ217" s="37"/>
      <c r="OYK217" s="37"/>
      <c r="OYL217" s="37"/>
      <c r="OYM217" s="37"/>
      <c r="OYN217" s="37"/>
      <c r="OYO217" s="37"/>
      <c r="OYP217" s="37"/>
      <c r="OYQ217" s="37"/>
      <c r="OYR217" s="37"/>
      <c r="OYS217" s="37"/>
      <c r="OYT217" s="37"/>
      <c r="OYU217" s="37"/>
      <c r="OYV217" s="37"/>
      <c r="OYW217" s="37"/>
      <c r="OYX217" s="37"/>
      <c r="OYY217" s="37"/>
      <c r="OYZ217" s="37"/>
      <c r="OZA217" s="37"/>
      <c r="OZB217" s="37"/>
      <c r="OZC217" s="37"/>
      <c r="OZD217" s="37"/>
      <c r="OZE217" s="37"/>
      <c r="OZF217" s="37"/>
      <c r="OZG217" s="37"/>
      <c r="OZH217" s="37"/>
      <c r="OZI217" s="37"/>
      <c r="OZJ217" s="37"/>
      <c r="OZK217" s="37"/>
      <c r="OZL217" s="37"/>
      <c r="OZM217" s="37"/>
      <c r="OZN217" s="37"/>
      <c r="OZO217" s="37"/>
      <c r="OZP217" s="37"/>
      <c r="OZQ217" s="37"/>
      <c r="OZR217" s="37"/>
      <c r="OZS217" s="37"/>
      <c r="OZT217" s="37"/>
      <c r="OZU217" s="37"/>
      <c r="OZV217" s="37"/>
      <c r="OZW217" s="37"/>
      <c r="OZX217" s="37"/>
      <c r="OZY217" s="37"/>
      <c r="OZZ217" s="37"/>
      <c r="PAA217" s="37"/>
      <c r="PAB217" s="37"/>
      <c r="PAC217" s="37"/>
      <c r="PAD217" s="37"/>
      <c r="PAE217" s="37"/>
      <c r="PAF217" s="37"/>
      <c r="PAG217" s="37"/>
      <c r="PAH217" s="37"/>
      <c r="PAI217" s="37"/>
      <c r="PAJ217" s="37"/>
      <c r="PAK217" s="37"/>
      <c r="PAL217" s="37"/>
      <c r="PAM217" s="37"/>
      <c r="PAN217" s="37"/>
      <c r="PAO217" s="37"/>
      <c r="PAP217" s="37"/>
      <c r="PAQ217" s="37"/>
      <c r="PAR217" s="37"/>
      <c r="PAS217" s="37"/>
      <c r="PAT217" s="37"/>
      <c r="PAU217" s="37"/>
      <c r="PAV217" s="37"/>
      <c r="PAW217" s="37"/>
      <c r="PAX217" s="37"/>
      <c r="PAY217" s="37"/>
      <c r="PAZ217" s="37"/>
      <c r="PBA217" s="37"/>
      <c r="PBB217" s="37"/>
      <c r="PBC217" s="37"/>
      <c r="PBD217" s="37"/>
      <c r="PBE217" s="37"/>
      <c r="PBF217" s="37"/>
      <c r="PBG217" s="37"/>
      <c r="PBH217" s="37"/>
      <c r="PBI217" s="37"/>
      <c r="PBJ217" s="37"/>
      <c r="PBK217" s="37"/>
      <c r="PBL217" s="37"/>
      <c r="PBM217" s="37"/>
      <c r="PBN217" s="37"/>
      <c r="PBO217" s="37"/>
      <c r="PBP217" s="37"/>
      <c r="PBQ217" s="37"/>
      <c r="PBR217" s="37"/>
      <c r="PBS217" s="37"/>
      <c r="PBT217" s="37"/>
      <c r="PBU217" s="37"/>
      <c r="PBV217" s="37"/>
      <c r="PBW217" s="37"/>
      <c r="PBX217" s="37"/>
      <c r="PBY217" s="37"/>
      <c r="PBZ217" s="37"/>
      <c r="PCA217" s="37"/>
      <c r="PCB217" s="37"/>
      <c r="PCC217" s="37"/>
      <c r="PCD217" s="37"/>
      <c r="PCE217" s="37"/>
      <c r="PCF217" s="37"/>
      <c r="PCG217" s="37"/>
      <c r="PCH217" s="37"/>
      <c r="PCI217" s="37"/>
      <c r="PCJ217" s="37"/>
      <c r="PCK217" s="37"/>
      <c r="PCL217" s="37"/>
      <c r="PCM217" s="37"/>
      <c r="PCN217" s="37"/>
      <c r="PCO217" s="37"/>
      <c r="PCP217" s="37"/>
      <c r="PCQ217" s="37"/>
      <c r="PCR217" s="37"/>
      <c r="PCS217" s="37"/>
      <c r="PCT217" s="37"/>
      <c r="PCU217" s="37"/>
      <c r="PCV217" s="37"/>
      <c r="PCW217" s="37"/>
      <c r="PCX217" s="37"/>
      <c r="PCY217" s="37"/>
      <c r="PCZ217" s="37"/>
      <c r="PDA217" s="37"/>
      <c r="PDB217" s="37"/>
      <c r="PDC217" s="37"/>
      <c r="PDD217" s="37"/>
      <c r="PDE217" s="37"/>
      <c r="PDF217" s="37"/>
      <c r="PDG217" s="37"/>
      <c r="PDH217" s="37"/>
      <c r="PDI217" s="37"/>
      <c r="PDJ217" s="37"/>
      <c r="PDK217" s="37"/>
      <c r="PDL217" s="37"/>
      <c r="PDM217" s="37"/>
      <c r="PDN217" s="37"/>
      <c r="PDO217" s="37"/>
      <c r="PDP217" s="37"/>
      <c r="PDQ217" s="37"/>
      <c r="PDR217" s="37"/>
      <c r="PDS217" s="37"/>
      <c r="PDT217" s="37"/>
      <c r="PDU217" s="37"/>
      <c r="PDV217" s="37"/>
      <c r="PDW217" s="37"/>
      <c r="PDX217" s="37"/>
      <c r="PDY217" s="37"/>
      <c r="PDZ217" s="37"/>
      <c r="PEA217" s="37"/>
      <c r="PEB217" s="37"/>
      <c r="PEC217" s="37"/>
      <c r="PED217" s="37"/>
      <c r="PEE217" s="37"/>
      <c r="PEF217" s="37"/>
      <c r="PEG217" s="37"/>
      <c r="PEH217" s="37"/>
      <c r="PEI217" s="37"/>
      <c r="PEJ217" s="37"/>
      <c r="PEK217" s="37"/>
      <c r="PEL217" s="37"/>
      <c r="PEM217" s="37"/>
      <c r="PEN217" s="37"/>
      <c r="PEO217" s="37"/>
      <c r="PEP217" s="37"/>
      <c r="PEQ217" s="37"/>
      <c r="PER217" s="37"/>
      <c r="PES217" s="37"/>
      <c r="PET217" s="37"/>
      <c r="PEU217" s="37"/>
      <c r="PEV217" s="37"/>
      <c r="PEW217" s="37"/>
      <c r="PEX217" s="37"/>
      <c r="PEY217" s="37"/>
      <c r="PEZ217" s="37"/>
      <c r="PFA217" s="37"/>
      <c r="PFB217" s="37"/>
      <c r="PFC217" s="37"/>
      <c r="PFD217" s="37"/>
      <c r="PFE217" s="37"/>
      <c r="PFF217" s="37"/>
      <c r="PFG217" s="37"/>
      <c r="PFH217" s="37"/>
      <c r="PFI217" s="37"/>
      <c r="PFJ217" s="37"/>
      <c r="PFK217" s="37"/>
      <c r="PFL217" s="37"/>
      <c r="PFM217" s="37"/>
      <c r="PFN217" s="37"/>
      <c r="PFO217" s="37"/>
      <c r="PFP217" s="37"/>
      <c r="PFQ217" s="37"/>
      <c r="PFR217" s="37"/>
      <c r="PFS217" s="37"/>
      <c r="PFT217" s="37"/>
      <c r="PFU217" s="37"/>
      <c r="PFV217" s="37"/>
      <c r="PFW217" s="37"/>
      <c r="PFX217" s="37"/>
      <c r="PFY217" s="37"/>
      <c r="PFZ217" s="37"/>
      <c r="PGA217" s="37"/>
      <c r="PGB217" s="37"/>
      <c r="PGC217" s="37"/>
      <c r="PGD217" s="37"/>
      <c r="PGE217" s="37"/>
      <c r="PGF217" s="37"/>
      <c r="PGG217" s="37"/>
      <c r="PGH217" s="37"/>
      <c r="PGI217" s="37"/>
      <c r="PGJ217" s="37"/>
      <c r="PGK217" s="37"/>
      <c r="PGL217" s="37"/>
      <c r="PGM217" s="37"/>
      <c r="PGN217" s="37"/>
      <c r="PGO217" s="37"/>
      <c r="PGP217" s="37"/>
      <c r="PGQ217" s="37"/>
      <c r="PGR217" s="37"/>
      <c r="PGS217" s="37"/>
      <c r="PGT217" s="37"/>
      <c r="PGU217" s="37"/>
      <c r="PGV217" s="37"/>
      <c r="PGW217" s="37"/>
      <c r="PGX217" s="37"/>
      <c r="PGY217" s="37"/>
      <c r="PGZ217" s="37"/>
      <c r="PHA217" s="37"/>
      <c r="PHB217" s="37"/>
      <c r="PHC217" s="37"/>
      <c r="PHD217" s="37"/>
      <c r="PHE217" s="37"/>
      <c r="PHF217" s="37"/>
      <c r="PHG217" s="37"/>
      <c r="PHH217" s="37"/>
      <c r="PHI217" s="37"/>
      <c r="PHJ217" s="37"/>
      <c r="PHK217" s="37"/>
      <c r="PHL217" s="37"/>
      <c r="PHM217" s="37"/>
      <c r="PHN217" s="37"/>
      <c r="PHO217" s="37"/>
      <c r="PHP217" s="37"/>
      <c r="PHQ217" s="37"/>
      <c r="PHR217" s="37"/>
      <c r="PHS217" s="37"/>
      <c r="PHT217" s="37"/>
      <c r="PHU217" s="37"/>
      <c r="PHV217" s="37"/>
      <c r="PHW217" s="37"/>
      <c r="PHX217" s="37"/>
      <c r="PHY217" s="37"/>
      <c r="PHZ217" s="37"/>
      <c r="PIA217" s="37"/>
      <c r="PIB217" s="37"/>
      <c r="PIC217" s="37"/>
      <c r="PID217" s="37"/>
      <c r="PIE217" s="37"/>
      <c r="PIF217" s="37"/>
      <c r="PIG217" s="37"/>
      <c r="PIH217" s="37"/>
      <c r="PII217" s="37"/>
      <c r="PIJ217" s="37"/>
      <c r="PIK217" s="37"/>
      <c r="PIL217" s="37"/>
      <c r="PIM217" s="37"/>
      <c r="PIN217" s="37"/>
      <c r="PIO217" s="37"/>
      <c r="PIP217" s="37"/>
      <c r="PIQ217" s="37"/>
      <c r="PIR217" s="37"/>
      <c r="PIS217" s="37"/>
      <c r="PIT217" s="37"/>
      <c r="PIU217" s="37"/>
      <c r="PIV217" s="37"/>
      <c r="PIW217" s="37"/>
      <c r="PIX217" s="37"/>
      <c r="PIY217" s="37"/>
      <c r="PIZ217" s="37"/>
      <c r="PJA217" s="37"/>
      <c r="PJB217" s="37"/>
      <c r="PJC217" s="37"/>
      <c r="PJD217" s="37"/>
      <c r="PJE217" s="37"/>
      <c r="PJF217" s="37"/>
      <c r="PJG217" s="37"/>
      <c r="PJH217" s="37"/>
      <c r="PJI217" s="37"/>
      <c r="PJJ217" s="37"/>
      <c r="PJK217" s="37"/>
      <c r="PJL217" s="37"/>
      <c r="PJM217" s="37"/>
      <c r="PJN217" s="37"/>
      <c r="PJO217" s="37"/>
      <c r="PJP217" s="37"/>
      <c r="PJQ217" s="37"/>
      <c r="PJR217" s="37"/>
      <c r="PJS217" s="37"/>
      <c r="PJT217" s="37"/>
      <c r="PJU217" s="37"/>
      <c r="PJV217" s="37"/>
      <c r="PJW217" s="37"/>
      <c r="PJX217" s="37"/>
      <c r="PJY217" s="37"/>
      <c r="PJZ217" s="37"/>
      <c r="PKA217" s="37"/>
      <c r="PKB217" s="37"/>
      <c r="PKC217" s="37"/>
      <c r="PKD217" s="37"/>
      <c r="PKE217" s="37"/>
      <c r="PKF217" s="37"/>
      <c r="PKG217" s="37"/>
      <c r="PKH217" s="37"/>
      <c r="PKI217" s="37"/>
      <c r="PKJ217" s="37"/>
      <c r="PKK217" s="37"/>
      <c r="PKL217" s="37"/>
      <c r="PKM217" s="37"/>
      <c r="PKN217" s="37"/>
      <c r="PKO217" s="37"/>
      <c r="PKP217" s="37"/>
      <c r="PKQ217" s="37"/>
      <c r="PKR217" s="37"/>
      <c r="PKS217" s="37"/>
      <c r="PKT217" s="37"/>
      <c r="PKU217" s="37"/>
      <c r="PKV217" s="37"/>
      <c r="PKW217" s="37"/>
      <c r="PKX217" s="37"/>
      <c r="PKY217" s="37"/>
      <c r="PKZ217" s="37"/>
      <c r="PLA217" s="37"/>
      <c r="PLB217" s="37"/>
      <c r="PLC217" s="37"/>
      <c r="PLD217" s="37"/>
      <c r="PLE217" s="37"/>
      <c r="PLF217" s="37"/>
      <c r="PLG217" s="37"/>
      <c r="PLH217" s="37"/>
      <c r="PLI217" s="37"/>
      <c r="PLJ217" s="37"/>
      <c r="PLK217" s="37"/>
      <c r="PLL217" s="37"/>
      <c r="PLM217" s="37"/>
      <c r="PLN217" s="37"/>
      <c r="PLO217" s="37"/>
      <c r="PLP217" s="37"/>
      <c r="PLQ217" s="37"/>
      <c r="PLR217" s="37"/>
      <c r="PLS217" s="37"/>
      <c r="PLT217" s="37"/>
      <c r="PLU217" s="37"/>
      <c r="PLV217" s="37"/>
      <c r="PLW217" s="37"/>
      <c r="PLX217" s="37"/>
      <c r="PLY217" s="37"/>
      <c r="PLZ217" s="37"/>
      <c r="PMA217" s="37"/>
      <c r="PMB217" s="37"/>
      <c r="PMC217" s="37"/>
      <c r="PMD217" s="37"/>
      <c r="PME217" s="37"/>
      <c r="PMF217" s="37"/>
      <c r="PMG217" s="37"/>
      <c r="PMH217" s="37"/>
      <c r="PMI217" s="37"/>
      <c r="PMJ217" s="37"/>
      <c r="PMK217" s="37"/>
      <c r="PML217" s="37"/>
      <c r="PMM217" s="37"/>
      <c r="PMN217" s="37"/>
      <c r="PMO217" s="37"/>
      <c r="PMP217" s="37"/>
      <c r="PMQ217" s="37"/>
      <c r="PMR217" s="37"/>
      <c r="PMS217" s="37"/>
      <c r="PMT217" s="37"/>
      <c r="PMU217" s="37"/>
      <c r="PMV217" s="37"/>
      <c r="PMW217" s="37"/>
      <c r="PMX217" s="37"/>
      <c r="PMY217" s="37"/>
      <c r="PMZ217" s="37"/>
      <c r="PNA217" s="37"/>
      <c r="PNB217" s="37"/>
      <c r="PNC217" s="37"/>
      <c r="PND217" s="37"/>
      <c r="PNE217" s="37"/>
      <c r="PNF217" s="37"/>
      <c r="PNG217" s="37"/>
      <c r="PNH217" s="37"/>
      <c r="PNI217" s="37"/>
      <c r="PNJ217" s="37"/>
      <c r="PNK217" s="37"/>
      <c r="PNL217" s="37"/>
      <c r="PNM217" s="37"/>
      <c r="PNN217" s="37"/>
      <c r="PNO217" s="37"/>
      <c r="PNP217" s="37"/>
      <c r="PNQ217" s="37"/>
      <c r="PNR217" s="37"/>
      <c r="PNS217" s="37"/>
      <c r="PNT217" s="37"/>
      <c r="PNU217" s="37"/>
      <c r="PNV217" s="37"/>
      <c r="PNW217" s="37"/>
      <c r="PNX217" s="37"/>
      <c r="PNY217" s="37"/>
      <c r="PNZ217" s="37"/>
      <c r="POA217" s="37"/>
      <c r="POB217" s="37"/>
      <c r="POC217" s="37"/>
      <c r="POD217" s="37"/>
      <c r="POE217" s="37"/>
      <c r="POF217" s="37"/>
      <c r="POG217" s="37"/>
      <c r="POH217" s="37"/>
      <c r="POI217" s="37"/>
      <c r="POJ217" s="37"/>
      <c r="POK217" s="37"/>
      <c r="POL217" s="37"/>
      <c r="POM217" s="37"/>
      <c r="PON217" s="37"/>
      <c r="POO217" s="37"/>
      <c r="POP217" s="37"/>
      <c r="POQ217" s="37"/>
      <c r="POR217" s="37"/>
      <c r="POS217" s="37"/>
      <c r="POT217" s="37"/>
      <c r="POU217" s="37"/>
      <c r="POV217" s="37"/>
      <c r="POW217" s="37"/>
      <c r="POX217" s="37"/>
      <c r="POY217" s="37"/>
      <c r="POZ217" s="37"/>
      <c r="PPA217" s="37"/>
      <c r="PPB217" s="37"/>
      <c r="PPC217" s="37"/>
      <c r="PPD217" s="37"/>
      <c r="PPE217" s="37"/>
      <c r="PPF217" s="37"/>
      <c r="PPG217" s="37"/>
      <c r="PPH217" s="37"/>
      <c r="PPI217" s="37"/>
      <c r="PPJ217" s="37"/>
      <c r="PPK217" s="37"/>
      <c r="PPL217" s="37"/>
      <c r="PPM217" s="37"/>
      <c r="PPN217" s="37"/>
      <c r="PPO217" s="37"/>
      <c r="PPP217" s="37"/>
      <c r="PPQ217" s="37"/>
      <c r="PPR217" s="37"/>
      <c r="PPS217" s="37"/>
      <c r="PPT217" s="37"/>
      <c r="PPU217" s="37"/>
      <c r="PPV217" s="37"/>
      <c r="PPW217" s="37"/>
      <c r="PPX217" s="37"/>
      <c r="PPY217" s="37"/>
      <c r="PPZ217" s="37"/>
      <c r="PQA217" s="37"/>
      <c r="PQB217" s="37"/>
      <c r="PQC217" s="37"/>
      <c r="PQD217" s="37"/>
      <c r="PQE217" s="37"/>
      <c r="PQF217" s="37"/>
      <c r="PQG217" s="37"/>
      <c r="PQH217" s="37"/>
      <c r="PQI217" s="37"/>
      <c r="PQJ217" s="37"/>
      <c r="PQK217" s="37"/>
      <c r="PQL217" s="37"/>
      <c r="PQM217" s="37"/>
      <c r="PQN217" s="37"/>
      <c r="PQO217" s="37"/>
      <c r="PQP217" s="37"/>
      <c r="PQQ217" s="37"/>
      <c r="PQR217" s="37"/>
      <c r="PQS217" s="37"/>
      <c r="PQT217" s="37"/>
      <c r="PQU217" s="37"/>
      <c r="PQV217" s="37"/>
      <c r="PQW217" s="37"/>
      <c r="PQX217" s="37"/>
      <c r="PQY217" s="37"/>
      <c r="PQZ217" s="37"/>
      <c r="PRA217" s="37"/>
      <c r="PRB217" s="37"/>
      <c r="PRC217" s="37"/>
      <c r="PRD217" s="37"/>
      <c r="PRE217" s="37"/>
      <c r="PRF217" s="37"/>
      <c r="PRG217" s="37"/>
      <c r="PRH217" s="37"/>
      <c r="PRI217" s="37"/>
      <c r="PRJ217" s="37"/>
      <c r="PRK217" s="37"/>
      <c r="PRL217" s="37"/>
      <c r="PRM217" s="37"/>
      <c r="PRN217" s="37"/>
      <c r="PRO217" s="37"/>
      <c r="PRP217" s="37"/>
      <c r="PRQ217" s="37"/>
      <c r="PRR217" s="37"/>
      <c r="PRS217" s="37"/>
      <c r="PRT217" s="37"/>
      <c r="PRU217" s="37"/>
      <c r="PRV217" s="37"/>
      <c r="PRW217" s="37"/>
      <c r="PRX217" s="37"/>
      <c r="PRY217" s="37"/>
      <c r="PRZ217" s="37"/>
      <c r="PSA217" s="37"/>
      <c r="PSB217" s="37"/>
      <c r="PSC217" s="37"/>
      <c r="PSD217" s="37"/>
      <c r="PSE217" s="37"/>
      <c r="PSF217" s="37"/>
      <c r="PSG217" s="37"/>
      <c r="PSH217" s="37"/>
      <c r="PSI217" s="37"/>
      <c r="PSJ217" s="37"/>
      <c r="PSK217" s="37"/>
      <c r="PSL217" s="37"/>
      <c r="PSM217" s="37"/>
      <c r="PSN217" s="37"/>
      <c r="PSO217" s="37"/>
      <c r="PSP217" s="37"/>
      <c r="PSQ217" s="37"/>
      <c r="PSR217" s="37"/>
      <c r="PSS217" s="37"/>
      <c r="PST217" s="37"/>
      <c r="PSU217" s="37"/>
      <c r="PSV217" s="37"/>
      <c r="PSW217" s="37"/>
      <c r="PSX217" s="37"/>
      <c r="PSY217" s="37"/>
      <c r="PSZ217" s="37"/>
      <c r="PTA217" s="37"/>
      <c r="PTB217" s="37"/>
      <c r="PTC217" s="37"/>
      <c r="PTD217" s="37"/>
      <c r="PTE217" s="37"/>
      <c r="PTF217" s="37"/>
      <c r="PTG217" s="37"/>
      <c r="PTH217" s="37"/>
      <c r="PTI217" s="37"/>
      <c r="PTJ217" s="37"/>
      <c r="PTK217" s="37"/>
      <c r="PTL217" s="37"/>
      <c r="PTM217" s="37"/>
      <c r="PTN217" s="37"/>
      <c r="PTO217" s="37"/>
      <c r="PTP217" s="37"/>
      <c r="PTQ217" s="37"/>
      <c r="PTR217" s="37"/>
      <c r="PTS217" s="37"/>
      <c r="PTT217" s="37"/>
      <c r="PTU217" s="37"/>
      <c r="PTV217" s="37"/>
      <c r="PTW217" s="37"/>
      <c r="PTX217" s="37"/>
      <c r="PTY217" s="37"/>
      <c r="PTZ217" s="37"/>
      <c r="PUA217" s="37"/>
      <c r="PUB217" s="37"/>
      <c r="PUC217" s="37"/>
      <c r="PUD217" s="37"/>
      <c r="PUE217" s="37"/>
      <c r="PUF217" s="37"/>
      <c r="PUG217" s="37"/>
      <c r="PUH217" s="37"/>
      <c r="PUI217" s="37"/>
      <c r="PUJ217" s="37"/>
      <c r="PUK217" s="37"/>
      <c r="PUL217" s="37"/>
      <c r="PUM217" s="37"/>
      <c r="PUN217" s="37"/>
      <c r="PUO217" s="37"/>
      <c r="PUP217" s="37"/>
      <c r="PUQ217" s="37"/>
      <c r="PUR217" s="37"/>
      <c r="PUS217" s="37"/>
      <c r="PUT217" s="37"/>
      <c r="PUU217" s="37"/>
      <c r="PUV217" s="37"/>
      <c r="PUW217" s="37"/>
      <c r="PUX217" s="37"/>
      <c r="PUY217" s="37"/>
      <c r="PUZ217" s="37"/>
      <c r="PVA217" s="37"/>
      <c r="PVB217" s="37"/>
      <c r="PVC217" s="37"/>
      <c r="PVD217" s="37"/>
      <c r="PVE217" s="37"/>
      <c r="PVF217" s="37"/>
      <c r="PVG217" s="37"/>
      <c r="PVH217" s="37"/>
      <c r="PVI217" s="37"/>
      <c r="PVJ217" s="37"/>
      <c r="PVK217" s="37"/>
      <c r="PVL217" s="37"/>
      <c r="PVM217" s="37"/>
      <c r="PVN217" s="37"/>
      <c r="PVO217" s="37"/>
      <c r="PVP217" s="37"/>
      <c r="PVQ217" s="37"/>
      <c r="PVR217" s="37"/>
      <c r="PVS217" s="37"/>
      <c r="PVT217" s="37"/>
      <c r="PVU217" s="37"/>
      <c r="PVV217" s="37"/>
      <c r="PVW217" s="37"/>
      <c r="PVX217" s="37"/>
      <c r="PVY217" s="37"/>
      <c r="PVZ217" s="37"/>
      <c r="PWA217" s="37"/>
      <c r="PWB217" s="37"/>
      <c r="PWC217" s="37"/>
      <c r="PWD217" s="37"/>
      <c r="PWE217" s="37"/>
      <c r="PWF217" s="37"/>
      <c r="PWG217" s="37"/>
      <c r="PWH217" s="37"/>
      <c r="PWI217" s="37"/>
      <c r="PWJ217" s="37"/>
      <c r="PWK217" s="37"/>
      <c r="PWL217" s="37"/>
      <c r="PWM217" s="37"/>
      <c r="PWN217" s="37"/>
      <c r="PWO217" s="37"/>
      <c r="PWP217" s="37"/>
      <c r="PWQ217" s="37"/>
      <c r="PWR217" s="37"/>
      <c r="PWS217" s="37"/>
      <c r="PWT217" s="37"/>
      <c r="PWU217" s="37"/>
      <c r="PWV217" s="37"/>
      <c r="PWW217" s="37"/>
      <c r="PWX217" s="37"/>
      <c r="PWY217" s="37"/>
      <c r="PWZ217" s="37"/>
      <c r="PXA217" s="37"/>
      <c r="PXB217" s="37"/>
      <c r="PXC217" s="37"/>
      <c r="PXD217" s="37"/>
      <c r="PXE217" s="37"/>
      <c r="PXF217" s="37"/>
      <c r="PXG217" s="37"/>
      <c r="PXH217" s="37"/>
      <c r="PXI217" s="37"/>
      <c r="PXJ217" s="37"/>
      <c r="PXK217" s="37"/>
      <c r="PXL217" s="37"/>
      <c r="PXM217" s="37"/>
      <c r="PXN217" s="37"/>
      <c r="PXO217" s="37"/>
      <c r="PXP217" s="37"/>
      <c r="PXQ217" s="37"/>
      <c r="PXR217" s="37"/>
      <c r="PXS217" s="37"/>
      <c r="PXT217" s="37"/>
      <c r="PXU217" s="37"/>
      <c r="PXV217" s="37"/>
      <c r="PXW217" s="37"/>
      <c r="PXX217" s="37"/>
      <c r="PXY217" s="37"/>
      <c r="PXZ217" s="37"/>
      <c r="PYA217" s="37"/>
      <c r="PYB217" s="37"/>
      <c r="PYC217" s="37"/>
      <c r="PYD217" s="37"/>
      <c r="PYE217" s="37"/>
      <c r="PYF217" s="37"/>
      <c r="PYG217" s="37"/>
      <c r="PYH217" s="37"/>
      <c r="PYI217" s="37"/>
      <c r="PYJ217" s="37"/>
      <c r="PYK217" s="37"/>
      <c r="PYL217" s="37"/>
      <c r="PYM217" s="37"/>
      <c r="PYN217" s="37"/>
      <c r="PYO217" s="37"/>
      <c r="PYP217" s="37"/>
      <c r="PYQ217" s="37"/>
      <c r="PYR217" s="37"/>
      <c r="PYS217" s="37"/>
      <c r="PYT217" s="37"/>
      <c r="PYU217" s="37"/>
      <c r="PYV217" s="37"/>
      <c r="PYW217" s="37"/>
      <c r="PYX217" s="37"/>
      <c r="PYY217" s="37"/>
      <c r="PYZ217" s="37"/>
      <c r="PZA217" s="37"/>
      <c r="PZB217" s="37"/>
      <c r="PZC217" s="37"/>
      <c r="PZD217" s="37"/>
      <c r="PZE217" s="37"/>
      <c r="PZF217" s="37"/>
      <c r="PZG217" s="37"/>
      <c r="PZH217" s="37"/>
      <c r="PZI217" s="37"/>
      <c r="PZJ217" s="37"/>
      <c r="PZK217" s="37"/>
      <c r="PZL217" s="37"/>
      <c r="PZM217" s="37"/>
      <c r="PZN217" s="37"/>
      <c r="PZO217" s="37"/>
      <c r="PZP217" s="37"/>
      <c r="PZQ217" s="37"/>
      <c r="PZR217" s="37"/>
      <c r="PZS217" s="37"/>
      <c r="PZT217" s="37"/>
      <c r="PZU217" s="37"/>
      <c r="PZV217" s="37"/>
      <c r="PZW217" s="37"/>
      <c r="PZX217" s="37"/>
      <c r="PZY217" s="37"/>
      <c r="PZZ217" s="37"/>
      <c r="QAA217" s="37"/>
      <c r="QAB217" s="37"/>
      <c r="QAC217" s="37"/>
      <c r="QAD217" s="37"/>
      <c r="QAE217" s="37"/>
      <c r="QAF217" s="37"/>
      <c r="QAG217" s="37"/>
      <c r="QAH217" s="37"/>
      <c r="QAI217" s="37"/>
      <c r="QAJ217" s="37"/>
      <c r="QAK217" s="37"/>
      <c r="QAL217" s="37"/>
      <c r="QAM217" s="37"/>
      <c r="QAN217" s="37"/>
      <c r="QAO217" s="37"/>
      <c r="QAP217" s="37"/>
      <c r="QAQ217" s="37"/>
      <c r="QAR217" s="37"/>
      <c r="QAS217" s="37"/>
      <c r="QAT217" s="37"/>
      <c r="QAU217" s="37"/>
      <c r="QAV217" s="37"/>
      <c r="QAW217" s="37"/>
      <c r="QAX217" s="37"/>
      <c r="QAY217" s="37"/>
      <c r="QAZ217" s="37"/>
      <c r="QBA217" s="37"/>
      <c r="QBB217" s="37"/>
      <c r="QBC217" s="37"/>
      <c r="QBD217" s="37"/>
      <c r="QBE217" s="37"/>
      <c r="QBF217" s="37"/>
      <c r="QBG217" s="37"/>
      <c r="QBH217" s="37"/>
      <c r="QBI217" s="37"/>
      <c r="QBJ217" s="37"/>
      <c r="QBK217" s="37"/>
      <c r="QBL217" s="37"/>
      <c r="QBM217" s="37"/>
      <c r="QBN217" s="37"/>
      <c r="QBO217" s="37"/>
      <c r="QBP217" s="37"/>
      <c r="QBQ217" s="37"/>
      <c r="QBR217" s="37"/>
      <c r="QBS217" s="37"/>
      <c r="QBT217" s="37"/>
      <c r="QBU217" s="37"/>
      <c r="QBV217" s="37"/>
      <c r="QBW217" s="37"/>
      <c r="QBX217" s="37"/>
      <c r="QBY217" s="37"/>
      <c r="QBZ217" s="37"/>
      <c r="QCA217" s="37"/>
      <c r="QCB217" s="37"/>
      <c r="QCC217" s="37"/>
      <c r="QCD217" s="37"/>
      <c r="QCE217" s="37"/>
      <c r="QCF217" s="37"/>
      <c r="QCG217" s="37"/>
      <c r="QCH217" s="37"/>
      <c r="QCI217" s="37"/>
      <c r="QCJ217" s="37"/>
      <c r="QCK217" s="37"/>
      <c r="QCL217" s="37"/>
      <c r="QCM217" s="37"/>
      <c r="QCN217" s="37"/>
      <c r="QCO217" s="37"/>
      <c r="QCP217" s="37"/>
      <c r="QCQ217" s="37"/>
      <c r="QCR217" s="37"/>
      <c r="QCS217" s="37"/>
      <c r="QCT217" s="37"/>
      <c r="QCU217" s="37"/>
      <c r="QCV217" s="37"/>
      <c r="QCW217" s="37"/>
      <c r="QCX217" s="37"/>
      <c r="QCY217" s="37"/>
      <c r="QCZ217" s="37"/>
      <c r="QDA217" s="37"/>
      <c r="QDB217" s="37"/>
      <c r="QDC217" s="37"/>
      <c r="QDD217" s="37"/>
      <c r="QDE217" s="37"/>
      <c r="QDF217" s="37"/>
      <c r="QDG217" s="37"/>
      <c r="QDH217" s="37"/>
      <c r="QDI217" s="37"/>
      <c r="QDJ217" s="37"/>
      <c r="QDK217" s="37"/>
      <c r="QDL217" s="37"/>
      <c r="QDM217" s="37"/>
      <c r="QDN217" s="37"/>
      <c r="QDO217" s="37"/>
      <c r="QDP217" s="37"/>
      <c r="QDQ217" s="37"/>
      <c r="QDR217" s="37"/>
      <c r="QDS217" s="37"/>
      <c r="QDT217" s="37"/>
      <c r="QDU217" s="37"/>
      <c r="QDV217" s="37"/>
      <c r="QDW217" s="37"/>
      <c r="QDX217" s="37"/>
      <c r="QDY217" s="37"/>
      <c r="QDZ217" s="37"/>
      <c r="QEA217" s="37"/>
      <c r="QEB217" s="37"/>
      <c r="QEC217" s="37"/>
      <c r="QED217" s="37"/>
      <c r="QEE217" s="37"/>
      <c r="QEF217" s="37"/>
      <c r="QEG217" s="37"/>
      <c r="QEH217" s="37"/>
      <c r="QEI217" s="37"/>
      <c r="QEJ217" s="37"/>
      <c r="QEK217" s="37"/>
      <c r="QEL217" s="37"/>
      <c r="QEM217" s="37"/>
      <c r="QEN217" s="37"/>
      <c r="QEO217" s="37"/>
      <c r="QEP217" s="37"/>
      <c r="QEQ217" s="37"/>
      <c r="QER217" s="37"/>
      <c r="QES217" s="37"/>
      <c r="QET217" s="37"/>
      <c r="QEU217" s="37"/>
      <c r="QEV217" s="37"/>
      <c r="QEW217" s="37"/>
      <c r="QEX217" s="37"/>
      <c r="QEY217" s="37"/>
      <c r="QEZ217" s="37"/>
      <c r="QFA217" s="37"/>
      <c r="QFB217" s="37"/>
      <c r="QFC217" s="37"/>
      <c r="QFD217" s="37"/>
      <c r="QFE217" s="37"/>
      <c r="QFF217" s="37"/>
      <c r="QFG217" s="37"/>
      <c r="QFH217" s="37"/>
      <c r="QFI217" s="37"/>
      <c r="QFJ217" s="37"/>
      <c r="QFK217" s="37"/>
      <c r="QFL217" s="37"/>
      <c r="QFM217" s="37"/>
      <c r="QFN217" s="37"/>
      <c r="QFO217" s="37"/>
      <c r="QFP217" s="37"/>
      <c r="QFQ217" s="37"/>
      <c r="QFR217" s="37"/>
      <c r="QFS217" s="37"/>
      <c r="QFT217" s="37"/>
      <c r="QFU217" s="37"/>
      <c r="QFV217" s="37"/>
      <c r="QFW217" s="37"/>
      <c r="QFX217" s="37"/>
      <c r="QFY217" s="37"/>
      <c r="QFZ217" s="37"/>
      <c r="QGA217" s="37"/>
      <c r="QGB217" s="37"/>
      <c r="QGC217" s="37"/>
      <c r="QGD217" s="37"/>
      <c r="QGE217" s="37"/>
      <c r="QGF217" s="37"/>
      <c r="QGG217" s="37"/>
      <c r="QGH217" s="37"/>
      <c r="QGI217" s="37"/>
      <c r="QGJ217" s="37"/>
      <c r="QGK217" s="37"/>
      <c r="QGL217" s="37"/>
      <c r="QGM217" s="37"/>
      <c r="QGN217" s="37"/>
      <c r="QGO217" s="37"/>
      <c r="QGP217" s="37"/>
      <c r="QGQ217" s="37"/>
      <c r="QGR217" s="37"/>
      <c r="QGS217" s="37"/>
      <c r="QGT217" s="37"/>
      <c r="QGU217" s="37"/>
      <c r="QGV217" s="37"/>
      <c r="QGW217" s="37"/>
      <c r="QGX217" s="37"/>
      <c r="QGY217" s="37"/>
      <c r="QGZ217" s="37"/>
      <c r="QHA217" s="37"/>
      <c r="QHB217" s="37"/>
      <c r="QHC217" s="37"/>
      <c r="QHD217" s="37"/>
      <c r="QHE217" s="37"/>
      <c r="QHF217" s="37"/>
      <c r="QHG217" s="37"/>
      <c r="QHH217" s="37"/>
      <c r="QHI217" s="37"/>
      <c r="QHJ217" s="37"/>
      <c r="QHK217" s="37"/>
      <c r="QHL217" s="37"/>
      <c r="QHM217" s="37"/>
      <c r="QHN217" s="37"/>
      <c r="QHO217" s="37"/>
      <c r="QHP217" s="37"/>
      <c r="QHQ217" s="37"/>
      <c r="QHR217" s="37"/>
      <c r="QHS217" s="37"/>
      <c r="QHT217" s="37"/>
      <c r="QHU217" s="37"/>
      <c r="QHV217" s="37"/>
      <c r="QHW217" s="37"/>
      <c r="QHX217" s="37"/>
      <c r="QHY217" s="37"/>
      <c r="QHZ217" s="37"/>
      <c r="QIA217" s="37"/>
      <c r="QIB217" s="37"/>
      <c r="QIC217" s="37"/>
      <c r="QID217" s="37"/>
      <c r="QIE217" s="37"/>
      <c r="QIF217" s="37"/>
      <c r="QIG217" s="37"/>
      <c r="QIH217" s="37"/>
      <c r="QII217" s="37"/>
      <c r="QIJ217" s="37"/>
      <c r="QIK217" s="37"/>
      <c r="QIL217" s="37"/>
      <c r="QIM217" s="37"/>
      <c r="QIN217" s="37"/>
      <c r="QIO217" s="37"/>
      <c r="QIP217" s="37"/>
      <c r="QIQ217" s="37"/>
      <c r="QIR217" s="37"/>
      <c r="QIS217" s="37"/>
      <c r="QIT217" s="37"/>
      <c r="QIU217" s="37"/>
      <c r="QIV217" s="37"/>
      <c r="QIW217" s="37"/>
      <c r="QIX217" s="37"/>
      <c r="QIY217" s="37"/>
      <c r="QIZ217" s="37"/>
      <c r="QJA217" s="37"/>
      <c r="QJB217" s="37"/>
      <c r="QJC217" s="37"/>
      <c r="QJD217" s="37"/>
      <c r="QJE217" s="37"/>
      <c r="QJF217" s="37"/>
      <c r="QJG217" s="37"/>
      <c r="QJH217" s="37"/>
      <c r="QJI217" s="37"/>
      <c r="QJJ217" s="37"/>
      <c r="QJK217" s="37"/>
      <c r="QJL217" s="37"/>
      <c r="QJM217" s="37"/>
      <c r="QJN217" s="37"/>
      <c r="QJO217" s="37"/>
      <c r="QJP217" s="37"/>
      <c r="QJQ217" s="37"/>
      <c r="QJR217" s="37"/>
      <c r="QJS217" s="37"/>
      <c r="QJT217" s="37"/>
      <c r="QJU217" s="37"/>
      <c r="QJV217" s="37"/>
      <c r="QJW217" s="37"/>
      <c r="QJX217" s="37"/>
      <c r="QJY217" s="37"/>
      <c r="QJZ217" s="37"/>
      <c r="QKA217" s="37"/>
      <c r="QKB217" s="37"/>
      <c r="QKC217" s="37"/>
      <c r="QKD217" s="37"/>
      <c r="QKE217" s="37"/>
      <c r="QKF217" s="37"/>
      <c r="QKG217" s="37"/>
      <c r="QKH217" s="37"/>
      <c r="QKI217" s="37"/>
      <c r="QKJ217" s="37"/>
      <c r="QKK217" s="37"/>
      <c r="QKL217" s="37"/>
      <c r="QKM217" s="37"/>
      <c r="QKN217" s="37"/>
      <c r="QKO217" s="37"/>
      <c r="QKP217" s="37"/>
      <c r="QKQ217" s="37"/>
      <c r="QKR217" s="37"/>
      <c r="QKS217" s="37"/>
      <c r="QKT217" s="37"/>
      <c r="QKU217" s="37"/>
      <c r="QKV217" s="37"/>
      <c r="QKW217" s="37"/>
      <c r="QKX217" s="37"/>
      <c r="QKY217" s="37"/>
      <c r="QKZ217" s="37"/>
      <c r="QLA217" s="37"/>
      <c r="QLB217" s="37"/>
      <c r="QLC217" s="37"/>
      <c r="QLD217" s="37"/>
      <c r="QLE217" s="37"/>
      <c r="QLF217" s="37"/>
      <c r="QLG217" s="37"/>
      <c r="QLH217" s="37"/>
      <c r="QLI217" s="37"/>
      <c r="QLJ217" s="37"/>
      <c r="QLK217" s="37"/>
      <c r="QLL217" s="37"/>
      <c r="QLM217" s="37"/>
      <c r="QLN217" s="37"/>
      <c r="QLO217" s="37"/>
      <c r="QLP217" s="37"/>
      <c r="QLQ217" s="37"/>
      <c r="QLR217" s="37"/>
      <c r="QLS217" s="37"/>
      <c r="QLT217" s="37"/>
      <c r="QLU217" s="37"/>
      <c r="QLV217" s="37"/>
      <c r="QLW217" s="37"/>
      <c r="QLX217" s="37"/>
      <c r="QLY217" s="37"/>
      <c r="QLZ217" s="37"/>
      <c r="QMA217" s="37"/>
      <c r="QMB217" s="37"/>
      <c r="QMC217" s="37"/>
      <c r="QMD217" s="37"/>
      <c r="QME217" s="37"/>
      <c r="QMF217" s="37"/>
      <c r="QMG217" s="37"/>
      <c r="QMH217" s="37"/>
      <c r="QMI217" s="37"/>
      <c r="QMJ217" s="37"/>
      <c r="QMK217" s="37"/>
      <c r="QML217" s="37"/>
      <c r="QMM217" s="37"/>
      <c r="QMN217" s="37"/>
      <c r="QMO217" s="37"/>
      <c r="QMP217" s="37"/>
      <c r="QMQ217" s="37"/>
      <c r="QMR217" s="37"/>
      <c r="QMS217" s="37"/>
      <c r="QMT217" s="37"/>
      <c r="QMU217" s="37"/>
      <c r="QMV217" s="37"/>
      <c r="QMW217" s="37"/>
      <c r="QMX217" s="37"/>
      <c r="QMY217" s="37"/>
      <c r="QMZ217" s="37"/>
      <c r="QNA217" s="37"/>
      <c r="QNB217" s="37"/>
      <c r="QNC217" s="37"/>
      <c r="QND217" s="37"/>
      <c r="QNE217" s="37"/>
      <c r="QNF217" s="37"/>
      <c r="QNG217" s="37"/>
      <c r="QNH217" s="37"/>
      <c r="QNI217" s="37"/>
      <c r="QNJ217" s="37"/>
      <c r="QNK217" s="37"/>
      <c r="QNL217" s="37"/>
      <c r="QNM217" s="37"/>
      <c r="QNN217" s="37"/>
      <c r="QNO217" s="37"/>
      <c r="QNP217" s="37"/>
      <c r="QNQ217" s="37"/>
      <c r="QNR217" s="37"/>
      <c r="QNS217" s="37"/>
      <c r="QNT217" s="37"/>
      <c r="QNU217" s="37"/>
      <c r="QNV217" s="37"/>
      <c r="QNW217" s="37"/>
      <c r="QNX217" s="37"/>
      <c r="QNY217" s="37"/>
      <c r="QNZ217" s="37"/>
      <c r="QOA217" s="37"/>
      <c r="QOB217" s="37"/>
      <c r="QOC217" s="37"/>
      <c r="QOD217" s="37"/>
      <c r="QOE217" s="37"/>
      <c r="QOF217" s="37"/>
      <c r="QOG217" s="37"/>
      <c r="QOH217" s="37"/>
      <c r="QOI217" s="37"/>
      <c r="QOJ217" s="37"/>
      <c r="QOK217" s="37"/>
      <c r="QOL217" s="37"/>
      <c r="QOM217" s="37"/>
      <c r="QON217" s="37"/>
      <c r="QOO217" s="37"/>
      <c r="QOP217" s="37"/>
      <c r="QOQ217" s="37"/>
      <c r="QOR217" s="37"/>
      <c r="QOS217" s="37"/>
      <c r="QOT217" s="37"/>
      <c r="QOU217" s="37"/>
      <c r="QOV217" s="37"/>
      <c r="QOW217" s="37"/>
      <c r="QOX217" s="37"/>
      <c r="QOY217" s="37"/>
      <c r="QOZ217" s="37"/>
      <c r="QPA217" s="37"/>
      <c r="QPB217" s="37"/>
      <c r="QPC217" s="37"/>
      <c r="QPD217" s="37"/>
      <c r="QPE217" s="37"/>
      <c r="QPF217" s="37"/>
      <c r="QPG217" s="37"/>
      <c r="QPH217" s="37"/>
      <c r="QPI217" s="37"/>
      <c r="QPJ217" s="37"/>
      <c r="QPK217" s="37"/>
      <c r="QPL217" s="37"/>
      <c r="QPM217" s="37"/>
      <c r="QPN217" s="37"/>
      <c r="QPO217" s="37"/>
      <c r="QPP217" s="37"/>
      <c r="QPQ217" s="37"/>
      <c r="QPR217" s="37"/>
      <c r="QPS217" s="37"/>
      <c r="QPT217" s="37"/>
      <c r="QPU217" s="37"/>
      <c r="QPV217" s="37"/>
      <c r="QPW217" s="37"/>
      <c r="QPX217" s="37"/>
      <c r="QPY217" s="37"/>
      <c r="QPZ217" s="37"/>
      <c r="QQA217" s="37"/>
      <c r="QQB217" s="37"/>
      <c r="QQC217" s="37"/>
      <c r="QQD217" s="37"/>
      <c r="QQE217" s="37"/>
      <c r="QQF217" s="37"/>
      <c r="QQG217" s="37"/>
      <c r="QQH217" s="37"/>
      <c r="QQI217" s="37"/>
      <c r="QQJ217" s="37"/>
      <c r="QQK217" s="37"/>
      <c r="QQL217" s="37"/>
      <c r="QQM217" s="37"/>
      <c r="QQN217" s="37"/>
      <c r="QQO217" s="37"/>
      <c r="QQP217" s="37"/>
      <c r="QQQ217" s="37"/>
      <c r="QQR217" s="37"/>
      <c r="QQS217" s="37"/>
      <c r="QQT217" s="37"/>
      <c r="QQU217" s="37"/>
      <c r="QQV217" s="37"/>
      <c r="QQW217" s="37"/>
      <c r="QQX217" s="37"/>
      <c r="QQY217" s="37"/>
      <c r="QQZ217" s="37"/>
      <c r="QRA217" s="37"/>
      <c r="QRB217" s="37"/>
      <c r="QRC217" s="37"/>
      <c r="QRD217" s="37"/>
      <c r="QRE217" s="37"/>
      <c r="QRF217" s="37"/>
      <c r="QRG217" s="37"/>
      <c r="QRH217" s="37"/>
      <c r="QRI217" s="37"/>
      <c r="QRJ217" s="37"/>
      <c r="QRK217" s="37"/>
      <c r="QRL217" s="37"/>
      <c r="QRM217" s="37"/>
      <c r="QRN217" s="37"/>
      <c r="QRO217" s="37"/>
      <c r="QRP217" s="37"/>
      <c r="QRQ217" s="37"/>
      <c r="QRR217" s="37"/>
      <c r="QRS217" s="37"/>
      <c r="QRT217" s="37"/>
      <c r="QRU217" s="37"/>
      <c r="QRV217" s="37"/>
      <c r="QRW217" s="37"/>
      <c r="QRX217" s="37"/>
      <c r="QRY217" s="37"/>
      <c r="QRZ217" s="37"/>
      <c r="QSA217" s="37"/>
      <c r="QSB217" s="37"/>
      <c r="QSC217" s="37"/>
      <c r="QSD217" s="37"/>
      <c r="QSE217" s="37"/>
      <c r="QSF217" s="37"/>
      <c r="QSG217" s="37"/>
      <c r="QSH217" s="37"/>
      <c r="QSI217" s="37"/>
      <c r="QSJ217" s="37"/>
      <c r="QSK217" s="37"/>
      <c r="QSL217" s="37"/>
      <c r="QSM217" s="37"/>
      <c r="QSN217" s="37"/>
      <c r="QSO217" s="37"/>
      <c r="QSP217" s="37"/>
      <c r="QSQ217" s="37"/>
      <c r="QSR217" s="37"/>
      <c r="QSS217" s="37"/>
      <c r="QST217" s="37"/>
      <c r="QSU217" s="37"/>
      <c r="QSV217" s="37"/>
      <c r="QSW217" s="37"/>
      <c r="QSX217" s="37"/>
      <c r="QSY217" s="37"/>
      <c r="QSZ217" s="37"/>
      <c r="QTA217" s="37"/>
      <c r="QTB217" s="37"/>
      <c r="QTC217" s="37"/>
      <c r="QTD217" s="37"/>
      <c r="QTE217" s="37"/>
      <c r="QTF217" s="37"/>
      <c r="QTG217" s="37"/>
      <c r="QTH217" s="37"/>
      <c r="QTI217" s="37"/>
      <c r="QTJ217" s="37"/>
      <c r="QTK217" s="37"/>
      <c r="QTL217" s="37"/>
      <c r="QTM217" s="37"/>
      <c r="QTN217" s="37"/>
      <c r="QTO217" s="37"/>
      <c r="QTP217" s="37"/>
      <c r="QTQ217" s="37"/>
      <c r="QTR217" s="37"/>
      <c r="QTS217" s="37"/>
      <c r="QTT217" s="37"/>
      <c r="QTU217" s="37"/>
      <c r="QTV217" s="37"/>
      <c r="QTW217" s="37"/>
      <c r="QTX217" s="37"/>
      <c r="QTY217" s="37"/>
      <c r="QTZ217" s="37"/>
      <c r="QUA217" s="37"/>
      <c r="QUB217" s="37"/>
      <c r="QUC217" s="37"/>
      <c r="QUD217" s="37"/>
      <c r="QUE217" s="37"/>
      <c r="QUF217" s="37"/>
      <c r="QUG217" s="37"/>
      <c r="QUH217" s="37"/>
      <c r="QUI217" s="37"/>
      <c r="QUJ217" s="37"/>
      <c r="QUK217" s="37"/>
      <c r="QUL217" s="37"/>
      <c r="QUM217" s="37"/>
      <c r="QUN217" s="37"/>
      <c r="QUO217" s="37"/>
      <c r="QUP217" s="37"/>
      <c r="QUQ217" s="37"/>
      <c r="QUR217" s="37"/>
      <c r="QUS217" s="37"/>
      <c r="QUT217" s="37"/>
      <c r="QUU217" s="37"/>
      <c r="QUV217" s="37"/>
      <c r="QUW217" s="37"/>
      <c r="QUX217" s="37"/>
      <c r="QUY217" s="37"/>
      <c r="QUZ217" s="37"/>
      <c r="QVA217" s="37"/>
      <c r="QVB217" s="37"/>
      <c r="QVC217" s="37"/>
      <c r="QVD217" s="37"/>
      <c r="QVE217" s="37"/>
      <c r="QVF217" s="37"/>
      <c r="QVG217" s="37"/>
      <c r="QVH217" s="37"/>
      <c r="QVI217" s="37"/>
      <c r="QVJ217" s="37"/>
      <c r="QVK217" s="37"/>
      <c r="QVL217" s="37"/>
      <c r="QVM217" s="37"/>
      <c r="QVN217" s="37"/>
      <c r="QVO217" s="37"/>
      <c r="QVP217" s="37"/>
      <c r="QVQ217" s="37"/>
      <c r="QVR217" s="37"/>
      <c r="QVS217" s="37"/>
      <c r="QVT217" s="37"/>
      <c r="QVU217" s="37"/>
      <c r="QVV217" s="37"/>
      <c r="QVW217" s="37"/>
      <c r="QVX217" s="37"/>
      <c r="QVY217" s="37"/>
      <c r="QVZ217" s="37"/>
      <c r="QWA217" s="37"/>
      <c r="QWB217" s="37"/>
      <c r="QWC217" s="37"/>
      <c r="QWD217" s="37"/>
      <c r="QWE217" s="37"/>
      <c r="QWF217" s="37"/>
      <c r="QWG217" s="37"/>
      <c r="QWH217" s="37"/>
      <c r="QWI217" s="37"/>
      <c r="QWJ217" s="37"/>
      <c r="QWK217" s="37"/>
      <c r="QWL217" s="37"/>
      <c r="QWM217" s="37"/>
      <c r="QWN217" s="37"/>
      <c r="QWO217" s="37"/>
      <c r="QWP217" s="37"/>
      <c r="QWQ217" s="37"/>
      <c r="QWR217" s="37"/>
      <c r="QWS217" s="37"/>
      <c r="QWT217" s="37"/>
      <c r="QWU217" s="37"/>
      <c r="QWV217" s="37"/>
      <c r="QWW217" s="37"/>
      <c r="QWX217" s="37"/>
      <c r="QWY217" s="37"/>
      <c r="QWZ217" s="37"/>
      <c r="QXA217" s="37"/>
      <c r="QXB217" s="37"/>
      <c r="QXC217" s="37"/>
      <c r="QXD217" s="37"/>
      <c r="QXE217" s="37"/>
      <c r="QXF217" s="37"/>
      <c r="QXG217" s="37"/>
      <c r="QXH217" s="37"/>
      <c r="QXI217" s="37"/>
      <c r="QXJ217" s="37"/>
      <c r="QXK217" s="37"/>
      <c r="QXL217" s="37"/>
      <c r="QXM217" s="37"/>
      <c r="QXN217" s="37"/>
      <c r="QXO217" s="37"/>
      <c r="QXP217" s="37"/>
      <c r="QXQ217" s="37"/>
      <c r="QXR217" s="37"/>
      <c r="QXS217" s="37"/>
      <c r="QXT217" s="37"/>
      <c r="QXU217" s="37"/>
      <c r="QXV217" s="37"/>
      <c r="QXW217" s="37"/>
      <c r="QXX217" s="37"/>
      <c r="QXY217" s="37"/>
      <c r="QXZ217" s="37"/>
      <c r="QYA217" s="37"/>
      <c r="QYB217" s="37"/>
      <c r="QYC217" s="37"/>
      <c r="QYD217" s="37"/>
      <c r="QYE217" s="37"/>
      <c r="QYF217" s="37"/>
      <c r="QYG217" s="37"/>
      <c r="QYH217" s="37"/>
      <c r="QYI217" s="37"/>
      <c r="QYJ217" s="37"/>
      <c r="QYK217" s="37"/>
      <c r="QYL217" s="37"/>
      <c r="QYM217" s="37"/>
      <c r="QYN217" s="37"/>
      <c r="QYO217" s="37"/>
      <c r="QYP217" s="37"/>
      <c r="QYQ217" s="37"/>
      <c r="QYR217" s="37"/>
      <c r="QYS217" s="37"/>
      <c r="QYT217" s="37"/>
      <c r="QYU217" s="37"/>
      <c r="QYV217" s="37"/>
      <c r="QYW217" s="37"/>
      <c r="QYX217" s="37"/>
      <c r="QYY217" s="37"/>
      <c r="QYZ217" s="37"/>
      <c r="QZA217" s="37"/>
      <c r="QZB217" s="37"/>
      <c r="QZC217" s="37"/>
      <c r="QZD217" s="37"/>
      <c r="QZE217" s="37"/>
      <c r="QZF217" s="37"/>
      <c r="QZG217" s="37"/>
      <c r="QZH217" s="37"/>
      <c r="QZI217" s="37"/>
      <c r="QZJ217" s="37"/>
      <c r="QZK217" s="37"/>
      <c r="QZL217" s="37"/>
      <c r="QZM217" s="37"/>
      <c r="QZN217" s="37"/>
      <c r="QZO217" s="37"/>
      <c r="QZP217" s="37"/>
      <c r="QZQ217" s="37"/>
      <c r="QZR217" s="37"/>
      <c r="QZS217" s="37"/>
      <c r="QZT217" s="37"/>
      <c r="QZU217" s="37"/>
      <c r="QZV217" s="37"/>
      <c r="QZW217" s="37"/>
      <c r="QZX217" s="37"/>
      <c r="QZY217" s="37"/>
      <c r="QZZ217" s="37"/>
      <c r="RAA217" s="37"/>
      <c r="RAB217" s="37"/>
      <c r="RAC217" s="37"/>
      <c r="RAD217" s="37"/>
      <c r="RAE217" s="37"/>
      <c r="RAF217" s="37"/>
      <c r="RAG217" s="37"/>
      <c r="RAH217" s="37"/>
      <c r="RAI217" s="37"/>
      <c r="RAJ217" s="37"/>
      <c r="RAK217" s="37"/>
      <c r="RAL217" s="37"/>
      <c r="RAM217" s="37"/>
      <c r="RAN217" s="37"/>
      <c r="RAO217" s="37"/>
      <c r="RAP217" s="37"/>
      <c r="RAQ217" s="37"/>
      <c r="RAR217" s="37"/>
      <c r="RAS217" s="37"/>
      <c r="RAT217" s="37"/>
      <c r="RAU217" s="37"/>
      <c r="RAV217" s="37"/>
      <c r="RAW217" s="37"/>
      <c r="RAX217" s="37"/>
      <c r="RAY217" s="37"/>
      <c r="RAZ217" s="37"/>
      <c r="RBA217" s="37"/>
      <c r="RBB217" s="37"/>
      <c r="RBC217" s="37"/>
      <c r="RBD217" s="37"/>
      <c r="RBE217" s="37"/>
      <c r="RBF217" s="37"/>
      <c r="RBG217" s="37"/>
      <c r="RBH217" s="37"/>
      <c r="RBI217" s="37"/>
      <c r="RBJ217" s="37"/>
      <c r="RBK217" s="37"/>
      <c r="RBL217" s="37"/>
      <c r="RBM217" s="37"/>
      <c r="RBN217" s="37"/>
      <c r="RBO217" s="37"/>
      <c r="RBP217" s="37"/>
      <c r="RBQ217" s="37"/>
      <c r="RBR217" s="37"/>
      <c r="RBS217" s="37"/>
      <c r="RBT217" s="37"/>
      <c r="RBU217" s="37"/>
      <c r="RBV217" s="37"/>
      <c r="RBW217" s="37"/>
      <c r="RBX217" s="37"/>
      <c r="RBY217" s="37"/>
      <c r="RBZ217" s="37"/>
      <c r="RCA217" s="37"/>
      <c r="RCB217" s="37"/>
      <c r="RCC217" s="37"/>
      <c r="RCD217" s="37"/>
      <c r="RCE217" s="37"/>
      <c r="RCF217" s="37"/>
      <c r="RCG217" s="37"/>
      <c r="RCH217" s="37"/>
      <c r="RCI217" s="37"/>
      <c r="RCJ217" s="37"/>
      <c r="RCK217" s="37"/>
      <c r="RCL217" s="37"/>
      <c r="RCM217" s="37"/>
      <c r="RCN217" s="37"/>
      <c r="RCO217" s="37"/>
      <c r="RCP217" s="37"/>
      <c r="RCQ217" s="37"/>
      <c r="RCR217" s="37"/>
      <c r="RCS217" s="37"/>
      <c r="RCT217" s="37"/>
      <c r="RCU217" s="37"/>
      <c r="RCV217" s="37"/>
      <c r="RCW217" s="37"/>
      <c r="RCX217" s="37"/>
      <c r="RCY217" s="37"/>
      <c r="RCZ217" s="37"/>
      <c r="RDA217" s="37"/>
      <c r="RDB217" s="37"/>
      <c r="RDC217" s="37"/>
      <c r="RDD217" s="37"/>
      <c r="RDE217" s="37"/>
      <c r="RDF217" s="37"/>
      <c r="RDG217" s="37"/>
      <c r="RDH217" s="37"/>
      <c r="RDI217" s="37"/>
      <c r="RDJ217" s="37"/>
      <c r="RDK217" s="37"/>
      <c r="RDL217" s="37"/>
      <c r="RDM217" s="37"/>
      <c r="RDN217" s="37"/>
      <c r="RDO217" s="37"/>
      <c r="RDP217" s="37"/>
      <c r="RDQ217" s="37"/>
      <c r="RDR217" s="37"/>
      <c r="RDS217" s="37"/>
      <c r="RDT217" s="37"/>
      <c r="RDU217" s="37"/>
      <c r="RDV217" s="37"/>
      <c r="RDW217" s="37"/>
      <c r="RDX217" s="37"/>
      <c r="RDY217" s="37"/>
      <c r="RDZ217" s="37"/>
      <c r="REA217" s="37"/>
      <c r="REB217" s="37"/>
      <c r="REC217" s="37"/>
      <c r="RED217" s="37"/>
      <c r="REE217" s="37"/>
      <c r="REF217" s="37"/>
      <c r="REG217" s="37"/>
      <c r="REH217" s="37"/>
      <c r="REI217" s="37"/>
      <c r="REJ217" s="37"/>
      <c r="REK217" s="37"/>
      <c r="REL217" s="37"/>
      <c r="REM217" s="37"/>
      <c r="REN217" s="37"/>
      <c r="REO217" s="37"/>
      <c r="REP217" s="37"/>
      <c r="REQ217" s="37"/>
      <c r="RER217" s="37"/>
      <c r="RES217" s="37"/>
      <c r="RET217" s="37"/>
      <c r="REU217" s="37"/>
      <c r="REV217" s="37"/>
      <c r="REW217" s="37"/>
      <c r="REX217" s="37"/>
      <c r="REY217" s="37"/>
      <c r="REZ217" s="37"/>
      <c r="RFA217" s="37"/>
      <c r="RFB217" s="37"/>
      <c r="RFC217" s="37"/>
      <c r="RFD217" s="37"/>
      <c r="RFE217" s="37"/>
      <c r="RFF217" s="37"/>
      <c r="RFG217" s="37"/>
      <c r="RFH217" s="37"/>
      <c r="RFI217" s="37"/>
      <c r="RFJ217" s="37"/>
      <c r="RFK217" s="37"/>
      <c r="RFL217" s="37"/>
      <c r="RFM217" s="37"/>
      <c r="RFN217" s="37"/>
      <c r="RFO217" s="37"/>
      <c r="RFP217" s="37"/>
      <c r="RFQ217" s="37"/>
      <c r="RFR217" s="37"/>
      <c r="RFS217" s="37"/>
      <c r="RFT217" s="37"/>
      <c r="RFU217" s="37"/>
      <c r="RFV217" s="37"/>
      <c r="RFW217" s="37"/>
      <c r="RFX217" s="37"/>
      <c r="RFY217" s="37"/>
      <c r="RFZ217" s="37"/>
      <c r="RGA217" s="37"/>
      <c r="RGB217" s="37"/>
      <c r="RGC217" s="37"/>
      <c r="RGD217" s="37"/>
      <c r="RGE217" s="37"/>
      <c r="RGF217" s="37"/>
      <c r="RGG217" s="37"/>
      <c r="RGH217" s="37"/>
      <c r="RGI217" s="37"/>
      <c r="RGJ217" s="37"/>
      <c r="RGK217" s="37"/>
      <c r="RGL217" s="37"/>
      <c r="RGM217" s="37"/>
      <c r="RGN217" s="37"/>
      <c r="RGO217" s="37"/>
      <c r="RGP217" s="37"/>
      <c r="RGQ217" s="37"/>
      <c r="RGR217" s="37"/>
      <c r="RGS217" s="37"/>
      <c r="RGT217" s="37"/>
      <c r="RGU217" s="37"/>
      <c r="RGV217" s="37"/>
      <c r="RGW217" s="37"/>
      <c r="RGX217" s="37"/>
      <c r="RGY217" s="37"/>
      <c r="RGZ217" s="37"/>
      <c r="RHA217" s="37"/>
      <c r="RHB217" s="37"/>
      <c r="RHC217" s="37"/>
      <c r="RHD217" s="37"/>
      <c r="RHE217" s="37"/>
      <c r="RHF217" s="37"/>
      <c r="RHG217" s="37"/>
      <c r="RHH217" s="37"/>
      <c r="RHI217" s="37"/>
      <c r="RHJ217" s="37"/>
      <c r="RHK217" s="37"/>
      <c r="RHL217" s="37"/>
      <c r="RHM217" s="37"/>
      <c r="RHN217" s="37"/>
      <c r="RHO217" s="37"/>
      <c r="RHP217" s="37"/>
      <c r="RHQ217" s="37"/>
      <c r="RHR217" s="37"/>
      <c r="RHS217" s="37"/>
      <c r="RHT217" s="37"/>
      <c r="RHU217" s="37"/>
      <c r="RHV217" s="37"/>
      <c r="RHW217" s="37"/>
      <c r="RHX217" s="37"/>
      <c r="RHY217" s="37"/>
      <c r="RHZ217" s="37"/>
      <c r="RIA217" s="37"/>
      <c r="RIB217" s="37"/>
      <c r="RIC217" s="37"/>
      <c r="RID217" s="37"/>
      <c r="RIE217" s="37"/>
      <c r="RIF217" s="37"/>
      <c r="RIG217" s="37"/>
      <c r="RIH217" s="37"/>
      <c r="RII217" s="37"/>
      <c r="RIJ217" s="37"/>
      <c r="RIK217" s="37"/>
      <c r="RIL217" s="37"/>
      <c r="RIM217" s="37"/>
      <c r="RIN217" s="37"/>
      <c r="RIO217" s="37"/>
      <c r="RIP217" s="37"/>
      <c r="RIQ217" s="37"/>
      <c r="RIR217" s="37"/>
      <c r="RIS217" s="37"/>
      <c r="RIT217" s="37"/>
      <c r="RIU217" s="37"/>
      <c r="RIV217" s="37"/>
      <c r="RIW217" s="37"/>
      <c r="RIX217" s="37"/>
      <c r="RIY217" s="37"/>
      <c r="RIZ217" s="37"/>
      <c r="RJA217" s="37"/>
      <c r="RJB217" s="37"/>
      <c r="RJC217" s="37"/>
      <c r="RJD217" s="37"/>
      <c r="RJE217" s="37"/>
      <c r="RJF217" s="37"/>
      <c r="RJG217" s="37"/>
      <c r="RJH217" s="37"/>
      <c r="RJI217" s="37"/>
      <c r="RJJ217" s="37"/>
      <c r="RJK217" s="37"/>
      <c r="RJL217" s="37"/>
      <c r="RJM217" s="37"/>
      <c r="RJN217" s="37"/>
      <c r="RJO217" s="37"/>
      <c r="RJP217" s="37"/>
      <c r="RJQ217" s="37"/>
      <c r="RJR217" s="37"/>
      <c r="RJS217" s="37"/>
      <c r="RJT217" s="37"/>
      <c r="RJU217" s="37"/>
      <c r="RJV217" s="37"/>
      <c r="RJW217" s="37"/>
      <c r="RJX217" s="37"/>
      <c r="RJY217" s="37"/>
      <c r="RJZ217" s="37"/>
      <c r="RKA217" s="37"/>
      <c r="RKB217" s="37"/>
      <c r="RKC217" s="37"/>
      <c r="RKD217" s="37"/>
      <c r="RKE217" s="37"/>
      <c r="RKF217" s="37"/>
      <c r="RKG217" s="37"/>
      <c r="RKH217" s="37"/>
      <c r="RKI217" s="37"/>
      <c r="RKJ217" s="37"/>
      <c r="RKK217" s="37"/>
      <c r="RKL217" s="37"/>
      <c r="RKM217" s="37"/>
      <c r="RKN217" s="37"/>
      <c r="RKO217" s="37"/>
      <c r="RKP217" s="37"/>
      <c r="RKQ217" s="37"/>
      <c r="RKR217" s="37"/>
      <c r="RKS217" s="37"/>
      <c r="RKT217" s="37"/>
      <c r="RKU217" s="37"/>
      <c r="RKV217" s="37"/>
      <c r="RKW217" s="37"/>
      <c r="RKX217" s="37"/>
      <c r="RKY217" s="37"/>
      <c r="RKZ217" s="37"/>
      <c r="RLA217" s="37"/>
      <c r="RLB217" s="37"/>
      <c r="RLC217" s="37"/>
      <c r="RLD217" s="37"/>
      <c r="RLE217" s="37"/>
      <c r="RLF217" s="37"/>
      <c r="RLG217" s="37"/>
      <c r="RLH217" s="37"/>
      <c r="RLI217" s="37"/>
      <c r="RLJ217" s="37"/>
      <c r="RLK217" s="37"/>
      <c r="RLL217" s="37"/>
      <c r="RLM217" s="37"/>
      <c r="RLN217" s="37"/>
      <c r="RLO217" s="37"/>
      <c r="RLP217" s="37"/>
      <c r="RLQ217" s="37"/>
      <c r="RLR217" s="37"/>
      <c r="RLS217" s="37"/>
      <c r="RLT217" s="37"/>
      <c r="RLU217" s="37"/>
      <c r="RLV217" s="37"/>
      <c r="RLW217" s="37"/>
      <c r="RLX217" s="37"/>
      <c r="RLY217" s="37"/>
      <c r="RLZ217" s="37"/>
      <c r="RMA217" s="37"/>
      <c r="RMB217" s="37"/>
      <c r="RMC217" s="37"/>
      <c r="RMD217" s="37"/>
      <c r="RME217" s="37"/>
      <c r="RMF217" s="37"/>
      <c r="RMG217" s="37"/>
      <c r="RMH217" s="37"/>
      <c r="RMI217" s="37"/>
      <c r="RMJ217" s="37"/>
      <c r="RMK217" s="37"/>
      <c r="RML217" s="37"/>
      <c r="RMM217" s="37"/>
      <c r="RMN217" s="37"/>
      <c r="RMO217" s="37"/>
      <c r="RMP217" s="37"/>
      <c r="RMQ217" s="37"/>
      <c r="RMR217" s="37"/>
      <c r="RMS217" s="37"/>
      <c r="RMT217" s="37"/>
      <c r="RMU217" s="37"/>
      <c r="RMV217" s="37"/>
      <c r="RMW217" s="37"/>
      <c r="RMX217" s="37"/>
      <c r="RMY217" s="37"/>
      <c r="RMZ217" s="37"/>
      <c r="RNA217" s="37"/>
      <c r="RNB217" s="37"/>
      <c r="RNC217" s="37"/>
      <c r="RND217" s="37"/>
      <c r="RNE217" s="37"/>
      <c r="RNF217" s="37"/>
      <c r="RNG217" s="37"/>
      <c r="RNH217" s="37"/>
      <c r="RNI217" s="37"/>
      <c r="RNJ217" s="37"/>
      <c r="RNK217" s="37"/>
      <c r="RNL217" s="37"/>
      <c r="RNM217" s="37"/>
      <c r="RNN217" s="37"/>
      <c r="RNO217" s="37"/>
      <c r="RNP217" s="37"/>
      <c r="RNQ217" s="37"/>
      <c r="RNR217" s="37"/>
      <c r="RNS217" s="37"/>
      <c r="RNT217" s="37"/>
      <c r="RNU217" s="37"/>
      <c r="RNV217" s="37"/>
      <c r="RNW217" s="37"/>
      <c r="RNX217" s="37"/>
      <c r="RNY217" s="37"/>
      <c r="RNZ217" s="37"/>
      <c r="ROA217" s="37"/>
      <c r="ROB217" s="37"/>
      <c r="ROC217" s="37"/>
      <c r="ROD217" s="37"/>
      <c r="ROE217" s="37"/>
      <c r="ROF217" s="37"/>
      <c r="ROG217" s="37"/>
      <c r="ROH217" s="37"/>
      <c r="ROI217" s="37"/>
      <c r="ROJ217" s="37"/>
      <c r="ROK217" s="37"/>
      <c r="ROL217" s="37"/>
      <c r="ROM217" s="37"/>
      <c r="RON217" s="37"/>
      <c r="ROO217" s="37"/>
      <c r="ROP217" s="37"/>
      <c r="ROQ217" s="37"/>
      <c r="ROR217" s="37"/>
      <c r="ROS217" s="37"/>
      <c r="ROT217" s="37"/>
      <c r="ROU217" s="37"/>
      <c r="ROV217" s="37"/>
      <c r="ROW217" s="37"/>
      <c r="ROX217" s="37"/>
      <c r="ROY217" s="37"/>
      <c r="ROZ217" s="37"/>
      <c r="RPA217" s="37"/>
      <c r="RPB217" s="37"/>
      <c r="RPC217" s="37"/>
      <c r="RPD217" s="37"/>
      <c r="RPE217" s="37"/>
      <c r="RPF217" s="37"/>
      <c r="RPG217" s="37"/>
      <c r="RPH217" s="37"/>
      <c r="RPI217" s="37"/>
      <c r="RPJ217" s="37"/>
      <c r="RPK217" s="37"/>
      <c r="RPL217" s="37"/>
      <c r="RPM217" s="37"/>
      <c r="RPN217" s="37"/>
      <c r="RPO217" s="37"/>
      <c r="RPP217" s="37"/>
      <c r="RPQ217" s="37"/>
      <c r="RPR217" s="37"/>
      <c r="RPS217" s="37"/>
      <c r="RPT217" s="37"/>
      <c r="RPU217" s="37"/>
      <c r="RPV217" s="37"/>
      <c r="RPW217" s="37"/>
      <c r="RPX217" s="37"/>
      <c r="RPY217" s="37"/>
      <c r="RPZ217" s="37"/>
      <c r="RQA217" s="37"/>
      <c r="RQB217" s="37"/>
      <c r="RQC217" s="37"/>
      <c r="RQD217" s="37"/>
      <c r="RQE217" s="37"/>
      <c r="RQF217" s="37"/>
      <c r="RQG217" s="37"/>
      <c r="RQH217" s="37"/>
      <c r="RQI217" s="37"/>
      <c r="RQJ217" s="37"/>
      <c r="RQK217" s="37"/>
      <c r="RQL217" s="37"/>
      <c r="RQM217" s="37"/>
      <c r="RQN217" s="37"/>
      <c r="RQO217" s="37"/>
      <c r="RQP217" s="37"/>
      <c r="RQQ217" s="37"/>
      <c r="RQR217" s="37"/>
      <c r="RQS217" s="37"/>
      <c r="RQT217" s="37"/>
      <c r="RQU217" s="37"/>
      <c r="RQV217" s="37"/>
      <c r="RQW217" s="37"/>
      <c r="RQX217" s="37"/>
      <c r="RQY217" s="37"/>
      <c r="RQZ217" s="37"/>
      <c r="RRA217" s="37"/>
      <c r="RRB217" s="37"/>
      <c r="RRC217" s="37"/>
      <c r="RRD217" s="37"/>
      <c r="RRE217" s="37"/>
      <c r="RRF217" s="37"/>
      <c r="RRG217" s="37"/>
      <c r="RRH217" s="37"/>
      <c r="RRI217" s="37"/>
      <c r="RRJ217" s="37"/>
      <c r="RRK217" s="37"/>
      <c r="RRL217" s="37"/>
      <c r="RRM217" s="37"/>
      <c r="RRN217" s="37"/>
      <c r="RRO217" s="37"/>
      <c r="RRP217" s="37"/>
      <c r="RRQ217" s="37"/>
      <c r="RRR217" s="37"/>
      <c r="RRS217" s="37"/>
      <c r="RRT217" s="37"/>
      <c r="RRU217" s="37"/>
      <c r="RRV217" s="37"/>
      <c r="RRW217" s="37"/>
      <c r="RRX217" s="37"/>
      <c r="RRY217" s="37"/>
      <c r="RRZ217" s="37"/>
      <c r="RSA217" s="37"/>
      <c r="RSB217" s="37"/>
      <c r="RSC217" s="37"/>
      <c r="RSD217" s="37"/>
      <c r="RSE217" s="37"/>
      <c r="RSF217" s="37"/>
      <c r="RSG217" s="37"/>
      <c r="RSH217" s="37"/>
      <c r="RSI217" s="37"/>
      <c r="RSJ217" s="37"/>
      <c r="RSK217" s="37"/>
      <c r="RSL217" s="37"/>
      <c r="RSM217" s="37"/>
      <c r="RSN217" s="37"/>
      <c r="RSO217" s="37"/>
      <c r="RSP217" s="37"/>
      <c r="RSQ217" s="37"/>
      <c r="RSR217" s="37"/>
      <c r="RSS217" s="37"/>
      <c r="RST217" s="37"/>
      <c r="RSU217" s="37"/>
      <c r="RSV217" s="37"/>
      <c r="RSW217" s="37"/>
      <c r="RSX217" s="37"/>
      <c r="RSY217" s="37"/>
      <c r="RSZ217" s="37"/>
      <c r="RTA217" s="37"/>
      <c r="RTB217" s="37"/>
      <c r="RTC217" s="37"/>
      <c r="RTD217" s="37"/>
      <c r="RTE217" s="37"/>
      <c r="RTF217" s="37"/>
      <c r="RTG217" s="37"/>
      <c r="RTH217" s="37"/>
      <c r="RTI217" s="37"/>
      <c r="RTJ217" s="37"/>
      <c r="RTK217" s="37"/>
      <c r="RTL217" s="37"/>
      <c r="RTM217" s="37"/>
      <c r="RTN217" s="37"/>
      <c r="RTO217" s="37"/>
      <c r="RTP217" s="37"/>
      <c r="RTQ217" s="37"/>
      <c r="RTR217" s="37"/>
      <c r="RTS217" s="37"/>
      <c r="RTT217" s="37"/>
      <c r="RTU217" s="37"/>
      <c r="RTV217" s="37"/>
      <c r="RTW217" s="37"/>
      <c r="RTX217" s="37"/>
      <c r="RTY217" s="37"/>
      <c r="RTZ217" s="37"/>
      <c r="RUA217" s="37"/>
      <c r="RUB217" s="37"/>
      <c r="RUC217" s="37"/>
      <c r="RUD217" s="37"/>
      <c r="RUE217" s="37"/>
      <c r="RUF217" s="37"/>
      <c r="RUG217" s="37"/>
      <c r="RUH217" s="37"/>
      <c r="RUI217" s="37"/>
      <c r="RUJ217" s="37"/>
      <c r="RUK217" s="37"/>
      <c r="RUL217" s="37"/>
      <c r="RUM217" s="37"/>
      <c r="RUN217" s="37"/>
      <c r="RUO217" s="37"/>
      <c r="RUP217" s="37"/>
      <c r="RUQ217" s="37"/>
      <c r="RUR217" s="37"/>
      <c r="RUS217" s="37"/>
      <c r="RUT217" s="37"/>
      <c r="RUU217" s="37"/>
      <c r="RUV217" s="37"/>
      <c r="RUW217" s="37"/>
      <c r="RUX217" s="37"/>
      <c r="RUY217" s="37"/>
      <c r="RUZ217" s="37"/>
      <c r="RVA217" s="37"/>
      <c r="RVB217" s="37"/>
      <c r="RVC217" s="37"/>
      <c r="RVD217" s="37"/>
      <c r="RVE217" s="37"/>
      <c r="RVF217" s="37"/>
      <c r="RVG217" s="37"/>
      <c r="RVH217" s="37"/>
      <c r="RVI217" s="37"/>
      <c r="RVJ217" s="37"/>
      <c r="RVK217" s="37"/>
      <c r="RVL217" s="37"/>
      <c r="RVM217" s="37"/>
      <c r="RVN217" s="37"/>
      <c r="RVO217" s="37"/>
      <c r="RVP217" s="37"/>
      <c r="RVQ217" s="37"/>
      <c r="RVR217" s="37"/>
      <c r="RVS217" s="37"/>
      <c r="RVT217" s="37"/>
      <c r="RVU217" s="37"/>
      <c r="RVV217" s="37"/>
      <c r="RVW217" s="37"/>
      <c r="RVX217" s="37"/>
      <c r="RVY217" s="37"/>
      <c r="RVZ217" s="37"/>
      <c r="RWA217" s="37"/>
      <c r="RWB217" s="37"/>
      <c r="RWC217" s="37"/>
      <c r="RWD217" s="37"/>
      <c r="RWE217" s="37"/>
      <c r="RWF217" s="37"/>
      <c r="RWG217" s="37"/>
      <c r="RWH217" s="37"/>
      <c r="RWI217" s="37"/>
      <c r="RWJ217" s="37"/>
      <c r="RWK217" s="37"/>
      <c r="RWL217" s="37"/>
      <c r="RWM217" s="37"/>
      <c r="RWN217" s="37"/>
      <c r="RWO217" s="37"/>
      <c r="RWP217" s="37"/>
      <c r="RWQ217" s="37"/>
      <c r="RWR217" s="37"/>
      <c r="RWS217" s="37"/>
      <c r="RWT217" s="37"/>
      <c r="RWU217" s="37"/>
      <c r="RWV217" s="37"/>
      <c r="RWW217" s="37"/>
      <c r="RWX217" s="37"/>
      <c r="RWY217" s="37"/>
      <c r="RWZ217" s="37"/>
      <c r="RXA217" s="37"/>
      <c r="RXB217" s="37"/>
      <c r="RXC217" s="37"/>
      <c r="RXD217" s="37"/>
      <c r="RXE217" s="37"/>
      <c r="RXF217" s="37"/>
      <c r="RXG217" s="37"/>
      <c r="RXH217" s="37"/>
      <c r="RXI217" s="37"/>
      <c r="RXJ217" s="37"/>
      <c r="RXK217" s="37"/>
      <c r="RXL217" s="37"/>
      <c r="RXM217" s="37"/>
      <c r="RXN217" s="37"/>
      <c r="RXO217" s="37"/>
      <c r="RXP217" s="37"/>
      <c r="RXQ217" s="37"/>
      <c r="RXR217" s="37"/>
      <c r="RXS217" s="37"/>
      <c r="RXT217" s="37"/>
      <c r="RXU217" s="37"/>
      <c r="RXV217" s="37"/>
      <c r="RXW217" s="37"/>
      <c r="RXX217" s="37"/>
      <c r="RXY217" s="37"/>
      <c r="RXZ217" s="37"/>
      <c r="RYA217" s="37"/>
      <c r="RYB217" s="37"/>
      <c r="RYC217" s="37"/>
      <c r="RYD217" s="37"/>
      <c r="RYE217" s="37"/>
      <c r="RYF217" s="37"/>
      <c r="RYG217" s="37"/>
      <c r="RYH217" s="37"/>
      <c r="RYI217" s="37"/>
      <c r="RYJ217" s="37"/>
      <c r="RYK217" s="37"/>
      <c r="RYL217" s="37"/>
      <c r="RYM217" s="37"/>
      <c r="RYN217" s="37"/>
      <c r="RYO217" s="37"/>
      <c r="RYP217" s="37"/>
      <c r="RYQ217" s="37"/>
      <c r="RYR217" s="37"/>
      <c r="RYS217" s="37"/>
      <c r="RYT217" s="37"/>
      <c r="RYU217" s="37"/>
      <c r="RYV217" s="37"/>
      <c r="RYW217" s="37"/>
      <c r="RYX217" s="37"/>
      <c r="RYY217" s="37"/>
      <c r="RYZ217" s="37"/>
      <c r="RZA217" s="37"/>
      <c r="RZB217" s="37"/>
      <c r="RZC217" s="37"/>
      <c r="RZD217" s="37"/>
      <c r="RZE217" s="37"/>
      <c r="RZF217" s="37"/>
      <c r="RZG217" s="37"/>
      <c r="RZH217" s="37"/>
      <c r="RZI217" s="37"/>
      <c r="RZJ217" s="37"/>
      <c r="RZK217" s="37"/>
      <c r="RZL217" s="37"/>
      <c r="RZM217" s="37"/>
      <c r="RZN217" s="37"/>
      <c r="RZO217" s="37"/>
      <c r="RZP217" s="37"/>
      <c r="RZQ217" s="37"/>
      <c r="RZR217" s="37"/>
      <c r="RZS217" s="37"/>
      <c r="RZT217" s="37"/>
      <c r="RZU217" s="37"/>
      <c r="RZV217" s="37"/>
      <c r="RZW217" s="37"/>
      <c r="RZX217" s="37"/>
      <c r="RZY217" s="37"/>
      <c r="RZZ217" s="37"/>
      <c r="SAA217" s="37"/>
      <c r="SAB217" s="37"/>
      <c r="SAC217" s="37"/>
      <c r="SAD217" s="37"/>
      <c r="SAE217" s="37"/>
      <c r="SAF217" s="37"/>
      <c r="SAG217" s="37"/>
      <c r="SAH217" s="37"/>
      <c r="SAI217" s="37"/>
      <c r="SAJ217" s="37"/>
      <c r="SAK217" s="37"/>
      <c r="SAL217" s="37"/>
      <c r="SAM217" s="37"/>
      <c r="SAN217" s="37"/>
      <c r="SAO217" s="37"/>
      <c r="SAP217" s="37"/>
      <c r="SAQ217" s="37"/>
      <c r="SAR217" s="37"/>
      <c r="SAS217" s="37"/>
      <c r="SAT217" s="37"/>
      <c r="SAU217" s="37"/>
      <c r="SAV217" s="37"/>
      <c r="SAW217" s="37"/>
      <c r="SAX217" s="37"/>
      <c r="SAY217" s="37"/>
      <c r="SAZ217" s="37"/>
      <c r="SBA217" s="37"/>
      <c r="SBB217" s="37"/>
      <c r="SBC217" s="37"/>
      <c r="SBD217" s="37"/>
      <c r="SBE217" s="37"/>
      <c r="SBF217" s="37"/>
      <c r="SBG217" s="37"/>
      <c r="SBH217" s="37"/>
      <c r="SBI217" s="37"/>
      <c r="SBJ217" s="37"/>
      <c r="SBK217" s="37"/>
      <c r="SBL217" s="37"/>
      <c r="SBM217" s="37"/>
      <c r="SBN217" s="37"/>
      <c r="SBO217" s="37"/>
      <c r="SBP217" s="37"/>
      <c r="SBQ217" s="37"/>
      <c r="SBR217" s="37"/>
      <c r="SBS217" s="37"/>
      <c r="SBT217" s="37"/>
      <c r="SBU217" s="37"/>
      <c r="SBV217" s="37"/>
      <c r="SBW217" s="37"/>
      <c r="SBX217" s="37"/>
      <c r="SBY217" s="37"/>
      <c r="SBZ217" s="37"/>
      <c r="SCA217" s="37"/>
      <c r="SCB217" s="37"/>
      <c r="SCC217" s="37"/>
      <c r="SCD217" s="37"/>
      <c r="SCE217" s="37"/>
      <c r="SCF217" s="37"/>
      <c r="SCG217" s="37"/>
      <c r="SCH217" s="37"/>
      <c r="SCI217" s="37"/>
      <c r="SCJ217" s="37"/>
      <c r="SCK217" s="37"/>
      <c r="SCL217" s="37"/>
      <c r="SCM217" s="37"/>
      <c r="SCN217" s="37"/>
      <c r="SCO217" s="37"/>
      <c r="SCP217" s="37"/>
      <c r="SCQ217" s="37"/>
      <c r="SCR217" s="37"/>
      <c r="SCS217" s="37"/>
      <c r="SCT217" s="37"/>
      <c r="SCU217" s="37"/>
      <c r="SCV217" s="37"/>
      <c r="SCW217" s="37"/>
      <c r="SCX217" s="37"/>
      <c r="SCY217" s="37"/>
      <c r="SCZ217" s="37"/>
      <c r="SDA217" s="37"/>
      <c r="SDB217" s="37"/>
      <c r="SDC217" s="37"/>
      <c r="SDD217" s="37"/>
      <c r="SDE217" s="37"/>
      <c r="SDF217" s="37"/>
      <c r="SDG217" s="37"/>
      <c r="SDH217" s="37"/>
      <c r="SDI217" s="37"/>
      <c r="SDJ217" s="37"/>
      <c r="SDK217" s="37"/>
      <c r="SDL217" s="37"/>
      <c r="SDM217" s="37"/>
      <c r="SDN217" s="37"/>
      <c r="SDO217" s="37"/>
      <c r="SDP217" s="37"/>
      <c r="SDQ217" s="37"/>
      <c r="SDR217" s="37"/>
      <c r="SDS217" s="37"/>
      <c r="SDT217" s="37"/>
      <c r="SDU217" s="37"/>
      <c r="SDV217" s="37"/>
      <c r="SDW217" s="37"/>
      <c r="SDX217" s="37"/>
      <c r="SDY217" s="37"/>
      <c r="SDZ217" s="37"/>
      <c r="SEA217" s="37"/>
      <c r="SEB217" s="37"/>
      <c r="SEC217" s="37"/>
      <c r="SED217" s="37"/>
      <c r="SEE217" s="37"/>
      <c r="SEF217" s="37"/>
      <c r="SEG217" s="37"/>
      <c r="SEH217" s="37"/>
      <c r="SEI217" s="37"/>
      <c r="SEJ217" s="37"/>
      <c r="SEK217" s="37"/>
      <c r="SEL217" s="37"/>
      <c r="SEM217" s="37"/>
      <c r="SEN217" s="37"/>
      <c r="SEO217" s="37"/>
      <c r="SEP217" s="37"/>
      <c r="SEQ217" s="37"/>
      <c r="SER217" s="37"/>
      <c r="SES217" s="37"/>
      <c r="SET217" s="37"/>
      <c r="SEU217" s="37"/>
      <c r="SEV217" s="37"/>
      <c r="SEW217" s="37"/>
      <c r="SEX217" s="37"/>
      <c r="SEY217" s="37"/>
      <c r="SEZ217" s="37"/>
      <c r="SFA217" s="37"/>
      <c r="SFB217" s="37"/>
      <c r="SFC217" s="37"/>
      <c r="SFD217" s="37"/>
      <c r="SFE217" s="37"/>
      <c r="SFF217" s="37"/>
      <c r="SFG217" s="37"/>
      <c r="SFH217" s="37"/>
      <c r="SFI217" s="37"/>
      <c r="SFJ217" s="37"/>
      <c r="SFK217" s="37"/>
      <c r="SFL217" s="37"/>
      <c r="SFM217" s="37"/>
      <c r="SFN217" s="37"/>
      <c r="SFO217" s="37"/>
      <c r="SFP217" s="37"/>
      <c r="SFQ217" s="37"/>
      <c r="SFR217" s="37"/>
      <c r="SFS217" s="37"/>
      <c r="SFT217" s="37"/>
      <c r="SFU217" s="37"/>
      <c r="SFV217" s="37"/>
      <c r="SFW217" s="37"/>
      <c r="SFX217" s="37"/>
      <c r="SFY217" s="37"/>
      <c r="SFZ217" s="37"/>
      <c r="SGA217" s="37"/>
      <c r="SGB217" s="37"/>
      <c r="SGC217" s="37"/>
      <c r="SGD217" s="37"/>
      <c r="SGE217" s="37"/>
      <c r="SGF217" s="37"/>
      <c r="SGG217" s="37"/>
      <c r="SGH217" s="37"/>
      <c r="SGI217" s="37"/>
      <c r="SGJ217" s="37"/>
      <c r="SGK217" s="37"/>
      <c r="SGL217" s="37"/>
      <c r="SGM217" s="37"/>
      <c r="SGN217" s="37"/>
      <c r="SGO217" s="37"/>
      <c r="SGP217" s="37"/>
      <c r="SGQ217" s="37"/>
      <c r="SGR217" s="37"/>
      <c r="SGS217" s="37"/>
      <c r="SGT217" s="37"/>
      <c r="SGU217" s="37"/>
      <c r="SGV217" s="37"/>
      <c r="SGW217" s="37"/>
      <c r="SGX217" s="37"/>
      <c r="SGY217" s="37"/>
      <c r="SGZ217" s="37"/>
      <c r="SHA217" s="37"/>
      <c r="SHB217" s="37"/>
      <c r="SHC217" s="37"/>
      <c r="SHD217" s="37"/>
      <c r="SHE217" s="37"/>
      <c r="SHF217" s="37"/>
      <c r="SHG217" s="37"/>
      <c r="SHH217" s="37"/>
      <c r="SHI217" s="37"/>
      <c r="SHJ217" s="37"/>
      <c r="SHK217" s="37"/>
      <c r="SHL217" s="37"/>
      <c r="SHM217" s="37"/>
      <c r="SHN217" s="37"/>
      <c r="SHO217" s="37"/>
      <c r="SHP217" s="37"/>
      <c r="SHQ217" s="37"/>
      <c r="SHR217" s="37"/>
      <c r="SHS217" s="37"/>
      <c r="SHT217" s="37"/>
      <c r="SHU217" s="37"/>
      <c r="SHV217" s="37"/>
      <c r="SHW217" s="37"/>
      <c r="SHX217" s="37"/>
      <c r="SHY217" s="37"/>
      <c r="SHZ217" s="37"/>
      <c r="SIA217" s="37"/>
      <c r="SIB217" s="37"/>
      <c r="SIC217" s="37"/>
      <c r="SID217" s="37"/>
      <c r="SIE217" s="37"/>
      <c r="SIF217" s="37"/>
      <c r="SIG217" s="37"/>
      <c r="SIH217" s="37"/>
      <c r="SII217" s="37"/>
      <c r="SIJ217" s="37"/>
      <c r="SIK217" s="37"/>
      <c r="SIL217" s="37"/>
      <c r="SIM217" s="37"/>
      <c r="SIN217" s="37"/>
      <c r="SIO217" s="37"/>
      <c r="SIP217" s="37"/>
      <c r="SIQ217" s="37"/>
      <c r="SIR217" s="37"/>
      <c r="SIS217" s="37"/>
      <c r="SIT217" s="37"/>
      <c r="SIU217" s="37"/>
      <c r="SIV217" s="37"/>
      <c r="SIW217" s="37"/>
      <c r="SIX217" s="37"/>
      <c r="SIY217" s="37"/>
      <c r="SIZ217" s="37"/>
      <c r="SJA217" s="37"/>
      <c r="SJB217" s="37"/>
      <c r="SJC217" s="37"/>
      <c r="SJD217" s="37"/>
      <c r="SJE217" s="37"/>
      <c r="SJF217" s="37"/>
      <c r="SJG217" s="37"/>
      <c r="SJH217" s="37"/>
      <c r="SJI217" s="37"/>
      <c r="SJJ217" s="37"/>
      <c r="SJK217" s="37"/>
      <c r="SJL217" s="37"/>
      <c r="SJM217" s="37"/>
      <c r="SJN217" s="37"/>
      <c r="SJO217" s="37"/>
      <c r="SJP217" s="37"/>
      <c r="SJQ217" s="37"/>
      <c r="SJR217" s="37"/>
      <c r="SJS217" s="37"/>
      <c r="SJT217" s="37"/>
      <c r="SJU217" s="37"/>
      <c r="SJV217" s="37"/>
      <c r="SJW217" s="37"/>
      <c r="SJX217" s="37"/>
      <c r="SJY217" s="37"/>
      <c r="SJZ217" s="37"/>
      <c r="SKA217" s="37"/>
      <c r="SKB217" s="37"/>
      <c r="SKC217" s="37"/>
      <c r="SKD217" s="37"/>
      <c r="SKE217" s="37"/>
      <c r="SKF217" s="37"/>
      <c r="SKG217" s="37"/>
      <c r="SKH217" s="37"/>
      <c r="SKI217" s="37"/>
      <c r="SKJ217" s="37"/>
      <c r="SKK217" s="37"/>
      <c r="SKL217" s="37"/>
      <c r="SKM217" s="37"/>
      <c r="SKN217" s="37"/>
      <c r="SKO217" s="37"/>
      <c r="SKP217" s="37"/>
      <c r="SKQ217" s="37"/>
      <c r="SKR217" s="37"/>
      <c r="SKS217" s="37"/>
      <c r="SKT217" s="37"/>
      <c r="SKU217" s="37"/>
      <c r="SKV217" s="37"/>
      <c r="SKW217" s="37"/>
      <c r="SKX217" s="37"/>
      <c r="SKY217" s="37"/>
      <c r="SKZ217" s="37"/>
      <c r="SLA217" s="37"/>
      <c r="SLB217" s="37"/>
      <c r="SLC217" s="37"/>
      <c r="SLD217" s="37"/>
      <c r="SLE217" s="37"/>
      <c r="SLF217" s="37"/>
      <c r="SLG217" s="37"/>
      <c r="SLH217" s="37"/>
      <c r="SLI217" s="37"/>
      <c r="SLJ217" s="37"/>
      <c r="SLK217" s="37"/>
      <c r="SLL217" s="37"/>
      <c r="SLM217" s="37"/>
      <c r="SLN217" s="37"/>
      <c r="SLO217" s="37"/>
      <c r="SLP217" s="37"/>
      <c r="SLQ217" s="37"/>
      <c r="SLR217" s="37"/>
      <c r="SLS217" s="37"/>
      <c r="SLT217" s="37"/>
      <c r="SLU217" s="37"/>
      <c r="SLV217" s="37"/>
      <c r="SLW217" s="37"/>
      <c r="SLX217" s="37"/>
      <c r="SLY217" s="37"/>
      <c r="SLZ217" s="37"/>
      <c r="SMA217" s="37"/>
      <c r="SMB217" s="37"/>
      <c r="SMC217" s="37"/>
      <c r="SMD217" s="37"/>
      <c r="SME217" s="37"/>
      <c r="SMF217" s="37"/>
      <c r="SMG217" s="37"/>
      <c r="SMH217" s="37"/>
      <c r="SMI217" s="37"/>
      <c r="SMJ217" s="37"/>
      <c r="SMK217" s="37"/>
      <c r="SML217" s="37"/>
      <c r="SMM217" s="37"/>
      <c r="SMN217" s="37"/>
      <c r="SMO217" s="37"/>
      <c r="SMP217" s="37"/>
      <c r="SMQ217" s="37"/>
      <c r="SMR217" s="37"/>
      <c r="SMS217" s="37"/>
      <c r="SMT217" s="37"/>
      <c r="SMU217" s="37"/>
      <c r="SMV217" s="37"/>
      <c r="SMW217" s="37"/>
      <c r="SMX217" s="37"/>
      <c r="SMY217" s="37"/>
      <c r="SMZ217" s="37"/>
      <c r="SNA217" s="37"/>
      <c r="SNB217" s="37"/>
      <c r="SNC217" s="37"/>
      <c r="SND217" s="37"/>
      <c r="SNE217" s="37"/>
      <c r="SNF217" s="37"/>
      <c r="SNG217" s="37"/>
      <c r="SNH217" s="37"/>
      <c r="SNI217" s="37"/>
      <c r="SNJ217" s="37"/>
      <c r="SNK217" s="37"/>
      <c r="SNL217" s="37"/>
      <c r="SNM217" s="37"/>
      <c r="SNN217" s="37"/>
      <c r="SNO217" s="37"/>
      <c r="SNP217" s="37"/>
      <c r="SNQ217" s="37"/>
      <c r="SNR217" s="37"/>
      <c r="SNS217" s="37"/>
      <c r="SNT217" s="37"/>
      <c r="SNU217" s="37"/>
      <c r="SNV217" s="37"/>
      <c r="SNW217" s="37"/>
      <c r="SNX217" s="37"/>
      <c r="SNY217" s="37"/>
      <c r="SNZ217" s="37"/>
      <c r="SOA217" s="37"/>
      <c r="SOB217" s="37"/>
      <c r="SOC217" s="37"/>
      <c r="SOD217" s="37"/>
      <c r="SOE217" s="37"/>
      <c r="SOF217" s="37"/>
      <c r="SOG217" s="37"/>
      <c r="SOH217" s="37"/>
      <c r="SOI217" s="37"/>
      <c r="SOJ217" s="37"/>
      <c r="SOK217" s="37"/>
      <c r="SOL217" s="37"/>
      <c r="SOM217" s="37"/>
      <c r="SON217" s="37"/>
      <c r="SOO217" s="37"/>
      <c r="SOP217" s="37"/>
      <c r="SOQ217" s="37"/>
      <c r="SOR217" s="37"/>
      <c r="SOS217" s="37"/>
      <c r="SOT217" s="37"/>
      <c r="SOU217" s="37"/>
      <c r="SOV217" s="37"/>
      <c r="SOW217" s="37"/>
      <c r="SOX217" s="37"/>
      <c r="SOY217" s="37"/>
      <c r="SOZ217" s="37"/>
      <c r="SPA217" s="37"/>
      <c r="SPB217" s="37"/>
      <c r="SPC217" s="37"/>
      <c r="SPD217" s="37"/>
      <c r="SPE217" s="37"/>
      <c r="SPF217" s="37"/>
      <c r="SPG217" s="37"/>
      <c r="SPH217" s="37"/>
      <c r="SPI217" s="37"/>
      <c r="SPJ217" s="37"/>
      <c r="SPK217" s="37"/>
      <c r="SPL217" s="37"/>
      <c r="SPM217" s="37"/>
      <c r="SPN217" s="37"/>
      <c r="SPO217" s="37"/>
      <c r="SPP217" s="37"/>
      <c r="SPQ217" s="37"/>
      <c r="SPR217" s="37"/>
      <c r="SPS217" s="37"/>
      <c r="SPT217" s="37"/>
      <c r="SPU217" s="37"/>
      <c r="SPV217" s="37"/>
      <c r="SPW217" s="37"/>
      <c r="SPX217" s="37"/>
      <c r="SPY217" s="37"/>
      <c r="SPZ217" s="37"/>
      <c r="SQA217" s="37"/>
      <c r="SQB217" s="37"/>
      <c r="SQC217" s="37"/>
      <c r="SQD217" s="37"/>
      <c r="SQE217" s="37"/>
      <c r="SQF217" s="37"/>
      <c r="SQG217" s="37"/>
      <c r="SQH217" s="37"/>
      <c r="SQI217" s="37"/>
      <c r="SQJ217" s="37"/>
      <c r="SQK217" s="37"/>
      <c r="SQL217" s="37"/>
      <c r="SQM217" s="37"/>
      <c r="SQN217" s="37"/>
      <c r="SQO217" s="37"/>
      <c r="SQP217" s="37"/>
      <c r="SQQ217" s="37"/>
      <c r="SQR217" s="37"/>
      <c r="SQS217" s="37"/>
      <c r="SQT217" s="37"/>
      <c r="SQU217" s="37"/>
      <c r="SQV217" s="37"/>
      <c r="SQW217" s="37"/>
      <c r="SQX217" s="37"/>
      <c r="SQY217" s="37"/>
      <c r="SQZ217" s="37"/>
      <c r="SRA217" s="37"/>
      <c r="SRB217" s="37"/>
      <c r="SRC217" s="37"/>
      <c r="SRD217" s="37"/>
      <c r="SRE217" s="37"/>
      <c r="SRF217" s="37"/>
      <c r="SRG217" s="37"/>
      <c r="SRH217" s="37"/>
      <c r="SRI217" s="37"/>
      <c r="SRJ217" s="37"/>
      <c r="SRK217" s="37"/>
      <c r="SRL217" s="37"/>
      <c r="SRM217" s="37"/>
      <c r="SRN217" s="37"/>
      <c r="SRO217" s="37"/>
      <c r="SRP217" s="37"/>
      <c r="SRQ217" s="37"/>
      <c r="SRR217" s="37"/>
      <c r="SRS217" s="37"/>
      <c r="SRT217" s="37"/>
      <c r="SRU217" s="37"/>
      <c r="SRV217" s="37"/>
      <c r="SRW217" s="37"/>
      <c r="SRX217" s="37"/>
      <c r="SRY217" s="37"/>
      <c r="SRZ217" s="37"/>
      <c r="SSA217" s="37"/>
      <c r="SSB217" s="37"/>
      <c r="SSC217" s="37"/>
      <c r="SSD217" s="37"/>
      <c r="SSE217" s="37"/>
      <c r="SSF217" s="37"/>
      <c r="SSG217" s="37"/>
      <c r="SSH217" s="37"/>
      <c r="SSI217" s="37"/>
      <c r="SSJ217" s="37"/>
      <c r="SSK217" s="37"/>
      <c r="SSL217" s="37"/>
      <c r="SSM217" s="37"/>
      <c r="SSN217" s="37"/>
      <c r="SSO217" s="37"/>
      <c r="SSP217" s="37"/>
      <c r="SSQ217" s="37"/>
      <c r="SSR217" s="37"/>
      <c r="SSS217" s="37"/>
      <c r="SST217" s="37"/>
      <c r="SSU217" s="37"/>
      <c r="SSV217" s="37"/>
      <c r="SSW217" s="37"/>
      <c r="SSX217" s="37"/>
      <c r="SSY217" s="37"/>
      <c r="SSZ217" s="37"/>
      <c r="STA217" s="37"/>
      <c r="STB217" s="37"/>
      <c r="STC217" s="37"/>
      <c r="STD217" s="37"/>
      <c r="STE217" s="37"/>
      <c r="STF217" s="37"/>
      <c r="STG217" s="37"/>
      <c r="STH217" s="37"/>
      <c r="STI217" s="37"/>
      <c r="STJ217" s="37"/>
      <c r="STK217" s="37"/>
      <c r="STL217" s="37"/>
      <c r="STM217" s="37"/>
      <c r="STN217" s="37"/>
      <c r="STO217" s="37"/>
      <c r="STP217" s="37"/>
      <c r="STQ217" s="37"/>
      <c r="STR217" s="37"/>
      <c r="STS217" s="37"/>
      <c r="STT217" s="37"/>
      <c r="STU217" s="37"/>
      <c r="STV217" s="37"/>
      <c r="STW217" s="37"/>
      <c r="STX217" s="37"/>
      <c r="STY217" s="37"/>
      <c r="STZ217" s="37"/>
      <c r="SUA217" s="37"/>
      <c r="SUB217" s="37"/>
      <c r="SUC217" s="37"/>
      <c r="SUD217" s="37"/>
      <c r="SUE217" s="37"/>
      <c r="SUF217" s="37"/>
      <c r="SUG217" s="37"/>
      <c r="SUH217" s="37"/>
      <c r="SUI217" s="37"/>
      <c r="SUJ217" s="37"/>
      <c r="SUK217" s="37"/>
      <c r="SUL217" s="37"/>
      <c r="SUM217" s="37"/>
      <c r="SUN217" s="37"/>
      <c r="SUO217" s="37"/>
      <c r="SUP217" s="37"/>
      <c r="SUQ217" s="37"/>
      <c r="SUR217" s="37"/>
      <c r="SUS217" s="37"/>
      <c r="SUT217" s="37"/>
      <c r="SUU217" s="37"/>
      <c r="SUV217" s="37"/>
      <c r="SUW217" s="37"/>
      <c r="SUX217" s="37"/>
      <c r="SUY217" s="37"/>
      <c r="SUZ217" s="37"/>
      <c r="SVA217" s="37"/>
      <c r="SVB217" s="37"/>
      <c r="SVC217" s="37"/>
      <c r="SVD217" s="37"/>
      <c r="SVE217" s="37"/>
      <c r="SVF217" s="37"/>
      <c r="SVG217" s="37"/>
      <c r="SVH217" s="37"/>
      <c r="SVI217" s="37"/>
      <c r="SVJ217" s="37"/>
      <c r="SVK217" s="37"/>
      <c r="SVL217" s="37"/>
      <c r="SVM217" s="37"/>
      <c r="SVN217" s="37"/>
      <c r="SVO217" s="37"/>
      <c r="SVP217" s="37"/>
      <c r="SVQ217" s="37"/>
      <c r="SVR217" s="37"/>
      <c r="SVS217" s="37"/>
      <c r="SVT217" s="37"/>
      <c r="SVU217" s="37"/>
      <c r="SVV217" s="37"/>
      <c r="SVW217" s="37"/>
      <c r="SVX217" s="37"/>
      <c r="SVY217" s="37"/>
      <c r="SVZ217" s="37"/>
      <c r="SWA217" s="37"/>
      <c r="SWB217" s="37"/>
      <c r="SWC217" s="37"/>
      <c r="SWD217" s="37"/>
      <c r="SWE217" s="37"/>
      <c r="SWF217" s="37"/>
      <c r="SWG217" s="37"/>
      <c r="SWH217" s="37"/>
      <c r="SWI217" s="37"/>
      <c r="SWJ217" s="37"/>
      <c r="SWK217" s="37"/>
      <c r="SWL217" s="37"/>
      <c r="SWM217" s="37"/>
      <c r="SWN217" s="37"/>
      <c r="SWO217" s="37"/>
      <c r="SWP217" s="37"/>
      <c r="SWQ217" s="37"/>
      <c r="SWR217" s="37"/>
      <c r="SWS217" s="37"/>
      <c r="SWT217" s="37"/>
      <c r="SWU217" s="37"/>
      <c r="SWV217" s="37"/>
      <c r="SWW217" s="37"/>
      <c r="SWX217" s="37"/>
      <c r="SWY217" s="37"/>
      <c r="SWZ217" s="37"/>
      <c r="SXA217" s="37"/>
      <c r="SXB217" s="37"/>
      <c r="SXC217" s="37"/>
      <c r="SXD217" s="37"/>
      <c r="SXE217" s="37"/>
      <c r="SXF217" s="37"/>
      <c r="SXG217" s="37"/>
      <c r="SXH217" s="37"/>
      <c r="SXI217" s="37"/>
      <c r="SXJ217" s="37"/>
      <c r="SXK217" s="37"/>
      <c r="SXL217" s="37"/>
      <c r="SXM217" s="37"/>
      <c r="SXN217" s="37"/>
      <c r="SXO217" s="37"/>
      <c r="SXP217" s="37"/>
      <c r="SXQ217" s="37"/>
      <c r="SXR217" s="37"/>
      <c r="SXS217" s="37"/>
      <c r="SXT217" s="37"/>
      <c r="SXU217" s="37"/>
      <c r="SXV217" s="37"/>
      <c r="SXW217" s="37"/>
      <c r="SXX217" s="37"/>
      <c r="SXY217" s="37"/>
      <c r="SXZ217" s="37"/>
      <c r="SYA217" s="37"/>
      <c r="SYB217" s="37"/>
      <c r="SYC217" s="37"/>
      <c r="SYD217" s="37"/>
      <c r="SYE217" s="37"/>
      <c r="SYF217" s="37"/>
      <c r="SYG217" s="37"/>
      <c r="SYH217" s="37"/>
      <c r="SYI217" s="37"/>
      <c r="SYJ217" s="37"/>
      <c r="SYK217" s="37"/>
      <c r="SYL217" s="37"/>
      <c r="SYM217" s="37"/>
      <c r="SYN217" s="37"/>
      <c r="SYO217" s="37"/>
      <c r="SYP217" s="37"/>
      <c r="SYQ217" s="37"/>
      <c r="SYR217" s="37"/>
      <c r="SYS217" s="37"/>
      <c r="SYT217" s="37"/>
      <c r="SYU217" s="37"/>
      <c r="SYV217" s="37"/>
      <c r="SYW217" s="37"/>
      <c r="SYX217" s="37"/>
      <c r="SYY217" s="37"/>
      <c r="SYZ217" s="37"/>
      <c r="SZA217" s="37"/>
      <c r="SZB217" s="37"/>
      <c r="SZC217" s="37"/>
      <c r="SZD217" s="37"/>
      <c r="SZE217" s="37"/>
      <c r="SZF217" s="37"/>
      <c r="SZG217" s="37"/>
      <c r="SZH217" s="37"/>
      <c r="SZI217" s="37"/>
      <c r="SZJ217" s="37"/>
      <c r="SZK217" s="37"/>
      <c r="SZL217" s="37"/>
      <c r="SZM217" s="37"/>
      <c r="SZN217" s="37"/>
      <c r="SZO217" s="37"/>
      <c r="SZP217" s="37"/>
      <c r="SZQ217" s="37"/>
      <c r="SZR217" s="37"/>
      <c r="SZS217" s="37"/>
      <c r="SZT217" s="37"/>
      <c r="SZU217" s="37"/>
      <c r="SZV217" s="37"/>
      <c r="SZW217" s="37"/>
      <c r="SZX217" s="37"/>
      <c r="SZY217" s="37"/>
      <c r="SZZ217" s="37"/>
      <c r="TAA217" s="37"/>
      <c r="TAB217" s="37"/>
      <c r="TAC217" s="37"/>
      <c r="TAD217" s="37"/>
      <c r="TAE217" s="37"/>
      <c r="TAF217" s="37"/>
      <c r="TAG217" s="37"/>
      <c r="TAH217" s="37"/>
      <c r="TAI217" s="37"/>
      <c r="TAJ217" s="37"/>
      <c r="TAK217" s="37"/>
      <c r="TAL217" s="37"/>
      <c r="TAM217" s="37"/>
      <c r="TAN217" s="37"/>
      <c r="TAO217" s="37"/>
      <c r="TAP217" s="37"/>
      <c r="TAQ217" s="37"/>
      <c r="TAR217" s="37"/>
      <c r="TAS217" s="37"/>
      <c r="TAT217" s="37"/>
      <c r="TAU217" s="37"/>
      <c r="TAV217" s="37"/>
      <c r="TAW217" s="37"/>
      <c r="TAX217" s="37"/>
      <c r="TAY217" s="37"/>
      <c r="TAZ217" s="37"/>
      <c r="TBA217" s="37"/>
      <c r="TBB217" s="37"/>
      <c r="TBC217" s="37"/>
      <c r="TBD217" s="37"/>
      <c r="TBE217" s="37"/>
      <c r="TBF217" s="37"/>
      <c r="TBG217" s="37"/>
      <c r="TBH217" s="37"/>
      <c r="TBI217" s="37"/>
      <c r="TBJ217" s="37"/>
      <c r="TBK217" s="37"/>
      <c r="TBL217" s="37"/>
      <c r="TBM217" s="37"/>
      <c r="TBN217" s="37"/>
      <c r="TBO217" s="37"/>
      <c r="TBP217" s="37"/>
      <c r="TBQ217" s="37"/>
      <c r="TBR217" s="37"/>
      <c r="TBS217" s="37"/>
      <c r="TBT217" s="37"/>
      <c r="TBU217" s="37"/>
      <c r="TBV217" s="37"/>
      <c r="TBW217" s="37"/>
      <c r="TBX217" s="37"/>
      <c r="TBY217" s="37"/>
      <c r="TBZ217" s="37"/>
      <c r="TCA217" s="37"/>
      <c r="TCB217" s="37"/>
      <c r="TCC217" s="37"/>
      <c r="TCD217" s="37"/>
      <c r="TCE217" s="37"/>
      <c r="TCF217" s="37"/>
      <c r="TCG217" s="37"/>
      <c r="TCH217" s="37"/>
      <c r="TCI217" s="37"/>
      <c r="TCJ217" s="37"/>
      <c r="TCK217" s="37"/>
      <c r="TCL217" s="37"/>
      <c r="TCM217" s="37"/>
      <c r="TCN217" s="37"/>
      <c r="TCO217" s="37"/>
      <c r="TCP217" s="37"/>
      <c r="TCQ217" s="37"/>
      <c r="TCR217" s="37"/>
      <c r="TCS217" s="37"/>
      <c r="TCT217" s="37"/>
      <c r="TCU217" s="37"/>
      <c r="TCV217" s="37"/>
      <c r="TCW217" s="37"/>
      <c r="TCX217" s="37"/>
      <c r="TCY217" s="37"/>
      <c r="TCZ217" s="37"/>
      <c r="TDA217" s="37"/>
      <c r="TDB217" s="37"/>
      <c r="TDC217" s="37"/>
      <c r="TDD217" s="37"/>
      <c r="TDE217" s="37"/>
      <c r="TDF217" s="37"/>
      <c r="TDG217" s="37"/>
      <c r="TDH217" s="37"/>
      <c r="TDI217" s="37"/>
      <c r="TDJ217" s="37"/>
      <c r="TDK217" s="37"/>
      <c r="TDL217" s="37"/>
      <c r="TDM217" s="37"/>
      <c r="TDN217" s="37"/>
      <c r="TDO217" s="37"/>
      <c r="TDP217" s="37"/>
      <c r="TDQ217" s="37"/>
      <c r="TDR217" s="37"/>
      <c r="TDS217" s="37"/>
      <c r="TDT217" s="37"/>
      <c r="TDU217" s="37"/>
      <c r="TDV217" s="37"/>
      <c r="TDW217" s="37"/>
      <c r="TDX217" s="37"/>
      <c r="TDY217" s="37"/>
      <c r="TDZ217" s="37"/>
      <c r="TEA217" s="37"/>
      <c r="TEB217" s="37"/>
      <c r="TEC217" s="37"/>
      <c r="TED217" s="37"/>
      <c r="TEE217" s="37"/>
      <c r="TEF217" s="37"/>
      <c r="TEG217" s="37"/>
      <c r="TEH217" s="37"/>
      <c r="TEI217" s="37"/>
      <c r="TEJ217" s="37"/>
      <c r="TEK217" s="37"/>
      <c r="TEL217" s="37"/>
      <c r="TEM217" s="37"/>
      <c r="TEN217" s="37"/>
      <c r="TEO217" s="37"/>
      <c r="TEP217" s="37"/>
      <c r="TEQ217" s="37"/>
      <c r="TER217" s="37"/>
      <c r="TES217" s="37"/>
      <c r="TET217" s="37"/>
      <c r="TEU217" s="37"/>
      <c r="TEV217" s="37"/>
      <c r="TEW217" s="37"/>
      <c r="TEX217" s="37"/>
      <c r="TEY217" s="37"/>
      <c r="TEZ217" s="37"/>
      <c r="TFA217" s="37"/>
      <c r="TFB217" s="37"/>
      <c r="TFC217" s="37"/>
      <c r="TFD217" s="37"/>
      <c r="TFE217" s="37"/>
      <c r="TFF217" s="37"/>
      <c r="TFG217" s="37"/>
      <c r="TFH217" s="37"/>
      <c r="TFI217" s="37"/>
      <c r="TFJ217" s="37"/>
      <c r="TFK217" s="37"/>
      <c r="TFL217" s="37"/>
      <c r="TFM217" s="37"/>
      <c r="TFN217" s="37"/>
      <c r="TFO217" s="37"/>
      <c r="TFP217" s="37"/>
      <c r="TFQ217" s="37"/>
      <c r="TFR217" s="37"/>
      <c r="TFS217" s="37"/>
      <c r="TFT217" s="37"/>
      <c r="TFU217" s="37"/>
      <c r="TFV217" s="37"/>
      <c r="TFW217" s="37"/>
      <c r="TFX217" s="37"/>
      <c r="TFY217" s="37"/>
      <c r="TFZ217" s="37"/>
      <c r="TGA217" s="37"/>
      <c r="TGB217" s="37"/>
      <c r="TGC217" s="37"/>
      <c r="TGD217" s="37"/>
      <c r="TGE217" s="37"/>
      <c r="TGF217" s="37"/>
      <c r="TGG217" s="37"/>
      <c r="TGH217" s="37"/>
      <c r="TGI217" s="37"/>
      <c r="TGJ217" s="37"/>
      <c r="TGK217" s="37"/>
      <c r="TGL217" s="37"/>
      <c r="TGM217" s="37"/>
      <c r="TGN217" s="37"/>
      <c r="TGO217" s="37"/>
      <c r="TGP217" s="37"/>
      <c r="TGQ217" s="37"/>
      <c r="TGR217" s="37"/>
      <c r="TGS217" s="37"/>
      <c r="TGT217" s="37"/>
      <c r="TGU217" s="37"/>
      <c r="TGV217" s="37"/>
      <c r="TGW217" s="37"/>
      <c r="TGX217" s="37"/>
      <c r="TGY217" s="37"/>
      <c r="TGZ217" s="37"/>
      <c r="THA217" s="37"/>
      <c r="THB217" s="37"/>
      <c r="THC217" s="37"/>
      <c r="THD217" s="37"/>
      <c r="THE217" s="37"/>
      <c r="THF217" s="37"/>
      <c r="THG217" s="37"/>
      <c r="THH217" s="37"/>
      <c r="THI217" s="37"/>
      <c r="THJ217" s="37"/>
      <c r="THK217" s="37"/>
      <c r="THL217" s="37"/>
      <c r="THM217" s="37"/>
      <c r="THN217" s="37"/>
      <c r="THO217" s="37"/>
      <c r="THP217" s="37"/>
      <c r="THQ217" s="37"/>
      <c r="THR217" s="37"/>
      <c r="THS217" s="37"/>
      <c r="THT217" s="37"/>
      <c r="THU217" s="37"/>
      <c r="THV217" s="37"/>
      <c r="THW217" s="37"/>
      <c r="THX217" s="37"/>
      <c r="THY217" s="37"/>
      <c r="THZ217" s="37"/>
      <c r="TIA217" s="37"/>
      <c r="TIB217" s="37"/>
      <c r="TIC217" s="37"/>
      <c r="TID217" s="37"/>
      <c r="TIE217" s="37"/>
      <c r="TIF217" s="37"/>
      <c r="TIG217" s="37"/>
      <c r="TIH217" s="37"/>
      <c r="TII217" s="37"/>
      <c r="TIJ217" s="37"/>
      <c r="TIK217" s="37"/>
      <c r="TIL217" s="37"/>
      <c r="TIM217" s="37"/>
      <c r="TIN217" s="37"/>
      <c r="TIO217" s="37"/>
      <c r="TIP217" s="37"/>
      <c r="TIQ217" s="37"/>
      <c r="TIR217" s="37"/>
      <c r="TIS217" s="37"/>
      <c r="TIT217" s="37"/>
      <c r="TIU217" s="37"/>
      <c r="TIV217" s="37"/>
      <c r="TIW217" s="37"/>
      <c r="TIX217" s="37"/>
      <c r="TIY217" s="37"/>
      <c r="TIZ217" s="37"/>
      <c r="TJA217" s="37"/>
      <c r="TJB217" s="37"/>
      <c r="TJC217" s="37"/>
      <c r="TJD217" s="37"/>
      <c r="TJE217" s="37"/>
      <c r="TJF217" s="37"/>
      <c r="TJG217" s="37"/>
      <c r="TJH217" s="37"/>
      <c r="TJI217" s="37"/>
      <c r="TJJ217" s="37"/>
      <c r="TJK217" s="37"/>
      <c r="TJL217" s="37"/>
      <c r="TJM217" s="37"/>
      <c r="TJN217" s="37"/>
      <c r="TJO217" s="37"/>
      <c r="TJP217" s="37"/>
      <c r="TJQ217" s="37"/>
      <c r="TJR217" s="37"/>
      <c r="TJS217" s="37"/>
      <c r="TJT217" s="37"/>
      <c r="TJU217" s="37"/>
      <c r="TJV217" s="37"/>
      <c r="TJW217" s="37"/>
      <c r="TJX217" s="37"/>
      <c r="TJY217" s="37"/>
      <c r="TJZ217" s="37"/>
      <c r="TKA217" s="37"/>
      <c r="TKB217" s="37"/>
      <c r="TKC217" s="37"/>
      <c r="TKD217" s="37"/>
      <c r="TKE217" s="37"/>
      <c r="TKF217" s="37"/>
      <c r="TKG217" s="37"/>
      <c r="TKH217" s="37"/>
      <c r="TKI217" s="37"/>
      <c r="TKJ217" s="37"/>
      <c r="TKK217" s="37"/>
      <c r="TKL217" s="37"/>
      <c r="TKM217" s="37"/>
      <c r="TKN217" s="37"/>
      <c r="TKO217" s="37"/>
      <c r="TKP217" s="37"/>
      <c r="TKQ217" s="37"/>
      <c r="TKR217" s="37"/>
      <c r="TKS217" s="37"/>
      <c r="TKT217" s="37"/>
      <c r="TKU217" s="37"/>
      <c r="TKV217" s="37"/>
      <c r="TKW217" s="37"/>
      <c r="TKX217" s="37"/>
      <c r="TKY217" s="37"/>
      <c r="TKZ217" s="37"/>
      <c r="TLA217" s="37"/>
      <c r="TLB217" s="37"/>
      <c r="TLC217" s="37"/>
      <c r="TLD217" s="37"/>
      <c r="TLE217" s="37"/>
      <c r="TLF217" s="37"/>
      <c r="TLG217" s="37"/>
      <c r="TLH217" s="37"/>
      <c r="TLI217" s="37"/>
      <c r="TLJ217" s="37"/>
      <c r="TLK217" s="37"/>
      <c r="TLL217" s="37"/>
      <c r="TLM217" s="37"/>
      <c r="TLN217" s="37"/>
      <c r="TLO217" s="37"/>
      <c r="TLP217" s="37"/>
      <c r="TLQ217" s="37"/>
      <c r="TLR217" s="37"/>
      <c r="TLS217" s="37"/>
      <c r="TLT217" s="37"/>
      <c r="TLU217" s="37"/>
      <c r="TLV217" s="37"/>
      <c r="TLW217" s="37"/>
      <c r="TLX217" s="37"/>
      <c r="TLY217" s="37"/>
      <c r="TLZ217" s="37"/>
      <c r="TMA217" s="37"/>
      <c r="TMB217" s="37"/>
      <c r="TMC217" s="37"/>
      <c r="TMD217" s="37"/>
      <c r="TME217" s="37"/>
      <c r="TMF217" s="37"/>
      <c r="TMG217" s="37"/>
      <c r="TMH217" s="37"/>
      <c r="TMI217" s="37"/>
      <c r="TMJ217" s="37"/>
      <c r="TMK217" s="37"/>
      <c r="TML217" s="37"/>
      <c r="TMM217" s="37"/>
      <c r="TMN217" s="37"/>
      <c r="TMO217" s="37"/>
      <c r="TMP217" s="37"/>
      <c r="TMQ217" s="37"/>
      <c r="TMR217" s="37"/>
      <c r="TMS217" s="37"/>
      <c r="TMT217" s="37"/>
      <c r="TMU217" s="37"/>
      <c r="TMV217" s="37"/>
      <c r="TMW217" s="37"/>
      <c r="TMX217" s="37"/>
      <c r="TMY217" s="37"/>
      <c r="TMZ217" s="37"/>
      <c r="TNA217" s="37"/>
      <c r="TNB217" s="37"/>
      <c r="TNC217" s="37"/>
      <c r="TND217" s="37"/>
      <c r="TNE217" s="37"/>
      <c r="TNF217" s="37"/>
      <c r="TNG217" s="37"/>
      <c r="TNH217" s="37"/>
      <c r="TNI217" s="37"/>
      <c r="TNJ217" s="37"/>
      <c r="TNK217" s="37"/>
      <c r="TNL217" s="37"/>
      <c r="TNM217" s="37"/>
      <c r="TNN217" s="37"/>
      <c r="TNO217" s="37"/>
      <c r="TNP217" s="37"/>
      <c r="TNQ217" s="37"/>
      <c r="TNR217" s="37"/>
      <c r="TNS217" s="37"/>
      <c r="TNT217" s="37"/>
      <c r="TNU217" s="37"/>
      <c r="TNV217" s="37"/>
      <c r="TNW217" s="37"/>
      <c r="TNX217" s="37"/>
      <c r="TNY217" s="37"/>
      <c r="TNZ217" s="37"/>
      <c r="TOA217" s="37"/>
      <c r="TOB217" s="37"/>
      <c r="TOC217" s="37"/>
      <c r="TOD217" s="37"/>
      <c r="TOE217" s="37"/>
      <c r="TOF217" s="37"/>
      <c r="TOG217" s="37"/>
      <c r="TOH217" s="37"/>
      <c r="TOI217" s="37"/>
      <c r="TOJ217" s="37"/>
      <c r="TOK217" s="37"/>
      <c r="TOL217" s="37"/>
      <c r="TOM217" s="37"/>
      <c r="TON217" s="37"/>
      <c r="TOO217" s="37"/>
      <c r="TOP217" s="37"/>
      <c r="TOQ217" s="37"/>
      <c r="TOR217" s="37"/>
      <c r="TOS217" s="37"/>
      <c r="TOT217" s="37"/>
      <c r="TOU217" s="37"/>
      <c r="TOV217" s="37"/>
      <c r="TOW217" s="37"/>
      <c r="TOX217" s="37"/>
      <c r="TOY217" s="37"/>
      <c r="TOZ217" s="37"/>
      <c r="TPA217" s="37"/>
      <c r="TPB217" s="37"/>
      <c r="TPC217" s="37"/>
      <c r="TPD217" s="37"/>
      <c r="TPE217" s="37"/>
      <c r="TPF217" s="37"/>
      <c r="TPG217" s="37"/>
      <c r="TPH217" s="37"/>
      <c r="TPI217" s="37"/>
      <c r="TPJ217" s="37"/>
      <c r="TPK217" s="37"/>
      <c r="TPL217" s="37"/>
      <c r="TPM217" s="37"/>
      <c r="TPN217" s="37"/>
      <c r="TPO217" s="37"/>
      <c r="TPP217" s="37"/>
      <c r="TPQ217" s="37"/>
      <c r="TPR217" s="37"/>
      <c r="TPS217" s="37"/>
      <c r="TPT217" s="37"/>
      <c r="TPU217" s="37"/>
      <c r="TPV217" s="37"/>
      <c r="TPW217" s="37"/>
      <c r="TPX217" s="37"/>
      <c r="TPY217" s="37"/>
      <c r="TPZ217" s="37"/>
      <c r="TQA217" s="37"/>
      <c r="TQB217" s="37"/>
      <c r="TQC217" s="37"/>
      <c r="TQD217" s="37"/>
      <c r="TQE217" s="37"/>
      <c r="TQF217" s="37"/>
      <c r="TQG217" s="37"/>
      <c r="TQH217" s="37"/>
      <c r="TQI217" s="37"/>
      <c r="TQJ217" s="37"/>
      <c r="TQK217" s="37"/>
      <c r="TQL217" s="37"/>
      <c r="TQM217" s="37"/>
      <c r="TQN217" s="37"/>
      <c r="TQO217" s="37"/>
      <c r="TQP217" s="37"/>
      <c r="TQQ217" s="37"/>
      <c r="TQR217" s="37"/>
      <c r="TQS217" s="37"/>
      <c r="TQT217" s="37"/>
      <c r="TQU217" s="37"/>
      <c r="TQV217" s="37"/>
      <c r="TQW217" s="37"/>
      <c r="TQX217" s="37"/>
      <c r="TQY217" s="37"/>
      <c r="TQZ217" s="37"/>
      <c r="TRA217" s="37"/>
      <c r="TRB217" s="37"/>
      <c r="TRC217" s="37"/>
      <c r="TRD217" s="37"/>
      <c r="TRE217" s="37"/>
      <c r="TRF217" s="37"/>
      <c r="TRG217" s="37"/>
      <c r="TRH217" s="37"/>
      <c r="TRI217" s="37"/>
      <c r="TRJ217" s="37"/>
      <c r="TRK217" s="37"/>
      <c r="TRL217" s="37"/>
      <c r="TRM217" s="37"/>
      <c r="TRN217" s="37"/>
      <c r="TRO217" s="37"/>
      <c r="TRP217" s="37"/>
      <c r="TRQ217" s="37"/>
      <c r="TRR217" s="37"/>
      <c r="TRS217" s="37"/>
      <c r="TRT217" s="37"/>
      <c r="TRU217" s="37"/>
      <c r="TRV217" s="37"/>
      <c r="TRW217" s="37"/>
      <c r="TRX217" s="37"/>
      <c r="TRY217" s="37"/>
      <c r="TRZ217" s="37"/>
      <c r="TSA217" s="37"/>
      <c r="TSB217" s="37"/>
      <c r="TSC217" s="37"/>
      <c r="TSD217" s="37"/>
      <c r="TSE217" s="37"/>
      <c r="TSF217" s="37"/>
      <c r="TSG217" s="37"/>
      <c r="TSH217" s="37"/>
      <c r="TSI217" s="37"/>
      <c r="TSJ217" s="37"/>
      <c r="TSK217" s="37"/>
      <c r="TSL217" s="37"/>
      <c r="TSM217" s="37"/>
      <c r="TSN217" s="37"/>
      <c r="TSO217" s="37"/>
      <c r="TSP217" s="37"/>
      <c r="TSQ217" s="37"/>
      <c r="TSR217" s="37"/>
      <c r="TSS217" s="37"/>
      <c r="TST217" s="37"/>
      <c r="TSU217" s="37"/>
      <c r="TSV217" s="37"/>
      <c r="TSW217" s="37"/>
      <c r="TSX217" s="37"/>
      <c r="TSY217" s="37"/>
      <c r="TSZ217" s="37"/>
      <c r="TTA217" s="37"/>
      <c r="TTB217" s="37"/>
      <c r="TTC217" s="37"/>
      <c r="TTD217" s="37"/>
      <c r="TTE217" s="37"/>
      <c r="TTF217" s="37"/>
      <c r="TTG217" s="37"/>
      <c r="TTH217" s="37"/>
      <c r="TTI217" s="37"/>
      <c r="TTJ217" s="37"/>
      <c r="TTK217" s="37"/>
      <c r="TTL217" s="37"/>
      <c r="TTM217" s="37"/>
      <c r="TTN217" s="37"/>
      <c r="TTO217" s="37"/>
      <c r="TTP217" s="37"/>
      <c r="TTQ217" s="37"/>
      <c r="TTR217" s="37"/>
      <c r="TTS217" s="37"/>
      <c r="TTT217" s="37"/>
      <c r="TTU217" s="37"/>
      <c r="TTV217" s="37"/>
      <c r="TTW217" s="37"/>
      <c r="TTX217" s="37"/>
      <c r="TTY217" s="37"/>
      <c r="TTZ217" s="37"/>
      <c r="TUA217" s="37"/>
      <c r="TUB217" s="37"/>
      <c r="TUC217" s="37"/>
      <c r="TUD217" s="37"/>
      <c r="TUE217" s="37"/>
      <c r="TUF217" s="37"/>
      <c r="TUG217" s="37"/>
      <c r="TUH217" s="37"/>
      <c r="TUI217" s="37"/>
      <c r="TUJ217" s="37"/>
      <c r="TUK217" s="37"/>
      <c r="TUL217" s="37"/>
      <c r="TUM217" s="37"/>
      <c r="TUN217" s="37"/>
      <c r="TUO217" s="37"/>
      <c r="TUP217" s="37"/>
      <c r="TUQ217" s="37"/>
      <c r="TUR217" s="37"/>
      <c r="TUS217" s="37"/>
      <c r="TUT217" s="37"/>
      <c r="TUU217" s="37"/>
      <c r="TUV217" s="37"/>
      <c r="TUW217" s="37"/>
      <c r="TUX217" s="37"/>
      <c r="TUY217" s="37"/>
      <c r="TUZ217" s="37"/>
      <c r="TVA217" s="37"/>
      <c r="TVB217" s="37"/>
      <c r="TVC217" s="37"/>
      <c r="TVD217" s="37"/>
      <c r="TVE217" s="37"/>
      <c r="TVF217" s="37"/>
      <c r="TVG217" s="37"/>
      <c r="TVH217" s="37"/>
      <c r="TVI217" s="37"/>
      <c r="TVJ217" s="37"/>
      <c r="TVK217" s="37"/>
      <c r="TVL217" s="37"/>
      <c r="TVM217" s="37"/>
      <c r="TVN217" s="37"/>
      <c r="TVO217" s="37"/>
      <c r="TVP217" s="37"/>
      <c r="TVQ217" s="37"/>
      <c r="TVR217" s="37"/>
      <c r="TVS217" s="37"/>
      <c r="TVT217" s="37"/>
      <c r="TVU217" s="37"/>
      <c r="TVV217" s="37"/>
      <c r="TVW217" s="37"/>
      <c r="TVX217" s="37"/>
      <c r="TVY217" s="37"/>
      <c r="TVZ217" s="37"/>
      <c r="TWA217" s="37"/>
      <c r="TWB217" s="37"/>
      <c r="TWC217" s="37"/>
      <c r="TWD217" s="37"/>
      <c r="TWE217" s="37"/>
      <c r="TWF217" s="37"/>
      <c r="TWG217" s="37"/>
      <c r="TWH217" s="37"/>
      <c r="TWI217" s="37"/>
      <c r="TWJ217" s="37"/>
      <c r="TWK217" s="37"/>
      <c r="TWL217" s="37"/>
      <c r="TWM217" s="37"/>
      <c r="TWN217" s="37"/>
      <c r="TWO217" s="37"/>
      <c r="TWP217" s="37"/>
      <c r="TWQ217" s="37"/>
      <c r="TWR217" s="37"/>
      <c r="TWS217" s="37"/>
      <c r="TWT217" s="37"/>
      <c r="TWU217" s="37"/>
      <c r="TWV217" s="37"/>
      <c r="TWW217" s="37"/>
      <c r="TWX217" s="37"/>
      <c r="TWY217" s="37"/>
      <c r="TWZ217" s="37"/>
      <c r="TXA217" s="37"/>
      <c r="TXB217" s="37"/>
      <c r="TXC217" s="37"/>
      <c r="TXD217" s="37"/>
      <c r="TXE217" s="37"/>
      <c r="TXF217" s="37"/>
      <c r="TXG217" s="37"/>
      <c r="TXH217" s="37"/>
      <c r="TXI217" s="37"/>
      <c r="TXJ217" s="37"/>
      <c r="TXK217" s="37"/>
      <c r="TXL217" s="37"/>
      <c r="TXM217" s="37"/>
      <c r="TXN217" s="37"/>
      <c r="TXO217" s="37"/>
      <c r="TXP217" s="37"/>
      <c r="TXQ217" s="37"/>
      <c r="TXR217" s="37"/>
      <c r="TXS217" s="37"/>
      <c r="TXT217" s="37"/>
      <c r="TXU217" s="37"/>
      <c r="TXV217" s="37"/>
      <c r="TXW217" s="37"/>
      <c r="TXX217" s="37"/>
      <c r="TXY217" s="37"/>
      <c r="TXZ217" s="37"/>
      <c r="TYA217" s="37"/>
      <c r="TYB217" s="37"/>
      <c r="TYC217" s="37"/>
      <c r="TYD217" s="37"/>
      <c r="TYE217" s="37"/>
      <c r="TYF217" s="37"/>
      <c r="TYG217" s="37"/>
      <c r="TYH217" s="37"/>
      <c r="TYI217" s="37"/>
      <c r="TYJ217" s="37"/>
      <c r="TYK217" s="37"/>
      <c r="TYL217" s="37"/>
      <c r="TYM217" s="37"/>
      <c r="TYN217" s="37"/>
      <c r="TYO217" s="37"/>
      <c r="TYP217" s="37"/>
      <c r="TYQ217" s="37"/>
      <c r="TYR217" s="37"/>
      <c r="TYS217" s="37"/>
      <c r="TYT217" s="37"/>
      <c r="TYU217" s="37"/>
      <c r="TYV217" s="37"/>
      <c r="TYW217" s="37"/>
      <c r="TYX217" s="37"/>
      <c r="TYY217" s="37"/>
      <c r="TYZ217" s="37"/>
      <c r="TZA217" s="37"/>
      <c r="TZB217" s="37"/>
      <c r="TZC217" s="37"/>
      <c r="TZD217" s="37"/>
      <c r="TZE217" s="37"/>
      <c r="TZF217" s="37"/>
      <c r="TZG217" s="37"/>
      <c r="TZH217" s="37"/>
      <c r="TZI217" s="37"/>
      <c r="TZJ217" s="37"/>
      <c r="TZK217" s="37"/>
      <c r="TZL217" s="37"/>
      <c r="TZM217" s="37"/>
      <c r="TZN217" s="37"/>
      <c r="TZO217" s="37"/>
      <c r="TZP217" s="37"/>
      <c r="TZQ217" s="37"/>
      <c r="TZR217" s="37"/>
      <c r="TZS217" s="37"/>
      <c r="TZT217" s="37"/>
      <c r="TZU217" s="37"/>
      <c r="TZV217" s="37"/>
      <c r="TZW217" s="37"/>
      <c r="TZX217" s="37"/>
      <c r="TZY217" s="37"/>
      <c r="TZZ217" s="37"/>
      <c r="UAA217" s="37"/>
      <c r="UAB217" s="37"/>
      <c r="UAC217" s="37"/>
      <c r="UAD217" s="37"/>
      <c r="UAE217" s="37"/>
      <c r="UAF217" s="37"/>
      <c r="UAG217" s="37"/>
      <c r="UAH217" s="37"/>
      <c r="UAI217" s="37"/>
      <c r="UAJ217" s="37"/>
      <c r="UAK217" s="37"/>
      <c r="UAL217" s="37"/>
      <c r="UAM217" s="37"/>
      <c r="UAN217" s="37"/>
      <c r="UAO217" s="37"/>
      <c r="UAP217" s="37"/>
      <c r="UAQ217" s="37"/>
      <c r="UAR217" s="37"/>
      <c r="UAS217" s="37"/>
      <c r="UAT217" s="37"/>
      <c r="UAU217" s="37"/>
      <c r="UAV217" s="37"/>
      <c r="UAW217" s="37"/>
      <c r="UAX217" s="37"/>
      <c r="UAY217" s="37"/>
      <c r="UAZ217" s="37"/>
      <c r="UBA217" s="37"/>
      <c r="UBB217" s="37"/>
      <c r="UBC217" s="37"/>
      <c r="UBD217" s="37"/>
      <c r="UBE217" s="37"/>
      <c r="UBF217" s="37"/>
      <c r="UBG217" s="37"/>
      <c r="UBH217" s="37"/>
      <c r="UBI217" s="37"/>
      <c r="UBJ217" s="37"/>
      <c r="UBK217" s="37"/>
      <c r="UBL217" s="37"/>
      <c r="UBM217" s="37"/>
      <c r="UBN217" s="37"/>
      <c r="UBO217" s="37"/>
      <c r="UBP217" s="37"/>
      <c r="UBQ217" s="37"/>
      <c r="UBR217" s="37"/>
      <c r="UBS217" s="37"/>
      <c r="UBT217" s="37"/>
      <c r="UBU217" s="37"/>
      <c r="UBV217" s="37"/>
      <c r="UBW217" s="37"/>
      <c r="UBX217" s="37"/>
      <c r="UBY217" s="37"/>
      <c r="UBZ217" s="37"/>
      <c r="UCA217" s="37"/>
      <c r="UCB217" s="37"/>
      <c r="UCC217" s="37"/>
      <c r="UCD217" s="37"/>
      <c r="UCE217" s="37"/>
      <c r="UCF217" s="37"/>
      <c r="UCG217" s="37"/>
      <c r="UCH217" s="37"/>
      <c r="UCI217" s="37"/>
      <c r="UCJ217" s="37"/>
      <c r="UCK217" s="37"/>
      <c r="UCL217" s="37"/>
      <c r="UCM217" s="37"/>
      <c r="UCN217" s="37"/>
      <c r="UCO217" s="37"/>
      <c r="UCP217" s="37"/>
      <c r="UCQ217" s="37"/>
      <c r="UCR217" s="37"/>
      <c r="UCS217" s="37"/>
      <c r="UCT217" s="37"/>
      <c r="UCU217" s="37"/>
      <c r="UCV217" s="37"/>
      <c r="UCW217" s="37"/>
      <c r="UCX217" s="37"/>
      <c r="UCY217" s="37"/>
      <c r="UCZ217" s="37"/>
      <c r="UDA217" s="37"/>
      <c r="UDB217" s="37"/>
      <c r="UDC217" s="37"/>
      <c r="UDD217" s="37"/>
      <c r="UDE217" s="37"/>
      <c r="UDF217" s="37"/>
      <c r="UDG217" s="37"/>
      <c r="UDH217" s="37"/>
      <c r="UDI217" s="37"/>
      <c r="UDJ217" s="37"/>
      <c r="UDK217" s="37"/>
      <c r="UDL217" s="37"/>
      <c r="UDM217" s="37"/>
      <c r="UDN217" s="37"/>
      <c r="UDO217" s="37"/>
      <c r="UDP217" s="37"/>
      <c r="UDQ217" s="37"/>
      <c r="UDR217" s="37"/>
      <c r="UDS217" s="37"/>
      <c r="UDT217" s="37"/>
      <c r="UDU217" s="37"/>
      <c r="UDV217" s="37"/>
      <c r="UDW217" s="37"/>
      <c r="UDX217" s="37"/>
      <c r="UDY217" s="37"/>
      <c r="UDZ217" s="37"/>
      <c r="UEA217" s="37"/>
      <c r="UEB217" s="37"/>
      <c r="UEC217" s="37"/>
      <c r="UED217" s="37"/>
      <c r="UEE217" s="37"/>
      <c r="UEF217" s="37"/>
      <c r="UEG217" s="37"/>
      <c r="UEH217" s="37"/>
      <c r="UEI217" s="37"/>
      <c r="UEJ217" s="37"/>
      <c r="UEK217" s="37"/>
      <c r="UEL217" s="37"/>
      <c r="UEM217" s="37"/>
      <c r="UEN217" s="37"/>
      <c r="UEO217" s="37"/>
      <c r="UEP217" s="37"/>
      <c r="UEQ217" s="37"/>
      <c r="UER217" s="37"/>
      <c r="UES217" s="37"/>
      <c r="UET217" s="37"/>
      <c r="UEU217" s="37"/>
      <c r="UEV217" s="37"/>
      <c r="UEW217" s="37"/>
      <c r="UEX217" s="37"/>
      <c r="UEY217" s="37"/>
      <c r="UEZ217" s="37"/>
      <c r="UFA217" s="37"/>
      <c r="UFB217" s="37"/>
      <c r="UFC217" s="37"/>
      <c r="UFD217" s="37"/>
      <c r="UFE217" s="37"/>
      <c r="UFF217" s="37"/>
      <c r="UFG217" s="37"/>
      <c r="UFH217" s="37"/>
      <c r="UFI217" s="37"/>
      <c r="UFJ217" s="37"/>
      <c r="UFK217" s="37"/>
      <c r="UFL217" s="37"/>
      <c r="UFM217" s="37"/>
      <c r="UFN217" s="37"/>
      <c r="UFO217" s="37"/>
      <c r="UFP217" s="37"/>
      <c r="UFQ217" s="37"/>
      <c r="UFR217" s="37"/>
      <c r="UFS217" s="37"/>
      <c r="UFT217" s="37"/>
      <c r="UFU217" s="37"/>
      <c r="UFV217" s="37"/>
      <c r="UFW217" s="37"/>
      <c r="UFX217" s="37"/>
      <c r="UFY217" s="37"/>
      <c r="UFZ217" s="37"/>
      <c r="UGA217" s="37"/>
      <c r="UGB217" s="37"/>
      <c r="UGC217" s="37"/>
      <c r="UGD217" s="37"/>
      <c r="UGE217" s="37"/>
      <c r="UGF217" s="37"/>
      <c r="UGG217" s="37"/>
      <c r="UGH217" s="37"/>
      <c r="UGI217" s="37"/>
      <c r="UGJ217" s="37"/>
      <c r="UGK217" s="37"/>
      <c r="UGL217" s="37"/>
      <c r="UGM217" s="37"/>
      <c r="UGN217" s="37"/>
      <c r="UGO217" s="37"/>
      <c r="UGP217" s="37"/>
      <c r="UGQ217" s="37"/>
      <c r="UGR217" s="37"/>
      <c r="UGS217" s="37"/>
      <c r="UGT217" s="37"/>
      <c r="UGU217" s="37"/>
      <c r="UGV217" s="37"/>
      <c r="UGW217" s="37"/>
      <c r="UGX217" s="37"/>
      <c r="UGY217" s="37"/>
      <c r="UGZ217" s="37"/>
      <c r="UHA217" s="37"/>
      <c r="UHB217" s="37"/>
      <c r="UHC217" s="37"/>
      <c r="UHD217" s="37"/>
      <c r="UHE217" s="37"/>
      <c r="UHF217" s="37"/>
      <c r="UHG217" s="37"/>
      <c r="UHH217" s="37"/>
      <c r="UHI217" s="37"/>
      <c r="UHJ217" s="37"/>
      <c r="UHK217" s="37"/>
      <c r="UHL217" s="37"/>
      <c r="UHM217" s="37"/>
      <c r="UHN217" s="37"/>
      <c r="UHO217" s="37"/>
      <c r="UHP217" s="37"/>
      <c r="UHQ217" s="37"/>
      <c r="UHR217" s="37"/>
      <c r="UHS217" s="37"/>
      <c r="UHT217" s="37"/>
      <c r="UHU217" s="37"/>
      <c r="UHV217" s="37"/>
      <c r="UHW217" s="37"/>
      <c r="UHX217" s="37"/>
      <c r="UHY217" s="37"/>
      <c r="UHZ217" s="37"/>
      <c r="UIA217" s="37"/>
      <c r="UIB217" s="37"/>
      <c r="UIC217" s="37"/>
      <c r="UID217" s="37"/>
      <c r="UIE217" s="37"/>
      <c r="UIF217" s="37"/>
      <c r="UIG217" s="37"/>
      <c r="UIH217" s="37"/>
      <c r="UII217" s="37"/>
      <c r="UIJ217" s="37"/>
      <c r="UIK217" s="37"/>
      <c r="UIL217" s="37"/>
      <c r="UIM217" s="37"/>
      <c r="UIN217" s="37"/>
      <c r="UIO217" s="37"/>
      <c r="UIP217" s="37"/>
      <c r="UIQ217" s="37"/>
      <c r="UIR217" s="37"/>
      <c r="UIS217" s="37"/>
      <c r="UIT217" s="37"/>
      <c r="UIU217" s="37"/>
      <c r="UIV217" s="37"/>
      <c r="UIW217" s="37"/>
      <c r="UIX217" s="37"/>
      <c r="UIY217" s="37"/>
      <c r="UIZ217" s="37"/>
      <c r="UJA217" s="37"/>
      <c r="UJB217" s="37"/>
      <c r="UJC217" s="37"/>
      <c r="UJD217" s="37"/>
      <c r="UJE217" s="37"/>
      <c r="UJF217" s="37"/>
      <c r="UJG217" s="37"/>
      <c r="UJH217" s="37"/>
      <c r="UJI217" s="37"/>
      <c r="UJJ217" s="37"/>
      <c r="UJK217" s="37"/>
      <c r="UJL217" s="37"/>
      <c r="UJM217" s="37"/>
      <c r="UJN217" s="37"/>
      <c r="UJO217" s="37"/>
      <c r="UJP217" s="37"/>
      <c r="UJQ217" s="37"/>
      <c r="UJR217" s="37"/>
      <c r="UJS217" s="37"/>
      <c r="UJT217" s="37"/>
      <c r="UJU217" s="37"/>
      <c r="UJV217" s="37"/>
      <c r="UJW217" s="37"/>
      <c r="UJX217" s="37"/>
      <c r="UJY217" s="37"/>
      <c r="UJZ217" s="37"/>
      <c r="UKA217" s="37"/>
      <c r="UKB217" s="37"/>
      <c r="UKC217" s="37"/>
      <c r="UKD217" s="37"/>
      <c r="UKE217" s="37"/>
      <c r="UKF217" s="37"/>
      <c r="UKG217" s="37"/>
      <c r="UKH217" s="37"/>
      <c r="UKI217" s="37"/>
      <c r="UKJ217" s="37"/>
      <c r="UKK217" s="37"/>
      <c r="UKL217" s="37"/>
      <c r="UKM217" s="37"/>
      <c r="UKN217" s="37"/>
      <c r="UKO217" s="37"/>
      <c r="UKP217" s="37"/>
      <c r="UKQ217" s="37"/>
      <c r="UKR217" s="37"/>
      <c r="UKS217" s="37"/>
      <c r="UKT217" s="37"/>
      <c r="UKU217" s="37"/>
      <c r="UKV217" s="37"/>
      <c r="UKW217" s="37"/>
      <c r="UKX217" s="37"/>
      <c r="UKY217" s="37"/>
      <c r="UKZ217" s="37"/>
      <c r="ULA217" s="37"/>
      <c r="ULB217" s="37"/>
      <c r="ULC217" s="37"/>
      <c r="ULD217" s="37"/>
      <c r="ULE217" s="37"/>
      <c r="ULF217" s="37"/>
      <c r="ULG217" s="37"/>
      <c r="ULH217" s="37"/>
      <c r="ULI217" s="37"/>
      <c r="ULJ217" s="37"/>
      <c r="ULK217" s="37"/>
      <c r="ULL217" s="37"/>
      <c r="ULM217" s="37"/>
      <c r="ULN217" s="37"/>
      <c r="ULO217" s="37"/>
      <c r="ULP217" s="37"/>
      <c r="ULQ217" s="37"/>
      <c r="ULR217" s="37"/>
      <c r="ULS217" s="37"/>
      <c r="ULT217" s="37"/>
      <c r="ULU217" s="37"/>
      <c r="ULV217" s="37"/>
      <c r="ULW217" s="37"/>
      <c r="ULX217" s="37"/>
      <c r="ULY217" s="37"/>
      <c r="ULZ217" s="37"/>
      <c r="UMA217" s="37"/>
      <c r="UMB217" s="37"/>
      <c r="UMC217" s="37"/>
      <c r="UMD217" s="37"/>
      <c r="UME217" s="37"/>
      <c r="UMF217" s="37"/>
      <c r="UMG217" s="37"/>
      <c r="UMH217" s="37"/>
      <c r="UMI217" s="37"/>
      <c r="UMJ217" s="37"/>
      <c r="UMK217" s="37"/>
      <c r="UML217" s="37"/>
      <c r="UMM217" s="37"/>
      <c r="UMN217" s="37"/>
      <c r="UMO217" s="37"/>
      <c r="UMP217" s="37"/>
      <c r="UMQ217" s="37"/>
      <c r="UMR217" s="37"/>
      <c r="UMS217" s="37"/>
      <c r="UMT217" s="37"/>
      <c r="UMU217" s="37"/>
      <c r="UMV217" s="37"/>
      <c r="UMW217" s="37"/>
      <c r="UMX217" s="37"/>
      <c r="UMY217" s="37"/>
      <c r="UMZ217" s="37"/>
      <c r="UNA217" s="37"/>
      <c r="UNB217" s="37"/>
      <c r="UNC217" s="37"/>
      <c r="UND217" s="37"/>
      <c r="UNE217" s="37"/>
      <c r="UNF217" s="37"/>
      <c r="UNG217" s="37"/>
      <c r="UNH217" s="37"/>
      <c r="UNI217" s="37"/>
      <c r="UNJ217" s="37"/>
      <c r="UNK217" s="37"/>
      <c r="UNL217" s="37"/>
      <c r="UNM217" s="37"/>
      <c r="UNN217" s="37"/>
      <c r="UNO217" s="37"/>
      <c r="UNP217" s="37"/>
      <c r="UNQ217" s="37"/>
      <c r="UNR217" s="37"/>
      <c r="UNS217" s="37"/>
      <c r="UNT217" s="37"/>
      <c r="UNU217" s="37"/>
      <c r="UNV217" s="37"/>
      <c r="UNW217" s="37"/>
      <c r="UNX217" s="37"/>
      <c r="UNY217" s="37"/>
      <c r="UNZ217" s="37"/>
      <c r="UOA217" s="37"/>
      <c r="UOB217" s="37"/>
      <c r="UOC217" s="37"/>
      <c r="UOD217" s="37"/>
      <c r="UOE217" s="37"/>
      <c r="UOF217" s="37"/>
      <c r="UOG217" s="37"/>
      <c r="UOH217" s="37"/>
      <c r="UOI217" s="37"/>
      <c r="UOJ217" s="37"/>
      <c r="UOK217" s="37"/>
      <c r="UOL217" s="37"/>
      <c r="UOM217" s="37"/>
      <c r="UON217" s="37"/>
      <c r="UOO217" s="37"/>
      <c r="UOP217" s="37"/>
      <c r="UOQ217" s="37"/>
      <c r="UOR217" s="37"/>
      <c r="UOS217" s="37"/>
      <c r="UOT217" s="37"/>
      <c r="UOU217" s="37"/>
      <c r="UOV217" s="37"/>
      <c r="UOW217" s="37"/>
      <c r="UOX217" s="37"/>
      <c r="UOY217" s="37"/>
      <c r="UOZ217" s="37"/>
      <c r="UPA217" s="37"/>
      <c r="UPB217" s="37"/>
      <c r="UPC217" s="37"/>
      <c r="UPD217" s="37"/>
      <c r="UPE217" s="37"/>
      <c r="UPF217" s="37"/>
      <c r="UPG217" s="37"/>
      <c r="UPH217" s="37"/>
      <c r="UPI217" s="37"/>
      <c r="UPJ217" s="37"/>
      <c r="UPK217" s="37"/>
      <c r="UPL217" s="37"/>
      <c r="UPM217" s="37"/>
      <c r="UPN217" s="37"/>
      <c r="UPO217" s="37"/>
      <c r="UPP217" s="37"/>
      <c r="UPQ217" s="37"/>
      <c r="UPR217" s="37"/>
      <c r="UPS217" s="37"/>
      <c r="UPT217" s="37"/>
      <c r="UPU217" s="37"/>
      <c r="UPV217" s="37"/>
      <c r="UPW217" s="37"/>
      <c r="UPX217" s="37"/>
      <c r="UPY217" s="37"/>
      <c r="UPZ217" s="37"/>
      <c r="UQA217" s="37"/>
      <c r="UQB217" s="37"/>
      <c r="UQC217" s="37"/>
      <c r="UQD217" s="37"/>
      <c r="UQE217" s="37"/>
      <c r="UQF217" s="37"/>
      <c r="UQG217" s="37"/>
      <c r="UQH217" s="37"/>
      <c r="UQI217" s="37"/>
      <c r="UQJ217" s="37"/>
      <c r="UQK217" s="37"/>
      <c r="UQL217" s="37"/>
      <c r="UQM217" s="37"/>
      <c r="UQN217" s="37"/>
      <c r="UQO217" s="37"/>
      <c r="UQP217" s="37"/>
      <c r="UQQ217" s="37"/>
      <c r="UQR217" s="37"/>
      <c r="UQS217" s="37"/>
      <c r="UQT217" s="37"/>
      <c r="UQU217" s="37"/>
      <c r="UQV217" s="37"/>
      <c r="UQW217" s="37"/>
      <c r="UQX217" s="37"/>
      <c r="UQY217" s="37"/>
      <c r="UQZ217" s="37"/>
      <c r="URA217" s="37"/>
      <c r="URB217" s="37"/>
      <c r="URC217" s="37"/>
      <c r="URD217" s="37"/>
      <c r="URE217" s="37"/>
      <c r="URF217" s="37"/>
      <c r="URG217" s="37"/>
      <c r="URH217" s="37"/>
      <c r="URI217" s="37"/>
      <c r="URJ217" s="37"/>
      <c r="URK217" s="37"/>
      <c r="URL217" s="37"/>
      <c r="URM217" s="37"/>
      <c r="URN217" s="37"/>
      <c r="URO217" s="37"/>
      <c r="URP217" s="37"/>
      <c r="URQ217" s="37"/>
      <c r="URR217" s="37"/>
      <c r="URS217" s="37"/>
      <c r="URT217" s="37"/>
      <c r="URU217" s="37"/>
      <c r="URV217" s="37"/>
      <c r="URW217" s="37"/>
      <c r="URX217" s="37"/>
      <c r="URY217" s="37"/>
      <c r="URZ217" s="37"/>
      <c r="USA217" s="37"/>
      <c r="USB217" s="37"/>
      <c r="USC217" s="37"/>
      <c r="USD217" s="37"/>
      <c r="USE217" s="37"/>
      <c r="USF217" s="37"/>
      <c r="USG217" s="37"/>
      <c r="USH217" s="37"/>
      <c r="USI217" s="37"/>
      <c r="USJ217" s="37"/>
      <c r="USK217" s="37"/>
      <c r="USL217" s="37"/>
      <c r="USM217" s="37"/>
      <c r="USN217" s="37"/>
      <c r="USO217" s="37"/>
      <c r="USP217" s="37"/>
      <c r="USQ217" s="37"/>
      <c r="USR217" s="37"/>
      <c r="USS217" s="37"/>
      <c r="UST217" s="37"/>
      <c r="USU217" s="37"/>
      <c r="USV217" s="37"/>
      <c r="USW217" s="37"/>
      <c r="USX217" s="37"/>
      <c r="USY217" s="37"/>
      <c r="USZ217" s="37"/>
      <c r="UTA217" s="37"/>
      <c r="UTB217" s="37"/>
      <c r="UTC217" s="37"/>
      <c r="UTD217" s="37"/>
      <c r="UTE217" s="37"/>
      <c r="UTF217" s="37"/>
      <c r="UTG217" s="37"/>
      <c r="UTH217" s="37"/>
      <c r="UTI217" s="37"/>
      <c r="UTJ217" s="37"/>
      <c r="UTK217" s="37"/>
      <c r="UTL217" s="37"/>
      <c r="UTM217" s="37"/>
      <c r="UTN217" s="37"/>
      <c r="UTO217" s="37"/>
      <c r="UTP217" s="37"/>
      <c r="UTQ217" s="37"/>
      <c r="UTR217" s="37"/>
      <c r="UTS217" s="37"/>
      <c r="UTT217" s="37"/>
      <c r="UTU217" s="37"/>
      <c r="UTV217" s="37"/>
      <c r="UTW217" s="37"/>
      <c r="UTX217" s="37"/>
      <c r="UTY217" s="37"/>
      <c r="UTZ217" s="37"/>
      <c r="UUA217" s="37"/>
      <c r="UUB217" s="37"/>
      <c r="UUC217" s="37"/>
      <c r="UUD217" s="37"/>
      <c r="UUE217" s="37"/>
      <c r="UUF217" s="37"/>
      <c r="UUG217" s="37"/>
      <c r="UUH217" s="37"/>
      <c r="UUI217" s="37"/>
      <c r="UUJ217" s="37"/>
      <c r="UUK217" s="37"/>
      <c r="UUL217" s="37"/>
      <c r="UUM217" s="37"/>
      <c r="UUN217" s="37"/>
      <c r="UUO217" s="37"/>
      <c r="UUP217" s="37"/>
      <c r="UUQ217" s="37"/>
      <c r="UUR217" s="37"/>
      <c r="UUS217" s="37"/>
      <c r="UUT217" s="37"/>
      <c r="UUU217" s="37"/>
      <c r="UUV217" s="37"/>
      <c r="UUW217" s="37"/>
      <c r="UUX217" s="37"/>
      <c r="UUY217" s="37"/>
      <c r="UUZ217" s="37"/>
      <c r="UVA217" s="37"/>
      <c r="UVB217" s="37"/>
      <c r="UVC217" s="37"/>
      <c r="UVD217" s="37"/>
      <c r="UVE217" s="37"/>
      <c r="UVF217" s="37"/>
      <c r="UVG217" s="37"/>
      <c r="UVH217" s="37"/>
      <c r="UVI217" s="37"/>
      <c r="UVJ217" s="37"/>
      <c r="UVK217" s="37"/>
      <c r="UVL217" s="37"/>
      <c r="UVM217" s="37"/>
      <c r="UVN217" s="37"/>
      <c r="UVO217" s="37"/>
      <c r="UVP217" s="37"/>
      <c r="UVQ217" s="37"/>
      <c r="UVR217" s="37"/>
      <c r="UVS217" s="37"/>
      <c r="UVT217" s="37"/>
      <c r="UVU217" s="37"/>
      <c r="UVV217" s="37"/>
      <c r="UVW217" s="37"/>
      <c r="UVX217" s="37"/>
      <c r="UVY217" s="37"/>
      <c r="UVZ217" s="37"/>
      <c r="UWA217" s="37"/>
      <c r="UWB217" s="37"/>
      <c r="UWC217" s="37"/>
      <c r="UWD217" s="37"/>
      <c r="UWE217" s="37"/>
      <c r="UWF217" s="37"/>
      <c r="UWG217" s="37"/>
      <c r="UWH217" s="37"/>
      <c r="UWI217" s="37"/>
      <c r="UWJ217" s="37"/>
      <c r="UWK217" s="37"/>
      <c r="UWL217" s="37"/>
      <c r="UWM217" s="37"/>
      <c r="UWN217" s="37"/>
      <c r="UWO217" s="37"/>
      <c r="UWP217" s="37"/>
      <c r="UWQ217" s="37"/>
      <c r="UWR217" s="37"/>
      <c r="UWS217" s="37"/>
      <c r="UWT217" s="37"/>
      <c r="UWU217" s="37"/>
      <c r="UWV217" s="37"/>
      <c r="UWW217" s="37"/>
      <c r="UWX217" s="37"/>
      <c r="UWY217" s="37"/>
      <c r="UWZ217" s="37"/>
      <c r="UXA217" s="37"/>
      <c r="UXB217" s="37"/>
      <c r="UXC217" s="37"/>
      <c r="UXD217" s="37"/>
      <c r="UXE217" s="37"/>
      <c r="UXF217" s="37"/>
      <c r="UXG217" s="37"/>
      <c r="UXH217" s="37"/>
      <c r="UXI217" s="37"/>
      <c r="UXJ217" s="37"/>
      <c r="UXK217" s="37"/>
      <c r="UXL217" s="37"/>
      <c r="UXM217" s="37"/>
      <c r="UXN217" s="37"/>
      <c r="UXO217" s="37"/>
      <c r="UXP217" s="37"/>
      <c r="UXQ217" s="37"/>
      <c r="UXR217" s="37"/>
      <c r="UXS217" s="37"/>
      <c r="UXT217" s="37"/>
      <c r="UXU217" s="37"/>
      <c r="UXV217" s="37"/>
      <c r="UXW217" s="37"/>
      <c r="UXX217" s="37"/>
      <c r="UXY217" s="37"/>
      <c r="UXZ217" s="37"/>
      <c r="UYA217" s="37"/>
      <c r="UYB217" s="37"/>
      <c r="UYC217" s="37"/>
      <c r="UYD217" s="37"/>
      <c r="UYE217" s="37"/>
      <c r="UYF217" s="37"/>
      <c r="UYG217" s="37"/>
      <c r="UYH217" s="37"/>
      <c r="UYI217" s="37"/>
      <c r="UYJ217" s="37"/>
      <c r="UYK217" s="37"/>
      <c r="UYL217" s="37"/>
      <c r="UYM217" s="37"/>
      <c r="UYN217" s="37"/>
      <c r="UYO217" s="37"/>
      <c r="UYP217" s="37"/>
      <c r="UYQ217" s="37"/>
      <c r="UYR217" s="37"/>
      <c r="UYS217" s="37"/>
      <c r="UYT217" s="37"/>
      <c r="UYU217" s="37"/>
      <c r="UYV217" s="37"/>
      <c r="UYW217" s="37"/>
      <c r="UYX217" s="37"/>
      <c r="UYY217" s="37"/>
      <c r="UYZ217" s="37"/>
      <c r="UZA217" s="37"/>
      <c r="UZB217" s="37"/>
      <c r="UZC217" s="37"/>
      <c r="UZD217" s="37"/>
      <c r="UZE217" s="37"/>
      <c r="UZF217" s="37"/>
      <c r="UZG217" s="37"/>
      <c r="UZH217" s="37"/>
      <c r="UZI217" s="37"/>
      <c r="UZJ217" s="37"/>
      <c r="UZK217" s="37"/>
      <c r="UZL217" s="37"/>
      <c r="UZM217" s="37"/>
      <c r="UZN217" s="37"/>
      <c r="UZO217" s="37"/>
      <c r="UZP217" s="37"/>
      <c r="UZQ217" s="37"/>
      <c r="UZR217" s="37"/>
      <c r="UZS217" s="37"/>
      <c r="UZT217" s="37"/>
      <c r="UZU217" s="37"/>
      <c r="UZV217" s="37"/>
      <c r="UZW217" s="37"/>
      <c r="UZX217" s="37"/>
      <c r="UZY217" s="37"/>
      <c r="UZZ217" s="37"/>
      <c r="VAA217" s="37"/>
      <c r="VAB217" s="37"/>
      <c r="VAC217" s="37"/>
      <c r="VAD217" s="37"/>
      <c r="VAE217" s="37"/>
      <c r="VAF217" s="37"/>
      <c r="VAG217" s="37"/>
      <c r="VAH217" s="37"/>
      <c r="VAI217" s="37"/>
      <c r="VAJ217" s="37"/>
      <c r="VAK217" s="37"/>
      <c r="VAL217" s="37"/>
      <c r="VAM217" s="37"/>
      <c r="VAN217" s="37"/>
      <c r="VAO217" s="37"/>
      <c r="VAP217" s="37"/>
      <c r="VAQ217" s="37"/>
      <c r="VAR217" s="37"/>
      <c r="VAS217" s="37"/>
      <c r="VAT217" s="37"/>
      <c r="VAU217" s="37"/>
      <c r="VAV217" s="37"/>
      <c r="VAW217" s="37"/>
      <c r="VAX217" s="37"/>
      <c r="VAY217" s="37"/>
      <c r="VAZ217" s="37"/>
      <c r="VBA217" s="37"/>
      <c r="VBB217" s="37"/>
      <c r="VBC217" s="37"/>
      <c r="VBD217" s="37"/>
      <c r="VBE217" s="37"/>
      <c r="VBF217" s="37"/>
      <c r="VBG217" s="37"/>
      <c r="VBH217" s="37"/>
      <c r="VBI217" s="37"/>
      <c r="VBJ217" s="37"/>
      <c r="VBK217" s="37"/>
      <c r="VBL217" s="37"/>
      <c r="VBM217" s="37"/>
      <c r="VBN217" s="37"/>
      <c r="VBO217" s="37"/>
      <c r="VBP217" s="37"/>
      <c r="VBQ217" s="37"/>
      <c r="VBR217" s="37"/>
      <c r="VBS217" s="37"/>
      <c r="VBT217" s="37"/>
      <c r="VBU217" s="37"/>
      <c r="VBV217" s="37"/>
      <c r="VBW217" s="37"/>
      <c r="VBX217" s="37"/>
      <c r="VBY217" s="37"/>
      <c r="VBZ217" s="37"/>
      <c r="VCA217" s="37"/>
      <c r="VCB217" s="37"/>
      <c r="VCC217" s="37"/>
      <c r="VCD217" s="37"/>
      <c r="VCE217" s="37"/>
      <c r="VCF217" s="37"/>
      <c r="VCG217" s="37"/>
      <c r="VCH217" s="37"/>
      <c r="VCI217" s="37"/>
      <c r="VCJ217" s="37"/>
      <c r="VCK217" s="37"/>
      <c r="VCL217" s="37"/>
      <c r="VCM217" s="37"/>
      <c r="VCN217" s="37"/>
      <c r="VCO217" s="37"/>
      <c r="VCP217" s="37"/>
      <c r="VCQ217" s="37"/>
      <c r="VCR217" s="37"/>
      <c r="VCS217" s="37"/>
      <c r="VCT217" s="37"/>
      <c r="VCU217" s="37"/>
      <c r="VCV217" s="37"/>
      <c r="VCW217" s="37"/>
      <c r="VCX217" s="37"/>
      <c r="VCY217" s="37"/>
      <c r="VCZ217" s="37"/>
      <c r="VDA217" s="37"/>
      <c r="VDB217" s="37"/>
      <c r="VDC217" s="37"/>
      <c r="VDD217" s="37"/>
      <c r="VDE217" s="37"/>
      <c r="VDF217" s="37"/>
      <c r="VDG217" s="37"/>
      <c r="VDH217" s="37"/>
      <c r="VDI217" s="37"/>
      <c r="VDJ217" s="37"/>
      <c r="VDK217" s="37"/>
      <c r="VDL217" s="37"/>
      <c r="VDM217" s="37"/>
      <c r="VDN217" s="37"/>
      <c r="VDO217" s="37"/>
      <c r="VDP217" s="37"/>
      <c r="VDQ217" s="37"/>
      <c r="VDR217" s="37"/>
      <c r="VDS217" s="37"/>
      <c r="VDT217" s="37"/>
      <c r="VDU217" s="37"/>
      <c r="VDV217" s="37"/>
      <c r="VDW217" s="37"/>
      <c r="VDX217" s="37"/>
      <c r="VDY217" s="37"/>
      <c r="VDZ217" s="37"/>
      <c r="VEA217" s="37"/>
      <c r="VEB217" s="37"/>
      <c r="VEC217" s="37"/>
      <c r="VED217" s="37"/>
      <c r="VEE217" s="37"/>
      <c r="VEF217" s="37"/>
      <c r="VEG217" s="37"/>
      <c r="VEH217" s="37"/>
      <c r="VEI217" s="37"/>
      <c r="VEJ217" s="37"/>
      <c r="VEK217" s="37"/>
      <c r="VEL217" s="37"/>
      <c r="VEM217" s="37"/>
      <c r="VEN217" s="37"/>
      <c r="VEO217" s="37"/>
      <c r="VEP217" s="37"/>
      <c r="VEQ217" s="37"/>
      <c r="VER217" s="37"/>
      <c r="VES217" s="37"/>
      <c r="VET217" s="37"/>
      <c r="VEU217" s="37"/>
      <c r="VEV217" s="37"/>
      <c r="VEW217" s="37"/>
      <c r="VEX217" s="37"/>
      <c r="VEY217" s="37"/>
      <c r="VEZ217" s="37"/>
      <c r="VFA217" s="37"/>
      <c r="VFB217" s="37"/>
      <c r="VFC217" s="37"/>
      <c r="VFD217" s="37"/>
      <c r="VFE217" s="37"/>
      <c r="VFF217" s="37"/>
      <c r="VFG217" s="37"/>
      <c r="VFH217" s="37"/>
      <c r="VFI217" s="37"/>
      <c r="VFJ217" s="37"/>
      <c r="VFK217" s="37"/>
      <c r="VFL217" s="37"/>
      <c r="VFM217" s="37"/>
      <c r="VFN217" s="37"/>
      <c r="VFO217" s="37"/>
      <c r="VFP217" s="37"/>
      <c r="VFQ217" s="37"/>
      <c r="VFR217" s="37"/>
      <c r="VFS217" s="37"/>
      <c r="VFT217" s="37"/>
      <c r="VFU217" s="37"/>
      <c r="VFV217" s="37"/>
      <c r="VFW217" s="37"/>
      <c r="VFX217" s="37"/>
      <c r="VFY217" s="37"/>
      <c r="VFZ217" s="37"/>
      <c r="VGA217" s="37"/>
      <c r="VGB217" s="37"/>
      <c r="VGC217" s="37"/>
      <c r="VGD217" s="37"/>
      <c r="VGE217" s="37"/>
      <c r="VGF217" s="37"/>
      <c r="VGG217" s="37"/>
      <c r="VGH217" s="37"/>
      <c r="VGI217" s="37"/>
      <c r="VGJ217" s="37"/>
      <c r="VGK217" s="37"/>
      <c r="VGL217" s="37"/>
      <c r="VGM217" s="37"/>
      <c r="VGN217" s="37"/>
      <c r="VGO217" s="37"/>
      <c r="VGP217" s="37"/>
      <c r="VGQ217" s="37"/>
      <c r="VGR217" s="37"/>
      <c r="VGS217" s="37"/>
      <c r="VGT217" s="37"/>
      <c r="VGU217" s="37"/>
      <c r="VGV217" s="37"/>
      <c r="VGW217" s="37"/>
      <c r="VGX217" s="37"/>
      <c r="VGY217" s="37"/>
      <c r="VGZ217" s="37"/>
      <c r="VHA217" s="37"/>
      <c r="VHB217" s="37"/>
      <c r="VHC217" s="37"/>
      <c r="VHD217" s="37"/>
      <c r="VHE217" s="37"/>
      <c r="VHF217" s="37"/>
      <c r="VHG217" s="37"/>
      <c r="VHH217" s="37"/>
      <c r="VHI217" s="37"/>
      <c r="VHJ217" s="37"/>
      <c r="VHK217" s="37"/>
      <c r="VHL217" s="37"/>
      <c r="VHM217" s="37"/>
      <c r="VHN217" s="37"/>
      <c r="VHO217" s="37"/>
      <c r="VHP217" s="37"/>
      <c r="VHQ217" s="37"/>
      <c r="VHR217" s="37"/>
      <c r="VHS217" s="37"/>
      <c r="VHT217" s="37"/>
      <c r="VHU217" s="37"/>
      <c r="VHV217" s="37"/>
      <c r="VHW217" s="37"/>
      <c r="VHX217" s="37"/>
      <c r="VHY217" s="37"/>
      <c r="VHZ217" s="37"/>
      <c r="VIA217" s="37"/>
      <c r="VIB217" s="37"/>
      <c r="VIC217" s="37"/>
      <c r="VID217" s="37"/>
      <c r="VIE217" s="37"/>
      <c r="VIF217" s="37"/>
      <c r="VIG217" s="37"/>
      <c r="VIH217" s="37"/>
      <c r="VII217" s="37"/>
      <c r="VIJ217" s="37"/>
      <c r="VIK217" s="37"/>
      <c r="VIL217" s="37"/>
      <c r="VIM217" s="37"/>
      <c r="VIN217" s="37"/>
      <c r="VIO217" s="37"/>
      <c r="VIP217" s="37"/>
      <c r="VIQ217" s="37"/>
      <c r="VIR217" s="37"/>
      <c r="VIS217" s="37"/>
      <c r="VIT217" s="37"/>
      <c r="VIU217" s="37"/>
      <c r="VIV217" s="37"/>
      <c r="VIW217" s="37"/>
      <c r="VIX217" s="37"/>
      <c r="VIY217" s="37"/>
      <c r="VIZ217" s="37"/>
      <c r="VJA217" s="37"/>
      <c r="VJB217" s="37"/>
      <c r="VJC217" s="37"/>
      <c r="VJD217" s="37"/>
      <c r="VJE217" s="37"/>
      <c r="VJF217" s="37"/>
      <c r="VJG217" s="37"/>
      <c r="VJH217" s="37"/>
      <c r="VJI217" s="37"/>
      <c r="VJJ217" s="37"/>
      <c r="VJK217" s="37"/>
      <c r="VJL217" s="37"/>
      <c r="VJM217" s="37"/>
      <c r="VJN217" s="37"/>
      <c r="VJO217" s="37"/>
      <c r="VJP217" s="37"/>
      <c r="VJQ217" s="37"/>
      <c r="VJR217" s="37"/>
      <c r="VJS217" s="37"/>
      <c r="VJT217" s="37"/>
      <c r="VJU217" s="37"/>
      <c r="VJV217" s="37"/>
      <c r="VJW217" s="37"/>
      <c r="VJX217" s="37"/>
      <c r="VJY217" s="37"/>
      <c r="VJZ217" s="37"/>
      <c r="VKA217" s="37"/>
      <c r="VKB217" s="37"/>
      <c r="VKC217" s="37"/>
      <c r="VKD217" s="37"/>
      <c r="VKE217" s="37"/>
      <c r="VKF217" s="37"/>
      <c r="VKG217" s="37"/>
      <c r="VKH217" s="37"/>
      <c r="VKI217" s="37"/>
      <c r="VKJ217" s="37"/>
      <c r="VKK217" s="37"/>
      <c r="VKL217" s="37"/>
      <c r="VKM217" s="37"/>
      <c r="VKN217" s="37"/>
      <c r="VKO217" s="37"/>
      <c r="VKP217" s="37"/>
      <c r="VKQ217" s="37"/>
      <c r="VKR217" s="37"/>
      <c r="VKS217" s="37"/>
      <c r="VKT217" s="37"/>
      <c r="VKU217" s="37"/>
      <c r="VKV217" s="37"/>
      <c r="VKW217" s="37"/>
      <c r="VKX217" s="37"/>
      <c r="VKY217" s="37"/>
      <c r="VKZ217" s="37"/>
      <c r="VLA217" s="37"/>
      <c r="VLB217" s="37"/>
      <c r="VLC217" s="37"/>
      <c r="VLD217" s="37"/>
      <c r="VLE217" s="37"/>
      <c r="VLF217" s="37"/>
      <c r="VLG217" s="37"/>
      <c r="VLH217" s="37"/>
      <c r="VLI217" s="37"/>
      <c r="VLJ217" s="37"/>
      <c r="VLK217" s="37"/>
      <c r="VLL217" s="37"/>
      <c r="VLM217" s="37"/>
      <c r="VLN217" s="37"/>
      <c r="VLO217" s="37"/>
      <c r="VLP217" s="37"/>
      <c r="VLQ217" s="37"/>
      <c r="VLR217" s="37"/>
      <c r="VLS217" s="37"/>
      <c r="VLT217" s="37"/>
      <c r="VLU217" s="37"/>
      <c r="VLV217" s="37"/>
      <c r="VLW217" s="37"/>
      <c r="VLX217" s="37"/>
      <c r="VLY217" s="37"/>
      <c r="VLZ217" s="37"/>
      <c r="VMA217" s="37"/>
      <c r="VMB217" s="37"/>
      <c r="VMC217" s="37"/>
      <c r="VMD217" s="37"/>
      <c r="VME217" s="37"/>
      <c r="VMF217" s="37"/>
      <c r="VMG217" s="37"/>
      <c r="VMH217" s="37"/>
      <c r="VMI217" s="37"/>
      <c r="VMJ217" s="37"/>
      <c r="VMK217" s="37"/>
      <c r="VML217" s="37"/>
      <c r="VMM217" s="37"/>
      <c r="VMN217" s="37"/>
      <c r="VMO217" s="37"/>
      <c r="VMP217" s="37"/>
      <c r="VMQ217" s="37"/>
      <c r="VMR217" s="37"/>
      <c r="VMS217" s="37"/>
      <c r="VMT217" s="37"/>
      <c r="VMU217" s="37"/>
      <c r="VMV217" s="37"/>
      <c r="VMW217" s="37"/>
      <c r="VMX217" s="37"/>
      <c r="VMY217" s="37"/>
      <c r="VMZ217" s="37"/>
      <c r="VNA217" s="37"/>
      <c r="VNB217" s="37"/>
      <c r="VNC217" s="37"/>
      <c r="VND217" s="37"/>
      <c r="VNE217" s="37"/>
      <c r="VNF217" s="37"/>
      <c r="VNG217" s="37"/>
      <c r="VNH217" s="37"/>
      <c r="VNI217" s="37"/>
      <c r="VNJ217" s="37"/>
      <c r="VNK217" s="37"/>
      <c r="VNL217" s="37"/>
      <c r="VNM217" s="37"/>
      <c r="VNN217" s="37"/>
      <c r="VNO217" s="37"/>
      <c r="VNP217" s="37"/>
      <c r="VNQ217" s="37"/>
      <c r="VNR217" s="37"/>
      <c r="VNS217" s="37"/>
      <c r="VNT217" s="37"/>
      <c r="VNU217" s="37"/>
      <c r="VNV217" s="37"/>
      <c r="VNW217" s="37"/>
      <c r="VNX217" s="37"/>
      <c r="VNY217" s="37"/>
      <c r="VNZ217" s="37"/>
      <c r="VOA217" s="37"/>
      <c r="VOB217" s="37"/>
      <c r="VOC217" s="37"/>
      <c r="VOD217" s="37"/>
      <c r="VOE217" s="37"/>
      <c r="VOF217" s="37"/>
      <c r="VOG217" s="37"/>
      <c r="VOH217" s="37"/>
      <c r="VOI217" s="37"/>
      <c r="VOJ217" s="37"/>
      <c r="VOK217" s="37"/>
      <c r="VOL217" s="37"/>
      <c r="VOM217" s="37"/>
      <c r="VON217" s="37"/>
      <c r="VOO217" s="37"/>
      <c r="VOP217" s="37"/>
      <c r="VOQ217" s="37"/>
      <c r="VOR217" s="37"/>
      <c r="VOS217" s="37"/>
      <c r="VOT217" s="37"/>
      <c r="VOU217" s="37"/>
      <c r="VOV217" s="37"/>
      <c r="VOW217" s="37"/>
      <c r="VOX217" s="37"/>
      <c r="VOY217" s="37"/>
      <c r="VOZ217" s="37"/>
      <c r="VPA217" s="37"/>
      <c r="VPB217" s="37"/>
      <c r="VPC217" s="37"/>
      <c r="VPD217" s="37"/>
      <c r="VPE217" s="37"/>
      <c r="VPF217" s="37"/>
      <c r="VPG217" s="37"/>
      <c r="VPH217" s="37"/>
      <c r="VPI217" s="37"/>
      <c r="VPJ217" s="37"/>
      <c r="VPK217" s="37"/>
      <c r="VPL217" s="37"/>
      <c r="VPM217" s="37"/>
      <c r="VPN217" s="37"/>
      <c r="VPO217" s="37"/>
      <c r="VPP217" s="37"/>
      <c r="VPQ217" s="37"/>
      <c r="VPR217" s="37"/>
      <c r="VPS217" s="37"/>
      <c r="VPT217" s="37"/>
      <c r="VPU217" s="37"/>
      <c r="VPV217" s="37"/>
      <c r="VPW217" s="37"/>
      <c r="VPX217" s="37"/>
      <c r="VPY217" s="37"/>
      <c r="VPZ217" s="37"/>
      <c r="VQA217" s="37"/>
      <c r="VQB217" s="37"/>
      <c r="VQC217" s="37"/>
      <c r="VQD217" s="37"/>
      <c r="VQE217" s="37"/>
      <c r="VQF217" s="37"/>
      <c r="VQG217" s="37"/>
      <c r="VQH217" s="37"/>
      <c r="VQI217" s="37"/>
      <c r="VQJ217" s="37"/>
      <c r="VQK217" s="37"/>
      <c r="VQL217" s="37"/>
      <c r="VQM217" s="37"/>
      <c r="VQN217" s="37"/>
      <c r="VQO217" s="37"/>
      <c r="VQP217" s="37"/>
      <c r="VQQ217" s="37"/>
      <c r="VQR217" s="37"/>
      <c r="VQS217" s="37"/>
      <c r="VQT217" s="37"/>
      <c r="VQU217" s="37"/>
      <c r="VQV217" s="37"/>
      <c r="VQW217" s="37"/>
      <c r="VQX217" s="37"/>
      <c r="VQY217" s="37"/>
      <c r="VQZ217" s="37"/>
      <c r="VRA217" s="37"/>
      <c r="VRB217" s="37"/>
      <c r="VRC217" s="37"/>
      <c r="VRD217" s="37"/>
      <c r="VRE217" s="37"/>
      <c r="VRF217" s="37"/>
      <c r="VRG217" s="37"/>
      <c r="VRH217" s="37"/>
      <c r="VRI217" s="37"/>
      <c r="VRJ217" s="37"/>
      <c r="VRK217" s="37"/>
      <c r="VRL217" s="37"/>
      <c r="VRM217" s="37"/>
      <c r="VRN217" s="37"/>
      <c r="VRO217" s="37"/>
      <c r="VRP217" s="37"/>
      <c r="VRQ217" s="37"/>
      <c r="VRR217" s="37"/>
      <c r="VRS217" s="37"/>
      <c r="VRT217" s="37"/>
      <c r="VRU217" s="37"/>
      <c r="VRV217" s="37"/>
      <c r="VRW217" s="37"/>
      <c r="VRX217" s="37"/>
      <c r="VRY217" s="37"/>
      <c r="VRZ217" s="37"/>
      <c r="VSA217" s="37"/>
      <c r="VSB217" s="37"/>
      <c r="VSC217" s="37"/>
      <c r="VSD217" s="37"/>
      <c r="VSE217" s="37"/>
      <c r="VSF217" s="37"/>
      <c r="VSG217" s="37"/>
      <c r="VSH217" s="37"/>
      <c r="VSI217" s="37"/>
      <c r="VSJ217" s="37"/>
      <c r="VSK217" s="37"/>
      <c r="VSL217" s="37"/>
      <c r="VSM217" s="37"/>
      <c r="VSN217" s="37"/>
      <c r="VSO217" s="37"/>
      <c r="VSP217" s="37"/>
      <c r="VSQ217" s="37"/>
      <c r="VSR217" s="37"/>
      <c r="VSS217" s="37"/>
      <c r="VST217" s="37"/>
      <c r="VSU217" s="37"/>
      <c r="VSV217" s="37"/>
      <c r="VSW217" s="37"/>
      <c r="VSX217" s="37"/>
      <c r="VSY217" s="37"/>
      <c r="VSZ217" s="37"/>
      <c r="VTA217" s="37"/>
      <c r="VTB217" s="37"/>
      <c r="VTC217" s="37"/>
      <c r="VTD217" s="37"/>
      <c r="VTE217" s="37"/>
      <c r="VTF217" s="37"/>
      <c r="VTG217" s="37"/>
      <c r="VTH217" s="37"/>
      <c r="VTI217" s="37"/>
      <c r="VTJ217" s="37"/>
      <c r="VTK217" s="37"/>
      <c r="VTL217" s="37"/>
      <c r="VTM217" s="37"/>
      <c r="VTN217" s="37"/>
      <c r="VTO217" s="37"/>
      <c r="VTP217" s="37"/>
      <c r="VTQ217" s="37"/>
      <c r="VTR217" s="37"/>
      <c r="VTS217" s="37"/>
      <c r="VTT217" s="37"/>
      <c r="VTU217" s="37"/>
      <c r="VTV217" s="37"/>
      <c r="VTW217" s="37"/>
      <c r="VTX217" s="37"/>
      <c r="VTY217" s="37"/>
      <c r="VTZ217" s="37"/>
      <c r="VUA217" s="37"/>
      <c r="VUB217" s="37"/>
      <c r="VUC217" s="37"/>
      <c r="VUD217" s="37"/>
      <c r="VUE217" s="37"/>
      <c r="VUF217" s="37"/>
      <c r="VUG217" s="37"/>
      <c r="VUH217" s="37"/>
      <c r="VUI217" s="37"/>
      <c r="VUJ217" s="37"/>
      <c r="VUK217" s="37"/>
      <c r="VUL217" s="37"/>
      <c r="VUM217" s="37"/>
      <c r="VUN217" s="37"/>
      <c r="VUO217" s="37"/>
      <c r="VUP217" s="37"/>
      <c r="VUQ217" s="37"/>
      <c r="VUR217" s="37"/>
      <c r="VUS217" s="37"/>
      <c r="VUT217" s="37"/>
      <c r="VUU217" s="37"/>
      <c r="VUV217" s="37"/>
      <c r="VUW217" s="37"/>
      <c r="VUX217" s="37"/>
      <c r="VUY217" s="37"/>
      <c r="VUZ217" s="37"/>
      <c r="VVA217" s="37"/>
      <c r="VVB217" s="37"/>
      <c r="VVC217" s="37"/>
      <c r="VVD217" s="37"/>
      <c r="VVE217" s="37"/>
      <c r="VVF217" s="37"/>
      <c r="VVG217" s="37"/>
      <c r="VVH217" s="37"/>
      <c r="VVI217" s="37"/>
      <c r="VVJ217" s="37"/>
      <c r="VVK217" s="37"/>
      <c r="VVL217" s="37"/>
      <c r="VVM217" s="37"/>
      <c r="VVN217" s="37"/>
      <c r="VVO217" s="37"/>
      <c r="VVP217" s="37"/>
      <c r="VVQ217" s="37"/>
      <c r="VVR217" s="37"/>
      <c r="VVS217" s="37"/>
      <c r="VVT217" s="37"/>
      <c r="VVU217" s="37"/>
      <c r="VVV217" s="37"/>
      <c r="VVW217" s="37"/>
      <c r="VVX217" s="37"/>
      <c r="VVY217" s="37"/>
      <c r="VVZ217" s="37"/>
      <c r="VWA217" s="37"/>
      <c r="VWB217" s="37"/>
      <c r="VWC217" s="37"/>
      <c r="VWD217" s="37"/>
      <c r="VWE217" s="37"/>
      <c r="VWF217" s="37"/>
      <c r="VWG217" s="37"/>
      <c r="VWH217" s="37"/>
      <c r="VWI217" s="37"/>
      <c r="VWJ217" s="37"/>
      <c r="VWK217" s="37"/>
      <c r="VWL217" s="37"/>
      <c r="VWM217" s="37"/>
      <c r="VWN217" s="37"/>
      <c r="VWO217" s="37"/>
      <c r="VWP217" s="37"/>
      <c r="VWQ217" s="37"/>
      <c r="VWR217" s="37"/>
      <c r="VWS217" s="37"/>
      <c r="VWT217" s="37"/>
      <c r="VWU217" s="37"/>
      <c r="VWV217" s="37"/>
      <c r="VWW217" s="37"/>
      <c r="VWX217" s="37"/>
      <c r="VWY217" s="37"/>
      <c r="VWZ217" s="37"/>
      <c r="VXA217" s="37"/>
      <c r="VXB217" s="37"/>
      <c r="VXC217" s="37"/>
      <c r="VXD217" s="37"/>
      <c r="VXE217" s="37"/>
      <c r="VXF217" s="37"/>
      <c r="VXG217" s="37"/>
      <c r="VXH217" s="37"/>
      <c r="VXI217" s="37"/>
      <c r="VXJ217" s="37"/>
      <c r="VXK217" s="37"/>
      <c r="VXL217" s="37"/>
      <c r="VXM217" s="37"/>
      <c r="VXN217" s="37"/>
      <c r="VXO217" s="37"/>
      <c r="VXP217" s="37"/>
      <c r="VXQ217" s="37"/>
      <c r="VXR217" s="37"/>
      <c r="VXS217" s="37"/>
      <c r="VXT217" s="37"/>
      <c r="VXU217" s="37"/>
      <c r="VXV217" s="37"/>
      <c r="VXW217" s="37"/>
      <c r="VXX217" s="37"/>
      <c r="VXY217" s="37"/>
      <c r="VXZ217" s="37"/>
      <c r="VYA217" s="37"/>
      <c r="VYB217" s="37"/>
      <c r="VYC217" s="37"/>
      <c r="VYD217" s="37"/>
      <c r="VYE217" s="37"/>
      <c r="VYF217" s="37"/>
      <c r="VYG217" s="37"/>
      <c r="VYH217" s="37"/>
      <c r="VYI217" s="37"/>
      <c r="VYJ217" s="37"/>
      <c r="VYK217" s="37"/>
      <c r="VYL217" s="37"/>
      <c r="VYM217" s="37"/>
      <c r="VYN217" s="37"/>
      <c r="VYO217" s="37"/>
      <c r="VYP217" s="37"/>
      <c r="VYQ217" s="37"/>
      <c r="VYR217" s="37"/>
      <c r="VYS217" s="37"/>
      <c r="VYT217" s="37"/>
      <c r="VYU217" s="37"/>
      <c r="VYV217" s="37"/>
      <c r="VYW217" s="37"/>
      <c r="VYX217" s="37"/>
      <c r="VYY217" s="37"/>
      <c r="VYZ217" s="37"/>
      <c r="VZA217" s="37"/>
      <c r="VZB217" s="37"/>
      <c r="VZC217" s="37"/>
      <c r="VZD217" s="37"/>
      <c r="VZE217" s="37"/>
      <c r="VZF217" s="37"/>
      <c r="VZG217" s="37"/>
      <c r="VZH217" s="37"/>
      <c r="VZI217" s="37"/>
      <c r="VZJ217" s="37"/>
      <c r="VZK217" s="37"/>
      <c r="VZL217" s="37"/>
      <c r="VZM217" s="37"/>
      <c r="VZN217" s="37"/>
      <c r="VZO217" s="37"/>
      <c r="VZP217" s="37"/>
      <c r="VZQ217" s="37"/>
      <c r="VZR217" s="37"/>
      <c r="VZS217" s="37"/>
      <c r="VZT217" s="37"/>
      <c r="VZU217" s="37"/>
      <c r="VZV217" s="37"/>
      <c r="VZW217" s="37"/>
      <c r="VZX217" s="37"/>
      <c r="VZY217" s="37"/>
      <c r="VZZ217" s="37"/>
      <c r="WAA217" s="37"/>
      <c r="WAB217" s="37"/>
      <c r="WAC217" s="37"/>
      <c r="WAD217" s="37"/>
      <c r="WAE217" s="37"/>
      <c r="WAF217" s="37"/>
      <c r="WAG217" s="37"/>
      <c r="WAH217" s="37"/>
      <c r="WAI217" s="37"/>
      <c r="WAJ217" s="37"/>
      <c r="WAK217" s="37"/>
      <c r="WAL217" s="37"/>
      <c r="WAM217" s="37"/>
      <c r="WAN217" s="37"/>
      <c r="WAO217" s="37"/>
      <c r="WAP217" s="37"/>
      <c r="WAQ217" s="37"/>
      <c r="WAR217" s="37"/>
      <c r="WAS217" s="37"/>
      <c r="WAT217" s="37"/>
      <c r="WAU217" s="37"/>
      <c r="WAV217" s="37"/>
      <c r="WAW217" s="37"/>
      <c r="WAX217" s="37"/>
      <c r="WAY217" s="37"/>
      <c r="WAZ217" s="37"/>
      <c r="WBA217" s="37"/>
      <c r="WBB217" s="37"/>
      <c r="WBC217" s="37"/>
      <c r="WBD217" s="37"/>
      <c r="WBE217" s="37"/>
      <c r="WBF217" s="37"/>
      <c r="WBG217" s="37"/>
      <c r="WBH217" s="37"/>
      <c r="WBI217" s="37"/>
      <c r="WBJ217" s="37"/>
      <c r="WBK217" s="37"/>
      <c r="WBL217" s="37"/>
      <c r="WBM217" s="37"/>
      <c r="WBN217" s="37"/>
      <c r="WBO217" s="37"/>
      <c r="WBP217" s="37"/>
      <c r="WBQ217" s="37"/>
      <c r="WBR217" s="37"/>
      <c r="WBS217" s="37"/>
      <c r="WBT217" s="37"/>
      <c r="WBU217" s="37"/>
      <c r="WBV217" s="37"/>
      <c r="WBW217" s="37"/>
      <c r="WBX217" s="37"/>
      <c r="WBY217" s="37"/>
      <c r="WBZ217" s="37"/>
      <c r="WCA217" s="37"/>
      <c r="WCB217" s="37"/>
      <c r="WCC217" s="37"/>
      <c r="WCD217" s="37"/>
      <c r="WCE217" s="37"/>
      <c r="WCF217" s="37"/>
      <c r="WCG217" s="37"/>
      <c r="WCH217" s="37"/>
      <c r="WCI217" s="37"/>
      <c r="WCJ217" s="37"/>
      <c r="WCK217" s="37"/>
      <c r="WCL217" s="37"/>
      <c r="WCM217" s="37"/>
      <c r="WCN217" s="37"/>
      <c r="WCO217" s="37"/>
      <c r="WCP217" s="37"/>
      <c r="WCQ217" s="37"/>
      <c r="WCR217" s="37"/>
      <c r="WCS217" s="37"/>
      <c r="WCT217" s="37"/>
      <c r="WCU217" s="37"/>
      <c r="WCV217" s="37"/>
      <c r="WCW217" s="37"/>
      <c r="WCX217" s="37"/>
      <c r="WCY217" s="37"/>
      <c r="WCZ217" s="37"/>
      <c r="WDA217" s="37"/>
      <c r="WDB217" s="37"/>
      <c r="WDC217" s="37"/>
      <c r="WDD217" s="37"/>
      <c r="WDE217" s="37"/>
      <c r="WDF217" s="37"/>
      <c r="WDG217" s="37"/>
      <c r="WDH217" s="37"/>
      <c r="WDI217" s="37"/>
      <c r="WDJ217" s="37"/>
      <c r="WDK217" s="37"/>
      <c r="WDL217" s="37"/>
      <c r="WDM217" s="37"/>
      <c r="WDN217" s="37"/>
      <c r="WDO217" s="37"/>
      <c r="WDP217" s="37"/>
      <c r="WDQ217" s="37"/>
      <c r="WDR217" s="37"/>
      <c r="WDS217" s="37"/>
      <c r="WDT217" s="37"/>
      <c r="WDU217" s="37"/>
      <c r="WDV217" s="37"/>
      <c r="WDW217" s="37"/>
      <c r="WDX217" s="37"/>
      <c r="WDY217" s="37"/>
      <c r="WDZ217" s="37"/>
      <c r="WEA217" s="37"/>
      <c r="WEB217" s="37"/>
      <c r="WEC217" s="37"/>
      <c r="WED217" s="37"/>
      <c r="WEE217" s="37"/>
      <c r="WEF217" s="37"/>
      <c r="WEG217" s="37"/>
      <c r="WEH217" s="37"/>
      <c r="WEI217" s="37"/>
      <c r="WEJ217" s="37"/>
      <c r="WEK217" s="37"/>
      <c r="WEL217" s="37"/>
      <c r="WEM217" s="37"/>
      <c r="WEN217" s="37"/>
      <c r="WEO217" s="37"/>
      <c r="WEP217" s="37"/>
      <c r="WEQ217" s="37"/>
      <c r="WER217" s="37"/>
      <c r="WES217" s="37"/>
      <c r="WET217" s="37"/>
      <c r="WEU217" s="37"/>
      <c r="WEV217" s="37"/>
      <c r="WEW217" s="37"/>
      <c r="WEX217" s="37"/>
      <c r="WEY217" s="37"/>
      <c r="WEZ217" s="37"/>
      <c r="WFA217" s="37"/>
      <c r="WFB217" s="37"/>
      <c r="WFC217" s="37"/>
      <c r="WFD217" s="37"/>
      <c r="WFE217" s="37"/>
      <c r="WFF217" s="37"/>
      <c r="WFG217" s="37"/>
      <c r="WFH217" s="37"/>
      <c r="WFI217" s="37"/>
      <c r="WFJ217" s="37"/>
      <c r="WFK217" s="37"/>
      <c r="WFL217" s="37"/>
      <c r="WFM217" s="37"/>
      <c r="WFN217" s="37"/>
      <c r="WFO217" s="37"/>
      <c r="WFP217" s="37"/>
      <c r="WFQ217" s="37"/>
      <c r="WFR217" s="37"/>
      <c r="WFS217" s="37"/>
      <c r="WFT217" s="37"/>
      <c r="WFU217" s="37"/>
      <c r="WFV217" s="37"/>
      <c r="WFW217" s="37"/>
      <c r="WFX217" s="37"/>
      <c r="WFY217" s="37"/>
      <c r="WFZ217" s="37"/>
      <c r="WGA217" s="37"/>
      <c r="WGB217" s="37"/>
      <c r="WGC217" s="37"/>
      <c r="WGD217" s="37"/>
      <c r="WGE217" s="37"/>
      <c r="WGF217" s="37"/>
      <c r="WGG217" s="37"/>
      <c r="WGH217" s="37"/>
      <c r="WGI217" s="37"/>
      <c r="WGJ217" s="37"/>
      <c r="WGK217" s="37"/>
      <c r="WGL217" s="37"/>
      <c r="WGM217" s="37"/>
      <c r="WGN217" s="37"/>
      <c r="WGO217" s="37"/>
      <c r="WGP217" s="37"/>
      <c r="WGQ217" s="37"/>
      <c r="WGR217" s="37"/>
      <c r="WGS217" s="37"/>
      <c r="WGT217" s="37"/>
      <c r="WGU217" s="37"/>
      <c r="WGV217" s="37"/>
      <c r="WGW217" s="37"/>
      <c r="WGX217" s="37"/>
      <c r="WGY217" s="37"/>
      <c r="WGZ217" s="37"/>
      <c r="WHA217" s="37"/>
      <c r="WHB217" s="37"/>
      <c r="WHC217" s="37"/>
      <c r="WHD217" s="37"/>
      <c r="WHE217" s="37"/>
      <c r="WHF217" s="37"/>
      <c r="WHG217" s="37"/>
      <c r="WHH217" s="37"/>
      <c r="WHI217" s="37"/>
      <c r="WHJ217" s="37"/>
      <c r="WHK217" s="37"/>
      <c r="WHL217" s="37"/>
      <c r="WHM217" s="37"/>
      <c r="WHN217" s="37"/>
      <c r="WHO217" s="37"/>
      <c r="WHP217" s="37"/>
      <c r="WHQ217" s="37"/>
      <c r="WHR217" s="37"/>
      <c r="WHS217" s="37"/>
      <c r="WHT217" s="37"/>
      <c r="WHU217" s="37"/>
      <c r="WHV217" s="37"/>
      <c r="WHW217" s="37"/>
      <c r="WHX217" s="37"/>
      <c r="WHY217" s="37"/>
      <c r="WHZ217" s="37"/>
      <c r="WIA217" s="37"/>
      <c r="WIB217" s="37"/>
      <c r="WIC217" s="37"/>
      <c r="WID217" s="37"/>
      <c r="WIE217" s="37"/>
      <c r="WIF217" s="37"/>
      <c r="WIG217" s="37"/>
      <c r="WIH217" s="37"/>
      <c r="WII217" s="37"/>
      <c r="WIJ217" s="37"/>
      <c r="WIK217" s="37"/>
      <c r="WIL217" s="37"/>
      <c r="WIM217" s="37"/>
      <c r="WIN217" s="37"/>
      <c r="WIO217" s="37"/>
      <c r="WIP217" s="37"/>
      <c r="WIQ217" s="37"/>
      <c r="WIR217" s="37"/>
      <c r="WIS217" s="37"/>
      <c r="WIT217" s="37"/>
      <c r="WIU217" s="37"/>
      <c r="WIV217" s="37"/>
      <c r="WIW217" s="37"/>
      <c r="WIX217" s="37"/>
      <c r="WIY217" s="37"/>
      <c r="WIZ217" s="37"/>
      <c r="WJA217" s="37"/>
      <c r="WJB217" s="37"/>
      <c r="WJC217" s="37"/>
      <c r="WJD217" s="37"/>
      <c r="WJE217" s="37"/>
      <c r="WJF217" s="37"/>
      <c r="WJG217" s="37"/>
      <c r="WJH217" s="37"/>
      <c r="WJI217" s="37"/>
      <c r="WJJ217" s="37"/>
      <c r="WJK217" s="37"/>
      <c r="WJL217" s="37"/>
      <c r="WJM217" s="37"/>
      <c r="WJN217" s="37"/>
      <c r="WJO217" s="37"/>
      <c r="WJP217" s="37"/>
      <c r="WJQ217" s="37"/>
      <c r="WJR217" s="37"/>
      <c r="WJS217" s="37"/>
      <c r="WJT217" s="37"/>
      <c r="WJU217" s="37"/>
      <c r="WJV217" s="37"/>
      <c r="WJW217" s="37"/>
      <c r="WJX217" s="37"/>
      <c r="WJY217" s="37"/>
      <c r="WJZ217" s="37"/>
      <c r="WKA217" s="37"/>
      <c r="WKB217" s="37"/>
      <c r="WKC217" s="37"/>
      <c r="WKD217" s="37"/>
      <c r="WKE217" s="37"/>
      <c r="WKF217" s="37"/>
      <c r="WKG217" s="37"/>
      <c r="WKH217" s="37"/>
      <c r="WKI217" s="37"/>
      <c r="WKJ217" s="37"/>
      <c r="WKK217" s="37"/>
      <c r="WKL217" s="37"/>
      <c r="WKM217" s="37"/>
      <c r="WKN217" s="37"/>
      <c r="WKO217" s="37"/>
      <c r="WKP217" s="37"/>
      <c r="WKQ217" s="37"/>
      <c r="WKR217" s="37"/>
      <c r="WKS217" s="37"/>
      <c r="WKT217" s="37"/>
      <c r="WKU217" s="37"/>
      <c r="WKV217" s="37"/>
      <c r="WKW217" s="37"/>
      <c r="WKX217" s="37"/>
      <c r="WKY217" s="37"/>
      <c r="WKZ217" s="37"/>
      <c r="WLA217" s="37"/>
      <c r="WLB217" s="37"/>
      <c r="WLC217" s="37"/>
      <c r="WLD217" s="37"/>
      <c r="WLE217" s="37"/>
      <c r="WLF217" s="37"/>
      <c r="WLG217" s="37"/>
      <c r="WLH217" s="37"/>
      <c r="WLI217" s="37"/>
      <c r="WLJ217" s="37"/>
      <c r="WLK217" s="37"/>
      <c r="WLL217" s="37"/>
      <c r="WLM217" s="37"/>
      <c r="WLN217" s="37"/>
      <c r="WLO217" s="37"/>
      <c r="WLP217" s="37"/>
      <c r="WLQ217" s="37"/>
      <c r="WLR217" s="37"/>
      <c r="WLS217" s="37"/>
      <c r="WLT217" s="37"/>
      <c r="WLU217" s="37"/>
      <c r="WLV217" s="37"/>
      <c r="WLW217" s="37"/>
      <c r="WLX217" s="37"/>
      <c r="WLY217" s="37"/>
      <c r="WLZ217" s="37"/>
      <c r="WMA217" s="37"/>
      <c r="WMB217" s="37"/>
      <c r="WMC217" s="37"/>
      <c r="WMD217" s="37"/>
      <c r="WME217" s="37"/>
      <c r="WMF217" s="37"/>
      <c r="WMG217" s="37"/>
      <c r="WMH217" s="37"/>
      <c r="WMI217" s="37"/>
      <c r="WMJ217" s="37"/>
      <c r="WMK217" s="37"/>
      <c r="WML217" s="37"/>
      <c r="WMM217" s="37"/>
      <c r="WMN217" s="37"/>
      <c r="WMO217" s="37"/>
      <c r="WMP217" s="37"/>
      <c r="WMQ217" s="37"/>
      <c r="WMR217" s="37"/>
      <c r="WMS217" s="37"/>
      <c r="WMT217" s="37"/>
      <c r="WMU217" s="37"/>
      <c r="WMV217" s="37"/>
      <c r="WMW217" s="37"/>
      <c r="WMX217" s="37"/>
      <c r="WMY217" s="37"/>
      <c r="WMZ217" s="37"/>
      <c r="WNA217" s="37"/>
      <c r="WNB217" s="37"/>
      <c r="WNC217" s="37"/>
      <c r="WND217" s="37"/>
      <c r="WNE217" s="37"/>
      <c r="WNF217" s="37"/>
      <c r="WNG217" s="37"/>
      <c r="WNH217" s="37"/>
      <c r="WNI217" s="37"/>
      <c r="WNJ217" s="37"/>
      <c r="WNK217" s="37"/>
      <c r="WNL217" s="37"/>
      <c r="WNM217" s="37"/>
      <c r="WNN217" s="37"/>
      <c r="WNO217" s="37"/>
      <c r="WNP217" s="37"/>
      <c r="WNQ217" s="37"/>
      <c r="WNR217" s="37"/>
      <c r="WNS217" s="37"/>
      <c r="WNT217" s="37"/>
      <c r="WNU217" s="37"/>
      <c r="WNV217" s="37"/>
      <c r="WNW217" s="37"/>
      <c r="WNX217" s="37"/>
      <c r="WNY217" s="37"/>
      <c r="WNZ217" s="37"/>
      <c r="WOA217" s="37"/>
      <c r="WOB217" s="37"/>
      <c r="WOC217" s="37"/>
      <c r="WOD217" s="37"/>
      <c r="WOE217" s="37"/>
      <c r="WOF217" s="37"/>
      <c r="WOG217" s="37"/>
      <c r="WOH217" s="37"/>
      <c r="WOI217" s="37"/>
      <c r="WOJ217" s="37"/>
      <c r="WOK217" s="37"/>
      <c r="WOL217" s="37"/>
      <c r="WOM217" s="37"/>
      <c r="WON217" s="37"/>
      <c r="WOO217" s="37"/>
      <c r="WOP217" s="37"/>
      <c r="WOQ217" s="37"/>
      <c r="WOR217" s="37"/>
      <c r="WOS217" s="37"/>
      <c r="WOT217" s="37"/>
      <c r="WOU217" s="37"/>
      <c r="WOV217" s="37"/>
      <c r="WOW217" s="37"/>
      <c r="WOX217" s="37"/>
      <c r="WOY217" s="37"/>
      <c r="WOZ217" s="37"/>
      <c r="WPA217" s="37"/>
      <c r="WPB217" s="37"/>
      <c r="WPC217" s="37"/>
      <c r="WPD217" s="37"/>
      <c r="WPE217" s="37"/>
      <c r="WPF217" s="37"/>
      <c r="WPG217" s="37"/>
      <c r="WPH217" s="37"/>
      <c r="WPI217" s="37"/>
      <c r="WPJ217" s="37"/>
      <c r="WPK217" s="37"/>
      <c r="WPL217" s="37"/>
      <c r="WPM217" s="37"/>
      <c r="WPN217" s="37"/>
      <c r="WPO217" s="37"/>
      <c r="WPP217" s="37"/>
      <c r="WPQ217" s="37"/>
      <c r="WPR217" s="37"/>
      <c r="WPS217" s="37"/>
      <c r="WPT217" s="37"/>
      <c r="WPU217" s="37"/>
      <c r="WPV217" s="37"/>
      <c r="WPW217" s="37"/>
      <c r="WPX217" s="37"/>
      <c r="WPY217" s="37"/>
      <c r="WPZ217" s="37"/>
      <c r="WQA217" s="37"/>
      <c r="WQB217" s="37"/>
      <c r="WQC217" s="37"/>
      <c r="WQD217" s="37"/>
      <c r="WQE217" s="37"/>
      <c r="WQF217" s="37"/>
      <c r="WQG217" s="37"/>
      <c r="WQH217" s="37"/>
      <c r="WQI217" s="37"/>
      <c r="WQJ217" s="37"/>
      <c r="WQK217" s="37"/>
      <c r="WQL217" s="37"/>
      <c r="WQM217" s="37"/>
      <c r="WQN217" s="37"/>
      <c r="WQO217" s="37"/>
      <c r="WQP217" s="37"/>
      <c r="WQQ217" s="37"/>
      <c r="WQR217" s="37"/>
      <c r="WQS217" s="37"/>
      <c r="WQT217" s="37"/>
      <c r="WQU217" s="37"/>
      <c r="WQV217" s="37"/>
      <c r="WQW217" s="37"/>
      <c r="WQX217" s="37"/>
      <c r="WQY217" s="37"/>
      <c r="WQZ217" s="37"/>
      <c r="WRA217" s="37"/>
      <c r="WRB217" s="37"/>
      <c r="WRC217" s="37"/>
      <c r="WRD217" s="37"/>
      <c r="WRE217" s="37"/>
      <c r="WRF217" s="37"/>
      <c r="WRG217" s="37"/>
      <c r="WRH217" s="37"/>
      <c r="WRI217" s="37"/>
      <c r="WRJ217" s="37"/>
      <c r="WRK217" s="37"/>
      <c r="WRL217" s="37"/>
      <c r="WRM217" s="37"/>
      <c r="WRN217" s="37"/>
      <c r="WRO217" s="37"/>
      <c r="WRP217" s="37"/>
      <c r="WRQ217" s="37"/>
      <c r="WRR217" s="37"/>
      <c r="WRS217" s="37"/>
      <c r="WRT217" s="37"/>
      <c r="WRU217" s="37"/>
      <c r="WRV217" s="37"/>
      <c r="WRW217" s="37"/>
      <c r="WRX217" s="37"/>
      <c r="WRY217" s="37"/>
      <c r="WRZ217" s="37"/>
      <c r="WSA217" s="37"/>
      <c r="WSB217" s="37"/>
      <c r="WSC217" s="37"/>
      <c r="WSD217" s="37"/>
      <c r="WSE217" s="37"/>
      <c r="WSF217" s="37"/>
      <c r="WSG217" s="37"/>
      <c r="WSH217" s="37"/>
      <c r="WSI217" s="37"/>
      <c r="WSJ217" s="37"/>
      <c r="WSK217" s="37"/>
      <c r="WSL217" s="37"/>
      <c r="WSM217" s="37"/>
      <c r="WSN217" s="37"/>
      <c r="WSO217" s="37"/>
      <c r="WSP217" s="37"/>
      <c r="WSQ217" s="37"/>
      <c r="WSR217" s="37"/>
      <c r="WSS217" s="37"/>
      <c r="WST217" s="37"/>
      <c r="WSU217" s="37"/>
      <c r="WSV217" s="37"/>
      <c r="WSW217" s="37"/>
      <c r="WSX217" s="37"/>
      <c r="WSY217" s="37"/>
      <c r="WSZ217" s="37"/>
      <c r="WTA217" s="37"/>
      <c r="WTB217" s="37"/>
      <c r="WTC217" s="37"/>
      <c r="WTD217" s="37"/>
      <c r="WTE217" s="37"/>
      <c r="WTF217" s="37"/>
      <c r="WTG217" s="37"/>
      <c r="WTH217" s="37"/>
      <c r="WTI217" s="37"/>
      <c r="WTJ217" s="37"/>
      <c r="WTK217" s="37"/>
    </row>
    <row r="218" spans="1:16079" x14ac:dyDescent="0.2">
      <c r="A218" s="323" t="str">
        <f>'SA-R&amp;D'!A4</f>
        <v>Recurring Expenditures</v>
      </c>
      <c r="B218" s="326">
        <f>'SA-R&amp;D'!B4</f>
        <v>17.89</v>
      </c>
      <c r="C218" s="326">
        <f>'SA-R&amp;D'!C4</f>
        <v>19.73</v>
      </c>
      <c r="D218" s="326">
        <f>'SA-R&amp;D'!D4</f>
        <v>29.43</v>
      </c>
      <c r="E218" s="326">
        <f>'SA-R&amp;D'!E4</f>
        <v>47.85</v>
      </c>
      <c r="F218" s="326">
        <f>'SA-R&amp;D'!F4</f>
        <v>74.14</v>
      </c>
      <c r="G218" s="326">
        <f>'SA-R&amp;D'!G4</f>
        <v>113.44</v>
      </c>
      <c r="H218" s="326">
        <f>'SA-R&amp;D'!H4</f>
        <v>153.63</v>
      </c>
      <c r="I218" s="326">
        <f>'SA-R&amp;D'!I4</f>
        <v>131.04</v>
      </c>
      <c r="J218" s="326">
        <f>'SA-R&amp;D'!J4</f>
        <v>128.93</v>
      </c>
      <c r="K218" s="326">
        <f>'SA-R&amp;D'!K4</f>
        <v>144.08000000000001</v>
      </c>
      <c r="L218" s="326">
        <f>'SA-R&amp;D'!L4</f>
        <v>157.28</v>
      </c>
      <c r="M218" s="326">
        <f>'SA-R&amp;D'!M4</f>
        <v>183.19</v>
      </c>
      <c r="N218" s="326">
        <f>'SA-R&amp;D'!N4</f>
        <v>272.5</v>
      </c>
      <c r="O218" s="326">
        <f>'SA-R&amp;D'!O4</f>
        <v>375.23</v>
      </c>
      <c r="P218" s="326">
        <f>'SA-R&amp;D'!P4</f>
        <v>830.29</v>
      </c>
      <c r="Q218" s="326">
        <f>'SA-R&amp;D'!Q4</f>
        <v>903.79</v>
      </c>
      <c r="R218" s="327">
        <f>'SA-R&amp;D'!R4</f>
        <v>903.8</v>
      </c>
    </row>
    <row r="219" spans="1:16079" x14ac:dyDescent="0.2">
      <c r="A219" s="363" t="str">
        <f>'SA-R&amp;D'!A5</f>
        <v>Total</v>
      </c>
      <c r="B219" s="364">
        <f>'SA-R&amp;D'!B5</f>
        <v>24.99</v>
      </c>
      <c r="C219" s="364">
        <f>'SA-R&amp;D'!C5</f>
        <v>33.67</v>
      </c>
      <c r="D219" s="364">
        <f>'SA-R&amp;D'!D5</f>
        <v>65.77</v>
      </c>
      <c r="E219" s="364">
        <f>'SA-R&amp;D'!E5</f>
        <v>107.68</v>
      </c>
      <c r="F219" s="364">
        <f>'SA-R&amp;D'!F5</f>
        <v>115.98</v>
      </c>
      <c r="G219" s="364">
        <f>'SA-R&amp;D'!G5</f>
        <v>161.49</v>
      </c>
      <c r="H219" s="364">
        <f>'SA-R&amp;D'!H5</f>
        <v>188.28</v>
      </c>
      <c r="I219" s="364">
        <f>'SA-R&amp;D'!I5</f>
        <v>144.38999999999999</v>
      </c>
      <c r="J219" s="364">
        <f>'SA-R&amp;D'!J5</f>
        <v>151.1</v>
      </c>
      <c r="K219" s="364">
        <f>'SA-R&amp;D'!K5</f>
        <v>159.97999999999999</v>
      </c>
      <c r="L219" s="364">
        <f>'SA-R&amp;D'!L5</f>
        <v>180.89</v>
      </c>
      <c r="M219" s="364">
        <f>'SA-R&amp;D'!M5</f>
        <v>218.4</v>
      </c>
      <c r="N219" s="364">
        <f>'SA-R&amp;D'!N5</f>
        <v>310.22000000000003</v>
      </c>
      <c r="O219" s="364">
        <f>'SA-R&amp;D'!O5</f>
        <v>422.38999999999993</v>
      </c>
      <c r="P219" s="364">
        <f>'SA-R&amp;D'!P5</f>
        <v>909.23</v>
      </c>
      <c r="Q219" s="364">
        <f>'SA-R&amp;D'!Q5</f>
        <v>958.16</v>
      </c>
      <c r="R219" s="365">
        <f>'SA-R&amp;D'!R5</f>
        <v>1043.03</v>
      </c>
    </row>
    <row r="220" spans="1:16079" x14ac:dyDescent="0.2">
      <c r="A220" s="363" t="str">
        <f>'SA-R&amp;D'!A6</f>
        <v>% of Turnover</v>
      </c>
      <c r="B220" s="364">
        <f>'SA-R&amp;D'!B6</f>
        <v>4.0999999999999996</v>
      </c>
      <c r="C220" s="364">
        <f>'SA-R&amp;D'!C6</f>
        <v>4.5</v>
      </c>
      <c r="D220" s="364">
        <f>'SA-R&amp;D'!D6</f>
        <v>9.1999999999999993</v>
      </c>
      <c r="E220" s="364">
        <f>'SA-R&amp;D'!E6</f>
        <v>12.8</v>
      </c>
      <c r="F220" s="364">
        <f>'SA-R&amp;D'!F6</f>
        <v>11.6</v>
      </c>
      <c r="G220" s="364">
        <f>'SA-R&amp;D'!G6</f>
        <v>12.5</v>
      </c>
      <c r="H220" s="364">
        <f>'SA-R&amp;D'!H6</f>
        <v>11.3</v>
      </c>
      <c r="I220" s="364">
        <f>'SA-R&amp;D'!I6</f>
        <v>6.1</v>
      </c>
      <c r="J220" s="364">
        <f>'SA-R&amp;D'!J6</f>
        <v>6.4</v>
      </c>
      <c r="K220" s="364">
        <f>'SA-R&amp;D'!K6</f>
        <v>8.5</v>
      </c>
      <c r="L220" s="364">
        <f>'SA-R&amp;D'!L6</f>
        <v>9.4</v>
      </c>
      <c r="M220" s="364">
        <f>'SA-R&amp;D'!M6</f>
        <v>9.1</v>
      </c>
      <c r="N220" s="364">
        <f>'SA-R&amp;D'!N6</f>
        <v>13.8</v>
      </c>
      <c r="O220" s="364">
        <f>'SA-R&amp;D'!O6</f>
        <v>15.9</v>
      </c>
      <c r="P220" s="364">
        <f>'SA-R&amp;D'!P6</f>
        <v>11.8</v>
      </c>
      <c r="Q220" s="364">
        <f>'SA-R&amp;D'!Q6</f>
        <v>12.2</v>
      </c>
      <c r="R220" s="365">
        <f>'SA-R&amp;D'!R6</f>
        <v>13.4</v>
      </c>
    </row>
    <row r="221" spans="1:16079" ht="16" thickBot="1" x14ac:dyDescent="0.25">
      <c r="A221" s="334"/>
      <c r="B221" s="322"/>
      <c r="C221" s="322"/>
      <c r="D221" s="322"/>
      <c r="E221" s="322"/>
      <c r="F221" s="322"/>
      <c r="G221" s="322"/>
      <c r="H221" s="322"/>
      <c r="I221" s="322"/>
      <c r="J221" s="322"/>
      <c r="K221" s="322"/>
      <c r="L221" s="322"/>
      <c r="M221" s="322"/>
      <c r="N221" s="322"/>
      <c r="O221" s="322"/>
      <c r="P221" s="322"/>
      <c r="Q221" s="322"/>
      <c r="R221" s="342"/>
    </row>
    <row r="222" spans="1:16079" ht="16" thickBot="1" x14ac:dyDescent="0.25">
      <c r="B222" s="402"/>
    </row>
    <row r="223" spans="1:16079" ht="16" thickBot="1" x14ac:dyDescent="0.25">
      <c r="A223" s="343" t="s">
        <v>2078</v>
      </c>
      <c r="B223" s="369">
        <v>37316</v>
      </c>
      <c r="C223" s="369">
        <v>37681</v>
      </c>
      <c r="D223" s="369">
        <v>38047</v>
      </c>
      <c r="E223" s="369">
        <v>38412</v>
      </c>
      <c r="F223" s="369">
        <v>38777</v>
      </c>
      <c r="G223" s="369">
        <v>39142</v>
      </c>
      <c r="H223" s="369">
        <v>39508</v>
      </c>
      <c r="I223" s="369">
        <v>39873</v>
      </c>
      <c r="J223" s="369">
        <v>40238</v>
      </c>
      <c r="K223" s="369">
        <v>40603</v>
      </c>
      <c r="L223" s="369">
        <v>40969</v>
      </c>
      <c r="M223" s="369">
        <v>41334</v>
      </c>
      <c r="N223" s="369">
        <v>41699</v>
      </c>
      <c r="O223" s="369">
        <v>42064</v>
      </c>
      <c r="P223" s="369">
        <v>42430</v>
      </c>
      <c r="Q223" s="369">
        <v>42795</v>
      </c>
      <c r="R223" s="370">
        <v>43160</v>
      </c>
      <c r="S223" s="402"/>
    </row>
    <row r="224" spans="1:16079" s="82" customFormat="1" x14ac:dyDescent="0.2">
      <c r="A224" s="406"/>
      <c r="B224" s="405"/>
      <c r="C224" s="405"/>
      <c r="D224" s="405"/>
      <c r="E224" s="405"/>
      <c r="F224" s="405"/>
      <c r="G224" s="405"/>
      <c r="H224" s="405"/>
      <c r="I224" s="405"/>
      <c r="J224" s="405"/>
      <c r="K224" s="405"/>
      <c r="L224" s="405"/>
      <c r="M224" s="405"/>
      <c r="N224" s="405"/>
      <c r="O224" s="405"/>
      <c r="P224" s="405"/>
      <c r="Q224" s="405"/>
      <c r="R224" s="407"/>
      <c r="S224" s="39"/>
    </row>
    <row r="225" spans="1:16079" x14ac:dyDescent="0.2">
      <c r="A225" s="323" t="str">
        <f>Forex!A4</f>
        <v>Total Inflow In Foreign Currency</v>
      </c>
      <c r="B225" s="326">
        <f>Forex!B4</f>
        <v>113.52</v>
      </c>
      <c r="C225" s="326">
        <f>Forex!C4</f>
        <v>133.88</v>
      </c>
      <c r="D225" s="326">
        <f>Forex!D4</f>
        <v>143.91</v>
      </c>
      <c r="E225" s="326">
        <f>Forex!E4</f>
        <v>205.75</v>
      </c>
      <c r="F225" s="326">
        <f>Forex!F4</f>
        <v>286.64999999999998</v>
      </c>
      <c r="G225" s="326">
        <f>Forex!G4</f>
        <v>404.85</v>
      </c>
      <c r="H225" s="326">
        <f>Forex!H4</f>
        <v>523.17999999999995</v>
      </c>
      <c r="I225" s="326">
        <f>Forex!I4</f>
        <v>815.72</v>
      </c>
      <c r="J225" s="326">
        <f>Forex!J4</f>
        <v>828.11</v>
      </c>
      <c r="K225" s="326">
        <f>Forex!K4</f>
        <v>850.82999999999993</v>
      </c>
      <c r="L225" s="326">
        <f>Forex!L4</f>
        <v>900.56</v>
      </c>
      <c r="M225" s="326">
        <f>Forex!M4</f>
        <v>1464.59</v>
      </c>
      <c r="N225" s="326">
        <f>Forex!N4</f>
        <v>1961.52</v>
      </c>
      <c r="O225" s="326">
        <f>Forex!O4</f>
        <v>2316.8000000000002</v>
      </c>
      <c r="P225" s="326">
        <f>Forex!P4</f>
        <v>4870.55</v>
      </c>
      <c r="Q225" s="326">
        <f>Forex!Q4</f>
        <v>4217.1000000000004</v>
      </c>
      <c r="R225" s="326">
        <f>Forex!R4</f>
        <v>4411.8100000000004</v>
      </c>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c r="BG225" s="37"/>
      <c r="BH225" s="37"/>
      <c r="BI225" s="37"/>
      <c r="BJ225" s="37"/>
      <c r="BK225" s="37"/>
      <c r="BL225" s="37"/>
      <c r="BM225" s="37"/>
      <c r="BN225" s="37"/>
      <c r="BO225" s="37"/>
      <c r="BP225" s="37"/>
      <c r="BQ225" s="37"/>
      <c r="BR225" s="37"/>
      <c r="BS225" s="37"/>
      <c r="BT225" s="37"/>
      <c r="BU225" s="37"/>
      <c r="BV225" s="37"/>
      <c r="BW225" s="37"/>
      <c r="BX225" s="37"/>
      <c r="BY225" s="37"/>
      <c r="BZ225" s="37"/>
      <c r="CA225" s="37"/>
      <c r="CB225" s="37"/>
      <c r="CC225" s="37"/>
      <c r="CD225" s="37"/>
      <c r="CE225" s="37"/>
      <c r="CF225" s="37"/>
      <c r="CG225" s="37"/>
      <c r="CH225" s="37"/>
      <c r="CI225" s="37"/>
      <c r="CJ225" s="37"/>
      <c r="CK225" s="37"/>
      <c r="CL225" s="37"/>
      <c r="CM225" s="37"/>
      <c r="CN225" s="37"/>
      <c r="CO225" s="37"/>
      <c r="CP225" s="37"/>
      <c r="CQ225" s="37"/>
      <c r="CR225" s="37"/>
      <c r="CS225" s="37"/>
      <c r="CT225" s="37"/>
      <c r="CU225" s="37"/>
      <c r="CV225" s="37"/>
      <c r="CW225" s="37"/>
      <c r="CX225" s="37"/>
      <c r="CY225" s="37"/>
      <c r="CZ225" s="37"/>
      <c r="DA225" s="37"/>
      <c r="DB225" s="37"/>
      <c r="DC225" s="37"/>
      <c r="DD225" s="37"/>
      <c r="DE225" s="37"/>
      <c r="DF225" s="37"/>
      <c r="DG225" s="37"/>
      <c r="DH225" s="37"/>
      <c r="DI225" s="37"/>
      <c r="DJ225" s="37"/>
      <c r="DK225" s="37"/>
      <c r="DL225" s="37"/>
      <c r="DM225" s="37"/>
      <c r="DN225" s="37"/>
      <c r="DO225" s="37"/>
      <c r="DP225" s="37"/>
      <c r="DQ225" s="37"/>
      <c r="DR225" s="37"/>
      <c r="DS225" s="37"/>
      <c r="DT225" s="37"/>
      <c r="DU225" s="37"/>
      <c r="DV225" s="37"/>
      <c r="DW225" s="37"/>
      <c r="DX225" s="37"/>
      <c r="DY225" s="37"/>
      <c r="DZ225" s="37"/>
      <c r="EA225" s="37"/>
      <c r="EB225" s="37"/>
      <c r="EC225" s="37"/>
      <c r="ED225" s="37"/>
      <c r="EE225" s="37"/>
      <c r="EF225" s="37"/>
      <c r="EG225" s="37"/>
      <c r="EH225" s="37"/>
      <c r="EI225" s="37"/>
      <c r="EJ225" s="37"/>
      <c r="EK225" s="37"/>
      <c r="EL225" s="37"/>
      <c r="EM225" s="37"/>
      <c r="EN225" s="37"/>
      <c r="EO225" s="37"/>
      <c r="EP225" s="37"/>
      <c r="EQ225" s="37"/>
      <c r="ER225" s="37"/>
      <c r="ES225" s="37"/>
      <c r="ET225" s="37"/>
      <c r="EU225" s="37"/>
      <c r="EV225" s="37"/>
      <c r="EW225" s="37"/>
      <c r="EX225" s="37"/>
      <c r="EY225" s="37"/>
      <c r="EZ225" s="37"/>
      <c r="FA225" s="37"/>
      <c r="FB225" s="37"/>
      <c r="FC225" s="37"/>
      <c r="FD225" s="37"/>
      <c r="FE225" s="37"/>
      <c r="FF225" s="37"/>
      <c r="FG225" s="37"/>
      <c r="FH225" s="37"/>
      <c r="FI225" s="37"/>
      <c r="FJ225" s="37"/>
      <c r="FK225" s="37"/>
      <c r="FL225" s="37"/>
      <c r="FM225" s="37"/>
      <c r="FN225" s="37"/>
      <c r="FO225" s="37"/>
      <c r="FP225" s="37"/>
      <c r="FQ225" s="37"/>
      <c r="FR225" s="37"/>
      <c r="FS225" s="37"/>
      <c r="FT225" s="37"/>
      <c r="FU225" s="37"/>
      <c r="FV225" s="37"/>
      <c r="FW225" s="37"/>
      <c r="FX225" s="37"/>
      <c r="FY225" s="37"/>
      <c r="FZ225" s="37"/>
      <c r="GA225" s="37"/>
      <c r="GB225" s="37"/>
      <c r="GC225" s="37"/>
      <c r="GD225" s="37"/>
      <c r="GE225" s="37"/>
      <c r="GF225" s="37"/>
      <c r="GG225" s="37"/>
      <c r="GH225" s="37"/>
      <c r="GI225" s="37"/>
      <c r="GJ225" s="37"/>
      <c r="GK225" s="37"/>
      <c r="GL225" s="37"/>
      <c r="GM225" s="37"/>
      <c r="GN225" s="37"/>
      <c r="GO225" s="37"/>
      <c r="GP225" s="37"/>
      <c r="GQ225" s="37"/>
      <c r="GR225" s="37"/>
      <c r="GS225" s="37"/>
      <c r="GT225" s="37"/>
      <c r="GU225" s="37"/>
      <c r="GV225" s="37"/>
      <c r="GW225" s="37"/>
      <c r="GX225" s="37"/>
      <c r="GY225" s="37"/>
      <c r="GZ225" s="37"/>
      <c r="HA225" s="37"/>
      <c r="HB225" s="37"/>
      <c r="HC225" s="37"/>
      <c r="HD225" s="37"/>
      <c r="HE225" s="37"/>
      <c r="HF225" s="37"/>
      <c r="HG225" s="37"/>
      <c r="HH225" s="37"/>
      <c r="HI225" s="37"/>
      <c r="HJ225" s="37"/>
      <c r="HK225" s="37"/>
      <c r="HL225" s="37"/>
      <c r="HM225" s="37"/>
      <c r="HN225" s="37"/>
      <c r="HO225" s="37"/>
      <c r="HP225" s="37"/>
      <c r="HQ225" s="37"/>
      <c r="HR225" s="37"/>
      <c r="HS225" s="37"/>
      <c r="HT225" s="37"/>
      <c r="HU225" s="37"/>
      <c r="HV225" s="37"/>
      <c r="HW225" s="37"/>
      <c r="HX225" s="37"/>
      <c r="HY225" s="37"/>
      <c r="HZ225" s="37"/>
      <c r="IA225" s="37"/>
      <c r="IB225" s="37"/>
      <c r="IC225" s="37"/>
      <c r="ID225" s="37"/>
      <c r="IE225" s="37"/>
      <c r="IF225" s="37"/>
      <c r="IG225" s="37"/>
      <c r="IH225" s="37"/>
      <c r="II225" s="37"/>
      <c r="IJ225" s="37"/>
      <c r="IK225" s="37"/>
      <c r="IL225" s="37"/>
      <c r="IM225" s="37"/>
      <c r="IN225" s="37"/>
      <c r="IO225" s="37"/>
      <c r="IP225" s="37"/>
      <c r="IQ225" s="37"/>
      <c r="IR225" s="37"/>
      <c r="IS225" s="37"/>
      <c r="IT225" s="37"/>
      <c r="IU225" s="37"/>
      <c r="IV225" s="37"/>
      <c r="IW225" s="37"/>
      <c r="IX225" s="37"/>
      <c r="IY225" s="37"/>
      <c r="IZ225" s="37"/>
      <c r="JA225" s="37"/>
      <c r="JB225" s="37"/>
      <c r="JC225" s="37"/>
      <c r="JD225" s="37"/>
      <c r="JE225" s="37"/>
      <c r="JF225" s="37"/>
      <c r="JG225" s="37"/>
      <c r="JH225" s="37"/>
      <c r="JI225" s="37"/>
      <c r="JJ225" s="37"/>
      <c r="JK225" s="37"/>
      <c r="JL225" s="37"/>
      <c r="JM225" s="37"/>
      <c r="JN225" s="37"/>
      <c r="JO225" s="37"/>
      <c r="JP225" s="37"/>
      <c r="JQ225" s="37"/>
      <c r="JR225" s="37"/>
      <c r="JS225" s="37"/>
      <c r="JT225" s="37"/>
      <c r="JU225" s="37"/>
      <c r="JV225" s="37"/>
      <c r="JW225" s="37"/>
      <c r="JX225" s="37"/>
      <c r="JY225" s="37"/>
      <c r="JZ225" s="37"/>
      <c r="KA225" s="37"/>
      <c r="KB225" s="37"/>
      <c r="KC225" s="37"/>
      <c r="KD225" s="37"/>
      <c r="KE225" s="37"/>
      <c r="KF225" s="37"/>
      <c r="KG225" s="37"/>
      <c r="KH225" s="37"/>
      <c r="KI225" s="37"/>
      <c r="KJ225" s="37"/>
      <c r="KK225" s="37"/>
      <c r="KL225" s="37"/>
      <c r="KM225" s="37"/>
      <c r="KN225" s="37"/>
      <c r="KO225" s="37"/>
      <c r="KP225" s="37"/>
      <c r="KQ225" s="37"/>
      <c r="KR225" s="37"/>
      <c r="KS225" s="37"/>
      <c r="KT225" s="37"/>
      <c r="KU225" s="37"/>
      <c r="KV225" s="37"/>
      <c r="KW225" s="37"/>
      <c r="KX225" s="37"/>
      <c r="KY225" s="37"/>
      <c r="KZ225" s="37"/>
      <c r="LA225" s="37"/>
      <c r="LB225" s="37"/>
      <c r="LC225" s="37"/>
      <c r="LD225" s="37"/>
      <c r="LE225" s="37"/>
      <c r="LF225" s="37"/>
      <c r="LG225" s="37"/>
      <c r="LH225" s="37"/>
      <c r="LI225" s="37"/>
      <c r="LJ225" s="37"/>
      <c r="LK225" s="37"/>
      <c r="LL225" s="37"/>
      <c r="LM225" s="37"/>
      <c r="LN225" s="37"/>
      <c r="LO225" s="37"/>
      <c r="LP225" s="37"/>
      <c r="LQ225" s="37"/>
      <c r="LR225" s="37"/>
      <c r="LS225" s="37"/>
      <c r="LT225" s="37"/>
      <c r="LU225" s="37"/>
      <c r="LV225" s="37"/>
      <c r="LW225" s="37"/>
      <c r="LX225" s="37"/>
      <c r="LY225" s="37"/>
      <c r="LZ225" s="37"/>
      <c r="MA225" s="37"/>
      <c r="MB225" s="37"/>
      <c r="MC225" s="37"/>
      <c r="MD225" s="37"/>
      <c r="ME225" s="37"/>
      <c r="MF225" s="37"/>
      <c r="MG225" s="37"/>
      <c r="MH225" s="37"/>
      <c r="MI225" s="37"/>
      <c r="MJ225" s="37"/>
      <c r="MK225" s="37"/>
      <c r="ML225" s="37"/>
      <c r="MM225" s="37"/>
      <c r="MN225" s="37"/>
      <c r="MO225" s="37"/>
      <c r="MP225" s="37"/>
      <c r="MQ225" s="37"/>
      <c r="MR225" s="37"/>
      <c r="MS225" s="37"/>
      <c r="MT225" s="37"/>
      <c r="MU225" s="37"/>
      <c r="MV225" s="37"/>
      <c r="MW225" s="37"/>
      <c r="MX225" s="37"/>
      <c r="MY225" s="37"/>
      <c r="MZ225" s="37"/>
      <c r="NA225" s="37"/>
      <c r="NB225" s="37"/>
      <c r="NC225" s="37"/>
      <c r="ND225" s="37"/>
      <c r="NE225" s="37"/>
      <c r="NF225" s="37"/>
      <c r="NG225" s="37"/>
      <c r="NH225" s="37"/>
      <c r="NI225" s="37"/>
      <c r="NJ225" s="37"/>
      <c r="NK225" s="37"/>
      <c r="NL225" s="37"/>
      <c r="NM225" s="37"/>
      <c r="NN225" s="37"/>
      <c r="NO225" s="37"/>
      <c r="NP225" s="37"/>
      <c r="NQ225" s="37"/>
      <c r="NR225" s="37"/>
      <c r="NS225" s="37"/>
      <c r="NT225" s="37"/>
      <c r="NU225" s="37"/>
      <c r="NV225" s="37"/>
      <c r="NW225" s="37"/>
      <c r="NX225" s="37"/>
      <c r="NY225" s="37"/>
      <c r="NZ225" s="37"/>
      <c r="OA225" s="37"/>
      <c r="OB225" s="37"/>
      <c r="OC225" s="37"/>
      <c r="OD225" s="37"/>
      <c r="OE225" s="37"/>
      <c r="OF225" s="37"/>
      <c r="OG225" s="37"/>
      <c r="OH225" s="37"/>
      <c r="OI225" s="37"/>
      <c r="OJ225" s="37"/>
      <c r="OK225" s="37"/>
      <c r="OL225" s="37"/>
      <c r="OM225" s="37"/>
      <c r="ON225" s="37"/>
      <c r="OO225" s="37"/>
      <c r="OP225" s="37"/>
      <c r="OQ225" s="37"/>
      <c r="OR225" s="37"/>
      <c r="OS225" s="37"/>
      <c r="OT225" s="37"/>
      <c r="OU225" s="37"/>
      <c r="OV225" s="37"/>
      <c r="OW225" s="37"/>
      <c r="OX225" s="37"/>
      <c r="OY225" s="37"/>
      <c r="OZ225" s="37"/>
      <c r="PA225" s="37"/>
      <c r="PB225" s="37"/>
      <c r="PC225" s="37"/>
      <c r="PD225" s="37"/>
      <c r="PE225" s="37"/>
      <c r="PF225" s="37"/>
      <c r="PG225" s="37"/>
      <c r="PH225" s="37"/>
      <c r="PI225" s="37"/>
      <c r="PJ225" s="37"/>
      <c r="PK225" s="37"/>
      <c r="PL225" s="37"/>
      <c r="PM225" s="37"/>
      <c r="PN225" s="37"/>
      <c r="PO225" s="37"/>
      <c r="PP225" s="37"/>
      <c r="PQ225" s="37"/>
      <c r="PR225" s="37"/>
      <c r="PS225" s="37"/>
      <c r="PT225" s="37"/>
      <c r="PU225" s="37"/>
      <c r="PV225" s="37"/>
      <c r="PW225" s="37"/>
      <c r="PX225" s="37"/>
      <c r="PY225" s="37"/>
      <c r="PZ225" s="37"/>
      <c r="QA225" s="37"/>
      <c r="QB225" s="37"/>
      <c r="QC225" s="37"/>
      <c r="QD225" s="37"/>
      <c r="QE225" s="37"/>
      <c r="QF225" s="37"/>
      <c r="QG225" s="37"/>
      <c r="QH225" s="37"/>
      <c r="QI225" s="37"/>
      <c r="QJ225" s="37"/>
      <c r="QK225" s="37"/>
      <c r="QL225" s="37"/>
      <c r="QM225" s="37"/>
      <c r="QN225" s="37"/>
      <c r="QO225" s="37"/>
      <c r="QP225" s="37"/>
      <c r="QQ225" s="37"/>
      <c r="QR225" s="37"/>
      <c r="QS225" s="37"/>
      <c r="QT225" s="37"/>
      <c r="QU225" s="37"/>
      <c r="QV225" s="37"/>
      <c r="QW225" s="37"/>
      <c r="QX225" s="37"/>
      <c r="QY225" s="37"/>
      <c r="QZ225" s="37"/>
      <c r="RA225" s="37"/>
      <c r="RB225" s="37"/>
      <c r="RC225" s="37"/>
      <c r="RD225" s="37"/>
      <c r="RE225" s="37"/>
      <c r="RF225" s="37"/>
      <c r="RG225" s="37"/>
      <c r="RH225" s="37"/>
      <c r="RI225" s="37"/>
      <c r="RJ225" s="37"/>
      <c r="RK225" s="37"/>
      <c r="RL225" s="37"/>
      <c r="RM225" s="37"/>
      <c r="RN225" s="37"/>
      <c r="RO225" s="37"/>
      <c r="RP225" s="37"/>
      <c r="RQ225" s="37"/>
      <c r="RR225" s="37"/>
      <c r="RS225" s="37"/>
      <c r="RT225" s="37"/>
      <c r="RU225" s="37"/>
      <c r="RV225" s="37"/>
      <c r="RW225" s="37"/>
      <c r="RX225" s="37"/>
      <c r="RY225" s="37"/>
      <c r="RZ225" s="37"/>
      <c r="SA225" s="37"/>
      <c r="SB225" s="37"/>
      <c r="SC225" s="37"/>
      <c r="SD225" s="37"/>
      <c r="SE225" s="37"/>
      <c r="SF225" s="37"/>
      <c r="SG225" s="37"/>
      <c r="SH225" s="37"/>
      <c r="SI225" s="37"/>
      <c r="SJ225" s="37"/>
      <c r="SK225" s="37"/>
      <c r="SL225" s="37"/>
      <c r="SM225" s="37"/>
      <c r="SN225" s="37"/>
      <c r="SO225" s="37"/>
      <c r="SP225" s="37"/>
      <c r="SQ225" s="37"/>
      <c r="SR225" s="37"/>
      <c r="SS225" s="37"/>
      <c r="ST225" s="37"/>
      <c r="SU225" s="37"/>
      <c r="SV225" s="37"/>
      <c r="SW225" s="37"/>
      <c r="SX225" s="37"/>
      <c r="SY225" s="37"/>
      <c r="SZ225" s="37"/>
      <c r="TA225" s="37"/>
      <c r="TB225" s="37"/>
      <c r="TC225" s="37"/>
      <c r="TD225" s="37"/>
      <c r="TE225" s="37"/>
      <c r="TF225" s="37"/>
      <c r="TG225" s="37"/>
      <c r="TH225" s="37"/>
      <c r="TI225" s="37"/>
      <c r="TJ225" s="37"/>
      <c r="TK225" s="37"/>
      <c r="TL225" s="37"/>
      <c r="TM225" s="37"/>
      <c r="TN225" s="37"/>
      <c r="TO225" s="37"/>
      <c r="TP225" s="37"/>
      <c r="TQ225" s="37"/>
      <c r="TR225" s="37"/>
      <c r="TS225" s="37"/>
      <c r="TT225" s="37"/>
      <c r="TU225" s="37"/>
      <c r="TV225" s="37"/>
      <c r="TW225" s="37"/>
      <c r="TX225" s="37"/>
      <c r="TY225" s="37"/>
      <c r="TZ225" s="37"/>
      <c r="UA225" s="37"/>
      <c r="UB225" s="37"/>
      <c r="UC225" s="37"/>
      <c r="UD225" s="37"/>
      <c r="UE225" s="37"/>
      <c r="UF225" s="37"/>
      <c r="UG225" s="37"/>
      <c r="UH225" s="37"/>
      <c r="UI225" s="37"/>
      <c r="UJ225" s="37"/>
      <c r="UK225" s="37"/>
      <c r="UL225" s="37"/>
      <c r="UM225" s="37"/>
      <c r="UN225" s="37"/>
      <c r="UO225" s="37"/>
      <c r="UP225" s="37"/>
      <c r="UQ225" s="37"/>
      <c r="UR225" s="37"/>
      <c r="US225" s="37"/>
      <c r="UT225" s="37"/>
      <c r="UU225" s="37"/>
      <c r="UV225" s="37"/>
      <c r="UW225" s="37"/>
      <c r="UX225" s="37"/>
      <c r="UY225" s="37"/>
      <c r="UZ225" s="37"/>
      <c r="VA225" s="37"/>
      <c r="VB225" s="37"/>
      <c r="VC225" s="37"/>
      <c r="VD225" s="37"/>
      <c r="VE225" s="37"/>
      <c r="VF225" s="37"/>
      <c r="VG225" s="37"/>
      <c r="VH225" s="37"/>
      <c r="VI225" s="37"/>
      <c r="VJ225" s="37"/>
      <c r="VK225" s="37"/>
      <c r="VL225" s="37"/>
      <c r="VM225" s="37"/>
      <c r="VN225" s="37"/>
      <c r="VO225" s="37"/>
      <c r="VP225" s="37"/>
      <c r="VQ225" s="37"/>
      <c r="VR225" s="37"/>
      <c r="VS225" s="37"/>
      <c r="VT225" s="37"/>
      <c r="VU225" s="37"/>
      <c r="VV225" s="37"/>
      <c r="VW225" s="37"/>
      <c r="VX225" s="37"/>
      <c r="VY225" s="37"/>
      <c r="VZ225" s="37"/>
      <c r="WA225" s="37"/>
      <c r="WB225" s="37"/>
      <c r="WC225" s="37"/>
      <c r="WD225" s="37"/>
      <c r="WE225" s="37"/>
      <c r="WF225" s="37"/>
      <c r="WG225" s="37"/>
      <c r="WH225" s="37"/>
      <c r="WI225" s="37"/>
      <c r="WJ225" s="37"/>
      <c r="WK225" s="37"/>
      <c r="WL225" s="37"/>
      <c r="WM225" s="37"/>
      <c r="WN225" s="37"/>
      <c r="WO225" s="37"/>
      <c r="WP225" s="37"/>
      <c r="WQ225" s="37"/>
      <c r="WR225" s="37"/>
      <c r="WS225" s="37"/>
      <c r="WT225" s="37"/>
      <c r="WU225" s="37"/>
      <c r="WV225" s="37"/>
      <c r="WW225" s="37"/>
      <c r="WX225" s="37"/>
      <c r="WY225" s="37"/>
      <c r="WZ225" s="37"/>
      <c r="XA225" s="37"/>
      <c r="XB225" s="37"/>
      <c r="XC225" s="37"/>
      <c r="XD225" s="37"/>
      <c r="XE225" s="37"/>
      <c r="XF225" s="37"/>
      <c r="XG225" s="37"/>
      <c r="XH225" s="37"/>
      <c r="XI225" s="37"/>
      <c r="XJ225" s="37"/>
      <c r="XK225" s="37"/>
      <c r="XL225" s="37"/>
      <c r="XM225" s="37"/>
      <c r="XN225" s="37"/>
      <c r="XO225" s="37"/>
      <c r="XP225" s="37"/>
      <c r="XQ225" s="37"/>
      <c r="XR225" s="37"/>
      <c r="XS225" s="37"/>
      <c r="XT225" s="37"/>
      <c r="XU225" s="37"/>
      <c r="XV225" s="37"/>
      <c r="XW225" s="37"/>
      <c r="XX225" s="37"/>
      <c r="XY225" s="37"/>
      <c r="XZ225" s="37"/>
      <c r="YA225" s="37"/>
      <c r="YB225" s="37"/>
      <c r="YC225" s="37"/>
      <c r="YD225" s="37"/>
      <c r="YE225" s="37"/>
      <c r="YF225" s="37"/>
      <c r="YG225" s="37"/>
      <c r="YH225" s="37"/>
      <c r="YI225" s="37"/>
      <c r="YJ225" s="37"/>
      <c r="YK225" s="37"/>
      <c r="YL225" s="37"/>
      <c r="YM225" s="37"/>
      <c r="YN225" s="37"/>
      <c r="YO225" s="37"/>
      <c r="YP225" s="37"/>
      <c r="YQ225" s="37"/>
      <c r="YR225" s="37"/>
      <c r="YS225" s="37"/>
      <c r="YT225" s="37"/>
      <c r="YU225" s="37"/>
      <c r="YV225" s="37"/>
      <c r="YW225" s="37"/>
      <c r="YX225" s="37"/>
      <c r="YY225" s="37"/>
      <c r="YZ225" s="37"/>
      <c r="ZA225" s="37"/>
      <c r="ZB225" s="37"/>
      <c r="ZC225" s="37"/>
      <c r="ZD225" s="37"/>
      <c r="ZE225" s="37"/>
      <c r="ZF225" s="37"/>
      <c r="ZG225" s="37"/>
      <c r="ZH225" s="37"/>
      <c r="ZI225" s="37"/>
      <c r="ZJ225" s="37"/>
      <c r="ZK225" s="37"/>
      <c r="ZL225" s="37"/>
      <c r="ZM225" s="37"/>
      <c r="ZN225" s="37"/>
      <c r="ZO225" s="37"/>
      <c r="ZP225" s="37"/>
      <c r="ZQ225" s="37"/>
      <c r="ZR225" s="37"/>
      <c r="ZS225" s="37"/>
      <c r="ZT225" s="37"/>
      <c r="ZU225" s="37"/>
      <c r="ZV225" s="37"/>
      <c r="ZW225" s="37"/>
      <c r="ZX225" s="37"/>
      <c r="ZY225" s="37"/>
      <c r="ZZ225" s="37"/>
      <c r="AAA225" s="37"/>
      <c r="AAB225" s="37"/>
      <c r="AAC225" s="37"/>
      <c r="AAD225" s="37"/>
      <c r="AAE225" s="37"/>
      <c r="AAF225" s="37"/>
      <c r="AAG225" s="37"/>
      <c r="AAH225" s="37"/>
      <c r="AAI225" s="37"/>
      <c r="AAJ225" s="37"/>
      <c r="AAK225" s="37"/>
      <c r="AAL225" s="37"/>
      <c r="AAM225" s="37"/>
      <c r="AAN225" s="37"/>
      <c r="AAO225" s="37"/>
      <c r="AAP225" s="37"/>
      <c r="AAQ225" s="37"/>
      <c r="AAR225" s="37"/>
      <c r="AAS225" s="37"/>
      <c r="AAT225" s="37"/>
      <c r="AAU225" s="37"/>
      <c r="AAV225" s="37"/>
      <c r="AAW225" s="37"/>
      <c r="AAX225" s="37"/>
      <c r="AAY225" s="37"/>
      <c r="AAZ225" s="37"/>
      <c r="ABA225" s="37"/>
      <c r="ABB225" s="37"/>
      <c r="ABC225" s="37"/>
      <c r="ABD225" s="37"/>
      <c r="ABE225" s="37"/>
      <c r="ABF225" s="37"/>
      <c r="ABG225" s="37"/>
      <c r="ABH225" s="37"/>
      <c r="ABI225" s="37"/>
      <c r="ABJ225" s="37"/>
      <c r="ABK225" s="37"/>
      <c r="ABL225" s="37"/>
      <c r="ABM225" s="37"/>
      <c r="ABN225" s="37"/>
      <c r="ABO225" s="37"/>
      <c r="ABP225" s="37"/>
      <c r="ABQ225" s="37"/>
      <c r="ABR225" s="37"/>
      <c r="ABS225" s="37"/>
      <c r="ABT225" s="37"/>
      <c r="ABU225" s="37"/>
      <c r="ABV225" s="37"/>
      <c r="ABW225" s="37"/>
      <c r="ABX225" s="37"/>
      <c r="ABY225" s="37"/>
      <c r="ABZ225" s="37"/>
      <c r="ACA225" s="37"/>
      <c r="ACB225" s="37"/>
      <c r="ACC225" s="37"/>
      <c r="ACD225" s="37"/>
      <c r="ACE225" s="37"/>
      <c r="ACF225" s="37"/>
      <c r="ACG225" s="37"/>
      <c r="ACH225" s="37"/>
      <c r="ACI225" s="37"/>
      <c r="ACJ225" s="37"/>
      <c r="ACK225" s="37"/>
      <c r="ACL225" s="37"/>
      <c r="ACM225" s="37"/>
      <c r="ACN225" s="37"/>
      <c r="ACO225" s="37"/>
      <c r="ACP225" s="37"/>
      <c r="ACQ225" s="37"/>
      <c r="ACR225" s="37"/>
      <c r="ACS225" s="37"/>
      <c r="ACT225" s="37"/>
      <c r="ACU225" s="37"/>
      <c r="ACV225" s="37"/>
      <c r="ACW225" s="37"/>
      <c r="ACX225" s="37"/>
      <c r="ACY225" s="37"/>
      <c r="ACZ225" s="37"/>
      <c r="ADA225" s="37"/>
      <c r="ADB225" s="37"/>
      <c r="ADC225" s="37"/>
      <c r="ADD225" s="37"/>
      <c r="ADE225" s="37"/>
      <c r="ADF225" s="37"/>
      <c r="ADG225" s="37"/>
      <c r="ADH225" s="37"/>
      <c r="ADI225" s="37"/>
      <c r="ADJ225" s="37"/>
      <c r="ADK225" s="37"/>
      <c r="ADL225" s="37"/>
      <c r="ADM225" s="37"/>
      <c r="ADN225" s="37"/>
      <c r="ADO225" s="37"/>
      <c r="ADP225" s="37"/>
      <c r="ADQ225" s="37"/>
      <c r="ADR225" s="37"/>
      <c r="ADS225" s="37"/>
      <c r="ADT225" s="37"/>
      <c r="ADU225" s="37"/>
      <c r="ADV225" s="37"/>
      <c r="ADW225" s="37"/>
      <c r="ADX225" s="37"/>
      <c r="ADY225" s="37"/>
      <c r="ADZ225" s="37"/>
      <c r="AEA225" s="37"/>
      <c r="AEB225" s="37"/>
      <c r="AEC225" s="37"/>
      <c r="AED225" s="37"/>
      <c r="AEE225" s="37"/>
      <c r="AEF225" s="37"/>
      <c r="AEG225" s="37"/>
      <c r="AEH225" s="37"/>
      <c r="AEI225" s="37"/>
      <c r="AEJ225" s="37"/>
      <c r="AEK225" s="37"/>
      <c r="AEL225" s="37"/>
      <c r="AEM225" s="37"/>
      <c r="AEN225" s="37"/>
      <c r="AEO225" s="37"/>
      <c r="AEP225" s="37"/>
      <c r="AEQ225" s="37"/>
      <c r="AER225" s="37"/>
      <c r="AES225" s="37"/>
      <c r="AET225" s="37"/>
      <c r="AEU225" s="37"/>
      <c r="AEV225" s="37"/>
      <c r="AEW225" s="37"/>
      <c r="AEX225" s="37"/>
      <c r="AEY225" s="37"/>
      <c r="AEZ225" s="37"/>
      <c r="AFA225" s="37"/>
      <c r="AFB225" s="37"/>
      <c r="AFC225" s="37"/>
      <c r="AFD225" s="37"/>
      <c r="AFE225" s="37"/>
      <c r="AFF225" s="37"/>
      <c r="AFG225" s="37"/>
      <c r="AFH225" s="37"/>
      <c r="AFI225" s="37"/>
      <c r="AFJ225" s="37"/>
      <c r="AFK225" s="37"/>
      <c r="AFL225" s="37"/>
      <c r="AFM225" s="37"/>
      <c r="AFN225" s="37"/>
      <c r="AFO225" s="37"/>
      <c r="AFP225" s="37"/>
      <c r="AFQ225" s="37"/>
      <c r="AFR225" s="37"/>
      <c r="AFS225" s="37"/>
      <c r="AFT225" s="37"/>
      <c r="AFU225" s="37"/>
      <c r="AFV225" s="37"/>
      <c r="AFW225" s="37"/>
      <c r="AFX225" s="37"/>
      <c r="AFY225" s="37"/>
      <c r="AFZ225" s="37"/>
      <c r="AGA225" s="37"/>
      <c r="AGB225" s="37"/>
      <c r="AGC225" s="37"/>
      <c r="AGD225" s="37"/>
      <c r="AGE225" s="37"/>
      <c r="AGF225" s="37"/>
      <c r="AGG225" s="37"/>
      <c r="AGH225" s="37"/>
      <c r="AGI225" s="37"/>
      <c r="AGJ225" s="37"/>
      <c r="AGK225" s="37"/>
      <c r="AGL225" s="37"/>
      <c r="AGM225" s="37"/>
      <c r="AGN225" s="37"/>
      <c r="AGO225" s="37"/>
      <c r="AGP225" s="37"/>
      <c r="AGQ225" s="37"/>
      <c r="AGR225" s="37"/>
      <c r="AGS225" s="37"/>
      <c r="AGT225" s="37"/>
      <c r="AGU225" s="37"/>
      <c r="AGV225" s="37"/>
      <c r="AGW225" s="37"/>
      <c r="AGX225" s="37"/>
      <c r="AGY225" s="37"/>
      <c r="AGZ225" s="37"/>
      <c r="AHA225" s="37"/>
      <c r="AHB225" s="37"/>
      <c r="AHC225" s="37"/>
      <c r="AHD225" s="37"/>
      <c r="AHE225" s="37"/>
      <c r="AHF225" s="37"/>
      <c r="AHG225" s="37"/>
      <c r="AHH225" s="37"/>
      <c r="AHI225" s="37"/>
      <c r="AHJ225" s="37"/>
      <c r="AHK225" s="37"/>
      <c r="AHL225" s="37"/>
      <c r="AHM225" s="37"/>
      <c r="AHN225" s="37"/>
      <c r="AHO225" s="37"/>
      <c r="AHP225" s="37"/>
      <c r="AHQ225" s="37"/>
      <c r="AHR225" s="37"/>
      <c r="AHS225" s="37"/>
      <c r="AHT225" s="37"/>
      <c r="AHU225" s="37"/>
      <c r="AHV225" s="37"/>
      <c r="AHW225" s="37"/>
      <c r="AHX225" s="37"/>
      <c r="AHY225" s="37"/>
      <c r="AHZ225" s="37"/>
      <c r="AIA225" s="37"/>
      <c r="AIB225" s="37"/>
      <c r="AIC225" s="37"/>
      <c r="AID225" s="37"/>
      <c r="AIE225" s="37"/>
      <c r="AIF225" s="37"/>
      <c r="AIG225" s="37"/>
      <c r="AIH225" s="37"/>
      <c r="AII225" s="37"/>
      <c r="AIJ225" s="37"/>
      <c r="AIK225" s="37"/>
      <c r="AIL225" s="37"/>
      <c r="AIM225" s="37"/>
      <c r="AIN225" s="37"/>
      <c r="AIO225" s="37"/>
      <c r="AIP225" s="37"/>
      <c r="AIQ225" s="37"/>
      <c r="AIR225" s="37"/>
      <c r="AIS225" s="37"/>
      <c r="AIT225" s="37"/>
      <c r="AIU225" s="37"/>
      <c r="AIV225" s="37"/>
      <c r="AIW225" s="37"/>
      <c r="AIX225" s="37"/>
      <c r="AIY225" s="37"/>
      <c r="AIZ225" s="37"/>
      <c r="AJA225" s="37"/>
      <c r="AJB225" s="37"/>
      <c r="AJC225" s="37"/>
      <c r="AJD225" s="37"/>
      <c r="AJE225" s="37"/>
      <c r="AJF225" s="37"/>
      <c r="AJG225" s="37"/>
      <c r="AJH225" s="37"/>
      <c r="AJI225" s="37"/>
      <c r="AJJ225" s="37"/>
      <c r="AJK225" s="37"/>
      <c r="AJL225" s="37"/>
      <c r="AJM225" s="37"/>
      <c r="AJN225" s="37"/>
      <c r="AJO225" s="37"/>
      <c r="AJP225" s="37"/>
      <c r="AJQ225" s="37"/>
      <c r="AJR225" s="37"/>
      <c r="AJS225" s="37"/>
      <c r="AJT225" s="37"/>
      <c r="AJU225" s="37"/>
      <c r="AJV225" s="37"/>
      <c r="AJW225" s="37"/>
      <c r="AJX225" s="37"/>
      <c r="AJY225" s="37"/>
      <c r="AJZ225" s="37"/>
      <c r="AKA225" s="37"/>
      <c r="AKB225" s="37"/>
      <c r="AKC225" s="37"/>
      <c r="AKD225" s="37"/>
      <c r="AKE225" s="37"/>
      <c r="AKF225" s="37"/>
      <c r="AKG225" s="37"/>
      <c r="AKH225" s="37"/>
      <c r="AKI225" s="37"/>
      <c r="AKJ225" s="37"/>
      <c r="AKK225" s="37"/>
      <c r="AKL225" s="37"/>
      <c r="AKM225" s="37"/>
      <c r="AKN225" s="37"/>
      <c r="AKO225" s="37"/>
      <c r="AKP225" s="37"/>
      <c r="AKQ225" s="37"/>
      <c r="AKR225" s="37"/>
      <c r="AKS225" s="37"/>
      <c r="AKT225" s="37"/>
      <c r="AKU225" s="37"/>
      <c r="AKV225" s="37"/>
      <c r="AKW225" s="37"/>
      <c r="AKX225" s="37"/>
      <c r="AKY225" s="37"/>
      <c r="AKZ225" s="37"/>
      <c r="ALA225" s="37"/>
      <c r="ALB225" s="37"/>
      <c r="ALC225" s="37"/>
      <c r="ALD225" s="37"/>
      <c r="ALE225" s="37"/>
      <c r="ALF225" s="37"/>
      <c r="ALG225" s="37"/>
      <c r="ALH225" s="37"/>
      <c r="ALI225" s="37"/>
      <c r="ALJ225" s="37"/>
      <c r="ALK225" s="37"/>
      <c r="ALL225" s="37"/>
      <c r="ALM225" s="37"/>
      <c r="ALN225" s="37"/>
      <c r="ALO225" s="37"/>
      <c r="ALP225" s="37"/>
      <c r="ALQ225" s="37"/>
      <c r="ALR225" s="37"/>
      <c r="ALS225" s="37"/>
      <c r="ALT225" s="37"/>
      <c r="ALU225" s="37"/>
      <c r="ALV225" s="37"/>
      <c r="ALW225" s="37"/>
      <c r="ALX225" s="37"/>
      <c r="ALY225" s="37"/>
      <c r="ALZ225" s="37"/>
      <c r="AMA225" s="37"/>
      <c r="AMB225" s="37"/>
      <c r="AMC225" s="37"/>
      <c r="AMD225" s="37"/>
      <c r="AME225" s="37"/>
      <c r="AMF225" s="37"/>
      <c r="AMG225" s="37"/>
      <c r="AMH225" s="37"/>
      <c r="AMI225" s="37"/>
      <c r="AMJ225" s="37"/>
      <c r="AMK225" s="37"/>
      <c r="AML225" s="37"/>
      <c r="AMM225" s="37"/>
      <c r="AMN225" s="37"/>
      <c r="AMO225" s="37"/>
      <c r="AMP225" s="37"/>
      <c r="AMQ225" s="37"/>
      <c r="AMR225" s="37"/>
      <c r="AMS225" s="37"/>
      <c r="AMT225" s="37"/>
      <c r="AMU225" s="37"/>
      <c r="AMV225" s="37"/>
      <c r="AMW225" s="37"/>
      <c r="AMX225" s="37"/>
      <c r="AMY225" s="37"/>
      <c r="AMZ225" s="37"/>
      <c r="ANA225" s="37"/>
      <c r="ANB225" s="37"/>
      <c r="ANC225" s="37"/>
      <c r="AND225" s="37"/>
      <c r="ANE225" s="37"/>
      <c r="ANF225" s="37"/>
      <c r="ANG225" s="37"/>
      <c r="ANH225" s="37"/>
      <c r="ANI225" s="37"/>
      <c r="ANJ225" s="37"/>
      <c r="ANK225" s="37"/>
      <c r="ANL225" s="37"/>
      <c r="ANM225" s="37"/>
      <c r="ANN225" s="37"/>
      <c r="ANO225" s="37"/>
      <c r="ANP225" s="37"/>
      <c r="ANQ225" s="37"/>
      <c r="ANR225" s="37"/>
      <c r="ANS225" s="37"/>
      <c r="ANT225" s="37"/>
      <c r="ANU225" s="37"/>
      <c r="ANV225" s="37"/>
      <c r="ANW225" s="37"/>
      <c r="ANX225" s="37"/>
      <c r="ANY225" s="37"/>
      <c r="ANZ225" s="37"/>
      <c r="AOA225" s="37"/>
      <c r="AOB225" s="37"/>
      <c r="AOC225" s="37"/>
      <c r="AOD225" s="37"/>
      <c r="AOE225" s="37"/>
      <c r="AOF225" s="37"/>
      <c r="AOG225" s="37"/>
      <c r="AOH225" s="37"/>
      <c r="AOI225" s="37"/>
      <c r="AOJ225" s="37"/>
      <c r="AOK225" s="37"/>
      <c r="AOL225" s="37"/>
      <c r="AOM225" s="37"/>
      <c r="AON225" s="37"/>
      <c r="AOO225" s="37"/>
      <c r="AOP225" s="37"/>
      <c r="AOQ225" s="37"/>
      <c r="AOR225" s="37"/>
      <c r="AOS225" s="37"/>
      <c r="AOT225" s="37"/>
      <c r="AOU225" s="37"/>
      <c r="AOV225" s="37"/>
      <c r="AOW225" s="37"/>
      <c r="AOX225" s="37"/>
      <c r="AOY225" s="37"/>
      <c r="AOZ225" s="37"/>
      <c r="APA225" s="37"/>
      <c r="APB225" s="37"/>
      <c r="APC225" s="37"/>
      <c r="APD225" s="37"/>
      <c r="APE225" s="37"/>
      <c r="APF225" s="37"/>
      <c r="APG225" s="37"/>
      <c r="APH225" s="37"/>
      <c r="API225" s="37"/>
      <c r="APJ225" s="37"/>
      <c r="APK225" s="37"/>
      <c r="APL225" s="37"/>
      <c r="APM225" s="37"/>
      <c r="APN225" s="37"/>
      <c r="APO225" s="37"/>
      <c r="APP225" s="37"/>
      <c r="APQ225" s="37"/>
      <c r="APR225" s="37"/>
      <c r="APS225" s="37"/>
      <c r="APT225" s="37"/>
      <c r="APU225" s="37"/>
      <c r="APV225" s="37"/>
      <c r="APW225" s="37"/>
      <c r="APX225" s="37"/>
      <c r="APY225" s="37"/>
      <c r="APZ225" s="37"/>
      <c r="AQA225" s="37"/>
      <c r="AQB225" s="37"/>
      <c r="AQC225" s="37"/>
      <c r="AQD225" s="37"/>
      <c r="AQE225" s="37"/>
      <c r="AQF225" s="37"/>
      <c r="AQG225" s="37"/>
      <c r="AQH225" s="37"/>
      <c r="AQI225" s="37"/>
      <c r="AQJ225" s="37"/>
      <c r="AQK225" s="37"/>
      <c r="AQL225" s="37"/>
      <c r="AQM225" s="37"/>
      <c r="AQN225" s="37"/>
      <c r="AQO225" s="37"/>
      <c r="AQP225" s="37"/>
      <c r="AQQ225" s="37"/>
      <c r="AQR225" s="37"/>
      <c r="AQS225" s="37"/>
      <c r="AQT225" s="37"/>
      <c r="AQU225" s="37"/>
      <c r="AQV225" s="37"/>
      <c r="AQW225" s="37"/>
      <c r="AQX225" s="37"/>
      <c r="AQY225" s="37"/>
      <c r="AQZ225" s="37"/>
      <c r="ARA225" s="37"/>
      <c r="ARB225" s="37"/>
      <c r="ARC225" s="37"/>
      <c r="ARD225" s="37"/>
      <c r="ARE225" s="37"/>
      <c r="ARF225" s="37"/>
      <c r="ARG225" s="37"/>
      <c r="ARH225" s="37"/>
      <c r="ARI225" s="37"/>
      <c r="ARJ225" s="37"/>
      <c r="ARK225" s="37"/>
      <c r="ARL225" s="37"/>
      <c r="ARM225" s="37"/>
      <c r="ARN225" s="37"/>
      <c r="ARO225" s="37"/>
      <c r="ARP225" s="37"/>
      <c r="ARQ225" s="37"/>
      <c r="ARR225" s="37"/>
      <c r="ARS225" s="37"/>
      <c r="ART225" s="37"/>
      <c r="ARU225" s="37"/>
      <c r="ARV225" s="37"/>
      <c r="ARW225" s="37"/>
      <c r="ARX225" s="37"/>
      <c r="ARY225" s="37"/>
      <c r="ARZ225" s="37"/>
      <c r="ASA225" s="37"/>
      <c r="ASB225" s="37"/>
      <c r="ASC225" s="37"/>
      <c r="ASD225" s="37"/>
      <c r="ASE225" s="37"/>
      <c r="ASF225" s="37"/>
      <c r="ASG225" s="37"/>
      <c r="ASH225" s="37"/>
      <c r="ASI225" s="37"/>
      <c r="ASJ225" s="37"/>
      <c r="ASK225" s="37"/>
      <c r="ASL225" s="37"/>
      <c r="ASM225" s="37"/>
      <c r="ASN225" s="37"/>
      <c r="ASO225" s="37"/>
      <c r="ASP225" s="37"/>
      <c r="ASQ225" s="37"/>
      <c r="ASR225" s="37"/>
      <c r="ASS225" s="37"/>
      <c r="AST225" s="37"/>
      <c r="ASU225" s="37"/>
      <c r="ASV225" s="37"/>
      <c r="ASW225" s="37"/>
      <c r="ASX225" s="37"/>
      <c r="ASY225" s="37"/>
      <c r="ASZ225" s="37"/>
      <c r="ATA225" s="37"/>
      <c r="ATB225" s="37"/>
      <c r="ATC225" s="37"/>
      <c r="ATD225" s="37"/>
      <c r="ATE225" s="37"/>
      <c r="ATF225" s="37"/>
      <c r="ATG225" s="37"/>
      <c r="ATH225" s="37"/>
      <c r="ATI225" s="37"/>
      <c r="ATJ225" s="37"/>
      <c r="ATK225" s="37"/>
      <c r="ATL225" s="37"/>
      <c r="ATM225" s="37"/>
      <c r="ATN225" s="37"/>
      <c r="ATO225" s="37"/>
      <c r="ATP225" s="37"/>
      <c r="ATQ225" s="37"/>
      <c r="ATR225" s="37"/>
      <c r="ATS225" s="37"/>
      <c r="ATT225" s="37"/>
      <c r="ATU225" s="37"/>
      <c r="ATV225" s="37"/>
      <c r="ATW225" s="37"/>
      <c r="ATX225" s="37"/>
      <c r="ATY225" s="37"/>
      <c r="ATZ225" s="37"/>
      <c r="AUA225" s="37"/>
      <c r="AUB225" s="37"/>
      <c r="AUC225" s="37"/>
      <c r="AUD225" s="37"/>
      <c r="AUE225" s="37"/>
      <c r="AUF225" s="37"/>
      <c r="AUG225" s="37"/>
      <c r="AUH225" s="37"/>
      <c r="AUI225" s="37"/>
      <c r="AUJ225" s="37"/>
      <c r="AUK225" s="37"/>
      <c r="AUL225" s="37"/>
      <c r="AUM225" s="37"/>
      <c r="AUN225" s="37"/>
      <c r="AUO225" s="37"/>
      <c r="AUP225" s="37"/>
      <c r="AUQ225" s="37"/>
      <c r="AUR225" s="37"/>
      <c r="AUS225" s="37"/>
      <c r="AUT225" s="37"/>
      <c r="AUU225" s="37"/>
      <c r="AUV225" s="37"/>
      <c r="AUW225" s="37"/>
      <c r="AUX225" s="37"/>
      <c r="AUY225" s="37"/>
      <c r="AUZ225" s="37"/>
      <c r="AVA225" s="37"/>
      <c r="AVB225" s="37"/>
      <c r="AVC225" s="37"/>
      <c r="AVD225" s="37"/>
      <c r="AVE225" s="37"/>
      <c r="AVF225" s="37"/>
      <c r="AVG225" s="37"/>
      <c r="AVH225" s="37"/>
      <c r="AVI225" s="37"/>
      <c r="AVJ225" s="37"/>
      <c r="AVK225" s="37"/>
      <c r="AVL225" s="37"/>
      <c r="AVM225" s="37"/>
      <c r="AVN225" s="37"/>
      <c r="AVO225" s="37"/>
      <c r="AVP225" s="37"/>
      <c r="AVQ225" s="37"/>
      <c r="AVR225" s="37"/>
      <c r="AVS225" s="37"/>
      <c r="AVT225" s="37"/>
      <c r="AVU225" s="37"/>
      <c r="AVV225" s="37"/>
      <c r="AVW225" s="37"/>
      <c r="AVX225" s="37"/>
      <c r="AVY225" s="37"/>
      <c r="AVZ225" s="37"/>
      <c r="AWA225" s="37"/>
      <c r="AWB225" s="37"/>
      <c r="AWC225" s="37"/>
      <c r="AWD225" s="37"/>
      <c r="AWE225" s="37"/>
      <c r="AWF225" s="37"/>
      <c r="AWG225" s="37"/>
      <c r="AWH225" s="37"/>
      <c r="AWI225" s="37"/>
      <c r="AWJ225" s="37"/>
      <c r="AWK225" s="37"/>
      <c r="AWL225" s="37"/>
      <c r="AWM225" s="37"/>
      <c r="AWN225" s="37"/>
      <c r="AWO225" s="37"/>
      <c r="AWP225" s="37"/>
      <c r="AWQ225" s="37"/>
      <c r="AWR225" s="37"/>
      <c r="AWS225" s="37"/>
      <c r="AWT225" s="37"/>
      <c r="AWU225" s="37"/>
      <c r="AWV225" s="37"/>
      <c r="AWW225" s="37"/>
      <c r="AWX225" s="37"/>
      <c r="AWY225" s="37"/>
      <c r="AWZ225" s="37"/>
      <c r="AXA225" s="37"/>
      <c r="AXB225" s="37"/>
      <c r="AXC225" s="37"/>
      <c r="AXD225" s="37"/>
      <c r="AXE225" s="37"/>
      <c r="AXF225" s="37"/>
      <c r="AXG225" s="37"/>
      <c r="AXH225" s="37"/>
      <c r="AXI225" s="37"/>
      <c r="AXJ225" s="37"/>
      <c r="AXK225" s="37"/>
      <c r="AXL225" s="37"/>
      <c r="AXM225" s="37"/>
      <c r="AXN225" s="37"/>
      <c r="AXO225" s="37"/>
      <c r="AXP225" s="37"/>
      <c r="AXQ225" s="37"/>
      <c r="AXR225" s="37"/>
      <c r="AXS225" s="37"/>
      <c r="AXT225" s="37"/>
      <c r="AXU225" s="37"/>
      <c r="AXV225" s="37"/>
      <c r="AXW225" s="37"/>
      <c r="AXX225" s="37"/>
      <c r="AXY225" s="37"/>
      <c r="AXZ225" s="37"/>
      <c r="AYA225" s="37"/>
      <c r="AYB225" s="37"/>
      <c r="AYC225" s="37"/>
      <c r="AYD225" s="37"/>
      <c r="AYE225" s="37"/>
      <c r="AYF225" s="37"/>
      <c r="AYG225" s="37"/>
      <c r="AYH225" s="37"/>
      <c r="AYI225" s="37"/>
      <c r="AYJ225" s="37"/>
      <c r="AYK225" s="37"/>
      <c r="AYL225" s="37"/>
      <c r="AYM225" s="37"/>
      <c r="AYN225" s="37"/>
      <c r="AYO225" s="37"/>
      <c r="AYP225" s="37"/>
      <c r="AYQ225" s="37"/>
      <c r="AYR225" s="37"/>
      <c r="AYS225" s="37"/>
      <c r="AYT225" s="37"/>
      <c r="AYU225" s="37"/>
      <c r="AYV225" s="37"/>
      <c r="AYW225" s="37"/>
      <c r="AYX225" s="37"/>
      <c r="AYY225" s="37"/>
      <c r="AYZ225" s="37"/>
      <c r="AZA225" s="37"/>
      <c r="AZB225" s="37"/>
      <c r="AZC225" s="37"/>
      <c r="AZD225" s="37"/>
      <c r="AZE225" s="37"/>
      <c r="AZF225" s="37"/>
      <c r="AZG225" s="37"/>
      <c r="AZH225" s="37"/>
      <c r="AZI225" s="37"/>
      <c r="AZJ225" s="37"/>
      <c r="AZK225" s="37"/>
      <c r="AZL225" s="37"/>
      <c r="AZM225" s="37"/>
      <c r="AZN225" s="37"/>
      <c r="AZO225" s="37"/>
      <c r="AZP225" s="37"/>
      <c r="AZQ225" s="37"/>
      <c r="AZR225" s="37"/>
      <c r="AZS225" s="37"/>
      <c r="AZT225" s="37"/>
      <c r="AZU225" s="37"/>
      <c r="AZV225" s="37"/>
      <c r="AZW225" s="37"/>
      <c r="AZX225" s="37"/>
      <c r="AZY225" s="37"/>
      <c r="AZZ225" s="37"/>
      <c r="BAA225" s="37"/>
      <c r="BAB225" s="37"/>
      <c r="BAC225" s="37"/>
      <c r="BAD225" s="37"/>
      <c r="BAE225" s="37"/>
      <c r="BAF225" s="37"/>
      <c r="BAG225" s="37"/>
      <c r="BAH225" s="37"/>
      <c r="BAI225" s="37"/>
      <c r="BAJ225" s="37"/>
      <c r="BAK225" s="37"/>
      <c r="BAL225" s="37"/>
      <c r="BAM225" s="37"/>
      <c r="BAN225" s="37"/>
      <c r="BAO225" s="37"/>
      <c r="BAP225" s="37"/>
      <c r="BAQ225" s="37"/>
      <c r="BAR225" s="37"/>
      <c r="BAS225" s="37"/>
      <c r="BAT225" s="37"/>
      <c r="BAU225" s="37"/>
      <c r="BAV225" s="37"/>
      <c r="BAW225" s="37"/>
      <c r="BAX225" s="37"/>
      <c r="BAY225" s="37"/>
      <c r="BAZ225" s="37"/>
      <c r="BBA225" s="37"/>
      <c r="BBB225" s="37"/>
      <c r="BBC225" s="37"/>
      <c r="BBD225" s="37"/>
      <c r="BBE225" s="37"/>
      <c r="BBF225" s="37"/>
      <c r="BBG225" s="37"/>
      <c r="BBH225" s="37"/>
      <c r="BBI225" s="37"/>
      <c r="BBJ225" s="37"/>
      <c r="BBK225" s="37"/>
      <c r="BBL225" s="37"/>
      <c r="BBM225" s="37"/>
      <c r="BBN225" s="37"/>
      <c r="BBO225" s="37"/>
      <c r="BBP225" s="37"/>
      <c r="BBQ225" s="37"/>
      <c r="BBR225" s="37"/>
      <c r="BBS225" s="37"/>
      <c r="BBT225" s="37"/>
      <c r="BBU225" s="37"/>
      <c r="BBV225" s="37"/>
      <c r="BBW225" s="37"/>
      <c r="BBX225" s="37"/>
      <c r="BBY225" s="37"/>
      <c r="BBZ225" s="37"/>
      <c r="BCA225" s="37"/>
      <c r="BCB225" s="37"/>
      <c r="BCC225" s="37"/>
      <c r="BCD225" s="37"/>
      <c r="BCE225" s="37"/>
      <c r="BCF225" s="37"/>
      <c r="BCG225" s="37"/>
      <c r="BCH225" s="37"/>
      <c r="BCI225" s="37"/>
      <c r="BCJ225" s="37"/>
      <c r="BCK225" s="37"/>
      <c r="BCL225" s="37"/>
      <c r="BCM225" s="37"/>
      <c r="BCN225" s="37"/>
      <c r="BCO225" s="37"/>
      <c r="BCP225" s="37"/>
      <c r="BCQ225" s="37"/>
      <c r="BCR225" s="37"/>
      <c r="BCS225" s="37"/>
      <c r="BCT225" s="37"/>
      <c r="BCU225" s="37"/>
      <c r="BCV225" s="37"/>
      <c r="BCW225" s="37"/>
      <c r="BCX225" s="37"/>
      <c r="BCY225" s="37"/>
      <c r="BCZ225" s="37"/>
      <c r="BDA225" s="37"/>
      <c r="BDB225" s="37"/>
      <c r="BDC225" s="37"/>
      <c r="BDD225" s="37"/>
      <c r="BDE225" s="37"/>
      <c r="BDF225" s="37"/>
      <c r="BDG225" s="37"/>
      <c r="BDH225" s="37"/>
      <c r="BDI225" s="37"/>
      <c r="BDJ225" s="37"/>
      <c r="BDK225" s="37"/>
      <c r="BDL225" s="37"/>
      <c r="BDM225" s="37"/>
      <c r="BDN225" s="37"/>
      <c r="BDO225" s="37"/>
      <c r="BDP225" s="37"/>
      <c r="BDQ225" s="37"/>
      <c r="BDR225" s="37"/>
      <c r="BDS225" s="37"/>
      <c r="BDT225" s="37"/>
      <c r="BDU225" s="37"/>
      <c r="BDV225" s="37"/>
      <c r="BDW225" s="37"/>
      <c r="BDX225" s="37"/>
      <c r="BDY225" s="37"/>
      <c r="BDZ225" s="37"/>
      <c r="BEA225" s="37"/>
      <c r="BEB225" s="37"/>
      <c r="BEC225" s="37"/>
      <c r="BED225" s="37"/>
      <c r="BEE225" s="37"/>
      <c r="BEF225" s="37"/>
      <c r="BEG225" s="37"/>
      <c r="BEH225" s="37"/>
      <c r="BEI225" s="37"/>
      <c r="BEJ225" s="37"/>
      <c r="BEK225" s="37"/>
      <c r="BEL225" s="37"/>
      <c r="BEM225" s="37"/>
      <c r="BEN225" s="37"/>
      <c r="BEO225" s="37"/>
      <c r="BEP225" s="37"/>
      <c r="BEQ225" s="37"/>
      <c r="BER225" s="37"/>
      <c r="BES225" s="37"/>
      <c r="BET225" s="37"/>
      <c r="BEU225" s="37"/>
      <c r="BEV225" s="37"/>
      <c r="BEW225" s="37"/>
      <c r="BEX225" s="37"/>
      <c r="BEY225" s="37"/>
      <c r="BEZ225" s="37"/>
      <c r="BFA225" s="37"/>
      <c r="BFB225" s="37"/>
      <c r="BFC225" s="37"/>
      <c r="BFD225" s="37"/>
      <c r="BFE225" s="37"/>
      <c r="BFF225" s="37"/>
      <c r="BFG225" s="37"/>
      <c r="BFH225" s="37"/>
      <c r="BFI225" s="37"/>
      <c r="BFJ225" s="37"/>
      <c r="BFK225" s="37"/>
      <c r="BFL225" s="37"/>
      <c r="BFM225" s="37"/>
      <c r="BFN225" s="37"/>
      <c r="BFO225" s="37"/>
      <c r="BFP225" s="37"/>
      <c r="BFQ225" s="37"/>
      <c r="BFR225" s="37"/>
      <c r="BFS225" s="37"/>
      <c r="BFT225" s="37"/>
      <c r="BFU225" s="37"/>
      <c r="BFV225" s="37"/>
      <c r="BFW225" s="37"/>
      <c r="BFX225" s="37"/>
      <c r="BFY225" s="37"/>
      <c r="BFZ225" s="37"/>
      <c r="BGA225" s="37"/>
      <c r="BGB225" s="37"/>
      <c r="BGC225" s="37"/>
      <c r="BGD225" s="37"/>
      <c r="BGE225" s="37"/>
      <c r="BGF225" s="37"/>
      <c r="BGG225" s="37"/>
      <c r="BGH225" s="37"/>
      <c r="BGI225" s="37"/>
      <c r="BGJ225" s="37"/>
      <c r="BGK225" s="37"/>
      <c r="BGL225" s="37"/>
      <c r="BGM225" s="37"/>
      <c r="BGN225" s="37"/>
      <c r="BGO225" s="37"/>
      <c r="BGP225" s="37"/>
      <c r="BGQ225" s="37"/>
      <c r="BGR225" s="37"/>
      <c r="BGS225" s="37"/>
      <c r="BGT225" s="37"/>
      <c r="BGU225" s="37"/>
      <c r="BGV225" s="37"/>
      <c r="BGW225" s="37"/>
      <c r="BGX225" s="37"/>
      <c r="BGY225" s="37"/>
      <c r="BGZ225" s="37"/>
      <c r="BHA225" s="37"/>
      <c r="BHB225" s="37"/>
      <c r="BHC225" s="37"/>
      <c r="BHD225" s="37"/>
      <c r="BHE225" s="37"/>
      <c r="BHF225" s="37"/>
      <c r="BHG225" s="37"/>
      <c r="BHH225" s="37"/>
      <c r="BHI225" s="37"/>
      <c r="BHJ225" s="37"/>
      <c r="BHK225" s="37"/>
      <c r="BHL225" s="37"/>
      <c r="BHM225" s="37"/>
      <c r="BHN225" s="37"/>
      <c r="BHO225" s="37"/>
      <c r="BHP225" s="37"/>
      <c r="BHQ225" s="37"/>
      <c r="BHR225" s="37"/>
      <c r="BHS225" s="37"/>
      <c r="BHT225" s="37"/>
      <c r="BHU225" s="37"/>
      <c r="BHV225" s="37"/>
      <c r="BHW225" s="37"/>
      <c r="BHX225" s="37"/>
      <c r="BHY225" s="37"/>
      <c r="BHZ225" s="37"/>
      <c r="BIA225" s="37"/>
      <c r="BIB225" s="37"/>
      <c r="BIC225" s="37"/>
      <c r="BID225" s="37"/>
      <c r="BIE225" s="37"/>
      <c r="BIF225" s="37"/>
      <c r="BIG225" s="37"/>
      <c r="BIH225" s="37"/>
      <c r="BII225" s="37"/>
      <c r="BIJ225" s="37"/>
      <c r="BIK225" s="37"/>
      <c r="BIL225" s="37"/>
      <c r="BIM225" s="37"/>
      <c r="BIN225" s="37"/>
      <c r="BIO225" s="37"/>
      <c r="BIP225" s="37"/>
      <c r="BIQ225" s="37"/>
      <c r="BIR225" s="37"/>
      <c r="BIS225" s="37"/>
      <c r="BIT225" s="37"/>
      <c r="BIU225" s="37"/>
      <c r="BIV225" s="37"/>
      <c r="BIW225" s="37"/>
      <c r="BIX225" s="37"/>
      <c r="BIY225" s="37"/>
      <c r="BIZ225" s="37"/>
      <c r="BJA225" s="37"/>
      <c r="BJB225" s="37"/>
      <c r="BJC225" s="37"/>
      <c r="BJD225" s="37"/>
      <c r="BJE225" s="37"/>
      <c r="BJF225" s="37"/>
      <c r="BJG225" s="37"/>
      <c r="BJH225" s="37"/>
      <c r="BJI225" s="37"/>
      <c r="BJJ225" s="37"/>
      <c r="BJK225" s="37"/>
      <c r="BJL225" s="37"/>
      <c r="BJM225" s="37"/>
      <c r="BJN225" s="37"/>
      <c r="BJO225" s="37"/>
      <c r="BJP225" s="37"/>
      <c r="BJQ225" s="37"/>
      <c r="BJR225" s="37"/>
      <c r="BJS225" s="37"/>
      <c r="BJT225" s="37"/>
      <c r="BJU225" s="37"/>
      <c r="BJV225" s="37"/>
      <c r="BJW225" s="37"/>
      <c r="BJX225" s="37"/>
      <c r="BJY225" s="37"/>
      <c r="BJZ225" s="37"/>
      <c r="BKA225" s="37"/>
      <c r="BKB225" s="37"/>
      <c r="BKC225" s="37"/>
      <c r="BKD225" s="37"/>
      <c r="BKE225" s="37"/>
      <c r="BKF225" s="37"/>
      <c r="BKG225" s="37"/>
      <c r="BKH225" s="37"/>
      <c r="BKI225" s="37"/>
      <c r="BKJ225" s="37"/>
      <c r="BKK225" s="37"/>
      <c r="BKL225" s="37"/>
      <c r="BKM225" s="37"/>
      <c r="BKN225" s="37"/>
      <c r="BKO225" s="37"/>
      <c r="BKP225" s="37"/>
      <c r="BKQ225" s="37"/>
      <c r="BKR225" s="37"/>
      <c r="BKS225" s="37"/>
      <c r="BKT225" s="37"/>
      <c r="BKU225" s="37"/>
      <c r="BKV225" s="37"/>
      <c r="BKW225" s="37"/>
      <c r="BKX225" s="37"/>
      <c r="BKY225" s="37"/>
      <c r="BKZ225" s="37"/>
      <c r="BLA225" s="37"/>
      <c r="BLB225" s="37"/>
      <c r="BLC225" s="37"/>
      <c r="BLD225" s="37"/>
      <c r="BLE225" s="37"/>
      <c r="BLF225" s="37"/>
      <c r="BLG225" s="37"/>
      <c r="BLH225" s="37"/>
      <c r="BLI225" s="37"/>
      <c r="BLJ225" s="37"/>
      <c r="BLK225" s="37"/>
      <c r="BLL225" s="37"/>
      <c r="BLM225" s="37"/>
      <c r="BLN225" s="37"/>
      <c r="BLO225" s="37"/>
      <c r="BLP225" s="37"/>
      <c r="BLQ225" s="37"/>
      <c r="BLR225" s="37"/>
      <c r="BLS225" s="37"/>
      <c r="BLT225" s="37"/>
      <c r="BLU225" s="37"/>
      <c r="BLV225" s="37"/>
      <c r="BLW225" s="37"/>
      <c r="BLX225" s="37"/>
      <c r="BLY225" s="37"/>
      <c r="BLZ225" s="37"/>
      <c r="BMA225" s="37"/>
      <c r="BMB225" s="37"/>
      <c r="BMC225" s="37"/>
      <c r="BMD225" s="37"/>
      <c r="BME225" s="37"/>
      <c r="BMF225" s="37"/>
      <c r="BMG225" s="37"/>
      <c r="BMH225" s="37"/>
      <c r="BMI225" s="37"/>
      <c r="BMJ225" s="37"/>
      <c r="BMK225" s="37"/>
      <c r="BML225" s="37"/>
      <c r="BMM225" s="37"/>
      <c r="BMN225" s="37"/>
      <c r="BMO225" s="37"/>
      <c r="BMP225" s="37"/>
      <c r="BMQ225" s="37"/>
      <c r="BMR225" s="37"/>
      <c r="BMS225" s="37"/>
      <c r="BMT225" s="37"/>
      <c r="BMU225" s="37"/>
      <c r="BMV225" s="37"/>
      <c r="BMW225" s="37"/>
      <c r="BMX225" s="37"/>
      <c r="BMY225" s="37"/>
      <c r="BMZ225" s="37"/>
      <c r="BNA225" s="37"/>
      <c r="BNB225" s="37"/>
      <c r="BNC225" s="37"/>
      <c r="BND225" s="37"/>
      <c r="BNE225" s="37"/>
      <c r="BNF225" s="37"/>
      <c r="BNG225" s="37"/>
      <c r="BNH225" s="37"/>
      <c r="BNI225" s="37"/>
      <c r="BNJ225" s="37"/>
      <c r="BNK225" s="37"/>
      <c r="BNL225" s="37"/>
      <c r="BNM225" s="37"/>
      <c r="BNN225" s="37"/>
      <c r="BNO225" s="37"/>
      <c r="BNP225" s="37"/>
      <c r="BNQ225" s="37"/>
      <c r="BNR225" s="37"/>
      <c r="BNS225" s="37"/>
      <c r="BNT225" s="37"/>
      <c r="BNU225" s="37"/>
      <c r="BNV225" s="37"/>
      <c r="BNW225" s="37"/>
      <c r="BNX225" s="37"/>
      <c r="BNY225" s="37"/>
      <c r="BNZ225" s="37"/>
      <c r="BOA225" s="37"/>
      <c r="BOB225" s="37"/>
      <c r="BOC225" s="37"/>
      <c r="BOD225" s="37"/>
      <c r="BOE225" s="37"/>
      <c r="BOF225" s="37"/>
      <c r="BOG225" s="37"/>
      <c r="BOH225" s="37"/>
      <c r="BOI225" s="37"/>
      <c r="BOJ225" s="37"/>
      <c r="BOK225" s="37"/>
      <c r="BOL225" s="37"/>
      <c r="BOM225" s="37"/>
      <c r="BON225" s="37"/>
      <c r="BOO225" s="37"/>
      <c r="BOP225" s="37"/>
      <c r="BOQ225" s="37"/>
      <c r="BOR225" s="37"/>
      <c r="BOS225" s="37"/>
      <c r="BOT225" s="37"/>
      <c r="BOU225" s="37"/>
      <c r="BOV225" s="37"/>
      <c r="BOW225" s="37"/>
      <c r="BOX225" s="37"/>
      <c r="BOY225" s="37"/>
      <c r="BOZ225" s="37"/>
      <c r="BPA225" s="37"/>
      <c r="BPB225" s="37"/>
      <c r="BPC225" s="37"/>
      <c r="BPD225" s="37"/>
      <c r="BPE225" s="37"/>
      <c r="BPF225" s="37"/>
      <c r="BPG225" s="37"/>
      <c r="BPH225" s="37"/>
      <c r="BPI225" s="37"/>
      <c r="BPJ225" s="37"/>
      <c r="BPK225" s="37"/>
      <c r="BPL225" s="37"/>
      <c r="BPM225" s="37"/>
      <c r="BPN225" s="37"/>
      <c r="BPO225" s="37"/>
      <c r="BPP225" s="37"/>
      <c r="BPQ225" s="37"/>
      <c r="BPR225" s="37"/>
      <c r="BPS225" s="37"/>
      <c r="BPT225" s="37"/>
      <c r="BPU225" s="37"/>
      <c r="BPV225" s="37"/>
      <c r="BPW225" s="37"/>
      <c r="BPX225" s="37"/>
      <c r="BPY225" s="37"/>
      <c r="BPZ225" s="37"/>
      <c r="BQA225" s="37"/>
      <c r="BQB225" s="37"/>
      <c r="BQC225" s="37"/>
      <c r="BQD225" s="37"/>
      <c r="BQE225" s="37"/>
      <c r="BQF225" s="37"/>
      <c r="BQG225" s="37"/>
      <c r="BQH225" s="37"/>
      <c r="BQI225" s="37"/>
      <c r="BQJ225" s="37"/>
      <c r="BQK225" s="37"/>
      <c r="BQL225" s="37"/>
      <c r="BQM225" s="37"/>
      <c r="BQN225" s="37"/>
      <c r="BQO225" s="37"/>
      <c r="BQP225" s="37"/>
      <c r="BQQ225" s="37"/>
      <c r="BQR225" s="37"/>
      <c r="BQS225" s="37"/>
      <c r="BQT225" s="37"/>
      <c r="BQU225" s="37"/>
      <c r="BQV225" s="37"/>
      <c r="BQW225" s="37"/>
      <c r="BQX225" s="37"/>
      <c r="BQY225" s="37"/>
      <c r="BQZ225" s="37"/>
      <c r="BRA225" s="37"/>
      <c r="BRB225" s="37"/>
      <c r="BRC225" s="37"/>
      <c r="BRD225" s="37"/>
      <c r="BRE225" s="37"/>
      <c r="BRF225" s="37"/>
      <c r="BRG225" s="37"/>
      <c r="BRH225" s="37"/>
      <c r="BRI225" s="37"/>
      <c r="BRJ225" s="37"/>
      <c r="BRK225" s="37"/>
      <c r="BRL225" s="37"/>
      <c r="BRM225" s="37"/>
      <c r="BRN225" s="37"/>
      <c r="BRO225" s="37"/>
      <c r="BRP225" s="37"/>
      <c r="BRQ225" s="37"/>
      <c r="BRR225" s="37"/>
      <c r="BRS225" s="37"/>
      <c r="BRT225" s="37"/>
      <c r="BRU225" s="37"/>
      <c r="BRV225" s="37"/>
      <c r="BRW225" s="37"/>
      <c r="BRX225" s="37"/>
      <c r="BRY225" s="37"/>
      <c r="BRZ225" s="37"/>
      <c r="BSA225" s="37"/>
      <c r="BSB225" s="37"/>
      <c r="BSC225" s="37"/>
      <c r="BSD225" s="37"/>
      <c r="BSE225" s="37"/>
      <c r="BSF225" s="37"/>
      <c r="BSG225" s="37"/>
      <c r="BSH225" s="37"/>
      <c r="BSI225" s="37"/>
      <c r="BSJ225" s="37"/>
      <c r="BSK225" s="37"/>
      <c r="BSL225" s="37"/>
      <c r="BSM225" s="37"/>
      <c r="BSN225" s="37"/>
      <c r="BSO225" s="37"/>
      <c r="BSP225" s="37"/>
      <c r="BSQ225" s="37"/>
      <c r="BSR225" s="37"/>
      <c r="BSS225" s="37"/>
      <c r="BST225" s="37"/>
      <c r="BSU225" s="37"/>
      <c r="BSV225" s="37"/>
      <c r="BSW225" s="37"/>
      <c r="BSX225" s="37"/>
      <c r="BSY225" s="37"/>
      <c r="BSZ225" s="37"/>
      <c r="BTA225" s="37"/>
      <c r="BTB225" s="37"/>
      <c r="BTC225" s="37"/>
      <c r="BTD225" s="37"/>
      <c r="BTE225" s="37"/>
      <c r="BTF225" s="37"/>
      <c r="BTG225" s="37"/>
      <c r="BTH225" s="37"/>
      <c r="BTI225" s="37"/>
      <c r="BTJ225" s="37"/>
      <c r="BTK225" s="37"/>
      <c r="BTL225" s="37"/>
      <c r="BTM225" s="37"/>
      <c r="BTN225" s="37"/>
      <c r="BTO225" s="37"/>
      <c r="BTP225" s="37"/>
      <c r="BTQ225" s="37"/>
      <c r="BTR225" s="37"/>
      <c r="BTS225" s="37"/>
      <c r="BTT225" s="37"/>
      <c r="BTU225" s="37"/>
      <c r="BTV225" s="37"/>
      <c r="BTW225" s="37"/>
      <c r="BTX225" s="37"/>
      <c r="BTY225" s="37"/>
      <c r="BTZ225" s="37"/>
      <c r="BUA225" s="37"/>
      <c r="BUB225" s="37"/>
      <c r="BUC225" s="37"/>
      <c r="BUD225" s="37"/>
      <c r="BUE225" s="37"/>
      <c r="BUF225" s="37"/>
      <c r="BUG225" s="37"/>
      <c r="BUH225" s="37"/>
      <c r="BUI225" s="37"/>
      <c r="BUJ225" s="37"/>
      <c r="BUK225" s="37"/>
      <c r="BUL225" s="37"/>
      <c r="BUM225" s="37"/>
      <c r="BUN225" s="37"/>
      <c r="BUO225" s="37"/>
      <c r="BUP225" s="37"/>
      <c r="BUQ225" s="37"/>
      <c r="BUR225" s="37"/>
      <c r="BUS225" s="37"/>
      <c r="BUT225" s="37"/>
      <c r="BUU225" s="37"/>
      <c r="BUV225" s="37"/>
      <c r="BUW225" s="37"/>
      <c r="BUX225" s="37"/>
      <c r="BUY225" s="37"/>
      <c r="BUZ225" s="37"/>
      <c r="BVA225" s="37"/>
      <c r="BVB225" s="37"/>
      <c r="BVC225" s="37"/>
      <c r="BVD225" s="37"/>
      <c r="BVE225" s="37"/>
      <c r="BVF225" s="37"/>
      <c r="BVG225" s="37"/>
      <c r="BVH225" s="37"/>
      <c r="BVI225" s="37"/>
      <c r="BVJ225" s="37"/>
      <c r="BVK225" s="37"/>
      <c r="BVL225" s="37"/>
      <c r="BVM225" s="37"/>
      <c r="BVN225" s="37"/>
      <c r="BVO225" s="37"/>
      <c r="BVP225" s="37"/>
      <c r="BVQ225" s="37"/>
      <c r="BVR225" s="37"/>
      <c r="BVS225" s="37"/>
      <c r="BVT225" s="37"/>
      <c r="BVU225" s="37"/>
      <c r="BVV225" s="37"/>
      <c r="BVW225" s="37"/>
      <c r="BVX225" s="37"/>
      <c r="BVY225" s="37"/>
      <c r="BVZ225" s="37"/>
      <c r="BWA225" s="37"/>
      <c r="BWB225" s="37"/>
      <c r="BWC225" s="37"/>
      <c r="BWD225" s="37"/>
      <c r="BWE225" s="37"/>
      <c r="BWF225" s="37"/>
      <c r="BWG225" s="37"/>
      <c r="BWH225" s="37"/>
      <c r="BWI225" s="37"/>
      <c r="BWJ225" s="37"/>
      <c r="BWK225" s="37"/>
      <c r="BWL225" s="37"/>
      <c r="BWM225" s="37"/>
      <c r="BWN225" s="37"/>
      <c r="BWO225" s="37"/>
      <c r="BWP225" s="37"/>
      <c r="BWQ225" s="37"/>
      <c r="BWR225" s="37"/>
      <c r="BWS225" s="37"/>
      <c r="BWT225" s="37"/>
      <c r="BWU225" s="37"/>
      <c r="BWV225" s="37"/>
      <c r="BWW225" s="37"/>
      <c r="BWX225" s="37"/>
      <c r="BWY225" s="37"/>
      <c r="BWZ225" s="37"/>
      <c r="BXA225" s="37"/>
      <c r="BXB225" s="37"/>
      <c r="BXC225" s="37"/>
      <c r="BXD225" s="37"/>
      <c r="BXE225" s="37"/>
      <c r="BXF225" s="37"/>
      <c r="BXG225" s="37"/>
      <c r="BXH225" s="37"/>
      <c r="BXI225" s="37"/>
      <c r="BXJ225" s="37"/>
      <c r="BXK225" s="37"/>
      <c r="BXL225" s="37"/>
      <c r="BXM225" s="37"/>
      <c r="BXN225" s="37"/>
      <c r="BXO225" s="37"/>
      <c r="BXP225" s="37"/>
      <c r="BXQ225" s="37"/>
      <c r="BXR225" s="37"/>
      <c r="BXS225" s="37"/>
      <c r="BXT225" s="37"/>
      <c r="BXU225" s="37"/>
      <c r="BXV225" s="37"/>
      <c r="BXW225" s="37"/>
      <c r="BXX225" s="37"/>
      <c r="BXY225" s="37"/>
      <c r="BXZ225" s="37"/>
      <c r="BYA225" s="37"/>
      <c r="BYB225" s="37"/>
      <c r="BYC225" s="37"/>
      <c r="BYD225" s="37"/>
      <c r="BYE225" s="37"/>
      <c r="BYF225" s="37"/>
      <c r="BYG225" s="37"/>
      <c r="BYH225" s="37"/>
      <c r="BYI225" s="37"/>
      <c r="BYJ225" s="37"/>
      <c r="BYK225" s="37"/>
      <c r="BYL225" s="37"/>
      <c r="BYM225" s="37"/>
      <c r="BYN225" s="37"/>
      <c r="BYO225" s="37"/>
      <c r="BYP225" s="37"/>
      <c r="BYQ225" s="37"/>
      <c r="BYR225" s="37"/>
      <c r="BYS225" s="37"/>
      <c r="BYT225" s="37"/>
      <c r="BYU225" s="37"/>
      <c r="BYV225" s="37"/>
      <c r="BYW225" s="37"/>
      <c r="BYX225" s="37"/>
      <c r="BYY225" s="37"/>
      <c r="BYZ225" s="37"/>
      <c r="BZA225" s="37"/>
      <c r="BZB225" s="37"/>
      <c r="BZC225" s="37"/>
      <c r="BZD225" s="37"/>
      <c r="BZE225" s="37"/>
      <c r="BZF225" s="37"/>
      <c r="BZG225" s="37"/>
      <c r="BZH225" s="37"/>
      <c r="BZI225" s="37"/>
      <c r="BZJ225" s="37"/>
      <c r="BZK225" s="37"/>
      <c r="BZL225" s="37"/>
      <c r="BZM225" s="37"/>
      <c r="BZN225" s="37"/>
      <c r="BZO225" s="37"/>
      <c r="BZP225" s="37"/>
      <c r="BZQ225" s="37"/>
      <c r="BZR225" s="37"/>
      <c r="BZS225" s="37"/>
      <c r="BZT225" s="37"/>
      <c r="BZU225" s="37"/>
      <c r="BZV225" s="37"/>
      <c r="BZW225" s="37"/>
      <c r="BZX225" s="37"/>
      <c r="BZY225" s="37"/>
      <c r="BZZ225" s="37"/>
      <c r="CAA225" s="37"/>
      <c r="CAB225" s="37"/>
      <c r="CAC225" s="37"/>
      <c r="CAD225" s="37"/>
      <c r="CAE225" s="37"/>
      <c r="CAF225" s="37"/>
      <c r="CAG225" s="37"/>
      <c r="CAH225" s="37"/>
      <c r="CAI225" s="37"/>
      <c r="CAJ225" s="37"/>
      <c r="CAK225" s="37"/>
      <c r="CAL225" s="37"/>
      <c r="CAM225" s="37"/>
      <c r="CAN225" s="37"/>
      <c r="CAO225" s="37"/>
      <c r="CAP225" s="37"/>
      <c r="CAQ225" s="37"/>
      <c r="CAR225" s="37"/>
      <c r="CAS225" s="37"/>
      <c r="CAT225" s="37"/>
      <c r="CAU225" s="37"/>
      <c r="CAV225" s="37"/>
      <c r="CAW225" s="37"/>
      <c r="CAX225" s="37"/>
      <c r="CAY225" s="37"/>
      <c r="CAZ225" s="37"/>
      <c r="CBA225" s="37"/>
      <c r="CBB225" s="37"/>
      <c r="CBC225" s="37"/>
      <c r="CBD225" s="37"/>
      <c r="CBE225" s="37"/>
      <c r="CBF225" s="37"/>
      <c r="CBG225" s="37"/>
      <c r="CBH225" s="37"/>
      <c r="CBI225" s="37"/>
      <c r="CBJ225" s="37"/>
      <c r="CBK225" s="37"/>
      <c r="CBL225" s="37"/>
      <c r="CBM225" s="37"/>
      <c r="CBN225" s="37"/>
      <c r="CBO225" s="37"/>
      <c r="CBP225" s="37"/>
      <c r="CBQ225" s="37"/>
      <c r="CBR225" s="37"/>
      <c r="CBS225" s="37"/>
      <c r="CBT225" s="37"/>
      <c r="CBU225" s="37"/>
      <c r="CBV225" s="37"/>
      <c r="CBW225" s="37"/>
      <c r="CBX225" s="37"/>
      <c r="CBY225" s="37"/>
      <c r="CBZ225" s="37"/>
      <c r="CCA225" s="37"/>
      <c r="CCB225" s="37"/>
      <c r="CCC225" s="37"/>
      <c r="CCD225" s="37"/>
      <c r="CCE225" s="37"/>
      <c r="CCF225" s="37"/>
      <c r="CCG225" s="37"/>
      <c r="CCH225" s="37"/>
      <c r="CCI225" s="37"/>
      <c r="CCJ225" s="37"/>
      <c r="CCK225" s="37"/>
      <c r="CCL225" s="37"/>
      <c r="CCM225" s="37"/>
      <c r="CCN225" s="37"/>
      <c r="CCO225" s="37"/>
      <c r="CCP225" s="37"/>
      <c r="CCQ225" s="37"/>
      <c r="CCR225" s="37"/>
      <c r="CCS225" s="37"/>
      <c r="CCT225" s="37"/>
      <c r="CCU225" s="37"/>
      <c r="CCV225" s="37"/>
      <c r="CCW225" s="37"/>
      <c r="CCX225" s="37"/>
      <c r="CCY225" s="37"/>
      <c r="CCZ225" s="37"/>
      <c r="CDA225" s="37"/>
      <c r="CDB225" s="37"/>
      <c r="CDC225" s="37"/>
      <c r="CDD225" s="37"/>
      <c r="CDE225" s="37"/>
      <c r="CDF225" s="37"/>
      <c r="CDG225" s="37"/>
      <c r="CDH225" s="37"/>
      <c r="CDI225" s="37"/>
      <c r="CDJ225" s="37"/>
      <c r="CDK225" s="37"/>
      <c r="CDL225" s="37"/>
      <c r="CDM225" s="37"/>
      <c r="CDN225" s="37"/>
      <c r="CDO225" s="37"/>
      <c r="CDP225" s="37"/>
      <c r="CDQ225" s="37"/>
      <c r="CDR225" s="37"/>
      <c r="CDS225" s="37"/>
      <c r="CDT225" s="37"/>
      <c r="CDU225" s="37"/>
      <c r="CDV225" s="37"/>
      <c r="CDW225" s="37"/>
      <c r="CDX225" s="37"/>
      <c r="CDY225" s="37"/>
      <c r="CDZ225" s="37"/>
      <c r="CEA225" s="37"/>
      <c r="CEB225" s="37"/>
      <c r="CEC225" s="37"/>
      <c r="CED225" s="37"/>
      <c r="CEE225" s="37"/>
      <c r="CEF225" s="37"/>
      <c r="CEG225" s="37"/>
      <c r="CEH225" s="37"/>
      <c r="CEI225" s="37"/>
      <c r="CEJ225" s="37"/>
      <c r="CEK225" s="37"/>
      <c r="CEL225" s="37"/>
      <c r="CEM225" s="37"/>
      <c r="CEN225" s="37"/>
      <c r="CEO225" s="37"/>
      <c r="CEP225" s="37"/>
      <c r="CEQ225" s="37"/>
      <c r="CER225" s="37"/>
      <c r="CES225" s="37"/>
      <c r="CET225" s="37"/>
      <c r="CEU225" s="37"/>
      <c r="CEV225" s="37"/>
      <c r="CEW225" s="37"/>
      <c r="CEX225" s="37"/>
      <c r="CEY225" s="37"/>
      <c r="CEZ225" s="37"/>
      <c r="CFA225" s="37"/>
      <c r="CFB225" s="37"/>
      <c r="CFC225" s="37"/>
      <c r="CFD225" s="37"/>
      <c r="CFE225" s="37"/>
      <c r="CFF225" s="37"/>
      <c r="CFG225" s="37"/>
      <c r="CFH225" s="37"/>
      <c r="CFI225" s="37"/>
      <c r="CFJ225" s="37"/>
      <c r="CFK225" s="37"/>
      <c r="CFL225" s="37"/>
      <c r="CFM225" s="37"/>
      <c r="CFN225" s="37"/>
      <c r="CFO225" s="37"/>
      <c r="CFP225" s="37"/>
      <c r="CFQ225" s="37"/>
      <c r="CFR225" s="37"/>
      <c r="CFS225" s="37"/>
      <c r="CFT225" s="37"/>
      <c r="CFU225" s="37"/>
      <c r="CFV225" s="37"/>
      <c r="CFW225" s="37"/>
      <c r="CFX225" s="37"/>
      <c r="CFY225" s="37"/>
      <c r="CFZ225" s="37"/>
      <c r="CGA225" s="37"/>
      <c r="CGB225" s="37"/>
      <c r="CGC225" s="37"/>
      <c r="CGD225" s="37"/>
      <c r="CGE225" s="37"/>
      <c r="CGF225" s="37"/>
      <c r="CGG225" s="37"/>
      <c r="CGH225" s="37"/>
      <c r="CGI225" s="37"/>
      <c r="CGJ225" s="37"/>
      <c r="CGK225" s="37"/>
      <c r="CGL225" s="37"/>
      <c r="CGM225" s="37"/>
      <c r="CGN225" s="37"/>
      <c r="CGO225" s="37"/>
      <c r="CGP225" s="37"/>
      <c r="CGQ225" s="37"/>
      <c r="CGR225" s="37"/>
      <c r="CGS225" s="37"/>
      <c r="CGT225" s="37"/>
      <c r="CGU225" s="37"/>
      <c r="CGV225" s="37"/>
      <c r="CGW225" s="37"/>
      <c r="CGX225" s="37"/>
      <c r="CGY225" s="37"/>
      <c r="CGZ225" s="37"/>
      <c r="CHA225" s="37"/>
      <c r="CHB225" s="37"/>
      <c r="CHC225" s="37"/>
      <c r="CHD225" s="37"/>
      <c r="CHE225" s="37"/>
      <c r="CHF225" s="37"/>
      <c r="CHG225" s="37"/>
      <c r="CHH225" s="37"/>
      <c r="CHI225" s="37"/>
      <c r="CHJ225" s="37"/>
      <c r="CHK225" s="37"/>
      <c r="CHL225" s="37"/>
      <c r="CHM225" s="37"/>
      <c r="CHN225" s="37"/>
      <c r="CHO225" s="37"/>
      <c r="CHP225" s="37"/>
      <c r="CHQ225" s="37"/>
      <c r="CHR225" s="37"/>
      <c r="CHS225" s="37"/>
      <c r="CHT225" s="37"/>
      <c r="CHU225" s="37"/>
      <c r="CHV225" s="37"/>
      <c r="CHW225" s="37"/>
      <c r="CHX225" s="37"/>
      <c r="CHY225" s="37"/>
      <c r="CHZ225" s="37"/>
      <c r="CIA225" s="37"/>
      <c r="CIB225" s="37"/>
      <c r="CIC225" s="37"/>
      <c r="CID225" s="37"/>
      <c r="CIE225" s="37"/>
      <c r="CIF225" s="37"/>
      <c r="CIG225" s="37"/>
      <c r="CIH225" s="37"/>
      <c r="CII225" s="37"/>
      <c r="CIJ225" s="37"/>
      <c r="CIK225" s="37"/>
      <c r="CIL225" s="37"/>
      <c r="CIM225" s="37"/>
      <c r="CIN225" s="37"/>
      <c r="CIO225" s="37"/>
      <c r="CIP225" s="37"/>
      <c r="CIQ225" s="37"/>
      <c r="CIR225" s="37"/>
      <c r="CIS225" s="37"/>
      <c r="CIT225" s="37"/>
      <c r="CIU225" s="37"/>
      <c r="CIV225" s="37"/>
      <c r="CIW225" s="37"/>
      <c r="CIX225" s="37"/>
      <c r="CIY225" s="37"/>
      <c r="CIZ225" s="37"/>
      <c r="CJA225" s="37"/>
      <c r="CJB225" s="37"/>
      <c r="CJC225" s="37"/>
      <c r="CJD225" s="37"/>
      <c r="CJE225" s="37"/>
      <c r="CJF225" s="37"/>
      <c r="CJG225" s="37"/>
      <c r="CJH225" s="37"/>
      <c r="CJI225" s="37"/>
      <c r="CJJ225" s="37"/>
      <c r="CJK225" s="37"/>
      <c r="CJL225" s="37"/>
      <c r="CJM225" s="37"/>
      <c r="CJN225" s="37"/>
      <c r="CJO225" s="37"/>
      <c r="CJP225" s="37"/>
      <c r="CJQ225" s="37"/>
      <c r="CJR225" s="37"/>
      <c r="CJS225" s="37"/>
      <c r="CJT225" s="37"/>
      <c r="CJU225" s="37"/>
      <c r="CJV225" s="37"/>
      <c r="CJW225" s="37"/>
      <c r="CJX225" s="37"/>
      <c r="CJY225" s="37"/>
      <c r="CJZ225" s="37"/>
      <c r="CKA225" s="37"/>
      <c r="CKB225" s="37"/>
      <c r="CKC225" s="37"/>
      <c r="CKD225" s="37"/>
      <c r="CKE225" s="37"/>
      <c r="CKF225" s="37"/>
      <c r="CKG225" s="37"/>
      <c r="CKH225" s="37"/>
      <c r="CKI225" s="37"/>
      <c r="CKJ225" s="37"/>
      <c r="CKK225" s="37"/>
      <c r="CKL225" s="37"/>
      <c r="CKM225" s="37"/>
      <c r="CKN225" s="37"/>
      <c r="CKO225" s="37"/>
      <c r="CKP225" s="37"/>
      <c r="CKQ225" s="37"/>
      <c r="CKR225" s="37"/>
      <c r="CKS225" s="37"/>
      <c r="CKT225" s="37"/>
      <c r="CKU225" s="37"/>
      <c r="CKV225" s="37"/>
      <c r="CKW225" s="37"/>
      <c r="CKX225" s="37"/>
      <c r="CKY225" s="37"/>
      <c r="CKZ225" s="37"/>
      <c r="CLA225" s="37"/>
      <c r="CLB225" s="37"/>
      <c r="CLC225" s="37"/>
      <c r="CLD225" s="37"/>
      <c r="CLE225" s="37"/>
      <c r="CLF225" s="37"/>
      <c r="CLG225" s="37"/>
      <c r="CLH225" s="37"/>
      <c r="CLI225" s="37"/>
      <c r="CLJ225" s="37"/>
      <c r="CLK225" s="37"/>
      <c r="CLL225" s="37"/>
      <c r="CLM225" s="37"/>
      <c r="CLN225" s="37"/>
      <c r="CLO225" s="37"/>
      <c r="CLP225" s="37"/>
      <c r="CLQ225" s="37"/>
      <c r="CLR225" s="37"/>
      <c r="CLS225" s="37"/>
      <c r="CLT225" s="37"/>
      <c r="CLU225" s="37"/>
      <c r="CLV225" s="37"/>
      <c r="CLW225" s="37"/>
      <c r="CLX225" s="37"/>
      <c r="CLY225" s="37"/>
      <c r="CLZ225" s="37"/>
      <c r="CMA225" s="37"/>
      <c r="CMB225" s="37"/>
      <c r="CMC225" s="37"/>
      <c r="CMD225" s="37"/>
      <c r="CME225" s="37"/>
      <c r="CMF225" s="37"/>
      <c r="CMG225" s="37"/>
      <c r="CMH225" s="37"/>
      <c r="CMI225" s="37"/>
      <c r="CMJ225" s="37"/>
      <c r="CMK225" s="37"/>
      <c r="CML225" s="37"/>
      <c r="CMM225" s="37"/>
      <c r="CMN225" s="37"/>
      <c r="CMO225" s="37"/>
      <c r="CMP225" s="37"/>
      <c r="CMQ225" s="37"/>
      <c r="CMR225" s="37"/>
      <c r="CMS225" s="37"/>
      <c r="CMT225" s="37"/>
      <c r="CMU225" s="37"/>
      <c r="CMV225" s="37"/>
      <c r="CMW225" s="37"/>
      <c r="CMX225" s="37"/>
      <c r="CMY225" s="37"/>
      <c r="CMZ225" s="37"/>
      <c r="CNA225" s="37"/>
      <c r="CNB225" s="37"/>
      <c r="CNC225" s="37"/>
      <c r="CND225" s="37"/>
      <c r="CNE225" s="37"/>
      <c r="CNF225" s="37"/>
      <c r="CNG225" s="37"/>
      <c r="CNH225" s="37"/>
      <c r="CNI225" s="37"/>
      <c r="CNJ225" s="37"/>
      <c r="CNK225" s="37"/>
      <c r="CNL225" s="37"/>
      <c r="CNM225" s="37"/>
      <c r="CNN225" s="37"/>
      <c r="CNO225" s="37"/>
      <c r="CNP225" s="37"/>
      <c r="CNQ225" s="37"/>
      <c r="CNR225" s="37"/>
      <c r="CNS225" s="37"/>
      <c r="CNT225" s="37"/>
      <c r="CNU225" s="37"/>
      <c r="CNV225" s="37"/>
      <c r="CNW225" s="37"/>
      <c r="CNX225" s="37"/>
      <c r="CNY225" s="37"/>
      <c r="CNZ225" s="37"/>
      <c r="COA225" s="37"/>
      <c r="COB225" s="37"/>
      <c r="COC225" s="37"/>
      <c r="COD225" s="37"/>
      <c r="COE225" s="37"/>
      <c r="COF225" s="37"/>
      <c r="COG225" s="37"/>
      <c r="COH225" s="37"/>
      <c r="COI225" s="37"/>
      <c r="COJ225" s="37"/>
      <c r="COK225" s="37"/>
      <c r="COL225" s="37"/>
      <c r="COM225" s="37"/>
      <c r="CON225" s="37"/>
      <c r="COO225" s="37"/>
      <c r="COP225" s="37"/>
      <c r="COQ225" s="37"/>
      <c r="COR225" s="37"/>
      <c r="COS225" s="37"/>
      <c r="COT225" s="37"/>
      <c r="COU225" s="37"/>
      <c r="COV225" s="37"/>
      <c r="COW225" s="37"/>
      <c r="COX225" s="37"/>
      <c r="COY225" s="37"/>
      <c r="COZ225" s="37"/>
      <c r="CPA225" s="37"/>
      <c r="CPB225" s="37"/>
      <c r="CPC225" s="37"/>
      <c r="CPD225" s="37"/>
      <c r="CPE225" s="37"/>
      <c r="CPF225" s="37"/>
      <c r="CPG225" s="37"/>
      <c r="CPH225" s="37"/>
      <c r="CPI225" s="37"/>
      <c r="CPJ225" s="37"/>
      <c r="CPK225" s="37"/>
      <c r="CPL225" s="37"/>
      <c r="CPM225" s="37"/>
      <c r="CPN225" s="37"/>
      <c r="CPO225" s="37"/>
      <c r="CPP225" s="37"/>
      <c r="CPQ225" s="37"/>
      <c r="CPR225" s="37"/>
      <c r="CPS225" s="37"/>
      <c r="CPT225" s="37"/>
      <c r="CPU225" s="37"/>
      <c r="CPV225" s="37"/>
      <c r="CPW225" s="37"/>
      <c r="CPX225" s="37"/>
      <c r="CPY225" s="37"/>
      <c r="CPZ225" s="37"/>
      <c r="CQA225" s="37"/>
      <c r="CQB225" s="37"/>
      <c r="CQC225" s="37"/>
      <c r="CQD225" s="37"/>
      <c r="CQE225" s="37"/>
      <c r="CQF225" s="37"/>
      <c r="CQG225" s="37"/>
      <c r="CQH225" s="37"/>
      <c r="CQI225" s="37"/>
      <c r="CQJ225" s="37"/>
      <c r="CQK225" s="37"/>
      <c r="CQL225" s="37"/>
      <c r="CQM225" s="37"/>
      <c r="CQN225" s="37"/>
      <c r="CQO225" s="37"/>
      <c r="CQP225" s="37"/>
      <c r="CQQ225" s="37"/>
      <c r="CQR225" s="37"/>
      <c r="CQS225" s="37"/>
      <c r="CQT225" s="37"/>
      <c r="CQU225" s="37"/>
      <c r="CQV225" s="37"/>
      <c r="CQW225" s="37"/>
      <c r="CQX225" s="37"/>
      <c r="CQY225" s="37"/>
      <c r="CQZ225" s="37"/>
      <c r="CRA225" s="37"/>
      <c r="CRB225" s="37"/>
      <c r="CRC225" s="37"/>
      <c r="CRD225" s="37"/>
      <c r="CRE225" s="37"/>
      <c r="CRF225" s="37"/>
      <c r="CRG225" s="37"/>
      <c r="CRH225" s="37"/>
      <c r="CRI225" s="37"/>
      <c r="CRJ225" s="37"/>
      <c r="CRK225" s="37"/>
      <c r="CRL225" s="37"/>
      <c r="CRM225" s="37"/>
      <c r="CRN225" s="37"/>
      <c r="CRO225" s="37"/>
      <c r="CRP225" s="37"/>
      <c r="CRQ225" s="37"/>
      <c r="CRR225" s="37"/>
      <c r="CRS225" s="37"/>
      <c r="CRT225" s="37"/>
      <c r="CRU225" s="37"/>
      <c r="CRV225" s="37"/>
      <c r="CRW225" s="37"/>
      <c r="CRX225" s="37"/>
      <c r="CRY225" s="37"/>
      <c r="CRZ225" s="37"/>
      <c r="CSA225" s="37"/>
      <c r="CSB225" s="37"/>
      <c r="CSC225" s="37"/>
      <c r="CSD225" s="37"/>
      <c r="CSE225" s="37"/>
      <c r="CSF225" s="37"/>
      <c r="CSG225" s="37"/>
      <c r="CSH225" s="37"/>
      <c r="CSI225" s="37"/>
      <c r="CSJ225" s="37"/>
      <c r="CSK225" s="37"/>
      <c r="CSL225" s="37"/>
      <c r="CSM225" s="37"/>
      <c r="CSN225" s="37"/>
      <c r="CSO225" s="37"/>
      <c r="CSP225" s="37"/>
      <c r="CSQ225" s="37"/>
      <c r="CSR225" s="37"/>
      <c r="CSS225" s="37"/>
      <c r="CST225" s="37"/>
      <c r="CSU225" s="37"/>
      <c r="CSV225" s="37"/>
      <c r="CSW225" s="37"/>
      <c r="CSX225" s="37"/>
      <c r="CSY225" s="37"/>
      <c r="CSZ225" s="37"/>
      <c r="CTA225" s="37"/>
      <c r="CTB225" s="37"/>
      <c r="CTC225" s="37"/>
      <c r="CTD225" s="37"/>
      <c r="CTE225" s="37"/>
      <c r="CTF225" s="37"/>
      <c r="CTG225" s="37"/>
      <c r="CTH225" s="37"/>
      <c r="CTI225" s="37"/>
      <c r="CTJ225" s="37"/>
      <c r="CTK225" s="37"/>
      <c r="CTL225" s="37"/>
      <c r="CTM225" s="37"/>
      <c r="CTN225" s="37"/>
      <c r="CTO225" s="37"/>
      <c r="CTP225" s="37"/>
      <c r="CTQ225" s="37"/>
      <c r="CTR225" s="37"/>
      <c r="CTS225" s="37"/>
      <c r="CTT225" s="37"/>
      <c r="CTU225" s="37"/>
      <c r="CTV225" s="37"/>
      <c r="CTW225" s="37"/>
      <c r="CTX225" s="37"/>
      <c r="CTY225" s="37"/>
      <c r="CTZ225" s="37"/>
      <c r="CUA225" s="37"/>
      <c r="CUB225" s="37"/>
      <c r="CUC225" s="37"/>
      <c r="CUD225" s="37"/>
      <c r="CUE225" s="37"/>
      <c r="CUF225" s="37"/>
      <c r="CUG225" s="37"/>
      <c r="CUH225" s="37"/>
      <c r="CUI225" s="37"/>
      <c r="CUJ225" s="37"/>
      <c r="CUK225" s="37"/>
      <c r="CUL225" s="37"/>
      <c r="CUM225" s="37"/>
      <c r="CUN225" s="37"/>
      <c r="CUO225" s="37"/>
      <c r="CUP225" s="37"/>
      <c r="CUQ225" s="37"/>
      <c r="CUR225" s="37"/>
      <c r="CUS225" s="37"/>
      <c r="CUT225" s="37"/>
      <c r="CUU225" s="37"/>
      <c r="CUV225" s="37"/>
      <c r="CUW225" s="37"/>
      <c r="CUX225" s="37"/>
      <c r="CUY225" s="37"/>
      <c r="CUZ225" s="37"/>
      <c r="CVA225" s="37"/>
      <c r="CVB225" s="37"/>
      <c r="CVC225" s="37"/>
      <c r="CVD225" s="37"/>
      <c r="CVE225" s="37"/>
      <c r="CVF225" s="37"/>
      <c r="CVG225" s="37"/>
      <c r="CVH225" s="37"/>
      <c r="CVI225" s="37"/>
      <c r="CVJ225" s="37"/>
      <c r="CVK225" s="37"/>
      <c r="CVL225" s="37"/>
      <c r="CVM225" s="37"/>
      <c r="CVN225" s="37"/>
      <c r="CVO225" s="37"/>
      <c r="CVP225" s="37"/>
      <c r="CVQ225" s="37"/>
      <c r="CVR225" s="37"/>
      <c r="CVS225" s="37"/>
      <c r="CVT225" s="37"/>
      <c r="CVU225" s="37"/>
      <c r="CVV225" s="37"/>
      <c r="CVW225" s="37"/>
      <c r="CVX225" s="37"/>
      <c r="CVY225" s="37"/>
      <c r="CVZ225" s="37"/>
      <c r="CWA225" s="37"/>
      <c r="CWB225" s="37"/>
      <c r="CWC225" s="37"/>
      <c r="CWD225" s="37"/>
      <c r="CWE225" s="37"/>
      <c r="CWF225" s="37"/>
      <c r="CWG225" s="37"/>
      <c r="CWH225" s="37"/>
      <c r="CWI225" s="37"/>
      <c r="CWJ225" s="37"/>
      <c r="CWK225" s="37"/>
      <c r="CWL225" s="37"/>
      <c r="CWM225" s="37"/>
      <c r="CWN225" s="37"/>
      <c r="CWO225" s="37"/>
      <c r="CWP225" s="37"/>
      <c r="CWQ225" s="37"/>
      <c r="CWR225" s="37"/>
      <c r="CWS225" s="37"/>
      <c r="CWT225" s="37"/>
      <c r="CWU225" s="37"/>
      <c r="CWV225" s="37"/>
      <c r="CWW225" s="37"/>
      <c r="CWX225" s="37"/>
      <c r="CWY225" s="37"/>
      <c r="CWZ225" s="37"/>
      <c r="CXA225" s="37"/>
      <c r="CXB225" s="37"/>
      <c r="CXC225" s="37"/>
      <c r="CXD225" s="37"/>
      <c r="CXE225" s="37"/>
      <c r="CXF225" s="37"/>
      <c r="CXG225" s="37"/>
      <c r="CXH225" s="37"/>
      <c r="CXI225" s="37"/>
      <c r="CXJ225" s="37"/>
      <c r="CXK225" s="37"/>
      <c r="CXL225" s="37"/>
      <c r="CXM225" s="37"/>
      <c r="CXN225" s="37"/>
      <c r="CXO225" s="37"/>
      <c r="CXP225" s="37"/>
      <c r="CXQ225" s="37"/>
      <c r="CXR225" s="37"/>
      <c r="CXS225" s="37"/>
      <c r="CXT225" s="37"/>
      <c r="CXU225" s="37"/>
      <c r="CXV225" s="37"/>
      <c r="CXW225" s="37"/>
      <c r="CXX225" s="37"/>
      <c r="CXY225" s="37"/>
      <c r="CXZ225" s="37"/>
      <c r="CYA225" s="37"/>
      <c r="CYB225" s="37"/>
      <c r="CYC225" s="37"/>
      <c r="CYD225" s="37"/>
      <c r="CYE225" s="37"/>
      <c r="CYF225" s="37"/>
      <c r="CYG225" s="37"/>
      <c r="CYH225" s="37"/>
      <c r="CYI225" s="37"/>
      <c r="CYJ225" s="37"/>
      <c r="CYK225" s="37"/>
      <c r="CYL225" s="37"/>
      <c r="CYM225" s="37"/>
      <c r="CYN225" s="37"/>
      <c r="CYO225" s="37"/>
      <c r="CYP225" s="37"/>
      <c r="CYQ225" s="37"/>
      <c r="CYR225" s="37"/>
      <c r="CYS225" s="37"/>
      <c r="CYT225" s="37"/>
      <c r="CYU225" s="37"/>
      <c r="CYV225" s="37"/>
      <c r="CYW225" s="37"/>
      <c r="CYX225" s="37"/>
      <c r="CYY225" s="37"/>
      <c r="CYZ225" s="37"/>
      <c r="CZA225" s="37"/>
      <c r="CZB225" s="37"/>
      <c r="CZC225" s="37"/>
      <c r="CZD225" s="37"/>
      <c r="CZE225" s="37"/>
      <c r="CZF225" s="37"/>
      <c r="CZG225" s="37"/>
      <c r="CZH225" s="37"/>
      <c r="CZI225" s="37"/>
      <c r="CZJ225" s="37"/>
      <c r="CZK225" s="37"/>
      <c r="CZL225" s="37"/>
      <c r="CZM225" s="37"/>
      <c r="CZN225" s="37"/>
      <c r="CZO225" s="37"/>
      <c r="CZP225" s="37"/>
      <c r="CZQ225" s="37"/>
      <c r="CZR225" s="37"/>
      <c r="CZS225" s="37"/>
      <c r="CZT225" s="37"/>
      <c r="CZU225" s="37"/>
      <c r="CZV225" s="37"/>
      <c r="CZW225" s="37"/>
      <c r="CZX225" s="37"/>
      <c r="CZY225" s="37"/>
      <c r="CZZ225" s="37"/>
      <c r="DAA225" s="37"/>
      <c r="DAB225" s="37"/>
      <c r="DAC225" s="37"/>
      <c r="DAD225" s="37"/>
      <c r="DAE225" s="37"/>
      <c r="DAF225" s="37"/>
      <c r="DAG225" s="37"/>
      <c r="DAH225" s="37"/>
      <c r="DAI225" s="37"/>
      <c r="DAJ225" s="37"/>
      <c r="DAK225" s="37"/>
      <c r="DAL225" s="37"/>
      <c r="DAM225" s="37"/>
      <c r="DAN225" s="37"/>
      <c r="DAO225" s="37"/>
      <c r="DAP225" s="37"/>
      <c r="DAQ225" s="37"/>
      <c r="DAR225" s="37"/>
      <c r="DAS225" s="37"/>
      <c r="DAT225" s="37"/>
      <c r="DAU225" s="37"/>
      <c r="DAV225" s="37"/>
      <c r="DAW225" s="37"/>
      <c r="DAX225" s="37"/>
      <c r="DAY225" s="37"/>
      <c r="DAZ225" s="37"/>
      <c r="DBA225" s="37"/>
      <c r="DBB225" s="37"/>
      <c r="DBC225" s="37"/>
      <c r="DBD225" s="37"/>
      <c r="DBE225" s="37"/>
      <c r="DBF225" s="37"/>
      <c r="DBG225" s="37"/>
      <c r="DBH225" s="37"/>
      <c r="DBI225" s="37"/>
      <c r="DBJ225" s="37"/>
      <c r="DBK225" s="37"/>
      <c r="DBL225" s="37"/>
      <c r="DBM225" s="37"/>
      <c r="DBN225" s="37"/>
      <c r="DBO225" s="37"/>
      <c r="DBP225" s="37"/>
      <c r="DBQ225" s="37"/>
      <c r="DBR225" s="37"/>
      <c r="DBS225" s="37"/>
      <c r="DBT225" s="37"/>
      <c r="DBU225" s="37"/>
      <c r="DBV225" s="37"/>
      <c r="DBW225" s="37"/>
      <c r="DBX225" s="37"/>
      <c r="DBY225" s="37"/>
      <c r="DBZ225" s="37"/>
      <c r="DCA225" s="37"/>
      <c r="DCB225" s="37"/>
      <c r="DCC225" s="37"/>
      <c r="DCD225" s="37"/>
      <c r="DCE225" s="37"/>
      <c r="DCF225" s="37"/>
      <c r="DCG225" s="37"/>
      <c r="DCH225" s="37"/>
      <c r="DCI225" s="37"/>
      <c r="DCJ225" s="37"/>
      <c r="DCK225" s="37"/>
      <c r="DCL225" s="37"/>
      <c r="DCM225" s="37"/>
      <c r="DCN225" s="37"/>
      <c r="DCO225" s="37"/>
      <c r="DCP225" s="37"/>
      <c r="DCQ225" s="37"/>
      <c r="DCR225" s="37"/>
      <c r="DCS225" s="37"/>
      <c r="DCT225" s="37"/>
      <c r="DCU225" s="37"/>
      <c r="DCV225" s="37"/>
      <c r="DCW225" s="37"/>
      <c r="DCX225" s="37"/>
      <c r="DCY225" s="37"/>
      <c r="DCZ225" s="37"/>
      <c r="DDA225" s="37"/>
      <c r="DDB225" s="37"/>
      <c r="DDC225" s="37"/>
      <c r="DDD225" s="37"/>
      <c r="DDE225" s="37"/>
      <c r="DDF225" s="37"/>
      <c r="DDG225" s="37"/>
      <c r="DDH225" s="37"/>
      <c r="DDI225" s="37"/>
      <c r="DDJ225" s="37"/>
      <c r="DDK225" s="37"/>
      <c r="DDL225" s="37"/>
      <c r="DDM225" s="37"/>
      <c r="DDN225" s="37"/>
      <c r="DDO225" s="37"/>
      <c r="DDP225" s="37"/>
      <c r="DDQ225" s="37"/>
      <c r="DDR225" s="37"/>
      <c r="DDS225" s="37"/>
      <c r="DDT225" s="37"/>
      <c r="DDU225" s="37"/>
      <c r="DDV225" s="37"/>
      <c r="DDW225" s="37"/>
      <c r="DDX225" s="37"/>
      <c r="DDY225" s="37"/>
      <c r="DDZ225" s="37"/>
      <c r="DEA225" s="37"/>
      <c r="DEB225" s="37"/>
      <c r="DEC225" s="37"/>
      <c r="DED225" s="37"/>
      <c r="DEE225" s="37"/>
      <c r="DEF225" s="37"/>
      <c r="DEG225" s="37"/>
      <c r="DEH225" s="37"/>
      <c r="DEI225" s="37"/>
      <c r="DEJ225" s="37"/>
      <c r="DEK225" s="37"/>
      <c r="DEL225" s="37"/>
      <c r="DEM225" s="37"/>
      <c r="DEN225" s="37"/>
      <c r="DEO225" s="37"/>
      <c r="DEP225" s="37"/>
      <c r="DEQ225" s="37"/>
      <c r="DER225" s="37"/>
      <c r="DES225" s="37"/>
      <c r="DET225" s="37"/>
      <c r="DEU225" s="37"/>
      <c r="DEV225" s="37"/>
      <c r="DEW225" s="37"/>
      <c r="DEX225" s="37"/>
      <c r="DEY225" s="37"/>
      <c r="DEZ225" s="37"/>
      <c r="DFA225" s="37"/>
      <c r="DFB225" s="37"/>
      <c r="DFC225" s="37"/>
      <c r="DFD225" s="37"/>
      <c r="DFE225" s="37"/>
      <c r="DFF225" s="37"/>
      <c r="DFG225" s="37"/>
      <c r="DFH225" s="37"/>
      <c r="DFI225" s="37"/>
      <c r="DFJ225" s="37"/>
      <c r="DFK225" s="37"/>
      <c r="DFL225" s="37"/>
      <c r="DFM225" s="37"/>
      <c r="DFN225" s="37"/>
      <c r="DFO225" s="37"/>
      <c r="DFP225" s="37"/>
      <c r="DFQ225" s="37"/>
      <c r="DFR225" s="37"/>
      <c r="DFS225" s="37"/>
      <c r="DFT225" s="37"/>
      <c r="DFU225" s="37"/>
      <c r="DFV225" s="37"/>
      <c r="DFW225" s="37"/>
      <c r="DFX225" s="37"/>
      <c r="DFY225" s="37"/>
      <c r="DFZ225" s="37"/>
      <c r="DGA225" s="37"/>
      <c r="DGB225" s="37"/>
      <c r="DGC225" s="37"/>
      <c r="DGD225" s="37"/>
      <c r="DGE225" s="37"/>
      <c r="DGF225" s="37"/>
      <c r="DGG225" s="37"/>
      <c r="DGH225" s="37"/>
      <c r="DGI225" s="37"/>
      <c r="DGJ225" s="37"/>
      <c r="DGK225" s="37"/>
      <c r="DGL225" s="37"/>
      <c r="DGM225" s="37"/>
      <c r="DGN225" s="37"/>
      <c r="DGO225" s="37"/>
      <c r="DGP225" s="37"/>
      <c r="DGQ225" s="37"/>
      <c r="DGR225" s="37"/>
      <c r="DGS225" s="37"/>
      <c r="DGT225" s="37"/>
      <c r="DGU225" s="37"/>
      <c r="DGV225" s="37"/>
      <c r="DGW225" s="37"/>
      <c r="DGX225" s="37"/>
      <c r="DGY225" s="37"/>
      <c r="DGZ225" s="37"/>
      <c r="DHA225" s="37"/>
      <c r="DHB225" s="37"/>
      <c r="DHC225" s="37"/>
      <c r="DHD225" s="37"/>
      <c r="DHE225" s="37"/>
      <c r="DHF225" s="37"/>
      <c r="DHG225" s="37"/>
      <c r="DHH225" s="37"/>
      <c r="DHI225" s="37"/>
      <c r="DHJ225" s="37"/>
      <c r="DHK225" s="37"/>
      <c r="DHL225" s="37"/>
      <c r="DHM225" s="37"/>
      <c r="DHN225" s="37"/>
      <c r="DHO225" s="37"/>
      <c r="DHP225" s="37"/>
      <c r="DHQ225" s="37"/>
      <c r="DHR225" s="37"/>
      <c r="DHS225" s="37"/>
      <c r="DHT225" s="37"/>
      <c r="DHU225" s="37"/>
      <c r="DHV225" s="37"/>
      <c r="DHW225" s="37"/>
      <c r="DHX225" s="37"/>
      <c r="DHY225" s="37"/>
      <c r="DHZ225" s="37"/>
      <c r="DIA225" s="37"/>
      <c r="DIB225" s="37"/>
      <c r="DIC225" s="37"/>
      <c r="DID225" s="37"/>
      <c r="DIE225" s="37"/>
      <c r="DIF225" s="37"/>
      <c r="DIG225" s="37"/>
      <c r="DIH225" s="37"/>
      <c r="DII225" s="37"/>
      <c r="DIJ225" s="37"/>
      <c r="DIK225" s="37"/>
      <c r="DIL225" s="37"/>
      <c r="DIM225" s="37"/>
      <c r="DIN225" s="37"/>
      <c r="DIO225" s="37"/>
      <c r="DIP225" s="37"/>
      <c r="DIQ225" s="37"/>
      <c r="DIR225" s="37"/>
      <c r="DIS225" s="37"/>
      <c r="DIT225" s="37"/>
      <c r="DIU225" s="37"/>
      <c r="DIV225" s="37"/>
      <c r="DIW225" s="37"/>
      <c r="DIX225" s="37"/>
      <c r="DIY225" s="37"/>
      <c r="DIZ225" s="37"/>
      <c r="DJA225" s="37"/>
      <c r="DJB225" s="37"/>
      <c r="DJC225" s="37"/>
      <c r="DJD225" s="37"/>
      <c r="DJE225" s="37"/>
      <c r="DJF225" s="37"/>
      <c r="DJG225" s="37"/>
      <c r="DJH225" s="37"/>
      <c r="DJI225" s="37"/>
      <c r="DJJ225" s="37"/>
      <c r="DJK225" s="37"/>
      <c r="DJL225" s="37"/>
      <c r="DJM225" s="37"/>
      <c r="DJN225" s="37"/>
      <c r="DJO225" s="37"/>
      <c r="DJP225" s="37"/>
      <c r="DJQ225" s="37"/>
      <c r="DJR225" s="37"/>
      <c r="DJS225" s="37"/>
      <c r="DJT225" s="37"/>
      <c r="DJU225" s="37"/>
      <c r="DJV225" s="37"/>
      <c r="DJW225" s="37"/>
      <c r="DJX225" s="37"/>
      <c r="DJY225" s="37"/>
      <c r="DJZ225" s="37"/>
      <c r="DKA225" s="37"/>
      <c r="DKB225" s="37"/>
      <c r="DKC225" s="37"/>
      <c r="DKD225" s="37"/>
      <c r="DKE225" s="37"/>
      <c r="DKF225" s="37"/>
      <c r="DKG225" s="37"/>
      <c r="DKH225" s="37"/>
      <c r="DKI225" s="37"/>
      <c r="DKJ225" s="37"/>
      <c r="DKK225" s="37"/>
      <c r="DKL225" s="37"/>
      <c r="DKM225" s="37"/>
      <c r="DKN225" s="37"/>
      <c r="DKO225" s="37"/>
      <c r="DKP225" s="37"/>
      <c r="DKQ225" s="37"/>
      <c r="DKR225" s="37"/>
      <c r="DKS225" s="37"/>
      <c r="DKT225" s="37"/>
      <c r="DKU225" s="37"/>
      <c r="DKV225" s="37"/>
      <c r="DKW225" s="37"/>
      <c r="DKX225" s="37"/>
      <c r="DKY225" s="37"/>
      <c r="DKZ225" s="37"/>
      <c r="DLA225" s="37"/>
      <c r="DLB225" s="37"/>
      <c r="DLC225" s="37"/>
      <c r="DLD225" s="37"/>
      <c r="DLE225" s="37"/>
      <c r="DLF225" s="37"/>
      <c r="DLG225" s="37"/>
      <c r="DLH225" s="37"/>
      <c r="DLI225" s="37"/>
      <c r="DLJ225" s="37"/>
      <c r="DLK225" s="37"/>
      <c r="DLL225" s="37"/>
      <c r="DLM225" s="37"/>
      <c r="DLN225" s="37"/>
      <c r="DLO225" s="37"/>
      <c r="DLP225" s="37"/>
      <c r="DLQ225" s="37"/>
      <c r="DLR225" s="37"/>
      <c r="DLS225" s="37"/>
      <c r="DLT225" s="37"/>
      <c r="DLU225" s="37"/>
      <c r="DLV225" s="37"/>
      <c r="DLW225" s="37"/>
      <c r="DLX225" s="37"/>
      <c r="DLY225" s="37"/>
      <c r="DLZ225" s="37"/>
      <c r="DMA225" s="37"/>
      <c r="DMB225" s="37"/>
      <c r="DMC225" s="37"/>
      <c r="DMD225" s="37"/>
      <c r="DME225" s="37"/>
      <c r="DMF225" s="37"/>
      <c r="DMG225" s="37"/>
      <c r="DMH225" s="37"/>
      <c r="DMI225" s="37"/>
      <c r="DMJ225" s="37"/>
      <c r="DMK225" s="37"/>
      <c r="DML225" s="37"/>
      <c r="DMM225" s="37"/>
      <c r="DMN225" s="37"/>
      <c r="DMO225" s="37"/>
      <c r="DMP225" s="37"/>
      <c r="DMQ225" s="37"/>
      <c r="DMR225" s="37"/>
      <c r="DMS225" s="37"/>
      <c r="DMT225" s="37"/>
      <c r="DMU225" s="37"/>
      <c r="DMV225" s="37"/>
      <c r="DMW225" s="37"/>
      <c r="DMX225" s="37"/>
      <c r="DMY225" s="37"/>
      <c r="DMZ225" s="37"/>
      <c r="DNA225" s="37"/>
      <c r="DNB225" s="37"/>
      <c r="DNC225" s="37"/>
      <c r="DND225" s="37"/>
      <c r="DNE225" s="37"/>
      <c r="DNF225" s="37"/>
      <c r="DNG225" s="37"/>
      <c r="DNH225" s="37"/>
      <c r="DNI225" s="37"/>
      <c r="DNJ225" s="37"/>
      <c r="DNK225" s="37"/>
      <c r="DNL225" s="37"/>
      <c r="DNM225" s="37"/>
      <c r="DNN225" s="37"/>
      <c r="DNO225" s="37"/>
      <c r="DNP225" s="37"/>
      <c r="DNQ225" s="37"/>
      <c r="DNR225" s="37"/>
      <c r="DNS225" s="37"/>
      <c r="DNT225" s="37"/>
      <c r="DNU225" s="37"/>
      <c r="DNV225" s="37"/>
      <c r="DNW225" s="37"/>
      <c r="DNX225" s="37"/>
      <c r="DNY225" s="37"/>
      <c r="DNZ225" s="37"/>
      <c r="DOA225" s="37"/>
      <c r="DOB225" s="37"/>
      <c r="DOC225" s="37"/>
      <c r="DOD225" s="37"/>
      <c r="DOE225" s="37"/>
      <c r="DOF225" s="37"/>
      <c r="DOG225" s="37"/>
      <c r="DOH225" s="37"/>
      <c r="DOI225" s="37"/>
      <c r="DOJ225" s="37"/>
      <c r="DOK225" s="37"/>
      <c r="DOL225" s="37"/>
      <c r="DOM225" s="37"/>
      <c r="DON225" s="37"/>
      <c r="DOO225" s="37"/>
      <c r="DOP225" s="37"/>
      <c r="DOQ225" s="37"/>
      <c r="DOR225" s="37"/>
      <c r="DOS225" s="37"/>
      <c r="DOT225" s="37"/>
      <c r="DOU225" s="37"/>
      <c r="DOV225" s="37"/>
      <c r="DOW225" s="37"/>
      <c r="DOX225" s="37"/>
      <c r="DOY225" s="37"/>
      <c r="DOZ225" s="37"/>
      <c r="DPA225" s="37"/>
      <c r="DPB225" s="37"/>
      <c r="DPC225" s="37"/>
      <c r="DPD225" s="37"/>
      <c r="DPE225" s="37"/>
      <c r="DPF225" s="37"/>
      <c r="DPG225" s="37"/>
      <c r="DPH225" s="37"/>
      <c r="DPI225" s="37"/>
      <c r="DPJ225" s="37"/>
      <c r="DPK225" s="37"/>
      <c r="DPL225" s="37"/>
      <c r="DPM225" s="37"/>
      <c r="DPN225" s="37"/>
      <c r="DPO225" s="37"/>
      <c r="DPP225" s="37"/>
      <c r="DPQ225" s="37"/>
      <c r="DPR225" s="37"/>
      <c r="DPS225" s="37"/>
      <c r="DPT225" s="37"/>
      <c r="DPU225" s="37"/>
      <c r="DPV225" s="37"/>
      <c r="DPW225" s="37"/>
      <c r="DPX225" s="37"/>
      <c r="DPY225" s="37"/>
      <c r="DPZ225" s="37"/>
      <c r="DQA225" s="37"/>
      <c r="DQB225" s="37"/>
      <c r="DQC225" s="37"/>
      <c r="DQD225" s="37"/>
      <c r="DQE225" s="37"/>
      <c r="DQF225" s="37"/>
      <c r="DQG225" s="37"/>
      <c r="DQH225" s="37"/>
      <c r="DQI225" s="37"/>
      <c r="DQJ225" s="37"/>
      <c r="DQK225" s="37"/>
      <c r="DQL225" s="37"/>
      <c r="DQM225" s="37"/>
      <c r="DQN225" s="37"/>
      <c r="DQO225" s="37"/>
      <c r="DQP225" s="37"/>
      <c r="DQQ225" s="37"/>
      <c r="DQR225" s="37"/>
      <c r="DQS225" s="37"/>
      <c r="DQT225" s="37"/>
      <c r="DQU225" s="37"/>
      <c r="DQV225" s="37"/>
      <c r="DQW225" s="37"/>
      <c r="DQX225" s="37"/>
      <c r="DQY225" s="37"/>
      <c r="DQZ225" s="37"/>
      <c r="DRA225" s="37"/>
      <c r="DRB225" s="37"/>
      <c r="DRC225" s="37"/>
      <c r="DRD225" s="37"/>
      <c r="DRE225" s="37"/>
      <c r="DRF225" s="37"/>
      <c r="DRG225" s="37"/>
      <c r="DRH225" s="37"/>
      <c r="DRI225" s="37"/>
      <c r="DRJ225" s="37"/>
      <c r="DRK225" s="37"/>
      <c r="DRL225" s="37"/>
      <c r="DRM225" s="37"/>
      <c r="DRN225" s="37"/>
      <c r="DRO225" s="37"/>
      <c r="DRP225" s="37"/>
      <c r="DRQ225" s="37"/>
      <c r="DRR225" s="37"/>
      <c r="DRS225" s="37"/>
      <c r="DRT225" s="37"/>
      <c r="DRU225" s="37"/>
      <c r="DRV225" s="37"/>
      <c r="DRW225" s="37"/>
      <c r="DRX225" s="37"/>
      <c r="DRY225" s="37"/>
      <c r="DRZ225" s="37"/>
      <c r="DSA225" s="37"/>
      <c r="DSB225" s="37"/>
      <c r="DSC225" s="37"/>
      <c r="DSD225" s="37"/>
      <c r="DSE225" s="37"/>
      <c r="DSF225" s="37"/>
      <c r="DSG225" s="37"/>
      <c r="DSH225" s="37"/>
      <c r="DSI225" s="37"/>
      <c r="DSJ225" s="37"/>
      <c r="DSK225" s="37"/>
      <c r="DSL225" s="37"/>
      <c r="DSM225" s="37"/>
      <c r="DSN225" s="37"/>
      <c r="DSO225" s="37"/>
      <c r="DSP225" s="37"/>
      <c r="DSQ225" s="37"/>
      <c r="DSR225" s="37"/>
      <c r="DSS225" s="37"/>
      <c r="DST225" s="37"/>
      <c r="DSU225" s="37"/>
      <c r="DSV225" s="37"/>
      <c r="DSW225" s="37"/>
      <c r="DSX225" s="37"/>
      <c r="DSY225" s="37"/>
      <c r="DSZ225" s="37"/>
      <c r="DTA225" s="37"/>
      <c r="DTB225" s="37"/>
      <c r="DTC225" s="37"/>
      <c r="DTD225" s="37"/>
      <c r="DTE225" s="37"/>
      <c r="DTF225" s="37"/>
      <c r="DTG225" s="37"/>
      <c r="DTH225" s="37"/>
      <c r="DTI225" s="37"/>
      <c r="DTJ225" s="37"/>
      <c r="DTK225" s="37"/>
      <c r="DTL225" s="37"/>
      <c r="DTM225" s="37"/>
      <c r="DTN225" s="37"/>
      <c r="DTO225" s="37"/>
      <c r="DTP225" s="37"/>
      <c r="DTQ225" s="37"/>
      <c r="DTR225" s="37"/>
      <c r="DTS225" s="37"/>
      <c r="DTT225" s="37"/>
      <c r="DTU225" s="37"/>
      <c r="DTV225" s="37"/>
      <c r="DTW225" s="37"/>
      <c r="DTX225" s="37"/>
      <c r="DTY225" s="37"/>
      <c r="DTZ225" s="37"/>
      <c r="DUA225" s="37"/>
      <c r="DUB225" s="37"/>
      <c r="DUC225" s="37"/>
      <c r="DUD225" s="37"/>
      <c r="DUE225" s="37"/>
      <c r="DUF225" s="37"/>
      <c r="DUG225" s="37"/>
      <c r="DUH225" s="37"/>
      <c r="DUI225" s="37"/>
      <c r="DUJ225" s="37"/>
      <c r="DUK225" s="37"/>
      <c r="DUL225" s="37"/>
      <c r="DUM225" s="37"/>
      <c r="DUN225" s="37"/>
      <c r="DUO225" s="37"/>
      <c r="DUP225" s="37"/>
      <c r="DUQ225" s="37"/>
      <c r="DUR225" s="37"/>
      <c r="DUS225" s="37"/>
      <c r="DUT225" s="37"/>
      <c r="DUU225" s="37"/>
      <c r="DUV225" s="37"/>
      <c r="DUW225" s="37"/>
      <c r="DUX225" s="37"/>
      <c r="DUY225" s="37"/>
      <c r="DUZ225" s="37"/>
      <c r="DVA225" s="37"/>
      <c r="DVB225" s="37"/>
      <c r="DVC225" s="37"/>
      <c r="DVD225" s="37"/>
      <c r="DVE225" s="37"/>
      <c r="DVF225" s="37"/>
      <c r="DVG225" s="37"/>
      <c r="DVH225" s="37"/>
      <c r="DVI225" s="37"/>
      <c r="DVJ225" s="37"/>
      <c r="DVK225" s="37"/>
      <c r="DVL225" s="37"/>
      <c r="DVM225" s="37"/>
      <c r="DVN225" s="37"/>
      <c r="DVO225" s="37"/>
      <c r="DVP225" s="37"/>
      <c r="DVQ225" s="37"/>
      <c r="DVR225" s="37"/>
      <c r="DVS225" s="37"/>
      <c r="DVT225" s="37"/>
      <c r="DVU225" s="37"/>
      <c r="DVV225" s="37"/>
      <c r="DVW225" s="37"/>
      <c r="DVX225" s="37"/>
      <c r="DVY225" s="37"/>
      <c r="DVZ225" s="37"/>
      <c r="DWA225" s="37"/>
      <c r="DWB225" s="37"/>
      <c r="DWC225" s="37"/>
      <c r="DWD225" s="37"/>
      <c r="DWE225" s="37"/>
      <c r="DWF225" s="37"/>
      <c r="DWG225" s="37"/>
      <c r="DWH225" s="37"/>
      <c r="DWI225" s="37"/>
      <c r="DWJ225" s="37"/>
      <c r="DWK225" s="37"/>
      <c r="DWL225" s="37"/>
      <c r="DWM225" s="37"/>
      <c r="DWN225" s="37"/>
      <c r="DWO225" s="37"/>
      <c r="DWP225" s="37"/>
      <c r="DWQ225" s="37"/>
      <c r="DWR225" s="37"/>
      <c r="DWS225" s="37"/>
      <c r="DWT225" s="37"/>
      <c r="DWU225" s="37"/>
      <c r="DWV225" s="37"/>
      <c r="DWW225" s="37"/>
      <c r="DWX225" s="37"/>
      <c r="DWY225" s="37"/>
      <c r="DWZ225" s="37"/>
      <c r="DXA225" s="37"/>
      <c r="DXB225" s="37"/>
      <c r="DXC225" s="37"/>
      <c r="DXD225" s="37"/>
      <c r="DXE225" s="37"/>
      <c r="DXF225" s="37"/>
      <c r="DXG225" s="37"/>
      <c r="DXH225" s="37"/>
      <c r="DXI225" s="37"/>
      <c r="DXJ225" s="37"/>
      <c r="DXK225" s="37"/>
      <c r="DXL225" s="37"/>
      <c r="DXM225" s="37"/>
      <c r="DXN225" s="37"/>
      <c r="DXO225" s="37"/>
      <c r="DXP225" s="37"/>
      <c r="DXQ225" s="37"/>
      <c r="DXR225" s="37"/>
      <c r="DXS225" s="37"/>
      <c r="DXT225" s="37"/>
      <c r="DXU225" s="37"/>
      <c r="DXV225" s="37"/>
      <c r="DXW225" s="37"/>
      <c r="DXX225" s="37"/>
      <c r="DXY225" s="37"/>
      <c r="DXZ225" s="37"/>
      <c r="DYA225" s="37"/>
      <c r="DYB225" s="37"/>
      <c r="DYC225" s="37"/>
      <c r="DYD225" s="37"/>
      <c r="DYE225" s="37"/>
      <c r="DYF225" s="37"/>
      <c r="DYG225" s="37"/>
      <c r="DYH225" s="37"/>
      <c r="DYI225" s="37"/>
      <c r="DYJ225" s="37"/>
      <c r="DYK225" s="37"/>
      <c r="DYL225" s="37"/>
      <c r="DYM225" s="37"/>
      <c r="DYN225" s="37"/>
      <c r="DYO225" s="37"/>
      <c r="DYP225" s="37"/>
      <c r="DYQ225" s="37"/>
      <c r="DYR225" s="37"/>
      <c r="DYS225" s="37"/>
      <c r="DYT225" s="37"/>
      <c r="DYU225" s="37"/>
      <c r="DYV225" s="37"/>
      <c r="DYW225" s="37"/>
      <c r="DYX225" s="37"/>
      <c r="DYY225" s="37"/>
      <c r="DYZ225" s="37"/>
      <c r="DZA225" s="37"/>
      <c r="DZB225" s="37"/>
      <c r="DZC225" s="37"/>
      <c r="DZD225" s="37"/>
      <c r="DZE225" s="37"/>
      <c r="DZF225" s="37"/>
      <c r="DZG225" s="37"/>
      <c r="DZH225" s="37"/>
      <c r="DZI225" s="37"/>
      <c r="DZJ225" s="37"/>
      <c r="DZK225" s="37"/>
      <c r="DZL225" s="37"/>
      <c r="DZM225" s="37"/>
      <c r="DZN225" s="37"/>
      <c r="DZO225" s="37"/>
      <c r="DZP225" s="37"/>
      <c r="DZQ225" s="37"/>
      <c r="DZR225" s="37"/>
      <c r="DZS225" s="37"/>
      <c r="DZT225" s="37"/>
      <c r="DZU225" s="37"/>
      <c r="DZV225" s="37"/>
      <c r="DZW225" s="37"/>
      <c r="DZX225" s="37"/>
      <c r="DZY225" s="37"/>
      <c r="DZZ225" s="37"/>
      <c r="EAA225" s="37"/>
      <c r="EAB225" s="37"/>
      <c r="EAC225" s="37"/>
      <c r="EAD225" s="37"/>
      <c r="EAE225" s="37"/>
      <c r="EAF225" s="37"/>
      <c r="EAG225" s="37"/>
      <c r="EAH225" s="37"/>
      <c r="EAI225" s="37"/>
      <c r="EAJ225" s="37"/>
      <c r="EAK225" s="37"/>
      <c r="EAL225" s="37"/>
      <c r="EAM225" s="37"/>
      <c r="EAN225" s="37"/>
      <c r="EAO225" s="37"/>
      <c r="EAP225" s="37"/>
      <c r="EAQ225" s="37"/>
      <c r="EAR225" s="37"/>
      <c r="EAS225" s="37"/>
      <c r="EAT225" s="37"/>
      <c r="EAU225" s="37"/>
      <c r="EAV225" s="37"/>
      <c r="EAW225" s="37"/>
      <c r="EAX225" s="37"/>
      <c r="EAY225" s="37"/>
      <c r="EAZ225" s="37"/>
      <c r="EBA225" s="37"/>
      <c r="EBB225" s="37"/>
      <c r="EBC225" s="37"/>
      <c r="EBD225" s="37"/>
      <c r="EBE225" s="37"/>
      <c r="EBF225" s="37"/>
      <c r="EBG225" s="37"/>
      <c r="EBH225" s="37"/>
      <c r="EBI225" s="37"/>
      <c r="EBJ225" s="37"/>
      <c r="EBK225" s="37"/>
      <c r="EBL225" s="37"/>
      <c r="EBM225" s="37"/>
      <c r="EBN225" s="37"/>
      <c r="EBO225" s="37"/>
      <c r="EBP225" s="37"/>
      <c r="EBQ225" s="37"/>
      <c r="EBR225" s="37"/>
      <c r="EBS225" s="37"/>
      <c r="EBT225" s="37"/>
      <c r="EBU225" s="37"/>
      <c r="EBV225" s="37"/>
      <c r="EBW225" s="37"/>
      <c r="EBX225" s="37"/>
      <c r="EBY225" s="37"/>
      <c r="EBZ225" s="37"/>
      <c r="ECA225" s="37"/>
      <c r="ECB225" s="37"/>
      <c r="ECC225" s="37"/>
      <c r="ECD225" s="37"/>
      <c r="ECE225" s="37"/>
      <c r="ECF225" s="37"/>
      <c r="ECG225" s="37"/>
      <c r="ECH225" s="37"/>
      <c r="ECI225" s="37"/>
      <c r="ECJ225" s="37"/>
      <c r="ECK225" s="37"/>
      <c r="ECL225" s="37"/>
      <c r="ECM225" s="37"/>
      <c r="ECN225" s="37"/>
      <c r="ECO225" s="37"/>
      <c r="ECP225" s="37"/>
      <c r="ECQ225" s="37"/>
      <c r="ECR225" s="37"/>
      <c r="ECS225" s="37"/>
      <c r="ECT225" s="37"/>
      <c r="ECU225" s="37"/>
      <c r="ECV225" s="37"/>
      <c r="ECW225" s="37"/>
      <c r="ECX225" s="37"/>
      <c r="ECY225" s="37"/>
      <c r="ECZ225" s="37"/>
      <c r="EDA225" s="37"/>
      <c r="EDB225" s="37"/>
      <c r="EDC225" s="37"/>
      <c r="EDD225" s="37"/>
      <c r="EDE225" s="37"/>
      <c r="EDF225" s="37"/>
      <c r="EDG225" s="37"/>
      <c r="EDH225" s="37"/>
      <c r="EDI225" s="37"/>
      <c r="EDJ225" s="37"/>
      <c r="EDK225" s="37"/>
      <c r="EDL225" s="37"/>
      <c r="EDM225" s="37"/>
      <c r="EDN225" s="37"/>
      <c r="EDO225" s="37"/>
      <c r="EDP225" s="37"/>
      <c r="EDQ225" s="37"/>
      <c r="EDR225" s="37"/>
      <c r="EDS225" s="37"/>
      <c r="EDT225" s="37"/>
      <c r="EDU225" s="37"/>
      <c r="EDV225" s="37"/>
      <c r="EDW225" s="37"/>
      <c r="EDX225" s="37"/>
      <c r="EDY225" s="37"/>
      <c r="EDZ225" s="37"/>
      <c r="EEA225" s="37"/>
      <c r="EEB225" s="37"/>
      <c r="EEC225" s="37"/>
      <c r="EED225" s="37"/>
      <c r="EEE225" s="37"/>
      <c r="EEF225" s="37"/>
      <c r="EEG225" s="37"/>
      <c r="EEH225" s="37"/>
      <c r="EEI225" s="37"/>
      <c r="EEJ225" s="37"/>
      <c r="EEK225" s="37"/>
      <c r="EEL225" s="37"/>
      <c r="EEM225" s="37"/>
      <c r="EEN225" s="37"/>
      <c r="EEO225" s="37"/>
      <c r="EEP225" s="37"/>
      <c r="EEQ225" s="37"/>
      <c r="EER225" s="37"/>
      <c r="EES225" s="37"/>
      <c r="EET225" s="37"/>
      <c r="EEU225" s="37"/>
      <c r="EEV225" s="37"/>
      <c r="EEW225" s="37"/>
      <c r="EEX225" s="37"/>
      <c r="EEY225" s="37"/>
      <c r="EEZ225" s="37"/>
      <c r="EFA225" s="37"/>
      <c r="EFB225" s="37"/>
      <c r="EFC225" s="37"/>
      <c r="EFD225" s="37"/>
      <c r="EFE225" s="37"/>
      <c r="EFF225" s="37"/>
      <c r="EFG225" s="37"/>
      <c r="EFH225" s="37"/>
      <c r="EFI225" s="37"/>
      <c r="EFJ225" s="37"/>
      <c r="EFK225" s="37"/>
      <c r="EFL225" s="37"/>
      <c r="EFM225" s="37"/>
      <c r="EFN225" s="37"/>
      <c r="EFO225" s="37"/>
      <c r="EFP225" s="37"/>
      <c r="EFQ225" s="37"/>
      <c r="EFR225" s="37"/>
      <c r="EFS225" s="37"/>
      <c r="EFT225" s="37"/>
      <c r="EFU225" s="37"/>
      <c r="EFV225" s="37"/>
      <c r="EFW225" s="37"/>
      <c r="EFX225" s="37"/>
      <c r="EFY225" s="37"/>
      <c r="EFZ225" s="37"/>
      <c r="EGA225" s="37"/>
      <c r="EGB225" s="37"/>
      <c r="EGC225" s="37"/>
      <c r="EGD225" s="37"/>
      <c r="EGE225" s="37"/>
      <c r="EGF225" s="37"/>
      <c r="EGG225" s="37"/>
      <c r="EGH225" s="37"/>
      <c r="EGI225" s="37"/>
      <c r="EGJ225" s="37"/>
      <c r="EGK225" s="37"/>
      <c r="EGL225" s="37"/>
      <c r="EGM225" s="37"/>
      <c r="EGN225" s="37"/>
      <c r="EGO225" s="37"/>
      <c r="EGP225" s="37"/>
      <c r="EGQ225" s="37"/>
      <c r="EGR225" s="37"/>
      <c r="EGS225" s="37"/>
      <c r="EGT225" s="37"/>
      <c r="EGU225" s="37"/>
      <c r="EGV225" s="37"/>
      <c r="EGW225" s="37"/>
      <c r="EGX225" s="37"/>
      <c r="EGY225" s="37"/>
      <c r="EGZ225" s="37"/>
      <c r="EHA225" s="37"/>
      <c r="EHB225" s="37"/>
      <c r="EHC225" s="37"/>
      <c r="EHD225" s="37"/>
      <c r="EHE225" s="37"/>
      <c r="EHF225" s="37"/>
      <c r="EHG225" s="37"/>
      <c r="EHH225" s="37"/>
      <c r="EHI225" s="37"/>
      <c r="EHJ225" s="37"/>
      <c r="EHK225" s="37"/>
      <c r="EHL225" s="37"/>
      <c r="EHM225" s="37"/>
      <c r="EHN225" s="37"/>
      <c r="EHO225" s="37"/>
      <c r="EHP225" s="37"/>
      <c r="EHQ225" s="37"/>
      <c r="EHR225" s="37"/>
      <c r="EHS225" s="37"/>
      <c r="EHT225" s="37"/>
      <c r="EHU225" s="37"/>
      <c r="EHV225" s="37"/>
      <c r="EHW225" s="37"/>
      <c r="EHX225" s="37"/>
      <c r="EHY225" s="37"/>
      <c r="EHZ225" s="37"/>
      <c r="EIA225" s="37"/>
      <c r="EIB225" s="37"/>
      <c r="EIC225" s="37"/>
      <c r="EID225" s="37"/>
      <c r="EIE225" s="37"/>
      <c r="EIF225" s="37"/>
      <c r="EIG225" s="37"/>
      <c r="EIH225" s="37"/>
      <c r="EII225" s="37"/>
      <c r="EIJ225" s="37"/>
      <c r="EIK225" s="37"/>
      <c r="EIL225" s="37"/>
      <c r="EIM225" s="37"/>
      <c r="EIN225" s="37"/>
      <c r="EIO225" s="37"/>
      <c r="EIP225" s="37"/>
      <c r="EIQ225" s="37"/>
      <c r="EIR225" s="37"/>
      <c r="EIS225" s="37"/>
      <c r="EIT225" s="37"/>
      <c r="EIU225" s="37"/>
      <c r="EIV225" s="37"/>
      <c r="EIW225" s="37"/>
      <c r="EIX225" s="37"/>
      <c r="EIY225" s="37"/>
      <c r="EIZ225" s="37"/>
      <c r="EJA225" s="37"/>
      <c r="EJB225" s="37"/>
      <c r="EJC225" s="37"/>
      <c r="EJD225" s="37"/>
      <c r="EJE225" s="37"/>
      <c r="EJF225" s="37"/>
      <c r="EJG225" s="37"/>
      <c r="EJH225" s="37"/>
      <c r="EJI225" s="37"/>
      <c r="EJJ225" s="37"/>
      <c r="EJK225" s="37"/>
      <c r="EJL225" s="37"/>
      <c r="EJM225" s="37"/>
      <c r="EJN225" s="37"/>
      <c r="EJO225" s="37"/>
      <c r="EJP225" s="37"/>
      <c r="EJQ225" s="37"/>
      <c r="EJR225" s="37"/>
      <c r="EJS225" s="37"/>
      <c r="EJT225" s="37"/>
      <c r="EJU225" s="37"/>
      <c r="EJV225" s="37"/>
      <c r="EJW225" s="37"/>
      <c r="EJX225" s="37"/>
      <c r="EJY225" s="37"/>
      <c r="EJZ225" s="37"/>
      <c r="EKA225" s="37"/>
      <c r="EKB225" s="37"/>
      <c r="EKC225" s="37"/>
      <c r="EKD225" s="37"/>
      <c r="EKE225" s="37"/>
      <c r="EKF225" s="37"/>
      <c r="EKG225" s="37"/>
      <c r="EKH225" s="37"/>
      <c r="EKI225" s="37"/>
      <c r="EKJ225" s="37"/>
      <c r="EKK225" s="37"/>
      <c r="EKL225" s="37"/>
      <c r="EKM225" s="37"/>
      <c r="EKN225" s="37"/>
      <c r="EKO225" s="37"/>
      <c r="EKP225" s="37"/>
      <c r="EKQ225" s="37"/>
      <c r="EKR225" s="37"/>
      <c r="EKS225" s="37"/>
      <c r="EKT225" s="37"/>
      <c r="EKU225" s="37"/>
      <c r="EKV225" s="37"/>
      <c r="EKW225" s="37"/>
      <c r="EKX225" s="37"/>
      <c r="EKY225" s="37"/>
      <c r="EKZ225" s="37"/>
      <c r="ELA225" s="37"/>
      <c r="ELB225" s="37"/>
      <c r="ELC225" s="37"/>
      <c r="ELD225" s="37"/>
      <c r="ELE225" s="37"/>
      <c r="ELF225" s="37"/>
      <c r="ELG225" s="37"/>
      <c r="ELH225" s="37"/>
      <c r="ELI225" s="37"/>
      <c r="ELJ225" s="37"/>
      <c r="ELK225" s="37"/>
      <c r="ELL225" s="37"/>
      <c r="ELM225" s="37"/>
      <c r="ELN225" s="37"/>
      <c r="ELO225" s="37"/>
      <c r="ELP225" s="37"/>
      <c r="ELQ225" s="37"/>
      <c r="ELR225" s="37"/>
      <c r="ELS225" s="37"/>
      <c r="ELT225" s="37"/>
      <c r="ELU225" s="37"/>
      <c r="ELV225" s="37"/>
      <c r="ELW225" s="37"/>
      <c r="ELX225" s="37"/>
      <c r="ELY225" s="37"/>
      <c r="ELZ225" s="37"/>
      <c r="EMA225" s="37"/>
      <c r="EMB225" s="37"/>
      <c r="EMC225" s="37"/>
      <c r="EMD225" s="37"/>
      <c r="EME225" s="37"/>
      <c r="EMF225" s="37"/>
      <c r="EMG225" s="37"/>
      <c r="EMH225" s="37"/>
      <c r="EMI225" s="37"/>
      <c r="EMJ225" s="37"/>
      <c r="EMK225" s="37"/>
      <c r="EML225" s="37"/>
      <c r="EMM225" s="37"/>
      <c r="EMN225" s="37"/>
      <c r="EMO225" s="37"/>
      <c r="EMP225" s="37"/>
      <c r="EMQ225" s="37"/>
      <c r="EMR225" s="37"/>
      <c r="EMS225" s="37"/>
      <c r="EMT225" s="37"/>
      <c r="EMU225" s="37"/>
      <c r="EMV225" s="37"/>
      <c r="EMW225" s="37"/>
      <c r="EMX225" s="37"/>
      <c r="EMY225" s="37"/>
      <c r="EMZ225" s="37"/>
      <c r="ENA225" s="37"/>
      <c r="ENB225" s="37"/>
      <c r="ENC225" s="37"/>
      <c r="END225" s="37"/>
      <c r="ENE225" s="37"/>
      <c r="ENF225" s="37"/>
      <c r="ENG225" s="37"/>
      <c r="ENH225" s="37"/>
      <c r="ENI225" s="37"/>
      <c r="ENJ225" s="37"/>
      <c r="ENK225" s="37"/>
      <c r="ENL225" s="37"/>
      <c r="ENM225" s="37"/>
      <c r="ENN225" s="37"/>
      <c r="ENO225" s="37"/>
      <c r="ENP225" s="37"/>
      <c r="ENQ225" s="37"/>
      <c r="ENR225" s="37"/>
      <c r="ENS225" s="37"/>
      <c r="ENT225" s="37"/>
      <c r="ENU225" s="37"/>
      <c r="ENV225" s="37"/>
      <c r="ENW225" s="37"/>
      <c r="ENX225" s="37"/>
      <c r="ENY225" s="37"/>
      <c r="ENZ225" s="37"/>
      <c r="EOA225" s="37"/>
      <c r="EOB225" s="37"/>
      <c r="EOC225" s="37"/>
      <c r="EOD225" s="37"/>
      <c r="EOE225" s="37"/>
      <c r="EOF225" s="37"/>
      <c r="EOG225" s="37"/>
      <c r="EOH225" s="37"/>
      <c r="EOI225" s="37"/>
      <c r="EOJ225" s="37"/>
      <c r="EOK225" s="37"/>
      <c r="EOL225" s="37"/>
      <c r="EOM225" s="37"/>
      <c r="EON225" s="37"/>
      <c r="EOO225" s="37"/>
      <c r="EOP225" s="37"/>
      <c r="EOQ225" s="37"/>
      <c r="EOR225" s="37"/>
      <c r="EOS225" s="37"/>
      <c r="EOT225" s="37"/>
      <c r="EOU225" s="37"/>
      <c r="EOV225" s="37"/>
      <c r="EOW225" s="37"/>
      <c r="EOX225" s="37"/>
      <c r="EOY225" s="37"/>
      <c r="EOZ225" s="37"/>
      <c r="EPA225" s="37"/>
      <c r="EPB225" s="37"/>
      <c r="EPC225" s="37"/>
      <c r="EPD225" s="37"/>
      <c r="EPE225" s="37"/>
      <c r="EPF225" s="37"/>
      <c r="EPG225" s="37"/>
      <c r="EPH225" s="37"/>
      <c r="EPI225" s="37"/>
      <c r="EPJ225" s="37"/>
      <c r="EPK225" s="37"/>
      <c r="EPL225" s="37"/>
      <c r="EPM225" s="37"/>
      <c r="EPN225" s="37"/>
      <c r="EPO225" s="37"/>
      <c r="EPP225" s="37"/>
      <c r="EPQ225" s="37"/>
      <c r="EPR225" s="37"/>
      <c r="EPS225" s="37"/>
      <c r="EPT225" s="37"/>
      <c r="EPU225" s="37"/>
      <c r="EPV225" s="37"/>
      <c r="EPW225" s="37"/>
      <c r="EPX225" s="37"/>
      <c r="EPY225" s="37"/>
      <c r="EPZ225" s="37"/>
      <c r="EQA225" s="37"/>
      <c r="EQB225" s="37"/>
      <c r="EQC225" s="37"/>
      <c r="EQD225" s="37"/>
      <c r="EQE225" s="37"/>
      <c r="EQF225" s="37"/>
      <c r="EQG225" s="37"/>
      <c r="EQH225" s="37"/>
      <c r="EQI225" s="37"/>
      <c r="EQJ225" s="37"/>
      <c r="EQK225" s="37"/>
      <c r="EQL225" s="37"/>
      <c r="EQM225" s="37"/>
      <c r="EQN225" s="37"/>
      <c r="EQO225" s="37"/>
      <c r="EQP225" s="37"/>
      <c r="EQQ225" s="37"/>
      <c r="EQR225" s="37"/>
      <c r="EQS225" s="37"/>
      <c r="EQT225" s="37"/>
      <c r="EQU225" s="37"/>
      <c r="EQV225" s="37"/>
      <c r="EQW225" s="37"/>
      <c r="EQX225" s="37"/>
      <c r="EQY225" s="37"/>
      <c r="EQZ225" s="37"/>
      <c r="ERA225" s="37"/>
      <c r="ERB225" s="37"/>
      <c r="ERC225" s="37"/>
      <c r="ERD225" s="37"/>
      <c r="ERE225" s="37"/>
      <c r="ERF225" s="37"/>
      <c r="ERG225" s="37"/>
      <c r="ERH225" s="37"/>
      <c r="ERI225" s="37"/>
      <c r="ERJ225" s="37"/>
      <c r="ERK225" s="37"/>
      <c r="ERL225" s="37"/>
      <c r="ERM225" s="37"/>
      <c r="ERN225" s="37"/>
      <c r="ERO225" s="37"/>
      <c r="ERP225" s="37"/>
      <c r="ERQ225" s="37"/>
      <c r="ERR225" s="37"/>
      <c r="ERS225" s="37"/>
      <c r="ERT225" s="37"/>
      <c r="ERU225" s="37"/>
      <c r="ERV225" s="37"/>
      <c r="ERW225" s="37"/>
      <c r="ERX225" s="37"/>
      <c r="ERY225" s="37"/>
      <c r="ERZ225" s="37"/>
      <c r="ESA225" s="37"/>
      <c r="ESB225" s="37"/>
      <c r="ESC225" s="37"/>
      <c r="ESD225" s="37"/>
      <c r="ESE225" s="37"/>
      <c r="ESF225" s="37"/>
      <c r="ESG225" s="37"/>
      <c r="ESH225" s="37"/>
      <c r="ESI225" s="37"/>
      <c r="ESJ225" s="37"/>
      <c r="ESK225" s="37"/>
      <c r="ESL225" s="37"/>
      <c r="ESM225" s="37"/>
      <c r="ESN225" s="37"/>
      <c r="ESO225" s="37"/>
      <c r="ESP225" s="37"/>
      <c r="ESQ225" s="37"/>
      <c r="ESR225" s="37"/>
      <c r="ESS225" s="37"/>
      <c r="EST225" s="37"/>
      <c r="ESU225" s="37"/>
      <c r="ESV225" s="37"/>
      <c r="ESW225" s="37"/>
      <c r="ESX225" s="37"/>
      <c r="ESY225" s="37"/>
      <c r="ESZ225" s="37"/>
      <c r="ETA225" s="37"/>
      <c r="ETB225" s="37"/>
      <c r="ETC225" s="37"/>
      <c r="ETD225" s="37"/>
      <c r="ETE225" s="37"/>
      <c r="ETF225" s="37"/>
      <c r="ETG225" s="37"/>
      <c r="ETH225" s="37"/>
      <c r="ETI225" s="37"/>
      <c r="ETJ225" s="37"/>
      <c r="ETK225" s="37"/>
      <c r="ETL225" s="37"/>
      <c r="ETM225" s="37"/>
      <c r="ETN225" s="37"/>
      <c r="ETO225" s="37"/>
      <c r="ETP225" s="37"/>
      <c r="ETQ225" s="37"/>
      <c r="ETR225" s="37"/>
      <c r="ETS225" s="37"/>
      <c r="ETT225" s="37"/>
      <c r="ETU225" s="37"/>
      <c r="ETV225" s="37"/>
      <c r="ETW225" s="37"/>
      <c r="ETX225" s="37"/>
      <c r="ETY225" s="37"/>
      <c r="ETZ225" s="37"/>
      <c r="EUA225" s="37"/>
      <c r="EUB225" s="37"/>
      <c r="EUC225" s="37"/>
      <c r="EUD225" s="37"/>
      <c r="EUE225" s="37"/>
      <c r="EUF225" s="37"/>
      <c r="EUG225" s="37"/>
      <c r="EUH225" s="37"/>
      <c r="EUI225" s="37"/>
      <c r="EUJ225" s="37"/>
      <c r="EUK225" s="37"/>
      <c r="EUL225" s="37"/>
      <c r="EUM225" s="37"/>
      <c r="EUN225" s="37"/>
      <c r="EUO225" s="37"/>
      <c r="EUP225" s="37"/>
      <c r="EUQ225" s="37"/>
      <c r="EUR225" s="37"/>
      <c r="EUS225" s="37"/>
      <c r="EUT225" s="37"/>
      <c r="EUU225" s="37"/>
      <c r="EUV225" s="37"/>
      <c r="EUW225" s="37"/>
      <c r="EUX225" s="37"/>
      <c r="EUY225" s="37"/>
      <c r="EUZ225" s="37"/>
      <c r="EVA225" s="37"/>
      <c r="EVB225" s="37"/>
      <c r="EVC225" s="37"/>
      <c r="EVD225" s="37"/>
      <c r="EVE225" s="37"/>
      <c r="EVF225" s="37"/>
      <c r="EVG225" s="37"/>
      <c r="EVH225" s="37"/>
      <c r="EVI225" s="37"/>
      <c r="EVJ225" s="37"/>
      <c r="EVK225" s="37"/>
      <c r="EVL225" s="37"/>
      <c r="EVM225" s="37"/>
      <c r="EVN225" s="37"/>
      <c r="EVO225" s="37"/>
      <c r="EVP225" s="37"/>
      <c r="EVQ225" s="37"/>
      <c r="EVR225" s="37"/>
      <c r="EVS225" s="37"/>
      <c r="EVT225" s="37"/>
      <c r="EVU225" s="37"/>
      <c r="EVV225" s="37"/>
      <c r="EVW225" s="37"/>
      <c r="EVX225" s="37"/>
      <c r="EVY225" s="37"/>
      <c r="EVZ225" s="37"/>
      <c r="EWA225" s="37"/>
      <c r="EWB225" s="37"/>
      <c r="EWC225" s="37"/>
      <c r="EWD225" s="37"/>
      <c r="EWE225" s="37"/>
      <c r="EWF225" s="37"/>
      <c r="EWG225" s="37"/>
      <c r="EWH225" s="37"/>
      <c r="EWI225" s="37"/>
      <c r="EWJ225" s="37"/>
      <c r="EWK225" s="37"/>
      <c r="EWL225" s="37"/>
      <c r="EWM225" s="37"/>
      <c r="EWN225" s="37"/>
      <c r="EWO225" s="37"/>
      <c r="EWP225" s="37"/>
      <c r="EWQ225" s="37"/>
      <c r="EWR225" s="37"/>
      <c r="EWS225" s="37"/>
      <c r="EWT225" s="37"/>
      <c r="EWU225" s="37"/>
      <c r="EWV225" s="37"/>
      <c r="EWW225" s="37"/>
      <c r="EWX225" s="37"/>
      <c r="EWY225" s="37"/>
      <c r="EWZ225" s="37"/>
      <c r="EXA225" s="37"/>
      <c r="EXB225" s="37"/>
      <c r="EXC225" s="37"/>
      <c r="EXD225" s="37"/>
      <c r="EXE225" s="37"/>
      <c r="EXF225" s="37"/>
      <c r="EXG225" s="37"/>
      <c r="EXH225" s="37"/>
      <c r="EXI225" s="37"/>
      <c r="EXJ225" s="37"/>
      <c r="EXK225" s="37"/>
      <c r="EXL225" s="37"/>
      <c r="EXM225" s="37"/>
      <c r="EXN225" s="37"/>
      <c r="EXO225" s="37"/>
      <c r="EXP225" s="37"/>
      <c r="EXQ225" s="37"/>
      <c r="EXR225" s="37"/>
      <c r="EXS225" s="37"/>
      <c r="EXT225" s="37"/>
      <c r="EXU225" s="37"/>
      <c r="EXV225" s="37"/>
      <c r="EXW225" s="37"/>
      <c r="EXX225" s="37"/>
      <c r="EXY225" s="37"/>
      <c r="EXZ225" s="37"/>
      <c r="EYA225" s="37"/>
      <c r="EYB225" s="37"/>
      <c r="EYC225" s="37"/>
      <c r="EYD225" s="37"/>
      <c r="EYE225" s="37"/>
      <c r="EYF225" s="37"/>
      <c r="EYG225" s="37"/>
      <c r="EYH225" s="37"/>
      <c r="EYI225" s="37"/>
      <c r="EYJ225" s="37"/>
      <c r="EYK225" s="37"/>
      <c r="EYL225" s="37"/>
      <c r="EYM225" s="37"/>
      <c r="EYN225" s="37"/>
      <c r="EYO225" s="37"/>
      <c r="EYP225" s="37"/>
      <c r="EYQ225" s="37"/>
      <c r="EYR225" s="37"/>
      <c r="EYS225" s="37"/>
      <c r="EYT225" s="37"/>
      <c r="EYU225" s="37"/>
      <c r="EYV225" s="37"/>
      <c r="EYW225" s="37"/>
      <c r="EYX225" s="37"/>
      <c r="EYY225" s="37"/>
      <c r="EYZ225" s="37"/>
      <c r="EZA225" s="37"/>
      <c r="EZB225" s="37"/>
      <c r="EZC225" s="37"/>
      <c r="EZD225" s="37"/>
      <c r="EZE225" s="37"/>
      <c r="EZF225" s="37"/>
      <c r="EZG225" s="37"/>
      <c r="EZH225" s="37"/>
      <c r="EZI225" s="37"/>
      <c r="EZJ225" s="37"/>
      <c r="EZK225" s="37"/>
      <c r="EZL225" s="37"/>
      <c r="EZM225" s="37"/>
      <c r="EZN225" s="37"/>
      <c r="EZO225" s="37"/>
      <c r="EZP225" s="37"/>
      <c r="EZQ225" s="37"/>
      <c r="EZR225" s="37"/>
      <c r="EZS225" s="37"/>
      <c r="EZT225" s="37"/>
      <c r="EZU225" s="37"/>
      <c r="EZV225" s="37"/>
      <c r="EZW225" s="37"/>
      <c r="EZX225" s="37"/>
      <c r="EZY225" s="37"/>
      <c r="EZZ225" s="37"/>
      <c r="FAA225" s="37"/>
      <c r="FAB225" s="37"/>
      <c r="FAC225" s="37"/>
      <c r="FAD225" s="37"/>
      <c r="FAE225" s="37"/>
      <c r="FAF225" s="37"/>
      <c r="FAG225" s="37"/>
      <c r="FAH225" s="37"/>
      <c r="FAI225" s="37"/>
      <c r="FAJ225" s="37"/>
      <c r="FAK225" s="37"/>
      <c r="FAL225" s="37"/>
      <c r="FAM225" s="37"/>
      <c r="FAN225" s="37"/>
      <c r="FAO225" s="37"/>
      <c r="FAP225" s="37"/>
      <c r="FAQ225" s="37"/>
      <c r="FAR225" s="37"/>
      <c r="FAS225" s="37"/>
      <c r="FAT225" s="37"/>
      <c r="FAU225" s="37"/>
      <c r="FAV225" s="37"/>
      <c r="FAW225" s="37"/>
      <c r="FAX225" s="37"/>
      <c r="FAY225" s="37"/>
      <c r="FAZ225" s="37"/>
      <c r="FBA225" s="37"/>
      <c r="FBB225" s="37"/>
      <c r="FBC225" s="37"/>
      <c r="FBD225" s="37"/>
      <c r="FBE225" s="37"/>
      <c r="FBF225" s="37"/>
      <c r="FBG225" s="37"/>
      <c r="FBH225" s="37"/>
      <c r="FBI225" s="37"/>
      <c r="FBJ225" s="37"/>
      <c r="FBK225" s="37"/>
      <c r="FBL225" s="37"/>
      <c r="FBM225" s="37"/>
      <c r="FBN225" s="37"/>
      <c r="FBO225" s="37"/>
      <c r="FBP225" s="37"/>
      <c r="FBQ225" s="37"/>
      <c r="FBR225" s="37"/>
      <c r="FBS225" s="37"/>
      <c r="FBT225" s="37"/>
      <c r="FBU225" s="37"/>
      <c r="FBV225" s="37"/>
      <c r="FBW225" s="37"/>
      <c r="FBX225" s="37"/>
      <c r="FBY225" s="37"/>
      <c r="FBZ225" s="37"/>
      <c r="FCA225" s="37"/>
      <c r="FCB225" s="37"/>
      <c r="FCC225" s="37"/>
      <c r="FCD225" s="37"/>
      <c r="FCE225" s="37"/>
      <c r="FCF225" s="37"/>
      <c r="FCG225" s="37"/>
      <c r="FCH225" s="37"/>
      <c r="FCI225" s="37"/>
      <c r="FCJ225" s="37"/>
      <c r="FCK225" s="37"/>
      <c r="FCL225" s="37"/>
      <c r="FCM225" s="37"/>
      <c r="FCN225" s="37"/>
      <c r="FCO225" s="37"/>
      <c r="FCP225" s="37"/>
      <c r="FCQ225" s="37"/>
      <c r="FCR225" s="37"/>
      <c r="FCS225" s="37"/>
      <c r="FCT225" s="37"/>
      <c r="FCU225" s="37"/>
      <c r="FCV225" s="37"/>
      <c r="FCW225" s="37"/>
      <c r="FCX225" s="37"/>
      <c r="FCY225" s="37"/>
      <c r="FCZ225" s="37"/>
      <c r="FDA225" s="37"/>
      <c r="FDB225" s="37"/>
      <c r="FDC225" s="37"/>
      <c r="FDD225" s="37"/>
      <c r="FDE225" s="37"/>
      <c r="FDF225" s="37"/>
      <c r="FDG225" s="37"/>
      <c r="FDH225" s="37"/>
      <c r="FDI225" s="37"/>
      <c r="FDJ225" s="37"/>
      <c r="FDK225" s="37"/>
      <c r="FDL225" s="37"/>
      <c r="FDM225" s="37"/>
      <c r="FDN225" s="37"/>
      <c r="FDO225" s="37"/>
      <c r="FDP225" s="37"/>
      <c r="FDQ225" s="37"/>
      <c r="FDR225" s="37"/>
      <c r="FDS225" s="37"/>
      <c r="FDT225" s="37"/>
      <c r="FDU225" s="37"/>
      <c r="FDV225" s="37"/>
      <c r="FDW225" s="37"/>
      <c r="FDX225" s="37"/>
      <c r="FDY225" s="37"/>
      <c r="FDZ225" s="37"/>
      <c r="FEA225" s="37"/>
      <c r="FEB225" s="37"/>
      <c r="FEC225" s="37"/>
      <c r="FED225" s="37"/>
      <c r="FEE225" s="37"/>
      <c r="FEF225" s="37"/>
      <c r="FEG225" s="37"/>
      <c r="FEH225" s="37"/>
      <c r="FEI225" s="37"/>
      <c r="FEJ225" s="37"/>
      <c r="FEK225" s="37"/>
      <c r="FEL225" s="37"/>
      <c r="FEM225" s="37"/>
      <c r="FEN225" s="37"/>
      <c r="FEO225" s="37"/>
      <c r="FEP225" s="37"/>
      <c r="FEQ225" s="37"/>
      <c r="FER225" s="37"/>
      <c r="FES225" s="37"/>
      <c r="FET225" s="37"/>
      <c r="FEU225" s="37"/>
      <c r="FEV225" s="37"/>
      <c r="FEW225" s="37"/>
      <c r="FEX225" s="37"/>
      <c r="FEY225" s="37"/>
      <c r="FEZ225" s="37"/>
      <c r="FFA225" s="37"/>
      <c r="FFB225" s="37"/>
      <c r="FFC225" s="37"/>
      <c r="FFD225" s="37"/>
      <c r="FFE225" s="37"/>
      <c r="FFF225" s="37"/>
      <c r="FFG225" s="37"/>
      <c r="FFH225" s="37"/>
      <c r="FFI225" s="37"/>
      <c r="FFJ225" s="37"/>
      <c r="FFK225" s="37"/>
      <c r="FFL225" s="37"/>
      <c r="FFM225" s="37"/>
      <c r="FFN225" s="37"/>
      <c r="FFO225" s="37"/>
      <c r="FFP225" s="37"/>
      <c r="FFQ225" s="37"/>
      <c r="FFR225" s="37"/>
      <c r="FFS225" s="37"/>
      <c r="FFT225" s="37"/>
      <c r="FFU225" s="37"/>
      <c r="FFV225" s="37"/>
      <c r="FFW225" s="37"/>
      <c r="FFX225" s="37"/>
      <c r="FFY225" s="37"/>
      <c r="FFZ225" s="37"/>
      <c r="FGA225" s="37"/>
      <c r="FGB225" s="37"/>
      <c r="FGC225" s="37"/>
      <c r="FGD225" s="37"/>
      <c r="FGE225" s="37"/>
      <c r="FGF225" s="37"/>
      <c r="FGG225" s="37"/>
      <c r="FGH225" s="37"/>
      <c r="FGI225" s="37"/>
      <c r="FGJ225" s="37"/>
      <c r="FGK225" s="37"/>
      <c r="FGL225" s="37"/>
      <c r="FGM225" s="37"/>
      <c r="FGN225" s="37"/>
      <c r="FGO225" s="37"/>
      <c r="FGP225" s="37"/>
      <c r="FGQ225" s="37"/>
      <c r="FGR225" s="37"/>
      <c r="FGS225" s="37"/>
      <c r="FGT225" s="37"/>
      <c r="FGU225" s="37"/>
      <c r="FGV225" s="37"/>
      <c r="FGW225" s="37"/>
      <c r="FGX225" s="37"/>
      <c r="FGY225" s="37"/>
      <c r="FGZ225" s="37"/>
      <c r="FHA225" s="37"/>
      <c r="FHB225" s="37"/>
      <c r="FHC225" s="37"/>
      <c r="FHD225" s="37"/>
      <c r="FHE225" s="37"/>
      <c r="FHF225" s="37"/>
      <c r="FHG225" s="37"/>
      <c r="FHH225" s="37"/>
      <c r="FHI225" s="37"/>
      <c r="FHJ225" s="37"/>
      <c r="FHK225" s="37"/>
      <c r="FHL225" s="37"/>
      <c r="FHM225" s="37"/>
      <c r="FHN225" s="37"/>
      <c r="FHO225" s="37"/>
      <c r="FHP225" s="37"/>
      <c r="FHQ225" s="37"/>
      <c r="FHR225" s="37"/>
      <c r="FHS225" s="37"/>
      <c r="FHT225" s="37"/>
      <c r="FHU225" s="37"/>
      <c r="FHV225" s="37"/>
      <c r="FHW225" s="37"/>
      <c r="FHX225" s="37"/>
      <c r="FHY225" s="37"/>
      <c r="FHZ225" s="37"/>
      <c r="FIA225" s="37"/>
      <c r="FIB225" s="37"/>
      <c r="FIC225" s="37"/>
      <c r="FID225" s="37"/>
      <c r="FIE225" s="37"/>
      <c r="FIF225" s="37"/>
      <c r="FIG225" s="37"/>
      <c r="FIH225" s="37"/>
      <c r="FII225" s="37"/>
      <c r="FIJ225" s="37"/>
      <c r="FIK225" s="37"/>
      <c r="FIL225" s="37"/>
      <c r="FIM225" s="37"/>
      <c r="FIN225" s="37"/>
      <c r="FIO225" s="37"/>
      <c r="FIP225" s="37"/>
      <c r="FIQ225" s="37"/>
      <c r="FIR225" s="37"/>
      <c r="FIS225" s="37"/>
      <c r="FIT225" s="37"/>
      <c r="FIU225" s="37"/>
      <c r="FIV225" s="37"/>
      <c r="FIW225" s="37"/>
      <c r="FIX225" s="37"/>
      <c r="FIY225" s="37"/>
      <c r="FIZ225" s="37"/>
      <c r="FJA225" s="37"/>
      <c r="FJB225" s="37"/>
      <c r="FJC225" s="37"/>
      <c r="FJD225" s="37"/>
      <c r="FJE225" s="37"/>
      <c r="FJF225" s="37"/>
      <c r="FJG225" s="37"/>
      <c r="FJH225" s="37"/>
      <c r="FJI225" s="37"/>
      <c r="FJJ225" s="37"/>
      <c r="FJK225" s="37"/>
      <c r="FJL225" s="37"/>
      <c r="FJM225" s="37"/>
      <c r="FJN225" s="37"/>
      <c r="FJO225" s="37"/>
      <c r="FJP225" s="37"/>
      <c r="FJQ225" s="37"/>
      <c r="FJR225" s="37"/>
      <c r="FJS225" s="37"/>
      <c r="FJT225" s="37"/>
      <c r="FJU225" s="37"/>
      <c r="FJV225" s="37"/>
      <c r="FJW225" s="37"/>
      <c r="FJX225" s="37"/>
      <c r="FJY225" s="37"/>
      <c r="FJZ225" s="37"/>
      <c r="FKA225" s="37"/>
      <c r="FKB225" s="37"/>
      <c r="FKC225" s="37"/>
      <c r="FKD225" s="37"/>
      <c r="FKE225" s="37"/>
      <c r="FKF225" s="37"/>
      <c r="FKG225" s="37"/>
      <c r="FKH225" s="37"/>
      <c r="FKI225" s="37"/>
      <c r="FKJ225" s="37"/>
      <c r="FKK225" s="37"/>
      <c r="FKL225" s="37"/>
      <c r="FKM225" s="37"/>
      <c r="FKN225" s="37"/>
      <c r="FKO225" s="37"/>
      <c r="FKP225" s="37"/>
      <c r="FKQ225" s="37"/>
      <c r="FKR225" s="37"/>
      <c r="FKS225" s="37"/>
      <c r="FKT225" s="37"/>
      <c r="FKU225" s="37"/>
      <c r="FKV225" s="37"/>
      <c r="FKW225" s="37"/>
      <c r="FKX225" s="37"/>
      <c r="FKY225" s="37"/>
      <c r="FKZ225" s="37"/>
      <c r="FLA225" s="37"/>
      <c r="FLB225" s="37"/>
      <c r="FLC225" s="37"/>
      <c r="FLD225" s="37"/>
      <c r="FLE225" s="37"/>
      <c r="FLF225" s="37"/>
      <c r="FLG225" s="37"/>
      <c r="FLH225" s="37"/>
      <c r="FLI225" s="37"/>
      <c r="FLJ225" s="37"/>
      <c r="FLK225" s="37"/>
      <c r="FLL225" s="37"/>
      <c r="FLM225" s="37"/>
      <c r="FLN225" s="37"/>
      <c r="FLO225" s="37"/>
      <c r="FLP225" s="37"/>
      <c r="FLQ225" s="37"/>
      <c r="FLR225" s="37"/>
      <c r="FLS225" s="37"/>
      <c r="FLT225" s="37"/>
      <c r="FLU225" s="37"/>
      <c r="FLV225" s="37"/>
      <c r="FLW225" s="37"/>
      <c r="FLX225" s="37"/>
      <c r="FLY225" s="37"/>
      <c r="FLZ225" s="37"/>
      <c r="FMA225" s="37"/>
      <c r="FMB225" s="37"/>
      <c r="FMC225" s="37"/>
      <c r="FMD225" s="37"/>
      <c r="FME225" s="37"/>
      <c r="FMF225" s="37"/>
      <c r="FMG225" s="37"/>
      <c r="FMH225" s="37"/>
      <c r="FMI225" s="37"/>
      <c r="FMJ225" s="37"/>
      <c r="FMK225" s="37"/>
      <c r="FML225" s="37"/>
      <c r="FMM225" s="37"/>
      <c r="FMN225" s="37"/>
      <c r="FMO225" s="37"/>
      <c r="FMP225" s="37"/>
      <c r="FMQ225" s="37"/>
      <c r="FMR225" s="37"/>
      <c r="FMS225" s="37"/>
      <c r="FMT225" s="37"/>
      <c r="FMU225" s="37"/>
      <c r="FMV225" s="37"/>
      <c r="FMW225" s="37"/>
      <c r="FMX225" s="37"/>
      <c r="FMY225" s="37"/>
      <c r="FMZ225" s="37"/>
      <c r="FNA225" s="37"/>
      <c r="FNB225" s="37"/>
      <c r="FNC225" s="37"/>
      <c r="FND225" s="37"/>
      <c r="FNE225" s="37"/>
      <c r="FNF225" s="37"/>
      <c r="FNG225" s="37"/>
      <c r="FNH225" s="37"/>
      <c r="FNI225" s="37"/>
      <c r="FNJ225" s="37"/>
      <c r="FNK225" s="37"/>
      <c r="FNL225" s="37"/>
      <c r="FNM225" s="37"/>
      <c r="FNN225" s="37"/>
      <c r="FNO225" s="37"/>
      <c r="FNP225" s="37"/>
      <c r="FNQ225" s="37"/>
      <c r="FNR225" s="37"/>
      <c r="FNS225" s="37"/>
      <c r="FNT225" s="37"/>
      <c r="FNU225" s="37"/>
      <c r="FNV225" s="37"/>
      <c r="FNW225" s="37"/>
      <c r="FNX225" s="37"/>
      <c r="FNY225" s="37"/>
      <c r="FNZ225" s="37"/>
      <c r="FOA225" s="37"/>
      <c r="FOB225" s="37"/>
      <c r="FOC225" s="37"/>
      <c r="FOD225" s="37"/>
      <c r="FOE225" s="37"/>
      <c r="FOF225" s="37"/>
      <c r="FOG225" s="37"/>
      <c r="FOH225" s="37"/>
      <c r="FOI225" s="37"/>
      <c r="FOJ225" s="37"/>
      <c r="FOK225" s="37"/>
      <c r="FOL225" s="37"/>
      <c r="FOM225" s="37"/>
      <c r="FON225" s="37"/>
      <c r="FOO225" s="37"/>
      <c r="FOP225" s="37"/>
      <c r="FOQ225" s="37"/>
      <c r="FOR225" s="37"/>
      <c r="FOS225" s="37"/>
      <c r="FOT225" s="37"/>
      <c r="FOU225" s="37"/>
      <c r="FOV225" s="37"/>
      <c r="FOW225" s="37"/>
      <c r="FOX225" s="37"/>
      <c r="FOY225" s="37"/>
      <c r="FOZ225" s="37"/>
      <c r="FPA225" s="37"/>
      <c r="FPB225" s="37"/>
      <c r="FPC225" s="37"/>
      <c r="FPD225" s="37"/>
      <c r="FPE225" s="37"/>
      <c r="FPF225" s="37"/>
      <c r="FPG225" s="37"/>
      <c r="FPH225" s="37"/>
      <c r="FPI225" s="37"/>
      <c r="FPJ225" s="37"/>
      <c r="FPK225" s="37"/>
      <c r="FPL225" s="37"/>
      <c r="FPM225" s="37"/>
      <c r="FPN225" s="37"/>
      <c r="FPO225" s="37"/>
      <c r="FPP225" s="37"/>
      <c r="FPQ225" s="37"/>
      <c r="FPR225" s="37"/>
      <c r="FPS225" s="37"/>
      <c r="FPT225" s="37"/>
      <c r="FPU225" s="37"/>
      <c r="FPV225" s="37"/>
      <c r="FPW225" s="37"/>
      <c r="FPX225" s="37"/>
      <c r="FPY225" s="37"/>
      <c r="FPZ225" s="37"/>
      <c r="FQA225" s="37"/>
      <c r="FQB225" s="37"/>
      <c r="FQC225" s="37"/>
      <c r="FQD225" s="37"/>
      <c r="FQE225" s="37"/>
      <c r="FQF225" s="37"/>
      <c r="FQG225" s="37"/>
      <c r="FQH225" s="37"/>
      <c r="FQI225" s="37"/>
      <c r="FQJ225" s="37"/>
      <c r="FQK225" s="37"/>
      <c r="FQL225" s="37"/>
      <c r="FQM225" s="37"/>
      <c r="FQN225" s="37"/>
      <c r="FQO225" s="37"/>
      <c r="FQP225" s="37"/>
      <c r="FQQ225" s="37"/>
      <c r="FQR225" s="37"/>
      <c r="FQS225" s="37"/>
      <c r="FQT225" s="37"/>
      <c r="FQU225" s="37"/>
      <c r="FQV225" s="37"/>
      <c r="FQW225" s="37"/>
      <c r="FQX225" s="37"/>
      <c r="FQY225" s="37"/>
      <c r="FQZ225" s="37"/>
      <c r="FRA225" s="37"/>
      <c r="FRB225" s="37"/>
      <c r="FRC225" s="37"/>
      <c r="FRD225" s="37"/>
      <c r="FRE225" s="37"/>
      <c r="FRF225" s="37"/>
      <c r="FRG225" s="37"/>
      <c r="FRH225" s="37"/>
      <c r="FRI225" s="37"/>
      <c r="FRJ225" s="37"/>
      <c r="FRK225" s="37"/>
      <c r="FRL225" s="37"/>
      <c r="FRM225" s="37"/>
      <c r="FRN225" s="37"/>
      <c r="FRO225" s="37"/>
      <c r="FRP225" s="37"/>
      <c r="FRQ225" s="37"/>
      <c r="FRR225" s="37"/>
      <c r="FRS225" s="37"/>
      <c r="FRT225" s="37"/>
      <c r="FRU225" s="37"/>
      <c r="FRV225" s="37"/>
      <c r="FRW225" s="37"/>
      <c r="FRX225" s="37"/>
      <c r="FRY225" s="37"/>
      <c r="FRZ225" s="37"/>
      <c r="FSA225" s="37"/>
      <c r="FSB225" s="37"/>
      <c r="FSC225" s="37"/>
      <c r="FSD225" s="37"/>
      <c r="FSE225" s="37"/>
      <c r="FSF225" s="37"/>
      <c r="FSG225" s="37"/>
      <c r="FSH225" s="37"/>
      <c r="FSI225" s="37"/>
      <c r="FSJ225" s="37"/>
      <c r="FSK225" s="37"/>
      <c r="FSL225" s="37"/>
      <c r="FSM225" s="37"/>
      <c r="FSN225" s="37"/>
      <c r="FSO225" s="37"/>
      <c r="FSP225" s="37"/>
      <c r="FSQ225" s="37"/>
      <c r="FSR225" s="37"/>
      <c r="FSS225" s="37"/>
      <c r="FST225" s="37"/>
      <c r="FSU225" s="37"/>
      <c r="FSV225" s="37"/>
      <c r="FSW225" s="37"/>
      <c r="FSX225" s="37"/>
      <c r="FSY225" s="37"/>
      <c r="FSZ225" s="37"/>
      <c r="FTA225" s="37"/>
      <c r="FTB225" s="37"/>
      <c r="FTC225" s="37"/>
      <c r="FTD225" s="37"/>
      <c r="FTE225" s="37"/>
      <c r="FTF225" s="37"/>
      <c r="FTG225" s="37"/>
      <c r="FTH225" s="37"/>
      <c r="FTI225" s="37"/>
      <c r="FTJ225" s="37"/>
      <c r="FTK225" s="37"/>
      <c r="FTL225" s="37"/>
      <c r="FTM225" s="37"/>
      <c r="FTN225" s="37"/>
      <c r="FTO225" s="37"/>
      <c r="FTP225" s="37"/>
      <c r="FTQ225" s="37"/>
      <c r="FTR225" s="37"/>
      <c r="FTS225" s="37"/>
      <c r="FTT225" s="37"/>
      <c r="FTU225" s="37"/>
      <c r="FTV225" s="37"/>
      <c r="FTW225" s="37"/>
      <c r="FTX225" s="37"/>
      <c r="FTY225" s="37"/>
      <c r="FTZ225" s="37"/>
      <c r="FUA225" s="37"/>
      <c r="FUB225" s="37"/>
      <c r="FUC225" s="37"/>
      <c r="FUD225" s="37"/>
      <c r="FUE225" s="37"/>
      <c r="FUF225" s="37"/>
      <c r="FUG225" s="37"/>
      <c r="FUH225" s="37"/>
      <c r="FUI225" s="37"/>
      <c r="FUJ225" s="37"/>
      <c r="FUK225" s="37"/>
      <c r="FUL225" s="37"/>
      <c r="FUM225" s="37"/>
      <c r="FUN225" s="37"/>
      <c r="FUO225" s="37"/>
      <c r="FUP225" s="37"/>
      <c r="FUQ225" s="37"/>
      <c r="FUR225" s="37"/>
      <c r="FUS225" s="37"/>
      <c r="FUT225" s="37"/>
      <c r="FUU225" s="37"/>
      <c r="FUV225" s="37"/>
      <c r="FUW225" s="37"/>
      <c r="FUX225" s="37"/>
      <c r="FUY225" s="37"/>
      <c r="FUZ225" s="37"/>
      <c r="FVA225" s="37"/>
      <c r="FVB225" s="37"/>
      <c r="FVC225" s="37"/>
      <c r="FVD225" s="37"/>
      <c r="FVE225" s="37"/>
      <c r="FVF225" s="37"/>
      <c r="FVG225" s="37"/>
      <c r="FVH225" s="37"/>
      <c r="FVI225" s="37"/>
      <c r="FVJ225" s="37"/>
      <c r="FVK225" s="37"/>
      <c r="FVL225" s="37"/>
      <c r="FVM225" s="37"/>
      <c r="FVN225" s="37"/>
      <c r="FVO225" s="37"/>
      <c r="FVP225" s="37"/>
      <c r="FVQ225" s="37"/>
      <c r="FVR225" s="37"/>
      <c r="FVS225" s="37"/>
      <c r="FVT225" s="37"/>
      <c r="FVU225" s="37"/>
      <c r="FVV225" s="37"/>
      <c r="FVW225" s="37"/>
      <c r="FVX225" s="37"/>
      <c r="FVY225" s="37"/>
      <c r="FVZ225" s="37"/>
      <c r="FWA225" s="37"/>
      <c r="FWB225" s="37"/>
      <c r="FWC225" s="37"/>
      <c r="FWD225" s="37"/>
      <c r="FWE225" s="37"/>
      <c r="FWF225" s="37"/>
      <c r="FWG225" s="37"/>
      <c r="FWH225" s="37"/>
      <c r="FWI225" s="37"/>
      <c r="FWJ225" s="37"/>
      <c r="FWK225" s="37"/>
      <c r="FWL225" s="37"/>
      <c r="FWM225" s="37"/>
      <c r="FWN225" s="37"/>
      <c r="FWO225" s="37"/>
      <c r="FWP225" s="37"/>
      <c r="FWQ225" s="37"/>
      <c r="FWR225" s="37"/>
      <c r="FWS225" s="37"/>
      <c r="FWT225" s="37"/>
      <c r="FWU225" s="37"/>
      <c r="FWV225" s="37"/>
      <c r="FWW225" s="37"/>
      <c r="FWX225" s="37"/>
      <c r="FWY225" s="37"/>
      <c r="FWZ225" s="37"/>
      <c r="FXA225" s="37"/>
      <c r="FXB225" s="37"/>
      <c r="FXC225" s="37"/>
      <c r="FXD225" s="37"/>
      <c r="FXE225" s="37"/>
      <c r="FXF225" s="37"/>
      <c r="FXG225" s="37"/>
      <c r="FXH225" s="37"/>
      <c r="FXI225" s="37"/>
      <c r="FXJ225" s="37"/>
      <c r="FXK225" s="37"/>
      <c r="FXL225" s="37"/>
      <c r="FXM225" s="37"/>
      <c r="FXN225" s="37"/>
      <c r="FXO225" s="37"/>
      <c r="FXP225" s="37"/>
      <c r="FXQ225" s="37"/>
      <c r="FXR225" s="37"/>
      <c r="FXS225" s="37"/>
      <c r="FXT225" s="37"/>
      <c r="FXU225" s="37"/>
      <c r="FXV225" s="37"/>
      <c r="FXW225" s="37"/>
      <c r="FXX225" s="37"/>
      <c r="FXY225" s="37"/>
      <c r="FXZ225" s="37"/>
      <c r="FYA225" s="37"/>
      <c r="FYB225" s="37"/>
      <c r="FYC225" s="37"/>
      <c r="FYD225" s="37"/>
      <c r="FYE225" s="37"/>
      <c r="FYF225" s="37"/>
      <c r="FYG225" s="37"/>
      <c r="FYH225" s="37"/>
      <c r="FYI225" s="37"/>
      <c r="FYJ225" s="37"/>
      <c r="FYK225" s="37"/>
      <c r="FYL225" s="37"/>
      <c r="FYM225" s="37"/>
      <c r="FYN225" s="37"/>
      <c r="FYO225" s="37"/>
      <c r="FYP225" s="37"/>
      <c r="FYQ225" s="37"/>
      <c r="FYR225" s="37"/>
      <c r="FYS225" s="37"/>
      <c r="FYT225" s="37"/>
      <c r="FYU225" s="37"/>
      <c r="FYV225" s="37"/>
      <c r="FYW225" s="37"/>
      <c r="FYX225" s="37"/>
      <c r="FYY225" s="37"/>
      <c r="FYZ225" s="37"/>
      <c r="FZA225" s="37"/>
      <c r="FZB225" s="37"/>
      <c r="FZC225" s="37"/>
      <c r="FZD225" s="37"/>
      <c r="FZE225" s="37"/>
      <c r="FZF225" s="37"/>
      <c r="FZG225" s="37"/>
      <c r="FZH225" s="37"/>
      <c r="FZI225" s="37"/>
      <c r="FZJ225" s="37"/>
      <c r="FZK225" s="37"/>
      <c r="FZL225" s="37"/>
      <c r="FZM225" s="37"/>
      <c r="FZN225" s="37"/>
      <c r="FZO225" s="37"/>
      <c r="FZP225" s="37"/>
      <c r="FZQ225" s="37"/>
      <c r="FZR225" s="37"/>
      <c r="FZS225" s="37"/>
      <c r="FZT225" s="37"/>
      <c r="FZU225" s="37"/>
      <c r="FZV225" s="37"/>
      <c r="FZW225" s="37"/>
      <c r="FZX225" s="37"/>
      <c r="FZY225" s="37"/>
      <c r="FZZ225" s="37"/>
      <c r="GAA225" s="37"/>
      <c r="GAB225" s="37"/>
      <c r="GAC225" s="37"/>
      <c r="GAD225" s="37"/>
      <c r="GAE225" s="37"/>
      <c r="GAF225" s="37"/>
      <c r="GAG225" s="37"/>
      <c r="GAH225" s="37"/>
      <c r="GAI225" s="37"/>
      <c r="GAJ225" s="37"/>
      <c r="GAK225" s="37"/>
      <c r="GAL225" s="37"/>
      <c r="GAM225" s="37"/>
      <c r="GAN225" s="37"/>
      <c r="GAO225" s="37"/>
      <c r="GAP225" s="37"/>
      <c r="GAQ225" s="37"/>
      <c r="GAR225" s="37"/>
      <c r="GAS225" s="37"/>
      <c r="GAT225" s="37"/>
      <c r="GAU225" s="37"/>
      <c r="GAV225" s="37"/>
      <c r="GAW225" s="37"/>
      <c r="GAX225" s="37"/>
      <c r="GAY225" s="37"/>
      <c r="GAZ225" s="37"/>
      <c r="GBA225" s="37"/>
      <c r="GBB225" s="37"/>
      <c r="GBC225" s="37"/>
      <c r="GBD225" s="37"/>
      <c r="GBE225" s="37"/>
      <c r="GBF225" s="37"/>
      <c r="GBG225" s="37"/>
      <c r="GBH225" s="37"/>
      <c r="GBI225" s="37"/>
      <c r="GBJ225" s="37"/>
      <c r="GBK225" s="37"/>
      <c r="GBL225" s="37"/>
      <c r="GBM225" s="37"/>
      <c r="GBN225" s="37"/>
      <c r="GBO225" s="37"/>
      <c r="GBP225" s="37"/>
      <c r="GBQ225" s="37"/>
      <c r="GBR225" s="37"/>
      <c r="GBS225" s="37"/>
      <c r="GBT225" s="37"/>
      <c r="GBU225" s="37"/>
      <c r="GBV225" s="37"/>
      <c r="GBW225" s="37"/>
      <c r="GBX225" s="37"/>
      <c r="GBY225" s="37"/>
      <c r="GBZ225" s="37"/>
      <c r="GCA225" s="37"/>
      <c r="GCB225" s="37"/>
      <c r="GCC225" s="37"/>
      <c r="GCD225" s="37"/>
      <c r="GCE225" s="37"/>
      <c r="GCF225" s="37"/>
      <c r="GCG225" s="37"/>
      <c r="GCH225" s="37"/>
      <c r="GCI225" s="37"/>
      <c r="GCJ225" s="37"/>
      <c r="GCK225" s="37"/>
      <c r="GCL225" s="37"/>
      <c r="GCM225" s="37"/>
      <c r="GCN225" s="37"/>
      <c r="GCO225" s="37"/>
      <c r="GCP225" s="37"/>
      <c r="GCQ225" s="37"/>
      <c r="GCR225" s="37"/>
      <c r="GCS225" s="37"/>
      <c r="GCT225" s="37"/>
      <c r="GCU225" s="37"/>
      <c r="GCV225" s="37"/>
      <c r="GCW225" s="37"/>
      <c r="GCX225" s="37"/>
      <c r="GCY225" s="37"/>
      <c r="GCZ225" s="37"/>
      <c r="GDA225" s="37"/>
      <c r="GDB225" s="37"/>
      <c r="GDC225" s="37"/>
      <c r="GDD225" s="37"/>
      <c r="GDE225" s="37"/>
      <c r="GDF225" s="37"/>
      <c r="GDG225" s="37"/>
      <c r="GDH225" s="37"/>
      <c r="GDI225" s="37"/>
      <c r="GDJ225" s="37"/>
      <c r="GDK225" s="37"/>
      <c r="GDL225" s="37"/>
      <c r="GDM225" s="37"/>
      <c r="GDN225" s="37"/>
      <c r="GDO225" s="37"/>
      <c r="GDP225" s="37"/>
      <c r="GDQ225" s="37"/>
      <c r="GDR225" s="37"/>
      <c r="GDS225" s="37"/>
      <c r="GDT225" s="37"/>
      <c r="GDU225" s="37"/>
      <c r="GDV225" s="37"/>
      <c r="GDW225" s="37"/>
      <c r="GDX225" s="37"/>
      <c r="GDY225" s="37"/>
      <c r="GDZ225" s="37"/>
      <c r="GEA225" s="37"/>
      <c r="GEB225" s="37"/>
      <c r="GEC225" s="37"/>
      <c r="GED225" s="37"/>
      <c r="GEE225" s="37"/>
      <c r="GEF225" s="37"/>
      <c r="GEG225" s="37"/>
      <c r="GEH225" s="37"/>
      <c r="GEI225" s="37"/>
      <c r="GEJ225" s="37"/>
      <c r="GEK225" s="37"/>
      <c r="GEL225" s="37"/>
      <c r="GEM225" s="37"/>
      <c r="GEN225" s="37"/>
      <c r="GEO225" s="37"/>
      <c r="GEP225" s="37"/>
      <c r="GEQ225" s="37"/>
      <c r="GER225" s="37"/>
      <c r="GES225" s="37"/>
      <c r="GET225" s="37"/>
      <c r="GEU225" s="37"/>
      <c r="GEV225" s="37"/>
      <c r="GEW225" s="37"/>
      <c r="GEX225" s="37"/>
      <c r="GEY225" s="37"/>
      <c r="GEZ225" s="37"/>
      <c r="GFA225" s="37"/>
      <c r="GFB225" s="37"/>
      <c r="GFC225" s="37"/>
      <c r="GFD225" s="37"/>
      <c r="GFE225" s="37"/>
      <c r="GFF225" s="37"/>
      <c r="GFG225" s="37"/>
      <c r="GFH225" s="37"/>
      <c r="GFI225" s="37"/>
      <c r="GFJ225" s="37"/>
      <c r="GFK225" s="37"/>
      <c r="GFL225" s="37"/>
      <c r="GFM225" s="37"/>
      <c r="GFN225" s="37"/>
      <c r="GFO225" s="37"/>
      <c r="GFP225" s="37"/>
      <c r="GFQ225" s="37"/>
      <c r="GFR225" s="37"/>
      <c r="GFS225" s="37"/>
      <c r="GFT225" s="37"/>
      <c r="GFU225" s="37"/>
      <c r="GFV225" s="37"/>
      <c r="GFW225" s="37"/>
      <c r="GFX225" s="37"/>
      <c r="GFY225" s="37"/>
      <c r="GFZ225" s="37"/>
      <c r="GGA225" s="37"/>
      <c r="GGB225" s="37"/>
      <c r="GGC225" s="37"/>
      <c r="GGD225" s="37"/>
      <c r="GGE225" s="37"/>
      <c r="GGF225" s="37"/>
      <c r="GGG225" s="37"/>
      <c r="GGH225" s="37"/>
      <c r="GGI225" s="37"/>
      <c r="GGJ225" s="37"/>
      <c r="GGK225" s="37"/>
      <c r="GGL225" s="37"/>
      <c r="GGM225" s="37"/>
      <c r="GGN225" s="37"/>
      <c r="GGO225" s="37"/>
      <c r="GGP225" s="37"/>
      <c r="GGQ225" s="37"/>
      <c r="GGR225" s="37"/>
      <c r="GGS225" s="37"/>
      <c r="GGT225" s="37"/>
      <c r="GGU225" s="37"/>
      <c r="GGV225" s="37"/>
      <c r="GGW225" s="37"/>
      <c r="GGX225" s="37"/>
      <c r="GGY225" s="37"/>
      <c r="GGZ225" s="37"/>
      <c r="GHA225" s="37"/>
      <c r="GHB225" s="37"/>
      <c r="GHC225" s="37"/>
      <c r="GHD225" s="37"/>
      <c r="GHE225" s="37"/>
      <c r="GHF225" s="37"/>
      <c r="GHG225" s="37"/>
      <c r="GHH225" s="37"/>
      <c r="GHI225" s="37"/>
      <c r="GHJ225" s="37"/>
      <c r="GHK225" s="37"/>
      <c r="GHL225" s="37"/>
      <c r="GHM225" s="37"/>
      <c r="GHN225" s="37"/>
      <c r="GHO225" s="37"/>
      <c r="GHP225" s="37"/>
      <c r="GHQ225" s="37"/>
      <c r="GHR225" s="37"/>
      <c r="GHS225" s="37"/>
      <c r="GHT225" s="37"/>
      <c r="GHU225" s="37"/>
      <c r="GHV225" s="37"/>
      <c r="GHW225" s="37"/>
      <c r="GHX225" s="37"/>
      <c r="GHY225" s="37"/>
      <c r="GHZ225" s="37"/>
      <c r="GIA225" s="37"/>
      <c r="GIB225" s="37"/>
      <c r="GIC225" s="37"/>
      <c r="GID225" s="37"/>
      <c r="GIE225" s="37"/>
      <c r="GIF225" s="37"/>
      <c r="GIG225" s="37"/>
      <c r="GIH225" s="37"/>
      <c r="GII225" s="37"/>
      <c r="GIJ225" s="37"/>
      <c r="GIK225" s="37"/>
      <c r="GIL225" s="37"/>
      <c r="GIM225" s="37"/>
      <c r="GIN225" s="37"/>
      <c r="GIO225" s="37"/>
      <c r="GIP225" s="37"/>
      <c r="GIQ225" s="37"/>
      <c r="GIR225" s="37"/>
      <c r="GIS225" s="37"/>
      <c r="GIT225" s="37"/>
      <c r="GIU225" s="37"/>
      <c r="GIV225" s="37"/>
      <c r="GIW225" s="37"/>
      <c r="GIX225" s="37"/>
      <c r="GIY225" s="37"/>
      <c r="GIZ225" s="37"/>
      <c r="GJA225" s="37"/>
      <c r="GJB225" s="37"/>
      <c r="GJC225" s="37"/>
      <c r="GJD225" s="37"/>
      <c r="GJE225" s="37"/>
      <c r="GJF225" s="37"/>
      <c r="GJG225" s="37"/>
      <c r="GJH225" s="37"/>
      <c r="GJI225" s="37"/>
      <c r="GJJ225" s="37"/>
      <c r="GJK225" s="37"/>
      <c r="GJL225" s="37"/>
      <c r="GJM225" s="37"/>
      <c r="GJN225" s="37"/>
      <c r="GJO225" s="37"/>
      <c r="GJP225" s="37"/>
      <c r="GJQ225" s="37"/>
      <c r="GJR225" s="37"/>
      <c r="GJS225" s="37"/>
      <c r="GJT225" s="37"/>
      <c r="GJU225" s="37"/>
      <c r="GJV225" s="37"/>
      <c r="GJW225" s="37"/>
      <c r="GJX225" s="37"/>
      <c r="GJY225" s="37"/>
      <c r="GJZ225" s="37"/>
      <c r="GKA225" s="37"/>
      <c r="GKB225" s="37"/>
      <c r="GKC225" s="37"/>
      <c r="GKD225" s="37"/>
      <c r="GKE225" s="37"/>
      <c r="GKF225" s="37"/>
      <c r="GKG225" s="37"/>
      <c r="GKH225" s="37"/>
      <c r="GKI225" s="37"/>
      <c r="GKJ225" s="37"/>
      <c r="GKK225" s="37"/>
      <c r="GKL225" s="37"/>
      <c r="GKM225" s="37"/>
      <c r="GKN225" s="37"/>
      <c r="GKO225" s="37"/>
      <c r="GKP225" s="37"/>
      <c r="GKQ225" s="37"/>
      <c r="GKR225" s="37"/>
      <c r="GKS225" s="37"/>
      <c r="GKT225" s="37"/>
      <c r="GKU225" s="37"/>
      <c r="GKV225" s="37"/>
      <c r="GKW225" s="37"/>
      <c r="GKX225" s="37"/>
      <c r="GKY225" s="37"/>
      <c r="GKZ225" s="37"/>
      <c r="GLA225" s="37"/>
      <c r="GLB225" s="37"/>
      <c r="GLC225" s="37"/>
      <c r="GLD225" s="37"/>
      <c r="GLE225" s="37"/>
      <c r="GLF225" s="37"/>
      <c r="GLG225" s="37"/>
      <c r="GLH225" s="37"/>
      <c r="GLI225" s="37"/>
      <c r="GLJ225" s="37"/>
      <c r="GLK225" s="37"/>
      <c r="GLL225" s="37"/>
      <c r="GLM225" s="37"/>
      <c r="GLN225" s="37"/>
      <c r="GLO225" s="37"/>
      <c r="GLP225" s="37"/>
      <c r="GLQ225" s="37"/>
      <c r="GLR225" s="37"/>
      <c r="GLS225" s="37"/>
      <c r="GLT225" s="37"/>
      <c r="GLU225" s="37"/>
      <c r="GLV225" s="37"/>
      <c r="GLW225" s="37"/>
      <c r="GLX225" s="37"/>
      <c r="GLY225" s="37"/>
      <c r="GLZ225" s="37"/>
      <c r="GMA225" s="37"/>
      <c r="GMB225" s="37"/>
      <c r="GMC225" s="37"/>
      <c r="GMD225" s="37"/>
      <c r="GME225" s="37"/>
      <c r="GMF225" s="37"/>
      <c r="GMG225" s="37"/>
      <c r="GMH225" s="37"/>
      <c r="GMI225" s="37"/>
      <c r="GMJ225" s="37"/>
      <c r="GMK225" s="37"/>
      <c r="GML225" s="37"/>
      <c r="GMM225" s="37"/>
      <c r="GMN225" s="37"/>
      <c r="GMO225" s="37"/>
      <c r="GMP225" s="37"/>
      <c r="GMQ225" s="37"/>
      <c r="GMR225" s="37"/>
      <c r="GMS225" s="37"/>
      <c r="GMT225" s="37"/>
      <c r="GMU225" s="37"/>
      <c r="GMV225" s="37"/>
      <c r="GMW225" s="37"/>
      <c r="GMX225" s="37"/>
      <c r="GMY225" s="37"/>
      <c r="GMZ225" s="37"/>
      <c r="GNA225" s="37"/>
      <c r="GNB225" s="37"/>
      <c r="GNC225" s="37"/>
      <c r="GND225" s="37"/>
      <c r="GNE225" s="37"/>
      <c r="GNF225" s="37"/>
      <c r="GNG225" s="37"/>
      <c r="GNH225" s="37"/>
      <c r="GNI225" s="37"/>
      <c r="GNJ225" s="37"/>
      <c r="GNK225" s="37"/>
      <c r="GNL225" s="37"/>
      <c r="GNM225" s="37"/>
      <c r="GNN225" s="37"/>
      <c r="GNO225" s="37"/>
      <c r="GNP225" s="37"/>
      <c r="GNQ225" s="37"/>
      <c r="GNR225" s="37"/>
      <c r="GNS225" s="37"/>
      <c r="GNT225" s="37"/>
      <c r="GNU225" s="37"/>
      <c r="GNV225" s="37"/>
      <c r="GNW225" s="37"/>
      <c r="GNX225" s="37"/>
      <c r="GNY225" s="37"/>
      <c r="GNZ225" s="37"/>
      <c r="GOA225" s="37"/>
      <c r="GOB225" s="37"/>
      <c r="GOC225" s="37"/>
      <c r="GOD225" s="37"/>
      <c r="GOE225" s="37"/>
      <c r="GOF225" s="37"/>
      <c r="GOG225" s="37"/>
      <c r="GOH225" s="37"/>
      <c r="GOI225" s="37"/>
      <c r="GOJ225" s="37"/>
      <c r="GOK225" s="37"/>
      <c r="GOL225" s="37"/>
      <c r="GOM225" s="37"/>
      <c r="GON225" s="37"/>
      <c r="GOO225" s="37"/>
      <c r="GOP225" s="37"/>
      <c r="GOQ225" s="37"/>
      <c r="GOR225" s="37"/>
      <c r="GOS225" s="37"/>
      <c r="GOT225" s="37"/>
      <c r="GOU225" s="37"/>
      <c r="GOV225" s="37"/>
      <c r="GOW225" s="37"/>
      <c r="GOX225" s="37"/>
      <c r="GOY225" s="37"/>
      <c r="GOZ225" s="37"/>
      <c r="GPA225" s="37"/>
      <c r="GPB225" s="37"/>
      <c r="GPC225" s="37"/>
      <c r="GPD225" s="37"/>
      <c r="GPE225" s="37"/>
      <c r="GPF225" s="37"/>
      <c r="GPG225" s="37"/>
      <c r="GPH225" s="37"/>
      <c r="GPI225" s="37"/>
      <c r="GPJ225" s="37"/>
      <c r="GPK225" s="37"/>
      <c r="GPL225" s="37"/>
      <c r="GPM225" s="37"/>
      <c r="GPN225" s="37"/>
      <c r="GPO225" s="37"/>
      <c r="GPP225" s="37"/>
      <c r="GPQ225" s="37"/>
      <c r="GPR225" s="37"/>
      <c r="GPS225" s="37"/>
      <c r="GPT225" s="37"/>
      <c r="GPU225" s="37"/>
      <c r="GPV225" s="37"/>
      <c r="GPW225" s="37"/>
      <c r="GPX225" s="37"/>
      <c r="GPY225" s="37"/>
      <c r="GPZ225" s="37"/>
      <c r="GQA225" s="37"/>
      <c r="GQB225" s="37"/>
      <c r="GQC225" s="37"/>
      <c r="GQD225" s="37"/>
      <c r="GQE225" s="37"/>
      <c r="GQF225" s="37"/>
      <c r="GQG225" s="37"/>
      <c r="GQH225" s="37"/>
      <c r="GQI225" s="37"/>
      <c r="GQJ225" s="37"/>
      <c r="GQK225" s="37"/>
      <c r="GQL225" s="37"/>
      <c r="GQM225" s="37"/>
      <c r="GQN225" s="37"/>
      <c r="GQO225" s="37"/>
      <c r="GQP225" s="37"/>
      <c r="GQQ225" s="37"/>
      <c r="GQR225" s="37"/>
      <c r="GQS225" s="37"/>
      <c r="GQT225" s="37"/>
      <c r="GQU225" s="37"/>
      <c r="GQV225" s="37"/>
      <c r="GQW225" s="37"/>
      <c r="GQX225" s="37"/>
      <c r="GQY225" s="37"/>
      <c r="GQZ225" s="37"/>
      <c r="GRA225" s="37"/>
      <c r="GRB225" s="37"/>
      <c r="GRC225" s="37"/>
      <c r="GRD225" s="37"/>
      <c r="GRE225" s="37"/>
      <c r="GRF225" s="37"/>
      <c r="GRG225" s="37"/>
      <c r="GRH225" s="37"/>
      <c r="GRI225" s="37"/>
      <c r="GRJ225" s="37"/>
      <c r="GRK225" s="37"/>
      <c r="GRL225" s="37"/>
      <c r="GRM225" s="37"/>
      <c r="GRN225" s="37"/>
      <c r="GRO225" s="37"/>
      <c r="GRP225" s="37"/>
      <c r="GRQ225" s="37"/>
      <c r="GRR225" s="37"/>
      <c r="GRS225" s="37"/>
      <c r="GRT225" s="37"/>
      <c r="GRU225" s="37"/>
      <c r="GRV225" s="37"/>
      <c r="GRW225" s="37"/>
      <c r="GRX225" s="37"/>
      <c r="GRY225" s="37"/>
      <c r="GRZ225" s="37"/>
      <c r="GSA225" s="37"/>
      <c r="GSB225" s="37"/>
      <c r="GSC225" s="37"/>
      <c r="GSD225" s="37"/>
      <c r="GSE225" s="37"/>
      <c r="GSF225" s="37"/>
      <c r="GSG225" s="37"/>
      <c r="GSH225" s="37"/>
      <c r="GSI225" s="37"/>
      <c r="GSJ225" s="37"/>
      <c r="GSK225" s="37"/>
      <c r="GSL225" s="37"/>
      <c r="GSM225" s="37"/>
      <c r="GSN225" s="37"/>
      <c r="GSO225" s="37"/>
      <c r="GSP225" s="37"/>
      <c r="GSQ225" s="37"/>
      <c r="GSR225" s="37"/>
      <c r="GSS225" s="37"/>
      <c r="GST225" s="37"/>
      <c r="GSU225" s="37"/>
      <c r="GSV225" s="37"/>
      <c r="GSW225" s="37"/>
      <c r="GSX225" s="37"/>
      <c r="GSY225" s="37"/>
      <c r="GSZ225" s="37"/>
      <c r="GTA225" s="37"/>
      <c r="GTB225" s="37"/>
      <c r="GTC225" s="37"/>
      <c r="GTD225" s="37"/>
      <c r="GTE225" s="37"/>
      <c r="GTF225" s="37"/>
      <c r="GTG225" s="37"/>
      <c r="GTH225" s="37"/>
      <c r="GTI225" s="37"/>
      <c r="GTJ225" s="37"/>
      <c r="GTK225" s="37"/>
      <c r="GTL225" s="37"/>
      <c r="GTM225" s="37"/>
      <c r="GTN225" s="37"/>
      <c r="GTO225" s="37"/>
      <c r="GTP225" s="37"/>
      <c r="GTQ225" s="37"/>
      <c r="GTR225" s="37"/>
      <c r="GTS225" s="37"/>
      <c r="GTT225" s="37"/>
      <c r="GTU225" s="37"/>
      <c r="GTV225" s="37"/>
      <c r="GTW225" s="37"/>
      <c r="GTX225" s="37"/>
      <c r="GTY225" s="37"/>
      <c r="GTZ225" s="37"/>
      <c r="GUA225" s="37"/>
      <c r="GUB225" s="37"/>
      <c r="GUC225" s="37"/>
      <c r="GUD225" s="37"/>
      <c r="GUE225" s="37"/>
      <c r="GUF225" s="37"/>
      <c r="GUG225" s="37"/>
      <c r="GUH225" s="37"/>
      <c r="GUI225" s="37"/>
      <c r="GUJ225" s="37"/>
      <c r="GUK225" s="37"/>
      <c r="GUL225" s="37"/>
      <c r="GUM225" s="37"/>
      <c r="GUN225" s="37"/>
      <c r="GUO225" s="37"/>
      <c r="GUP225" s="37"/>
      <c r="GUQ225" s="37"/>
      <c r="GUR225" s="37"/>
      <c r="GUS225" s="37"/>
      <c r="GUT225" s="37"/>
      <c r="GUU225" s="37"/>
      <c r="GUV225" s="37"/>
      <c r="GUW225" s="37"/>
      <c r="GUX225" s="37"/>
      <c r="GUY225" s="37"/>
      <c r="GUZ225" s="37"/>
      <c r="GVA225" s="37"/>
      <c r="GVB225" s="37"/>
      <c r="GVC225" s="37"/>
      <c r="GVD225" s="37"/>
      <c r="GVE225" s="37"/>
      <c r="GVF225" s="37"/>
      <c r="GVG225" s="37"/>
      <c r="GVH225" s="37"/>
      <c r="GVI225" s="37"/>
      <c r="GVJ225" s="37"/>
      <c r="GVK225" s="37"/>
      <c r="GVL225" s="37"/>
      <c r="GVM225" s="37"/>
      <c r="GVN225" s="37"/>
      <c r="GVO225" s="37"/>
      <c r="GVP225" s="37"/>
      <c r="GVQ225" s="37"/>
      <c r="GVR225" s="37"/>
      <c r="GVS225" s="37"/>
      <c r="GVT225" s="37"/>
      <c r="GVU225" s="37"/>
      <c r="GVV225" s="37"/>
      <c r="GVW225" s="37"/>
      <c r="GVX225" s="37"/>
      <c r="GVY225" s="37"/>
      <c r="GVZ225" s="37"/>
      <c r="GWA225" s="37"/>
      <c r="GWB225" s="37"/>
      <c r="GWC225" s="37"/>
      <c r="GWD225" s="37"/>
      <c r="GWE225" s="37"/>
      <c r="GWF225" s="37"/>
      <c r="GWG225" s="37"/>
      <c r="GWH225" s="37"/>
      <c r="GWI225" s="37"/>
      <c r="GWJ225" s="37"/>
      <c r="GWK225" s="37"/>
      <c r="GWL225" s="37"/>
      <c r="GWM225" s="37"/>
      <c r="GWN225" s="37"/>
      <c r="GWO225" s="37"/>
      <c r="GWP225" s="37"/>
      <c r="GWQ225" s="37"/>
      <c r="GWR225" s="37"/>
      <c r="GWS225" s="37"/>
      <c r="GWT225" s="37"/>
      <c r="GWU225" s="37"/>
      <c r="GWV225" s="37"/>
      <c r="GWW225" s="37"/>
      <c r="GWX225" s="37"/>
      <c r="GWY225" s="37"/>
      <c r="GWZ225" s="37"/>
      <c r="GXA225" s="37"/>
      <c r="GXB225" s="37"/>
      <c r="GXC225" s="37"/>
      <c r="GXD225" s="37"/>
      <c r="GXE225" s="37"/>
      <c r="GXF225" s="37"/>
      <c r="GXG225" s="37"/>
      <c r="GXH225" s="37"/>
      <c r="GXI225" s="37"/>
      <c r="GXJ225" s="37"/>
      <c r="GXK225" s="37"/>
      <c r="GXL225" s="37"/>
      <c r="GXM225" s="37"/>
      <c r="GXN225" s="37"/>
      <c r="GXO225" s="37"/>
      <c r="GXP225" s="37"/>
      <c r="GXQ225" s="37"/>
      <c r="GXR225" s="37"/>
      <c r="GXS225" s="37"/>
      <c r="GXT225" s="37"/>
      <c r="GXU225" s="37"/>
      <c r="GXV225" s="37"/>
      <c r="GXW225" s="37"/>
      <c r="GXX225" s="37"/>
      <c r="GXY225" s="37"/>
      <c r="GXZ225" s="37"/>
      <c r="GYA225" s="37"/>
      <c r="GYB225" s="37"/>
      <c r="GYC225" s="37"/>
      <c r="GYD225" s="37"/>
      <c r="GYE225" s="37"/>
      <c r="GYF225" s="37"/>
      <c r="GYG225" s="37"/>
      <c r="GYH225" s="37"/>
      <c r="GYI225" s="37"/>
      <c r="GYJ225" s="37"/>
      <c r="GYK225" s="37"/>
      <c r="GYL225" s="37"/>
      <c r="GYM225" s="37"/>
      <c r="GYN225" s="37"/>
      <c r="GYO225" s="37"/>
      <c r="GYP225" s="37"/>
      <c r="GYQ225" s="37"/>
      <c r="GYR225" s="37"/>
      <c r="GYS225" s="37"/>
      <c r="GYT225" s="37"/>
      <c r="GYU225" s="37"/>
      <c r="GYV225" s="37"/>
      <c r="GYW225" s="37"/>
      <c r="GYX225" s="37"/>
      <c r="GYY225" s="37"/>
      <c r="GYZ225" s="37"/>
      <c r="GZA225" s="37"/>
      <c r="GZB225" s="37"/>
      <c r="GZC225" s="37"/>
      <c r="GZD225" s="37"/>
      <c r="GZE225" s="37"/>
      <c r="GZF225" s="37"/>
      <c r="GZG225" s="37"/>
      <c r="GZH225" s="37"/>
      <c r="GZI225" s="37"/>
      <c r="GZJ225" s="37"/>
      <c r="GZK225" s="37"/>
      <c r="GZL225" s="37"/>
      <c r="GZM225" s="37"/>
      <c r="GZN225" s="37"/>
      <c r="GZO225" s="37"/>
      <c r="GZP225" s="37"/>
      <c r="GZQ225" s="37"/>
      <c r="GZR225" s="37"/>
      <c r="GZS225" s="37"/>
      <c r="GZT225" s="37"/>
      <c r="GZU225" s="37"/>
      <c r="GZV225" s="37"/>
      <c r="GZW225" s="37"/>
      <c r="GZX225" s="37"/>
      <c r="GZY225" s="37"/>
      <c r="GZZ225" s="37"/>
      <c r="HAA225" s="37"/>
      <c r="HAB225" s="37"/>
      <c r="HAC225" s="37"/>
      <c r="HAD225" s="37"/>
      <c r="HAE225" s="37"/>
      <c r="HAF225" s="37"/>
      <c r="HAG225" s="37"/>
      <c r="HAH225" s="37"/>
      <c r="HAI225" s="37"/>
      <c r="HAJ225" s="37"/>
      <c r="HAK225" s="37"/>
      <c r="HAL225" s="37"/>
      <c r="HAM225" s="37"/>
      <c r="HAN225" s="37"/>
      <c r="HAO225" s="37"/>
      <c r="HAP225" s="37"/>
      <c r="HAQ225" s="37"/>
      <c r="HAR225" s="37"/>
      <c r="HAS225" s="37"/>
      <c r="HAT225" s="37"/>
      <c r="HAU225" s="37"/>
      <c r="HAV225" s="37"/>
      <c r="HAW225" s="37"/>
      <c r="HAX225" s="37"/>
      <c r="HAY225" s="37"/>
      <c r="HAZ225" s="37"/>
      <c r="HBA225" s="37"/>
      <c r="HBB225" s="37"/>
      <c r="HBC225" s="37"/>
      <c r="HBD225" s="37"/>
      <c r="HBE225" s="37"/>
      <c r="HBF225" s="37"/>
      <c r="HBG225" s="37"/>
      <c r="HBH225" s="37"/>
      <c r="HBI225" s="37"/>
      <c r="HBJ225" s="37"/>
      <c r="HBK225" s="37"/>
      <c r="HBL225" s="37"/>
      <c r="HBM225" s="37"/>
      <c r="HBN225" s="37"/>
      <c r="HBO225" s="37"/>
      <c r="HBP225" s="37"/>
      <c r="HBQ225" s="37"/>
      <c r="HBR225" s="37"/>
      <c r="HBS225" s="37"/>
      <c r="HBT225" s="37"/>
      <c r="HBU225" s="37"/>
      <c r="HBV225" s="37"/>
      <c r="HBW225" s="37"/>
      <c r="HBX225" s="37"/>
      <c r="HBY225" s="37"/>
      <c r="HBZ225" s="37"/>
      <c r="HCA225" s="37"/>
      <c r="HCB225" s="37"/>
      <c r="HCC225" s="37"/>
      <c r="HCD225" s="37"/>
      <c r="HCE225" s="37"/>
      <c r="HCF225" s="37"/>
      <c r="HCG225" s="37"/>
      <c r="HCH225" s="37"/>
      <c r="HCI225" s="37"/>
      <c r="HCJ225" s="37"/>
      <c r="HCK225" s="37"/>
      <c r="HCL225" s="37"/>
      <c r="HCM225" s="37"/>
      <c r="HCN225" s="37"/>
      <c r="HCO225" s="37"/>
      <c r="HCP225" s="37"/>
      <c r="HCQ225" s="37"/>
      <c r="HCR225" s="37"/>
      <c r="HCS225" s="37"/>
      <c r="HCT225" s="37"/>
      <c r="HCU225" s="37"/>
      <c r="HCV225" s="37"/>
      <c r="HCW225" s="37"/>
      <c r="HCX225" s="37"/>
      <c r="HCY225" s="37"/>
      <c r="HCZ225" s="37"/>
      <c r="HDA225" s="37"/>
      <c r="HDB225" s="37"/>
      <c r="HDC225" s="37"/>
      <c r="HDD225" s="37"/>
      <c r="HDE225" s="37"/>
      <c r="HDF225" s="37"/>
      <c r="HDG225" s="37"/>
      <c r="HDH225" s="37"/>
      <c r="HDI225" s="37"/>
      <c r="HDJ225" s="37"/>
      <c r="HDK225" s="37"/>
      <c r="HDL225" s="37"/>
      <c r="HDM225" s="37"/>
      <c r="HDN225" s="37"/>
      <c r="HDO225" s="37"/>
      <c r="HDP225" s="37"/>
      <c r="HDQ225" s="37"/>
      <c r="HDR225" s="37"/>
      <c r="HDS225" s="37"/>
      <c r="HDT225" s="37"/>
      <c r="HDU225" s="37"/>
      <c r="HDV225" s="37"/>
      <c r="HDW225" s="37"/>
      <c r="HDX225" s="37"/>
      <c r="HDY225" s="37"/>
      <c r="HDZ225" s="37"/>
      <c r="HEA225" s="37"/>
      <c r="HEB225" s="37"/>
      <c r="HEC225" s="37"/>
      <c r="HED225" s="37"/>
      <c r="HEE225" s="37"/>
      <c r="HEF225" s="37"/>
      <c r="HEG225" s="37"/>
      <c r="HEH225" s="37"/>
      <c r="HEI225" s="37"/>
      <c r="HEJ225" s="37"/>
      <c r="HEK225" s="37"/>
      <c r="HEL225" s="37"/>
      <c r="HEM225" s="37"/>
      <c r="HEN225" s="37"/>
      <c r="HEO225" s="37"/>
      <c r="HEP225" s="37"/>
      <c r="HEQ225" s="37"/>
      <c r="HER225" s="37"/>
      <c r="HES225" s="37"/>
      <c r="HET225" s="37"/>
      <c r="HEU225" s="37"/>
      <c r="HEV225" s="37"/>
      <c r="HEW225" s="37"/>
      <c r="HEX225" s="37"/>
      <c r="HEY225" s="37"/>
      <c r="HEZ225" s="37"/>
      <c r="HFA225" s="37"/>
      <c r="HFB225" s="37"/>
      <c r="HFC225" s="37"/>
      <c r="HFD225" s="37"/>
      <c r="HFE225" s="37"/>
      <c r="HFF225" s="37"/>
      <c r="HFG225" s="37"/>
      <c r="HFH225" s="37"/>
      <c r="HFI225" s="37"/>
      <c r="HFJ225" s="37"/>
      <c r="HFK225" s="37"/>
      <c r="HFL225" s="37"/>
      <c r="HFM225" s="37"/>
      <c r="HFN225" s="37"/>
      <c r="HFO225" s="37"/>
      <c r="HFP225" s="37"/>
      <c r="HFQ225" s="37"/>
      <c r="HFR225" s="37"/>
      <c r="HFS225" s="37"/>
      <c r="HFT225" s="37"/>
      <c r="HFU225" s="37"/>
      <c r="HFV225" s="37"/>
      <c r="HFW225" s="37"/>
      <c r="HFX225" s="37"/>
      <c r="HFY225" s="37"/>
      <c r="HFZ225" s="37"/>
      <c r="HGA225" s="37"/>
      <c r="HGB225" s="37"/>
      <c r="HGC225" s="37"/>
      <c r="HGD225" s="37"/>
      <c r="HGE225" s="37"/>
      <c r="HGF225" s="37"/>
      <c r="HGG225" s="37"/>
      <c r="HGH225" s="37"/>
      <c r="HGI225" s="37"/>
      <c r="HGJ225" s="37"/>
      <c r="HGK225" s="37"/>
      <c r="HGL225" s="37"/>
      <c r="HGM225" s="37"/>
      <c r="HGN225" s="37"/>
      <c r="HGO225" s="37"/>
      <c r="HGP225" s="37"/>
      <c r="HGQ225" s="37"/>
      <c r="HGR225" s="37"/>
      <c r="HGS225" s="37"/>
      <c r="HGT225" s="37"/>
      <c r="HGU225" s="37"/>
      <c r="HGV225" s="37"/>
      <c r="HGW225" s="37"/>
      <c r="HGX225" s="37"/>
      <c r="HGY225" s="37"/>
      <c r="HGZ225" s="37"/>
      <c r="HHA225" s="37"/>
      <c r="HHB225" s="37"/>
      <c r="HHC225" s="37"/>
      <c r="HHD225" s="37"/>
      <c r="HHE225" s="37"/>
      <c r="HHF225" s="37"/>
      <c r="HHG225" s="37"/>
      <c r="HHH225" s="37"/>
      <c r="HHI225" s="37"/>
      <c r="HHJ225" s="37"/>
      <c r="HHK225" s="37"/>
      <c r="HHL225" s="37"/>
      <c r="HHM225" s="37"/>
      <c r="HHN225" s="37"/>
      <c r="HHO225" s="37"/>
      <c r="HHP225" s="37"/>
      <c r="HHQ225" s="37"/>
      <c r="HHR225" s="37"/>
      <c r="HHS225" s="37"/>
      <c r="HHT225" s="37"/>
      <c r="HHU225" s="37"/>
      <c r="HHV225" s="37"/>
      <c r="HHW225" s="37"/>
      <c r="HHX225" s="37"/>
      <c r="HHY225" s="37"/>
      <c r="HHZ225" s="37"/>
      <c r="HIA225" s="37"/>
      <c r="HIB225" s="37"/>
      <c r="HIC225" s="37"/>
      <c r="HID225" s="37"/>
      <c r="HIE225" s="37"/>
      <c r="HIF225" s="37"/>
      <c r="HIG225" s="37"/>
      <c r="HIH225" s="37"/>
      <c r="HII225" s="37"/>
      <c r="HIJ225" s="37"/>
      <c r="HIK225" s="37"/>
      <c r="HIL225" s="37"/>
      <c r="HIM225" s="37"/>
      <c r="HIN225" s="37"/>
      <c r="HIO225" s="37"/>
      <c r="HIP225" s="37"/>
      <c r="HIQ225" s="37"/>
      <c r="HIR225" s="37"/>
      <c r="HIS225" s="37"/>
      <c r="HIT225" s="37"/>
      <c r="HIU225" s="37"/>
      <c r="HIV225" s="37"/>
      <c r="HIW225" s="37"/>
      <c r="HIX225" s="37"/>
      <c r="HIY225" s="37"/>
      <c r="HIZ225" s="37"/>
      <c r="HJA225" s="37"/>
      <c r="HJB225" s="37"/>
      <c r="HJC225" s="37"/>
      <c r="HJD225" s="37"/>
      <c r="HJE225" s="37"/>
      <c r="HJF225" s="37"/>
      <c r="HJG225" s="37"/>
      <c r="HJH225" s="37"/>
      <c r="HJI225" s="37"/>
      <c r="HJJ225" s="37"/>
      <c r="HJK225" s="37"/>
      <c r="HJL225" s="37"/>
      <c r="HJM225" s="37"/>
      <c r="HJN225" s="37"/>
      <c r="HJO225" s="37"/>
      <c r="HJP225" s="37"/>
      <c r="HJQ225" s="37"/>
      <c r="HJR225" s="37"/>
      <c r="HJS225" s="37"/>
      <c r="HJT225" s="37"/>
      <c r="HJU225" s="37"/>
      <c r="HJV225" s="37"/>
      <c r="HJW225" s="37"/>
      <c r="HJX225" s="37"/>
      <c r="HJY225" s="37"/>
      <c r="HJZ225" s="37"/>
      <c r="HKA225" s="37"/>
      <c r="HKB225" s="37"/>
      <c r="HKC225" s="37"/>
      <c r="HKD225" s="37"/>
      <c r="HKE225" s="37"/>
      <c r="HKF225" s="37"/>
      <c r="HKG225" s="37"/>
      <c r="HKH225" s="37"/>
      <c r="HKI225" s="37"/>
      <c r="HKJ225" s="37"/>
      <c r="HKK225" s="37"/>
      <c r="HKL225" s="37"/>
      <c r="HKM225" s="37"/>
      <c r="HKN225" s="37"/>
      <c r="HKO225" s="37"/>
      <c r="HKP225" s="37"/>
      <c r="HKQ225" s="37"/>
      <c r="HKR225" s="37"/>
      <c r="HKS225" s="37"/>
      <c r="HKT225" s="37"/>
      <c r="HKU225" s="37"/>
      <c r="HKV225" s="37"/>
      <c r="HKW225" s="37"/>
      <c r="HKX225" s="37"/>
      <c r="HKY225" s="37"/>
      <c r="HKZ225" s="37"/>
      <c r="HLA225" s="37"/>
      <c r="HLB225" s="37"/>
      <c r="HLC225" s="37"/>
      <c r="HLD225" s="37"/>
      <c r="HLE225" s="37"/>
      <c r="HLF225" s="37"/>
      <c r="HLG225" s="37"/>
      <c r="HLH225" s="37"/>
      <c r="HLI225" s="37"/>
      <c r="HLJ225" s="37"/>
      <c r="HLK225" s="37"/>
      <c r="HLL225" s="37"/>
      <c r="HLM225" s="37"/>
      <c r="HLN225" s="37"/>
      <c r="HLO225" s="37"/>
      <c r="HLP225" s="37"/>
      <c r="HLQ225" s="37"/>
      <c r="HLR225" s="37"/>
      <c r="HLS225" s="37"/>
      <c r="HLT225" s="37"/>
      <c r="HLU225" s="37"/>
      <c r="HLV225" s="37"/>
      <c r="HLW225" s="37"/>
      <c r="HLX225" s="37"/>
      <c r="HLY225" s="37"/>
      <c r="HLZ225" s="37"/>
      <c r="HMA225" s="37"/>
      <c r="HMB225" s="37"/>
      <c r="HMC225" s="37"/>
      <c r="HMD225" s="37"/>
      <c r="HME225" s="37"/>
      <c r="HMF225" s="37"/>
      <c r="HMG225" s="37"/>
      <c r="HMH225" s="37"/>
      <c r="HMI225" s="37"/>
      <c r="HMJ225" s="37"/>
      <c r="HMK225" s="37"/>
      <c r="HML225" s="37"/>
      <c r="HMM225" s="37"/>
      <c r="HMN225" s="37"/>
      <c r="HMO225" s="37"/>
      <c r="HMP225" s="37"/>
      <c r="HMQ225" s="37"/>
      <c r="HMR225" s="37"/>
      <c r="HMS225" s="37"/>
      <c r="HMT225" s="37"/>
      <c r="HMU225" s="37"/>
      <c r="HMV225" s="37"/>
      <c r="HMW225" s="37"/>
      <c r="HMX225" s="37"/>
      <c r="HMY225" s="37"/>
      <c r="HMZ225" s="37"/>
      <c r="HNA225" s="37"/>
      <c r="HNB225" s="37"/>
      <c r="HNC225" s="37"/>
      <c r="HND225" s="37"/>
      <c r="HNE225" s="37"/>
      <c r="HNF225" s="37"/>
      <c r="HNG225" s="37"/>
      <c r="HNH225" s="37"/>
      <c r="HNI225" s="37"/>
      <c r="HNJ225" s="37"/>
      <c r="HNK225" s="37"/>
      <c r="HNL225" s="37"/>
      <c r="HNM225" s="37"/>
      <c r="HNN225" s="37"/>
      <c r="HNO225" s="37"/>
      <c r="HNP225" s="37"/>
      <c r="HNQ225" s="37"/>
      <c r="HNR225" s="37"/>
      <c r="HNS225" s="37"/>
      <c r="HNT225" s="37"/>
      <c r="HNU225" s="37"/>
      <c r="HNV225" s="37"/>
      <c r="HNW225" s="37"/>
      <c r="HNX225" s="37"/>
      <c r="HNY225" s="37"/>
      <c r="HNZ225" s="37"/>
      <c r="HOA225" s="37"/>
      <c r="HOB225" s="37"/>
      <c r="HOC225" s="37"/>
      <c r="HOD225" s="37"/>
      <c r="HOE225" s="37"/>
      <c r="HOF225" s="37"/>
      <c r="HOG225" s="37"/>
      <c r="HOH225" s="37"/>
      <c r="HOI225" s="37"/>
      <c r="HOJ225" s="37"/>
      <c r="HOK225" s="37"/>
      <c r="HOL225" s="37"/>
      <c r="HOM225" s="37"/>
      <c r="HON225" s="37"/>
      <c r="HOO225" s="37"/>
      <c r="HOP225" s="37"/>
      <c r="HOQ225" s="37"/>
      <c r="HOR225" s="37"/>
      <c r="HOS225" s="37"/>
      <c r="HOT225" s="37"/>
      <c r="HOU225" s="37"/>
      <c r="HOV225" s="37"/>
      <c r="HOW225" s="37"/>
      <c r="HOX225" s="37"/>
      <c r="HOY225" s="37"/>
      <c r="HOZ225" s="37"/>
      <c r="HPA225" s="37"/>
      <c r="HPB225" s="37"/>
      <c r="HPC225" s="37"/>
      <c r="HPD225" s="37"/>
      <c r="HPE225" s="37"/>
      <c r="HPF225" s="37"/>
      <c r="HPG225" s="37"/>
      <c r="HPH225" s="37"/>
      <c r="HPI225" s="37"/>
      <c r="HPJ225" s="37"/>
      <c r="HPK225" s="37"/>
      <c r="HPL225" s="37"/>
      <c r="HPM225" s="37"/>
      <c r="HPN225" s="37"/>
      <c r="HPO225" s="37"/>
      <c r="HPP225" s="37"/>
      <c r="HPQ225" s="37"/>
      <c r="HPR225" s="37"/>
      <c r="HPS225" s="37"/>
      <c r="HPT225" s="37"/>
      <c r="HPU225" s="37"/>
      <c r="HPV225" s="37"/>
      <c r="HPW225" s="37"/>
      <c r="HPX225" s="37"/>
      <c r="HPY225" s="37"/>
      <c r="HPZ225" s="37"/>
      <c r="HQA225" s="37"/>
      <c r="HQB225" s="37"/>
      <c r="HQC225" s="37"/>
      <c r="HQD225" s="37"/>
      <c r="HQE225" s="37"/>
      <c r="HQF225" s="37"/>
      <c r="HQG225" s="37"/>
      <c r="HQH225" s="37"/>
      <c r="HQI225" s="37"/>
      <c r="HQJ225" s="37"/>
      <c r="HQK225" s="37"/>
      <c r="HQL225" s="37"/>
      <c r="HQM225" s="37"/>
      <c r="HQN225" s="37"/>
      <c r="HQO225" s="37"/>
      <c r="HQP225" s="37"/>
      <c r="HQQ225" s="37"/>
      <c r="HQR225" s="37"/>
      <c r="HQS225" s="37"/>
      <c r="HQT225" s="37"/>
      <c r="HQU225" s="37"/>
      <c r="HQV225" s="37"/>
      <c r="HQW225" s="37"/>
      <c r="HQX225" s="37"/>
      <c r="HQY225" s="37"/>
      <c r="HQZ225" s="37"/>
      <c r="HRA225" s="37"/>
      <c r="HRB225" s="37"/>
      <c r="HRC225" s="37"/>
      <c r="HRD225" s="37"/>
      <c r="HRE225" s="37"/>
      <c r="HRF225" s="37"/>
      <c r="HRG225" s="37"/>
      <c r="HRH225" s="37"/>
      <c r="HRI225" s="37"/>
      <c r="HRJ225" s="37"/>
      <c r="HRK225" s="37"/>
      <c r="HRL225" s="37"/>
      <c r="HRM225" s="37"/>
      <c r="HRN225" s="37"/>
      <c r="HRO225" s="37"/>
      <c r="HRP225" s="37"/>
      <c r="HRQ225" s="37"/>
      <c r="HRR225" s="37"/>
      <c r="HRS225" s="37"/>
      <c r="HRT225" s="37"/>
      <c r="HRU225" s="37"/>
      <c r="HRV225" s="37"/>
      <c r="HRW225" s="37"/>
      <c r="HRX225" s="37"/>
      <c r="HRY225" s="37"/>
      <c r="HRZ225" s="37"/>
      <c r="HSA225" s="37"/>
      <c r="HSB225" s="37"/>
      <c r="HSC225" s="37"/>
      <c r="HSD225" s="37"/>
      <c r="HSE225" s="37"/>
      <c r="HSF225" s="37"/>
      <c r="HSG225" s="37"/>
      <c r="HSH225" s="37"/>
      <c r="HSI225" s="37"/>
      <c r="HSJ225" s="37"/>
      <c r="HSK225" s="37"/>
      <c r="HSL225" s="37"/>
      <c r="HSM225" s="37"/>
      <c r="HSN225" s="37"/>
      <c r="HSO225" s="37"/>
      <c r="HSP225" s="37"/>
      <c r="HSQ225" s="37"/>
      <c r="HSR225" s="37"/>
      <c r="HSS225" s="37"/>
      <c r="HST225" s="37"/>
      <c r="HSU225" s="37"/>
      <c r="HSV225" s="37"/>
      <c r="HSW225" s="37"/>
      <c r="HSX225" s="37"/>
      <c r="HSY225" s="37"/>
      <c r="HSZ225" s="37"/>
      <c r="HTA225" s="37"/>
      <c r="HTB225" s="37"/>
      <c r="HTC225" s="37"/>
      <c r="HTD225" s="37"/>
      <c r="HTE225" s="37"/>
      <c r="HTF225" s="37"/>
      <c r="HTG225" s="37"/>
      <c r="HTH225" s="37"/>
      <c r="HTI225" s="37"/>
      <c r="HTJ225" s="37"/>
      <c r="HTK225" s="37"/>
      <c r="HTL225" s="37"/>
      <c r="HTM225" s="37"/>
      <c r="HTN225" s="37"/>
      <c r="HTO225" s="37"/>
      <c r="HTP225" s="37"/>
      <c r="HTQ225" s="37"/>
      <c r="HTR225" s="37"/>
      <c r="HTS225" s="37"/>
      <c r="HTT225" s="37"/>
      <c r="HTU225" s="37"/>
      <c r="HTV225" s="37"/>
      <c r="HTW225" s="37"/>
      <c r="HTX225" s="37"/>
      <c r="HTY225" s="37"/>
      <c r="HTZ225" s="37"/>
      <c r="HUA225" s="37"/>
      <c r="HUB225" s="37"/>
      <c r="HUC225" s="37"/>
      <c r="HUD225" s="37"/>
      <c r="HUE225" s="37"/>
      <c r="HUF225" s="37"/>
      <c r="HUG225" s="37"/>
      <c r="HUH225" s="37"/>
      <c r="HUI225" s="37"/>
      <c r="HUJ225" s="37"/>
      <c r="HUK225" s="37"/>
      <c r="HUL225" s="37"/>
      <c r="HUM225" s="37"/>
      <c r="HUN225" s="37"/>
      <c r="HUO225" s="37"/>
      <c r="HUP225" s="37"/>
      <c r="HUQ225" s="37"/>
      <c r="HUR225" s="37"/>
      <c r="HUS225" s="37"/>
      <c r="HUT225" s="37"/>
      <c r="HUU225" s="37"/>
      <c r="HUV225" s="37"/>
      <c r="HUW225" s="37"/>
      <c r="HUX225" s="37"/>
      <c r="HUY225" s="37"/>
      <c r="HUZ225" s="37"/>
      <c r="HVA225" s="37"/>
      <c r="HVB225" s="37"/>
      <c r="HVC225" s="37"/>
      <c r="HVD225" s="37"/>
      <c r="HVE225" s="37"/>
      <c r="HVF225" s="37"/>
      <c r="HVG225" s="37"/>
      <c r="HVH225" s="37"/>
      <c r="HVI225" s="37"/>
      <c r="HVJ225" s="37"/>
      <c r="HVK225" s="37"/>
      <c r="HVL225" s="37"/>
      <c r="HVM225" s="37"/>
      <c r="HVN225" s="37"/>
      <c r="HVO225" s="37"/>
      <c r="HVP225" s="37"/>
      <c r="HVQ225" s="37"/>
      <c r="HVR225" s="37"/>
      <c r="HVS225" s="37"/>
      <c r="HVT225" s="37"/>
      <c r="HVU225" s="37"/>
      <c r="HVV225" s="37"/>
      <c r="HVW225" s="37"/>
      <c r="HVX225" s="37"/>
      <c r="HVY225" s="37"/>
      <c r="HVZ225" s="37"/>
      <c r="HWA225" s="37"/>
      <c r="HWB225" s="37"/>
      <c r="HWC225" s="37"/>
      <c r="HWD225" s="37"/>
      <c r="HWE225" s="37"/>
      <c r="HWF225" s="37"/>
      <c r="HWG225" s="37"/>
      <c r="HWH225" s="37"/>
      <c r="HWI225" s="37"/>
      <c r="HWJ225" s="37"/>
      <c r="HWK225" s="37"/>
      <c r="HWL225" s="37"/>
      <c r="HWM225" s="37"/>
      <c r="HWN225" s="37"/>
      <c r="HWO225" s="37"/>
      <c r="HWP225" s="37"/>
      <c r="HWQ225" s="37"/>
      <c r="HWR225" s="37"/>
      <c r="HWS225" s="37"/>
      <c r="HWT225" s="37"/>
      <c r="HWU225" s="37"/>
      <c r="HWV225" s="37"/>
      <c r="HWW225" s="37"/>
      <c r="HWX225" s="37"/>
      <c r="HWY225" s="37"/>
      <c r="HWZ225" s="37"/>
      <c r="HXA225" s="37"/>
      <c r="HXB225" s="37"/>
      <c r="HXC225" s="37"/>
      <c r="HXD225" s="37"/>
      <c r="HXE225" s="37"/>
      <c r="HXF225" s="37"/>
      <c r="HXG225" s="37"/>
      <c r="HXH225" s="37"/>
      <c r="HXI225" s="37"/>
      <c r="HXJ225" s="37"/>
      <c r="HXK225" s="37"/>
      <c r="HXL225" s="37"/>
      <c r="HXM225" s="37"/>
      <c r="HXN225" s="37"/>
      <c r="HXO225" s="37"/>
      <c r="HXP225" s="37"/>
      <c r="HXQ225" s="37"/>
      <c r="HXR225" s="37"/>
      <c r="HXS225" s="37"/>
      <c r="HXT225" s="37"/>
      <c r="HXU225" s="37"/>
      <c r="HXV225" s="37"/>
      <c r="HXW225" s="37"/>
      <c r="HXX225" s="37"/>
      <c r="HXY225" s="37"/>
      <c r="HXZ225" s="37"/>
      <c r="HYA225" s="37"/>
      <c r="HYB225" s="37"/>
      <c r="HYC225" s="37"/>
      <c r="HYD225" s="37"/>
      <c r="HYE225" s="37"/>
      <c r="HYF225" s="37"/>
      <c r="HYG225" s="37"/>
      <c r="HYH225" s="37"/>
      <c r="HYI225" s="37"/>
      <c r="HYJ225" s="37"/>
      <c r="HYK225" s="37"/>
      <c r="HYL225" s="37"/>
      <c r="HYM225" s="37"/>
      <c r="HYN225" s="37"/>
      <c r="HYO225" s="37"/>
      <c r="HYP225" s="37"/>
      <c r="HYQ225" s="37"/>
      <c r="HYR225" s="37"/>
      <c r="HYS225" s="37"/>
      <c r="HYT225" s="37"/>
      <c r="HYU225" s="37"/>
      <c r="HYV225" s="37"/>
      <c r="HYW225" s="37"/>
      <c r="HYX225" s="37"/>
      <c r="HYY225" s="37"/>
      <c r="HYZ225" s="37"/>
      <c r="HZA225" s="37"/>
      <c r="HZB225" s="37"/>
      <c r="HZC225" s="37"/>
      <c r="HZD225" s="37"/>
      <c r="HZE225" s="37"/>
      <c r="HZF225" s="37"/>
      <c r="HZG225" s="37"/>
      <c r="HZH225" s="37"/>
      <c r="HZI225" s="37"/>
      <c r="HZJ225" s="37"/>
      <c r="HZK225" s="37"/>
      <c r="HZL225" s="37"/>
      <c r="HZM225" s="37"/>
      <c r="HZN225" s="37"/>
      <c r="HZO225" s="37"/>
      <c r="HZP225" s="37"/>
      <c r="HZQ225" s="37"/>
      <c r="HZR225" s="37"/>
      <c r="HZS225" s="37"/>
      <c r="HZT225" s="37"/>
      <c r="HZU225" s="37"/>
      <c r="HZV225" s="37"/>
      <c r="HZW225" s="37"/>
      <c r="HZX225" s="37"/>
      <c r="HZY225" s="37"/>
      <c r="HZZ225" s="37"/>
      <c r="IAA225" s="37"/>
      <c r="IAB225" s="37"/>
      <c r="IAC225" s="37"/>
      <c r="IAD225" s="37"/>
      <c r="IAE225" s="37"/>
      <c r="IAF225" s="37"/>
      <c r="IAG225" s="37"/>
      <c r="IAH225" s="37"/>
      <c r="IAI225" s="37"/>
      <c r="IAJ225" s="37"/>
      <c r="IAK225" s="37"/>
      <c r="IAL225" s="37"/>
      <c r="IAM225" s="37"/>
      <c r="IAN225" s="37"/>
      <c r="IAO225" s="37"/>
      <c r="IAP225" s="37"/>
      <c r="IAQ225" s="37"/>
      <c r="IAR225" s="37"/>
      <c r="IAS225" s="37"/>
      <c r="IAT225" s="37"/>
      <c r="IAU225" s="37"/>
      <c r="IAV225" s="37"/>
      <c r="IAW225" s="37"/>
      <c r="IAX225" s="37"/>
      <c r="IAY225" s="37"/>
      <c r="IAZ225" s="37"/>
      <c r="IBA225" s="37"/>
      <c r="IBB225" s="37"/>
      <c r="IBC225" s="37"/>
      <c r="IBD225" s="37"/>
      <c r="IBE225" s="37"/>
      <c r="IBF225" s="37"/>
      <c r="IBG225" s="37"/>
      <c r="IBH225" s="37"/>
      <c r="IBI225" s="37"/>
      <c r="IBJ225" s="37"/>
      <c r="IBK225" s="37"/>
      <c r="IBL225" s="37"/>
      <c r="IBM225" s="37"/>
      <c r="IBN225" s="37"/>
      <c r="IBO225" s="37"/>
      <c r="IBP225" s="37"/>
      <c r="IBQ225" s="37"/>
      <c r="IBR225" s="37"/>
      <c r="IBS225" s="37"/>
      <c r="IBT225" s="37"/>
      <c r="IBU225" s="37"/>
      <c r="IBV225" s="37"/>
      <c r="IBW225" s="37"/>
      <c r="IBX225" s="37"/>
      <c r="IBY225" s="37"/>
      <c r="IBZ225" s="37"/>
      <c r="ICA225" s="37"/>
      <c r="ICB225" s="37"/>
      <c r="ICC225" s="37"/>
      <c r="ICD225" s="37"/>
      <c r="ICE225" s="37"/>
      <c r="ICF225" s="37"/>
      <c r="ICG225" s="37"/>
      <c r="ICH225" s="37"/>
      <c r="ICI225" s="37"/>
      <c r="ICJ225" s="37"/>
      <c r="ICK225" s="37"/>
      <c r="ICL225" s="37"/>
      <c r="ICM225" s="37"/>
      <c r="ICN225" s="37"/>
      <c r="ICO225" s="37"/>
      <c r="ICP225" s="37"/>
      <c r="ICQ225" s="37"/>
      <c r="ICR225" s="37"/>
      <c r="ICS225" s="37"/>
      <c r="ICT225" s="37"/>
      <c r="ICU225" s="37"/>
      <c r="ICV225" s="37"/>
      <c r="ICW225" s="37"/>
      <c r="ICX225" s="37"/>
      <c r="ICY225" s="37"/>
      <c r="ICZ225" s="37"/>
      <c r="IDA225" s="37"/>
      <c r="IDB225" s="37"/>
      <c r="IDC225" s="37"/>
      <c r="IDD225" s="37"/>
      <c r="IDE225" s="37"/>
      <c r="IDF225" s="37"/>
      <c r="IDG225" s="37"/>
      <c r="IDH225" s="37"/>
      <c r="IDI225" s="37"/>
      <c r="IDJ225" s="37"/>
      <c r="IDK225" s="37"/>
      <c r="IDL225" s="37"/>
      <c r="IDM225" s="37"/>
      <c r="IDN225" s="37"/>
      <c r="IDO225" s="37"/>
      <c r="IDP225" s="37"/>
      <c r="IDQ225" s="37"/>
      <c r="IDR225" s="37"/>
      <c r="IDS225" s="37"/>
      <c r="IDT225" s="37"/>
      <c r="IDU225" s="37"/>
      <c r="IDV225" s="37"/>
      <c r="IDW225" s="37"/>
      <c r="IDX225" s="37"/>
      <c r="IDY225" s="37"/>
      <c r="IDZ225" s="37"/>
      <c r="IEA225" s="37"/>
      <c r="IEB225" s="37"/>
      <c r="IEC225" s="37"/>
      <c r="IED225" s="37"/>
      <c r="IEE225" s="37"/>
      <c r="IEF225" s="37"/>
      <c r="IEG225" s="37"/>
      <c r="IEH225" s="37"/>
      <c r="IEI225" s="37"/>
      <c r="IEJ225" s="37"/>
      <c r="IEK225" s="37"/>
      <c r="IEL225" s="37"/>
      <c r="IEM225" s="37"/>
      <c r="IEN225" s="37"/>
      <c r="IEO225" s="37"/>
      <c r="IEP225" s="37"/>
      <c r="IEQ225" s="37"/>
      <c r="IER225" s="37"/>
      <c r="IES225" s="37"/>
      <c r="IET225" s="37"/>
      <c r="IEU225" s="37"/>
      <c r="IEV225" s="37"/>
      <c r="IEW225" s="37"/>
      <c r="IEX225" s="37"/>
      <c r="IEY225" s="37"/>
      <c r="IEZ225" s="37"/>
      <c r="IFA225" s="37"/>
      <c r="IFB225" s="37"/>
      <c r="IFC225" s="37"/>
      <c r="IFD225" s="37"/>
      <c r="IFE225" s="37"/>
      <c r="IFF225" s="37"/>
      <c r="IFG225" s="37"/>
      <c r="IFH225" s="37"/>
      <c r="IFI225" s="37"/>
      <c r="IFJ225" s="37"/>
      <c r="IFK225" s="37"/>
      <c r="IFL225" s="37"/>
      <c r="IFM225" s="37"/>
      <c r="IFN225" s="37"/>
      <c r="IFO225" s="37"/>
      <c r="IFP225" s="37"/>
      <c r="IFQ225" s="37"/>
      <c r="IFR225" s="37"/>
      <c r="IFS225" s="37"/>
      <c r="IFT225" s="37"/>
      <c r="IFU225" s="37"/>
      <c r="IFV225" s="37"/>
      <c r="IFW225" s="37"/>
      <c r="IFX225" s="37"/>
      <c r="IFY225" s="37"/>
      <c r="IFZ225" s="37"/>
      <c r="IGA225" s="37"/>
      <c r="IGB225" s="37"/>
      <c r="IGC225" s="37"/>
      <c r="IGD225" s="37"/>
      <c r="IGE225" s="37"/>
      <c r="IGF225" s="37"/>
      <c r="IGG225" s="37"/>
      <c r="IGH225" s="37"/>
      <c r="IGI225" s="37"/>
      <c r="IGJ225" s="37"/>
      <c r="IGK225" s="37"/>
      <c r="IGL225" s="37"/>
      <c r="IGM225" s="37"/>
      <c r="IGN225" s="37"/>
      <c r="IGO225" s="37"/>
      <c r="IGP225" s="37"/>
      <c r="IGQ225" s="37"/>
      <c r="IGR225" s="37"/>
      <c r="IGS225" s="37"/>
      <c r="IGT225" s="37"/>
      <c r="IGU225" s="37"/>
      <c r="IGV225" s="37"/>
      <c r="IGW225" s="37"/>
      <c r="IGX225" s="37"/>
      <c r="IGY225" s="37"/>
      <c r="IGZ225" s="37"/>
      <c r="IHA225" s="37"/>
      <c r="IHB225" s="37"/>
      <c r="IHC225" s="37"/>
      <c r="IHD225" s="37"/>
      <c r="IHE225" s="37"/>
      <c r="IHF225" s="37"/>
      <c r="IHG225" s="37"/>
      <c r="IHH225" s="37"/>
      <c r="IHI225" s="37"/>
      <c r="IHJ225" s="37"/>
      <c r="IHK225" s="37"/>
      <c r="IHL225" s="37"/>
      <c r="IHM225" s="37"/>
      <c r="IHN225" s="37"/>
      <c r="IHO225" s="37"/>
      <c r="IHP225" s="37"/>
      <c r="IHQ225" s="37"/>
      <c r="IHR225" s="37"/>
      <c r="IHS225" s="37"/>
      <c r="IHT225" s="37"/>
      <c r="IHU225" s="37"/>
      <c r="IHV225" s="37"/>
      <c r="IHW225" s="37"/>
      <c r="IHX225" s="37"/>
      <c r="IHY225" s="37"/>
      <c r="IHZ225" s="37"/>
      <c r="IIA225" s="37"/>
      <c r="IIB225" s="37"/>
      <c r="IIC225" s="37"/>
      <c r="IID225" s="37"/>
      <c r="IIE225" s="37"/>
      <c r="IIF225" s="37"/>
      <c r="IIG225" s="37"/>
      <c r="IIH225" s="37"/>
      <c r="III225" s="37"/>
      <c r="IIJ225" s="37"/>
      <c r="IIK225" s="37"/>
      <c r="IIL225" s="37"/>
      <c r="IIM225" s="37"/>
      <c r="IIN225" s="37"/>
      <c r="IIO225" s="37"/>
      <c r="IIP225" s="37"/>
      <c r="IIQ225" s="37"/>
      <c r="IIR225" s="37"/>
      <c r="IIS225" s="37"/>
      <c r="IIT225" s="37"/>
      <c r="IIU225" s="37"/>
      <c r="IIV225" s="37"/>
      <c r="IIW225" s="37"/>
      <c r="IIX225" s="37"/>
      <c r="IIY225" s="37"/>
      <c r="IIZ225" s="37"/>
      <c r="IJA225" s="37"/>
      <c r="IJB225" s="37"/>
      <c r="IJC225" s="37"/>
      <c r="IJD225" s="37"/>
      <c r="IJE225" s="37"/>
      <c r="IJF225" s="37"/>
      <c r="IJG225" s="37"/>
      <c r="IJH225" s="37"/>
      <c r="IJI225" s="37"/>
      <c r="IJJ225" s="37"/>
      <c r="IJK225" s="37"/>
      <c r="IJL225" s="37"/>
      <c r="IJM225" s="37"/>
      <c r="IJN225" s="37"/>
      <c r="IJO225" s="37"/>
      <c r="IJP225" s="37"/>
      <c r="IJQ225" s="37"/>
      <c r="IJR225" s="37"/>
      <c r="IJS225" s="37"/>
      <c r="IJT225" s="37"/>
      <c r="IJU225" s="37"/>
      <c r="IJV225" s="37"/>
      <c r="IJW225" s="37"/>
      <c r="IJX225" s="37"/>
      <c r="IJY225" s="37"/>
      <c r="IJZ225" s="37"/>
      <c r="IKA225" s="37"/>
      <c r="IKB225" s="37"/>
      <c r="IKC225" s="37"/>
      <c r="IKD225" s="37"/>
      <c r="IKE225" s="37"/>
      <c r="IKF225" s="37"/>
      <c r="IKG225" s="37"/>
      <c r="IKH225" s="37"/>
      <c r="IKI225" s="37"/>
      <c r="IKJ225" s="37"/>
      <c r="IKK225" s="37"/>
      <c r="IKL225" s="37"/>
      <c r="IKM225" s="37"/>
      <c r="IKN225" s="37"/>
      <c r="IKO225" s="37"/>
      <c r="IKP225" s="37"/>
      <c r="IKQ225" s="37"/>
      <c r="IKR225" s="37"/>
      <c r="IKS225" s="37"/>
      <c r="IKT225" s="37"/>
      <c r="IKU225" s="37"/>
      <c r="IKV225" s="37"/>
      <c r="IKW225" s="37"/>
      <c r="IKX225" s="37"/>
      <c r="IKY225" s="37"/>
      <c r="IKZ225" s="37"/>
      <c r="ILA225" s="37"/>
      <c r="ILB225" s="37"/>
      <c r="ILC225" s="37"/>
      <c r="ILD225" s="37"/>
      <c r="ILE225" s="37"/>
      <c r="ILF225" s="37"/>
      <c r="ILG225" s="37"/>
      <c r="ILH225" s="37"/>
      <c r="ILI225" s="37"/>
      <c r="ILJ225" s="37"/>
      <c r="ILK225" s="37"/>
      <c r="ILL225" s="37"/>
      <c r="ILM225" s="37"/>
      <c r="ILN225" s="37"/>
      <c r="ILO225" s="37"/>
      <c r="ILP225" s="37"/>
      <c r="ILQ225" s="37"/>
      <c r="ILR225" s="37"/>
      <c r="ILS225" s="37"/>
      <c r="ILT225" s="37"/>
      <c r="ILU225" s="37"/>
      <c r="ILV225" s="37"/>
      <c r="ILW225" s="37"/>
      <c r="ILX225" s="37"/>
      <c r="ILY225" s="37"/>
      <c r="ILZ225" s="37"/>
      <c r="IMA225" s="37"/>
      <c r="IMB225" s="37"/>
      <c r="IMC225" s="37"/>
      <c r="IMD225" s="37"/>
      <c r="IME225" s="37"/>
      <c r="IMF225" s="37"/>
      <c r="IMG225" s="37"/>
      <c r="IMH225" s="37"/>
      <c r="IMI225" s="37"/>
      <c r="IMJ225" s="37"/>
      <c r="IMK225" s="37"/>
      <c r="IML225" s="37"/>
      <c r="IMM225" s="37"/>
      <c r="IMN225" s="37"/>
      <c r="IMO225" s="37"/>
      <c r="IMP225" s="37"/>
      <c r="IMQ225" s="37"/>
      <c r="IMR225" s="37"/>
      <c r="IMS225" s="37"/>
      <c r="IMT225" s="37"/>
      <c r="IMU225" s="37"/>
      <c r="IMV225" s="37"/>
      <c r="IMW225" s="37"/>
      <c r="IMX225" s="37"/>
      <c r="IMY225" s="37"/>
      <c r="IMZ225" s="37"/>
      <c r="INA225" s="37"/>
      <c r="INB225" s="37"/>
      <c r="INC225" s="37"/>
      <c r="IND225" s="37"/>
      <c r="INE225" s="37"/>
      <c r="INF225" s="37"/>
      <c r="ING225" s="37"/>
      <c r="INH225" s="37"/>
      <c r="INI225" s="37"/>
      <c r="INJ225" s="37"/>
      <c r="INK225" s="37"/>
      <c r="INL225" s="37"/>
      <c r="INM225" s="37"/>
      <c r="INN225" s="37"/>
      <c r="INO225" s="37"/>
      <c r="INP225" s="37"/>
      <c r="INQ225" s="37"/>
      <c r="INR225" s="37"/>
      <c r="INS225" s="37"/>
      <c r="INT225" s="37"/>
      <c r="INU225" s="37"/>
      <c r="INV225" s="37"/>
      <c r="INW225" s="37"/>
      <c r="INX225" s="37"/>
      <c r="INY225" s="37"/>
      <c r="INZ225" s="37"/>
      <c r="IOA225" s="37"/>
      <c r="IOB225" s="37"/>
      <c r="IOC225" s="37"/>
      <c r="IOD225" s="37"/>
      <c r="IOE225" s="37"/>
      <c r="IOF225" s="37"/>
      <c r="IOG225" s="37"/>
      <c r="IOH225" s="37"/>
      <c r="IOI225" s="37"/>
      <c r="IOJ225" s="37"/>
      <c r="IOK225" s="37"/>
      <c r="IOL225" s="37"/>
      <c r="IOM225" s="37"/>
      <c r="ION225" s="37"/>
      <c r="IOO225" s="37"/>
      <c r="IOP225" s="37"/>
      <c r="IOQ225" s="37"/>
      <c r="IOR225" s="37"/>
      <c r="IOS225" s="37"/>
      <c r="IOT225" s="37"/>
      <c r="IOU225" s="37"/>
      <c r="IOV225" s="37"/>
      <c r="IOW225" s="37"/>
      <c r="IOX225" s="37"/>
      <c r="IOY225" s="37"/>
      <c r="IOZ225" s="37"/>
      <c r="IPA225" s="37"/>
      <c r="IPB225" s="37"/>
      <c r="IPC225" s="37"/>
      <c r="IPD225" s="37"/>
      <c r="IPE225" s="37"/>
      <c r="IPF225" s="37"/>
      <c r="IPG225" s="37"/>
      <c r="IPH225" s="37"/>
      <c r="IPI225" s="37"/>
      <c r="IPJ225" s="37"/>
      <c r="IPK225" s="37"/>
      <c r="IPL225" s="37"/>
      <c r="IPM225" s="37"/>
      <c r="IPN225" s="37"/>
      <c r="IPO225" s="37"/>
      <c r="IPP225" s="37"/>
      <c r="IPQ225" s="37"/>
      <c r="IPR225" s="37"/>
      <c r="IPS225" s="37"/>
      <c r="IPT225" s="37"/>
      <c r="IPU225" s="37"/>
      <c r="IPV225" s="37"/>
      <c r="IPW225" s="37"/>
      <c r="IPX225" s="37"/>
      <c r="IPY225" s="37"/>
      <c r="IPZ225" s="37"/>
      <c r="IQA225" s="37"/>
      <c r="IQB225" s="37"/>
      <c r="IQC225" s="37"/>
      <c r="IQD225" s="37"/>
      <c r="IQE225" s="37"/>
      <c r="IQF225" s="37"/>
      <c r="IQG225" s="37"/>
      <c r="IQH225" s="37"/>
      <c r="IQI225" s="37"/>
      <c r="IQJ225" s="37"/>
      <c r="IQK225" s="37"/>
      <c r="IQL225" s="37"/>
      <c r="IQM225" s="37"/>
      <c r="IQN225" s="37"/>
      <c r="IQO225" s="37"/>
      <c r="IQP225" s="37"/>
      <c r="IQQ225" s="37"/>
      <c r="IQR225" s="37"/>
      <c r="IQS225" s="37"/>
      <c r="IQT225" s="37"/>
      <c r="IQU225" s="37"/>
      <c r="IQV225" s="37"/>
      <c r="IQW225" s="37"/>
      <c r="IQX225" s="37"/>
      <c r="IQY225" s="37"/>
      <c r="IQZ225" s="37"/>
      <c r="IRA225" s="37"/>
      <c r="IRB225" s="37"/>
      <c r="IRC225" s="37"/>
      <c r="IRD225" s="37"/>
      <c r="IRE225" s="37"/>
      <c r="IRF225" s="37"/>
      <c r="IRG225" s="37"/>
      <c r="IRH225" s="37"/>
      <c r="IRI225" s="37"/>
      <c r="IRJ225" s="37"/>
      <c r="IRK225" s="37"/>
      <c r="IRL225" s="37"/>
      <c r="IRM225" s="37"/>
      <c r="IRN225" s="37"/>
      <c r="IRO225" s="37"/>
      <c r="IRP225" s="37"/>
      <c r="IRQ225" s="37"/>
      <c r="IRR225" s="37"/>
      <c r="IRS225" s="37"/>
      <c r="IRT225" s="37"/>
      <c r="IRU225" s="37"/>
      <c r="IRV225" s="37"/>
      <c r="IRW225" s="37"/>
      <c r="IRX225" s="37"/>
      <c r="IRY225" s="37"/>
      <c r="IRZ225" s="37"/>
      <c r="ISA225" s="37"/>
      <c r="ISB225" s="37"/>
      <c r="ISC225" s="37"/>
      <c r="ISD225" s="37"/>
      <c r="ISE225" s="37"/>
      <c r="ISF225" s="37"/>
      <c r="ISG225" s="37"/>
      <c r="ISH225" s="37"/>
      <c r="ISI225" s="37"/>
      <c r="ISJ225" s="37"/>
      <c r="ISK225" s="37"/>
      <c r="ISL225" s="37"/>
      <c r="ISM225" s="37"/>
      <c r="ISN225" s="37"/>
      <c r="ISO225" s="37"/>
      <c r="ISP225" s="37"/>
      <c r="ISQ225" s="37"/>
      <c r="ISR225" s="37"/>
      <c r="ISS225" s="37"/>
      <c r="IST225" s="37"/>
      <c r="ISU225" s="37"/>
      <c r="ISV225" s="37"/>
      <c r="ISW225" s="37"/>
      <c r="ISX225" s="37"/>
      <c r="ISY225" s="37"/>
      <c r="ISZ225" s="37"/>
      <c r="ITA225" s="37"/>
      <c r="ITB225" s="37"/>
      <c r="ITC225" s="37"/>
      <c r="ITD225" s="37"/>
      <c r="ITE225" s="37"/>
      <c r="ITF225" s="37"/>
      <c r="ITG225" s="37"/>
      <c r="ITH225" s="37"/>
      <c r="ITI225" s="37"/>
      <c r="ITJ225" s="37"/>
      <c r="ITK225" s="37"/>
      <c r="ITL225" s="37"/>
      <c r="ITM225" s="37"/>
      <c r="ITN225" s="37"/>
      <c r="ITO225" s="37"/>
      <c r="ITP225" s="37"/>
      <c r="ITQ225" s="37"/>
      <c r="ITR225" s="37"/>
      <c r="ITS225" s="37"/>
      <c r="ITT225" s="37"/>
      <c r="ITU225" s="37"/>
      <c r="ITV225" s="37"/>
      <c r="ITW225" s="37"/>
      <c r="ITX225" s="37"/>
      <c r="ITY225" s="37"/>
      <c r="ITZ225" s="37"/>
      <c r="IUA225" s="37"/>
      <c r="IUB225" s="37"/>
      <c r="IUC225" s="37"/>
      <c r="IUD225" s="37"/>
      <c r="IUE225" s="37"/>
      <c r="IUF225" s="37"/>
      <c r="IUG225" s="37"/>
      <c r="IUH225" s="37"/>
      <c r="IUI225" s="37"/>
      <c r="IUJ225" s="37"/>
      <c r="IUK225" s="37"/>
      <c r="IUL225" s="37"/>
      <c r="IUM225" s="37"/>
      <c r="IUN225" s="37"/>
      <c r="IUO225" s="37"/>
      <c r="IUP225" s="37"/>
      <c r="IUQ225" s="37"/>
      <c r="IUR225" s="37"/>
      <c r="IUS225" s="37"/>
      <c r="IUT225" s="37"/>
      <c r="IUU225" s="37"/>
      <c r="IUV225" s="37"/>
      <c r="IUW225" s="37"/>
      <c r="IUX225" s="37"/>
      <c r="IUY225" s="37"/>
      <c r="IUZ225" s="37"/>
      <c r="IVA225" s="37"/>
      <c r="IVB225" s="37"/>
      <c r="IVC225" s="37"/>
      <c r="IVD225" s="37"/>
      <c r="IVE225" s="37"/>
      <c r="IVF225" s="37"/>
      <c r="IVG225" s="37"/>
      <c r="IVH225" s="37"/>
      <c r="IVI225" s="37"/>
      <c r="IVJ225" s="37"/>
      <c r="IVK225" s="37"/>
      <c r="IVL225" s="37"/>
      <c r="IVM225" s="37"/>
      <c r="IVN225" s="37"/>
      <c r="IVO225" s="37"/>
      <c r="IVP225" s="37"/>
      <c r="IVQ225" s="37"/>
      <c r="IVR225" s="37"/>
      <c r="IVS225" s="37"/>
      <c r="IVT225" s="37"/>
      <c r="IVU225" s="37"/>
      <c r="IVV225" s="37"/>
      <c r="IVW225" s="37"/>
      <c r="IVX225" s="37"/>
      <c r="IVY225" s="37"/>
      <c r="IVZ225" s="37"/>
      <c r="IWA225" s="37"/>
      <c r="IWB225" s="37"/>
      <c r="IWC225" s="37"/>
      <c r="IWD225" s="37"/>
      <c r="IWE225" s="37"/>
      <c r="IWF225" s="37"/>
      <c r="IWG225" s="37"/>
      <c r="IWH225" s="37"/>
      <c r="IWI225" s="37"/>
      <c r="IWJ225" s="37"/>
      <c r="IWK225" s="37"/>
      <c r="IWL225" s="37"/>
      <c r="IWM225" s="37"/>
      <c r="IWN225" s="37"/>
      <c r="IWO225" s="37"/>
      <c r="IWP225" s="37"/>
      <c r="IWQ225" s="37"/>
      <c r="IWR225" s="37"/>
      <c r="IWS225" s="37"/>
      <c r="IWT225" s="37"/>
      <c r="IWU225" s="37"/>
      <c r="IWV225" s="37"/>
      <c r="IWW225" s="37"/>
      <c r="IWX225" s="37"/>
      <c r="IWY225" s="37"/>
      <c r="IWZ225" s="37"/>
      <c r="IXA225" s="37"/>
      <c r="IXB225" s="37"/>
      <c r="IXC225" s="37"/>
      <c r="IXD225" s="37"/>
      <c r="IXE225" s="37"/>
      <c r="IXF225" s="37"/>
      <c r="IXG225" s="37"/>
      <c r="IXH225" s="37"/>
      <c r="IXI225" s="37"/>
      <c r="IXJ225" s="37"/>
      <c r="IXK225" s="37"/>
      <c r="IXL225" s="37"/>
      <c r="IXM225" s="37"/>
      <c r="IXN225" s="37"/>
      <c r="IXO225" s="37"/>
      <c r="IXP225" s="37"/>
      <c r="IXQ225" s="37"/>
      <c r="IXR225" s="37"/>
      <c r="IXS225" s="37"/>
      <c r="IXT225" s="37"/>
      <c r="IXU225" s="37"/>
      <c r="IXV225" s="37"/>
      <c r="IXW225" s="37"/>
      <c r="IXX225" s="37"/>
      <c r="IXY225" s="37"/>
      <c r="IXZ225" s="37"/>
      <c r="IYA225" s="37"/>
      <c r="IYB225" s="37"/>
      <c r="IYC225" s="37"/>
      <c r="IYD225" s="37"/>
      <c r="IYE225" s="37"/>
      <c r="IYF225" s="37"/>
      <c r="IYG225" s="37"/>
      <c r="IYH225" s="37"/>
      <c r="IYI225" s="37"/>
      <c r="IYJ225" s="37"/>
      <c r="IYK225" s="37"/>
      <c r="IYL225" s="37"/>
      <c r="IYM225" s="37"/>
      <c r="IYN225" s="37"/>
      <c r="IYO225" s="37"/>
      <c r="IYP225" s="37"/>
      <c r="IYQ225" s="37"/>
      <c r="IYR225" s="37"/>
      <c r="IYS225" s="37"/>
      <c r="IYT225" s="37"/>
      <c r="IYU225" s="37"/>
      <c r="IYV225" s="37"/>
      <c r="IYW225" s="37"/>
      <c r="IYX225" s="37"/>
      <c r="IYY225" s="37"/>
      <c r="IYZ225" s="37"/>
      <c r="IZA225" s="37"/>
      <c r="IZB225" s="37"/>
      <c r="IZC225" s="37"/>
      <c r="IZD225" s="37"/>
      <c r="IZE225" s="37"/>
      <c r="IZF225" s="37"/>
      <c r="IZG225" s="37"/>
      <c r="IZH225" s="37"/>
      <c r="IZI225" s="37"/>
      <c r="IZJ225" s="37"/>
      <c r="IZK225" s="37"/>
      <c r="IZL225" s="37"/>
      <c r="IZM225" s="37"/>
      <c r="IZN225" s="37"/>
      <c r="IZO225" s="37"/>
      <c r="IZP225" s="37"/>
      <c r="IZQ225" s="37"/>
      <c r="IZR225" s="37"/>
      <c r="IZS225" s="37"/>
      <c r="IZT225" s="37"/>
      <c r="IZU225" s="37"/>
      <c r="IZV225" s="37"/>
      <c r="IZW225" s="37"/>
      <c r="IZX225" s="37"/>
      <c r="IZY225" s="37"/>
      <c r="IZZ225" s="37"/>
      <c r="JAA225" s="37"/>
      <c r="JAB225" s="37"/>
      <c r="JAC225" s="37"/>
      <c r="JAD225" s="37"/>
      <c r="JAE225" s="37"/>
      <c r="JAF225" s="37"/>
      <c r="JAG225" s="37"/>
      <c r="JAH225" s="37"/>
      <c r="JAI225" s="37"/>
      <c r="JAJ225" s="37"/>
      <c r="JAK225" s="37"/>
      <c r="JAL225" s="37"/>
      <c r="JAM225" s="37"/>
      <c r="JAN225" s="37"/>
      <c r="JAO225" s="37"/>
      <c r="JAP225" s="37"/>
      <c r="JAQ225" s="37"/>
      <c r="JAR225" s="37"/>
      <c r="JAS225" s="37"/>
      <c r="JAT225" s="37"/>
      <c r="JAU225" s="37"/>
      <c r="JAV225" s="37"/>
      <c r="JAW225" s="37"/>
      <c r="JAX225" s="37"/>
      <c r="JAY225" s="37"/>
      <c r="JAZ225" s="37"/>
      <c r="JBA225" s="37"/>
      <c r="JBB225" s="37"/>
      <c r="JBC225" s="37"/>
      <c r="JBD225" s="37"/>
      <c r="JBE225" s="37"/>
      <c r="JBF225" s="37"/>
      <c r="JBG225" s="37"/>
      <c r="JBH225" s="37"/>
      <c r="JBI225" s="37"/>
      <c r="JBJ225" s="37"/>
      <c r="JBK225" s="37"/>
      <c r="JBL225" s="37"/>
      <c r="JBM225" s="37"/>
      <c r="JBN225" s="37"/>
      <c r="JBO225" s="37"/>
      <c r="JBP225" s="37"/>
      <c r="JBQ225" s="37"/>
      <c r="JBR225" s="37"/>
      <c r="JBS225" s="37"/>
      <c r="JBT225" s="37"/>
      <c r="JBU225" s="37"/>
      <c r="JBV225" s="37"/>
      <c r="JBW225" s="37"/>
      <c r="JBX225" s="37"/>
      <c r="JBY225" s="37"/>
      <c r="JBZ225" s="37"/>
      <c r="JCA225" s="37"/>
      <c r="JCB225" s="37"/>
      <c r="JCC225" s="37"/>
      <c r="JCD225" s="37"/>
      <c r="JCE225" s="37"/>
      <c r="JCF225" s="37"/>
      <c r="JCG225" s="37"/>
      <c r="JCH225" s="37"/>
      <c r="JCI225" s="37"/>
      <c r="JCJ225" s="37"/>
      <c r="JCK225" s="37"/>
      <c r="JCL225" s="37"/>
      <c r="JCM225" s="37"/>
      <c r="JCN225" s="37"/>
      <c r="JCO225" s="37"/>
      <c r="JCP225" s="37"/>
      <c r="JCQ225" s="37"/>
      <c r="JCR225" s="37"/>
      <c r="JCS225" s="37"/>
      <c r="JCT225" s="37"/>
      <c r="JCU225" s="37"/>
      <c r="JCV225" s="37"/>
      <c r="JCW225" s="37"/>
      <c r="JCX225" s="37"/>
      <c r="JCY225" s="37"/>
      <c r="JCZ225" s="37"/>
      <c r="JDA225" s="37"/>
      <c r="JDB225" s="37"/>
      <c r="JDC225" s="37"/>
      <c r="JDD225" s="37"/>
      <c r="JDE225" s="37"/>
      <c r="JDF225" s="37"/>
      <c r="JDG225" s="37"/>
      <c r="JDH225" s="37"/>
      <c r="JDI225" s="37"/>
      <c r="JDJ225" s="37"/>
      <c r="JDK225" s="37"/>
      <c r="JDL225" s="37"/>
      <c r="JDM225" s="37"/>
      <c r="JDN225" s="37"/>
      <c r="JDO225" s="37"/>
      <c r="JDP225" s="37"/>
      <c r="JDQ225" s="37"/>
      <c r="JDR225" s="37"/>
      <c r="JDS225" s="37"/>
      <c r="JDT225" s="37"/>
      <c r="JDU225" s="37"/>
      <c r="JDV225" s="37"/>
      <c r="JDW225" s="37"/>
      <c r="JDX225" s="37"/>
      <c r="JDY225" s="37"/>
      <c r="JDZ225" s="37"/>
      <c r="JEA225" s="37"/>
      <c r="JEB225" s="37"/>
      <c r="JEC225" s="37"/>
      <c r="JED225" s="37"/>
      <c r="JEE225" s="37"/>
      <c r="JEF225" s="37"/>
      <c r="JEG225" s="37"/>
      <c r="JEH225" s="37"/>
      <c r="JEI225" s="37"/>
      <c r="JEJ225" s="37"/>
      <c r="JEK225" s="37"/>
      <c r="JEL225" s="37"/>
      <c r="JEM225" s="37"/>
      <c r="JEN225" s="37"/>
      <c r="JEO225" s="37"/>
      <c r="JEP225" s="37"/>
      <c r="JEQ225" s="37"/>
      <c r="JER225" s="37"/>
      <c r="JES225" s="37"/>
      <c r="JET225" s="37"/>
      <c r="JEU225" s="37"/>
      <c r="JEV225" s="37"/>
      <c r="JEW225" s="37"/>
      <c r="JEX225" s="37"/>
      <c r="JEY225" s="37"/>
      <c r="JEZ225" s="37"/>
      <c r="JFA225" s="37"/>
      <c r="JFB225" s="37"/>
      <c r="JFC225" s="37"/>
      <c r="JFD225" s="37"/>
      <c r="JFE225" s="37"/>
      <c r="JFF225" s="37"/>
      <c r="JFG225" s="37"/>
      <c r="JFH225" s="37"/>
      <c r="JFI225" s="37"/>
      <c r="JFJ225" s="37"/>
      <c r="JFK225" s="37"/>
      <c r="JFL225" s="37"/>
      <c r="JFM225" s="37"/>
      <c r="JFN225" s="37"/>
      <c r="JFO225" s="37"/>
      <c r="JFP225" s="37"/>
      <c r="JFQ225" s="37"/>
      <c r="JFR225" s="37"/>
      <c r="JFS225" s="37"/>
      <c r="JFT225" s="37"/>
      <c r="JFU225" s="37"/>
      <c r="JFV225" s="37"/>
      <c r="JFW225" s="37"/>
      <c r="JFX225" s="37"/>
      <c r="JFY225" s="37"/>
      <c r="JFZ225" s="37"/>
      <c r="JGA225" s="37"/>
      <c r="JGB225" s="37"/>
      <c r="JGC225" s="37"/>
      <c r="JGD225" s="37"/>
      <c r="JGE225" s="37"/>
      <c r="JGF225" s="37"/>
      <c r="JGG225" s="37"/>
      <c r="JGH225" s="37"/>
      <c r="JGI225" s="37"/>
      <c r="JGJ225" s="37"/>
      <c r="JGK225" s="37"/>
      <c r="JGL225" s="37"/>
      <c r="JGM225" s="37"/>
      <c r="JGN225" s="37"/>
      <c r="JGO225" s="37"/>
      <c r="JGP225" s="37"/>
      <c r="JGQ225" s="37"/>
      <c r="JGR225" s="37"/>
      <c r="JGS225" s="37"/>
      <c r="JGT225" s="37"/>
      <c r="JGU225" s="37"/>
      <c r="JGV225" s="37"/>
      <c r="JGW225" s="37"/>
      <c r="JGX225" s="37"/>
      <c r="JGY225" s="37"/>
      <c r="JGZ225" s="37"/>
      <c r="JHA225" s="37"/>
      <c r="JHB225" s="37"/>
      <c r="JHC225" s="37"/>
      <c r="JHD225" s="37"/>
      <c r="JHE225" s="37"/>
      <c r="JHF225" s="37"/>
      <c r="JHG225" s="37"/>
      <c r="JHH225" s="37"/>
      <c r="JHI225" s="37"/>
      <c r="JHJ225" s="37"/>
      <c r="JHK225" s="37"/>
      <c r="JHL225" s="37"/>
      <c r="JHM225" s="37"/>
      <c r="JHN225" s="37"/>
      <c r="JHO225" s="37"/>
      <c r="JHP225" s="37"/>
      <c r="JHQ225" s="37"/>
      <c r="JHR225" s="37"/>
      <c r="JHS225" s="37"/>
      <c r="JHT225" s="37"/>
      <c r="JHU225" s="37"/>
      <c r="JHV225" s="37"/>
      <c r="JHW225" s="37"/>
      <c r="JHX225" s="37"/>
      <c r="JHY225" s="37"/>
      <c r="JHZ225" s="37"/>
      <c r="JIA225" s="37"/>
      <c r="JIB225" s="37"/>
      <c r="JIC225" s="37"/>
      <c r="JID225" s="37"/>
      <c r="JIE225" s="37"/>
      <c r="JIF225" s="37"/>
      <c r="JIG225" s="37"/>
      <c r="JIH225" s="37"/>
      <c r="JII225" s="37"/>
      <c r="JIJ225" s="37"/>
      <c r="JIK225" s="37"/>
      <c r="JIL225" s="37"/>
      <c r="JIM225" s="37"/>
      <c r="JIN225" s="37"/>
      <c r="JIO225" s="37"/>
      <c r="JIP225" s="37"/>
      <c r="JIQ225" s="37"/>
      <c r="JIR225" s="37"/>
      <c r="JIS225" s="37"/>
      <c r="JIT225" s="37"/>
      <c r="JIU225" s="37"/>
      <c r="JIV225" s="37"/>
      <c r="JIW225" s="37"/>
      <c r="JIX225" s="37"/>
      <c r="JIY225" s="37"/>
      <c r="JIZ225" s="37"/>
      <c r="JJA225" s="37"/>
      <c r="JJB225" s="37"/>
      <c r="JJC225" s="37"/>
      <c r="JJD225" s="37"/>
      <c r="JJE225" s="37"/>
      <c r="JJF225" s="37"/>
      <c r="JJG225" s="37"/>
      <c r="JJH225" s="37"/>
      <c r="JJI225" s="37"/>
      <c r="JJJ225" s="37"/>
      <c r="JJK225" s="37"/>
      <c r="JJL225" s="37"/>
      <c r="JJM225" s="37"/>
      <c r="JJN225" s="37"/>
      <c r="JJO225" s="37"/>
      <c r="JJP225" s="37"/>
      <c r="JJQ225" s="37"/>
      <c r="JJR225" s="37"/>
      <c r="JJS225" s="37"/>
      <c r="JJT225" s="37"/>
      <c r="JJU225" s="37"/>
      <c r="JJV225" s="37"/>
      <c r="JJW225" s="37"/>
      <c r="JJX225" s="37"/>
      <c r="JJY225" s="37"/>
      <c r="JJZ225" s="37"/>
      <c r="JKA225" s="37"/>
      <c r="JKB225" s="37"/>
      <c r="JKC225" s="37"/>
      <c r="JKD225" s="37"/>
      <c r="JKE225" s="37"/>
      <c r="JKF225" s="37"/>
      <c r="JKG225" s="37"/>
      <c r="JKH225" s="37"/>
      <c r="JKI225" s="37"/>
      <c r="JKJ225" s="37"/>
      <c r="JKK225" s="37"/>
      <c r="JKL225" s="37"/>
      <c r="JKM225" s="37"/>
      <c r="JKN225" s="37"/>
      <c r="JKO225" s="37"/>
      <c r="JKP225" s="37"/>
      <c r="JKQ225" s="37"/>
      <c r="JKR225" s="37"/>
      <c r="JKS225" s="37"/>
      <c r="JKT225" s="37"/>
      <c r="JKU225" s="37"/>
      <c r="JKV225" s="37"/>
      <c r="JKW225" s="37"/>
      <c r="JKX225" s="37"/>
      <c r="JKY225" s="37"/>
      <c r="JKZ225" s="37"/>
      <c r="JLA225" s="37"/>
      <c r="JLB225" s="37"/>
      <c r="JLC225" s="37"/>
      <c r="JLD225" s="37"/>
      <c r="JLE225" s="37"/>
      <c r="JLF225" s="37"/>
      <c r="JLG225" s="37"/>
      <c r="JLH225" s="37"/>
      <c r="JLI225" s="37"/>
      <c r="JLJ225" s="37"/>
      <c r="JLK225" s="37"/>
      <c r="JLL225" s="37"/>
      <c r="JLM225" s="37"/>
      <c r="JLN225" s="37"/>
      <c r="JLO225" s="37"/>
      <c r="JLP225" s="37"/>
      <c r="JLQ225" s="37"/>
      <c r="JLR225" s="37"/>
      <c r="JLS225" s="37"/>
      <c r="JLT225" s="37"/>
      <c r="JLU225" s="37"/>
      <c r="JLV225" s="37"/>
      <c r="JLW225" s="37"/>
      <c r="JLX225" s="37"/>
      <c r="JLY225" s="37"/>
      <c r="JLZ225" s="37"/>
      <c r="JMA225" s="37"/>
      <c r="JMB225" s="37"/>
      <c r="JMC225" s="37"/>
      <c r="JMD225" s="37"/>
      <c r="JME225" s="37"/>
      <c r="JMF225" s="37"/>
      <c r="JMG225" s="37"/>
      <c r="JMH225" s="37"/>
      <c r="JMI225" s="37"/>
      <c r="JMJ225" s="37"/>
      <c r="JMK225" s="37"/>
      <c r="JML225" s="37"/>
      <c r="JMM225" s="37"/>
      <c r="JMN225" s="37"/>
      <c r="JMO225" s="37"/>
      <c r="JMP225" s="37"/>
      <c r="JMQ225" s="37"/>
      <c r="JMR225" s="37"/>
      <c r="JMS225" s="37"/>
      <c r="JMT225" s="37"/>
      <c r="JMU225" s="37"/>
      <c r="JMV225" s="37"/>
      <c r="JMW225" s="37"/>
      <c r="JMX225" s="37"/>
      <c r="JMY225" s="37"/>
      <c r="JMZ225" s="37"/>
      <c r="JNA225" s="37"/>
      <c r="JNB225" s="37"/>
      <c r="JNC225" s="37"/>
      <c r="JND225" s="37"/>
      <c r="JNE225" s="37"/>
      <c r="JNF225" s="37"/>
      <c r="JNG225" s="37"/>
      <c r="JNH225" s="37"/>
      <c r="JNI225" s="37"/>
      <c r="JNJ225" s="37"/>
      <c r="JNK225" s="37"/>
      <c r="JNL225" s="37"/>
      <c r="JNM225" s="37"/>
      <c r="JNN225" s="37"/>
      <c r="JNO225" s="37"/>
      <c r="JNP225" s="37"/>
      <c r="JNQ225" s="37"/>
      <c r="JNR225" s="37"/>
      <c r="JNS225" s="37"/>
      <c r="JNT225" s="37"/>
      <c r="JNU225" s="37"/>
      <c r="JNV225" s="37"/>
      <c r="JNW225" s="37"/>
      <c r="JNX225" s="37"/>
      <c r="JNY225" s="37"/>
      <c r="JNZ225" s="37"/>
      <c r="JOA225" s="37"/>
      <c r="JOB225" s="37"/>
      <c r="JOC225" s="37"/>
      <c r="JOD225" s="37"/>
      <c r="JOE225" s="37"/>
      <c r="JOF225" s="37"/>
      <c r="JOG225" s="37"/>
      <c r="JOH225" s="37"/>
      <c r="JOI225" s="37"/>
      <c r="JOJ225" s="37"/>
      <c r="JOK225" s="37"/>
      <c r="JOL225" s="37"/>
      <c r="JOM225" s="37"/>
      <c r="JON225" s="37"/>
      <c r="JOO225" s="37"/>
      <c r="JOP225" s="37"/>
      <c r="JOQ225" s="37"/>
      <c r="JOR225" s="37"/>
      <c r="JOS225" s="37"/>
      <c r="JOT225" s="37"/>
      <c r="JOU225" s="37"/>
      <c r="JOV225" s="37"/>
      <c r="JOW225" s="37"/>
      <c r="JOX225" s="37"/>
      <c r="JOY225" s="37"/>
      <c r="JOZ225" s="37"/>
      <c r="JPA225" s="37"/>
      <c r="JPB225" s="37"/>
      <c r="JPC225" s="37"/>
      <c r="JPD225" s="37"/>
      <c r="JPE225" s="37"/>
      <c r="JPF225" s="37"/>
      <c r="JPG225" s="37"/>
      <c r="JPH225" s="37"/>
      <c r="JPI225" s="37"/>
      <c r="JPJ225" s="37"/>
      <c r="JPK225" s="37"/>
      <c r="JPL225" s="37"/>
      <c r="JPM225" s="37"/>
      <c r="JPN225" s="37"/>
      <c r="JPO225" s="37"/>
      <c r="JPP225" s="37"/>
      <c r="JPQ225" s="37"/>
      <c r="JPR225" s="37"/>
      <c r="JPS225" s="37"/>
      <c r="JPT225" s="37"/>
      <c r="JPU225" s="37"/>
      <c r="JPV225" s="37"/>
      <c r="JPW225" s="37"/>
      <c r="JPX225" s="37"/>
      <c r="JPY225" s="37"/>
      <c r="JPZ225" s="37"/>
      <c r="JQA225" s="37"/>
      <c r="JQB225" s="37"/>
      <c r="JQC225" s="37"/>
      <c r="JQD225" s="37"/>
      <c r="JQE225" s="37"/>
      <c r="JQF225" s="37"/>
      <c r="JQG225" s="37"/>
      <c r="JQH225" s="37"/>
      <c r="JQI225" s="37"/>
      <c r="JQJ225" s="37"/>
      <c r="JQK225" s="37"/>
      <c r="JQL225" s="37"/>
      <c r="JQM225" s="37"/>
      <c r="JQN225" s="37"/>
      <c r="JQO225" s="37"/>
      <c r="JQP225" s="37"/>
      <c r="JQQ225" s="37"/>
      <c r="JQR225" s="37"/>
      <c r="JQS225" s="37"/>
      <c r="JQT225" s="37"/>
      <c r="JQU225" s="37"/>
      <c r="JQV225" s="37"/>
      <c r="JQW225" s="37"/>
      <c r="JQX225" s="37"/>
      <c r="JQY225" s="37"/>
      <c r="JQZ225" s="37"/>
      <c r="JRA225" s="37"/>
      <c r="JRB225" s="37"/>
      <c r="JRC225" s="37"/>
      <c r="JRD225" s="37"/>
      <c r="JRE225" s="37"/>
      <c r="JRF225" s="37"/>
      <c r="JRG225" s="37"/>
      <c r="JRH225" s="37"/>
      <c r="JRI225" s="37"/>
      <c r="JRJ225" s="37"/>
      <c r="JRK225" s="37"/>
      <c r="JRL225" s="37"/>
      <c r="JRM225" s="37"/>
      <c r="JRN225" s="37"/>
      <c r="JRO225" s="37"/>
      <c r="JRP225" s="37"/>
      <c r="JRQ225" s="37"/>
      <c r="JRR225" s="37"/>
      <c r="JRS225" s="37"/>
      <c r="JRT225" s="37"/>
      <c r="JRU225" s="37"/>
      <c r="JRV225" s="37"/>
      <c r="JRW225" s="37"/>
      <c r="JRX225" s="37"/>
      <c r="JRY225" s="37"/>
      <c r="JRZ225" s="37"/>
      <c r="JSA225" s="37"/>
      <c r="JSB225" s="37"/>
      <c r="JSC225" s="37"/>
      <c r="JSD225" s="37"/>
      <c r="JSE225" s="37"/>
      <c r="JSF225" s="37"/>
      <c r="JSG225" s="37"/>
      <c r="JSH225" s="37"/>
      <c r="JSI225" s="37"/>
      <c r="JSJ225" s="37"/>
      <c r="JSK225" s="37"/>
      <c r="JSL225" s="37"/>
      <c r="JSM225" s="37"/>
      <c r="JSN225" s="37"/>
      <c r="JSO225" s="37"/>
      <c r="JSP225" s="37"/>
      <c r="JSQ225" s="37"/>
      <c r="JSR225" s="37"/>
      <c r="JSS225" s="37"/>
      <c r="JST225" s="37"/>
      <c r="JSU225" s="37"/>
      <c r="JSV225" s="37"/>
      <c r="JSW225" s="37"/>
      <c r="JSX225" s="37"/>
      <c r="JSY225" s="37"/>
      <c r="JSZ225" s="37"/>
      <c r="JTA225" s="37"/>
      <c r="JTB225" s="37"/>
      <c r="JTC225" s="37"/>
      <c r="JTD225" s="37"/>
      <c r="JTE225" s="37"/>
      <c r="JTF225" s="37"/>
      <c r="JTG225" s="37"/>
      <c r="JTH225" s="37"/>
      <c r="JTI225" s="37"/>
      <c r="JTJ225" s="37"/>
      <c r="JTK225" s="37"/>
      <c r="JTL225" s="37"/>
      <c r="JTM225" s="37"/>
      <c r="JTN225" s="37"/>
      <c r="JTO225" s="37"/>
      <c r="JTP225" s="37"/>
      <c r="JTQ225" s="37"/>
      <c r="JTR225" s="37"/>
      <c r="JTS225" s="37"/>
      <c r="JTT225" s="37"/>
      <c r="JTU225" s="37"/>
      <c r="JTV225" s="37"/>
      <c r="JTW225" s="37"/>
      <c r="JTX225" s="37"/>
      <c r="JTY225" s="37"/>
      <c r="JTZ225" s="37"/>
      <c r="JUA225" s="37"/>
      <c r="JUB225" s="37"/>
      <c r="JUC225" s="37"/>
      <c r="JUD225" s="37"/>
      <c r="JUE225" s="37"/>
      <c r="JUF225" s="37"/>
      <c r="JUG225" s="37"/>
      <c r="JUH225" s="37"/>
      <c r="JUI225" s="37"/>
      <c r="JUJ225" s="37"/>
      <c r="JUK225" s="37"/>
      <c r="JUL225" s="37"/>
      <c r="JUM225" s="37"/>
      <c r="JUN225" s="37"/>
      <c r="JUO225" s="37"/>
      <c r="JUP225" s="37"/>
      <c r="JUQ225" s="37"/>
      <c r="JUR225" s="37"/>
      <c r="JUS225" s="37"/>
      <c r="JUT225" s="37"/>
      <c r="JUU225" s="37"/>
      <c r="JUV225" s="37"/>
      <c r="JUW225" s="37"/>
      <c r="JUX225" s="37"/>
      <c r="JUY225" s="37"/>
      <c r="JUZ225" s="37"/>
      <c r="JVA225" s="37"/>
      <c r="JVB225" s="37"/>
      <c r="JVC225" s="37"/>
      <c r="JVD225" s="37"/>
      <c r="JVE225" s="37"/>
      <c r="JVF225" s="37"/>
      <c r="JVG225" s="37"/>
      <c r="JVH225" s="37"/>
      <c r="JVI225" s="37"/>
      <c r="JVJ225" s="37"/>
      <c r="JVK225" s="37"/>
      <c r="JVL225" s="37"/>
      <c r="JVM225" s="37"/>
      <c r="JVN225" s="37"/>
      <c r="JVO225" s="37"/>
      <c r="JVP225" s="37"/>
      <c r="JVQ225" s="37"/>
      <c r="JVR225" s="37"/>
      <c r="JVS225" s="37"/>
      <c r="JVT225" s="37"/>
      <c r="JVU225" s="37"/>
      <c r="JVV225" s="37"/>
      <c r="JVW225" s="37"/>
      <c r="JVX225" s="37"/>
      <c r="JVY225" s="37"/>
      <c r="JVZ225" s="37"/>
      <c r="JWA225" s="37"/>
      <c r="JWB225" s="37"/>
      <c r="JWC225" s="37"/>
      <c r="JWD225" s="37"/>
      <c r="JWE225" s="37"/>
      <c r="JWF225" s="37"/>
      <c r="JWG225" s="37"/>
      <c r="JWH225" s="37"/>
      <c r="JWI225" s="37"/>
      <c r="JWJ225" s="37"/>
      <c r="JWK225" s="37"/>
      <c r="JWL225" s="37"/>
      <c r="JWM225" s="37"/>
      <c r="JWN225" s="37"/>
      <c r="JWO225" s="37"/>
      <c r="JWP225" s="37"/>
      <c r="JWQ225" s="37"/>
      <c r="JWR225" s="37"/>
      <c r="JWS225" s="37"/>
      <c r="JWT225" s="37"/>
      <c r="JWU225" s="37"/>
      <c r="JWV225" s="37"/>
      <c r="JWW225" s="37"/>
      <c r="JWX225" s="37"/>
      <c r="JWY225" s="37"/>
      <c r="JWZ225" s="37"/>
      <c r="JXA225" s="37"/>
      <c r="JXB225" s="37"/>
      <c r="JXC225" s="37"/>
      <c r="JXD225" s="37"/>
      <c r="JXE225" s="37"/>
      <c r="JXF225" s="37"/>
      <c r="JXG225" s="37"/>
      <c r="JXH225" s="37"/>
      <c r="JXI225" s="37"/>
      <c r="JXJ225" s="37"/>
      <c r="JXK225" s="37"/>
      <c r="JXL225" s="37"/>
      <c r="JXM225" s="37"/>
      <c r="JXN225" s="37"/>
      <c r="JXO225" s="37"/>
      <c r="JXP225" s="37"/>
      <c r="JXQ225" s="37"/>
      <c r="JXR225" s="37"/>
      <c r="JXS225" s="37"/>
      <c r="JXT225" s="37"/>
      <c r="JXU225" s="37"/>
      <c r="JXV225" s="37"/>
      <c r="JXW225" s="37"/>
      <c r="JXX225" s="37"/>
      <c r="JXY225" s="37"/>
      <c r="JXZ225" s="37"/>
      <c r="JYA225" s="37"/>
      <c r="JYB225" s="37"/>
      <c r="JYC225" s="37"/>
      <c r="JYD225" s="37"/>
      <c r="JYE225" s="37"/>
      <c r="JYF225" s="37"/>
      <c r="JYG225" s="37"/>
      <c r="JYH225" s="37"/>
      <c r="JYI225" s="37"/>
      <c r="JYJ225" s="37"/>
      <c r="JYK225" s="37"/>
      <c r="JYL225" s="37"/>
      <c r="JYM225" s="37"/>
      <c r="JYN225" s="37"/>
      <c r="JYO225" s="37"/>
      <c r="JYP225" s="37"/>
      <c r="JYQ225" s="37"/>
      <c r="JYR225" s="37"/>
      <c r="JYS225" s="37"/>
      <c r="JYT225" s="37"/>
      <c r="JYU225" s="37"/>
      <c r="JYV225" s="37"/>
      <c r="JYW225" s="37"/>
      <c r="JYX225" s="37"/>
      <c r="JYY225" s="37"/>
      <c r="JYZ225" s="37"/>
      <c r="JZA225" s="37"/>
      <c r="JZB225" s="37"/>
      <c r="JZC225" s="37"/>
      <c r="JZD225" s="37"/>
      <c r="JZE225" s="37"/>
      <c r="JZF225" s="37"/>
      <c r="JZG225" s="37"/>
      <c r="JZH225" s="37"/>
      <c r="JZI225" s="37"/>
      <c r="JZJ225" s="37"/>
      <c r="JZK225" s="37"/>
      <c r="JZL225" s="37"/>
      <c r="JZM225" s="37"/>
      <c r="JZN225" s="37"/>
      <c r="JZO225" s="37"/>
      <c r="JZP225" s="37"/>
      <c r="JZQ225" s="37"/>
      <c r="JZR225" s="37"/>
      <c r="JZS225" s="37"/>
      <c r="JZT225" s="37"/>
      <c r="JZU225" s="37"/>
      <c r="JZV225" s="37"/>
      <c r="JZW225" s="37"/>
      <c r="JZX225" s="37"/>
      <c r="JZY225" s="37"/>
      <c r="JZZ225" s="37"/>
      <c r="KAA225" s="37"/>
      <c r="KAB225" s="37"/>
      <c r="KAC225" s="37"/>
      <c r="KAD225" s="37"/>
      <c r="KAE225" s="37"/>
      <c r="KAF225" s="37"/>
      <c r="KAG225" s="37"/>
      <c r="KAH225" s="37"/>
      <c r="KAI225" s="37"/>
      <c r="KAJ225" s="37"/>
      <c r="KAK225" s="37"/>
      <c r="KAL225" s="37"/>
      <c r="KAM225" s="37"/>
      <c r="KAN225" s="37"/>
      <c r="KAO225" s="37"/>
      <c r="KAP225" s="37"/>
      <c r="KAQ225" s="37"/>
      <c r="KAR225" s="37"/>
      <c r="KAS225" s="37"/>
      <c r="KAT225" s="37"/>
      <c r="KAU225" s="37"/>
      <c r="KAV225" s="37"/>
      <c r="KAW225" s="37"/>
      <c r="KAX225" s="37"/>
      <c r="KAY225" s="37"/>
      <c r="KAZ225" s="37"/>
      <c r="KBA225" s="37"/>
      <c r="KBB225" s="37"/>
      <c r="KBC225" s="37"/>
      <c r="KBD225" s="37"/>
      <c r="KBE225" s="37"/>
      <c r="KBF225" s="37"/>
      <c r="KBG225" s="37"/>
      <c r="KBH225" s="37"/>
      <c r="KBI225" s="37"/>
      <c r="KBJ225" s="37"/>
      <c r="KBK225" s="37"/>
      <c r="KBL225" s="37"/>
      <c r="KBM225" s="37"/>
      <c r="KBN225" s="37"/>
      <c r="KBO225" s="37"/>
      <c r="KBP225" s="37"/>
      <c r="KBQ225" s="37"/>
      <c r="KBR225" s="37"/>
      <c r="KBS225" s="37"/>
      <c r="KBT225" s="37"/>
      <c r="KBU225" s="37"/>
      <c r="KBV225" s="37"/>
      <c r="KBW225" s="37"/>
      <c r="KBX225" s="37"/>
      <c r="KBY225" s="37"/>
      <c r="KBZ225" s="37"/>
      <c r="KCA225" s="37"/>
      <c r="KCB225" s="37"/>
      <c r="KCC225" s="37"/>
      <c r="KCD225" s="37"/>
      <c r="KCE225" s="37"/>
      <c r="KCF225" s="37"/>
      <c r="KCG225" s="37"/>
      <c r="KCH225" s="37"/>
      <c r="KCI225" s="37"/>
      <c r="KCJ225" s="37"/>
      <c r="KCK225" s="37"/>
      <c r="KCL225" s="37"/>
      <c r="KCM225" s="37"/>
      <c r="KCN225" s="37"/>
      <c r="KCO225" s="37"/>
      <c r="KCP225" s="37"/>
      <c r="KCQ225" s="37"/>
      <c r="KCR225" s="37"/>
      <c r="KCS225" s="37"/>
      <c r="KCT225" s="37"/>
      <c r="KCU225" s="37"/>
      <c r="KCV225" s="37"/>
      <c r="KCW225" s="37"/>
      <c r="KCX225" s="37"/>
      <c r="KCY225" s="37"/>
      <c r="KCZ225" s="37"/>
      <c r="KDA225" s="37"/>
      <c r="KDB225" s="37"/>
      <c r="KDC225" s="37"/>
      <c r="KDD225" s="37"/>
      <c r="KDE225" s="37"/>
      <c r="KDF225" s="37"/>
      <c r="KDG225" s="37"/>
      <c r="KDH225" s="37"/>
      <c r="KDI225" s="37"/>
      <c r="KDJ225" s="37"/>
      <c r="KDK225" s="37"/>
      <c r="KDL225" s="37"/>
      <c r="KDM225" s="37"/>
      <c r="KDN225" s="37"/>
      <c r="KDO225" s="37"/>
      <c r="KDP225" s="37"/>
      <c r="KDQ225" s="37"/>
      <c r="KDR225" s="37"/>
      <c r="KDS225" s="37"/>
      <c r="KDT225" s="37"/>
      <c r="KDU225" s="37"/>
      <c r="KDV225" s="37"/>
      <c r="KDW225" s="37"/>
      <c r="KDX225" s="37"/>
      <c r="KDY225" s="37"/>
      <c r="KDZ225" s="37"/>
      <c r="KEA225" s="37"/>
      <c r="KEB225" s="37"/>
      <c r="KEC225" s="37"/>
      <c r="KED225" s="37"/>
      <c r="KEE225" s="37"/>
      <c r="KEF225" s="37"/>
      <c r="KEG225" s="37"/>
      <c r="KEH225" s="37"/>
      <c r="KEI225" s="37"/>
      <c r="KEJ225" s="37"/>
      <c r="KEK225" s="37"/>
      <c r="KEL225" s="37"/>
      <c r="KEM225" s="37"/>
      <c r="KEN225" s="37"/>
      <c r="KEO225" s="37"/>
      <c r="KEP225" s="37"/>
      <c r="KEQ225" s="37"/>
      <c r="KER225" s="37"/>
      <c r="KES225" s="37"/>
      <c r="KET225" s="37"/>
      <c r="KEU225" s="37"/>
      <c r="KEV225" s="37"/>
      <c r="KEW225" s="37"/>
      <c r="KEX225" s="37"/>
      <c r="KEY225" s="37"/>
      <c r="KEZ225" s="37"/>
      <c r="KFA225" s="37"/>
      <c r="KFB225" s="37"/>
      <c r="KFC225" s="37"/>
      <c r="KFD225" s="37"/>
      <c r="KFE225" s="37"/>
      <c r="KFF225" s="37"/>
      <c r="KFG225" s="37"/>
      <c r="KFH225" s="37"/>
      <c r="KFI225" s="37"/>
      <c r="KFJ225" s="37"/>
      <c r="KFK225" s="37"/>
      <c r="KFL225" s="37"/>
      <c r="KFM225" s="37"/>
      <c r="KFN225" s="37"/>
      <c r="KFO225" s="37"/>
      <c r="KFP225" s="37"/>
      <c r="KFQ225" s="37"/>
      <c r="KFR225" s="37"/>
      <c r="KFS225" s="37"/>
      <c r="KFT225" s="37"/>
      <c r="KFU225" s="37"/>
      <c r="KFV225" s="37"/>
      <c r="KFW225" s="37"/>
      <c r="KFX225" s="37"/>
      <c r="KFY225" s="37"/>
      <c r="KFZ225" s="37"/>
      <c r="KGA225" s="37"/>
      <c r="KGB225" s="37"/>
      <c r="KGC225" s="37"/>
      <c r="KGD225" s="37"/>
      <c r="KGE225" s="37"/>
      <c r="KGF225" s="37"/>
      <c r="KGG225" s="37"/>
      <c r="KGH225" s="37"/>
      <c r="KGI225" s="37"/>
      <c r="KGJ225" s="37"/>
      <c r="KGK225" s="37"/>
      <c r="KGL225" s="37"/>
      <c r="KGM225" s="37"/>
      <c r="KGN225" s="37"/>
      <c r="KGO225" s="37"/>
      <c r="KGP225" s="37"/>
      <c r="KGQ225" s="37"/>
      <c r="KGR225" s="37"/>
      <c r="KGS225" s="37"/>
      <c r="KGT225" s="37"/>
      <c r="KGU225" s="37"/>
      <c r="KGV225" s="37"/>
      <c r="KGW225" s="37"/>
      <c r="KGX225" s="37"/>
      <c r="KGY225" s="37"/>
      <c r="KGZ225" s="37"/>
      <c r="KHA225" s="37"/>
      <c r="KHB225" s="37"/>
      <c r="KHC225" s="37"/>
      <c r="KHD225" s="37"/>
      <c r="KHE225" s="37"/>
      <c r="KHF225" s="37"/>
      <c r="KHG225" s="37"/>
      <c r="KHH225" s="37"/>
      <c r="KHI225" s="37"/>
      <c r="KHJ225" s="37"/>
      <c r="KHK225" s="37"/>
      <c r="KHL225" s="37"/>
      <c r="KHM225" s="37"/>
      <c r="KHN225" s="37"/>
      <c r="KHO225" s="37"/>
      <c r="KHP225" s="37"/>
      <c r="KHQ225" s="37"/>
      <c r="KHR225" s="37"/>
      <c r="KHS225" s="37"/>
      <c r="KHT225" s="37"/>
      <c r="KHU225" s="37"/>
      <c r="KHV225" s="37"/>
      <c r="KHW225" s="37"/>
      <c r="KHX225" s="37"/>
      <c r="KHY225" s="37"/>
      <c r="KHZ225" s="37"/>
      <c r="KIA225" s="37"/>
      <c r="KIB225" s="37"/>
      <c r="KIC225" s="37"/>
      <c r="KID225" s="37"/>
      <c r="KIE225" s="37"/>
      <c r="KIF225" s="37"/>
      <c r="KIG225" s="37"/>
      <c r="KIH225" s="37"/>
      <c r="KII225" s="37"/>
      <c r="KIJ225" s="37"/>
      <c r="KIK225" s="37"/>
      <c r="KIL225" s="37"/>
      <c r="KIM225" s="37"/>
      <c r="KIN225" s="37"/>
      <c r="KIO225" s="37"/>
      <c r="KIP225" s="37"/>
      <c r="KIQ225" s="37"/>
      <c r="KIR225" s="37"/>
      <c r="KIS225" s="37"/>
      <c r="KIT225" s="37"/>
      <c r="KIU225" s="37"/>
      <c r="KIV225" s="37"/>
      <c r="KIW225" s="37"/>
      <c r="KIX225" s="37"/>
      <c r="KIY225" s="37"/>
      <c r="KIZ225" s="37"/>
      <c r="KJA225" s="37"/>
      <c r="KJB225" s="37"/>
      <c r="KJC225" s="37"/>
      <c r="KJD225" s="37"/>
      <c r="KJE225" s="37"/>
      <c r="KJF225" s="37"/>
      <c r="KJG225" s="37"/>
      <c r="KJH225" s="37"/>
      <c r="KJI225" s="37"/>
      <c r="KJJ225" s="37"/>
      <c r="KJK225" s="37"/>
      <c r="KJL225" s="37"/>
      <c r="KJM225" s="37"/>
      <c r="KJN225" s="37"/>
      <c r="KJO225" s="37"/>
      <c r="KJP225" s="37"/>
      <c r="KJQ225" s="37"/>
      <c r="KJR225" s="37"/>
      <c r="KJS225" s="37"/>
      <c r="KJT225" s="37"/>
      <c r="KJU225" s="37"/>
      <c r="KJV225" s="37"/>
      <c r="KJW225" s="37"/>
      <c r="KJX225" s="37"/>
      <c r="KJY225" s="37"/>
      <c r="KJZ225" s="37"/>
      <c r="KKA225" s="37"/>
      <c r="KKB225" s="37"/>
      <c r="KKC225" s="37"/>
      <c r="KKD225" s="37"/>
      <c r="KKE225" s="37"/>
      <c r="KKF225" s="37"/>
      <c r="KKG225" s="37"/>
      <c r="KKH225" s="37"/>
      <c r="KKI225" s="37"/>
      <c r="KKJ225" s="37"/>
      <c r="KKK225" s="37"/>
      <c r="KKL225" s="37"/>
      <c r="KKM225" s="37"/>
      <c r="KKN225" s="37"/>
      <c r="KKO225" s="37"/>
      <c r="KKP225" s="37"/>
      <c r="KKQ225" s="37"/>
      <c r="KKR225" s="37"/>
      <c r="KKS225" s="37"/>
      <c r="KKT225" s="37"/>
      <c r="KKU225" s="37"/>
      <c r="KKV225" s="37"/>
      <c r="KKW225" s="37"/>
      <c r="KKX225" s="37"/>
      <c r="KKY225" s="37"/>
      <c r="KKZ225" s="37"/>
      <c r="KLA225" s="37"/>
      <c r="KLB225" s="37"/>
      <c r="KLC225" s="37"/>
      <c r="KLD225" s="37"/>
      <c r="KLE225" s="37"/>
      <c r="KLF225" s="37"/>
      <c r="KLG225" s="37"/>
      <c r="KLH225" s="37"/>
      <c r="KLI225" s="37"/>
      <c r="KLJ225" s="37"/>
      <c r="KLK225" s="37"/>
      <c r="KLL225" s="37"/>
      <c r="KLM225" s="37"/>
      <c r="KLN225" s="37"/>
      <c r="KLO225" s="37"/>
      <c r="KLP225" s="37"/>
      <c r="KLQ225" s="37"/>
      <c r="KLR225" s="37"/>
      <c r="KLS225" s="37"/>
      <c r="KLT225" s="37"/>
      <c r="KLU225" s="37"/>
      <c r="KLV225" s="37"/>
      <c r="KLW225" s="37"/>
      <c r="KLX225" s="37"/>
      <c r="KLY225" s="37"/>
      <c r="KLZ225" s="37"/>
      <c r="KMA225" s="37"/>
      <c r="KMB225" s="37"/>
      <c r="KMC225" s="37"/>
      <c r="KMD225" s="37"/>
      <c r="KME225" s="37"/>
      <c r="KMF225" s="37"/>
      <c r="KMG225" s="37"/>
      <c r="KMH225" s="37"/>
      <c r="KMI225" s="37"/>
      <c r="KMJ225" s="37"/>
      <c r="KMK225" s="37"/>
      <c r="KML225" s="37"/>
      <c r="KMM225" s="37"/>
      <c r="KMN225" s="37"/>
      <c r="KMO225" s="37"/>
      <c r="KMP225" s="37"/>
      <c r="KMQ225" s="37"/>
      <c r="KMR225" s="37"/>
      <c r="KMS225" s="37"/>
      <c r="KMT225" s="37"/>
      <c r="KMU225" s="37"/>
      <c r="KMV225" s="37"/>
      <c r="KMW225" s="37"/>
      <c r="KMX225" s="37"/>
      <c r="KMY225" s="37"/>
      <c r="KMZ225" s="37"/>
      <c r="KNA225" s="37"/>
      <c r="KNB225" s="37"/>
      <c r="KNC225" s="37"/>
      <c r="KND225" s="37"/>
      <c r="KNE225" s="37"/>
      <c r="KNF225" s="37"/>
      <c r="KNG225" s="37"/>
      <c r="KNH225" s="37"/>
      <c r="KNI225" s="37"/>
      <c r="KNJ225" s="37"/>
      <c r="KNK225" s="37"/>
      <c r="KNL225" s="37"/>
      <c r="KNM225" s="37"/>
      <c r="KNN225" s="37"/>
      <c r="KNO225" s="37"/>
      <c r="KNP225" s="37"/>
      <c r="KNQ225" s="37"/>
      <c r="KNR225" s="37"/>
      <c r="KNS225" s="37"/>
      <c r="KNT225" s="37"/>
      <c r="KNU225" s="37"/>
      <c r="KNV225" s="37"/>
      <c r="KNW225" s="37"/>
      <c r="KNX225" s="37"/>
      <c r="KNY225" s="37"/>
      <c r="KNZ225" s="37"/>
      <c r="KOA225" s="37"/>
      <c r="KOB225" s="37"/>
      <c r="KOC225" s="37"/>
      <c r="KOD225" s="37"/>
      <c r="KOE225" s="37"/>
      <c r="KOF225" s="37"/>
      <c r="KOG225" s="37"/>
      <c r="KOH225" s="37"/>
      <c r="KOI225" s="37"/>
      <c r="KOJ225" s="37"/>
      <c r="KOK225" s="37"/>
      <c r="KOL225" s="37"/>
      <c r="KOM225" s="37"/>
      <c r="KON225" s="37"/>
      <c r="KOO225" s="37"/>
      <c r="KOP225" s="37"/>
      <c r="KOQ225" s="37"/>
      <c r="KOR225" s="37"/>
      <c r="KOS225" s="37"/>
      <c r="KOT225" s="37"/>
      <c r="KOU225" s="37"/>
      <c r="KOV225" s="37"/>
      <c r="KOW225" s="37"/>
      <c r="KOX225" s="37"/>
      <c r="KOY225" s="37"/>
      <c r="KOZ225" s="37"/>
      <c r="KPA225" s="37"/>
      <c r="KPB225" s="37"/>
      <c r="KPC225" s="37"/>
      <c r="KPD225" s="37"/>
      <c r="KPE225" s="37"/>
      <c r="KPF225" s="37"/>
      <c r="KPG225" s="37"/>
      <c r="KPH225" s="37"/>
      <c r="KPI225" s="37"/>
      <c r="KPJ225" s="37"/>
      <c r="KPK225" s="37"/>
      <c r="KPL225" s="37"/>
      <c r="KPM225" s="37"/>
      <c r="KPN225" s="37"/>
      <c r="KPO225" s="37"/>
      <c r="KPP225" s="37"/>
      <c r="KPQ225" s="37"/>
      <c r="KPR225" s="37"/>
      <c r="KPS225" s="37"/>
      <c r="KPT225" s="37"/>
      <c r="KPU225" s="37"/>
      <c r="KPV225" s="37"/>
      <c r="KPW225" s="37"/>
      <c r="KPX225" s="37"/>
      <c r="KPY225" s="37"/>
      <c r="KPZ225" s="37"/>
      <c r="KQA225" s="37"/>
      <c r="KQB225" s="37"/>
      <c r="KQC225" s="37"/>
      <c r="KQD225" s="37"/>
      <c r="KQE225" s="37"/>
      <c r="KQF225" s="37"/>
      <c r="KQG225" s="37"/>
      <c r="KQH225" s="37"/>
      <c r="KQI225" s="37"/>
      <c r="KQJ225" s="37"/>
      <c r="KQK225" s="37"/>
      <c r="KQL225" s="37"/>
      <c r="KQM225" s="37"/>
      <c r="KQN225" s="37"/>
      <c r="KQO225" s="37"/>
      <c r="KQP225" s="37"/>
      <c r="KQQ225" s="37"/>
      <c r="KQR225" s="37"/>
      <c r="KQS225" s="37"/>
      <c r="KQT225" s="37"/>
      <c r="KQU225" s="37"/>
      <c r="KQV225" s="37"/>
      <c r="KQW225" s="37"/>
      <c r="KQX225" s="37"/>
      <c r="KQY225" s="37"/>
      <c r="KQZ225" s="37"/>
      <c r="KRA225" s="37"/>
      <c r="KRB225" s="37"/>
      <c r="KRC225" s="37"/>
      <c r="KRD225" s="37"/>
      <c r="KRE225" s="37"/>
      <c r="KRF225" s="37"/>
      <c r="KRG225" s="37"/>
      <c r="KRH225" s="37"/>
      <c r="KRI225" s="37"/>
      <c r="KRJ225" s="37"/>
      <c r="KRK225" s="37"/>
      <c r="KRL225" s="37"/>
      <c r="KRM225" s="37"/>
      <c r="KRN225" s="37"/>
      <c r="KRO225" s="37"/>
      <c r="KRP225" s="37"/>
      <c r="KRQ225" s="37"/>
      <c r="KRR225" s="37"/>
      <c r="KRS225" s="37"/>
      <c r="KRT225" s="37"/>
      <c r="KRU225" s="37"/>
      <c r="KRV225" s="37"/>
      <c r="KRW225" s="37"/>
      <c r="KRX225" s="37"/>
      <c r="KRY225" s="37"/>
      <c r="KRZ225" s="37"/>
      <c r="KSA225" s="37"/>
      <c r="KSB225" s="37"/>
      <c r="KSC225" s="37"/>
      <c r="KSD225" s="37"/>
      <c r="KSE225" s="37"/>
      <c r="KSF225" s="37"/>
      <c r="KSG225" s="37"/>
      <c r="KSH225" s="37"/>
      <c r="KSI225" s="37"/>
      <c r="KSJ225" s="37"/>
      <c r="KSK225" s="37"/>
      <c r="KSL225" s="37"/>
      <c r="KSM225" s="37"/>
      <c r="KSN225" s="37"/>
      <c r="KSO225" s="37"/>
      <c r="KSP225" s="37"/>
      <c r="KSQ225" s="37"/>
      <c r="KSR225" s="37"/>
      <c r="KSS225" s="37"/>
      <c r="KST225" s="37"/>
      <c r="KSU225" s="37"/>
      <c r="KSV225" s="37"/>
      <c r="KSW225" s="37"/>
      <c r="KSX225" s="37"/>
      <c r="KSY225" s="37"/>
      <c r="KSZ225" s="37"/>
      <c r="KTA225" s="37"/>
      <c r="KTB225" s="37"/>
      <c r="KTC225" s="37"/>
      <c r="KTD225" s="37"/>
      <c r="KTE225" s="37"/>
      <c r="KTF225" s="37"/>
      <c r="KTG225" s="37"/>
      <c r="KTH225" s="37"/>
      <c r="KTI225" s="37"/>
      <c r="KTJ225" s="37"/>
      <c r="KTK225" s="37"/>
      <c r="KTL225" s="37"/>
      <c r="KTM225" s="37"/>
      <c r="KTN225" s="37"/>
      <c r="KTO225" s="37"/>
      <c r="KTP225" s="37"/>
      <c r="KTQ225" s="37"/>
      <c r="KTR225" s="37"/>
      <c r="KTS225" s="37"/>
      <c r="KTT225" s="37"/>
      <c r="KTU225" s="37"/>
      <c r="KTV225" s="37"/>
      <c r="KTW225" s="37"/>
      <c r="KTX225" s="37"/>
      <c r="KTY225" s="37"/>
      <c r="KTZ225" s="37"/>
      <c r="KUA225" s="37"/>
      <c r="KUB225" s="37"/>
      <c r="KUC225" s="37"/>
      <c r="KUD225" s="37"/>
      <c r="KUE225" s="37"/>
      <c r="KUF225" s="37"/>
      <c r="KUG225" s="37"/>
      <c r="KUH225" s="37"/>
      <c r="KUI225" s="37"/>
      <c r="KUJ225" s="37"/>
      <c r="KUK225" s="37"/>
      <c r="KUL225" s="37"/>
      <c r="KUM225" s="37"/>
      <c r="KUN225" s="37"/>
      <c r="KUO225" s="37"/>
      <c r="KUP225" s="37"/>
      <c r="KUQ225" s="37"/>
      <c r="KUR225" s="37"/>
      <c r="KUS225" s="37"/>
      <c r="KUT225" s="37"/>
      <c r="KUU225" s="37"/>
      <c r="KUV225" s="37"/>
      <c r="KUW225" s="37"/>
      <c r="KUX225" s="37"/>
      <c r="KUY225" s="37"/>
      <c r="KUZ225" s="37"/>
      <c r="KVA225" s="37"/>
      <c r="KVB225" s="37"/>
      <c r="KVC225" s="37"/>
      <c r="KVD225" s="37"/>
      <c r="KVE225" s="37"/>
      <c r="KVF225" s="37"/>
      <c r="KVG225" s="37"/>
      <c r="KVH225" s="37"/>
      <c r="KVI225" s="37"/>
      <c r="KVJ225" s="37"/>
      <c r="KVK225" s="37"/>
      <c r="KVL225" s="37"/>
      <c r="KVM225" s="37"/>
      <c r="KVN225" s="37"/>
      <c r="KVO225" s="37"/>
      <c r="KVP225" s="37"/>
      <c r="KVQ225" s="37"/>
      <c r="KVR225" s="37"/>
      <c r="KVS225" s="37"/>
      <c r="KVT225" s="37"/>
      <c r="KVU225" s="37"/>
      <c r="KVV225" s="37"/>
      <c r="KVW225" s="37"/>
      <c r="KVX225" s="37"/>
      <c r="KVY225" s="37"/>
      <c r="KVZ225" s="37"/>
      <c r="KWA225" s="37"/>
      <c r="KWB225" s="37"/>
      <c r="KWC225" s="37"/>
      <c r="KWD225" s="37"/>
      <c r="KWE225" s="37"/>
      <c r="KWF225" s="37"/>
      <c r="KWG225" s="37"/>
      <c r="KWH225" s="37"/>
      <c r="KWI225" s="37"/>
      <c r="KWJ225" s="37"/>
      <c r="KWK225" s="37"/>
      <c r="KWL225" s="37"/>
      <c r="KWM225" s="37"/>
      <c r="KWN225" s="37"/>
      <c r="KWO225" s="37"/>
      <c r="KWP225" s="37"/>
      <c r="KWQ225" s="37"/>
      <c r="KWR225" s="37"/>
      <c r="KWS225" s="37"/>
      <c r="KWT225" s="37"/>
      <c r="KWU225" s="37"/>
      <c r="KWV225" s="37"/>
      <c r="KWW225" s="37"/>
      <c r="KWX225" s="37"/>
      <c r="KWY225" s="37"/>
      <c r="KWZ225" s="37"/>
      <c r="KXA225" s="37"/>
      <c r="KXB225" s="37"/>
      <c r="KXC225" s="37"/>
      <c r="KXD225" s="37"/>
      <c r="KXE225" s="37"/>
      <c r="KXF225" s="37"/>
      <c r="KXG225" s="37"/>
      <c r="KXH225" s="37"/>
      <c r="KXI225" s="37"/>
      <c r="KXJ225" s="37"/>
      <c r="KXK225" s="37"/>
      <c r="KXL225" s="37"/>
      <c r="KXM225" s="37"/>
      <c r="KXN225" s="37"/>
      <c r="KXO225" s="37"/>
      <c r="KXP225" s="37"/>
      <c r="KXQ225" s="37"/>
      <c r="KXR225" s="37"/>
      <c r="KXS225" s="37"/>
      <c r="KXT225" s="37"/>
      <c r="KXU225" s="37"/>
      <c r="KXV225" s="37"/>
      <c r="KXW225" s="37"/>
      <c r="KXX225" s="37"/>
      <c r="KXY225" s="37"/>
      <c r="KXZ225" s="37"/>
      <c r="KYA225" s="37"/>
      <c r="KYB225" s="37"/>
      <c r="KYC225" s="37"/>
      <c r="KYD225" s="37"/>
      <c r="KYE225" s="37"/>
      <c r="KYF225" s="37"/>
      <c r="KYG225" s="37"/>
      <c r="KYH225" s="37"/>
      <c r="KYI225" s="37"/>
      <c r="KYJ225" s="37"/>
      <c r="KYK225" s="37"/>
      <c r="KYL225" s="37"/>
      <c r="KYM225" s="37"/>
      <c r="KYN225" s="37"/>
      <c r="KYO225" s="37"/>
      <c r="KYP225" s="37"/>
      <c r="KYQ225" s="37"/>
      <c r="KYR225" s="37"/>
      <c r="KYS225" s="37"/>
      <c r="KYT225" s="37"/>
      <c r="KYU225" s="37"/>
      <c r="KYV225" s="37"/>
      <c r="KYW225" s="37"/>
      <c r="KYX225" s="37"/>
      <c r="KYY225" s="37"/>
      <c r="KYZ225" s="37"/>
      <c r="KZA225" s="37"/>
      <c r="KZB225" s="37"/>
      <c r="KZC225" s="37"/>
      <c r="KZD225" s="37"/>
      <c r="KZE225" s="37"/>
      <c r="KZF225" s="37"/>
      <c r="KZG225" s="37"/>
      <c r="KZH225" s="37"/>
      <c r="KZI225" s="37"/>
      <c r="KZJ225" s="37"/>
      <c r="KZK225" s="37"/>
      <c r="KZL225" s="37"/>
      <c r="KZM225" s="37"/>
      <c r="KZN225" s="37"/>
      <c r="KZO225" s="37"/>
      <c r="KZP225" s="37"/>
      <c r="KZQ225" s="37"/>
      <c r="KZR225" s="37"/>
      <c r="KZS225" s="37"/>
      <c r="KZT225" s="37"/>
      <c r="KZU225" s="37"/>
      <c r="KZV225" s="37"/>
      <c r="KZW225" s="37"/>
      <c r="KZX225" s="37"/>
      <c r="KZY225" s="37"/>
      <c r="KZZ225" s="37"/>
      <c r="LAA225" s="37"/>
      <c r="LAB225" s="37"/>
      <c r="LAC225" s="37"/>
      <c r="LAD225" s="37"/>
      <c r="LAE225" s="37"/>
      <c r="LAF225" s="37"/>
      <c r="LAG225" s="37"/>
      <c r="LAH225" s="37"/>
      <c r="LAI225" s="37"/>
      <c r="LAJ225" s="37"/>
      <c r="LAK225" s="37"/>
      <c r="LAL225" s="37"/>
      <c r="LAM225" s="37"/>
      <c r="LAN225" s="37"/>
      <c r="LAO225" s="37"/>
      <c r="LAP225" s="37"/>
      <c r="LAQ225" s="37"/>
      <c r="LAR225" s="37"/>
      <c r="LAS225" s="37"/>
      <c r="LAT225" s="37"/>
      <c r="LAU225" s="37"/>
      <c r="LAV225" s="37"/>
      <c r="LAW225" s="37"/>
      <c r="LAX225" s="37"/>
      <c r="LAY225" s="37"/>
      <c r="LAZ225" s="37"/>
      <c r="LBA225" s="37"/>
      <c r="LBB225" s="37"/>
      <c r="LBC225" s="37"/>
      <c r="LBD225" s="37"/>
      <c r="LBE225" s="37"/>
      <c r="LBF225" s="37"/>
      <c r="LBG225" s="37"/>
      <c r="LBH225" s="37"/>
      <c r="LBI225" s="37"/>
      <c r="LBJ225" s="37"/>
      <c r="LBK225" s="37"/>
      <c r="LBL225" s="37"/>
      <c r="LBM225" s="37"/>
      <c r="LBN225" s="37"/>
      <c r="LBO225" s="37"/>
      <c r="LBP225" s="37"/>
      <c r="LBQ225" s="37"/>
      <c r="LBR225" s="37"/>
      <c r="LBS225" s="37"/>
      <c r="LBT225" s="37"/>
      <c r="LBU225" s="37"/>
      <c r="LBV225" s="37"/>
      <c r="LBW225" s="37"/>
      <c r="LBX225" s="37"/>
      <c r="LBY225" s="37"/>
      <c r="LBZ225" s="37"/>
      <c r="LCA225" s="37"/>
      <c r="LCB225" s="37"/>
      <c r="LCC225" s="37"/>
      <c r="LCD225" s="37"/>
      <c r="LCE225" s="37"/>
      <c r="LCF225" s="37"/>
      <c r="LCG225" s="37"/>
      <c r="LCH225" s="37"/>
      <c r="LCI225" s="37"/>
      <c r="LCJ225" s="37"/>
      <c r="LCK225" s="37"/>
      <c r="LCL225" s="37"/>
      <c r="LCM225" s="37"/>
      <c r="LCN225" s="37"/>
      <c r="LCO225" s="37"/>
      <c r="LCP225" s="37"/>
      <c r="LCQ225" s="37"/>
      <c r="LCR225" s="37"/>
      <c r="LCS225" s="37"/>
      <c r="LCT225" s="37"/>
      <c r="LCU225" s="37"/>
      <c r="LCV225" s="37"/>
      <c r="LCW225" s="37"/>
      <c r="LCX225" s="37"/>
      <c r="LCY225" s="37"/>
      <c r="LCZ225" s="37"/>
      <c r="LDA225" s="37"/>
      <c r="LDB225" s="37"/>
      <c r="LDC225" s="37"/>
      <c r="LDD225" s="37"/>
      <c r="LDE225" s="37"/>
      <c r="LDF225" s="37"/>
      <c r="LDG225" s="37"/>
      <c r="LDH225" s="37"/>
      <c r="LDI225" s="37"/>
      <c r="LDJ225" s="37"/>
      <c r="LDK225" s="37"/>
      <c r="LDL225" s="37"/>
      <c r="LDM225" s="37"/>
      <c r="LDN225" s="37"/>
      <c r="LDO225" s="37"/>
      <c r="LDP225" s="37"/>
      <c r="LDQ225" s="37"/>
      <c r="LDR225" s="37"/>
      <c r="LDS225" s="37"/>
      <c r="LDT225" s="37"/>
      <c r="LDU225" s="37"/>
      <c r="LDV225" s="37"/>
      <c r="LDW225" s="37"/>
      <c r="LDX225" s="37"/>
      <c r="LDY225" s="37"/>
      <c r="LDZ225" s="37"/>
      <c r="LEA225" s="37"/>
      <c r="LEB225" s="37"/>
      <c r="LEC225" s="37"/>
      <c r="LED225" s="37"/>
      <c r="LEE225" s="37"/>
      <c r="LEF225" s="37"/>
      <c r="LEG225" s="37"/>
      <c r="LEH225" s="37"/>
      <c r="LEI225" s="37"/>
      <c r="LEJ225" s="37"/>
      <c r="LEK225" s="37"/>
      <c r="LEL225" s="37"/>
      <c r="LEM225" s="37"/>
      <c r="LEN225" s="37"/>
      <c r="LEO225" s="37"/>
      <c r="LEP225" s="37"/>
      <c r="LEQ225" s="37"/>
      <c r="LER225" s="37"/>
      <c r="LES225" s="37"/>
      <c r="LET225" s="37"/>
      <c r="LEU225" s="37"/>
      <c r="LEV225" s="37"/>
      <c r="LEW225" s="37"/>
      <c r="LEX225" s="37"/>
      <c r="LEY225" s="37"/>
      <c r="LEZ225" s="37"/>
      <c r="LFA225" s="37"/>
      <c r="LFB225" s="37"/>
      <c r="LFC225" s="37"/>
      <c r="LFD225" s="37"/>
      <c r="LFE225" s="37"/>
      <c r="LFF225" s="37"/>
      <c r="LFG225" s="37"/>
      <c r="LFH225" s="37"/>
      <c r="LFI225" s="37"/>
      <c r="LFJ225" s="37"/>
      <c r="LFK225" s="37"/>
      <c r="LFL225" s="37"/>
      <c r="LFM225" s="37"/>
      <c r="LFN225" s="37"/>
      <c r="LFO225" s="37"/>
      <c r="LFP225" s="37"/>
      <c r="LFQ225" s="37"/>
      <c r="LFR225" s="37"/>
      <c r="LFS225" s="37"/>
      <c r="LFT225" s="37"/>
      <c r="LFU225" s="37"/>
      <c r="LFV225" s="37"/>
      <c r="LFW225" s="37"/>
      <c r="LFX225" s="37"/>
      <c r="LFY225" s="37"/>
      <c r="LFZ225" s="37"/>
      <c r="LGA225" s="37"/>
      <c r="LGB225" s="37"/>
      <c r="LGC225" s="37"/>
      <c r="LGD225" s="37"/>
      <c r="LGE225" s="37"/>
      <c r="LGF225" s="37"/>
      <c r="LGG225" s="37"/>
      <c r="LGH225" s="37"/>
      <c r="LGI225" s="37"/>
      <c r="LGJ225" s="37"/>
      <c r="LGK225" s="37"/>
      <c r="LGL225" s="37"/>
      <c r="LGM225" s="37"/>
      <c r="LGN225" s="37"/>
      <c r="LGO225" s="37"/>
      <c r="LGP225" s="37"/>
      <c r="LGQ225" s="37"/>
      <c r="LGR225" s="37"/>
      <c r="LGS225" s="37"/>
      <c r="LGT225" s="37"/>
      <c r="LGU225" s="37"/>
      <c r="LGV225" s="37"/>
      <c r="LGW225" s="37"/>
      <c r="LGX225" s="37"/>
      <c r="LGY225" s="37"/>
      <c r="LGZ225" s="37"/>
      <c r="LHA225" s="37"/>
      <c r="LHB225" s="37"/>
      <c r="LHC225" s="37"/>
      <c r="LHD225" s="37"/>
      <c r="LHE225" s="37"/>
      <c r="LHF225" s="37"/>
      <c r="LHG225" s="37"/>
      <c r="LHH225" s="37"/>
      <c r="LHI225" s="37"/>
      <c r="LHJ225" s="37"/>
      <c r="LHK225" s="37"/>
      <c r="LHL225" s="37"/>
      <c r="LHM225" s="37"/>
      <c r="LHN225" s="37"/>
      <c r="LHO225" s="37"/>
      <c r="LHP225" s="37"/>
      <c r="LHQ225" s="37"/>
      <c r="LHR225" s="37"/>
      <c r="LHS225" s="37"/>
      <c r="LHT225" s="37"/>
      <c r="LHU225" s="37"/>
      <c r="LHV225" s="37"/>
      <c r="LHW225" s="37"/>
      <c r="LHX225" s="37"/>
      <c r="LHY225" s="37"/>
      <c r="LHZ225" s="37"/>
      <c r="LIA225" s="37"/>
      <c r="LIB225" s="37"/>
      <c r="LIC225" s="37"/>
      <c r="LID225" s="37"/>
      <c r="LIE225" s="37"/>
      <c r="LIF225" s="37"/>
      <c r="LIG225" s="37"/>
      <c r="LIH225" s="37"/>
      <c r="LII225" s="37"/>
      <c r="LIJ225" s="37"/>
      <c r="LIK225" s="37"/>
      <c r="LIL225" s="37"/>
      <c r="LIM225" s="37"/>
      <c r="LIN225" s="37"/>
      <c r="LIO225" s="37"/>
      <c r="LIP225" s="37"/>
      <c r="LIQ225" s="37"/>
      <c r="LIR225" s="37"/>
      <c r="LIS225" s="37"/>
      <c r="LIT225" s="37"/>
      <c r="LIU225" s="37"/>
      <c r="LIV225" s="37"/>
      <c r="LIW225" s="37"/>
      <c r="LIX225" s="37"/>
      <c r="LIY225" s="37"/>
      <c r="LIZ225" s="37"/>
      <c r="LJA225" s="37"/>
      <c r="LJB225" s="37"/>
      <c r="LJC225" s="37"/>
      <c r="LJD225" s="37"/>
      <c r="LJE225" s="37"/>
      <c r="LJF225" s="37"/>
      <c r="LJG225" s="37"/>
      <c r="LJH225" s="37"/>
      <c r="LJI225" s="37"/>
      <c r="LJJ225" s="37"/>
      <c r="LJK225" s="37"/>
      <c r="LJL225" s="37"/>
      <c r="LJM225" s="37"/>
      <c r="LJN225" s="37"/>
      <c r="LJO225" s="37"/>
      <c r="LJP225" s="37"/>
      <c r="LJQ225" s="37"/>
      <c r="LJR225" s="37"/>
      <c r="LJS225" s="37"/>
      <c r="LJT225" s="37"/>
      <c r="LJU225" s="37"/>
      <c r="LJV225" s="37"/>
      <c r="LJW225" s="37"/>
      <c r="LJX225" s="37"/>
      <c r="LJY225" s="37"/>
      <c r="LJZ225" s="37"/>
      <c r="LKA225" s="37"/>
      <c r="LKB225" s="37"/>
      <c r="LKC225" s="37"/>
      <c r="LKD225" s="37"/>
      <c r="LKE225" s="37"/>
      <c r="LKF225" s="37"/>
      <c r="LKG225" s="37"/>
      <c r="LKH225" s="37"/>
      <c r="LKI225" s="37"/>
      <c r="LKJ225" s="37"/>
      <c r="LKK225" s="37"/>
      <c r="LKL225" s="37"/>
      <c r="LKM225" s="37"/>
      <c r="LKN225" s="37"/>
      <c r="LKO225" s="37"/>
      <c r="LKP225" s="37"/>
      <c r="LKQ225" s="37"/>
      <c r="LKR225" s="37"/>
      <c r="LKS225" s="37"/>
      <c r="LKT225" s="37"/>
      <c r="LKU225" s="37"/>
      <c r="LKV225" s="37"/>
      <c r="LKW225" s="37"/>
      <c r="LKX225" s="37"/>
      <c r="LKY225" s="37"/>
      <c r="LKZ225" s="37"/>
      <c r="LLA225" s="37"/>
      <c r="LLB225" s="37"/>
      <c r="LLC225" s="37"/>
      <c r="LLD225" s="37"/>
      <c r="LLE225" s="37"/>
      <c r="LLF225" s="37"/>
      <c r="LLG225" s="37"/>
      <c r="LLH225" s="37"/>
      <c r="LLI225" s="37"/>
      <c r="LLJ225" s="37"/>
      <c r="LLK225" s="37"/>
      <c r="LLL225" s="37"/>
      <c r="LLM225" s="37"/>
      <c r="LLN225" s="37"/>
      <c r="LLO225" s="37"/>
      <c r="LLP225" s="37"/>
      <c r="LLQ225" s="37"/>
      <c r="LLR225" s="37"/>
      <c r="LLS225" s="37"/>
      <c r="LLT225" s="37"/>
      <c r="LLU225" s="37"/>
      <c r="LLV225" s="37"/>
      <c r="LLW225" s="37"/>
      <c r="LLX225" s="37"/>
      <c r="LLY225" s="37"/>
      <c r="LLZ225" s="37"/>
      <c r="LMA225" s="37"/>
      <c r="LMB225" s="37"/>
      <c r="LMC225" s="37"/>
      <c r="LMD225" s="37"/>
      <c r="LME225" s="37"/>
      <c r="LMF225" s="37"/>
      <c r="LMG225" s="37"/>
      <c r="LMH225" s="37"/>
      <c r="LMI225" s="37"/>
      <c r="LMJ225" s="37"/>
      <c r="LMK225" s="37"/>
      <c r="LML225" s="37"/>
      <c r="LMM225" s="37"/>
      <c r="LMN225" s="37"/>
      <c r="LMO225" s="37"/>
      <c r="LMP225" s="37"/>
      <c r="LMQ225" s="37"/>
      <c r="LMR225" s="37"/>
      <c r="LMS225" s="37"/>
      <c r="LMT225" s="37"/>
      <c r="LMU225" s="37"/>
      <c r="LMV225" s="37"/>
      <c r="LMW225" s="37"/>
      <c r="LMX225" s="37"/>
      <c r="LMY225" s="37"/>
      <c r="LMZ225" s="37"/>
      <c r="LNA225" s="37"/>
      <c r="LNB225" s="37"/>
      <c r="LNC225" s="37"/>
      <c r="LND225" s="37"/>
      <c r="LNE225" s="37"/>
      <c r="LNF225" s="37"/>
      <c r="LNG225" s="37"/>
      <c r="LNH225" s="37"/>
      <c r="LNI225" s="37"/>
      <c r="LNJ225" s="37"/>
      <c r="LNK225" s="37"/>
      <c r="LNL225" s="37"/>
      <c r="LNM225" s="37"/>
      <c r="LNN225" s="37"/>
      <c r="LNO225" s="37"/>
      <c r="LNP225" s="37"/>
      <c r="LNQ225" s="37"/>
      <c r="LNR225" s="37"/>
      <c r="LNS225" s="37"/>
      <c r="LNT225" s="37"/>
      <c r="LNU225" s="37"/>
      <c r="LNV225" s="37"/>
      <c r="LNW225" s="37"/>
      <c r="LNX225" s="37"/>
      <c r="LNY225" s="37"/>
      <c r="LNZ225" s="37"/>
      <c r="LOA225" s="37"/>
      <c r="LOB225" s="37"/>
      <c r="LOC225" s="37"/>
      <c r="LOD225" s="37"/>
      <c r="LOE225" s="37"/>
      <c r="LOF225" s="37"/>
      <c r="LOG225" s="37"/>
      <c r="LOH225" s="37"/>
      <c r="LOI225" s="37"/>
      <c r="LOJ225" s="37"/>
      <c r="LOK225" s="37"/>
      <c r="LOL225" s="37"/>
      <c r="LOM225" s="37"/>
      <c r="LON225" s="37"/>
      <c r="LOO225" s="37"/>
      <c r="LOP225" s="37"/>
      <c r="LOQ225" s="37"/>
      <c r="LOR225" s="37"/>
      <c r="LOS225" s="37"/>
      <c r="LOT225" s="37"/>
      <c r="LOU225" s="37"/>
      <c r="LOV225" s="37"/>
      <c r="LOW225" s="37"/>
      <c r="LOX225" s="37"/>
      <c r="LOY225" s="37"/>
      <c r="LOZ225" s="37"/>
      <c r="LPA225" s="37"/>
      <c r="LPB225" s="37"/>
      <c r="LPC225" s="37"/>
      <c r="LPD225" s="37"/>
      <c r="LPE225" s="37"/>
      <c r="LPF225" s="37"/>
      <c r="LPG225" s="37"/>
      <c r="LPH225" s="37"/>
      <c r="LPI225" s="37"/>
      <c r="LPJ225" s="37"/>
      <c r="LPK225" s="37"/>
      <c r="LPL225" s="37"/>
      <c r="LPM225" s="37"/>
      <c r="LPN225" s="37"/>
      <c r="LPO225" s="37"/>
      <c r="LPP225" s="37"/>
      <c r="LPQ225" s="37"/>
      <c r="LPR225" s="37"/>
      <c r="LPS225" s="37"/>
      <c r="LPT225" s="37"/>
      <c r="LPU225" s="37"/>
      <c r="LPV225" s="37"/>
      <c r="LPW225" s="37"/>
      <c r="LPX225" s="37"/>
      <c r="LPY225" s="37"/>
      <c r="LPZ225" s="37"/>
      <c r="LQA225" s="37"/>
      <c r="LQB225" s="37"/>
      <c r="LQC225" s="37"/>
      <c r="LQD225" s="37"/>
      <c r="LQE225" s="37"/>
      <c r="LQF225" s="37"/>
      <c r="LQG225" s="37"/>
      <c r="LQH225" s="37"/>
      <c r="LQI225" s="37"/>
      <c r="LQJ225" s="37"/>
      <c r="LQK225" s="37"/>
      <c r="LQL225" s="37"/>
      <c r="LQM225" s="37"/>
      <c r="LQN225" s="37"/>
      <c r="LQO225" s="37"/>
      <c r="LQP225" s="37"/>
      <c r="LQQ225" s="37"/>
      <c r="LQR225" s="37"/>
      <c r="LQS225" s="37"/>
      <c r="LQT225" s="37"/>
      <c r="LQU225" s="37"/>
      <c r="LQV225" s="37"/>
      <c r="LQW225" s="37"/>
      <c r="LQX225" s="37"/>
      <c r="LQY225" s="37"/>
      <c r="LQZ225" s="37"/>
      <c r="LRA225" s="37"/>
      <c r="LRB225" s="37"/>
      <c r="LRC225" s="37"/>
      <c r="LRD225" s="37"/>
      <c r="LRE225" s="37"/>
      <c r="LRF225" s="37"/>
      <c r="LRG225" s="37"/>
      <c r="LRH225" s="37"/>
      <c r="LRI225" s="37"/>
      <c r="LRJ225" s="37"/>
      <c r="LRK225" s="37"/>
      <c r="LRL225" s="37"/>
      <c r="LRM225" s="37"/>
      <c r="LRN225" s="37"/>
      <c r="LRO225" s="37"/>
      <c r="LRP225" s="37"/>
      <c r="LRQ225" s="37"/>
      <c r="LRR225" s="37"/>
      <c r="LRS225" s="37"/>
      <c r="LRT225" s="37"/>
      <c r="LRU225" s="37"/>
      <c r="LRV225" s="37"/>
      <c r="LRW225" s="37"/>
      <c r="LRX225" s="37"/>
      <c r="LRY225" s="37"/>
      <c r="LRZ225" s="37"/>
      <c r="LSA225" s="37"/>
      <c r="LSB225" s="37"/>
      <c r="LSC225" s="37"/>
      <c r="LSD225" s="37"/>
      <c r="LSE225" s="37"/>
      <c r="LSF225" s="37"/>
      <c r="LSG225" s="37"/>
      <c r="LSH225" s="37"/>
      <c r="LSI225" s="37"/>
      <c r="LSJ225" s="37"/>
      <c r="LSK225" s="37"/>
      <c r="LSL225" s="37"/>
      <c r="LSM225" s="37"/>
      <c r="LSN225" s="37"/>
      <c r="LSO225" s="37"/>
      <c r="LSP225" s="37"/>
      <c r="LSQ225" s="37"/>
      <c r="LSR225" s="37"/>
      <c r="LSS225" s="37"/>
      <c r="LST225" s="37"/>
      <c r="LSU225" s="37"/>
      <c r="LSV225" s="37"/>
      <c r="LSW225" s="37"/>
      <c r="LSX225" s="37"/>
      <c r="LSY225" s="37"/>
      <c r="LSZ225" s="37"/>
      <c r="LTA225" s="37"/>
      <c r="LTB225" s="37"/>
      <c r="LTC225" s="37"/>
      <c r="LTD225" s="37"/>
      <c r="LTE225" s="37"/>
      <c r="LTF225" s="37"/>
      <c r="LTG225" s="37"/>
      <c r="LTH225" s="37"/>
      <c r="LTI225" s="37"/>
      <c r="LTJ225" s="37"/>
      <c r="LTK225" s="37"/>
      <c r="LTL225" s="37"/>
      <c r="LTM225" s="37"/>
      <c r="LTN225" s="37"/>
      <c r="LTO225" s="37"/>
      <c r="LTP225" s="37"/>
      <c r="LTQ225" s="37"/>
      <c r="LTR225" s="37"/>
      <c r="LTS225" s="37"/>
      <c r="LTT225" s="37"/>
      <c r="LTU225" s="37"/>
      <c r="LTV225" s="37"/>
      <c r="LTW225" s="37"/>
      <c r="LTX225" s="37"/>
      <c r="LTY225" s="37"/>
      <c r="LTZ225" s="37"/>
      <c r="LUA225" s="37"/>
      <c r="LUB225" s="37"/>
      <c r="LUC225" s="37"/>
      <c r="LUD225" s="37"/>
      <c r="LUE225" s="37"/>
      <c r="LUF225" s="37"/>
      <c r="LUG225" s="37"/>
      <c r="LUH225" s="37"/>
      <c r="LUI225" s="37"/>
      <c r="LUJ225" s="37"/>
      <c r="LUK225" s="37"/>
      <c r="LUL225" s="37"/>
      <c r="LUM225" s="37"/>
      <c r="LUN225" s="37"/>
      <c r="LUO225" s="37"/>
      <c r="LUP225" s="37"/>
      <c r="LUQ225" s="37"/>
      <c r="LUR225" s="37"/>
      <c r="LUS225" s="37"/>
      <c r="LUT225" s="37"/>
      <c r="LUU225" s="37"/>
      <c r="LUV225" s="37"/>
      <c r="LUW225" s="37"/>
      <c r="LUX225" s="37"/>
      <c r="LUY225" s="37"/>
      <c r="LUZ225" s="37"/>
      <c r="LVA225" s="37"/>
      <c r="LVB225" s="37"/>
      <c r="LVC225" s="37"/>
      <c r="LVD225" s="37"/>
      <c r="LVE225" s="37"/>
      <c r="LVF225" s="37"/>
      <c r="LVG225" s="37"/>
      <c r="LVH225" s="37"/>
      <c r="LVI225" s="37"/>
      <c r="LVJ225" s="37"/>
      <c r="LVK225" s="37"/>
      <c r="LVL225" s="37"/>
      <c r="LVM225" s="37"/>
      <c r="LVN225" s="37"/>
      <c r="LVO225" s="37"/>
      <c r="LVP225" s="37"/>
      <c r="LVQ225" s="37"/>
      <c r="LVR225" s="37"/>
      <c r="LVS225" s="37"/>
      <c r="LVT225" s="37"/>
      <c r="LVU225" s="37"/>
      <c r="LVV225" s="37"/>
      <c r="LVW225" s="37"/>
      <c r="LVX225" s="37"/>
      <c r="LVY225" s="37"/>
      <c r="LVZ225" s="37"/>
      <c r="LWA225" s="37"/>
      <c r="LWB225" s="37"/>
      <c r="LWC225" s="37"/>
      <c r="LWD225" s="37"/>
      <c r="LWE225" s="37"/>
      <c r="LWF225" s="37"/>
      <c r="LWG225" s="37"/>
      <c r="LWH225" s="37"/>
      <c r="LWI225" s="37"/>
      <c r="LWJ225" s="37"/>
      <c r="LWK225" s="37"/>
      <c r="LWL225" s="37"/>
      <c r="LWM225" s="37"/>
      <c r="LWN225" s="37"/>
      <c r="LWO225" s="37"/>
      <c r="LWP225" s="37"/>
      <c r="LWQ225" s="37"/>
      <c r="LWR225" s="37"/>
      <c r="LWS225" s="37"/>
      <c r="LWT225" s="37"/>
      <c r="LWU225" s="37"/>
      <c r="LWV225" s="37"/>
      <c r="LWW225" s="37"/>
      <c r="LWX225" s="37"/>
      <c r="LWY225" s="37"/>
      <c r="LWZ225" s="37"/>
      <c r="LXA225" s="37"/>
      <c r="LXB225" s="37"/>
      <c r="LXC225" s="37"/>
      <c r="LXD225" s="37"/>
      <c r="LXE225" s="37"/>
      <c r="LXF225" s="37"/>
      <c r="LXG225" s="37"/>
      <c r="LXH225" s="37"/>
      <c r="LXI225" s="37"/>
      <c r="LXJ225" s="37"/>
      <c r="LXK225" s="37"/>
      <c r="LXL225" s="37"/>
      <c r="LXM225" s="37"/>
      <c r="LXN225" s="37"/>
      <c r="LXO225" s="37"/>
      <c r="LXP225" s="37"/>
      <c r="LXQ225" s="37"/>
      <c r="LXR225" s="37"/>
      <c r="LXS225" s="37"/>
      <c r="LXT225" s="37"/>
      <c r="LXU225" s="37"/>
      <c r="LXV225" s="37"/>
      <c r="LXW225" s="37"/>
      <c r="LXX225" s="37"/>
      <c r="LXY225" s="37"/>
      <c r="LXZ225" s="37"/>
      <c r="LYA225" s="37"/>
      <c r="LYB225" s="37"/>
      <c r="LYC225" s="37"/>
      <c r="LYD225" s="37"/>
      <c r="LYE225" s="37"/>
      <c r="LYF225" s="37"/>
      <c r="LYG225" s="37"/>
      <c r="LYH225" s="37"/>
      <c r="LYI225" s="37"/>
      <c r="LYJ225" s="37"/>
      <c r="LYK225" s="37"/>
      <c r="LYL225" s="37"/>
      <c r="LYM225" s="37"/>
      <c r="LYN225" s="37"/>
      <c r="LYO225" s="37"/>
      <c r="LYP225" s="37"/>
      <c r="LYQ225" s="37"/>
      <c r="LYR225" s="37"/>
      <c r="LYS225" s="37"/>
      <c r="LYT225" s="37"/>
      <c r="LYU225" s="37"/>
      <c r="LYV225" s="37"/>
      <c r="LYW225" s="37"/>
      <c r="LYX225" s="37"/>
      <c r="LYY225" s="37"/>
      <c r="LYZ225" s="37"/>
      <c r="LZA225" s="37"/>
      <c r="LZB225" s="37"/>
      <c r="LZC225" s="37"/>
      <c r="LZD225" s="37"/>
      <c r="LZE225" s="37"/>
      <c r="LZF225" s="37"/>
      <c r="LZG225" s="37"/>
      <c r="LZH225" s="37"/>
      <c r="LZI225" s="37"/>
      <c r="LZJ225" s="37"/>
      <c r="LZK225" s="37"/>
      <c r="LZL225" s="37"/>
      <c r="LZM225" s="37"/>
      <c r="LZN225" s="37"/>
      <c r="LZO225" s="37"/>
      <c r="LZP225" s="37"/>
      <c r="LZQ225" s="37"/>
      <c r="LZR225" s="37"/>
      <c r="LZS225" s="37"/>
      <c r="LZT225" s="37"/>
      <c r="LZU225" s="37"/>
      <c r="LZV225" s="37"/>
      <c r="LZW225" s="37"/>
      <c r="LZX225" s="37"/>
      <c r="LZY225" s="37"/>
      <c r="LZZ225" s="37"/>
      <c r="MAA225" s="37"/>
      <c r="MAB225" s="37"/>
      <c r="MAC225" s="37"/>
      <c r="MAD225" s="37"/>
      <c r="MAE225" s="37"/>
      <c r="MAF225" s="37"/>
      <c r="MAG225" s="37"/>
      <c r="MAH225" s="37"/>
      <c r="MAI225" s="37"/>
      <c r="MAJ225" s="37"/>
      <c r="MAK225" s="37"/>
      <c r="MAL225" s="37"/>
      <c r="MAM225" s="37"/>
      <c r="MAN225" s="37"/>
      <c r="MAO225" s="37"/>
      <c r="MAP225" s="37"/>
      <c r="MAQ225" s="37"/>
      <c r="MAR225" s="37"/>
      <c r="MAS225" s="37"/>
      <c r="MAT225" s="37"/>
      <c r="MAU225" s="37"/>
      <c r="MAV225" s="37"/>
      <c r="MAW225" s="37"/>
      <c r="MAX225" s="37"/>
      <c r="MAY225" s="37"/>
      <c r="MAZ225" s="37"/>
      <c r="MBA225" s="37"/>
      <c r="MBB225" s="37"/>
      <c r="MBC225" s="37"/>
      <c r="MBD225" s="37"/>
      <c r="MBE225" s="37"/>
      <c r="MBF225" s="37"/>
      <c r="MBG225" s="37"/>
      <c r="MBH225" s="37"/>
      <c r="MBI225" s="37"/>
      <c r="MBJ225" s="37"/>
      <c r="MBK225" s="37"/>
      <c r="MBL225" s="37"/>
      <c r="MBM225" s="37"/>
      <c r="MBN225" s="37"/>
      <c r="MBO225" s="37"/>
      <c r="MBP225" s="37"/>
      <c r="MBQ225" s="37"/>
      <c r="MBR225" s="37"/>
      <c r="MBS225" s="37"/>
      <c r="MBT225" s="37"/>
      <c r="MBU225" s="37"/>
      <c r="MBV225" s="37"/>
      <c r="MBW225" s="37"/>
      <c r="MBX225" s="37"/>
      <c r="MBY225" s="37"/>
      <c r="MBZ225" s="37"/>
      <c r="MCA225" s="37"/>
      <c r="MCB225" s="37"/>
      <c r="MCC225" s="37"/>
      <c r="MCD225" s="37"/>
      <c r="MCE225" s="37"/>
      <c r="MCF225" s="37"/>
      <c r="MCG225" s="37"/>
      <c r="MCH225" s="37"/>
      <c r="MCI225" s="37"/>
      <c r="MCJ225" s="37"/>
      <c r="MCK225" s="37"/>
      <c r="MCL225" s="37"/>
      <c r="MCM225" s="37"/>
      <c r="MCN225" s="37"/>
      <c r="MCO225" s="37"/>
      <c r="MCP225" s="37"/>
      <c r="MCQ225" s="37"/>
      <c r="MCR225" s="37"/>
      <c r="MCS225" s="37"/>
      <c r="MCT225" s="37"/>
      <c r="MCU225" s="37"/>
      <c r="MCV225" s="37"/>
      <c r="MCW225" s="37"/>
      <c r="MCX225" s="37"/>
      <c r="MCY225" s="37"/>
      <c r="MCZ225" s="37"/>
      <c r="MDA225" s="37"/>
      <c r="MDB225" s="37"/>
      <c r="MDC225" s="37"/>
      <c r="MDD225" s="37"/>
      <c r="MDE225" s="37"/>
      <c r="MDF225" s="37"/>
      <c r="MDG225" s="37"/>
      <c r="MDH225" s="37"/>
      <c r="MDI225" s="37"/>
      <c r="MDJ225" s="37"/>
      <c r="MDK225" s="37"/>
      <c r="MDL225" s="37"/>
      <c r="MDM225" s="37"/>
      <c r="MDN225" s="37"/>
      <c r="MDO225" s="37"/>
      <c r="MDP225" s="37"/>
      <c r="MDQ225" s="37"/>
      <c r="MDR225" s="37"/>
      <c r="MDS225" s="37"/>
      <c r="MDT225" s="37"/>
      <c r="MDU225" s="37"/>
      <c r="MDV225" s="37"/>
      <c r="MDW225" s="37"/>
      <c r="MDX225" s="37"/>
      <c r="MDY225" s="37"/>
      <c r="MDZ225" s="37"/>
      <c r="MEA225" s="37"/>
      <c r="MEB225" s="37"/>
      <c r="MEC225" s="37"/>
      <c r="MED225" s="37"/>
      <c r="MEE225" s="37"/>
      <c r="MEF225" s="37"/>
      <c r="MEG225" s="37"/>
      <c r="MEH225" s="37"/>
      <c r="MEI225" s="37"/>
      <c r="MEJ225" s="37"/>
      <c r="MEK225" s="37"/>
      <c r="MEL225" s="37"/>
      <c r="MEM225" s="37"/>
      <c r="MEN225" s="37"/>
      <c r="MEO225" s="37"/>
      <c r="MEP225" s="37"/>
      <c r="MEQ225" s="37"/>
      <c r="MER225" s="37"/>
      <c r="MES225" s="37"/>
      <c r="MET225" s="37"/>
      <c r="MEU225" s="37"/>
      <c r="MEV225" s="37"/>
      <c r="MEW225" s="37"/>
      <c r="MEX225" s="37"/>
      <c r="MEY225" s="37"/>
      <c r="MEZ225" s="37"/>
      <c r="MFA225" s="37"/>
      <c r="MFB225" s="37"/>
      <c r="MFC225" s="37"/>
      <c r="MFD225" s="37"/>
      <c r="MFE225" s="37"/>
      <c r="MFF225" s="37"/>
      <c r="MFG225" s="37"/>
      <c r="MFH225" s="37"/>
      <c r="MFI225" s="37"/>
      <c r="MFJ225" s="37"/>
      <c r="MFK225" s="37"/>
      <c r="MFL225" s="37"/>
      <c r="MFM225" s="37"/>
      <c r="MFN225" s="37"/>
      <c r="MFO225" s="37"/>
      <c r="MFP225" s="37"/>
      <c r="MFQ225" s="37"/>
      <c r="MFR225" s="37"/>
      <c r="MFS225" s="37"/>
      <c r="MFT225" s="37"/>
      <c r="MFU225" s="37"/>
      <c r="MFV225" s="37"/>
      <c r="MFW225" s="37"/>
      <c r="MFX225" s="37"/>
      <c r="MFY225" s="37"/>
      <c r="MFZ225" s="37"/>
      <c r="MGA225" s="37"/>
      <c r="MGB225" s="37"/>
      <c r="MGC225" s="37"/>
      <c r="MGD225" s="37"/>
      <c r="MGE225" s="37"/>
      <c r="MGF225" s="37"/>
      <c r="MGG225" s="37"/>
      <c r="MGH225" s="37"/>
      <c r="MGI225" s="37"/>
      <c r="MGJ225" s="37"/>
      <c r="MGK225" s="37"/>
      <c r="MGL225" s="37"/>
      <c r="MGM225" s="37"/>
      <c r="MGN225" s="37"/>
      <c r="MGO225" s="37"/>
      <c r="MGP225" s="37"/>
      <c r="MGQ225" s="37"/>
      <c r="MGR225" s="37"/>
      <c r="MGS225" s="37"/>
      <c r="MGT225" s="37"/>
      <c r="MGU225" s="37"/>
      <c r="MGV225" s="37"/>
      <c r="MGW225" s="37"/>
      <c r="MGX225" s="37"/>
      <c r="MGY225" s="37"/>
      <c r="MGZ225" s="37"/>
      <c r="MHA225" s="37"/>
      <c r="MHB225" s="37"/>
      <c r="MHC225" s="37"/>
      <c r="MHD225" s="37"/>
      <c r="MHE225" s="37"/>
      <c r="MHF225" s="37"/>
      <c r="MHG225" s="37"/>
      <c r="MHH225" s="37"/>
      <c r="MHI225" s="37"/>
      <c r="MHJ225" s="37"/>
      <c r="MHK225" s="37"/>
      <c r="MHL225" s="37"/>
      <c r="MHM225" s="37"/>
      <c r="MHN225" s="37"/>
      <c r="MHO225" s="37"/>
      <c r="MHP225" s="37"/>
      <c r="MHQ225" s="37"/>
      <c r="MHR225" s="37"/>
      <c r="MHS225" s="37"/>
      <c r="MHT225" s="37"/>
      <c r="MHU225" s="37"/>
      <c r="MHV225" s="37"/>
      <c r="MHW225" s="37"/>
      <c r="MHX225" s="37"/>
      <c r="MHY225" s="37"/>
      <c r="MHZ225" s="37"/>
      <c r="MIA225" s="37"/>
      <c r="MIB225" s="37"/>
      <c r="MIC225" s="37"/>
      <c r="MID225" s="37"/>
      <c r="MIE225" s="37"/>
      <c r="MIF225" s="37"/>
      <c r="MIG225" s="37"/>
      <c r="MIH225" s="37"/>
      <c r="MII225" s="37"/>
      <c r="MIJ225" s="37"/>
      <c r="MIK225" s="37"/>
      <c r="MIL225" s="37"/>
      <c r="MIM225" s="37"/>
      <c r="MIN225" s="37"/>
      <c r="MIO225" s="37"/>
      <c r="MIP225" s="37"/>
      <c r="MIQ225" s="37"/>
      <c r="MIR225" s="37"/>
      <c r="MIS225" s="37"/>
      <c r="MIT225" s="37"/>
      <c r="MIU225" s="37"/>
      <c r="MIV225" s="37"/>
      <c r="MIW225" s="37"/>
      <c r="MIX225" s="37"/>
      <c r="MIY225" s="37"/>
      <c r="MIZ225" s="37"/>
      <c r="MJA225" s="37"/>
      <c r="MJB225" s="37"/>
      <c r="MJC225" s="37"/>
      <c r="MJD225" s="37"/>
      <c r="MJE225" s="37"/>
      <c r="MJF225" s="37"/>
      <c r="MJG225" s="37"/>
      <c r="MJH225" s="37"/>
      <c r="MJI225" s="37"/>
      <c r="MJJ225" s="37"/>
      <c r="MJK225" s="37"/>
      <c r="MJL225" s="37"/>
      <c r="MJM225" s="37"/>
      <c r="MJN225" s="37"/>
      <c r="MJO225" s="37"/>
      <c r="MJP225" s="37"/>
      <c r="MJQ225" s="37"/>
      <c r="MJR225" s="37"/>
      <c r="MJS225" s="37"/>
      <c r="MJT225" s="37"/>
      <c r="MJU225" s="37"/>
      <c r="MJV225" s="37"/>
      <c r="MJW225" s="37"/>
      <c r="MJX225" s="37"/>
      <c r="MJY225" s="37"/>
      <c r="MJZ225" s="37"/>
      <c r="MKA225" s="37"/>
      <c r="MKB225" s="37"/>
      <c r="MKC225" s="37"/>
      <c r="MKD225" s="37"/>
      <c r="MKE225" s="37"/>
      <c r="MKF225" s="37"/>
      <c r="MKG225" s="37"/>
      <c r="MKH225" s="37"/>
      <c r="MKI225" s="37"/>
      <c r="MKJ225" s="37"/>
      <c r="MKK225" s="37"/>
      <c r="MKL225" s="37"/>
      <c r="MKM225" s="37"/>
      <c r="MKN225" s="37"/>
      <c r="MKO225" s="37"/>
      <c r="MKP225" s="37"/>
      <c r="MKQ225" s="37"/>
      <c r="MKR225" s="37"/>
      <c r="MKS225" s="37"/>
      <c r="MKT225" s="37"/>
      <c r="MKU225" s="37"/>
      <c r="MKV225" s="37"/>
      <c r="MKW225" s="37"/>
      <c r="MKX225" s="37"/>
      <c r="MKY225" s="37"/>
      <c r="MKZ225" s="37"/>
      <c r="MLA225" s="37"/>
      <c r="MLB225" s="37"/>
      <c r="MLC225" s="37"/>
      <c r="MLD225" s="37"/>
      <c r="MLE225" s="37"/>
      <c r="MLF225" s="37"/>
      <c r="MLG225" s="37"/>
      <c r="MLH225" s="37"/>
      <c r="MLI225" s="37"/>
      <c r="MLJ225" s="37"/>
      <c r="MLK225" s="37"/>
      <c r="MLL225" s="37"/>
      <c r="MLM225" s="37"/>
      <c r="MLN225" s="37"/>
      <c r="MLO225" s="37"/>
      <c r="MLP225" s="37"/>
      <c r="MLQ225" s="37"/>
      <c r="MLR225" s="37"/>
      <c r="MLS225" s="37"/>
      <c r="MLT225" s="37"/>
      <c r="MLU225" s="37"/>
      <c r="MLV225" s="37"/>
      <c r="MLW225" s="37"/>
      <c r="MLX225" s="37"/>
      <c r="MLY225" s="37"/>
      <c r="MLZ225" s="37"/>
      <c r="MMA225" s="37"/>
      <c r="MMB225" s="37"/>
      <c r="MMC225" s="37"/>
      <c r="MMD225" s="37"/>
      <c r="MME225" s="37"/>
      <c r="MMF225" s="37"/>
      <c r="MMG225" s="37"/>
      <c r="MMH225" s="37"/>
      <c r="MMI225" s="37"/>
      <c r="MMJ225" s="37"/>
      <c r="MMK225" s="37"/>
      <c r="MML225" s="37"/>
      <c r="MMM225" s="37"/>
      <c r="MMN225" s="37"/>
      <c r="MMO225" s="37"/>
      <c r="MMP225" s="37"/>
      <c r="MMQ225" s="37"/>
      <c r="MMR225" s="37"/>
      <c r="MMS225" s="37"/>
      <c r="MMT225" s="37"/>
      <c r="MMU225" s="37"/>
      <c r="MMV225" s="37"/>
      <c r="MMW225" s="37"/>
      <c r="MMX225" s="37"/>
      <c r="MMY225" s="37"/>
      <c r="MMZ225" s="37"/>
      <c r="MNA225" s="37"/>
      <c r="MNB225" s="37"/>
      <c r="MNC225" s="37"/>
      <c r="MND225" s="37"/>
      <c r="MNE225" s="37"/>
      <c r="MNF225" s="37"/>
      <c r="MNG225" s="37"/>
      <c r="MNH225" s="37"/>
      <c r="MNI225" s="37"/>
      <c r="MNJ225" s="37"/>
      <c r="MNK225" s="37"/>
      <c r="MNL225" s="37"/>
      <c r="MNM225" s="37"/>
      <c r="MNN225" s="37"/>
      <c r="MNO225" s="37"/>
      <c r="MNP225" s="37"/>
      <c r="MNQ225" s="37"/>
      <c r="MNR225" s="37"/>
      <c r="MNS225" s="37"/>
      <c r="MNT225" s="37"/>
      <c r="MNU225" s="37"/>
      <c r="MNV225" s="37"/>
      <c r="MNW225" s="37"/>
      <c r="MNX225" s="37"/>
      <c r="MNY225" s="37"/>
      <c r="MNZ225" s="37"/>
      <c r="MOA225" s="37"/>
      <c r="MOB225" s="37"/>
      <c r="MOC225" s="37"/>
      <c r="MOD225" s="37"/>
      <c r="MOE225" s="37"/>
      <c r="MOF225" s="37"/>
      <c r="MOG225" s="37"/>
      <c r="MOH225" s="37"/>
      <c r="MOI225" s="37"/>
      <c r="MOJ225" s="37"/>
      <c r="MOK225" s="37"/>
      <c r="MOL225" s="37"/>
      <c r="MOM225" s="37"/>
      <c r="MON225" s="37"/>
      <c r="MOO225" s="37"/>
      <c r="MOP225" s="37"/>
      <c r="MOQ225" s="37"/>
      <c r="MOR225" s="37"/>
      <c r="MOS225" s="37"/>
      <c r="MOT225" s="37"/>
      <c r="MOU225" s="37"/>
      <c r="MOV225" s="37"/>
      <c r="MOW225" s="37"/>
      <c r="MOX225" s="37"/>
      <c r="MOY225" s="37"/>
      <c r="MOZ225" s="37"/>
      <c r="MPA225" s="37"/>
      <c r="MPB225" s="37"/>
      <c r="MPC225" s="37"/>
      <c r="MPD225" s="37"/>
      <c r="MPE225" s="37"/>
      <c r="MPF225" s="37"/>
      <c r="MPG225" s="37"/>
      <c r="MPH225" s="37"/>
      <c r="MPI225" s="37"/>
      <c r="MPJ225" s="37"/>
      <c r="MPK225" s="37"/>
      <c r="MPL225" s="37"/>
      <c r="MPM225" s="37"/>
      <c r="MPN225" s="37"/>
      <c r="MPO225" s="37"/>
      <c r="MPP225" s="37"/>
      <c r="MPQ225" s="37"/>
      <c r="MPR225" s="37"/>
      <c r="MPS225" s="37"/>
      <c r="MPT225" s="37"/>
      <c r="MPU225" s="37"/>
      <c r="MPV225" s="37"/>
      <c r="MPW225" s="37"/>
      <c r="MPX225" s="37"/>
      <c r="MPY225" s="37"/>
      <c r="MPZ225" s="37"/>
      <c r="MQA225" s="37"/>
      <c r="MQB225" s="37"/>
      <c r="MQC225" s="37"/>
      <c r="MQD225" s="37"/>
      <c r="MQE225" s="37"/>
      <c r="MQF225" s="37"/>
      <c r="MQG225" s="37"/>
      <c r="MQH225" s="37"/>
      <c r="MQI225" s="37"/>
      <c r="MQJ225" s="37"/>
      <c r="MQK225" s="37"/>
      <c r="MQL225" s="37"/>
      <c r="MQM225" s="37"/>
      <c r="MQN225" s="37"/>
      <c r="MQO225" s="37"/>
      <c r="MQP225" s="37"/>
      <c r="MQQ225" s="37"/>
      <c r="MQR225" s="37"/>
      <c r="MQS225" s="37"/>
      <c r="MQT225" s="37"/>
      <c r="MQU225" s="37"/>
      <c r="MQV225" s="37"/>
      <c r="MQW225" s="37"/>
      <c r="MQX225" s="37"/>
      <c r="MQY225" s="37"/>
      <c r="MQZ225" s="37"/>
      <c r="MRA225" s="37"/>
      <c r="MRB225" s="37"/>
      <c r="MRC225" s="37"/>
      <c r="MRD225" s="37"/>
      <c r="MRE225" s="37"/>
      <c r="MRF225" s="37"/>
      <c r="MRG225" s="37"/>
      <c r="MRH225" s="37"/>
      <c r="MRI225" s="37"/>
      <c r="MRJ225" s="37"/>
      <c r="MRK225" s="37"/>
      <c r="MRL225" s="37"/>
      <c r="MRM225" s="37"/>
      <c r="MRN225" s="37"/>
      <c r="MRO225" s="37"/>
      <c r="MRP225" s="37"/>
      <c r="MRQ225" s="37"/>
      <c r="MRR225" s="37"/>
      <c r="MRS225" s="37"/>
      <c r="MRT225" s="37"/>
      <c r="MRU225" s="37"/>
      <c r="MRV225" s="37"/>
      <c r="MRW225" s="37"/>
      <c r="MRX225" s="37"/>
      <c r="MRY225" s="37"/>
      <c r="MRZ225" s="37"/>
      <c r="MSA225" s="37"/>
      <c r="MSB225" s="37"/>
      <c r="MSC225" s="37"/>
      <c r="MSD225" s="37"/>
      <c r="MSE225" s="37"/>
      <c r="MSF225" s="37"/>
      <c r="MSG225" s="37"/>
      <c r="MSH225" s="37"/>
      <c r="MSI225" s="37"/>
      <c r="MSJ225" s="37"/>
      <c r="MSK225" s="37"/>
      <c r="MSL225" s="37"/>
      <c r="MSM225" s="37"/>
      <c r="MSN225" s="37"/>
      <c r="MSO225" s="37"/>
      <c r="MSP225" s="37"/>
      <c r="MSQ225" s="37"/>
      <c r="MSR225" s="37"/>
      <c r="MSS225" s="37"/>
      <c r="MST225" s="37"/>
      <c r="MSU225" s="37"/>
      <c r="MSV225" s="37"/>
      <c r="MSW225" s="37"/>
      <c r="MSX225" s="37"/>
      <c r="MSY225" s="37"/>
      <c r="MSZ225" s="37"/>
      <c r="MTA225" s="37"/>
      <c r="MTB225" s="37"/>
      <c r="MTC225" s="37"/>
      <c r="MTD225" s="37"/>
      <c r="MTE225" s="37"/>
      <c r="MTF225" s="37"/>
      <c r="MTG225" s="37"/>
      <c r="MTH225" s="37"/>
      <c r="MTI225" s="37"/>
      <c r="MTJ225" s="37"/>
      <c r="MTK225" s="37"/>
      <c r="MTL225" s="37"/>
      <c r="MTM225" s="37"/>
      <c r="MTN225" s="37"/>
      <c r="MTO225" s="37"/>
      <c r="MTP225" s="37"/>
      <c r="MTQ225" s="37"/>
      <c r="MTR225" s="37"/>
      <c r="MTS225" s="37"/>
      <c r="MTT225" s="37"/>
      <c r="MTU225" s="37"/>
      <c r="MTV225" s="37"/>
      <c r="MTW225" s="37"/>
      <c r="MTX225" s="37"/>
      <c r="MTY225" s="37"/>
      <c r="MTZ225" s="37"/>
      <c r="MUA225" s="37"/>
      <c r="MUB225" s="37"/>
      <c r="MUC225" s="37"/>
      <c r="MUD225" s="37"/>
      <c r="MUE225" s="37"/>
      <c r="MUF225" s="37"/>
      <c r="MUG225" s="37"/>
      <c r="MUH225" s="37"/>
      <c r="MUI225" s="37"/>
      <c r="MUJ225" s="37"/>
      <c r="MUK225" s="37"/>
      <c r="MUL225" s="37"/>
      <c r="MUM225" s="37"/>
      <c r="MUN225" s="37"/>
      <c r="MUO225" s="37"/>
      <c r="MUP225" s="37"/>
      <c r="MUQ225" s="37"/>
      <c r="MUR225" s="37"/>
      <c r="MUS225" s="37"/>
      <c r="MUT225" s="37"/>
      <c r="MUU225" s="37"/>
      <c r="MUV225" s="37"/>
      <c r="MUW225" s="37"/>
      <c r="MUX225" s="37"/>
      <c r="MUY225" s="37"/>
      <c r="MUZ225" s="37"/>
      <c r="MVA225" s="37"/>
      <c r="MVB225" s="37"/>
      <c r="MVC225" s="37"/>
      <c r="MVD225" s="37"/>
      <c r="MVE225" s="37"/>
      <c r="MVF225" s="37"/>
      <c r="MVG225" s="37"/>
      <c r="MVH225" s="37"/>
      <c r="MVI225" s="37"/>
      <c r="MVJ225" s="37"/>
      <c r="MVK225" s="37"/>
      <c r="MVL225" s="37"/>
      <c r="MVM225" s="37"/>
      <c r="MVN225" s="37"/>
      <c r="MVO225" s="37"/>
      <c r="MVP225" s="37"/>
      <c r="MVQ225" s="37"/>
      <c r="MVR225" s="37"/>
      <c r="MVS225" s="37"/>
      <c r="MVT225" s="37"/>
      <c r="MVU225" s="37"/>
      <c r="MVV225" s="37"/>
      <c r="MVW225" s="37"/>
      <c r="MVX225" s="37"/>
      <c r="MVY225" s="37"/>
      <c r="MVZ225" s="37"/>
      <c r="MWA225" s="37"/>
      <c r="MWB225" s="37"/>
      <c r="MWC225" s="37"/>
      <c r="MWD225" s="37"/>
      <c r="MWE225" s="37"/>
      <c r="MWF225" s="37"/>
      <c r="MWG225" s="37"/>
      <c r="MWH225" s="37"/>
      <c r="MWI225" s="37"/>
      <c r="MWJ225" s="37"/>
      <c r="MWK225" s="37"/>
      <c r="MWL225" s="37"/>
      <c r="MWM225" s="37"/>
      <c r="MWN225" s="37"/>
      <c r="MWO225" s="37"/>
      <c r="MWP225" s="37"/>
      <c r="MWQ225" s="37"/>
      <c r="MWR225" s="37"/>
      <c r="MWS225" s="37"/>
      <c r="MWT225" s="37"/>
      <c r="MWU225" s="37"/>
      <c r="MWV225" s="37"/>
      <c r="MWW225" s="37"/>
      <c r="MWX225" s="37"/>
      <c r="MWY225" s="37"/>
      <c r="MWZ225" s="37"/>
      <c r="MXA225" s="37"/>
      <c r="MXB225" s="37"/>
      <c r="MXC225" s="37"/>
      <c r="MXD225" s="37"/>
      <c r="MXE225" s="37"/>
      <c r="MXF225" s="37"/>
      <c r="MXG225" s="37"/>
      <c r="MXH225" s="37"/>
      <c r="MXI225" s="37"/>
      <c r="MXJ225" s="37"/>
      <c r="MXK225" s="37"/>
      <c r="MXL225" s="37"/>
      <c r="MXM225" s="37"/>
      <c r="MXN225" s="37"/>
      <c r="MXO225" s="37"/>
      <c r="MXP225" s="37"/>
      <c r="MXQ225" s="37"/>
      <c r="MXR225" s="37"/>
      <c r="MXS225" s="37"/>
      <c r="MXT225" s="37"/>
      <c r="MXU225" s="37"/>
      <c r="MXV225" s="37"/>
      <c r="MXW225" s="37"/>
      <c r="MXX225" s="37"/>
      <c r="MXY225" s="37"/>
      <c r="MXZ225" s="37"/>
      <c r="MYA225" s="37"/>
      <c r="MYB225" s="37"/>
      <c r="MYC225" s="37"/>
      <c r="MYD225" s="37"/>
      <c r="MYE225" s="37"/>
      <c r="MYF225" s="37"/>
      <c r="MYG225" s="37"/>
      <c r="MYH225" s="37"/>
      <c r="MYI225" s="37"/>
      <c r="MYJ225" s="37"/>
      <c r="MYK225" s="37"/>
      <c r="MYL225" s="37"/>
      <c r="MYM225" s="37"/>
      <c r="MYN225" s="37"/>
      <c r="MYO225" s="37"/>
      <c r="MYP225" s="37"/>
      <c r="MYQ225" s="37"/>
      <c r="MYR225" s="37"/>
      <c r="MYS225" s="37"/>
      <c r="MYT225" s="37"/>
      <c r="MYU225" s="37"/>
      <c r="MYV225" s="37"/>
      <c r="MYW225" s="37"/>
      <c r="MYX225" s="37"/>
      <c r="MYY225" s="37"/>
      <c r="MYZ225" s="37"/>
      <c r="MZA225" s="37"/>
      <c r="MZB225" s="37"/>
      <c r="MZC225" s="37"/>
      <c r="MZD225" s="37"/>
      <c r="MZE225" s="37"/>
      <c r="MZF225" s="37"/>
      <c r="MZG225" s="37"/>
      <c r="MZH225" s="37"/>
      <c r="MZI225" s="37"/>
      <c r="MZJ225" s="37"/>
      <c r="MZK225" s="37"/>
      <c r="MZL225" s="37"/>
      <c r="MZM225" s="37"/>
      <c r="MZN225" s="37"/>
      <c r="MZO225" s="37"/>
      <c r="MZP225" s="37"/>
      <c r="MZQ225" s="37"/>
      <c r="MZR225" s="37"/>
      <c r="MZS225" s="37"/>
      <c r="MZT225" s="37"/>
      <c r="MZU225" s="37"/>
      <c r="MZV225" s="37"/>
      <c r="MZW225" s="37"/>
      <c r="MZX225" s="37"/>
      <c r="MZY225" s="37"/>
      <c r="MZZ225" s="37"/>
      <c r="NAA225" s="37"/>
      <c r="NAB225" s="37"/>
      <c r="NAC225" s="37"/>
      <c r="NAD225" s="37"/>
      <c r="NAE225" s="37"/>
      <c r="NAF225" s="37"/>
      <c r="NAG225" s="37"/>
      <c r="NAH225" s="37"/>
      <c r="NAI225" s="37"/>
      <c r="NAJ225" s="37"/>
      <c r="NAK225" s="37"/>
      <c r="NAL225" s="37"/>
      <c r="NAM225" s="37"/>
      <c r="NAN225" s="37"/>
      <c r="NAO225" s="37"/>
      <c r="NAP225" s="37"/>
      <c r="NAQ225" s="37"/>
      <c r="NAR225" s="37"/>
      <c r="NAS225" s="37"/>
      <c r="NAT225" s="37"/>
      <c r="NAU225" s="37"/>
      <c r="NAV225" s="37"/>
      <c r="NAW225" s="37"/>
      <c r="NAX225" s="37"/>
      <c r="NAY225" s="37"/>
      <c r="NAZ225" s="37"/>
      <c r="NBA225" s="37"/>
      <c r="NBB225" s="37"/>
      <c r="NBC225" s="37"/>
      <c r="NBD225" s="37"/>
      <c r="NBE225" s="37"/>
      <c r="NBF225" s="37"/>
      <c r="NBG225" s="37"/>
      <c r="NBH225" s="37"/>
      <c r="NBI225" s="37"/>
      <c r="NBJ225" s="37"/>
      <c r="NBK225" s="37"/>
      <c r="NBL225" s="37"/>
      <c r="NBM225" s="37"/>
      <c r="NBN225" s="37"/>
      <c r="NBO225" s="37"/>
      <c r="NBP225" s="37"/>
      <c r="NBQ225" s="37"/>
      <c r="NBR225" s="37"/>
      <c r="NBS225" s="37"/>
      <c r="NBT225" s="37"/>
      <c r="NBU225" s="37"/>
      <c r="NBV225" s="37"/>
      <c r="NBW225" s="37"/>
      <c r="NBX225" s="37"/>
      <c r="NBY225" s="37"/>
      <c r="NBZ225" s="37"/>
      <c r="NCA225" s="37"/>
      <c r="NCB225" s="37"/>
      <c r="NCC225" s="37"/>
      <c r="NCD225" s="37"/>
      <c r="NCE225" s="37"/>
      <c r="NCF225" s="37"/>
      <c r="NCG225" s="37"/>
      <c r="NCH225" s="37"/>
      <c r="NCI225" s="37"/>
      <c r="NCJ225" s="37"/>
      <c r="NCK225" s="37"/>
      <c r="NCL225" s="37"/>
      <c r="NCM225" s="37"/>
      <c r="NCN225" s="37"/>
      <c r="NCO225" s="37"/>
      <c r="NCP225" s="37"/>
      <c r="NCQ225" s="37"/>
      <c r="NCR225" s="37"/>
      <c r="NCS225" s="37"/>
      <c r="NCT225" s="37"/>
      <c r="NCU225" s="37"/>
      <c r="NCV225" s="37"/>
      <c r="NCW225" s="37"/>
      <c r="NCX225" s="37"/>
      <c r="NCY225" s="37"/>
      <c r="NCZ225" s="37"/>
      <c r="NDA225" s="37"/>
      <c r="NDB225" s="37"/>
      <c r="NDC225" s="37"/>
      <c r="NDD225" s="37"/>
      <c r="NDE225" s="37"/>
      <c r="NDF225" s="37"/>
      <c r="NDG225" s="37"/>
      <c r="NDH225" s="37"/>
      <c r="NDI225" s="37"/>
      <c r="NDJ225" s="37"/>
      <c r="NDK225" s="37"/>
      <c r="NDL225" s="37"/>
      <c r="NDM225" s="37"/>
      <c r="NDN225" s="37"/>
      <c r="NDO225" s="37"/>
      <c r="NDP225" s="37"/>
      <c r="NDQ225" s="37"/>
      <c r="NDR225" s="37"/>
      <c r="NDS225" s="37"/>
      <c r="NDT225" s="37"/>
      <c r="NDU225" s="37"/>
      <c r="NDV225" s="37"/>
      <c r="NDW225" s="37"/>
      <c r="NDX225" s="37"/>
      <c r="NDY225" s="37"/>
      <c r="NDZ225" s="37"/>
      <c r="NEA225" s="37"/>
      <c r="NEB225" s="37"/>
      <c r="NEC225" s="37"/>
      <c r="NED225" s="37"/>
      <c r="NEE225" s="37"/>
      <c r="NEF225" s="37"/>
      <c r="NEG225" s="37"/>
      <c r="NEH225" s="37"/>
      <c r="NEI225" s="37"/>
      <c r="NEJ225" s="37"/>
      <c r="NEK225" s="37"/>
      <c r="NEL225" s="37"/>
      <c r="NEM225" s="37"/>
      <c r="NEN225" s="37"/>
      <c r="NEO225" s="37"/>
      <c r="NEP225" s="37"/>
      <c r="NEQ225" s="37"/>
      <c r="NER225" s="37"/>
      <c r="NES225" s="37"/>
      <c r="NET225" s="37"/>
      <c r="NEU225" s="37"/>
      <c r="NEV225" s="37"/>
      <c r="NEW225" s="37"/>
      <c r="NEX225" s="37"/>
      <c r="NEY225" s="37"/>
      <c r="NEZ225" s="37"/>
      <c r="NFA225" s="37"/>
      <c r="NFB225" s="37"/>
      <c r="NFC225" s="37"/>
      <c r="NFD225" s="37"/>
      <c r="NFE225" s="37"/>
      <c r="NFF225" s="37"/>
      <c r="NFG225" s="37"/>
      <c r="NFH225" s="37"/>
      <c r="NFI225" s="37"/>
      <c r="NFJ225" s="37"/>
      <c r="NFK225" s="37"/>
      <c r="NFL225" s="37"/>
      <c r="NFM225" s="37"/>
      <c r="NFN225" s="37"/>
      <c r="NFO225" s="37"/>
      <c r="NFP225" s="37"/>
      <c r="NFQ225" s="37"/>
      <c r="NFR225" s="37"/>
      <c r="NFS225" s="37"/>
      <c r="NFT225" s="37"/>
      <c r="NFU225" s="37"/>
      <c r="NFV225" s="37"/>
      <c r="NFW225" s="37"/>
      <c r="NFX225" s="37"/>
      <c r="NFY225" s="37"/>
      <c r="NFZ225" s="37"/>
      <c r="NGA225" s="37"/>
      <c r="NGB225" s="37"/>
      <c r="NGC225" s="37"/>
      <c r="NGD225" s="37"/>
      <c r="NGE225" s="37"/>
      <c r="NGF225" s="37"/>
      <c r="NGG225" s="37"/>
      <c r="NGH225" s="37"/>
      <c r="NGI225" s="37"/>
      <c r="NGJ225" s="37"/>
      <c r="NGK225" s="37"/>
      <c r="NGL225" s="37"/>
      <c r="NGM225" s="37"/>
      <c r="NGN225" s="37"/>
      <c r="NGO225" s="37"/>
      <c r="NGP225" s="37"/>
      <c r="NGQ225" s="37"/>
      <c r="NGR225" s="37"/>
      <c r="NGS225" s="37"/>
      <c r="NGT225" s="37"/>
      <c r="NGU225" s="37"/>
      <c r="NGV225" s="37"/>
      <c r="NGW225" s="37"/>
      <c r="NGX225" s="37"/>
      <c r="NGY225" s="37"/>
      <c r="NGZ225" s="37"/>
      <c r="NHA225" s="37"/>
      <c r="NHB225" s="37"/>
      <c r="NHC225" s="37"/>
      <c r="NHD225" s="37"/>
      <c r="NHE225" s="37"/>
      <c r="NHF225" s="37"/>
      <c r="NHG225" s="37"/>
      <c r="NHH225" s="37"/>
      <c r="NHI225" s="37"/>
      <c r="NHJ225" s="37"/>
      <c r="NHK225" s="37"/>
      <c r="NHL225" s="37"/>
      <c r="NHM225" s="37"/>
      <c r="NHN225" s="37"/>
      <c r="NHO225" s="37"/>
      <c r="NHP225" s="37"/>
      <c r="NHQ225" s="37"/>
      <c r="NHR225" s="37"/>
      <c r="NHS225" s="37"/>
      <c r="NHT225" s="37"/>
      <c r="NHU225" s="37"/>
      <c r="NHV225" s="37"/>
      <c r="NHW225" s="37"/>
      <c r="NHX225" s="37"/>
      <c r="NHY225" s="37"/>
      <c r="NHZ225" s="37"/>
      <c r="NIA225" s="37"/>
      <c r="NIB225" s="37"/>
      <c r="NIC225" s="37"/>
      <c r="NID225" s="37"/>
      <c r="NIE225" s="37"/>
      <c r="NIF225" s="37"/>
      <c r="NIG225" s="37"/>
      <c r="NIH225" s="37"/>
      <c r="NII225" s="37"/>
      <c r="NIJ225" s="37"/>
      <c r="NIK225" s="37"/>
      <c r="NIL225" s="37"/>
      <c r="NIM225" s="37"/>
      <c r="NIN225" s="37"/>
      <c r="NIO225" s="37"/>
      <c r="NIP225" s="37"/>
      <c r="NIQ225" s="37"/>
      <c r="NIR225" s="37"/>
      <c r="NIS225" s="37"/>
      <c r="NIT225" s="37"/>
      <c r="NIU225" s="37"/>
      <c r="NIV225" s="37"/>
      <c r="NIW225" s="37"/>
      <c r="NIX225" s="37"/>
      <c r="NIY225" s="37"/>
      <c r="NIZ225" s="37"/>
      <c r="NJA225" s="37"/>
      <c r="NJB225" s="37"/>
      <c r="NJC225" s="37"/>
      <c r="NJD225" s="37"/>
      <c r="NJE225" s="37"/>
      <c r="NJF225" s="37"/>
      <c r="NJG225" s="37"/>
      <c r="NJH225" s="37"/>
      <c r="NJI225" s="37"/>
      <c r="NJJ225" s="37"/>
      <c r="NJK225" s="37"/>
      <c r="NJL225" s="37"/>
      <c r="NJM225" s="37"/>
      <c r="NJN225" s="37"/>
      <c r="NJO225" s="37"/>
      <c r="NJP225" s="37"/>
      <c r="NJQ225" s="37"/>
      <c r="NJR225" s="37"/>
      <c r="NJS225" s="37"/>
      <c r="NJT225" s="37"/>
      <c r="NJU225" s="37"/>
      <c r="NJV225" s="37"/>
      <c r="NJW225" s="37"/>
      <c r="NJX225" s="37"/>
      <c r="NJY225" s="37"/>
      <c r="NJZ225" s="37"/>
      <c r="NKA225" s="37"/>
      <c r="NKB225" s="37"/>
      <c r="NKC225" s="37"/>
      <c r="NKD225" s="37"/>
      <c r="NKE225" s="37"/>
      <c r="NKF225" s="37"/>
      <c r="NKG225" s="37"/>
      <c r="NKH225" s="37"/>
      <c r="NKI225" s="37"/>
      <c r="NKJ225" s="37"/>
      <c r="NKK225" s="37"/>
      <c r="NKL225" s="37"/>
      <c r="NKM225" s="37"/>
      <c r="NKN225" s="37"/>
      <c r="NKO225" s="37"/>
      <c r="NKP225" s="37"/>
      <c r="NKQ225" s="37"/>
      <c r="NKR225" s="37"/>
      <c r="NKS225" s="37"/>
      <c r="NKT225" s="37"/>
      <c r="NKU225" s="37"/>
      <c r="NKV225" s="37"/>
      <c r="NKW225" s="37"/>
      <c r="NKX225" s="37"/>
      <c r="NKY225" s="37"/>
      <c r="NKZ225" s="37"/>
      <c r="NLA225" s="37"/>
      <c r="NLB225" s="37"/>
      <c r="NLC225" s="37"/>
      <c r="NLD225" s="37"/>
      <c r="NLE225" s="37"/>
      <c r="NLF225" s="37"/>
      <c r="NLG225" s="37"/>
      <c r="NLH225" s="37"/>
      <c r="NLI225" s="37"/>
      <c r="NLJ225" s="37"/>
      <c r="NLK225" s="37"/>
      <c r="NLL225" s="37"/>
      <c r="NLM225" s="37"/>
      <c r="NLN225" s="37"/>
      <c r="NLO225" s="37"/>
      <c r="NLP225" s="37"/>
      <c r="NLQ225" s="37"/>
      <c r="NLR225" s="37"/>
      <c r="NLS225" s="37"/>
      <c r="NLT225" s="37"/>
      <c r="NLU225" s="37"/>
      <c r="NLV225" s="37"/>
      <c r="NLW225" s="37"/>
      <c r="NLX225" s="37"/>
      <c r="NLY225" s="37"/>
      <c r="NLZ225" s="37"/>
      <c r="NMA225" s="37"/>
      <c r="NMB225" s="37"/>
      <c r="NMC225" s="37"/>
      <c r="NMD225" s="37"/>
      <c r="NME225" s="37"/>
      <c r="NMF225" s="37"/>
      <c r="NMG225" s="37"/>
      <c r="NMH225" s="37"/>
      <c r="NMI225" s="37"/>
      <c r="NMJ225" s="37"/>
      <c r="NMK225" s="37"/>
      <c r="NML225" s="37"/>
      <c r="NMM225" s="37"/>
      <c r="NMN225" s="37"/>
      <c r="NMO225" s="37"/>
      <c r="NMP225" s="37"/>
      <c r="NMQ225" s="37"/>
      <c r="NMR225" s="37"/>
      <c r="NMS225" s="37"/>
      <c r="NMT225" s="37"/>
      <c r="NMU225" s="37"/>
      <c r="NMV225" s="37"/>
      <c r="NMW225" s="37"/>
      <c r="NMX225" s="37"/>
      <c r="NMY225" s="37"/>
      <c r="NMZ225" s="37"/>
      <c r="NNA225" s="37"/>
      <c r="NNB225" s="37"/>
      <c r="NNC225" s="37"/>
      <c r="NND225" s="37"/>
      <c r="NNE225" s="37"/>
      <c r="NNF225" s="37"/>
      <c r="NNG225" s="37"/>
      <c r="NNH225" s="37"/>
      <c r="NNI225" s="37"/>
      <c r="NNJ225" s="37"/>
      <c r="NNK225" s="37"/>
      <c r="NNL225" s="37"/>
      <c r="NNM225" s="37"/>
      <c r="NNN225" s="37"/>
      <c r="NNO225" s="37"/>
      <c r="NNP225" s="37"/>
      <c r="NNQ225" s="37"/>
      <c r="NNR225" s="37"/>
      <c r="NNS225" s="37"/>
      <c r="NNT225" s="37"/>
      <c r="NNU225" s="37"/>
      <c r="NNV225" s="37"/>
      <c r="NNW225" s="37"/>
      <c r="NNX225" s="37"/>
      <c r="NNY225" s="37"/>
      <c r="NNZ225" s="37"/>
      <c r="NOA225" s="37"/>
      <c r="NOB225" s="37"/>
      <c r="NOC225" s="37"/>
      <c r="NOD225" s="37"/>
      <c r="NOE225" s="37"/>
      <c r="NOF225" s="37"/>
      <c r="NOG225" s="37"/>
      <c r="NOH225" s="37"/>
      <c r="NOI225" s="37"/>
      <c r="NOJ225" s="37"/>
      <c r="NOK225" s="37"/>
      <c r="NOL225" s="37"/>
      <c r="NOM225" s="37"/>
      <c r="NON225" s="37"/>
      <c r="NOO225" s="37"/>
      <c r="NOP225" s="37"/>
      <c r="NOQ225" s="37"/>
      <c r="NOR225" s="37"/>
      <c r="NOS225" s="37"/>
      <c r="NOT225" s="37"/>
      <c r="NOU225" s="37"/>
      <c r="NOV225" s="37"/>
      <c r="NOW225" s="37"/>
      <c r="NOX225" s="37"/>
      <c r="NOY225" s="37"/>
      <c r="NOZ225" s="37"/>
      <c r="NPA225" s="37"/>
      <c r="NPB225" s="37"/>
      <c r="NPC225" s="37"/>
      <c r="NPD225" s="37"/>
      <c r="NPE225" s="37"/>
      <c r="NPF225" s="37"/>
      <c r="NPG225" s="37"/>
      <c r="NPH225" s="37"/>
      <c r="NPI225" s="37"/>
      <c r="NPJ225" s="37"/>
      <c r="NPK225" s="37"/>
      <c r="NPL225" s="37"/>
      <c r="NPM225" s="37"/>
      <c r="NPN225" s="37"/>
      <c r="NPO225" s="37"/>
      <c r="NPP225" s="37"/>
      <c r="NPQ225" s="37"/>
      <c r="NPR225" s="37"/>
      <c r="NPS225" s="37"/>
      <c r="NPT225" s="37"/>
      <c r="NPU225" s="37"/>
      <c r="NPV225" s="37"/>
      <c r="NPW225" s="37"/>
      <c r="NPX225" s="37"/>
      <c r="NPY225" s="37"/>
      <c r="NPZ225" s="37"/>
      <c r="NQA225" s="37"/>
      <c r="NQB225" s="37"/>
      <c r="NQC225" s="37"/>
      <c r="NQD225" s="37"/>
      <c r="NQE225" s="37"/>
      <c r="NQF225" s="37"/>
      <c r="NQG225" s="37"/>
      <c r="NQH225" s="37"/>
      <c r="NQI225" s="37"/>
      <c r="NQJ225" s="37"/>
      <c r="NQK225" s="37"/>
      <c r="NQL225" s="37"/>
      <c r="NQM225" s="37"/>
      <c r="NQN225" s="37"/>
      <c r="NQO225" s="37"/>
      <c r="NQP225" s="37"/>
      <c r="NQQ225" s="37"/>
      <c r="NQR225" s="37"/>
      <c r="NQS225" s="37"/>
      <c r="NQT225" s="37"/>
      <c r="NQU225" s="37"/>
      <c r="NQV225" s="37"/>
      <c r="NQW225" s="37"/>
      <c r="NQX225" s="37"/>
      <c r="NQY225" s="37"/>
      <c r="NQZ225" s="37"/>
      <c r="NRA225" s="37"/>
      <c r="NRB225" s="37"/>
      <c r="NRC225" s="37"/>
      <c r="NRD225" s="37"/>
      <c r="NRE225" s="37"/>
      <c r="NRF225" s="37"/>
      <c r="NRG225" s="37"/>
      <c r="NRH225" s="37"/>
      <c r="NRI225" s="37"/>
      <c r="NRJ225" s="37"/>
      <c r="NRK225" s="37"/>
      <c r="NRL225" s="37"/>
      <c r="NRM225" s="37"/>
      <c r="NRN225" s="37"/>
      <c r="NRO225" s="37"/>
      <c r="NRP225" s="37"/>
      <c r="NRQ225" s="37"/>
      <c r="NRR225" s="37"/>
      <c r="NRS225" s="37"/>
      <c r="NRT225" s="37"/>
      <c r="NRU225" s="37"/>
      <c r="NRV225" s="37"/>
      <c r="NRW225" s="37"/>
      <c r="NRX225" s="37"/>
      <c r="NRY225" s="37"/>
      <c r="NRZ225" s="37"/>
      <c r="NSA225" s="37"/>
      <c r="NSB225" s="37"/>
      <c r="NSC225" s="37"/>
      <c r="NSD225" s="37"/>
      <c r="NSE225" s="37"/>
      <c r="NSF225" s="37"/>
      <c r="NSG225" s="37"/>
      <c r="NSH225" s="37"/>
      <c r="NSI225" s="37"/>
      <c r="NSJ225" s="37"/>
      <c r="NSK225" s="37"/>
      <c r="NSL225" s="37"/>
      <c r="NSM225" s="37"/>
      <c r="NSN225" s="37"/>
      <c r="NSO225" s="37"/>
      <c r="NSP225" s="37"/>
      <c r="NSQ225" s="37"/>
      <c r="NSR225" s="37"/>
      <c r="NSS225" s="37"/>
      <c r="NST225" s="37"/>
      <c r="NSU225" s="37"/>
      <c r="NSV225" s="37"/>
      <c r="NSW225" s="37"/>
      <c r="NSX225" s="37"/>
      <c r="NSY225" s="37"/>
      <c r="NSZ225" s="37"/>
      <c r="NTA225" s="37"/>
      <c r="NTB225" s="37"/>
      <c r="NTC225" s="37"/>
      <c r="NTD225" s="37"/>
      <c r="NTE225" s="37"/>
      <c r="NTF225" s="37"/>
      <c r="NTG225" s="37"/>
      <c r="NTH225" s="37"/>
      <c r="NTI225" s="37"/>
      <c r="NTJ225" s="37"/>
      <c r="NTK225" s="37"/>
      <c r="NTL225" s="37"/>
      <c r="NTM225" s="37"/>
      <c r="NTN225" s="37"/>
      <c r="NTO225" s="37"/>
      <c r="NTP225" s="37"/>
      <c r="NTQ225" s="37"/>
      <c r="NTR225" s="37"/>
      <c r="NTS225" s="37"/>
      <c r="NTT225" s="37"/>
      <c r="NTU225" s="37"/>
      <c r="NTV225" s="37"/>
      <c r="NTW225" s="37"/>
      <c r="NTX225" s="37"/>
      <c r="NTY225" s="37"/>
      <c r="NTZ225" s="37"/>
      <c r="NUA225" s="37"/>
      <c r="NUB225" s="37"/>
      <c r="NUC225" s="37"/>
      <c r="NUD225" s="37"/>
      <c r="NUE225" s="37"/>
      <c r="NUF225" s="37"/>
      <c r="NUG225" s="37"/>
      <c r="NUH225" s="37"/>
      <c r="NUI225" s="37"/>
      <c r="NUJ225" s="37"/>
      <c r="NUK225" s="37"/>
      <c r="NUL225" s="37"/>
      <c r="NUM225" s="37"/>
      <c r="NUN225" s="37"/>
      <c r="NUO225" s="37"/>
      <c r="NUP225" s="37"/>
      <c r="NUQ225" s="37"/>
      <c r="NUR225" s="37"/>
      <c r="NUS225" s="37"/>
      <c r="NUT225" s="37"/>
      <c r="NUU225" s="37"/>
      <c r="NUV225" s="37"/>
      <c r="NUW225" s="37"/>
      <c r="NUX225" s="37"/>
      <c r="NUY225" s="37"/>
      <c r="NUZ225" s="37"/>
      <c r="NVA225" s="37"/>
      <c r="NVB225" s="37"/>
      <c r="NVC225" s="37"/>
      <c r="NVD225" s="37"/>
      <c r="NVE225" s="37"/>
      <c r="NVF225" s="37"/>
      <c r="NVG225" s="37"/>
      <c r="NVH225" s="37"/>
      <c r="NVI225" s="37"/>
      <c r="NVJ225" s="37"/>
      <c r="NVK225" s="37"/>
      <c r="NVL225" s="37"/>
      <c r="NVM225" s="37"/>
      <c r="NVN225" s="37"/>
      <c r="NVO225" s="37"/>
      <c r="NVP225" s="37"/>
      <c r="NVQ225" s="37"/>
      <c r="NVR225" s="37"/>
      <c r="NVS225" s="37"/>
      <c r="NVT225" s="37"/>
      <c r="NVU225" s="37"/>
      <c r="NVV225" s="37"/>
      <c r="NVW225" s="37"/>
      <c r="NVX225" s="37"/>
      <c r="NVY225" s="37"/>
      <c r="NVZ225" s="37"/>
      <c r="NWA225" s="37"/>
      <c r="NWB225" s="37"/>
      <c r="NWC225" s="37"/>
      <c r="NWD225" s="37"/>
      <c r="NWE225" s="37"/>
      <c r="NWF225" s="37"/>
      <c r="NWG225" s="37"/>
      <c r="NWH225" s="37"/>
      <c r="NWI225" s="37"/>
      <c r="NWJ225" s="37"/>
      <c r="NWK225" s="37"/>
      <c r="NWL225" s="37"/>
      <c r="NWM225" s="37"/>
      <c r="NWN225" s="37"/>
      <c r="NWO225" s="37"/>
      <c r="NWP225" s="37"/>
      <c r="NWQ225" s="37"/>
      <c r="NWR225" s="37"/>
      <c r="NWS225" s="37"/>
      <c r="NWT225" s="37"/>
      <c r="NWU225" s="37"/>
      <c r="NWV225" s="37"/>
      <c r="NWW225" s="37"/>
      <c r="NWX225" s="37"/>
      <c r="NWY225" s="37"/>
      <c r="NWZ225" s="37"/>
      <c r="NXA225" s="37"/>
      <c r="NXB225" s="37"/>
      <c r="NXC225" s="37"/>
      <c r="NXD225" s="37"/>
      <c r="NXE225" s="37"/>
      <c r="NXF225" s="37"/>
      <c r="NXG225" s="37"/>
      <c r="NXH225" s="37"/>
      <c r="NXI225" s="37"/>
      <c r="NXJ225" s="37"/>
      <c r="NXK225" s="37"/>
      <c r="NXL225" s="37"/>
      <c r="NXM225" s="37"/>
      <c r="NXN225" s="37"/>
      <c r="NXO225" s="37"/>
      <c r="NXP225" s="37"/>
      <c r="NXQ225" s="37"/>
      <c r="NXR225" s="37"/>
      <c r="NXS225" s="37"/>
      <c r="NXT225" s="37"/>
      <c r="NXU225" s="37"/>
      <c r="NXV225" s="37"/>
      <c r="NXW225" s="37"/>
      <c r="NXX225" s="37"/>
      <c r="NXY225" s="37"/>
      <c r="NXZ225" s="37"/>
      <c r="NYA225" s="37"/>
      <c r="NYB225" s="37"/>
      <c r="NYC225" s="37"/>
      <c r="NYD225" s="37"/>
      <c r="NYE225" s="37"/>
      <c r="NYF225" s="37"/>
      <c r="NYG225" s="37"/>
      <c r="NYH225" s="37"/>
      <c r="NYI225" s="37"/>
      <c r="NYJ225" s="37"/>
      <c r="NYK225" s="37"/>
      <c r="NYL225" s="37"/>
      <c r="NYM225" s="37"/>
      <c r="NYN225" s="37"/>
      <c r="NYO225" s="37"/>
      <c r="NYP225" s="37"/>
      <c r="NYQ225" s="37"/>
      <c r="NYR225" s="37"/>
      <c r="NYS225" s="37"/>
      <c r="NYT225" s="37"/>
      <c r="NYU225" s="37"/>
      <c r="NYV225" s="37"/>
      <c r="NYW225" s="37"/>
      <c r="NYX225" s="37"/>
      <c r="NYY225" s="37"/>
      <c r="NYZ225" s="37"/>
      <c r="NZA225" s="37"/>
      <c r="NZB225" s="37"/>
      <c r="NZC225" s="37"/>
      <c r="NZD225" s="37"/>
      <c r="NZE225" s="37"/>
      <c r="NZF225" s="37"/>
      <c r="NZG225" s="37"/>
      <c r="NZH225" s="37"/>
      <c r="NZI225" s="37"/>
      <c r="NZJ225" s="37"/>
      <c r="NZK225" s="37"/>
      <c r="NZL225" s="37"/>
      <c r="NZM225" s="37"/>
      <c r="NZN225" s="37"/>
      <c r="NZO225" s="37"/>
      <c r="NZP225" s="37"/>
      <c r="NZQ225" s="37"/>
      <c r="NZR225" s="37"/>
      <c r="NZS225" s="37"/>
      <c r="NZT225" s="37"/>
      <c r="NZU225" s="37"/>
      <c r="NZV225" s="37"/>
      <c r="NZW225" s="37"/>
      <c r="NZX225" s="37"/>
      <c r="NZY225" s="37"/>
      <c r="NZZ225" s="37"/>
      <c r="OAA225" s="37"/>
      <c r="OAB225" s="37"/>
      <c r="OAC225" s="37"/>
      <c r="OAD225" s="37"/>
      <c r="OAE225" s="37"/>
      <c r="OAF225" s="37"/>
      <c r="OAG225" s="37"/>
      <c r="OAH225" s="37"/>
      <c r="OAI225" s="37"/>
      <c r="OAJ225" s="37"/>
      <c r="OAK225" s="37"/>
      <c r="OAL225" s="37"/>
      <c r="OAM225" s="37"/>
      <c r="OAN225" s="37"/>
      <c r="OAO225" s="37"/>
      <c r="OAP225" s="37"/>
      <c r="OAQ225" s="37"/>
      <c r="OAR225" s="37"/>
      <c r="OAS225" s="37"/>
      <c r="OAT225" s="37"/>
      <c r="OAU225" s="37"/>
      <c r="OAV225" s="37"/>
      <c r="OAW225" s="37"/>
      <c r="OAX225" s="37"/>
      <c r="OAY225" s="37"/>
      <c r="OAZ225" s="37"/>
      <c r="OBA225" s="37"/>
      <c r="OBB225" s="37"/>
      <c r="OBC225" s="37"/>
      <c r="OBD225" s="37"/>
      <c r="OBE225" s="37"/>
      <c r="OBF225" s="37"/>
      <c r="OBG225" s="37"/>
      <c r="OBH225" s="37"/>
      <c r="OBI225" s="37"/>
      <c r="OBJ225" s="37"/>
      <c r="OBK225" s="37"/>
      <c r="OBL225" s="37"/>
      <c r="OBM225" s="37"/>
      <c r="OBN225" s="37"/>
      <c r="OBO225" s="37"/>
      <c r="OBP225" s="37"/>
      <c r="OBQ225" s="37"/>
      <c r="OBR225" s="37"/>
      <c r="OBS225" s="37"/>
      <c r="OBT225" s="37"/>
      <c r="OBU225" s="37"/>
      <c r="OBV225" s="37"/>
      <c r="OBW225" s="37"/>
      <c r="OBX225" s="37"/>
      <c r="OBY225" s="37"/>
      <c r="OBZ225" s="37"/>
      <c r="OCA225" s="37"/>
      <c r="OCB225" s="37"/>
      <c r="OCC225" s="37"/>
      <c r="OCD225" s="37"/>
      <c r="OCE225" s="37"/>
      <c r="OCF225" s="37"/>
      <c r="OCG225" s="37"/>
      <c r="OCH225" s="37"/>
      <c r="OCI225" s="37"/>
      <c r="OCJ225" s="37"/>
      <c r="OCK225" s="37"/>
      <c r="OCL225" s="37"/>
      <c r="OCM225" s="37"/>
      <c r="OCN225" s="37"/>
      <c r="OCO225" s="37"/>
      <c r="OCP225" s="37"/>
      <c r="OCQ225" s="37"/>
      <c r="OCR225" s="37"/>
      <c r="OCS225" s="37"/>
      <c r="OCT225" s="37"/>
      <c r="OCU225" s="37"/>
      <c r="OCV225" s="37"/>
      <c r="OCW225" s="37"/>
      <c r="OCX225" s="37"/>
      <c r="OCY225" s="37"/>
      <c r="OCZ225" s="37"/>
      <c r="ODA225" s="37"/>
      <c r="ODB225" s="37"/>
      <c r="ODC225" s="37"/>
      <c r="ODD225" s="37"/>
      <c r="ODE225" s="37"/>
      <c r="ODF225" s="37"/>
      <c r="ODG225" s="37"/>
      <c r="ODH225" s="37"/>
      <c r="ODI225" s="37"/>
      <c r="ODJ225" s="37"/>
      <c r="ODK225" s="37"/>
      <c r="ODL225" s="37"/>
      <c r="ODM225" s="37"/>
      <c r="ODN225" s="37"/>
      <c r="ODO225" s="37"/>
      <c r="ODP225" s="37"/>
      <c r="ODQ225" s="37"/>
      <c r="ODR225" s="37"/>
      <c r="ODS225" s="37"/>
      <c r="ODT225" s="37"/>
      <c r="ODU225" s="37"/>
      <c r="ODV225" s="37"/>
      <c r="ODW225" s="37"/>
      <c r="ODX225" s="37"/>
      <c r="ODY225" s="37"/>
      <c r="ODZ225" s="37"/>
      <c r="OEA225" s="37"/>
      <c r="OEB225" s="37"/>
      <c r="OEC225" s="37"/>
      <c r="OED225" s="37"/>
      <c r="OEE225" s="37"/>
      <c r="OEF225" s="37"/>
      <c r="OEG225" s="37"/>
      <c r="OEH225" s="37"/>
      <c r="OEI225" s="37"/>
      <c r="OEJ225" s="37"/>
      <c r="OEK225" s="37"/>
      <c r="OEL225" s="37"/>
      <c r="OEM225" s="37"/>
      <c r="OEN225" s="37"/>
      <c r="OEO225" s="37"/>
      <c r="OEP225" s="37"/>
      <c r="OEQ225" s="37"/>
      <c r="OER225" s="37"/>
      <c r="OES225" s="37"/>
      <c r="OET225" s="37"/>
      <c r="OEU225" s="37"/>
      <c r="OEV225" s="37"/>
      <c r="OEW225" s="37"/>
      <c r="OEX225" s="37"/>
      <c r="OEY225" s="37"/>
      <c r="OEZ225" s="37"/>
      <c r="OFA225" s="37"/>
      <c r="OFB225" s="37"/>
      <c r="OFC225" s="37"/>
      <c r="OFD225" s="37"/>
      <c r="OFE225" s="37"/>
      <c r="OFF225" s="37"/>
      <c r="OFG225" s="37"/>
      <c r="OFH225" s="37"/>
      <c r="OFI225" s="37"/>
      <c r="OFJ225" s="37"/>
      <c r="OFK225" s="37"/>
      <c r="OFL225" s="37"/>
      <c r="OFM225" s="37"/>
      <c r="OFN225" s="37"/>
      <c r="OFO225" s="37"/>
      <c r="OFP225" s="37"/>
      <c r="OFQ225" s="37"/>
      <c r="OFR225" s="37"/>
      <c r="OFS225" s="37"/>
      <c r="OFT225" s="37"/>
      <c r="OFU225" s="37"/>
      <c r="OFV225" s="37"/>
      <c r="OFW225" s="37"/>
      <c r="OFX225" s="37"/>
      <c r="OFY225" s="37"/>
      <c r="OFZ225" s="37"/>
      <c r="OGA225" s="37"/>
      <c r="OGB225" s="37"/>
      <c r="OGC225" s="37"/>
      <c r="OGD225" s="37"/>
      <c r="OGE225" s="37"/>
      <c r="OGF225" s="37"/>
      <c r="OGG225" s="37"/>
      <c r="OGH225" s="37"/>
      <c r="OGI225" s="37"/>
      <c r="OGJ225" s="37"/>
      <c r="OGK225" s="37"/>
      <c r="OGL225" s="37"/>
      <c r="OGM225" s="37"/>
      <c r="OGN225" s="37"/>
      <c r="OGO225" s="37"/>
      <c r="OGP225" s="37"/>
      <c r="OGQ225" s="37"/>
      <c r="OGR225" s="37"/>
      <c r="OGS225" s="37"/>
      <c r="OGT225" s="37"/>
      <c r="OGU225" s="37"/>
      <c r="OGV225" s="37"/>
      <c r="OGW225" s="37"/>
      <c r="OGX225" s="37"/>
      <c r="OGY225" s="37"/>
      <c r="OGZ225" s="37"/>
      <c r="OHA225" s="37"/>
      <c r="OHB225" s="37"/>
      <c r="OHC225" s="37"/>
      <c r="OHD225" s="37"/>
      <c r="OHE225" s="37"/>
      <c r="OHF225" s="37"/>
      <c r="OHG225" s="37"/>
      <c r="OHH225" s="37"/>
      <c r="OHI225" s="37"/>
      <c r="OHJ225" s="37"/>
      <c r="OHK225" s="37"/>
      <c r="OHL225" s="37"/>
      <c r="OHM225" s="37"/>
      <c r="OHN225" s="37"/>
      <c r="OHO225" s="37"/>
      <c r="OHP225" s="37"/>
      <c r="OHQ225" s="37"/>
      <c r="OHR225" s="37"/>
      <c r="OHS225" s="37"/>
      <c r="OHT225" s="37"/>
      <c r="OHU225" s="37"/>
      <c r="OHV225" s="37"/>
      <c r="OHW225" s="37"/>
      <c r="OHX225" s="37"/>
      <c r="OHY225" s="37"/>
      <c r="OHZ225" s="37"/>
      <c r="OIA225" s="37"/>
      <c r="OIB225" s="37"/>
      <c r="OIC225" s="37"/>
      <c r="OID225" s="37"/>
      <c r="OIE225" s="37"/>
      <c r="OIF225" s="37"/>
      <c r="OIG225" s="37"/>
      <c r="OIH225" s="37"/>
      <c r="OII225" s="37"/>
      <c r="OIJ225" s="37"/>
      <c r="OIK225" s="37"/>
      <c r="OIL225" s="37"/>
      <c r="OIM225" s="37"/>
      <c r="OIN225" s="37"/>
      <c r="OIO225" s="37"/>
      <c r="OIP225" s="37"/>
      <c r="OIQ225" s="37"/>
      <c r="OIR225" s="37"/>
      <c r="OIS225" s="37"/>
      <c r="OIT225" s="37"/>
      <c r="OIU225" s="37"/>
      <c r="OIV225" s="37"/>
      <c r="OIW225" s="37"/>
      <c r="OIX225" s="37"/>
      <c r="OIY225" s="37"/>
      <c r="OIZ225" s="37"/>
      <c r="OJA225" s="37"/>
      <c r="OJB225" s="37"/>
      <c r="OJC225" s="37"/>
      <c r="OJD225" s="37"/>
      <c r="OJE225" s="37"/>
      <c r="OJF225" s="37"/>
      <c r="OJG225" s="37"/>
      <c r="OJH225" s="37"/>
      <c r="OJI225" s="37"/>
      <c r="OJJ225" s="37"/>
      <c r="OJK225" s="37"/>
      <c r="OJL225" s="37"/>
      <c r="OJM225" s="37"/>
      <c r="OJN225" s="37"/>
      <c r="OJO225" s="37"/>
      <c r="OJP225" s="37"/>
      <c r="OJQ225" s="37"/>
      <c r="OJR225" s="37"/>
      <c r="OJS225" s="37"/>
      <c r="OJT225" s="37"/>
      <c r="OJU225" s="37"/>
      <c r="OJV225" s="37"/>
      <c r="OJW225" s="37"/>
      <c r="OJX225" s="37"/>
      <c r="OJY225" s="37"/>
      <c r="OJZ225" s="37"/>
      <c r="OKA225" s="37"/>
      <c r="OKB225" s="37"/>
      <c r="OKC225" s="37"/>
      <c r="OKD225" s="37"/>
      <c r="OKE225" s="37"/>
      <c r="OKF225" s="37"/>
      <c r="OKG225" s="37"/>
      <c r="OKH225" s="37"/>
      <c r="OKI225" s="37"/>
      <c r="OKJ225" s="37"/>
      <c r="OKK225" s="37"/>
      <c r="OKL225" s="37"/>
      <c r="OKM225" s="37"/>
      <c r="OKN225" s="37"/>
      <c r="OKO225" s="37"/>
      <c r="OKP225" s="37"/>
      <c r="OKQ225" s="37"/>
      <c r="OKR225" s="37"/>
      <c r="OKS225" s="37"/>
      <c r="OKT225" s="37"/>
      <c r="OKU225" s="37"/>
      <c r="OKV225" s="37"/>
      <c r="OKW225" s="37"/>
      <c r="OKX225" s="37"/>
      <c r="OKY225" s="37"/>
      <c r="OKZ225" s="37"/>
      <c r="OLA225" s="37"/>
      <c r="OLB225" s="37"/>
      <c r="OLC225" s="37"/>
      <c r="OLD225" s="37"/>
      <c r="OLE225" s="37"/>
      <c r="OLF225" s="37"/>
      <c r="OLG225" s="37"/>
      <c r="OLH225" s="37"/>
      <c r="OLI225" s="37"/>
      <c r="OLJ225" s="37"/>
      <c r="OLK225" s="37"/>
      <c r="OLL225" s="37"/>
      <c r="OLM225" s="37"/>
      <c r="OLN225" s="37"/>
      <c r="OLO225" s="37"/>
      <c r="OLP225" s="37"/>
      <c r="OLQ225" s="37"/>
      <c r="OLR225" s="37"/>
      <c r="OLS225" s="37"/>
      <c r="OLT225" s="37"/>
      <c r="OLU225" s="37"/>
      <c r="OLV225" s="37"/>
      <c r="OLW225" s="37"/>
      <c r="OLX225" s="37"/>
      <c r="OLY225" s="37"/>
      <c r="OLZ225" s="37"/>
      <c r="OMA225" s="37"/>
      <c r="OMB225" s="37"/>
      <c r="OMC225" s="37"/>
      <c r="OMD225" s="37"/>
      <c r="OME225" s="37"/>
      <c r="OMF225" s="37"/>
      <c r="OMG225" s="37"/>
      <c r="OMH225" s="37"/>
      <c r="OMI225" s="37"/>
      <c r="OMJ225" s="37"/>
      <c r="OMK225" s="37"/>
      <c r="OML225" s="37"/>
      <c r="OMM225" s="37"/>
      <c r="OMN225" s="37"/>
      <c r="OMO225" s="37"/>
      <c r="OMP225" s="37"/>
      <c r="OMQ225" s="37"/>
      <c r="OMR225" s="37"/>
      <c r="OMS225" s="37"/>
      <c r="OMT225" s="37"/>
      <c r="OMU225" s="37"/>
      <c r="OMV225" s="37"/>
      <c r="OMW225" s="37"/>
      <c r="OMX225" s="37"/>
      <c r="OMY225" s="37"/>
      <c r="OMZ225" s="37"/>
      <c r="ONA225" s="37"/>
      <c r="ONB225" s="37"/>
      <c r="ONC225" s="37"/>
      <c r="OND225" s="37"/>
      <c r="ONE225" s="37"/>
      <c r="ONF225" s="37"/>
      <c r="ONG225" s="37"/>
      <c r="ONH225" s="37"/>
      <c r="ONI225" s="37"/>
      <c r="ONJ225" s="37"/>
      <c r="ONK225" s="37"/>
      <c r="ONL225" s="37"/>
      <c r="ONM225" s="37"/>
      <c r="ONN225" s="37"/>
      <c r="ONO225" s="37"/>
      <c r="ONP225" s="37"/>
      <c r="ONQ225" s="37"/>
      <c r="ONR225" s="37"/>
      <c r="ONS225" s="37"/>
      <c r="ONT225" s="37"/>
      <c r="ONU225" s="37"/>
      <c r="ONV225" s="37"/>
      <c r="ONW225" s="37"/>
      <c r="ONX225" s="37"/>
      <c r="ONY225" s="37"/>
      <c r="ONZ225" s="37"/>
      <c r="OOA225" s="37"/>
      <c r="OOB225" s="37"/>
      <c r="OOC225" s="37"/>
      <c r="OOD225" s="37"/>
      <c r="OOE225" s="37"/>
      <c r="OOF225" s="37"/>
      <c r="OOG225" s="37"/>
      <c r="OOH225" s="37"/>
      <c r="OOI225" s="37"/>
      <c r="OOJ225" s="37"/>
      <c r="OOK225" s="37"/>
      <c r="OOL225" s="37"/>
      <c r="OOM225" s="37"/>
      <c r="OON225" s="37"/>
      <c r="OOO225" s="37"/>
      <c r="OOP225" s="37"/>
      <c r="OOQ225" s="37"/>
      <c r="OOR225" s="37"/>
      <c r="OOS225" s="37"/>
      <c r="OOT225" s="37"/>
      <c r="OOU225" s="37"/>
      <c r="OOV225" s="37"/>
      <c r="OOW225" s="37"/>
      <c r="OOX225" s="37"/>
      <c r="OOY225" s="37"/>
      <c r="OOZ225" s="37"/>
      <c r="OPA225" s="37"/>
      <c r="OPB225" s="37"/>
      <c r="OPC225" s="37"/>
      <c r="OPD225" s="37"/>
      <c r="OPE225" s="37"/>
      <c r="OPF225" s="37"/>
      <c r="OPG225" s="37"/>
      <c r="OPH225" s="37"/>
      <c r="OPI225" s="37"/>
      <c r="OPJ225" s="37"/>
      <c r="OPK225" s="37"/>
      <c r="OPL225" s="37"/>
      <c r="OPM225" s="37"/>
      <c r="OPN225" s="37"/>
      <c r="OPO225" s="37"/>
      <c r="OPP225" s="37"/>
      <c r="OPQ225" s="37"/>
      <c r="OPR225" s="37"/>
      <c r="OPS225" s="37"/>
      <c r="OPT225" s="37"/>
      <c r="OPU225" s="37"/>
      <c r="OPV225" s="37"/>
      <c r="OPW225" s="37"/>
      <c r="OPX225" s="37"/>
      <c r="OPY225" s="37"/>
      <c r="OPZ225" s="37"/>
      <c r="OQA225" s="37"/>
      <c r="OQB225" s="37"/>
      <c r="OQC225" s="37"/>
      <c r="OQD225" s="37"/>
      <c r="OQE225" s="37"/>
      <c r="OQF225" s="37"/>
      <c r="OQG225" s="37"/>
      <c r="OQH225" s="37"/>
      <c r="OQI225" s="37"/>
      <c r="OQJ225" s="37"/>
      <c r="OQK225" s="37"/>
      <c r="OQL225" s="37"/>
      <c r="OQM225" s="37"/>
      <c r="OQN225" s="37"/>
      <c r="OQO225" s="37"/>
      <c r="OQP225" s="37"/>
      <c r="OQQ225" s="37"/>
      <c r="OQR225" s="37"/>
      <c r="OQS225" s="37"/>
      <c r="OQT225" s="37"/>
      <c r="OQU225" s="37"/>
      <c r="OQV225" s="37"/>
      <c r="OQW225" s="37"/>
      <c r="OQX225" s="37"/>
      <c r="OQY225" s="37"/>
      <c r="OQZ225" s="37"/>
      <c r="ORA225" s="37"/>
      <c r="ORB225" s="37"/>
      <c r="ORC225" s="37"/>
      <c r="ORD225" s="37"/>
      <c r="ORE225" s="37"/>
      <c r="ORF225" s="37"/>
      <c r="ORG225" s="37"/>
      <c r="ORH225" s="37"/>
      <c r="ORI225" s="37"/>
      <c r="ORJ225" s="37"/>
      <c r="ORK225" s="37"/>
      <c r="ORL225" s="37"/>
      <c r="ORM225" s="37"/>
      <c r="ORN225" s="37"/>
      <c r="ORO225" s="37"/>
      <c r="ORP225" s="37"/>
      <c r="ORQ225" s="37"/>
      <c r="ORR225" s="37"/>
      <c r="ORS225" s="37"/>
      <c r="ORT225" s="37"/>
      <c r="ORU225" s="37"/>
      <c r="ORV225" s="37"/>
      <c r="ORW225" s="37"/>
      <c r="ORX225" s="37"/>
      <c r="ORY225" s="37"/>
      <c r="ORZ225" s="37"/>
      <c r="OSA225" s="37"/>
      <c r="OSB225" s="37"/>
      <c r="OSC225" s="37"/>
      <c r="OSD225" s="37"/>
      <c r="OSE225" s="37"/>
      <c r="OSF225" s="37"/>
      <c r="OSG225" s="37"/>
      <c r="OSH225" s="37"/>
      <c r="OSI225" s="37"/>
      <c r="OSJ225" s="37"/>
      <c r="OSK225" s="37"/>
      <c r="OSL225" s="37"/>
      <c r="OSM225" s="37"/>
      <c r="OSN225" s="37"/>
      <c r="OSO225" s="37"/>
      <c r="OSP225" s="37"/>
      <c r="OSQ225" s="37"/>
      <c r="OSR225" s="37"/>
      <c r="OSS225" s="37"/>
      <c r="OST225" s="37"/>
      <c r="OSU225" s="37"/>
      <c r="OSV225" s="37"/>
      <c r="OSW225" s="37"/>
      <c r="OSX225" s="37"/>
      <c r="OSY225" s="37"/>
      <c r="OSZ225" s="37"/>
      <c r="OTA225" s="37"/>
      <c r="OTB225" s="37"/>
      <c r="OTC225" s="37"/>
      <c r="OTD225" s="37"/>
      <c r="OTE225" s="37"/>
      <c r="OTF225" s="37"/>
      <c r="OTG225" s="37"/>
      <c r="OTH225" s="37"/>
      <c r="OTI225" s="37"/>
      <c r="OTJ225" s="37"/>
      <c r="OTK225" s="37"/>
      <c r="OTL225" s="37"/>
      <c r="OTM225" s="37"/>
      <c r="OTN225" s="37"/>
      <c r="OTO225" s="37"/>
      <c r="OTP225" s="37"/>
      <c r="OTQ225" s="37"/>
      <c r="OTR225" s="37"/>
      <c r="OTS225" s="37"/>
      <c r="OTT225" s="37"/>
      <c r="OTU225" s="37"/>
      <c r="OTV225" s="37"/>
      <c r="OTW225" s="37"/>
      <c r="OTX225" s="37"/>
      <c r="OTY225" s="37"/>
      <c r="OTZ225" s="37"/>
      <c r="OUA225" s="37"/>
      <c r="OUB225" s="37"/>
      <c r="OUC225" s="37"/>
      <c r="OUD225" s="37"/>
      <c r="OUE225" s="37"/>
      <c r="OUF225" s="37"/>
      <c r="OUG225" s="37"/>
      <c r="OUH225" s="37"/>
      <c r="OUI225" s="37"/>
      <c r="OUJ225" s="37"/>
      <c r="OUK225" s="37"/>
      <c r="OUL225" s="37"/>
      <c r="OUM225" s="37"/>
      <c r="OUN225" s="37"/>
      <c r="OUO225" s="37"/>
      <c r="OUP225" s="37"/>
      <c r="OUQ225" s="37"/>
      <c r="OUR225" s="37"/>
      <c r="OUS225" s="37"/>
      <c r="OUT225" s="37"/>
      <c r="OUU225" s="37"/>
      <c r="OUV225" s="37"/>
      <c r="OUW225" s="37"/>
      <c r="OUX225" s="37"/>
      <c r="OUY225" s="37"/>
      <c r="OUZ225" s="37"/>
      <c r="OVA225" s="37"/>
      <c r="OVB225" s="37"/>
      <c r="OVC225" s="37"/>
      <c r="OVD225" s="37"/>
      <c r="OVE225" s="37"/>
      <c r="OVF225" s="37"/>
      <c r="OVG225" s="37"/>
      <c r="OVH225" s="37"/>
      <c r="OVI225" s="37"/>
      <c r="OVJ225" s="37"/>
      <c r="OVK225" s="37"/>
      <c r="OVL225" s="37"/>
      <c r="OVM225" s="37"/>
      <c r="OVN225" s="37"/>
      <c r="OVO225" s="37"/>
      <c r="OVP225" s="37"/>
      <c r="OVQ225" s="37"/>
      <c r="OVR225" s="37"/>
      <c r="OVS225" s="37"/>
      <c r="OVT225" s="37"/>
      <c r="OVU225" s="37"/>
      <c r="OVV225" s="37"/>
      <c r="OVW225" s="37"/>
      <c r="OVX225" s="37"/>
      <c r="OVY225" s="37"/>
      <c r="OVZ225" s="37"/>
      <c r="OWA225" s="37"/>
      <c r="OWB225" s="37"/>
      <c r="OWC225" s="37"/>
      <c r="OWD225" s="37"/>
      <c r="OWE225" s="37"/>
      <c r="OWF225" s="37"/>
      <c r="OWG225" s="37"/>
      <c r="OWH225" s="37"/>
      <c r="OWI225" s="37"/>
      <c r="OWJ225" s="37"/>
      <c r="OWK225" s="37"/>
      <c r="OWL225" s="37"/>
      <c r="OWM225" s="37"/>
      <c r="OWN225" s="37"/>
      <c r="OWO225" s="37"/>
      <c r="OWP225" s="37"/>
      <c r="OWQ225" s="37"/>
      <c r="OWR225" s="37"/>
      <c r="OWS225" s="37"/>
      <c r="OWT225" s="37"/>
      <c r="OWU225" s="37"/>
      <c r="OWV225" s="37"/>
      <c r="OWW225" s="37"/>
      <c r="OWX225" s="37"/>
      <c r="OWY225" s="37"/>
      <c r="OWZ225" s="37"/>
      <c r="OXA225" s="37"/>
      <c r="OXB225" s="37"/>
      <c r="OXC225" s="37"/>
      <c r="OXD225" s="37"/>
      <c r="OXE225" s="37"/>
      <c r="OXF225" s="37"/>
      <c r="OXG225" s="37"/>
      <c r="OXH225" s="37"/>
      <c r="OXI225" s="37"/>
      <c r="OXJ225" s="37"/>
      <c r="OXK225" s="37"/>
      <c r="OXL225" s="37"/>
      <c r="OXM225" s="37"/>
      <c r="OXN225" s="37"/>
      <c r="OXO225" s="37"/>
      <c r="OXP225" s="37"/>
      <c r="OXQ225" s="37"/>
      <c r="OXR225" s="37"/>
      <c r="OXS225" s="37"/>
      <c r="OXT225" s="37"/>
      <c r="OXU225" s="37"/>
      <c r="OXV225" s="37"/>
      <c r="OXW225" s="37"/>
      <c r="OXX225" s="37"/>
      <c r="OXY225" s="37"/>
      <c r="OXZ225" s="37"/>
      <c r="OYA225" s="37"/>
      <c r="OYB225" s="37"/>
      <c r="OYC225" s="37"/>
      <c r="OYD225" s="37"/>
      <c r="OYE225" s="37"/>
      <c r="OYF225" s="37"/>
      <c r="OYG225" s="37"/>
      <c r="OYH225" s="37"/>
      <c r="OYI225" s="37"/>
      <c r="OYJ225" s="37"/>
      <c r="OYK225" s="37"/>
      <c r="OYL225" s="37"/>
      <c r="OYM225" s="37"/>
      <c r="OYN225" s="37"/>
      <c r="OYO225" s="37"/>
      <c r="OYP225" s="37"/>
      <c r="OYQ225" s="37"/>
      <c r="OYR225" s="37"/>
      <c r="OYS225" s="37"/>
      <c r="OYT225" s="37"/>
      <c r="OYU225" s="37"/>
      <c r="OYV225" s="37"/>
      <c r="OYW225" s="37"/>
      <c r="OYX225" s="37"/>
      <c r="OYY225" s="37"/>
      <c r="OYZ225" s="37"/>
      <c r="OZA225" s="37"/>
      <c r="OZB225" s="37"/>
      <c r="OZC225" s="37"/>
      <c r="OZD225" s="37"/>
      <c r="OZE225" s="37"/>
      <c r="OZF225" s="37"/>
      <c r="OZG225" s="37"/>
      <c r="OZH225" s="37"/>
      <c r="OZI225" s="37"/>
      <c r="OZJ225" s="37"/>
      <c r="OZK225" s="37"/>
      <c r="OZL225" s="37"/>
      <c r="OZM225" s="37"/>
      <c r="OZN225" s="37"/>
      <c r="OZO225" s="37"/>
      <c r="OZP225" s="37"/>
      <c r="OZQ225" s="37"/>
      <c r="OZR225" s="37"/>
      <c r="OZS225" s="37"/>
      <c r="OZT225" s="37"/>
      <c r="OZU225" s="37"/>
      <c r="OZV225" s="37"/>
      <c r="OZW225" s="37"/>
      <c r="OZX225" s="37"/>
      <c r="OZY225" s="37"/>
      <c r="OZZ225" s="37"/>
      <c r="PAA225" s="37"/>
      <c r="PAB225" s="37"/>
      <c r="PAC225" s="37"/>
      <c r="PAD225" s="37"/>
      <c r="PAE225" s="37"/>
      <c r="PAF225" s="37"/>
      <c r="PAG225" s="37"/>
      <c r="PAH225" s="37"/>
      <c r="PAI225" s="37"/>
      <c r="PAJ225" s="37"/>
      <c r="PAK225" s="37"/>
      <c r="PAL225" s="37"/>
      <c r="PAM225" s="37"/>
      <c r="PAN225" s="37"/>
      <c r="PAO225" s="37"/>
      <c r="PAP225" s="37"/>
      <c r="PAQ225" s="37"/>
      <c r="PAR225" s="37"/>
      <c r="PAS225" s="37"/>
      <c r="PAT225" s="37"/>
      <c r="PAU225" s="37"/>
      <c r="PAV225" s="37"/>
      <c r="PAW225" s="37"/>
      <c r="PAX225" s="37"/>
      <c r="PAY225" s="37"/>
      <c r="PAZ225" s="37"/>
      <c r="PBA225" s="37"/>
      <c r="PBB225" s="37"/>
      <c r="PBC225" s="37"/>
      <c r="PBD225" s="37"/>
      <c r="PBE225" s="37"/>
      <c r="PBF225" s="37"/>
      <c r="PBG225" s="37"/>
      <c r="PBH225" s="37"/>
      <c r="PBI225" s="37"/>
      <c r="PBJ225" s="37"/>
      <c r="PBK225" s="37"/>
      <c r="PBL225" s="37"/>
      <c r="PBM225" s="37"/>
      <c r="PBN225" s="37"/>
      <c r="PBO225" s="37"/>
      <c r="PBP225" s="37"/>
      <c r="PBQ225" s="37"/>
      <c r="PBR225" s="37"/>
      <c r="PBS225" s="37"/>
      <c r="PBT225" s="37"/>
      <c r="PBU225" s="37"/>
      <c r="PBV225" s="37"/>
      <c r="PBW225" s="37"/>
      <c r="PBX225" s="37"/>
      <c r="PBY225" s="37"/>
      <c r="PBZ225" s="37"/>
      <c r="PCA225" s="37"/>
      <c r="PCB225" s="37"/>
      <c r="PCC225" s="37"/>
      <c r="PCD225" s="37"/>
      <c r="PCE225" s="37"/>
      <c r="PCF225" s="37"/>
      <c r="PCG225" s="37"/>
      <c r="PCH225" s="37"/>
      <c r="PCI225" s="37"/>
      <c r="PCJ225" s="37"/>
      <c r="PCK225" s="37"/>
      <c r="PCL225" s="37"/>
      <c r="PCM225" s="37"/>
      <c r="PCN225" s="37"/>
      <c r="PCO225" s="37"/>
      <c r="PCP225" s="37"/>
      <c r="PCQ225" s="37"/>
      <c r="PCR225" s="37"/>
      <c r="PCS225" s="37"/>
      <c r="PCT225" s="37"/>
      <c r="PCU225" s="37"/>
      <c r="PCV225" s="37"/>
      <c r="PCW225" s="37"/>
      <c r="PCX225" s="37"/>
      <c r="PCY225" s="37"/>
      <c r="PCZ225" s="37"/>
      <c r="PDA225" s="37"/>
      <c r="PDB225" s="37"/>
      <c r="PDC225" s="37"/>
      <c r="PDD225" s="37"/>
      <c r="PDE225" s="37"/>
      <c r="PDF225" s="37"/>
      <c r="PDG225" s="37"/>
      <c r="PDH225" s="37"/>
      <c r="PDI225" s="37"/>
      <c r="PDJ225" s="37"/>
      <c r="PDK225" s="37"/>
      <c r="PDL225" s="37"/>
      <c r="PDM225" s="37"/>
      <c r="PDN225" s="37"/>
      <c r="PDO225" s="37"/>
      <c r="PDP225" s="37"/>
      <c r="PDQ225" s="37"/>
      <c r="PDR225" s="37"/>
      <c r="PDS225" s="37"/>
      <c r="PDT225" s="37"/>
      <c r="PDU225" s="37"/>
      <c r="PDV225" s="37"/>
      <c r="PDW225" s="37"/>
      <c r="PDX225" s="37"/>
      <c r="PDY225" s="37"/>
      <c r="PDZ225" s="37"/>
      <c r="PEA225" s="37"/>
      <c r="PEB225" s="37"/>
      <c r="PEC225" s="37"/>
      <c r="PED225" s="37"/>
      <c r="PEE225" s="37"/>
      <c r="PEF225" s="37"/>
      <c r="PEG225" s="37"/>
      <c r="PEH225" s="37"/>
      <c r="PEI225" s="37"/>
      <c r="PEJ225" s="37"/>
      <c r="PEK225" s="37"/>
      <c r="PEL225" s="37"/>
      <c r="PEM225" s="37"/>
      <c r="PEN225" s="37"/>
      <c r="PEO225" s="37"/>
      <c r="PEP225" s="37"/>
      <c r="PEQ225" s="37"/>
      <c r="PER225" s="37"/>
      <c r="PES225" s="37"/>
      <c r="PET225" s="37"/>
      <c r="PEU225" s="37"/>
      <c r="PEV225" s="37"/>
      <c r="PEW225" s="37"/>
      <c r="PEX225" s="37"/>
      <c r="PEY225" s="37"/>
      <c r="PEZ225" s="37"/>
      <c r="PFA225" s="37"/>
      <c r="PFB225" s="37"/>
      <c r="PFC225" s="37"/>
      <c r="PFD225" s="37"/>
      <c r="PFE225" s="37"/>
      <c r="PFF225" s="37"/>
      <c r="PFG225" s="37"/>
      <c r="PFH225" s="37"/>
      <c r="PFI225" s="37"/>
      <c r="PFJ225" s="37"/>
      <c r="PFK225" s="37"/>
      <c r="PFL225" s="37"/>
      <c r="PFM225" s="37"/>
      <c r="PFN225" s="37"/>
      <c r="PFO225" s="37"/>
      <c r="PFP225" s="37"/>
      <c r="PFQ225" s="37"/>
      <c r="PFR225" s="37"/>
      <c r="PFS225" s="37"/>
      <c r="PFT225" s="37"/>
      <c r="PFU225" s="37"/>
      <c r="PFV225" s="37"/>
      <c r="PFW225" s="37"/>
      <c r="PFX225" s="37"/>
      <c r="PFY225" s="37"/>
      <c r="PFZ225" s="37"/>
      <c r="PGA225" s="37"/>
      <c r="PGB225" s="37"/>
      <c r="PGC225" s="37"/>
      <c r="PGD225" s="37"/>
      <c r="PGE225" s="37"/>
      <c r="PGF225" s="37"/>
      <c r="PGG225" s="37"/>
      <c r="PGH225" s="37"/>
      <c r="PGI225" s="37"/>
      <c r="PGJ225" s="37"/>
      <c r="PGK225" s="37"/>
      <c r="PGL225" s="37"/>
      <c r="PGM225" s="37"/>
      <c r="PGN225" s="37"/>
      <c r="PGO225" s="37"/>
      <c r="PGP225" s="37"/>
      <c r="PGQ225" s="37"/>
      <c r="PGR225" s="37"/>
      <c r="PGS225" s="37"/>
      <c r="PGT225" s="37"/>
      <c r="PGU225" s="37"/>
      <c r="PGV225" s="37"/>
      <c r="PGW225" s="37"/>
      <c r="PGX225" s="37"/>
      <c r="PGY225" s="37"/>
      <c r="PGZ225" s="37"/>
      <c r="PHA225" s="37"/>
      <c r="PHB225" s="37"/>
      <c r="PHC225" s="37"/>
      <c r="PHD225" s="37"/>
      <c r="PHE225" s="37"/>
      <c r="PHF225" s="37"/>
      <c r="PHG225" s="37"/>
      <c r="PHH225" s="37"/>
      <c r="PHI225" s="37"/>
      <c r="PHJ225" s="37"/>
      <c r="PHK225" s="37"/>
      <c r="PHL225" s="37"/>
      <c r="PHM225" s="37"/>
      <c r="PHN225" s="37"/>
      <c r="PHO225" s="37"/>
      <c r="PHP225" s="37"/>
      <c r="PHQ225" s="37"/>
      <c r="PHR225" s="37"/>
      <c r="PHS225" s="37"/>
      <c r="PHT225" s="37"/>
      <c r="PHU225" s="37"/>
      <c r="PHV225" s="37"/>
      <c r="PHW225" s="37"/>
      <c r="PHX225" s="37"/>
      <c r="PHY225" s="37"/>
      <c r="PHZ225" s="37"/>
      <c r="PIA225" s="37"/>
      <c r="PIB225" s="37"/>
      <c r="PIC225" s="37"/>
      <c r="PID225" s="37"/>
      <c r="PIE225" s="37"/>
      <c r="PIF225" s="37"/>
      <c r="PIG225" s="37"/>
      <c r="PIH225" s="37"/>
      <c r="PII225" s="37"/>
      <c r="PIJ225" s="37"/>
      <c r="PIK225" s="37"/>
      <c r="PIL225" s="37"/>
      <c r="PIM225" s="37"/>
      <c r="PIN225" s="37"/>
      <c r="PIO225" s="37"/>
      <c r="PIP225" s="37"/>
      <c r="PIQ225" s="37"/>
      <c r="PIR225" s="37"/>
      <c r="PIS225" s="37"/>
      <c r="PIT225" s="37"/>
      <c r="PIU225" s="37"/>
      <c r="PIV225" s="37"/>
      <c r="PIW225" s="37"/>
      <c r="PIX225" s="37"/>
      <c r="PIY225" s="37"/>
      <c r="PIZ225" s="37"/>
      <c r="PJA225" s="37"/>
      <c r="PJB225" s="37"/>
      <c r="PJC225" s="37"/>
      <c r="PJD225" s="37"/>
      <c r="PJE225" s="37"/>
      <c r="PJF225" s="37"/>
      <c r="PJG225" s="37"/>
      <c r="PJH225" s="37"/>
      <c r="PJI225" s="37"/>
      <c r="PJJ225" s="37"/>
      <c r="PJK225" s="37"/>
      <c r="PJL225" s="37"/>
      <c r="PJM225" s="37"/>
      <c r="PJN225" s="37"/>
      <c r="PJO225" s="37"/>
      <c r="PJP225" s="37"/>
      <c r="PJQ225" s="37"/>
      <c r="PJR225" s="37"/>
      <c r="PJS225" s="37"/>
      <c r="PJT225" s="37"/>
      <c r="PJU225" s="37"/>
      <c r="PJV225" s="37"/>
      <c r="PJW225" s="37"/>
      <c r="PJX225" s="37"/>
      <c r="PJY225" s="37"/>
      <c r="PJZ225" s="37"/>
      <c r="PKA225" s="37"/>
      <c r="PKB225" s="37"/>
      <c r="PKC225" s="37"/>
      <c r="PKD225" s="37"/>
      <c r="PKE225" s="37"/>
      <c r="PKF225" s="37"/>
      <c r="PKG225" s="37"/>
      <c r="PKH225" s="37"/>
      <c r="PKI225" s="37"/>
      <c r="PKJ225" s="37"/>
      <c r="PKK225" s="37"/>
      <c r="PKL225" s="37"/>
      <c r="PKM225" s="37"/>
      <c r="PKN225" s="37"/>
      <c r="PKO225" s="37"/>
      <c r="PKP225" s="37"/>
      <c r="PKQ225" s="37"/>
      <c r="PKR225" s="37"/>
      <c r="PKS225" s="37"/>
      <c r="PKT225" s="37"/>
      <c r="PKU225" s="37"/>
      <c r="PKV225" s="37"/>
      <c r="PKW225" s="37"/>
      <c r="PKX225" s="37"/>
      <c r="PKY225" s="37"/>
      <c r="PKZ225" s="37"/>
      <c r="PLA225" s="37"/>
      <c r="PLB225" s="37"/>
      <c r="PLC225" s="37"/>
      <c r="PLD225" s="37"/>
      <c r="PLE225" s="37"/>
      <c r="PLF225" s="37"/>
      <c r="PLG225" s="37"/>
      <c r="PLH225" s="37"/>
      <c r="PLI225" s="37"/>
      <c r="PLJ225" s="37"/>
      <c r="PLK225" s="37"/>
      <c r="PLL225" s="37"/>
      <c r="PLM225" s="37"/>
      <c r="PLN225" s="37"/>
      <c r="PLO225" s="37"/>
      <c r="PLP225" s="37"/>
      <c r="PLQ225" s="37"/>
      <c r="PLR225" s="37"/>
      <c r="PLS225" s="37"/>
      <c r="PLT225" s="37"/>
      <c r="PLU225" s="37"/>
      <c r="PLV225" s="37"/>
      <c r="PLW225" s="37"/>
      <c r="PLX225" s="37"/>
      <c r="PLY225" s="37"/>
      <c r="PLZ225" s="37"/>
      <c r="PMA225" s="37"/>
      <c r="PMB225" s="37"/>
      <c r="PMC225" s="37"/>
      <c r="PMD225" s="37"/>
      <c r="PME225" s="37"/>
      <c r="PMF225" s="37"/>
      <c r="PMG225" s="37"/>
      <c r="PMH225" s="37"/>
      <c r="PMI225" s="37"/>
      <c r="PMJ225" s="37"/>
      <c r="PMK225" s="37"/>
      <c r="PML225" s="37"/>
      <c r="PMM225" s="37"/>
      <c r="PMN225" s="37"/>
      <c r="PMO225" s="37"/>
      <c r="PMP225" s="37"/>
      <c r="PMQ225" s="37"/>
      <c r="PMR225" s="37"/>
      <c r="PMS225" s="37"/>
      <c r="PMT225" s="37"/>
      <c r="PMU225" s="37"/>
      <c r="PMV225" s="37"/>
      <c r="PMW225" s="37"/>
      <c r="PMX225" s="37"/>
      <c r="PMY225" s="37"/>
      <c r="PMZ225" s="37"/>
      <c r="PNA225" s="37"/>
      <c r="PNB225" s="37"/>
      <c r="PNC225" s="37"/>
      <c r="PND225" s="37"/>
      <c r="PNE225" s="37"/>
      <c r="PNF225" s="37"/>
      <c r="PNG225" s="37"/>
      <c r="PNH225" s="37"/>
      <c r="PNI225" s="37"/>
      <c r="PNJ225" s="37"/>
      <c r="PNK225" s="37"/>
      <c r="PNL225" s="37"/>
      <c r="PNM225" s="37"/>
      <c r="PNN225" s="37"/>
      <c r="PNO225" s="37"/>
      <c r="PNP225" s="37"/>
      <c r="PNQ225" s="37"/>
      <c r="PNR225" s="37"/>
      <c r="PNS225" s="37"/>
      <c r="PNT225" s="37"/>
      <c r="PNU225" s="37"/>
      <c r="PNV225" s="37"/>
      <c r="PNW225" s="37"/>
      <c r="PNX225" s="37"/>
      <c r="PNY225" s="37"/>
      <c r="PNZ225" s="37"/>
      <c r="POA225" s="37"/>
      <c r="POB225" s="37"/>
      <c r="POC225" s="37"/>
      <c r="POD225" s="37"/>
      <c r="POE225" s="37"/>
      <c r="POF225" s="37"/>
      <c r="POG225" s="37"/>
      <c r="POH225" s="37"/>
      <c r="POI225" s="37"/>
      <c r="POJ225" s="37"/>
      <c r="POK225" s="37"/>
      <c r="POL225" s="37"/>
      <c r="POM225" s="37"/>
      <c r="PON225" s="37"/>
      <c r="POO225" s="37"/>
      <c r="POP225" s="37"/>
      <c r="POQ225" s="37"/>
      <c r="POR225" s="37"/>
      <c r="POS225" s="37"/>
      <c r="POT225" s="37"/>
      <c r="POU225" s="37"/>
      <c r="POV225" s="37"/>
      <c r="POW225" s="37"/>
      <c r="POX225" s="37"/>
      <c r="POY225" s="37"/>
      <c r="POZ225" s="37"/>
      <c r="PPA225" s="37"/>
      <c r="PPB225" s="37"/>
      <c r="PPC225" s="37"/>
      <c r="PPD225" s="37"/>
      <c r="PPE225" s="37"/>
      <c r="PPF225" s="37"/>
      <c r="PPG225" s="37"/>
      <c r="PPH225" s="37"/>
      <c r="PPI225" s="37"/>
      <c r="PPJ225" s="37"/>
      <c r="PPK225" s="37"/>
      <c r="PPL225" s="37"/>
      <c r="PPM225" s="37"/>
      <c r="PPN225" s="37"/>
      <c r="PPO225" s="37"/>
      <c r="PPP225" s="37"/>
      <c r="PPQ225" s="37"/>
      <c r="PPR225" s="37"/>
      <c r="PPS225" s="37"/>
      <c r="PPT225" s="37"/>
      <c r="PPU225" s="37"/>
      <c r="PPV225" s="37"/>
      <c r="PPW225" s="37"/>
      <c r="PPX225" s="37"/>
      <c r="PPY225" s="37"/>
      <c r="PPZ225" s="37"/>
      <c r="PQA225" s="37"/>
      <c r="PQB225" s="37"/>
      <c r="PQC225" s="37"/>
      <c r="PQD225" s="37"/>
      <c r="PQE225" s="37"/>
      <c r="PQF225" s="37"/>
      <c r="PQG225" s="37"/>
      <c r="PQH225" s="37"/>
      <c r="PQI225" s="37"/>
      <c r="PQJ225" s="37"/>
      <c r="PQK225" s="37"/>
      <c r="PQL225" s="37"/>
      <c r="PQM225" s="37"/>
      <c r="PQN225" s="37"/>
      <c r="PQO225" s="37"/>
      <c r="PQP225" s="37"/>
      <c r="PQQ225" s="37"/>
      <c r="PQR225" s="37"/>
      <c r="PQS225" s="37"/>
      <c r="PQT225" s="37"/>
      <c r="PQU225" s="37"/>
      <c r="PQV225" s="37"/>
      <c r="PQW225" s="37"/>
      <c r="PQX225" s="37"/>
      <c r="PQY225" s="37"/>
      <c r="PQZ225" s="37"/>
      <c r="PRA225" s="37"/>
      <c r="PRB225" s="37"/>
      <c r="PRC225" s="37"/>
      <c r="PRD225" s="37"/>
      <c r="PRE225" s="37"/>
      <c r="PRF225" s="37"/>
      <c r="PRG225" s="37"/>
      <c r="PRH225" s="37"/>
      <c r="PRI225" s="37"/>
      <c r="PRJ225" s="37"/>
      <c r="PRK225" s="37"/>
      <c r="PRL225" s="37"/>
      <c r="PRM225" s="37"/>
      <c r="PRN225" s="37"/>
      <c r="PRO225" s="37"/>
      <c r="PRP225" s="37"/>
      <c r="PRQ225" s="37"/>
      <c r="PRR225" s="37"/>
      <c r="PRS225" s="37"/>
      <c r="PRT225" s="37"/>
      <c r="PRU225" s="37"/>
      <c r="PRV225" s="37"/>
      <c r="PRW225" s="37"/>
      <c r="PRX225" s="37"/>
      <c r="PRY225" s="37"/>
      <c r="PRZ225" s="37"/>
      <c r="PSA225" s="37"/>
      <c r="PSB225" s="37"/>
      <c r="PSC225" s="37"/>
      <c r="PSD225" s="37"/>
      <c r="PSE225" s="37"/>
      <c r="PSF225" s="37"/>
      <c r="PSG225" s="37"/>
      <c r="PSH225" s="37"/>
      <c r="PSI225" s="37"/>
      <c r="PSJ225" s="37"/>
      <c r="PSK225" s="37"/>
      <c r="PSL225" s="37"/>
      <c r="PSM225" s="37"/>
      <c r="PSN225" s="37"/>
      <c r="PSO225" s="37"/>
      <c r="PSP225" s="37"/>
      <c r="PSQ225" s="37"/>
      <c r="PSR225" s="37"/>
      <c r="PSS225" s="37"/>
      <c r="PST225" s="37"/>
      <c r="PSU225" s="37"/>
      <c r="PSV225" s="37"/>
      <c r="PSW225" s="37"/>
      <c r="PSX225" s="37"/>
      <c r="PSY225" s="37"/>
      <c r="PSZ225" s="37"/>
      <c r="PTA225" s="37"/>
      <c r="PTB225" s="37"/>
      <c r="PTC225" s="37"/>
      <c r="PTD225" s="37"/>
      <c r="PTE225" s="37"/>
      <c r="PTF225" s="37"/>
      <c r="PTG225" s="37"/>
      <c r="PTH225" s="37"/>
      <c r="PTI225" s="37"/>
      <c r="PTJ225" s="37"/>
      <c r="PTK225" s="37"/>
      <c r="PTL225" s="37"/>
      <c r="PTM225" s="37"/>
      <c r="PTN225" s="37"/>
      <c r="PTO225" s="37"/>
      <c r="PTP225" s="37"/>
      <c r="PTQ225" s="37"/>
      <c r="PTR225" s="37"/>
      <c r="PTS225" s="37"/>
      <c r="PTT225" s="37"/>
      <c r="PTU225" s="37"/>
      <c r="PTV225" s="37"/>
      <c r="PTW225" s="37"/>
      <c r="PTX225" s="37"/>
      <c r="PTY225" s="37"/>
      <c r="PTZ225" s="37"/>
      <c r="PUA225" s="37"/>
      <c r="PUB225" s="37"/>
      <c r="PUC225" s="37"/>
      <c r="PUD225" s="37"/>
      <c r="PUE225" s="37"/>
      <c r="PUF225" s="37"/>
      <c r="PUG225" s="37"/>
      <c r="PUH225" s="37"/>
      <c r="PUI225" s="37"/>
      <c r="PUJ225" s="37"/>
      <c r="PUK225" s="37"/>
      <c r="PUL225" s="37"/>
      <c r="PUM225" s="37"/>
      <c r="PUN225" s="37"/>
      <c r="PUO225" s="37"/>
      <c r="PUP225" s="37"/>
      <c r="PUQ225" s="37"/>
      <c r="PUR225" s="37"/>
      <c r="PUS225" s="37"/>
      <c r="PUT225" s="37"/>
      <c r="PUU225" s="37"/>
      <c r="PUV225" s="37"/>
      <c r="PUW225" s="37"/>
      <c r="PUX225" s="37"/>
      <c r="PUY225" s="37"/>
      <c r="PUZ225" s="37"/>
      <c r="PVA225" s="37"/>
      <c r="PVB225" s="37"/>
      <c r="PVC225" s="37"/>
      <c r="PVD225" s="37"/>
      <c r="PVE225" s="37"/>
      <c r="PVF225" s="37"/>
      <c r="PVG225" s="37"/>
      <c r="PVH225" s="37"/>
      <c r="PVI225" s="37"/>
      <c r="PVJ225" s="37"/>
      <c r="PVK225" s="37"/>
      <c r="PVL225" s="37"/>
      <c r="PVM225" s="37"/>
      <c r="PVN225" s="37"/>
      <c r="PVO225" s="37"/>
      <c r="PVP225" s="37"/>
      <c r="PVQ225" s="37"/>
      <c r="PVR225" s="37"/>
      <c r="PVS225" s="37"/>
      <c r="PVT225" s="37"/>
      <c r="PVU225" s="37"/>
      <c r="PVV225" s="37"/>
      <c r="PVW225" s="37"/>
      <c r="PVX225" s="37"/>
      <c r="PVY225" s="37"/>
      <c r="PVZ225" s="37"/>
      <c r="PWA225" s="37"/>
      <c r="PWB225" s="37"/>
      <c r="PWC225" s="37"/>
      <c r="PWD225" s="37"/>
      <c r="PWE225" s="37"/>
      <c r="PWF225" s="37"/>
      <c r="PWG225" s="37"/>
      <c r="PWH225" s="37"/>
      <c r="PWI225" s="37"/>
      <c r="PWJ225" s="37"/>
      <c r="PWK225" s="37"/>
      <c r="PWL225" s="37"/>
      <c r="PWM225" s="37"/>
      <c r="PWN225" s="37"/>
      <c r="PWO225" s="37"/>
      <c r="PWP225" s="37"/>
      <c r="PWQ225" s="37"/>
      <c r="PWR225" s="37"/>
      <c r="PWS225" s="37"/>
      <c r="PWT225" s="37"/>
      <c r="PWU225" s="37"/>
      <c r="PWV225" s="37"/>
      <c r="PWW225" s="37"/>
      <c r="PWX225" s="37"/>
      <c r="PWY225" s="37"/>
      <c r="PWZ225" s="37"/>
      <c r="PXA225" s="37"/>
      <c r="PXB225" s="37"/>
      <c r="PXC225" s="37"/>
      <c r="PXD225" s="37"/>
      <c r="PXE225" s="37"/>
      <c r="PXF225" s="37"/>
      <c r="PXG225" s="37"/>
      <c r="PXH225" s="37"/>
      <c r="PXI225" s="37"/>
      <c r="PXJ225" s="37"/>
      <c r="PXK225" s="37"/>
      <c r="PXL225" s="37"/>
      <c r="PXM225" s="37"/>
      <c r="PXN225" s="37"/>
      <c r="PXO225" s="37"/>
      <c r="PXP225" s="37"/>
      <c r="PXQ225" s="37"/>
      <c r="PXR225" s="37"/>
      <c r="PXS225" s="37"/>
      <c r="PXT225" s="37"/>
      <c r="PXU225" s="37"/>
      <c r="PXV225" s="37"/>
      <c r="PXW225" s="37"/>
      <c r="PXX225" s="37"/>
      <c r="PXY225" s="37"/>
      <c r="PXZ225" s="37"/>
      <c r="PYA225" s="37"/>
      <c r="PYB225" s="37"/>
      <c r="PYC225" s="37"/>
      <c r="PYD225" s="37"/>
      <c r="PYE225" s="37"/>
      <c r="PYF225" s="37"/>
      <c r="PYG225" s="37"/>
      <c r="PYH225" s="37"/>
      <c r="PYI225" s="37"/>
      <c r="PYJ225" s="37"/>
      <c r="PYK225" s="37"/>
      <c r="PYL225" s="37"/>
      <c r="PYM225" s="37"/>
      <c r="PYN225" s="37"/>
      <c r="PYO225" s="37"/>
      <c r="PYP225" s="37"/>
      <c r="PYQ225" s="37"/>
      <c r="PYR225" s="37"/>
      <c r="PYS225" s="37"/>
      <c r="PYT225" s="37"/>
      <c r="PYU225" s="37"/>
      <c r="PYV225" s="37"/>
      <c r="PYW225" s="37"/>
      <c r="PYX225" s="37"/>
      <c r="PYY225" s="37"/>
      <c r="PYZ225" s="37"/>
      <c r="PZA225" s="37"/>
      <c r="PZB225" s="37"/>
      <c r="PZC225" s="37"/>
      <c r="PZD225" s="37"/>
      <c r="PZE225" s="37"/>
      <c r="PZF225" s="37"/>
      <c r="PZG225" s="37"/>
      <c r="PZH225" s="37"/>
      <c r="PZI225" s="37"/>
      <c r="PZJ225" s="37"/>
      <c r="PZK225" s="37"/>
      <c r="PZL225" s="37"/>
      <c r="PZM225" s="37"/>
      <c r="PZN225" s="37"/>
      <c r="PZO225" s="37"/>
      <c r="PZP225" s="37"/>
      <c r="PZQ225" s="37"/>
      <c r="PZR225" s="37"/>
      <c r="PZS225" s="37"/>
      <c r="PZT225" s="37"/>
      <c r="PZU225" s="37"/>
      <c r="PZV225" s="37"/>
      <c r="PZW225" s="37"/>
      <c r="PZX225" s="37"/>
      <c r="PZY225" s="37"/>
      <c r="PZZ225" s="37"/>
      <c r="QAA225" s="37"/>
      <c r="QAB225" s="37"/>
      <c r="QAC225" s="37"/>
      <c r="QAD225" s="37"/>
      <c r="QAE225" s="37"/>
      <c r="QAF225" s="37"/>
      <c r="QAG225" s="37"/>
      <c r="QAH225" s="37"/>
      <c r="QAI225" s="37"/>
      <c r="QAJ225" s="37"/>
      <c r="QAK225" s="37"/>
      <c r="QAL225" s="37"/>
      <c r="QAM225" s="37"/>
      <c r="QAN225" s="37"/>
      <c r="QAO225" s="37"/>
      <c r="QAP225" s="37"/>
      <c r="QAQ225" s="37"/>
      <c r="QAR225" s="37"/>
      <c r="QAS225" s="37"/>
      <c r="QAT225" s="37"/>
      <c r="QAU225" s="37"/>
      <c r="QAV225" s="37"/>
      <c r="QAW225" s="37"/>
      <c r="QAX225" s="37"/>
      <c r="QAY225" s="37"/>
      <c r="QAZ225" s="37"/>
      <c r="QBA225" s="37"/>
      <c r="QBB225" s="37"/>
      <c r="QBC225" s="37"/>
      <c r="QBD225" s="37"/>
      <c r="QBE225" s="37"/>
      <c r="QBF225" s="37"/>
      <c r="QBG225" s="37"/>
      <c r="QBH225" s="37"/>
      <c r="QBI225" s="37"/>
      <c r="QBJ225" s="37"/>
      <c r="QBK225" s="37"/>
      <c r="QBL225" s="37"/>
      <c r="QBM225" s="37"/>
      <c r="QBN225" s="37"/>
      <c r="QBO225" s="37"/>
      <c r="QBP225" s="37"/>
      <c r="QBQ225" s="37"/>
      <c r="QBR225" s="37"/>
      <c r="QBS225" s="37"/>
      <c r="QBT225" s="37"/>
      <c r="QBU225" s="37"/>
      <c r="QBV225" s="37"/>
      <c r="QBW225" s="37"/>
      <c r="QBX225" s="37"/>
      <c r="QBY225" s="37"/>
      <c r="QBZ225" s="37"/>
      <c r="QCA225" s="37"/>
      <c r="QCB225" s="37"/>
      <c r="QCC225" s="37"/>
      <c r="QCD225" s="37"/>
      <c r="QCE225" s="37"/>
      <c r="QCF225" s="37"/>
      <c r="QCG225" s="37"/>
      <c r="QCH225" s="37"/>
      <c r="QCI225" s="37"/>
      <c r="QCJ225" s="37"/>
      <c r="QCK225" s="37"/>
      <c r="QCL225" s="37"/>
      <c r="QCM225" s="37"/>
      <c r="QCN225" s="37"/>
      <c r="QCO225" s="37"/>
      <c r="QCP225" s="37"/>
      <c r="QCQ225" s="37"/>
      <c r="QCR225" s="37"/>
      <c r="QCS225" s="37"/>
      <c r="QCT225" s="37"/>
      <c r="QCU225" s="37"/>
      <c r="QCV225" s="37"/>
      <c r="QCW225" s="37"/>
      <c r="QCX225" s="37"/>
      <c r="QCY225" s="37"/>
      <c r="QCZ225" s="37"/>
      <c r="QDA225" s="37"/>
      <c r="QDB225" s="37"/>
      <c r="QDC225" s="37"/>
      <c r="QDD225" s="37"/>
      <c r="QDE225" s="37"/>
      <c r="QDF225" s="37"/>
      <c r="QDG225" s="37"/>
      <c r="QDH225" s="37"/>
      <c r="QDI225" s="37"/>
      <c r="QDJ225" s="37"/>
      <c r="QDK225" s="37"/>
      <c r="QDL225" s="37"/>
      <c r="QDM225" s="37"/>
      <c r="QDN225" s="37"/>
      <c r="QDO225" s="37"/>
      <c r="QDP225" s="37"/>
      <c r="QDQ225" s="37"/>
      <c r="QDR225" s="37"/>
      <c r="QDS225" s="37"/>
      <c r="QDT225" s="37"/>
      <c r="QDU225" s="37"/>
      <c r="QDV225" s="37"/>
      <c r="QDW225" s="37"/>
      <c r="QDX225" s="37"/>
      <c r="QDY225" s="37"/>
      <c r="QDZ225" s="37"/>
      <c r="QEA225" s="37"/>
      <c r="QEB225" s="37"/>
      <c r="QEC225" s="37"/>
      <c r="QED225" s="37"/>
      <c r="QEE225" s="37"/>
      <c r="QEF225" s="37"/>
      <c r="QEG225" s="37"/>
      <c r="QEH225" s="37"/>
      <c r="QEI225" s="37"/>
      <c r="QEJ225" s="37"/>
      <c r="QEK225" s="37"/>
      <c r="QEL225" s="37"/>
      <c r="QEM225" s="37"/>
      <c r="QEN225" s="37"/>
      <c r="QEO225" s="37"/>
      <c r="QEP225" s="37"/>
      <c r="QEQ225" s="37"/>
      <c r="QER225" s="37"/>
      <c r="QES225" s="37"/>
      <c r="QET225" s="37"/>
      <c r="QEU225" s="37"/>
      <c r="QEV225" s="37"/>
      <c r="QEW225" s="37"/>
      <c r="QEX225" s="37"/>
      <c r="QEY225" s="37"/>
      <c r="QEZ225" s="37"/>
      <c r="QFA225" s="37"/>
      <c r="QFB225" s="37"/>
      <c r="QFC225" s="37"/>
      <c r="QFD225" s="37"/>
      <c r="QFE225" s="37"/>
      <c r="QFF225" s="37"/>
      <c r="QFG225" s="37"/>
      <c r="QFH225" s="37"/>
      <c r="QFI225" s="37"/>
      <c r="QFJ225" s="37"/>
      <c r="QFK225" s="37"/>
      <c r="QFL225" s="37"/>
      <c r="QFM225" s="37"/>
      <c r="QFN225" s="37"/>
      <c r="QFO225" s="37"/>
      <c r="QFP225" s="37"/>
      <c r="QFQ225" s="37"/>
      <c r="QFR225" s="37"/>
      <c r="QFS225" s="37"/>
      <c r="QFT225" s="37"/>
      <c r="QFU225" s="37"/>
      <c r="QFV225" s="37"/>
      <c r="QFW225" s="37"/>
      <c r="QFX225" s="37"/>
      <c r="QFY225" s="37"/>
      <c r="QFZ225" s="37"/>
      <c r="QGA225" s="37"/>
      <c r="QGB225" s="37"/>
      <c r="QGC225" s="37"/>
      <c r="QGD225" s="37"/>
      <c r="QGE225" s="37"/>
      <c r="QGF225" s="37"/>
      <c r="QGG225" s="37"/>
      <c r="QGH225" s="37"/>
      <c r="QGI225" s="37"/>
      <c r="QGJ225" s="37"/>
      <c r="QGK225" s="37"/>
      <c r="QGL225" s="37"/>
      <c r="QGM225" s="37"/>
      <c r="QGN225" s="37"/>
      <c r="QGO225" s="37"/>
      <c r="QGP225" s="37"/>
      <c r="QGQ225" s="37"/>
      <c r="QGR225" s="37"/>
      <c r="QGS225" s="37"/>
      <c r="QGT225" s="37"/>
      <c r="QGU225" s="37"/>
      <c r="QGV225" s="37"/>
      <c r="QGW225" s="37"/>
      <c r="QGX225" s="37"/>
      <c r="QGY225" s="37"/>
      <c r="QGZ225" s="37"/>
      <c r="QHA225" s="37"/>
      <c r="QHB225" s="37"/>
      <c r="QHC225" s="37"/>
      <c r="QHD225" s="37"/>
      <c r="QHE225" s="37"/>
      <c r="QHF225" s="37"/>
      <c r="QHG225" s="37"/>
      <c r="QHH225" s="37"/>
      <c r="QHI225" s="37"/>
      <c r="QHJ225" s="37"/>
      <c r="QHK225" s="37"/>
      <c r="QHL225" s="37"/>
      <c r="QHM225" s="37"/>
      <c r="QHN225" s="37"/>
      <c r="QHO225" s="37"/>
      <c r="QHP225" s="37"/>
      <c r="QHQ225" s="37"/>
      <c r="QHR225" s="37"/>
      <c r="QHS225" s="37"/>
      <c r="QHT225" s="37"/>
      <c r="QHU225" s="37"/>
      <c r="QHV225" s="37"/>
      <c r="QHW225" s="37"/>
      <c r="QHX225" s="37"/>
      <c r="QHY225" s="37"/>
      <c r="QHZ225" s="37"/>
      <c r="QIA225" s="37"/>
      <c r="QIB225" s="37"/>
      <c r="QIC225" s="37"/>
      <c r="QID225" s="37"/>
      <c r="QIE225" s="37"/>
      <c r="QIF225" s="37"/>
      <c r="QIG225" s="37"/>
      <c r="QIH225" s="37"/>
      <c r="QII225" s="37"/>
      <c r="QIJ225" s="37"/>
      <c r="QIK225" s="37"/>
      <c r="QIL225" s="37"/>
      <c r="QIM225" s="37"/>
      <c r="QIN225" s="37"/>
      <c r="QIO225" s="37"/>
      <c r="QIP225" s="37"/>
      <c r="QIQ225" s="37"/>
      <c r="QIR225" s="37"/>
      <c r="QIS225" s="37"/>
      <c r="QIT225" s="37"/>
      <c r="QIU225" s="37"/>
      <c r="QIV225" s="37"/>
      <c r="QIW225" s="37"/>
      <c r="QIX225" s="37"/>
      <c r="QIY225" s="37"/>
      <c r="QIZ225" s="37"/>
      <c r="QJA225" s="37"/>
      <c r="QJB225" s="37"/>
      <c r="QJC225" s="37"/>
      <c r="QJD225" s="37"/>
      <c r="QJE225" s="37"/>
      <c r="QJF225" s="37"/>
      <c r="QJG225" s="37"/>
      <c r="QJH225" s="37"/>
      <c r="QJI225" s="37"/>
      <c r="QJJ225" s="37"/>
      <c r="QJK225" s="37"/>
      <c r="QJL225" s="37"/>
      <c r="QJM225" s="37"/>
      <c r="QJN225" s="37"/>
      <c r="QJO225" s="37"/>
      <c r="QJP225" s="37"/>
      <c r="QJQ225" s="37"/>
      <c r="QJR225" s="37"/>
      <c r="QJS225" s="37"/>
      <c r="QJT225" s="37"/>
      <c r="QJU225" s="37"/>
      <c r="QJV225" s="37"/>
      <c r="QJW225" s="37"/>
      <c r="QJX225" s="37"/>
      <c r="QJY225" s="37"/>
      <c r="QJZ225" s="37"/>
      <c r="QKA225" s="37"/>
      <c r="QKB225" s="37"/>
      <c r="QKC225" s="37"/>
      <c r="QKD225" s="37"/>
      <c r="QKE225" s="37"/>
      <c r="QKF225" s="37"/>
      <c r="QKG225" s="37"/>
      <c r="QKH225" s="37"/>
      <c r="QKI225" s="37"/>
      <c r="QKJ225" s="37"/>
      <c r="QKK225" s="37"/>
      <c r="QKL225" s="37"/>
      <c r="QKM225" s="37"/>
      <c r="QKN225" s="37"/>
      <c r="QKO225" s="37"/>
      <c r="QKP225" s="37"/>
      <c r="QKQ225" s="37"/>
      <c r="QKR225" s="37"/>
      <c r="QKS225" s="37"/>
      <c r="QKT225" s="37"/>
      <c r="QKU225" s="37"/>
      <c r="QKV225" s="37"/>
      <c r="QKW225" s="37"/>
      <c r="QKX225" s="37"/>
      <c r="QKY225" s="37"/>
      <c r="QKZ225" s="37"/>
      <c r="QLA225" s="37"/>
      <c r="QLB225" s="37"/>
      <c r="QLC225" s="37"/>
      <c r="QLD225" s="37"/>
      <c r="QLE225" s="37"/>
      <c r="QLF225" s="37"/>
      <c r="QLG225" s="37"/>
      <c r="QLH225" s="37"/>
      <c r="QLI225" s="37"/>
      <c r="QLJ225" s="37"/>
      <c r="QLK225" s="37"/>
      <c r="QLL225" s="37"/>
      <c r="QLM225" s="37"/>
      <c r="QLN225" s="37"/>
      <c r="QLO225" s="37"/>
      <c r="QLP225" s="37"/>
      <c r="QLQ225" s="37"/>
      <c r="QLR225" s="37"/>
      <c r="QLS225" s="37"/>
      <c r="QLT225" s="37"/>
      <c r="QLU225" s="37"/>
      <c r="QLV225" s="37"/>
      <c r="QLW225" s="37"/>
      <c r="QLX225" s="37"/>
      <c r="QLY225" s="37"/>
      <c r="QLZ225" s="37"/>
      <c r="QMA225" s="37"/>
      <c r="QMB225" s="37"/>
      <c r="QMC225" s="37"/>
      <c r="QMD225" s="37"/>
      <c r="QME225" s="37"/>
      <c r="QMF225" s="37"/>
      <c r="QMG225" s="37"/>
      <c r="QMH225" s="37"/>
      <c r="QMI225" s="37"/>
      <c r="QMJ225" s="37"/>
      <c r="QMK225" s="37"/>
      <c r="QML225" s="37"/>
      <c r="QMM225" s="37"/>
      <c r="QMN225" s="37"/>
      <c r="QMO225" s="37"/>
      <c r="QMP225" s="37"/>
      <c r="QMQ225" s="37"/>
      <c r="QMR225" s="37"/>
      <c r="QMS225" s="37"/>
      <c r="QMT225" s="37"/>
      <c r="QMU225" s="37"/>
      <c r="QMV225" s="37"/>
      <c r="QMW225" s="37"/>
      <c r="QMX225" s="37"/>
      <c r="QMY225" s="37"/>
      <c r="QMZ225" s="37"/>
      <c r="QNA225" s="37"/>
      <c r="QNB225" s="37"/>
      <c r="QNC225" s="37"/>
      <c r="QND225" s="37"/>
      <c r="QNE225" s="37"/>
      <c r="QNF225" s="37"/>
      <c r="QNG225" s="37"/>
      <c r="QNH225" s="37"/>
      <c r="QNI225" s="37"/>
      <c r="QNJ225" s="37"/>
      <c r="QNK225" s="37"/>
      <c r="QNL225" s="37"/>
      <c r="QNM225" s="37"/>
      <c r="QNN225" s="37"/>
      <c r="QNO225" s="37"/>
      <c r="QNP225" s="37"/>
      <c r="QNQ225" s="37"/>
      <c r="QNR225" s="37"/>
      <c r="QNS225" s="37"/>
      <c r="QNT225" s="37"/>
      <c r="QNU225" s="37"/>
      <c r="QNV225" s="37"/>
      <c r="QNW225" s="37"/>
      <c r="QNX225" s="37"/>
      <c r="QNY225" s="37"/>
      <c r="QNZ225" s="37"/>
      <c r="QOA225" s="37"/>
      <c r="QOB225" s="37"/>
      <c r="QOC225" s="37"/>
      <c r="QOD225" s="37"/>
      <c r="QOE225" s="37"/>
      <c r="QOF225" s="37"/>
      <c r="QOG225" s="37"/>
      <c r="QOH225" s="37"/>
      <c r="QOI225" s="37"/>
      <c r="QOJ225" s="37"/>
      <c r="QOK225" s="37"/>
      <c r="QOL225" s="37"/>
      <c r="QOM225" s="37"/>
      <c r="QON225" s="37"/>
      <c r="QOO225" s="37"/>
      <c r="QOP225" s="37"/>
      <c r="QOQ225" s="37"/>
      <c r="QOR225" s="37"/>
      <c r="QOS225" s="37"/>
      <c r="QOT225" s="37"/>
      <c r="QOU225" s="37"/>
      <c r="QOV225" s="37"/>
      <c r="QOW225" s="37"/>
      <c r="QOX225" s="37"/>
      <c r="QOY225" s="37"/>
      <c r="QOZ225" s="37"/>
      <c r="QPA225" s="37"/>
      <c r="QPB225" s="37"/>
      <c r="QPC225" s="37"/>
      <c r="QPD225" s="37"/>
      <c r="QPE225" s="37"/>
      <c r="QPF225" s="37"/>
      <c r="QPG225" s="37"/>
      <c r="QPH225" s="37"/>
      <c r="QPI225" s="37"/>
      <c r="QPJ225" s="37"/>
      <c r="QPK225" s="37"/>
      <c r="QPL225" s="37"/>
      <c r="QPM225" s="37"/>
      <c r="QPN225" s="37"/>
      <c r="QPO225" s="37"/>
      <c r="QPP225" s="37"/>
      <c r="QPQ225" s="37"/>
      <c r="QPR225" s="37"/>
      <c r="QPS225" s="37"/>
      <c r="QPT225" s="37"/>
      <c r="QPU225" s="37"/>
      <c r="QPV225" s="37"/>
      <c r="QPW225" s="37"/>
      <c r="QPX225" s="37"/>
      <c r="QPY225" s="37"/>
      <c r="QPZ225" s="37"/>
      <c r="QQA225" s="37"/>
      <c r="QQB225" s="37"/>
      <c r="QQC225" s="37"/>
      <c r="QQD225" s="37"/>
      <c r="QQE225" s="37"/>
      <c r="QQF225" s="37"/>
      <c r="QQG225" s="37"/>
      <c r="QQH225" s="37"/>
      <c r="QQI225" s="37"/>
      <c r="QQJ225" s="37"/>
      <c r="QQK225" s="37"/>
      <c r="QQL225" s="37"/>
      <c r="QQM225" s="37"/>
      <c r="QQN225" s="37"/>
      <c r="QQO225" s="37"/>
      <c r="QQP225" s="37"/>
      <c r="QQQ225" s="37"/>
      <c r="QQR225" s="37"/>
      <c r="QQS225" s="37"/>
      <c r="QQT225" s="37"/>
      <c r="QQU225" s="37"/>
      <c r="QQV225" s="37"/>
      <c r="QQW225" s="37"/>
      <c r="QQX225" s="37"/>
      <c r="QQY225" s="37"/>
      <c r="QQZ225" s="37"/>
      <c r="QRA225" s="37"/>
      <c r="QRB225" s="37"/>
      <c r="QRC225" s="37"/>
      <c r="QRD225" s="37"/>
      <c r="QRE225" s="37"/>
      <c r="QRF225" s="37"/>
      <c r="QRG225" s="37"/>
      <c r="QRH225" s="37"/>
      <c r="QRI225" s="37"/>
      <c r="QRJ225" s="37"/>
      <c r="QRK225" s="37"/>
      <c r="QRL225" s="37"/>
      <c r="QRM225" s="37"/>
      <c r="QRN225" s="37"/>
      <c r="QRO225" s="37"/>
      <c r="QRP225" s="37"/>
      <c r="QRQ225" s="37"/>
      <c r="QRR225" s="37"/>
      <c r="QRS225" s="37"/>
      <c r="QRT225" s="37"/>
      <c r="QRU225" s="37"/>
      <c r="QRV225" s="37"/>
      <c r="QRW225" s="37"/>
      <c r="QRX225" s="37"/>
      <c r="QRY225" s="37"/>
      <c r="QRZ225" s="37"/>
      <c r="QSA225" s="37"/>
      <c r="QSB225" s="37"/>
      <c r="QSC225" s="37"/>
      <c r="QSD225" s="37"/>
      <c r="QSE225" s="37"/>
      <c r="QSF225" s="37"/>
      <c r="QSG225" s="37"/>
      <c r="QSH225" s="37"/>
      <c r="QSI225" s="37"/>
      <c r="QSJ225" s="37"/>
      <c r="QSK225" s="37"/>
      <c r="QSL225" s="37"/>
      <c r="QSM225" s="37"/>
      <c r="QSN225" s="37"/>
      <c r="QSO225" s="37"/>
      <c r="QSP225" s="37"/>
      <c r="QSQ225" s="37"/>
      <c r="QSR225" s="37"/>
      <c r="QSS225" s="37"/>
      <c r="QST225" s="37"/>
      <c r="QSU225" s="37"/>
      <c r="QSV225" s="37"/>
      <c r="QSW225" s="37"/>
      <c r="QSX225" s="37"/>
      <c r="QSY225" s="37"/>
      <c r="QSZ225" s="37"/>
      <c r="QTA225" s="37"/>
      <c r="QTB225" s="37"/>
      <c r="QTC225" s="37"/>
      <c r="QTD225" s="37"/>
      <c r="QTE225" s="37"/>
      <c r="QTF225" s="37"/>
      <c r="QTG225" s="37"/>
      <c r="QTH225" s="37"/>
      <c r="QTI225" s="37"/>
      <c r="QTJ225" s="37"/>
      <c r="QTK225" s="37"/>
      <c r="QTL225" s="37"/>
      <c r="QTM225" s="37"/>
      <c r="QTN225" s="37"/>
      <c r="QTO225" s="37"/>
      <c r="QTP225" s="37"/>
      <c r="QTQ225" s="37"/>
      <c r="QTR225" s="37"/>
      <c r="QTS225" s="37"/>
      <c r="QTT225" s="37"/>
      <c r="QTU225" s="37"/>
      <c r="QTV225" s="37"/>
      <c r="QTW225" s="37"/>
      <c r="QTX225" s="37"/>
      <c r="QTY225" s="37"/>
      <c r="QTZ225" s="37"/>
      <c r="QUA225" s="37"/>
      <c r="QUB225" s="37"/>
      <c r="QUC225" s="37"/>
      <c r="QUD225" s="37"/>
      <c r="QUE225" s="37"/>
      <c r="QUF225" s="37"/>
      <c r="QUG225" s="37"/>
      <c r="QUH225" s="37"/>
      <c r="QUI225" s="37"/>
      <c r="QUJ225" s="37"/>
      <c r="QUK225" s="37"/>
      <c r="QUL225" s="37"/>
      <c r="QUM225" s="37"/>
      <c r="QUN225" s="37"/>
      <c r="QUO225" s="37"/>
      <c r="QUP225" s="37"/>
      <c r="QUQ225" s="37"/>
      <c r="QUR225" s="37"/>
      <c r="QUS225" s="37"/>
      <c r="QUT225" s="37"/>
      <c r="QUU225" s="37"/>
      <c r="QUV225" s="37"/>
      <c r="QUW225" s="37"/>
      <c r="QUX225" s="37"/>
      <c r="QUY225" s="37"/>
      <c r="QUZ225" s="37"/>
      <c r="QVA225" s="37"/>
      <c r="QVB225" s="37"/>
      <c r="QVC225" s="37"/>
      <c r="QVD225" s="37"/>
      <c r="QVE225" s="37"/>
      <c r="QVF225" s="37"/>
      <c r="QVG225" s="37"/>
      <c r="QVH225" s="37"/>
      <c r="QVI225" s="37"/>
      <c r="QVJ225" s="37"/>
      <c r="QVK225" s="37"/>
      <c r="QVL225" s="37"/>
      <c r="QVM225" s="37"/>
      <c r="QVN225" s="37"/>
      <c r="QVO225" s="37"/>
      <c r="QVP225" s="37"/>
      <c r="QVQ225" s="37"/>
      <c r="QVR225" s="37"/>
      <c r="QVS225" s="37"/>
      <c r="QVT225" s="37"/>
      <c r="QVU225" s="37"/>
      <c r="QVV225" s="37"/>
      <c r="QVW225" s="37"/>
      <c r="QVX225" s="37"/>
      <c r="QVY225" s="37"/>
      <c r="QVZ225" s="37"/>
      <c r="QWA225" s="37"/>
      <c r="QWB225" s="37"/>
      <c r="QWC225" s="37"/>
      <c r="QWD225" s="37"/>
      <c r="QWE225" s="37"/>
      <c r="QWF225" s="37"/>
      <c r="QWG225" s="37"/>
      <c r="QWH225" s="37"/>
      <c r="QWI225" s="37"/>
      <c r="QWJ225" s="37"/>
      <c r="QWK225" s="37"/>
      <c r="QWL225" s="37"/>
      <c r="QWM225" s="37"/>
      <c r="QWN225" s="37"/>
      <c r="QWO225" s="37"/>
      <c r="QWP225" s="37"/>
      <c r="QWQ225" s="37"/>
      <c r="QWR225" s="37"/>
      <c r="QWS225" s="37"/>
      <c r="QWT225" s="37"/>
      <c r="QWU225" s="37"/>
      <c r="QWV225" s="37"/>
      <c r="QWW225" s="37"/>
      <c r="QWX225" s="37"/>
      <c r="QWY225" s="37"/>
      <c r="QWZ225" s="37"/>
      <c r="QXA225" s="37"/>
      <c r="QXB225" s="37"/>
      <c r="QXC225" s="37"/>
      <c r="QXD225" s="37"/>
      <c r="QXE225" s="37"/>
      <c r="QXF225" s="37"/>
      <c r="QXG225" s="37"/>
      <c r="QXH225" s="37"/>
      <c r="QXI225" s="37"/>
      <c r="QXJ225" s="37"/>
      <c r="QXK225" s="37"/>
      <c r="QXL225" s="37"/>
      <c r="QXM225" s="37"/>
      <c r="QXN225" s="37"/>
      <c r="QXO225" s="37"/>
      <c r="QXP225" s="37"/>
      <c r="QXQ225" s="37"/>
      <c r="QXR225" s="37"/>
      <c r="QXS225" s="37"/>
      <c r="QXT225" s="37"/>
      <c r="QXU225" s="37"/>
      <c r="QXV225" s="37"/>
      <c r="QXW225" s="37"/>
      <c r="QXX225" s="37"/>
      <c r="QXY225" s="37"/>
      <c r="QXZ225" s="37"/>
      <c r="QYA225" s="37"/>
      <c r="QYB225" s="37"/>
      <c r="QYC225" s="37"/>
      <c r="QYD225" s="37"/>
      <c r="QYE225" s="37"/>
      <c r="QYF225" s="37"/>
      <c r="QYG225" s="37"/>
      <c r="QYH225" s="37"/>
      <c r="QYI225" s="37"/>
      <c r="QYJ225" s="37"/>
      <c r="QYK225" s="37"/>
      <c r="QYL225" s="37"/>
      <c r="QYM225" s="37"/>
      <c r="QYN225" s="37"/>
      <c r="QYO225" s="37"/>
      <c r="QYP225" s="37"/>
      <c r="QYQ225" s="37"/>
      <c r="QYR225" s="37"/>
      <c r="QYS225" s="37"/>
      <c r="QYT225" s="37"/>
      <c r="QYU225" s="37"/>
      <c r="QYV225" s="37"/>
      <c r="QYW225" s="37"/>
      <c r="QYX225" s="37"/>
      <c r="QYY225" s="37"/>
      <c r="QYZ225" s="37"/>
      <c r="QZA225" s="37"/>
      <c r="QZB225" s="37"/>
      <c r="QZC225" s="37"/>
      <c r="QZD225" s="37"/>
      <c r="QZE225" s="37"/>
      <c r="QZF225" s="37"/>
      <c r="QZG225" s="37"/>
      <c r="QZH225" s="37"/>
      <c r="QZI225" s="37"/>
      <c r="QZJ225" s="37"/>
      <c r="QZK225" s="37"/>
      <c r="QZL225" s="37"/>
      <c r="QZM225" s="37"/>
      <c r="QZN225" s="37"/>
      <c r="QZO225" s="37"/>
      <c r="QZP225" s="37"/>
      <c r="QZQ225" s="37"/>
      <c r="QZR225" s="37"/>
      <c r="QZS225" s="37"/>
      <c r="QZT225" s="37"/>
      <c r="QZU225" s="37"/>
      <c r="QZV225" s="37"/>
      <c r="QZW225" s="37"/>
      <c r="QZX225" s="37"/>
      <c r="QZY225" s="37"/>
      <c r="QZZ225" s="37"/>
      <c r="RAA225" s="37"/>
      <c r="RAB225" s="37"/>
      <c r="RAC225" s="37"/>
      <c r="RAD225" s="37"/>
      <c r="RAE225" s="37"/>
      <c r="RAF225" s="37"/>
      <c r="RAG225" s="37"/>
      <c r="RAH225" s="37"/>
      <c r="RAI225" s="37"/>
      <c r="RAJ225" s="37"/>
      <c r="RAK225" s="37"/>
      <c r="RAL225" s="37"/>
      <c r="RAM225" s="37"/>
      <c r="RAN225" s="37"/>
      <c r="RAO225" s="37"/>
      <c r="RAP225" s="37"/>
      <c r="RAQ225" s="37"/>
      <c r="RAR225" s="37"/>
      <c r="RAS225" s="37"/>
      <c r="RAT225" s="37"/>
      <c r="RAU225" s="37"/>
      <c r="RAV225" s="37"/>
      <c r="RAW225" s="37"/>
      <c r="RAX225" s="37"/>
      <c r="RAY225" s="37"/>
      <c r="RAZ225" s="37"/>
      <c r="RBA225" s="37"/>
      <c r="RBB225" s="37"/>
      <c r="RBC225" s="37"/>
      <c r="RBD225" s="37"/>
      <c r="RBE225" s="37"/>
      <c r="RBF225" s="37"/>
      <c r="RBG225" s="37"/>
      <c r="RBH225" s="37"/>
      <c r="RBI225" s="37"/>
      <c r="RBJ225" s="37"/>
      <c r="RBK225" s="37"/>
      <c r="RBL225" s="37"/>
      <c r="RBM225" s="37"/>
      <c r="RBN225" s="37"/>
      <c r="RBO225" s="37"/>
      <c r="RBP225" s="37"/>
      <c r="RBQ225" s="37"/>
      <c r="RBR225" s="37"/>
      <c r="RBS225" s="37"/>
      <c r="RBT225" s="37"/>
      <c r="RBU225" s="37"/>
      <c r="RBV225" s="37"/>
      <c r="RBW225" s="37"/>
      <c r="RBX225" s="37"/>
      <c r="RBY225" s="37"/>
      <c r="RBZ225" s="37"/>
      <c r="RCA225" s="37"/>
      <c r="RCB225" s="37"/>
      <c r="RCC225" s="37"/>
      <c r="RCD225" s="37"/>
      <c r="RCE225" s="37"/>
      <c r="RCF225" s="37"/>
      <c r="RCG225" s="37"/>
      <c r="RCH225" s="37"/>
      <c r="RCI225" s="37"/>
      <c r="RCJ225" s="37"/>
      <c r="RCK225" s="37"/>
      <c r="RCL225" s="37"/>
      <c r="RCM225" s="37"/>
      <c r="RCN225" s="37"/>
      <c r="RCO225" s="37"/>
      <c r="RCP225" s="37"/>
      <c r="RCQ225" s="37"/>
      <c r="RCR225" s="37"/>
      <c r="RCS225" s="37"/>
      <c r="RCT225" s="37"/>
      <c r="RCU225" s="37"/>
      <c r="RCV225" s="37"/>
      <c r="RCW225" s="37"/>
      <c r="RCX225" s="37"/>
      <c r="RCY225" s="37"/>
      <c r="RCZ225" s="37"/>
      <c r="RDA225" s="37"/>
      <c r="RDB225" s="37"/>
      <c r="RDC225" s="37"/>
      <c r="RDD225" s="37"/>
      <c r="RDE225" s="37"/>
      <c r="RDF225" s="37"/>
      <c r="RDG225" s="37"/>
      <c r="RDH225" s="37"/>
      <c r="RDI225" s="37"/>
      <c r="RDJ225" s="37"/>
      <c r="RDK225" s="37"/>
      <c r="RDL225" s="37"/>
      <c r="RDM225" s="37"/>
      <c r="RDN225" s="37"/>
      <c r="RDO225" s="37"/>
      <c r="RDP225" s="37"/>
      <c r="RDQ225" s="37"/>
      <c r="RDR225" s="37"/>
      <c r="RDS225" s="37"/>
      <c r="RDT225" s="37"/>
      <c r="RDU225" s="37"/>
      <c r="RDV225" s="37"/>
      <c r="RDW225" s="37"/>
      <c r="RDX225" s="37"/>
      <c r="RDY225" s="37"/>
      <c r="RDZ225" s="37"/>
      <c r="REA225" s="37"/>
      <c r="REB225" s="37"/>
      <c r="REC225" s="37"/>
      <c r="RED225" s="37"/>
      <c r="REE225" s="37"/>
      <c r="REF225" s="37"/>
      <c r="REG225" s="37"/>
      <c r="REH225" s="37"/>
      <c r="REI225" s="37"/>
      <c r="REJ225" s="37"/>
      <c r="REK225" s="37"/>
      <c r="REL225" s="37"/>
      <c r="REM225" s="37"/>
      <c r="REN225" s="37"/>
      <c r="REO225" s="37"/>
      <c r="REP225" s="37"/>
      <c r="REQ225" s="37"/>
      <c r="RER225" s="37"/>
      <c r="RES225" s="37"/>
      <c r="RET225" s="37"/>
      <c r="REU225" s="37"/>
      <c r="REV225" s="37"/>
      <c r="REW225" s="37"/>
      <c r="REX225" s="37"/>
      <c r="REY225" s="37"/>
      <c r="REZ225" s="37"/>
      <c r="RFA225" s="37"/>
      <c r="RFB225" s="37"/>
      <c r="RFC225" s="37"/>
      <c r="RFD225" s="37"/>
      <c r="RFE225" s="37"/>
      <c r="RFF225" s="37"/>
      <c r="RFG225" s="37"/>
      <c r="RFH225" s="37"/>
      <c r="RFI225" s="37"/>
      <c r="RFJ225" s="37"/>
      <c r="RFK225" s="37"/>
      <c r="RFL225" s="37"/>
      <c r="RFM225" s="37"/>
      <c r="RFN225" s="37"/>
      <c r="RFO225" s="37"/>
      <c r="RFP225" s="37"/>
      <c r="RFQ225" s="37"/>
      <c r="RFR225" s="37"/>
      <c r="RFS225" s="37"/>
      <c r="RFT225" s="37"/>
      <c r="RFU225" s="37"/>
      <c r="RFV225" s="37"/>
      <c r="RFW225" s="37"/>
      <c r="RFX225" s="37"/>
      <c r="RFY225" s="37"/>
      <c r="RFZ225" s="37"/>
      <c r="RGA225" s="37"/>
      <c r="RGB225" s="37"/>
      <c r="RGC225" s="37"/>
      <c r="RGD225" s="37"/>
      <c r="RGE225" s="37"/>
      <c r="RGF225" s="37"/>
      <c r="RGG225" s="37"/>
      <c r="RGH225" s="37"/>
      <c r="RGI225" s="37"/>
      <c r="RGJ225" s="37"/>
      <c r="RGK225" s="37"/>
      <c r="RGL225" s="37"/>
      <c r="RGM225" s="37"/>
      <c r="RGN225" s="37"/>
      <c r="RGO225" s="37"/>
      <c r="RGP225" s="37"/>
      <c r="RGQ225" s="37"/>
      <c r="RGR225" s="37"/>
      <c r="RGS225" s="37"/>
      <c r="RGT225" s="37"/>
      <c r="RGU225" s="37"/>
      <c r="RGV225" s="37"/>
      <c r="RGW225" s="37"/>
      <c r="RGX225" s="37"/>
      <c r="RGY225" s="37"/>
      <c r="RGZ225" s="37"/>
      <c r="RHA225" s="37"/>
      <c r="RHB225" s="37"/>
      <c r="RHC225" s="37"/>
      <c r="RHD225" s="37"/>
      <c r="RHE225" s="37"/>
      <c r="RHF225" s="37"/>
      <c r="RHG225" s="37"/>
      <c r="RHH225" s="37"/>
      <c r="RHI225" s="37"/>
      <c r="RHJ225" s="37"/>
      <c r="RHK225" s="37"/>
      <c r="RHL225" s="37"/>
      <c r="RHM225" s="37"/>
      <c r="RHN225" s="37"/>
      <c r="RHO225" s="37"/>
      <c r="RHP225" s="37"/>
      <c r="RHQ225" s="37"/>
      <c r="RHR225" s="37"/>
      <c r="RHS225" s="37"/>
      <c r="RHT225" s="37"/>
      <c r="RHU225" s="37"/>
      <c r="RHV225" s="37"/>
      <c r="RHW225" s="37"/>
      <c r="RHX225" s="37"/>
      <c r="RHY225" s="37"/>
      <c r="RHZ225" s="37"/>
      <c r="RIA225" s="37"/>
      <c r="RIB225" s="37"/>
      <c r="RIC225" s="37"/>
      <c r="RID225" s="37"/>
      <c r="RIE225" s="37"/>
      <c r="RIF225" s="37"/>
      <c r="RIG225" s="37"/>
      <c r="RIH225" s="37"/>
      <c r="RII225" s="37"/>
      <c r="RIJ225" s="37"/>
      <c r="RIK225" s="37"/>
      <c r="RIL225" s="37"/>
      <c r="RIM225" s="37"/>
      <c r="RIN225" s="37"/>
      <c r="RIO225" s="37"/>
      <c r="RIP225" s="37"/>
      <c r="RIQ225" s="37"/>
      <c r="RIR225" s="37"/>
      <c r="RIS225" s="37"/>
      <c r="RIT225" s="37"/>
      <c r="RIU225" s="37"/>
      <c r="RIV225" s="37"/>
      <c r="RIW225" s="37"/>
      <c r="RIX225" s="37"/>
      <c r="RIY225" s="37"/>
      <c r="RIZ225" s="37"/>
      <c r="RJA225" s="37"/>
      <c r="RJB225" s="37"/>
      <c r="RJC225" s="37"/>
      <c r="RJD225" s="37"/>
      <c r="RJE225" s="37"/>
      <c r="RJF225" s="37"/>
      <c r="RJG225" s="37"/>
      <c r="RJH225" s="37"/>
      <c r="RJI225" s="37"/>
      <c r="RJJ225" s="37"/>
      <c r="RJK225" s="37"/>
      <c r="RJL225" s="37"/>
      <c r="RJM225" s="37"/>
      <c r="RJN225" s="37"/>
      <c r="RJO225" s="37"/>
      <c r="RJP225" s="37"/>
      <c r="RJQ225" s="37"/>
      <c r="RJR225" s="37"/>
      <c r="RJS225" s="37"/>
      <c r="RJT225" s="37"/>
      <c r="RJU225" s="37"/>
      <c r="RJV225" s="37"/>
      <c r="RJW225" s="37"/>
      <c r="RJX225" s="37"/>
      <c r="RJY225" s="37"/>
      <c r="RJZ225" s="37"/>
      <c r="RKA225" s="37"/>
      <c r="RKB225" s="37"/>
      <c r="RKC225" s="37"/>
      <c r="RKD225" s="37"/>
      <c r="RKE225" s="37"/>
      <c r="RKF225" s="37"/>
      <c r="RKG225" s="37"/>
      <c r="RKH225" s="37"/>
      <c r="RKI225" s="37"/>
      <c r="RKJ225" s="37"/>
      <c r="RKK225" s="37"/>
      <c r="RKL225" s="37"/>
      <c r="RKM225" s="37"/>
      <c r="RKN225" s="37"/>
      <c r="RKO225" s="37"/>
      <c r="RKP225" s="37"/>
      <c r="RKQ225" s="37"/>
      <c r="RKR225" s="37"/>
      <c r="RKS225" s="37"/>
      <c r="RKT225" s="37"/>
      <c r="RKU225" s="37"/>
      <c r="RKV225" s="37"/>
      <c r="RKW225" s="37"/>
      <c r="RKX225" s="37"/>
      <c r="RKY225" s="37"/>
      <c r="RKZ225" s="37"/>
      <c r="RLA225" s="37"/>
      <c r="RLB225" s="37"/>
      <c r="RLC225" s="37"/>
      <c r="RLD225" s="37"/>
      <c r="RLE225" s="37"/>
      <c r="RLF225" s="37"/>
      <c r="RLG225" s="37"/>
      <c r="RLH225" s="37"/>
      <c r="RLI225" s="37"/>
      <c r="RLJ225" s="37"/>
      <c r="RLK225" s="37"/>
      <c r="RLL225" s="37"/>
      <c r="RLM225" s="37"/>
      <c r="RLN225" s="37"/>
      <c r="RLO225" s="37"/>
      <c r="RLP225" s="37"/>
      <c r="RLQ225" s="37"/>
      <c r="RLR225" s="37"/>
      <c r="RLS225" s="37"/>
      <c r="RLT225" s="37"/>
      <c r="RLU225" s="37"/>
      <c r="RLV225" s="37"/>
      <c r="RLW225" s="37"/>
      <c r="RLX225" s="37"/>
      <c r="RLY225" s="37"/>
      <c r="RLZ225" s="37"/>
      <c r="RMA225" s="37"/>
      <c r="RMB225" s="37"/>
      <c r="RMC225" s="37"/>
      <c r="RMD225" s="37"/>
      <c r="RME225" s="37"/>
      <c r="RMF225" s="37"/>
      <c r="RMG225" s="37"/>
      <c r="RMH225" s="37"/>
      <c r="RMI225" s="37"/>
      <c r="RMJ225" s="37"/>
      <c r="RMK225" s="37"/>
      <c r="RML225" s="37"/>
      <c r="RMM225" s="37"/>
      <c r="RMN225" s="37"/>
      <c r="RMO225" s="37"/>
      <c r="RMP225" s="37"/>
      <c r="RMQ225" s="37"/>
      <c r="RMR225" s="37"/>
      <c r="RMS225" s="37"/>
      <c r="RMT225" s="37"/>
      <c r="RMU225" s="37"/>
      <c r="RMV225" s="37"/>
      <c r="RMW225" s="37"/>
      <c r="RMX225" s="37"/>
      <c r="RMY225" s="37"/>
      <c r="RMZ225" s="37"/>
      <c r="RNA225" s="37"/>
      <c r="RNB225" s="37"/>
      <c r="RNC225" s="37"/>
      <c r="RND225" s="37"/>
      <c r="RNE225" s="37"/>
      <c r="RNF225" s="37"/>
      <c r="RNG225" s="37"/>
      <c r="RNH225" s="37"/>
      <c r="RNI225" s="37"/>
      <c r="RNJ225" s="37"/>
      <c r="RNK225" s="37"/>
      <c r="RNL225" s="37"/>
      <c r="RNM225" s="37"/>
      <c r="RNN225" s="37"/>
      <c r="RNO225" s="37"/>
      <c r="RNP225" s="37"/>
      <c r="RNQ225" s="37"/>
      <c r="RNR225" s="37"/>
      <c r="RNS225" s="37"/>
      <c r="RNT225" s="37"/>
      <c r="RNU225" s="37"/>
      <c r="RNV225" s="37"/>
      <c r="RNW225" s="37"/>
      <c r="RNX225" s="37"/>
      <c r="RNY225" s="37"/>
      <c r="RNZ225" s="37"/>
      <c r="ROA225" s="37"/>
      <c r="ROB225" s="37"/>
      <c r="ROC225" s="37"/>
      <c r="ROD225" s="37"/>
      <c r="ROE225" s="37"/>
      <c r="ROF225" s="37"/>
      <c r="ROG225" s="37"/>
      <c r="ROH225" s="37"/>
      <c r="ROI225" s="37"/>
      <c r="ROJ225" s="37"/>
      <c r="ROK225" s="37"/>
      <c r="ROL225" s="37"/>
      <c r="ROM225" s="37"/>
      <c r="RON225" s="37"/>
      <c r="ROO225" s="37"/>
      <c r="ROP225" s="37"/>
      <c r="ROQ225" s="37"/>
      <c r="ROR225" s="37"/>
      <c r="ROS225" s="37"/>
      <c r="ROT225" s="37"/>
      <c r="ROU225" s="37"/>
      <c r="ROV225" s="37"/>
      <c r="ROW225" s="37"/>
      <c r="ROX225" s="37"/>
      <c r="ROY225" s="37"/>
      <c r="ROZ225" s="37"/>
      <c r="RPA225" s="37"/>
      <c r="RPB225" s="37"/>
      <c r="RPC225" s="37"/>
      <c r="RPD225" s="37"/>
      <c r="RPE225" s="37"/>
      <c r="RPF225" s="37"/>
      <c r="RPG225" s="37"/>
      <c r="RPH225" s="37"/>
      <c r="RPI225" s="37"/>
      <c r="RPJ225" s="37"/>
      <c r="RPK225" s="37"/>
      <c r="RPL225" s="37"/>
      <c r="RPM225" s="37"/>
      <c r="RPN225" s="37"/>
      <c r="RPO225" s="37"/>
      <c r="RPP225" s="37"/>
      <c r="RPQ225" s="37"/>
      <c r="RPR225" s="37"/>
      <c r="RPS225" s="37"/>
      <c r="RPT225" s="37"/>
      <c r="RPU225" s="37"/>
      <c r="RPV225" s="37"/>
      <c r="RPW225" s="37"/>
      <c r="RPX225" s="37"/>
      <c r="RPY225" s="37"/>
      <c r="RPZ225" s="37"/>
      <c r="RQA225" s="37"/>
      <c r="RQB225" s="37"/>
      <c r="RQC225" s="37"/>
      <c r="RQD225" s="37"/>
      <c r="RQE225" s="37"/>
      <c r="RQF225" s="37"/>
      <c r="RQG225" s="37"/>
      <c r="RQH225" s="37"/>
      <c r="RQI225" s="37"/>
      <c r="RQJ225" s="37"/>
      <c r="RQK225" s="37"/>
      <c r="RQL225" s="37"/>
      <c r="RQM225" s="37"/>
      <c r="RQN225" s="37"/>
      <c r="RQO225" s="37"/>
      <c r="RQP225" s="37"/>
      <c r="RQQ225" s="37"/>
      <c r="RQR225" s="37"/>
      <c r="RQS225" s="37"/>
      <c r="RQT225" s="37"/>
      <c r="RQU225" s="37"/>
      <c r="RQV225" s="37"/>
      <c r="RQW225" s="37"/>
      <c r="RQX225" s="37"/>
      <c r="RQY225" s="37"/>
      <c r="RQZ225" s="37"/>
      <c r="RRA225" s="37"/>
      <c r="RRB225" s="37"/>
      <c r="RRC225" s="37"/>
      <c r="RRD225" s="37"/>
      <c r="RRE225" s="37"/>
      <c r="RRF225" s="37"/>
      <c r="RRG225" s="37"/>
      <c r="RRH225" s="37"/>
      <c r="RRI225" s="37"/>
      <c r="RRJ225" s="37"/>
      <c r="RRK225" s="37"/>
      <c r="RRL225" s="37"/>
      <c r="RRM225" s="37"/>
      <c r="RRN225" s="37"/>
      <c r="RRO225" s="37"/>
      <c r="RRP225" s="37"/>
      <c r="RRQ225" s="37"/>
      <c r="RRR225" s="37"/>
      <c r="RRS225" s="37"/>
      <c r="RRT225" s="37"/>
      <c r="RRU225" s="37"/>
      <c r="RRV225" s="37"/>
      <c r="RRW225" s="37"/>
      <c r="RRX225" s="37"/>
      <c r="RRY225" s="37"/>
      <c r="RRZ225" s="37"/>
      <c r="RSA225" s="37"/>
      <c r="RSB225" s="37"/>
      <c r="RSC225" s="37"/>
      <c r="RSD225" s="37"/>
      <c r="RSE225" s="37"/>
      <c r="RSF225" s="37"/>
      <c r="RSG225" s="37"/>
      <c r="RSH225" s="37"/>
      <c r="RSI225" s="37"/>
      <c r="RSJ225" s="37"/>
      <c r="RSK225" s="37"/>
      <c r="RSL225" s="37"/>
      <c r="RSM225" s="37"/>
      <c r="RSN225" s="37"/>
      <c r="RSO225" s="37"/>
      <c r="RSP225" s="37"/>
      <c r="RSQ225" s="37"/>
      <c r="RSR225" s="37"/>
      <c r="RSS225" s="37"/>
      <c r="RST225" s="37"/>
      <c r="RSU225" s="37"/>
      <c r="RSV225" s="37"/>
      <c r="RSW225" s="37"/>
      <c r="RSX225" s="37"/>
      <c r="RSY225" s="37"/>
      <c r="RSZ225" s="37"/>
      <c r="RTA225" s="37"/>
      <c r="RTB225" s="37"/>
      <c r="RTC225" s="37"/>
      <c r="RTD225" s="37"/>
      <c r="RTE225" s="37"/>
      <c r="RTF225" s="37"/>
      <c r="RTG225" s="37"/>
      <c r="RTH225" s="37"/>
      <c r="RTI225" s="37"/>
      <c r="RTJ225" s="37"/>
      <c r="RTK225" s="37"/>
      <c r="RTL225" s="37"/>
      <c r="RTM225" s="37"/>
      <c r="RTN225" s="37"/>
      <c r="RTO225" s="37"/>
      <c r="RTP225" s="37"/>
      <c r="RTQ225" s="37"/>
      <c r="RTR225" s="37"/>
      <c r="RTS225" s="37"/>
      <c r="RTT225" s="37"/>
      <c r="RTU225" s="37"/>
      <c r="RTV225" s="37"/>
      <c r="RTW225" s="37"/>
      <c r="RTX225" s="37"/>
      <c r="RTY225" s="37"/>
      <c r="RTZ225" s="37"/>
      <c r="RUA225" s="37"/>
      <c r="RUB225" s="37"/>
      <c r="RUC225" s="37"/>
      <c r="RUD225" s="37"/>
      <c r="RUE225" s="37"/>
      <c r="RUF225" s="37"/>
      <c r="RUG225" s="37"/>
      <c r="RUH225" s="37"/>
      <c r="RUI225" s="37"/>
      <c r="RUJ225" s="37"/>
      <c r="RUK225" s="37"/>
      <c r="RUL225" s="37"/>
      <c r="RUM225" s="37"/>
      <c r="RUN225" s="37"/>
      <c r="RUO225" s="37"/>
      <c r="RUP225" s="37"/>
      <c r="RUQ225" s="37"/>
      <c r="RUR225" s="37"/>
      <c r="RUS225" s="37"/>
      <c r="RUT225" s="37"/>
      <c r="RUU225" s="37"/>
      <c r="RUV225" s="37"/>
      <c r="RUW225" s="37"/>
      <c r="RUX225" s="37"/>
      <c r="RUY225" s="37"/>
      <c r="RUZ225" s="37"/>
      <c r="RVA225" s="37"/>
      <c r="RVB225" s="37"/>
      <c r="RVC225" s="37"/>
      <c r="RVD225" s="37"/>
      <c r="RVE225" s="37"/>
      <c r="RVF225" s="37"/>
      <c r="RVG225" s="37"/>
      <c r="RVH225" s="37"/>
      <c r="RVI225" s="37"/>
      <c r="RVJ225" s="37"/>
      <c r="RVK225" s="37"/>
      <c r="RVL225" s="37"/>
      <c r="RVM225" s="37"/>
      <c r="RVN225" s="37"/>
      <c r="RVO225" s="37"/>
      <c r="RVP225" s="37"/>
      <c r="RVQ225" s="37"/>
      <c r="RVR225" s="37"/>
      <c r="RVS225" s="37"/>
      <c r="RVT225" s="37"/>
      <c r="RVU225" s="37"/>
      <c r="RVV225" s="37"/>
      <c r="RVW225" s="37"/>
      <c r="RVX225" s="37"/>
      <c r="RVY225" s="37"/>
      <c r="RVZ225" s="37"/>
      <c r="RWA225" s="37"/>
      <c r="RWB225" s="37"/>
      <c r="RWC225" s="37"/>
      <c r="RWD225" s="37"/>
      <c r="RWE225" s="37"/>
      <c r="RWF225" s="37"/>
      <c r="RWG225" s="37"/>
      <c r="RWH225" s="37"/>
      <c r="RWI225" s="37"/>
      <c r="RWJ225" s="37"/>
      <c r="RWK225" s="37"/>
      <c r="RWL225" s="37"/>
      <c r="RWM225" s="37"/>
      <c r="RWN225" s="37"/>
      <c r="RWO225" s="37"/>
      <c r="RWP225" s="37"/>
      <c r="RWQ225" s="37"/>
      <c r="RWR225" s="37"/>
      <c r="RWS225" s="37"/>
      <c r="RWT225" s="37"/>
      <c r="RWU225" s="37"/>
      <c r="RWV225" s="37"/>
      <c r="RWW225" s="37"/>
      <c r="RWX225" s="37"/>
      <c r="RWY225" s="37"/>
      <c r="RWZ225" s="37"/>
      <c r="RXA225" s="37"/>
      <c r="RXB225" s="37"/>
      <c r="RXC225" s="37"/>
      <c r="RXD225" s="37"/>
      <c r="RXE225" s="37"/>
      <c r="RXF225" s="37"/>
      <c r="RXG225" s="37"/>
      <c r="RXH225" s="37"/>
      <c r="RXI225" s="37"/>
      <c r="RXJ225" s="37"/>
      <c r="RXK225" s="37"/>
      <c r="RXL225" s="37"/>
      <c r="RXM225" s="37"/>
      <c r="RXN225" s="37"/>
      <c r="RXO225" s="37"/>
      <c r="RXP225" s="37"/>
      <c r="RXQ225" s="37"/>
      <c r="RXR225" s="37"/>
      <c r="RXS225" s="37"/>
      <c r="RXT225" s="37"/>
      <c r="RXU225" s="37"/>
      <c r="RXV225" s="37"/>
      <c r="RXW225" s="37"/>
      <c r="RXX225" s="37"/>
      <c r="RXY225" s="37"/>
      <c r="RXZ225" s="37"/>
      <c r="RYA225" s="37"/>
      <c r="RYB225" s="37"/>
      <c r="RYC225" s="37"/>
      <c r="RYD225" s="37"/>
      <c r="RYE225" s="37"/>
      <c r="RYF225" s="37"/>
      <c r="RYG225" s="37"/>
      <c r="RYH225" s="37"/>
      <c r="RYI225" s="37"/>
      <c r="RYJ225" s="37"/>
      <c r="RYK225" s="37"/>
      <c r="RYL225" s="37"/>
      <c r="RYM225" s="37"/>
      <c r="RYN225" s="37"/>
      <c r="RYO225" s="37"/>
      <c r="RYP225" s="37"/>
      <c r="RYQ225" s="37"/>
      <c r="RYR225" s="37"/>
      <c r="RYS225" s="37"/>
      <c r="RYT225" s="37"/>
      <c r="RYU225" s="37"/>
      <c r="RYV225" s="37"/>
      <c r="RYW225" s="37"/>
      <c r="RYX225" s="37"/>
      <c r="RYY225" s="37"/>
      <c r="RYZ225" s="37"/>
      <c r="RZA225" s="37"/>
      <c r="RZB225" s="37"/>
      <c r="RZC225" s="37"/>
      <c r="RZD225" s="37"/>
      <c r="RZE225" s="37"/>
      <c r="RZF225" s="37"/>
      <c r="RZG225" s="37"/>
      <c r="RZH225" s="37"/>
      <c r="RZI225" s="37"/>
      <c r="RZJ225" s="37"/>
      <c r="RZK225" s="37"/>
      <c r="RZL225" s="37"/>
      <c r="RZM225" s="37"/>
      <c r="RZN225" s="37"/>
      <c r="RZO225" s="37"/>
      <c r="RZP225" s="37"/>
      <c r="RZQ225" s="37"/>
      <c r="RZR225" s="37"/>
      <c r="RZS225" s="37"/>
      <c r="RZT225" s="37"/>
      <c r="RZU225" s="37"/>
      <c r="RZV225" s="37"/>
      <c r="RZW225" s="37"/>
      <c r="RZX225" s="37"/>
      <c r="RZY225" s="37"/>
      <c r="RZZ225" s="37"/>
      <c r="SAA225" s="37"/>
      <c r="SAB225" s="37"/>
      <c r="SAC225" s="37"/>
      <c r="SAD225" s="37"/>
      <c r="SAE225" s="37"/>
      <c r="SAF225" s="37"/>
      <c r="SAG225" s="37"/>
      <c r="SAH225" s="37"/>
      <c r="SAI225" s="37"/>
      <c r="SAJ225" s="37"/>
      <c r="SAK225" s="37"/>
      <c r="SAL225" s="37"/>
      <c r="SAM225" s="37"/>
      <c r="SAN225" s="37"/>
      <c r="SAO225" s="37"/>
      <c r="SAP225" s="37"/>
      <c r="SAQ225" s="37"/>
      <c r="SAR225" s="37"/>
      <c r="SAS225" s="37"/>
      <c r="SAT225" s="37"/>
      <c r="SAU225" s="37"/>
      <c r="SAV225" s="37"/>
      <c r="SAW225" s="37"/>
      <c r="SAX225" s="37"/>
      <c r="SAY225" s="37"/>
      <c r="SAZ225" s="37"/>
      <c r="SBA225" s="37"/>
      <c r="SBB225" s="37"/>
      <c r="SBC225" s="37"/>
      <c r="SBD225" s="37"/>
      <c r="SBE225" s="37"/>
      <c r="SBF225" s="37"/>
      <c r="SBG225" s="37"/>
      <c r="SBH225" s="37"/>
      <c r="SBI225" s="37"/>
      <c r="SBJ225" s="37"/>
      <c r="SBK225" s="37"/>
      <c r="SBL225" s="37"/>
      <c r="SBM225" s="37"/>
      <c r="SBN225" s="37"/>
      <c r="SBO225" s="37"/>
      <c r="SBP225" s="37"/>
      <c r="SBQ225" s="37"/>
      <c r="SBR225" s="37"/>
      <c r="SBS225" s="37"/>
      <c r="SBT225" s="37"/>
      <c r="SBU225" s="37"/>
      <c r="SBV225" s="37"/>
      <c r="SBW225" s="37"/>
      <c r="SBX225" s="37"/>
      <c r="SBY225" s="37"/>
      <c r="SBZ225" s="37"/>
      <c r="SCA225" s="37"/>
      <c r="SCB225" s="37"/>
      <c r="SCC225" s="37"/>
      <c r="SCD225" s="37"/>
      <c r="SCE225" s="37"/>
      <c r="SCF225" s="37"/>
      <c r="SCG225" s="37"/>
      <c r="SCH225" s="37"/>
      <c r="SCI225" s="37"/>
      <c r="SCJ225" s="37"/>
      <c r="SCK225" s="37"/>
      <c r="SCL225" s="37"/>
      <c r="SCM225" s="37"/>
      <c r="SCN225" s="37"/>
      <c r="SCO225" s="37"/>
      <c r="SCP225" s="37"/>
      <c r="SCQ225" s="37"/>
      <c r="SCR225" s="37"/>
      <c r="SCS225" s="37"/>
      <c r="SCT225" s="37"/>
      <c r="SCU225" s="37"/>
      <c r="SCV225" s="37"/>
      <c r="SCW225" s="37"/>
      <c r="SCX225" s="37"/>
      <c r="SCY225" s="37"/>
      <c r="SCZ225" s="37"/>
      <c r="SDA225" s="37"/>
      <c r="SDB225" s="37"/>
      <c r="SDC225" s="37"/>
      <c r="SDD225" s="37"/>
      <c r="SDE225" s="37"/>
      <c r="SDF225" s="37"/>
      <c r="SDG225" s="37"/>
      <c r="SDH225" s="37"/>
      <c r="SDI225" s="37"/>
      <c r="SDJ225" s="37"/>
      <c r="SDK225" s="37"/>
      <c r="SDL225" s="37"/>
      <c r="SDM225" s="37"/>
      <c r="SDN225" s="37"/>
      <c r="SDO225" s="37"/>
      <c r="SDP225" s="37"/>
      <c r="SDQ225" s="37"/>
      <c r="SDR225" s="37"/>
      <c r="SDS225" s="37"/>
      <c r="SDT225" s="37"/>
      <c r="SDU225" s="37"/>
      <c r="SDV225" s="37"/>
      <c r="SDW225" s="37"/>
      <c r="SDX225" s="37"/>
      <c r="SDY225" s="37"/>
      <c r="SDZ225" s="37"/>
      <c r="SEA225" s="37"/>
      <c r="SEB225" s="37"/>
      <c r="SEC225" s="37"/>
      <c r="SED225" s="37"/>
      <c r="SEE225" s="37"/>
      <c r="SEF225" s="37"/>
      <c r="SEG225" s="37"/>
      <c r="SEH225" s="37"/>
      <c r="SEI225" s="37"/>
      <c r="SEJ225" s="37"/>
      <c r="SEK225" s="37"/>
      <c r="SEL225" s="37"/>
      <c r="SEM225" s="37"/>
      <c r="SEN225" s="37"/>
      <c r="SEO225" s="37"/>
      <c r="SEP225" s="37"/>
      <c r="SEQ225" s="37"/>
      <c r="SER225" s="37"/>
      <c r="SES225" s="37"/>
      <c r="SET225" s="37"/>
      <c r="SEU225" s="37"/>
      <c r="SEV225" s="37"/>
      <c r="SEW225" s="37"/>
      <c r="SEX225" s="37"/>
      <c r="SEY225" s="37"/>
      <c r="SEZ225" s="37"/>
      <c r="SFA225" s="37"/>
      <c r="SFB225" s="37"/>
      <c r="SFC225" s="37"/>
      <c r="SFD225" s="37"/>
      <c r="SFE225" s="37"/>
      <c r="SFF225" s="37"/>
      <c r="SFG225" s="37"/>
      <c r="SFH225" s="37"/>
      <c r="SFI225" s="37"/>
      <c r="SFJ225" s="37"/>
      <c r="SFK225" s="37"/>
      <c r="SFL225" s="37"/>
      <c r="SFM225" s="37"/>
      <c r="SFN225" s="37"/>
      <c r="SFO225" s="37"/>
      <c r="SFP225" s="37"/>
      <c r="SFQ225" s="37"/>
      <c r="SFR225" s="37"/>
      <c r="SFS225" s="37"/>
      <c r="SFT225" s="37"/>
      <c r="SFU225" s="37"/>
      <c r="SFV225" s="37"/>
      <c r="SFW225" s="37"/>
      <c r="SFX225" s="37"/>
      <c r="SFY225" s="37"/>
      <c r="SFZ225" s="37"/>
      <c r="SGA225" s="37"/>
      <c r="SGB225" s="37"/>
      <c r="SGC225" s="37"/>
      <c r="SGD225" s="37"/>
      <c r="SGE225" s="37"/>
      <c r="SGF225" s="37"/>
      <c r="SGG225" s="37"/>
      <c r="SGH225" s="37"/>
      <c r="SGI225" s="37"/>
      <c r="SGJ225" s="37"/>
      <c r="SGK225" s="37"/>
      <c r="SGL225" s="37"/>
      <c r="SGM225" s="37"/>
      <c r="SGN225" s="37"/>
      <c r="SGO225" s="37"/>
      <c r="SGP225" s="37"/>
      <c r="SGQ225" s="37"/>
      <c r="SGR225" s="37"/>
      <c r="SGS225" s="37"/>
      <c r="SGT225" s="37"/>
      <c r="SGU225" s="37"/>
      <c r="SGV225" s="37"/>
      <c r="SGW225" s="37"/>
      <c r="SGX225" s="37"/>
      <c r="SGY225" s="37"/>
      <c r="SGZ225" s="37"/>
      <c r="SHA225" s="37"/>
      <c r="SHB225" s="37"/>
      <c r="SHC225" s="37"/>
      <c r="SHD225" s="37"/>
      <c r="SHE225" s="37"/>
      <c r="SHF225" s="37"/>
      <c r="SHG225" s="37"/>
      <c r="SHH225" s="37"/>
      <c r="SHI225" s="37"/>
      <c r="SHJ225" s="37"/>
      <c r="SHK225" s="37"/>
      <c r="SHL225" s="37"/>
      <c r="SHM225" s="37"/>
      <c r="SHN225" s="37"/>
      <c r="SHO225" s="37"/>
      <c r="SHP225" s="37"/>
      <c r="SHQ225" s="37"/>
      <c r="SHR225" s="37"/>
      <c r="SHS225" s="37"/>
      <c r="SHT225" s="37"/>
      <c r="SHU225" s="37"/>
      <c r="SHV225" s="37"/>
      <c r="SHW225" s="37"/>
      <c r="SHX225" s="37"/>
      <c r="SHY225" s="37"/>
      <c r="SHZ225" s="37"/>
      <c r="SIA225" s="37"/>
      <c r="SIB225" s="37"/>
      <c r="SIC225" s="37"/>
      <c r="SID225" s="37"/>
      <c r="SIE225" s="37"/>
      <c r="SIF225" s="37"/>
      <c r="SIG225" s="37"/>
      <c r="SIH225" s="37"/>
      <c r="SII225" s="37"/>
      <c r="SIJ225" s="37"/>
      <c r="SIK225" s="37"/>
      <c r="SIL225" s="37"/>
      <c r="SIM225" s="37"/>
      <c r="SIN225" s="37"/>
      <c r="SIO225" s="37"/>
      <c r="SIP225" s="37"/>
      <c r="SIQ225" s="37"/>
      <c r="SIR225" s="37"/>
      <c r="SIS225" s="37"/>
      <c r="SIT225" s="37"/>
      <c r="SIU225" s="37"/>
      <c r="SIV225" s="37"/>
      <c r="SIW225" s="37"/>
      <c r="SIX225" s="37"/>
      <c r="SIY225" s="37"/>
      <c r="SIZ225" s="37"/>
      <c r="SJA225" s="37"/>
      <c r="SJB225" s="37"/>
      <c r="SJC225" s="37"/>
      <c r="SJD225" s="37"/>
      <c r="SJE225" s="37"/>
      <c r="SJF225" s="37"/>
      <c r="SJG225" s="37"/>
      <c r="SJH225" s="37"/>
      <c r="SJI225" s="37"/>
      <c r="SJJ225" s="37"/>
      <c r="SJK225" s="37"/>
      <c r="SJL225" s="37"/>
      <c r="SJM225" s="37"/>
      <c r="SJN225" s="37"/>
      <c r="SJO225" s="37"/>
      <c r="SJP225" s="37"/>
      <c r="SJQ225" s="37"/>
      <c r="SJR225" s="37"/>
      <c r="SJS225" s="37"/>
      <c r="SJT225" s="37"/>
      <c r="SJU225" s="37"/>
      <c r="SJV225" s="37"/>
      <c r="SJW225" s="37"/>
      <c r="SJX225" s="37"/>
      <c r="SJY225" s="37"/>
      <c r="SJZ225" s="37"/>
      <c r="SKA225" s="37"/>
      <c r="SKB225" s="37"/>
      <c r="SKC225" s="37"/>
      <c r="SKD225" s="37"/>
      <c r="SKE225" s="37"/>
      <c r="SKF225" s="37"/>
      <c r="SKG225" s="37"/>
      <c r="SKH225" s="37"/>
      <c r="SKI225" s="37"/>
      <c r="SKJ225" s="37"/>
      <c r="SKK225" s="37"/>
      <c r="SKL225" s="37"/>
      <c r="SKM225" s="37"/>
      <c r="SKN225" s="37"/>
      <c r="SKO225" s="37"/>
      <c r="SKP225" s="37"/>
      <c r="SKQ225" s="37"/>
      <c r="SKR225" s="37"/>
      <c r="SKS225" s="37"/>
      <c r="SKT225" s="37"/>
      <c r="SKU225" s="37"/>
      <c r="SKV225" s="37"/>
      <c r="SKW225" s="37"/>
      <c r="SKX225" s="37"/>
      <c r="SKY225" s="37"/>
      <c r="SKZ225" s="37"/>
      <c r="SLA225" s="37"/>
      <c r="SLB225" s="37"/>
      <c r="SLC225" s="37"/>
      <c r="SLD225" s="37"/>
      <c r="SLE225" s="37"/>
      <c r="SLF225" s="37"/>
      <c r="SLG225" s="37"/>
      <c r="SLH225" s="37"/>
      <c r="SLI225" s="37"/>
      <c r="SLJ225" s="37"/>
      <c r="SLK225" s="37"/>
      <c r="SLL225" s="37"/>
      <c r="SLM225" s="37"/>
      <c r="SLN225" s="37"/>
      <c r="SLO225" s="37"/>
      <c r="SLP225" s="37"/>
      <c r="SLQ225" s="37"/>
      <c r="SLR225" s="37"/>
      <c r="SLS225" s="37"/>
      <c r="SLT225" s="37"/>
      <c r="SLU225" s="37"/>
      <c r="SLV225" s="37"/>
      <c r="SLW225" s="37"/>
      <c r="SLX225" s="37"/>
      <c r="SLY225" s="37"/>
      <c r="SLZ225" s="37"/>
      <c r="SMA225" s="37"/>
      <c r="SMB225" s="37"/>
      <c r="SMC225" s="37"/>
      <c r="SMD225" s="37"/>
      <c r="SME225" s="37"/>
      <c r="SMF225" s="37"/>
      <c r="SMG225" s="37"/>
      <c r="SMH225" s="37"/>
      <c r="SMI225" s="37"/>
      <c r="SMJ225" s="37"/>
      <c r="SMK225" s="37"/>
      <c r="SML225" s="37"/>
      <c r="SMM225" s="37"/>
      <c r="SMN225" s="37"/>
      <c r="SMO225" s="37"/>
      <c r="SMP225" s="37"/>
      <c r="SMQ225" s="37"/>
      <c r="SMR225" s="37"/>
      <c r="SMS225" s="37"/>
      <c r="SMT225" s="37"/>
      <c r="SMU225" s="37"/>
      <c r="SMV225" s="37"/>
      <c r="SMW225" s="37"/>
      <c r="SMX225" s="37"/>
      <c r="SMY225" s="37"/>
      <c r="SMZ225" s="37"/>
      <c r="SNA225" s="37"/>
      <c r="SNB225" s="37"/>
      <c r="SNC225" s="37"/>
      <c r="SND225" s="37"/>
      <c r="SNE225" s="37"/>
      <c r="SNF225" s="37"/>
      <c r="SNG225" s="37"/>
      <c r="SNH225" s="37"/>
      <c r="SNI225" s="37"/>
      <c r="SNJ225" s="37"/>
      <c r="SNK225" s="37"/>
      <c r="SNL225" s="37"/>
      <c r="SNM225" s="37"/>
      <c r="SNN225" s="37"/>
      <c r="SNO225" s="37"/>
      <c r="SNP225" s="37"/>
      <c r="SNQ225" s="37"/>
      <c r="SNR225" s="37"/>
      <c r="SNS225" s="37"/>
      <c r="SNT225" s="37"/>
      <c r="SNU225" s="37"/>
      <c r="SNV225" s="37"/>
      <c r="SNW225" s="37"/>
      <c r="SNX225" s="37"/>
      <c r="SNY225" s="37"/>
      <c r="SNZ225" s="37"/>
      <c r="SOA225" s="37"/>
      <c r="SOB225" s="37"/>
      <c r="SOC225" s="37"/>
      <c r="SOD225" s="37"/>
      <c r="SOE225" s="37"/>
      <c r="SOF225" s="37"/>
      <c r="SOG225" s="37"/>
      <c r="SOH225" s="37"/>
      <c r="SOI225" s="37"/>
      <c r="SOJ225" s="37"/>
      <c r="SOK225" s="37"/>
      <c r="SOL225" s="37"/>
      <c r="SOM225" s="37"/>
      <c r="SON225" s="37"/>
      <c r="SOO225" s="37"/>
      <c r="SOP225" s="37"/>
      <c r="SOQ225" s="37"/>
      <c r="SOR225" s="37"/>
      <c r="SOS225" s="37"/>
      <c r="SOT225" s="37"/>
      <c r="SOU225" s="37"/>
      <c r="SOV225" s="37"/>
      <c r="SOW225" s="37"/>
      <c r="SOX225" s="37"/>
      <c r="SOY225" s="37"/>
      <c r="SOZ225" s="37"/>
      <c r="SPA225" s="37"/>
      <c r="SPB225" s="37"/>
      <c r="SPC225" s="37"/>
      <c r="SPD225" s="37"/>
      <c r="SPE225" s="37"/>
      <c r="SPF225" s="37"/>
      <c r="SPG225" s="37"/>
      <c r="SPH225" s="37"/>
      <c r="SPI225" s="37"/>
      <c r="SPJ225" s="37"/>
      <c r="SPK225" s="37"/>
      <c r="SPL225" s="37"/>
      <c r="SPM225" s="37"/>
      <c r="SPN225" s="37"/>
      <c r="SPO225" s="37"/>
      <c r="SPP225" s="37"/>
      <c r="SPQ225" s="37"/>
      <c r="SPR225" s="37"/>
      <c r="SPS225" s="37"/>
      <c r="SPT225" s="37"/>
      <c r="SPU225" s="37"/>
      <c r="SPV225" s="37"/>
      <c r="SPW225" s="37"/>
      <c r="SPX225" s="37"/>
      <c r="SPY225" s="37"/>
      <c r="SPZ225" s="37"/>
      <c r="SQA225" s="37"/>
      <c r="SQB225" s="37"/>
      <c r="SQC225" s="37"/>
      <c r="SQD225" s="37"/>
      <c r="SQE225" s="37"/>
      <c r="SQF225" s="37"/>
      <c r="SQG225" s="37"/>
      <c r="SQH225" s="37"/>
      <c r="SQI225" s="37"/>
      <c r="SQJ225" s="37"/>
      <c r="SQK225" s="37"/>
      <c r="SQL225" s="37"/>
      <c r="SQM225" s="37"/>
      <c r="SQN225" s="37"/>
      <c r="SQO225" s="37"/>
      <c r="SQP225" s="37"/>
      <c r="SQQ225" s="37"/>
      <c r="SQR225" s="37"/>
      <c r="SQS225" s="37"/>
      <c r="SQT225" s="37"/>
      <c r="SQU225" s="37"/>
      <c r="SQV225" s="37"/>
      <c r="SQW225" s="37"/>
      <c r="SQX225" s="37"/>
      <c r="SQY225" s="37"/>
      <c r="SQZ225" s="37"/>
      <c r="SRA225" s="37"/>
      <c r="SRB225" s="37"/>
      <c r="SRC225" s="37"/>
      <c r="SRD225" s="37"/>
      <c r="SRE225" s="37"/>
      <c r="SRF225" s="37"/>
      <c r="SRG225" s="37"/>
      <c r="SRH225" s="37"/>
      <c r="SRI225" s="37"/>
      <c r="SRJ225" s="37"/>
      <c r="SRK225" s="37"/>
      <c r="SRL225" s="37"/>
      <c r="SRM225" s="37"/>
      <c r="SRN225" s="37"/>
      <c r="SRO225" s="37"/>
      <c r="SRP225" s="37"/>
      <c r="SRQ225" s="37"/>
      <c r="SRR225" s="37"/>
      <c r="SRS225" s="37"/>
      <c r="SRT225" s="37"/>
      <c r="SRU225" s="37"/>
      <c r="SRV225" s="37"/>
      <c r="SRW225" s="37"/>
      <c r="SRX225" s="37"/>
      <c r="SRY225" s="37"/>
      <c r="SRZ225" s="37"/>
      <c r="SSA225" s="37"/>
      <c r="SSB225" s="37"/>
      <c r="SSC225" s="37"/>
      <c r="SSD225" s="37"/>
      <c r="SSE225" s="37"/>
      <c r="SSF225" s="37"/>
      <c r="SSG225" s="37"/>
      <c r="SSH225" s="37"/>
      <c r="SSI225" s="37"/>
      <c r="SSJ225" s="37"/>
      <c r="SSK225" s="37"/>
      <c r="SSL225" s="37"/>
      <c r="SSM225" s="37"/>
      <c r="SSN225" s="37"/>
      <c r="SSO225" s="37"/>
      <c r="SSP225" s="37"/>
      <c r="SSQ225" s="37"/>
      <c r="SSR225" s="37"/>
      <c r="SSS225" s="37"/>
      <c r="SST225" s="37"/>
      <c r="SSU225" s="37"/>
      <c r="SSV225" s="37"/>
      <c r="SSW225" s="37"/>
      <c r="SSX225" s="37"/>
      <c r="SSY225" s="37"/>
      <c r="SSZ225" s="37"/>
      <c r="STA225" s="37"/>
      <c r="STB225" s="37"/>
      <c r="STC225" s="37"/>
      <c r="STD225" s="37"/>
      <c r="STE225" s="37"/>
      <c r="STF225" s="37"/>
      <c r="STG225" s="37"/>
      <c r="STH225" s="37"/>
      <c r="STI225" s="37"/>
      <c r="STJ225" s="37"/>
      <c r="STK225" s="37"/>
      <c r="STL225" s="37"/>
      <c r="STM225" s="37"/>
      <c r="STN225" s="37"/>
      <c r="STO225" s="37"/>
      <c r="STP225" s="37"/>
      <c r="STQ225" s="37"/>
      <c r="STR225" s="37"/>
      <c r="STS225" s="37"/>
      <c r="STT225" s="37"/>
      <c r="STU225" s="37"/>
      <c r="STV225" s="37"/>
      <c r="STW225" s="37"/>
      <c r="STX225" s="37"/>
      <c r="STY225" s="37"/>
      <c r="STZ225" s="37"/>
      <c r="SUA225" s="37"/>
      <c r="SUB225" s="37"/>
      <c r="SUC225" s="37"/>
      <c r="SUD225" s="37"/>
      <c r="SUE225" s="37"/>
      <c r="SUF225" s="37"/>
      <c r="SUG225" s="37"/>
      <c r="SUH225" s="37"/>
      <c r="SUI225" s="37"/>
      <c r="SUJ225" s="37"/>
      <c r="SUK225" s="37"/>
      <c r="SUL225" s="37"/>
      <c r="SUM225" s="37"/>
      <c r="SUN225" s="37"/>
      <c r="SUO225" s="37"/>
      <c r="SUP225" s="37"/>
      <c r="SUQ225" s="37"/>
      <c r="SUR225" s="37"/>
      <c r="SUS225" s="37"/>
      <c r="SUT225" s="37"/>
      <c r="SUU225" s="37"/>
      <c r="SUV225" s="37"/>
      <c r="SUW225" s="37"/>
      <c r="SUX225" s="37"/>
      <c r="SUY225" s="37"/>
      <c r="SUZ225" s="37"/>
      <c r="SVA225" s="37"/>
      <c r="SVB225" s="37"/>
      <c r="SVC225" s="37"/>
      <c r="SVD225" s="37"/>
      <c r="SVE225" s="37"/>
      <c r="SVF225" s="37"/>
      <c r="SVG225" s="37"/>
      <c r="SVH225" s="37"/>
      <c r="SVI225" s="37"/>
      <c r="SVJ225" s="37"/>
      <c r="SVK225" s="37"/>
      <c r="SVL225" s="37"/>
      <c r="SVM225" s="37"/>
      <c r="SVN225" s="37"/>
      <c r="SVO225" s="37"/>
      <c r="SVP225" s="37"/>
      <c r="SVQ225" s="37"/>
      <c r="SVR225" s="37"/>
      <c r="SVS225" s="37"/>
      <c r="SVT225" s="37"/>
      <c r="SVU225" s="37"/>
      <c r="SVV225" s="37"/>
      <c r="SVW225" s="37"/>
      <c r="SVX225" s="37"/>
      <c r="SVY225" s="37"/>
      <c r="SVZ225" s="37"/>
      <c r="SWA225" s="37"/>
      <c r="SWB225" s="37"/>
      <c r="SWC225" s="37"/>
      <c r="SWD225" s="37"/>
      <c r="SWE225" s="37"/>
      <c r="SWF225" s="37"/>
      <c r="SWG225" s="37"/>
      <c r="SWH225" s="37"/>
      <c r="SWI225" s="37"/>
      <c r="SWJ225" s="37"/>
      <c r="SWK225" s="37"/>
      <c r="SWL225" s="37"/>
      <c r="SWM225" s="37"/>
      <c r="SWN225" s="37"/>
      <c r="SWO225" s="37"/>
      <c r="SWP225" s="37"/>
      <c r="SWQ225" s="37"/>
      <c r="SWR225" s="37"/>
      <c r="SWS225" s="37"/>
      <c r="SWT225" s="37"/>
      <c r="SWU225" s="37"/>
      <c r="SWV225" s="37"/>
      <c r="SWW225" s="37"/>
      <c r="SWX225" s="37"/>
      <c r="SWY225" s="37"/>
      <c r="SWZ225" s="37"/>
      <c r="SXA225" s="37"/>
      <c r="SXB225" s="37"/>
      <c r="SXC225" s="37"/>
      <c r="SXD225" s="37"/>
      <c r="SXE225" s="37"/>
      <c r="SXF225" s="37"/>
      <c r="SXG225" s="37"/>
      <c r="SXH225" s="37"/>
      <c r="SXI225" s="37"/>
      <c r="SXJ225" s="37"/>
      <c r="SXK225" s="37"/>
      <c r="SXL225" s="37"/>
      <c r="SXM225" s="37"/>
      <c r="SXN225" s="37"/>
      <c r="SXO225" s="37"/>
      <c r="SXP225" s="37"/>
      <c r="SXQ225" s="37"/>
      <c r="SXR225" s="37"/>
      <c r="SXS225" s="37"/>
      <c r="SXT225" s="37"/>
      <c r="SXU225" s="37"/>
      <c r="SXV225" s="37"/>
      <c r="SXW225" s="37"/>
      <c r="SXX225" s="37"/>
      <c r="SXY225" s="37"/>
      <c r="SXZ225" s="37"/>
      <c r="SYA225" s="37"/>
      <c r="SYB225" s="37"/>
      <c r="SYC225" s="37"/>
      <c r="SYD225" s="37"/>
      <c r="SYE225" s="37"/>
      <c r="SYF225" s="37"/>
      <c r="SYG225" s="37"/>
      <c r="SYH225" s="37"/>
      <c r="SYI225" s="37"/>
      <c r="SYJ225" s="37"/>
      <c r="SYK225" s="37"/>
      <c r="SYL225" s="37"/>
      <c r="SYM225" s="37"/>
      <c r="SYN225" s="37"/>
      <c r="SYO225" s="37"/>
      <c r="SYP225" s="37"/>
      <c r="SYQ225" s="37"/>
      <c r="SYR225" s="37"/>
      <c r="SYS225" s="37"/>
      <c r="SYT225" s="37"/>
      <c r="SYU225" s="37"/>
      <c r="SYV225" s="37"/>
      <c r="SYW225" s="37"/>
      <c r="SYX225" s="37"/>
      <c r="SYY225" s="37"/>
      <c r="SYZ225" s="37"/>
      <c r="SZA225" s="37"/>
      <c r="SZB225" s="37"/>
      <c r="SZC225" s="37"/>
      <c r="SZD225" s="37"/>
      <c r="SZE225" s="37"/>
      <c r="SZF225" s="37"/>
      <c r="SZG225" s="37"/>
      <c r="SZH225" s="37"/>
      <c r="SZI225" s="37"/>
      <c r="SZJ225" s="37"/>
      <c r="SZK225" s="37"/>
      <c r="SZL225" s="37"/>
      <c r="SZM225" s="37"/>
      <c r="SZN225" s="37"/>
      <c r="SZO225" s="37"/>
      <c r="SZP225" s="37"/>
      <c r="SZQ225" s="37"/>
      <c r="SZR225" s="37"/>
      <c r="SZS225" s="37"/>
      <c r="SZT225" s="37"/>
      <c r="SZU225" s="37"/>
      <c r="SZV225" s="37"/>
      <c r="SZW225" s="37"/>
      <c r="SZX225" s="37"/>
      <c r="SZY225" s="37"/>
      <c r="SZZ225" s="37"/>
      <c r="TAA225" s="37"/>
      <c r="TAB225" s="37"/>
      <c r="TAC225" s="37"/>
      <c r="TAD225" s="37"/>
      <c r="TAE225" s="37"/>
      <c r="TAF225" s="37"/>
      <c r="TAG225" s="37"/>
      <c r="TAH225" s="37"/>
      <c r="TAI225" s="37"/>
      <c r="TAJ225" s="37"/>
      <c r="TAK225" s="37"/>
      <c r="TAL225" s="37"/>
      <c r="TAM225" s="37"/>
      <c r="TAN225" s="37"/>
      <c r="TAO225" s="37"/>
      <c r="TAP225" s="37"/>
      <c r="TAQ225" s="37"/>
      <c r="TAR225" s="37"/>
      <c r="TAS225" s="37"/>
      <c r="TAT225" s="37"/>
      <c r="TAU225" s="37"/>
      <c r="TAV225" s="37"/>
      <c r="TAW225" s="37"/>
      <c r="TAX225" s="37"/>
      <c r="TAY225" s="37"/>
      <c r="TAZ225" s="37"/>
      <c r="TBA225" s="37"/>
      <c r="TBB225" s="37"/>
      <c r="TBC225" s="37"/>
      <c r="TBD225" s="37"/>
      <c r="TBE225" s="37"/>
      <c r="TBF225" s="37"/>
      <c r="TBG225" s="37"/>
      <c r="TBH225" s="37"/>
      <c r="TBI225" s="37"/>
      <c r="TBJ225" s="37"/>
      <c r="TBK225" s="37"/>
      <c r="TBL225" s="37"/>
      <c r="TBM225" s="37"/>
      <c r="TBN225" s="37"/>
      <c r="TBO225" s="37"/>
      <c r="TBP225" s="37"/>
      <c r="TBQ225" s="37"/>
      <c r="TBR225" s="37"/>
      <c r="TBS225" s="37"/>
      <c r="TBT225" s="37"/>
      <c r="TBU225" s="37"/>
      <c r="TBV225" s="37"/>
      <c r="TBW225" s="37"/>
      <c r="TBX225" s="37"/>
      <c r="TBY225" s="37"/>
      <c r="TBZ225" s="37"/>
      <c r="TCA225" s="37"/>
      <c r="TCB225" s="37"/>
      <c r="TCC225" s="37"/>
      <c r="TCD225" s="37"/>
      <c r="TCE225" s="37"/>
      <c r="TCF225" s="37"/>
      <c r="TCG225" s="37"/>
      <c r="TCH225" s="37"/>
      <c r="TCI225" s="37"/>
      <c r="TCJ225" s="37"/>
      <c r="TCK225" s="37"/>
      <c r="TCL225" s="37"/>
      <c r="TCM225" s="37"/>
      <c r="TCN225" s="37"/>
      <c r="TCO225" s="37"/>
      <c r="TCP225" s="37"/>
      <c r="TCQ225" s="37"/>
      <c r="TCR225" s="37"/>
      <c r="TCS225" s="37"/>
      <c r="TCT225" s="37"/>
      <c r="TCU225" s="37"/>
      <c r="TCV225" s="37"/>
      <c r="TCW225" s="37"/>
      <c r="TCX225" s="37"/>
      <c r="TCY225" s="37"/>
      <c r="TCZ225" s="37"/>
      <c r="TDA225" s="37"/>
      <c r="TDB225" s="37"/>
      <c r="TDC225" s="37"/>
      <c r="TDD225" s="37"/>
      <c r="TDE225" s="37"/>
      <c r="TDF225" s="37"/>
      <c r="TDG225" s="37"/>
      <c r="TDH225" s="37"/>
      <c r="TDI225" s="37"/>
      <c r="TDJ225" s="37"/>
      <c r="TDK225" s="37"/>
      <c r="TDL225" s="37"/>
      <c r="TDM225" s="37"/>
      <c r="TDN225" s="37"/>
      <c r="TDO225" s="37"/>
      <c r="TDP225" s="37"/>
      <c r="TDQ225" s="37"/>
      <c r="TDR225" s="37"/>
      <c r="TDS225" s="37"/>
      <c r="TDT225" s="37"/>
      <c r="TDU225" s="37"/>
      <c r="TDV225" s="37"/>
      <c r="TDW225" s="37"/>
      <c r="TDX225" s="37"/>
      <c r="TDY225" s="37"/>
      <c r="TDZ225" s="37"/>
      <c r="TEA225" s="37"/>
      <c r="TEB225" s="37"/>
      <c r="TEC225" s="37"/>
      <c r="TED225" s="37"/>
      <c r="TEE225" s="37"/>
      <c r="TEF225" s="37"/>
      <c r="TEG225" s="37"/>
      <c r="TEH225" s="37"/>
      <c r="TEI225" s="37"/>
      <c r="TEJ225" s="37"/>
      <c r="TEK225" s="37"/>
      <c r="TEL225" s="37"/>
      <c r="TEM225" s="37"/>
      <c r="TEN225" s="37"/>
      <c r="TEO225" s="37"/>
      <c r="TEP225" s="37"/>
      <c r="TEQ225" s="37"/>
      <c r="TER225" s="37"/>
      <c r="TES225" s="37"/>
      <c r="TET225" s="37"/>
      <c r="TEU225" s="37"/>
      <c r="TEV225" s="37"/>
      <c r="TEW225" s="37"/>
      <c r="TEX225" s="37"/>
      <c r="TEY225" s="37"/>
      <c r="TEZ225" s="37"/>
      <c r="TFA225" s="37"/>
      <c r="TFB225" s="37"/>
      <c r="TFC225" s="37"/>
      <c r="TFD225" s="37"/>
      <c r="TFE225" s="37"/>
      <c r="TFF225" s="37"/>
      <c r="TFG225" s="37"/>
      <c r="TFH225" s="37"/>
      <c r="TFI225" s="37"/>
      <c r="TFJ225" s="37"/>
      <c r="TFK225" s="37"/>
      <c r="TFL225" s="37"/>
      <c r="TFM225" s="37"/>
      <c r="TFN225" s="37"/>
      <c r="TFO225" s="37"/>
      <c r="TFP225" s="37"/>
      <c r="TFQ225" s="37"/>
      <c r="TFR225" s="37"/>
      <c r="TFS225" s="37"/>
      <c r="TFT225" s="37"/>
      <c r="TFU225" s="37"/>
      <c r="TFV225" s="37"/>
      <c r="TFW225" s="37"/>
      <c r="TFX225" s="37"/>
      <c r="TFY225" s="37"/>
      <c r="TFZ225" s="37"/>
      <c r="TGA225" s="37"/>
      <c r="TGB225" s="37"/>
      <c r="TGC225" s="37"/>
      <c r="TGD225" s="37"/>
      <c r="TGE225" s="37"/>
      <c r="TGF225" s="37"/>
      <c r="TGG225" s="37"/>
      <c r="TGH225" s="37"/>
      <c r="TGI225" s="37"/>
      <c r="TGJ225" s="37"/>
      <c r="TGK225" s="37"/>
      <c r="TGL225" s="37"/>
      <c r="TGM225" s="37"/>
      <c r="TGN225" s="37"/>
      <c r="TGO225" s="37"/>
      <c r="TGP225" s="37"/>
      <c r="TGQ225" s="37"/>
      <c r="TGR225" s="37"/>
      <c r="TGS225" s="37"/>
      <c r="TGT225" s="37"/>
      <c r="TGU225" s="37"/>
      <c r="TGV225" s="37"/>
      <c r="TGW225" s="37"/>
      <c r="TGX225" s="37"/>
      <c r="TGY225" s="37"/>
      <c r="TGZ225" s="37"/>
      <c r="THA225" s="37"/>
      <c r="THB225" s="37"/>
      <c r="THC225" s="37"/>
      <c r="THD225" s="37"/>
      <c r="THE225" s="37"/>
      <c r="THF225" s="37"/>
      <c r="THG225" s="37"/>
      <c r="THH225" s="37"/>
      <c r="THI225" s="37"/>
      <c r="THJ225" s="37"/>
      <c r="THK225" s="37"/>
      <c r="THL225" s="37"/>
      <c r="THM225" s="37"/>
      <c r="THN225" s="37"/>
      <c r="THO225" s="37"/>
      <c r="THP225" s="37"/>
      <c r="THQ225" s="37"/>
      <c r="THR225" s="37"/>
      <c r="THS225" s="37"/>
      <c r="THT225" s="37"/>
      <c r="THU225" s="37"/>
      <c r="THV225" s="37"/>
      <c r="THW225" s="37"/>
      <c r="THX225" s="37"/>
      <c r="THY225" s="37"/>
      <c r="THZ225" s="37"/>
      <c r="TIA225" s="37"/>
      <c r="TIB225" s="37"/>
      <c r="TIC225" s="37"/>
      <c r="TID225" s="37"/>
      <c r="TIE225" s="37"/>
      <c r="TIF225" s="37"/>
      <c r="TIG225" s="37"/>
      <c r="TIH225" s="37"/>
      <c r="TII225" s="37"/>
      <c r="TIJ225" s="37"/>
      <c r="TIK225" s="37"/>
      <c r="TIL225" s="37"/>
      <c r="TIM225" s="37"/>
      <c r="TIN225" s="37"/>
      <c r="TIO225" s="37"/>
      <c r="TIP225" s="37"/>
      <c r="TIQ225" s="37"/>
      <c r="TIR225" s="37"/>
      <c r="TIS225" s="37"/>
      <c r="TIT225" s="37"/>
      <c r="TIU225" s="37"/>
      <c r="TIV225" s="37"/>
      <c r="TIW225" s="37"/>
      <c r="TIX225" s="37"/>
      <c r="TIY225" s="37"/>
      <c r="TIZ225" s="37"/>
      <c r="TJA225" s="37"/>
      <c r="TJB225" s="37"/>
      <c r="TJC225" s="37"/>
      <c r="TJD225" s="37"/>
      <c r="TJE225" s="37"/>
      <c r="TJF225" s="37"/>
      <c r="TJG225" s="37"/>
      <c r="TJH225" s="37"/>
      <c r="TJI225" s="37"/>
      <c r="TJJ225" s="37"/>
      <c r="TJK225" s="37"/>
      <c r="TJL225" s="37"/>
      <c r="TJM225" s="37"/>
      <c r="TJN225" s="37"/>
      <c r="TJO225" s="37"/>
      <c r="TJP225" s="37"/>
      <c r="TJQ225" s="37"/>
      <c r="TJR225" s="37"/>
      <c r="TJS225" s="37"/>
      <c r="TJT225" s="37"/>
      <c r="TJU225" s="37"/>
      <c r="TJV225" s="37"/>
      <c r="TJW225" s="37"/>
      <c r="TJX225" s="37"/>
      <c r="TJY225" s="37"/>
      <c r="TJZ225" s="37"/>
      <c r="TKA225" s="37"/>
      <c r="TKB225" s="37"/>
      <c r="TKC225" s="37"/>
      <c r="TKD225" s="37"/>
      <c r="TKE225" s="37"/>
      <c r="TKF225" s="37"/>
      <c r="TKG225" s="37"/>
      <c r="TKH225" s="37"/>
      <c r="TKI225" s="37"/>
      <c r="TKJ225" s="37"/>
      <c r="TKK225" s="37"/>
      <c r="TKL225" s="37"/>
      <c r="TKM225" s="37"/>
      <c r="TKN225" s="37"/>
      <c r="TKO225" s="37"/>
      <c r="TKP225" s="37"/>
      <c r="TKQ225" s="37"/>
      <c r="TKR225" s="37"/>
      <c r="TKS225" s="37"/>
      <c r="TKT225" s="37"/>
      <c r="TKU225" s="37"/>
      <c r="TKV225" s="37"/>
      <c r="TKW225" s="37"/>
      <c r="TKX225" s="37"/>
      <c r="TKY225" s="37"/>
      <c r="TKZ225" s="37"/>
      <c r="TLA225" s="37"/>
      <c r="TLB225" s="37"/>
      <c r="TLC225" s="37"/>
      <c r="TLD225" s="37"/>
      <c r="TLE225" s="37"/>
      <c r="TLF225" s="37"/>
      <c r="TLG225" s="37"/>
      <c r="TLH225" s="37"/>
      <c r="TLI225" s="37"/>
      <c r="TLJ225" s="37"/>
      <c r="TLK225" s="37"/>
      <c r="TLL225" s="37"/>
      <c r="TLM225" s="37"/>
      <c r="TLN225" s="37"/>
      <c r="TLO225" s="37"/>
      <c r="TLP225" s="37"/>
      <c r="TLQ225" s="37"/>
      <c r="TLR225" s="37"/>
      <c r="TLS225" s="37"/>
      <c r="TLT225" s="37"/>
      <c r="TLU225" s="37"/>
      <c r="TLV225" s="37"/>
      <c r="TLW225" s="37"/>
      <c r="TLX225" s="37"/>
      <c r="TLY225" s="37"/>
      <c r="TLZ225" s="37"/>
      <c r="TMA225" s="37"/>
      <c r="TMB225" s="37"/>
      <c r="TMC225" s="37"/>
      <c r="TMD225" s="37"/>
      <c r="TME225" s="37"/>
      <c r="TMF225" s="37"/>
      <c r="TMG225" s="37"/>
      <c r="TMH225" s="37"/>
      <c r="TMI225" s="37"/>
      <c r="TMJ225" s="37"/>
      <c r="TMK225" s="37"/>
      <c r="TML225" s="37"/>
      <c r="TMM225" s="37"/>
      <c r="TMN225" s="37"/>
      <c r="TMO225" s="37"/>
      <c r="TMP225" s="37"/>
      <c r="TMQ225" s="37"/>
      <c r="TMR225" s="37"/>
      <c r="TMS225" s="37"/>
      <c r="TMT225" s="37"/>
      <c r="TMU225" s="37"/>
      <c r="TMV225" s="37"/>
      <c r="TMW225" s="37"/>
      <c r="TMX225" s="37"/>
      <c r="TMY225" s="37"/>
      <c r="TMZ225" s="37"/>
      <c r="TNA225" s="37"/>
      <c r="TNB225" s="37"/>
      <c r="TNC225" s="37"/>
      <c r="TND225" s="37"/>
      <c r="TNE225" s="37"/>
      <c r="TNF225" s="37"/>
      <c r="TNG225" s="37"/>
      <c r="TNH225" s="37"/>
      <c r="TNI225" s="37"/>
      <c r="TNJ225" s="37"/>
      <c r="TNK225" s="37"/>
      <c r="TNL225" s="37"/>
      <c r="TNM225" s="37"/>
      <c r="TNN225" s="37"/>
      <c r="TNO225" s="37"/>
      <c r="TNP225" s="37"/>
      <c r="TNQ225" s="37"/>
      <c r="TNR225" s="37"/>
      <c r="TNS225" s="37"/>
      <c r="TNT225" s="37"/>
      <c r="TNU225" s="37"/>
      <c r="TNV225" s="37"/>
      <c r="TNW225" s="37"/>
      <c r="TNX225" s="37"/>
      <c r="TNY225" s="37"/>
      <c r="TNZ225" s="37"/>
      <c r="TOA225" s="37"/>
      <c r="TOB225" s="37"/>
      <c r="TOC225" s="37"/>
      <c r="TOD225" s="37"/>
      <c r="TOE225" s="37"/>
      <c r="TOF225" s="37"/>
      <c r="TOG225" s="37"/>
      <c r="TOH225" s="37"/>
      <c r="TOI225" s="37"/>
      <c r="TOJ225" s="37"/>
      <c r="TOK225" s="37"/>
      <c r="TOL225" s="37"/>
      <c r="TOM225" s="37"/>
      <c r="TON225" s="37"/>
      <c r="TOO225" s="37"/>
      <c r="TOP225" s="37"/>
      <c r="TOQ225" s="37"/>
      <c r="TOR225" s="37"/>
      <c r="TOS225" s="37"/>
      <c r="TOT225" s="37"/>
      <c r="TOU225" s="37"/>
      <c r="TOV225" s="37"/>
      <c r="TOW225" s="37"/>
      <c r="TOX225" s="37"/>
      <c r="TOY225" s="37"/>
      <c r="TOZ225" s="37"/>
      <c r="TPA225" s="37"/>
      <c r="TPB225" s="37"/>
      <c r="TPC225" s="37"/>
      <c r="TPD225" s="37"/>
      <c r="TPE225" s="37"/>
      <c r="TPF225" s="37"/>
      <c r="TPG225" s="37"/>
      <c r="TPH225" s="37"/>
      <c r="TPI225" s="37"/>
      <c r="TPJ225" s="37"/>
      <c r="TPK225" s="37"/>
      <c r="TPL225" s="37"/>
      <c r="TPM225" s="37"/>
      <c r="TPN225" s="37"/>
      <c r="TPO225" s="37"/>
      <c r="TPP225" s="37"/>
      <c r="TPQ225" s="37"/>
      <c r="TPR225" s="37"/>
      <c r="TPS225" s="37"/>
      <c r="TPT225" s="37"/>
      <c r="TPU225" s="37"/>
      <c r="TPV225" s="37"/>
      <c r="TPW225" s="37"/>
      <c r="TPX225" s="37"/>
      <c r="TPY225" s="37"/>
      <c r="TPZ225" s="37"/>
      <c r="TQA225" s="37"/>
      <c r="TQB225" s="37"/>
      <c r="TQC225" s="37"/>
      <c r="TQD225" s="37"/>
      <c r="TQE225" s="37"/>
      <c r="TQF225" s="37"/>
      <c r="TQG225" s="37"/>
      <c r="TQH225" s="37"/>
      <c r="TQI225" s="37"/>
      <c r="TQJ225" s="37"/>
      <c r="TQK225" s="37"/>
      <c r="TQL225" s="37"/>
      <c r="TQM225" s="37"/>
      <c r="TQN225" s="37"/>
      <c r="TQO225" s="37"/>
      <c r="TQP225" s="37"/>
      <c r="TQQ225" s="37"/>
      <c r="TQR225" s="37"/>
      <c r="TQS225" s="37"/>
      <c r="TQT225" s="37"/>
      <c r="TQU225" s="37"/>
      <c r="TQV225" s="37"/>
      <c r="TQW225" s="37"/>
      <c r="TQX225" s="37"/>
      <c r="TQY225" s="37"/>
      <c r="TQZ225" s="37"/>
      <c r="TRA225" s="37"/>
      <c r="TRB225" s="37"/>
      <c r="TRC225" s="37"/>
      <c r="TRD225" s="37"/>
      <c r="TRE225" s="37"/>
      <c r="TRF225" s="37"/>
      <c r="TRG225" s="37"/>
      <c r="TRH225" s="37"/>
      <c r="TRI225" s="37"/>
      <c r="TRJ225" s="37"/>
      <c r="TRK225" s="37"/>
      <c r="TRL225" s="37"/>
      <c r="TRM225" s="37"/>
      <c r="TRN225" s="37"/>
      <c r="TRO225" s="37"/>
      <c r="TRP225" s="37"/>
      <c r="TRQ225" s="37"/>
      <c r="TRR225" s="37"/>
      <c r="TRS225" s="37"/>
      <c r="TRT225" s="37"/>
      <c r="TRU225" s="37"/>
      <c r="TRV225" s="37"/>
      <c r="TRW225" s="37"/>
      <c r="TRX225" s="37"/>
      <c r="TRY225" s="37"/>
      <c r="TRZ225" s="37"/>
      <c r="TSA225" s="37"/>
      <c r="TSB225" s="37"/>
      <c r="TSC225" s="37"/>
      <c r="TSD225" s="37"/>
      <c r="TSE225" s="37"/>
      <c r="TSF225" s="37"/>
      <c r="TSG225" s="37"/>
      <c r="TSH225" s="37"/>
      <c r="TSI225" s="37"/>
      <c r="TSJ225" s="37"/>
      <c r="TSK225" s="37"/>
      <c r="TSL225" s="37"/>
      <c r="TSM225" s="37"/>
      <c r="TSN225" s="37"/>
      <c r="TSO225" s="37"/>
      <c r="TSP225" s="37"/>
      <c r="TSQ225" s="37"/>
      <c r="TSR225" s="37"/>
      <c r="TSS225" s="37"/>
      <c r="TST225" s="37"/>
      <c r="TSU225" s="37"/>
      <c r="TSV225" s="37"/>
      <c r="TSW225" s="37"/>
      <c r="TSX225" s="37"/>
      <c r="TSY225" s="37"/>
      <c r="TSZ225" s="37"/>
      <c r="TTA225" s="37"/>
      <c r="TTB225" s="37"/>
      <c r="TTC225" s="37"/>
      <c r="TTD225" s="37"/>
      <c r="TTE225" s="37"/>
      <c r="TTF225" s="37"/>
      <c r="TTG225" s="37"/>
      <c r="TTH225" s="37"/>
      <c r="TTI225" s="37"/>
      <c r="TTJ225" s="37"/>
      <c r="TTK225" s="37"/>
      <c r="TTL225" s="37"/>
      <c r="TTM225" s="37"/>
      <c r="TTN225" s="37"/>
      <c r="TTO225" s="37"/>
      <c r="TTP225" s="37"/>
      <c r="TTQ225" s="37"/>
      <c r="TTR225" s="37"/>
      <c r="TTS225" s="37"/>
      <c r="TTT225" s="37"/>
      <c r="TTU225" s="37"/>
      <c r="TTV225" s="37"/>
      <c r="TTW225" s="37"/>
      <c r="TTX225" s="37"/>
      <c r="TTY225" s="37"/>
      <c r="TTZ225" s="37"/>
      <c r="TUA225" s="37"/>
      <c r="TUB225" s="37"/>
      <c r="TUC225" s="37"/>
      <c r="TUD225" s="37"/>
      <c r="TUE225" s="37"/>
      <c r="TUF225" s="37"/>
      <c r="TUG225" s="37"/>
      <c r="TUH225" s="37"/>
      <c r="TUI225" s="37"/>
      <c r="TUJ225" s="37"/>
      <c r="TUK225" s="37"/>
      <c r="TUL225" s="37"/>
      <c r="TUM225" s="37"/>
      <c r="TUN225" s="37"/>
      <c r="TUO225" s="37"/>
      <c r="TUP225" s="37"/>
      <c r="TUQ225" s="37"/>
      <c r="TUR225" s="37"/>
      <c r="TUS225" s="37"/>
      <c r="TUT225" s="37"/>
      <c r="TUU225" s="37"/>
      <c r="TUV225" s="37"/>
      <c r="TUW225" s="37"/>
      <c r="TUX225" s="37"/>
      <c r="TUY225" s="37"/>
      <c r="TUZ225" s="37"/>
      <c r="TVA225" s="37"/>
      <c r="TVB225" s="37"/>
      <c r="TVC225" s="37"/>
      <c r="TVD225" s="37"/>
      <c r="TVE225" s="37"/>
      <c r="TVF225" s="37"/>
      <c r="TVG225" s="37"/>
      <c r="TVH225" s="37"/>
      <c r="TVI225" s="37"/>
      <c r="TVJ225" s="37"/>
      <c r="TVK225" s="37"/>
      <c r="TVL225" s="37"/>
      <c r="TVM225" s="37"/>
      <c r="TVN225" s="37"/>
      <c r="TVO225" s="37"/>
      <c r="TVP225" s="37"/>
      <c r="TVQ225" s="37"/>
      <c r="TVR225" s="37"/>
      <c r="TVS225" s="37"/>
      <c r="TVT225" s="37"/>
      <c r="TVU225" s="37"/>
      <c r="TVV225" s="37"/>
      <c r="TVW225" s="37"/>
      <c r="TVX225" s="37"/>
      <c r="TVY225" s="37"/>
      <c r="TVZ225" s="37"/>
      <c r="TWA225" s="37"/>
      <c r="TWB225" s="37"/>
      <c r="TWC225" s="37"/>
      <c r="TWD225" s="37"/>
      <c r="TWE225" s="37"/>
      <c r="TWF225" s="37"/>
      <c r="TWG225" s="37"/>
      <c r="TWH225" s="37"/>
      <c r="TWI225" s="37"/>
      <c r="TWJ225" s="37"/>
      <c r="TWK225" s="37"/>
      <c r="TWL225" s="37"/>
      <c r="TWM225" s="37"/>
      <c r="TWN225" s="37"/>
      <c r="TWO225" s="37"/>
      <c r="TWP225" s="37"/>
      <c r="TWQ225" s="37"/>
      <c r="TWR225" s="37"/>
      <c r="TWS225" s="37"/>
      <c r="TWT225" s="37"/>
      <c r="TWU225" s="37"/>
      <c r="TWV225" s="37"/>
      <c r="TWW225" s="37"/>
      <c r="TWX225" s="37"/>
      <c r="TWY225" s="37"/>
      <c r="TWZ225" s="37"/>
      <c r="TXA225" s="37"/>
      <c r="TXB225" s="37"/>
      <c r="TXC225" s="37"/>
      <c r="TXD225" s="37"/>
      <c r="TXE225" s="37"/>
      <c r="TXF225" s="37"/>
      <c r="TXG225" s="37"/>
      <c r="TXH225" s="37"/>
      <c r="TXI225" s="37"/>
      <c r="TXJ225" s="37"/>
      <c r="TXK225" s="37"/>
      <c r="TXL225" s="37"/>
      <c r="TXM225" s="37"/>
      <c r="TXN225" s="37"/>
      <c r="TXO225" s="37"/>
      <c r="TXP225" s="37"/>
      <c r="TXQ225" s="37"/>
      <c r="TXR225" s="37"/>
      <c r="TXS225" s="37"/>
      <c r="TXT225" s="37"/>
      <c r="TXU225" s="37"/>
      <c r="TXV225" s="37"/>
      <c r="TXW225" s="37"/>
      <c r="TXX225" s="37"/>
      <c r="TXY225" s="37"/>
      <c r="TXZ225" s="37"/>
      <c r="TYA225" s="37"/>
      <c r="TYB225" s="37"/>
      <c r="TYC225" s="37"/>
      <c r="TYD225" s="37"/>
      <c r="TYE225" s="37"/>
      <c r="TYF225" s="37"/>
      <c r="TYG225" s="37"/>
      <c r="TYH225" s="37"/>
      <c r="TYI225" s="37"/>
      <c r="TYJ225" s="37"/>
      <c r="TYK225" s="37"/>
      <c r="TYL225" s="37"/>
      <c r="TYM225" s="37"/>
      <c r="TYN225" s="37"/>
      <c r="TYO225" s="37"/>
      <c r="TYP225" s="37"/>
      <c r="TYQ225" s="37"/>
      <c r="TYR225" s="37"/>
      <c r="TYS225" s="37"/>
      <c r="TYT225" s="37"/>
      <c r="TYU225" s="37"/>
      <c r="TYV225" s="37"/>
      <c r="TYW225" s="37"/>
      <c r="TYX225" s="37"/>
      <c r="TYY225" s="37"/>
      <c r="TYZ225" s="37"/>
      <c r="TZA225" s="37"/>
      <c r="TZB225" s="37"/>
      <c r="TZC225" s="37"/>
      <c r="TZD225" s="37"/>
      <c r="TZE225" s="37"/>
      <c r="TZF225" s="37"/>
      <c r="TZG225" s="37"/>
      <c r="TZH225" s="37"/>
      <c r="TZI225" s="37"/>
      <c r="TZJ225" s="37"/>
      <c r="TZK225" s="37"/>
      <c r="TZL225" s="37"/>
      <c r="TZM225" s="37"/>
      <c r="TZN225" s="37"/>
      <c r="TZO225" s="37"/>
      <c r="TZP225" s="37"/>
      <c r="TZQ225" s="37"/>
      <c r="TZR225" s="37"/>
      <c r="TZS225" s="37"/>
      <c r="TZT225" s="37"/>
      <c r="TZU225" s="37"/>
      <c r="TZV225" s="37"/>
      <c r="TZW225" s="37"/>
      <c r="TZX225" s="37"/>
      <c r="TZY225" s="37"/>
      <c r="TZZ225" s="37"/>
      <c r="UAA225" s="37"/>
      <c r="UAB225" s="37"/>
      <c r="UAC225" s="37"/>
      <c r="UAD225" s="37"/>
      <c r="UAE225" s="37"/>
      <c r="UAF225" s="37"/>
      <c r="UAG225" s="37"/>
      <c r="UAH225" s="37"/>
      <c r="UAI225" s="37"/>
      <c r="UAJ225" s="37"/>
      <c r="UAK225" s="37"/>
      <c r="UAL225" s="37"/>
      <c r="UAM225" s="37"/>
      <c r="UAN225" s="37"/>
      <c r="UAO225" s="37"/>
      <c r="UAP225" s="37"/>
      <c r="UAQ225" s="37"/>
      <c r="UAR225" s="37"/>
      <c r="UAS225" s="37"/>
      <c r="UAT225" s="37"/>
      <c r="UAU225" s="37"/>
      <c r="UAV225" s="37"/>
      <c r="UAW225" s="37"/>
      <c r="UAX225" s="37"/>
      <c r="UAY225" s="37"/>
      <c r="UAZ225" s="37"/>
      <c r="UBA225" s="37"/>
      <c r="UBB225" s="37"/>
      <c r="UBC225" s="37"/>
      <c r="UBD225" s="37"/>
      <c r="UBE225" s="37"/>
      <c r="UBF225" s="37"/>
      <c r="UBG225" s="37"/>
      <c r="UBH225" s="37"/>
      <c r="UBI225" s="37"/>
      <c r="UBJ225" s="37"/>
      <c r="UBK225" s="37"/>
      <c r="UBL225" s="37"/>
      <c r="UBM225" s="37"/>
      <c r="UBN225" s="37"/>
      <c r="UBO225" s="37"/>
      <c r="UBP225" s="37"/>
      <c r="UBQ225" s="37"/>
      <c r="UBR225" s="37"/>
      <c r="UBS225" s="37"/>
      <c r="UBT225" s="37"/>
      <c r="UBU225" s="37"/>
      <c r="UBV225" s="37"/>
      <c r="UBW225" s="37"/>
      <c r="UBX225" s="37"/>
      <c r="UBY225" s="37"/>
      <c r="UBZ225" s="37"/>
      <c r="UCA225" s="37"/>
      <c r="UCB225" s="37"/>
      <c r="UCC225" s="37"/>
      <c r="UCD225" s="37"/>
      <c r="UCE225" s="37"/>
      <c r="UCF225" s="37"/>
      <c r="UCG225" s="37"/>
      <c r="UCH225" s="37"/>
      <c r="UCI225" s="37"/>
      <c r="UCJ225" s="37"/>
      <c r="UCK225" s="37"/>
      <c r="UCL225" s="37"/>
      <c r="UCM225" s="37"/>
      <c r="UCN225" s="37"/>
      <c r="UCO225" s="37"/>
      <c r="UCP225" s="37"/>
      <c r="UCQ225" s="37"/>
      <c r="UCR225" s="37"/>
      <c r="UCS225" s="37"/>
      <c r="UCT225" s="37"/>
      <c r="UCU225" s="37"/>
      <c r="UCV225" s="37"/>
      <c r="UCW225" s="37"/>
      <c r="UCX225" s="37"/>
      <c r="UCY225" s="37"/>
      <c r="UCZ225" s="37"/>
      <c r="UDA225" s="37"/>
      <c r="UDB225" s="37"/>
      <c r="UDC225" s="37"/>
      <c r="UDD225" s="37"/>
      <c r="UDE225" s="37"/>
      <c r="UDF225" s="37"/>
      <c r="UDG225" s="37"/>
      <c r="UDH225" s="37"/>
      <c r="UDI225" s="37"/>
      <c r="UDJ225" s="37"/>
      <c r="UDK225" s="37"/>
      <c r="UDL225" s="37"/>
      <c r="UDM225" s="37"/>
      <c r="UDN225" s="37"/>
      <c r="UDO225" s="37"/>
      <c r="UDP225" s="37"/>
      <c r="UDQ225" s="37"/>
      <c r="UDR225" s="37"/>
      <c r="UDS225" s="37"/>
      <c r="UDT225" s="37"/>
      <c r="UDU225" s="37"/>
      <c r="UDV225" s="37"/>
      <c r="UDW225" s="37"/>
      <c r="UDX225" s="37"/>
      <c r="UDY225" s="37"/>
      <c r="UDZ225" s="37"/>
      <c r="UEA225" s="37"/>
      <c r="UEB225" s="37"/>
      <c r="UEC225" s="37"/>
      <c r="UED225" s="37"/>
      <c r="UEE225" s="37"/>
      <c r="UEF225" s="37"/>
      <c r="UEG225" s="37"/>
      <c r="UEH225" s="37"/>
      <c r="UEI225" s="37"/>
      <c r="UEJ225" s="37"/>
      <c r="UEK225" s="37"/>
      <c r="UEL225" s="37"/>
      <c r="UEM225" s="37"/>
      <c r="UEN225" s="37"/>
      <c r="UEO225" s="37"/>
      <c r="UEP225" s="37"/>
      <c r="UEQ225" s="37"/>
      <c r="UER225" s="37"/>
      <c r="UES225" s="37"/>
      <c r="UET225" s="37"/>
      <c r="UEU225" s="37"/>
      <c r="UEV225" s="37"/>
      <c r="UEW225" s="37"/>
      <c r="UEX225" s="37"/>
      <c r="UEY225" s="37"/>
      <c r="UEZ225" s="37"/>
      <c r="UFA225" s="37"/>
      <c r="UFB225" s="37"/>
      <c r="UFC225" s="37"/>
      <c r="UFD225" s="37"/>
      <c r="UFE225" s="37"/>
      <c r="UFF225" s="37"/>
      <c r="UFG225" s="37"/>
      <c r="UFH225" s="37"/>
      <c r="UFI225" s="37"/>
      <c r="UFJ225" s="37"/>
      <c r="UFK225" s="37"/>
      <c r="UFL225" s="37"/>
      <c r="UFM225" s="37"/>
      <c r="UFN225" s="37"/>
      <c r="UFO225" s="37"/>
      <c r="UFP225" s="37"/>
      <c r="UFQ225" s="37"/>
      <c r="UFR225" s="37"/>
      <c r="UFS225" s="37"/>
      <c r="UFT225" s="37"/>
      <c r="UFU225" s="37"/>
      <c r="UFV225" s="37"/>
      <c r="UFW225" s="37"/>
      <c r="UFX225" s="37"/>
      <c r="UFY225" s="37"/>
      <c r="UFZ225" s="37"/>
      <c r="UGA225" s="37"/>
      <c r="UGB225" s="37"/>
      <c r="UGC225" s="37"/>
      <c r="UGD225" s="37"/>
      <c r="UGE225" s="37"/>
      <c r="UGF225" s="37"/>
      <c r="UGG225" s="37"/>
      <c r="UGH225" s="37"/>
      <c r="UGI225" s="37"/>
      <c r="UGJ225" s="37"/>
      <c r="UGK225" s="37"/>
      <c r="UGL225" s="37"/>
      <c r="UGM225" s="37"/>
      <c r="UGN225" s="37"/>
      <c r="UGO225" s="37"/>
      <c r="UGP225" s="37"/>
      <c r="UGQ225" s="37"/>
      <c r="UGR225" s="37"/>
      <c r="UGS225" s="37"/>
      <c r="UGT225" s="37"/>
      <c r="UGU225" s="37"/>
      <c r="UGV225" s="37"/>
      <c r="UGW225" s="37"/>
      <c r="UGX225" s="37"/>
      <c r="UGY225" s="37"/>
      <c r="UGZ225" s="37"/>
      <c r="UHA225" s="37"/>
      <c r="UHB225" s="37"/>
      <c r="UHC225" s="37"/>
      <c r="UHD225" s="37"/>
      <c r="UHE225" s="37"/>
      <c r="UHF225" s="37"/>
      <c r="UHG225" s="37"/>
      <c r="UHH225" s="37"/>
      <c r="UHI225" s="37"/>
      <c r="UHJ225" s="37"/>
      <c r="UHK225" s="37"/>
      <c r="UHL225" s="37"/>
      <c r="UHM225" s="37"/>
      <c r="UHN225" s="37"/>
      <c r="UHO225" s="37"/>
      <c r="UHP225" s="37"/>
      <c r="UHQ225" s="37"/>
      <c r="UHR225" s="37"/>
      <c r="UHS225" s="37"/>
      <c r="UHT225" s="37"/>
      <c r="UHU225" s="37"/>
      <c r="UHV225" s="37"/>
      <c r="UHW225" s="37"/>
      <c r="UHX225" s="37"/>
      <c r="UHY225" s="37"/>
      <c r="UHZ225" s="37"/>
      <c r="UIA225" s="37"/>
      <c r="UIB225" s="37"/>
      <c r="UIC225" s="37"/>
      <c r="UID225" s="37"/>
      <c r="UIE225" s="37"/>
      <c r="UIF225" s="37"/>
      <c r="UIG225" s="37"/>
      <c r="UIH225" s="37"/>
      <c r="UII225" s="37"/>
      <c r="UIJ225" s="37"/>
      <c r="UIK225" s="37"/>
      <c r="UIL225" s="37"/>
      <c r="UIM225" s="37"/>
      <c r="UIN225" s="37"/>
      <c r="UIO225" s="37"/>
      <c r="UIP225" s="37"/>
      <c r="UIQ225" s="37"/>
      <c r="UIR225" s="37"/>
      <c r="UIS225" s="37"/>
      <c r="UIT225" s="37"/>
      <c r="UIU225" s="37"/>
      <c r="UIV225" s="37"/>
      <c r="UIW225" s="37"/>
      <c r="UIX225" s="37"/>
      <c r="UIY225" s="37"/>
      <c r="UIZ225" s="37"/>
      <c r="UJA225" s="37"/>
      <c r="UJB225" s="37"/>
      <c r="UJC225" s="37"/>
      <c r="UJD225" s="37"/>
      <c r="UJE225" s="37"/>
      <c r="UJF225" s="37"/>
      <c r="UJG225" s="37"/>
      <c r="UJH225" s="37"/>
      <c r="UJI225" s="37"/>
      <c r="UJJ225" s="37"/>
      <c r="UJK225" s="37"/>
      <c r="UJL225" s="37"/>
      <c r="UJM225" s="37"/>
      <c r="UJN225" s="37"/>
      <c r="UJO225" s="37"/>
      <c r="UJP225" s="37"/>
      <c r="UJQ225" s="37"/>
      <c r="UJR225" s="37"/>
      <c r="UJS225" s="37"/>
      <c r="UJT225" s="37"/>
      <c r="UJU225" s="37"/>
      <c r="UJV225" s="37"/>
      <c r="UJW225" s="37"/>
      <c r="UJX225" s="37"/>
      <c r="UJY225" s="37"/>
      <c r="UJZ225" s="37"/>
      <c r="UKA225" s="37"/>
      <c r="UKB225" s="37"/>
      <c r="UKC225" s="37"/>
      <c r="UKD225" s="37"/>
      <c r="UKE225" s="37"/>
      <c r="UKF225" s="37"/>
      <c r="UKG225" s="37"/>
      <c r="UKH225" s="37"/>
      <c r="UKI225" s="37"/>
      <c r="UKJ225" s="37"/>
      <c r="UKK225" s="37"/>
      <c r="UKL225" s="37"/>
      <c r="UKM225" s="37"/>
      <c r="UKN225" s="37"/>
      <c r="UKO225" s="37"/>
      <c r="UKP225" s="37"/>
      <c r="UKQ225" s="37"/>
      <c r="UKR225" s="37"/>
      <c r="UKS225" s="37"/>
      <c r="UKT225" s="37"/>
      <c r="UKU225" s="37"/>
      <c r="UKV225" s="37"/>
      <c r="UKW225" s="37"/>
      <c r="UKX225" s="37"/>
      <c r="UKY225" s="37"/>
      <c r="UKZ225" s="37"/>
      <c r="ULA225" s="37"/>
      <c r="ULB225" s="37"/>
      <c r="ULC225" s="37"/>
      <c r="ULD225" s="37"/>
      <c r="ULE225" s="37"/>
      <c r="ULF225" s="37"/>
      <c r="ULG225" s="37"/>
      <c r="ULH225" s="37"/>
      <c r="ULI225" s="37"/>
      <c r="ULJ225" s="37"/>
      <c r="ULK225" s="37"/>
      <c r="ULL225" s="37"/>
      <c r="ULM225" s="37"/>
      <c r="ULN225" s="37"/>
      <c r="ULO225" s="37"/>
      <c r="ULP225" s="37"/>
      <c r="ULQ225" s="37"/>
      <c r="ULR225" s="37"/>
      <c r="ULS225" s="37"/>
      <c r="ULT225" s="37"/>
      <c r="ULU225" s="37"/>
      <c r="ULV225" s="37"/>
      <c r="ULW225" s="37"/>
      <c r="ULX225" s="37"/>
      <c r="ULY225" s="37"/>
      <c r="ULZ225" s="37"/>
      <c r="UMA225" s="37"/>
      <c r="UMB225" s="37"/>
      <c r="UMC225" s="37"/>
      <c r="UMD225" s="37"/>
      <c r="UME225" s="37"/>
      <c r="UMF225" s="37"/>
      <c r="UMG225" s="37"/>
      <c r="UMH225" s="37"/>
      <c r="UMI225" s="37"/>
      <c r="UMJ225" s="37"/>
      <c r="UMK225" s="37"/>
      <c r="UML225" s="37"/>
      <c r="UMM225" s="37"/>
      <c r="UMN225" s="37"/>
      <c r="UMO225" s="37"/>
      <c r="UMP225" s="37"/>
      <c r="UMQ225" s="37"/>
      <c r="UMR225" s="37"/>
      <c r="UMS225" s="37"/>
      <c r="UMT225" s="37"/>
      <c r="UMU225" s="37"/>
      <c r="UMV225" s="37"/>
      <c r="UMW225" s="37"/>
      <c r="UMX225" s="37"/>
      <c r="UMY225" s="37"/>
      <c r="UMZ225" s="37"/>
      <c r="UNA225" s="37"/>
      <c r="UNB225" s="37"/>
      <c r="UNC225" s="37"/>
      <c r="UND225" s="37"/>
      <c r="UNE225" s="37"/>
      <c r="UNF225" s="37"/>
      <c r="UNG225" s="37"/>
      <c r="UNH225" s="37"/>
      <c r="UNI225" s="37"/>
      <c r="UNJ225" s="37"/>
      <c r="UNK225" s="37"/>
      <c r="UNL225" s="37"/>
      <c r="UNM225" s="37"/>
      <c r="UNN225" s="37"/>
      <c r="UNO225" s="37"/>
      <c r="UNP225" s="37"/>
      <c r="UNQ225" s="37"/>
      <c r="UNR225" s="37"/>
      <c r="UNS225" s="37"/>
      <c r="UNT225" s="37"/>
      <c r="UNU225" s="37"/>
      <c r="UNV225" s="37"/>
      <c r="UNW225" s="37"/>
      <c r="UNX225" s="37"/>
      <c r="UNY225" s="37"/>
      <c r="UNZ225" s="37"/>
      <c r="UOA225" s="37"/>
      <c r="UOB225" s="37"/>
      <c r="UOC225" s="37"/>
      <c r="UOD225" s="37"/>
      <c r="UOE225" s="37"/>
      <c r="UOF225" s="37"/>
      <c r="UOG225" s="37"/>
      <c r="UOH225" s="37"/>
      <c r="UOI225" s="37"/>
      <c r="UOJ225" s="37"/>
      <c r="UOK225" s="37"/>
      <c r="UOL225" s="37"/>
      <c r="UOM225" s="37"/>
      <c r="UON225" s="37"/>
      <c r="UOO225" s="37"/>
      <c r="UOP225" s="37"/>
      <c r="UOQ225" s="37"/>
      <c r="UOR225" s="37"/>
      <c r="UOS225" s="37"/>
      <c r="UOT225" s="37"/>
      <c r="UOU225" s="37"/>
      <c r="UOV225" s="37"/>
      <c r="UOW225" s="37"/>
      <c r="UOX225" s="37"/>
      <c r="UOY225" s="37"/>
      <c r="UOZ225" s="37"/>
      <c r="UPA225" s="37"/>
      <c r="UPB225" s="37"/>
      <c r="UPC225" s="37"/>
      <c r="UPD225" s="37"/>
      <c r="UPE225" s="37"/>
      <c r="UPF225" s="37"/>
      <c r="UPG225" s="37"/>
      <c r="UPH225" s="37"/>
      <c r="UPI225" s="37"/>
      <c r="UPJ225" s="37"/>
      <c r="UPK225" s="37"/>
      <c r="UPL225" s="37"/>
      <c r="UPM225" s="37"/>
      <c r="UPN225" s="37"/>
      <c r="UPO225" s="37"/>
      <c r="UPP225" s="37"/>
      <c r="UPQ225" s="37"/>
      <c r="UPR225" s="37"/>
      <c r="UPS225" s="37"/>
      <c r="UPT225" s="37"/>
      <c r="UPU225" s="37"/>
      <c r="UPV225" s="37"/>
      <c r="UPW225" s="37"/>
      <c r="UPX225" s="37"/>
      <c r="UPY225" s="37"/>
      <c r="UPZ225" s="37"/>
      <c r="UQA225" s="37"/>
      <c r="UQB225" s="37"/>
      <c r="UQC225" s="37"/>
      <c r="UQD225" s="37"/>
      <c r="UQE225" s="37"/>
      <c r="UQF225" s="37"/>
      <c r="UQG225" s="37"/>
      <c r="UQH225" s="37"/>
      <c r="UQI225" s="37"/>
      <c r="UQJ225" s="37"/>
      <c r="UQK225" s="37"/>
      <c r="UQL225" s="37"/>
      <c r="UQM225" s="37"/>
      <c r="UQN225" s="37"/>
      <c r="UQO225" s="37"/>
      <c r="UQP225" s="37"/>
      <c r="UQQ225" s="37"/>
      <c r="UQR225" s="37"/>
      <c r="UQS225" s="37"/>
      <c r="UQT225" s="37"/>
      <c r="UQU225" s="37"/>
      <c r="UQV225" s="37"/>
      <c r="UQW225" s="37"/>
      <c r="UQX225" s="37"/>
      <c r="UQY225" s="37"/>
      <c r="UQZ225" s="37"/>
      <c r="URA225" s="37"/>
      <c r="URB225" s="37"/>
      <c r="URC225" s="37"/>
      <c r="URD225" s="37"/>
      <c r="URE225" s="37"/>
      <c r="URF225" s="37"/>
      <c r="URG225" s="37"/>
      <c r="URH225" s="37"/>
      <c r="URI225" s="37"/>
      <c r="URJ225" s="37"/>
      <c r="URK225" s="37"/>
      <c r="URL225" s="37"/>
      <c r="URM225" s="37"/>
      <c r="URN225" s="37"/>
      <c r="URO225" s="37"/>
      <c r="URP225" s="37"/>
      <c r="URQ225" s="37"/>
      <c r="URR225" s="37"/>
      <c r="URS225" s="37"/>
      <c r="URT225" s="37"/>
      <c r="URU225" s="37"/>
      <c r="URV225" s="37"/>
      <c r="URW225" s="37"/>
      <c r="URX225" s="37"/>
      <c r="URY225" s="37"/>
      <c r="URZ225" s="37"/>
      <c r="USA225" s="37"/>
      <c r="USB225" s="37"/>
      <c r="USC225" s="37"/>
      <c r="USD225" s="37"/>
      <c r="USE225" s="37"/>
      <c r="USF225" s="37"/>
      <c r="USG225" s="37"/>
      <c r="USH225" s="37"/>
      <c r="USI225" s="37"/>
      <c r="USJ225" s="37"/>
      <c r="USK225" s="37"/>
      <c r="USL225" s="37"/>
      <c r="USM225" s="37"/>
      <c r="USN225" s="37"/>
      <c r="USO225" s="37"/>
      <c r="USP225" s="37"/>
      <c r="USQ225" s="37"/>
      <c r="USR225" s="37"/>
      <c r="USS225" s="37"/>
      <c r="UST225" s="37"/>
      <c r="USU225" s="37"/>
      <c r="USV225" s="37"/>
      <c r="USW225" s="37"/>
      <c r="USX225" s="37"/>
      <c r="USY225" s="37"/>
      <c r="USZ225" s="37"/>
      <c r="UTA225" s="37"/>
      <c r="UTB225" s="37"/>
      <c r="UTC225" s="37"/>
      <c r="UTD225" s="37"/>
      <c r="UTE225" s="37"/>
      <c r="UTF225" s="37"/>
      <c r="UTG225" s="37"/>
      <c r="UTH225" s="37"/>
      <c r="UTI225" s="37"/>
      <c r="UTJ225" s="37"/>
      <c r="UTK225" s="37"/>
      <c r="UTL225" s="37"/>
      <c r="UTM225" s="37"/>
      <c r="UTN225" s="37"/>
      <c r="UTO225" s="37"/>
      <c r="UTP225" s="37"/>
      <c r="UTQ225" s="37"/>
      <c r="UTR225" s="37"/>
      <c r="UTS225" s="37"/>
      <c r="UTT225" s="37"/>
      <c r="UTU225" s="37"/>
      <c r="UTV225" s="37"/>
      <c r="UTW225" s="37"/>
      <c r="UTX225" s="37"/>
      <c r="UTY225" s="37"/>
      <c r="UTZ225" s="37"/>
      <c r="UUA225" s="37"/>
      <c r="UUB225" s="37"/>
      <c r="UUC225" s="37"/>
      <c r="UUD225" s="37"/>
      <c r="UUE225" s="37"/>
      <c r="UUF225" s="37"/>
      <c r="UUG225" s="37"/>
      <c r="UUH225" s="37"/>
      <c r="UUI225" s="37"/>
      <c r="UUJ225" s="37"/>
      <c r="UUK225" s="37"/>
      <c r="UUL225" s="37"/>
      <c r="UUM225" s="37"/>
      <c r="UUN225" s="37"/>
      <c r="UUO225" s="37"/>
      <c r="UUP225" s="37"/>
      <c r="UUQ225" s="37"/>
      <c r="UUR225" s="37"/>
      <c r="UUS225" s="37"/>
      <c r="UUT225" s="37"/>
      <c r="UUU225" s="37"/>
      <c r="UUV225" s="37"/>
      <c r="UUW225" s="37"/>
      <c r="UUX225" s="37"/>
      <c r="UUY225" s="37"/>
      <c r="UUZ225" s="37"/>
      <c r="UVA225" s="37"/>
      <c r="UVB225" s="37"/>
      <c r="UVC225" s="37"/>
      <c r="UVD225" s="37"/>
      <c r="UVE225" s="37"/>
      <c r="UVF225" s="37"/>
      <c r="UVG225" s="37"/>
      <c r="UVH225" s="37"/>
      <c r="UVI225" s="37"/>
      <c r="UVJ225" s="37"/>
      <c r="UVK225" s="37"/>
      <c r="UVL225" s="37"/>
      <c r="UVM225" s="37"/>
      <c r="UVN225" s="37"/>
      <c r="UVO225" s="37"/>
      <c r="UVP225" s="37"/>
      <c r="UVQ225" s="37"/>
      <c r="UVR225" s="37"/>
      <c r="UVS225" s="37"/>
      <c r="UVT225" s="37"/>
      <c r="UVU225" s="37"/>
      <c r="UVV225" s="37"/>
      <c r="UVW225" s="37"/>
      <c r="UVX225" s="37"/>
      <c r="UVY225" s="37"/>
      <c r="UVZ225" s="37"/>
      <c r="UWA225" s="37"/>
      <c r="UWB225" s="37"/>
      <c r="UWC225" s="37"/>
      <c r="UWD225" s="37"/>
      <c r="UWE225" s="37"/>
      <c r="UWF225" s="37"/>
      <c r="UWG225" s="37"/>
      <c r="UWH225" s="37"/>
      <c r="UWI225" s="37"/>
      <c r="UWJ225" s="37"/>
      <c r="UWK225" s="37"/>
      <c r="UWL225" s="37"/>
      <c r="UWM225" s="37"/>
      <c r="UWN225" s="37"/>
      <c r="UWO225" s="37"/>
      <c r="UWP225" s="37"/>
      <c r="UWQ225" s="37"/>
      <c r="UWR225" s="37"/>
      <c r="UWS225" s="37"/>
      <c r="UWT225" s="37"/>
      <c r="UWU225" s="37"/>
      <c r="UWV225" s="37"/>
      <c r="UWW225" s="37"/>
      <c r="UWX225" s="37"/>
      <c r="UWY225" s="37"/>
      <c r="UWZ225" s="37"/>
      <c r="UXA225" s="37"/>
      <c r="UXB225" s="37"/>
      <c r="UXC225" s="37"/>
      <c r="UXD225" s="37"/>
      <c r="UXE225" s="37"/>
      <c r="UXF225" s="37"/>
      <c r="UXG225" s="37"/>
      <c r="UXH225" s="37"/>
      <c r="UXI225" s="37"/>
      <c r="UXJ225" s="37"/>
      <c r="UXK225" s="37"/>
      <c r="UXL225" s="37"/>
      <c r="UXM225" s="37"/>
      <c r="UXN225" s="37"/>
      <c r="UXO225" s="37"/>
      <c r="UXP225" s="37"/>
      <c r="UXQ225" s="37"/>
      <c r="UXR225" s="37"/>
      <c r="UXS225" s="37"/>
      <c r="UXT225" s="37"/>
      <c r="UXU225" s="37"/>
      <c r="UXV225" s="37"/>
      <c r="UXW225" s="37"/>
      <c r="UXX225" s="37"/>
      <c r="UXY225" s="37"/>
      <c r="UXZ225" s="37"/>
      <c r="UYA225" s="37"/>
      <c r="UYB225" s="37"/>
      <c r="UYC225" s="37"/>
      <c r="UYD225" s="37"/>
      <c r="UYE225" s="37"/>
      <c r="UYF225" s="37"/>
      <c r="UYG225" s="37"/>
      <c r="UYH225" s="37"/>
      <c r="UYI225" s="37"/>
      <c r="UYJ225" s="37"/>
      <c r="UYK225" s="37"/>
      <c r="UYL225" s="37"/>
      <c r="UYM225" s="37"/>
      <c r="UYN225" s="37"/>
      <c r="UYO225" s="37"/>
      <c r="UYP225" s="37"/>
      <c r="UYQ225" s="37"/>
      <c r="UYR225" s="37"/>
      <c r="UYS225" s="37"/>
      <c r="UYT225" s="37"/>
      <c r="UYU225" s="37"/>
      <c r="UYV225" s="37"/>
      <c r="UYW225" s="37"/>
      <c r="UYX225" s="37"/>
      <c r="UYY225" s="37"/>
      <c r="UYZ225" s="37"/>
      <c r="UZA225" s="37"/>
      <c r="UZB225" s="37"/>
      <c r="UZC225" s="37"/>
      <c r="UZD225" s="37"/>
      <c r="UZE225" s="37"/>
      <c r="UZF225" s="37"/>
      <c r="UZG225" s="37"/>
      <c r="UZH225" s="37"/>
      <c r="UZI225" s="37"/>
      <c r="UZJ225" s="37"/>
      <c r="UZK225" s="37"/>
      <c r="UZL225" s="37"/>
      <c r="UZM225" s="37"/>
      <c r="UZN225" s="37"/>
      <c r="UZO225" s="37"/>
      <c r="UZP225" s="37"/>
      <c r="UZQ225" s="37"/>
      <c r="UZR225" s="37"/>
      <c r="UZS225" s="37"/>
      <c r="UZT225" s="37"/>
      <c r="UZU225" s="37"/>
      <c r="UZV225" s="37"/>
      <c r="UZW225" s="37"/>
      <c r="UZX225" s="37"/>
      <c r="UZY225" s="37"/>
      <c r="UZZ225" s="37"/>
      <c r="VAA225" s="37"/>
      <c r="VAB225" s="37"/>
      <c r="VAC225" s="37"/>
      <c r="VAD225" s="37"/>
      <c r="VAE225" s="37"/>
      <c r="VAF225" s="37"/>
      <c r="VAG225" s="37"/>
      <c r="VAH225" s="37"/>
      <c r="VAI225" s="37"/>
      <c r="VAJ225" s="37"/>
      <c r="VAK225" s="37"/>
      <c r="VAL225" s="37"/>
      <c r="VAM225" s="37"/>
      <c r="VAN225" s="37"/>
      <c r="VAO225" s="37"/>
      <c r="VAP225" s="37"/>
      <c r="VAQ225" s="37"/>
      <c r="VAR225" s="37"/>
      <c r="VAS225" s="37"/>
      <c r="VAT225" s="37"/>
      <c r="VAU225" s="37"/>
      <c r="VAV225" s="37"/>
      <c r="VAW225" s="37"/>
      <c r="VAX225" s="37"/>
      <c r="VAY225" s="37"/>
      <c r="VAZ225" s="37"/>
      <c r="VBA225" s="37"/>
      <c r="VBB225" s="37"/>
      <c r="VBC225" s="37"/>
      <c r="VBD225" s="37"/>
      <c r="VBE225" s="37"/>
      <c r="VBF225" s="37"/>
      <c r="VBG225" s="37"/>
      <c r="VBH225" s="37"/>
      <c r="VBI225" s="37"/>
      <c r="VBJ225" s="37"/>
      <c r="VBK225" s="37"/>
      <c r="VBL225" s="37"/>
      <c r="VBM225" s="37"/>
      <c r="VBN225" s="37"/>
      <c r="VBO225" s="37"/>
      <c r="VBP225" s="37"/>
      <c r="VBQ225" s="37"/>
      <c r="VBR225" s="37"/>
      <c r="VBS225" s="37"/>
      <c r="VBT225" s="37"/>
      <c r="VBU225" s="37"/>
      <c r="VBV225" s="37"/>
      <c r="VBW225" s="37"/>
      <c r="VBX225" s="37"/>
      <c r="VBY225" s="37"/>
      <c r="VBZ225" s="37"/>
      <c r="VCA225" s="37"/>
      <c r="VCB225" s="37"/>
      <c r="VCC225" s="37"/>
      <c r="VCD225" s="37"/>
      <c r="VCE225" s="37"/>
      <c r="VCF225" s="37"/>
      <c r="VCG225" s="37"/>
      <c r="VCH225" s="37"/>
      <c r="VCI225" s="37"/>
      <c r="VCJ225" s="37"/>
      <c r="VCK225" s="37"/>
      <c r="VCL225" s="37"/>
      <c r="VCM225" s="37"/>
      <c r="VCN225" s="37"/>
      <c r="VCO225" s="37"/>
      <c r="VCP225" s="37"/>
      <c r="VCQ225" s="37"/>
      <c r="VCR225" s="37"/>
      <c r="VCS225" s="37"/>
      <c r="VCT225" s="37"/>
      <c r="VCU225" s="37"/>
      <c r="VCV225" s="37"/>
      <c r="VCW225" s="37"/>
      <c r="VCX225" s="37"/>
      <c r="VCY225" s="37"/>
      <c r="VCZ225" s="37"/>
      <c r="VDA225" s="37"/>
      <c r="VDB225" s="37"/>
      <c r="VDC225" s="37"/>
      <c r="VDD225" s="37"/>
      <c r="VDE225" s="37"/>
      <c r="VDF225" s="37"/>
      <c r="VDG225" s="37"/>
      <c r="VDH225" s="37"/>
      <c r="VDI225" s="37"/>
      <c r="VDJ225" s="37"/>
      <c r="VDK225" s="37"/>
      <c r="VDL225" s="37"/>
      <c r="VDM225" s="37"/>
      <c r="VDN225" s="37"/>
      <c r="VDO225" s="37"/>
      <c r="VDP225" s="37"/>
      <c r="VDQ225" s="37"/>
      <c r="VDR225" s="37"/>
      <c r="VDS225" s="37"/>
      <c r="VDT225" s="37"/>
      <c r="VDU225" s="37"/>
      <c r="VDV225" s="37"/>
      <c r="VDW225" s="37"/>
      <c r="VDX225" s="37"/>
      <c r="VDY225" s="37"/>
      <c r="VDZ225" s="37"/>
      <c r="VEA225" s="37"/>
      <c r="VEB225" s="37"/>
      <c r="VEC225" s="37"/>
      <c r="VED225" s="37"/>
      <c r="VEE225" s="37"/>
      <c r="VEF225" s="37"/>
      <c r="VEG225" s="37"/>
      <c r="VEH225" s="37"/>
      <c r="VEI225" s="37"/>
      <c r="VEJ225" s="37"/>
      <c r="VEK225" s="37"/>
      <c r="VEL225" s="37"/>
      <c r="VEM225" s="37"/>
      <c r="VEN225" s="37"/>
      <c r="VEO225" s="37"/>
      <c r="VEP225" s="37"/>
      <c r="VEQ225" s="37"/>
      <c r="VER225" s="37"/>
      <c r="VES225" s="37"/>
      <c r="VET225" s="37"/>
      <c r="VEU225" s="37"/>
      <c r="VEV225" s="37"/>
      <c r="VEW225" s="37"/>
      <c r="VEX225" s="37"/>
      <c r="VEY225" s="37"/>
      <c r="VEZ225" s="37"/>
      <c r="VFA225" s="37"/>
      <c r="VFB225" s="37"/>
      <c r="VFC225" s="37"/>
      <c r="VFD225" s="37"/>
      <c r="VFE225" s="37"/>
      <c r="VFF225" s="37"/>
      <c r="VFG225" s="37"/>
      <c r="VFH225" s="37"/>
      <c r="VFI225" s="37"/>
      <c r="VFJ225" s="37"/>
      <c r="VFK225" s="37"/>
      <c r="VFL225" s="37"/>
      <c r="VFM225" s="37"/>
      <c r="VFN225" s="37"/>
      <c r="VFO225" s="37"/>
      <c r="VFP225" s="37"/>
      <c r="VFQ225" s="37"/>
      <c r="VFR225" s="37"/>
      <c r="VFS225" s="37"/>
      <c r="VFT225" s="37"/>
      <c r="VFU225" s="37"/>
      <c r="VFV225" s="37"/>
      <c r="VFW225" s="37"/>
      <c r="VFX225" s="37"/>
      <c r="VFY225" s="37"/>
      <c r="VFZ225" s="37"/>
      <c r="VGA225" s="37"/>
      <c r="VGB225" s="37"/>
      <c r="VGC225" s="37"/>
      <c r="VGD225" s="37"/>
      <c r="VGE225" s="37"/>
      <c r="VGF225" s="37"/>
      <c r="VGG225" s="37"/>
      <c r="VGH225" s="37"/>
      <c r="VGI225" s="37"/>
      <c r="VGJ225" s="37"/>
      <c r="VGK225" s="37"/>
      <c r="VGL225" s="37"/>
      <c r="VGM225" s="37"/>
      <c r="VGN225" s="37"/>
      <c r="VGO225" s="37"/>
      <c r="VGP225" s="37"/>
      <c r="VGQ225" s="37"/>
      <c r="VGR225" s="37"/>
      <c r="VGS225" s="37"/>
      <c r="VGT225" s="37"/>
      <c r="VGU225" s="37"/>
      <c r="VGV225" s="37"/>
      <c r="VGW225" s="37"/>
      <c r="VGX225" s="37"/>
      <c r="VGY225" s="37"/>
      <c r="VGZ225" s="37"/>
      <c r="VHA225" s="37"/>
      <c r="VHB225" s="37"/>
      <c r="VHC225" s="37"/>
      <c r="VHD225" s="37"/>
      <c r="VHE225" s="37"/>
      <c r="VHF225" s="37"/>
      <c r="VHG225" s="37"/>
      <c r="VHH225" s="37"/>
      <c r="VHI225" s="37"/>
      <c r="VHJ225" s="37"/>
      <c r="VHK225" s="37"/>
      <c r="VHL225" s="37"/>
      <c r="VHM225" s="37"/>
      <c r="VHN225" s="37"/>
      <c r="VHO225" s="37"/>
      <c r="VHP225" s="37"/>
      <c r="VHQ225" s="37"/>
      <c r="VHR225" s="37"/>
      <c r="VHS225" s="37"/>
      <c r="VHT225" s="37"/>
      <c r="VHU225" s="37"/>
      <c r="VHV225" s="37"/>
      <c r="VHW225" s="37"/>
      <c r="VHX225" s="37"/>
      <c r="VHY225" s="37"/>
      <c r="VHZ225" s="37"/>
      <c r="VIA225" s="37"/>
      <c r="VIB225" s="37"/>
      <c r="VIC225" s="37"/>
      <c r="VID225" s="37"/>
      <c r="VIE225" s="37"/>
      <c r="VIF225" s="37"/>
      <c r="VIG225" s="37"/>
      <c r="VIH225" s="37"/>
      <c r="VII225" s="37"/>
      <c r="VIJ225" s="37"/>
      <c r="VIK225" s="37"/>
      <c r="VIL225" s="37"/>
      <c r="VIM225" s="37"/>
      <c r="VIN225" s="37"/>
      <c r="VIO225" s="37"/>
      <c r="VIP225" s="37"/>
      <c r="VIQ225" s="37"/>
      <c r="VIR225" s="37"/>
      <c r="VIS225" s="37"/>
      <c r="VIT225" s="37"/>
      <c r="VIU225" s="37"/>
      <c r="VIV225" s="37"/>
      <c r="VIW225" s="37"/>
      <c r="VIX225" s="37"/>
      <c r="VIY225" s="37"/>
      <c r="VIZ225" s="37"/>
      <c r="VJA225" s="37"/>
      <c r="VJB225" s="37"/>
      <c r="VJC225" s="37"/>
      <c r="VJD225" s="37"/>
      <c r="VJE225" s="37"/>
      <c r="VJF225" s="37"/>
      <c r="VJG225" s="37"/>
      <c r="VJH225" s="37"/>
      <c r="VJI225" s="37"/>
      <c r="VJJ225" s="37"/>
      <c r="VJK225" s="37"/>
      <c r="VJL225" s="37"/>
      <c r="VJM225" s="37"/>
      <c r="VJN225" s="37"/>
      <c r="VJO225" s="37"/>
      <c r="VJP225" s="37"/>
      <c r="VJQ225" s="37"/>
      <c r="VJR225" s="37"/>
      <c r="VJS225" s="37"/>
      <c r="VJT225" s="37"/>
      <c r="VJU225" s="37"/>
      <c r="VJV225" s="37"/>
      <c r="VJW225" s="37"/>
      <c r="VJX225" s="37"/>
      <c r="VJY225" s="37"/>
      <c r="VJZ225" s="37"/>
      <c r="VKA225" s="37"/>
      <c r="VKB225" s="37"/>
      <c r="VKC225" s="37"/>
      <c r="VKD225" s="37"/>
      <c r="VKE225" s="37"/>
      <c r="VKF225" s="37"/>
      <c r="VKG225" s="37"/>
      <c r="VKH225" s="37"/>
      <c r="VKI225" s="37"/>
      <c r="VKJ225" s="37"/>
      <c r="VKK225" s="37"/>
      <c r="VKL225" s="37"/>
      <c r="VKM225" s="37"/>
      <c r="VKN225" s="37"/>
      <c r="VKO225" s="37"/>
      <c r="VKP225" s="37"/>
      <c r="VKQ225" s="37"/>
      <c r="VKR225" s="37"/>
      <c r="VKS225" s="37"/>
      <c r="VKT225" s="37"/>
      <c r="VKU225" s="37"/>
      <c r="VKV225" s="37"/>
      <c r="VKW225" s="37"/>
      <c r="VKX225" s="37"/>
      <c r="VKY225" s="37"/>
      <c r="VKZ225" s="37"/>
      <c r="VLA225" s="37"/>
      <c r="VLB225" s="37"/>
      <c r="VLC225" s="37"/>
      <c r="VLD225" s="37"/>
      <c r="VLE225" s="37"/>
      <c r="VLF225" s="37"/>
      <c r="VLG225" s="37"/>
      <c r="VLH225" s="37"/>
      <c r="VLI225" s="37"/>
      <c r="VLJ225" s="37"/>
      <c r="VLK225" s="37"/>
      <c r="VLL225" s="37"/>
      <c r="VLM225" s="37"/>
      <c r="VLN225" s="37"/>
      <c r="VLO225" s="37"/>
      <c r="VLP225" s="37"/>
      <c r="VLQ225" s="37"/>
      <c r="VLR225" s="37"/>
      <c r="VLS225" s="37"/>
      <c r="VLT225" s="37"/>
      <c r="VLU225" s="37"/>
      <c r="VLV225" s="37"/>
      <c r="VLW225" s="37"/>
      <c r="VLX225" s="37"/>
      <c r="VLY225" s="37"/>
      <c r="VLZ225" s="37"/>
      <c r="VMA225" s="37"/>
      <c r="VMB225" s="37"/>
      <c r="VMC225" s="37"/>
      <c r="VMD225" s="37"/>
      <c r="VME225" s="37"/>
      <c r="VMF225" s="37"/>
      <c r="VMG225" s="37"/>
      <c r="VMH225" s="37"/>
      <c r="VMI225" s="37"/>
      <c r="VMJ225" s="37"/>
      <c r="VMK225" s="37"/>
      <c r="VML225" s="37"/>
      <c r="VMM225" s="37"/>
      <c r="VMN225" s="37"/>
      <c r="VMO225" s="37"/>
      <c r="VMP225" s="37"/>
      <c r="VMQ225" s="37"/>
      <c r="VMR225" s="37"/>
      <c r="VMS225" s="37"/>
      <c r="VMT225" s="37"/>
      <c r="VMU225" s="37"/>
      <c r="VMV225" s="37"/>
      <c r="VMW225" s="37"/>
      <c r="VMX225" s="37"/>
      <c r="VMY225" s="37"/>
      <c r="VMZ225" s="37"/>
      <c r="VNA225" s="37"/>
      <c r="VNB225" s="37"/>
      <c r="VNC225" s="37"/>
      <c r="VND225" s="37"/>
      <c r="VNE225" s="37"/>
      <c r="VNF225" s="37"/>
      <c r="VNG225" s="37"/>
      <c r="VNH225" s="37"/>
      <c r="VNI225" s="37"/>
      <c r="VNJ225" s="37"/>
      <c r="VNK225" s="37"/>
      <c r="VNL225" s="37"/>
      <c r="VNM225" s="37"/>
      <c r="VNN225" s="37"/>
      <c r="VNO225" s="37"/>
      <c r="VNP225" s="37"/>
      <c r="VNQ225" s="37"/>
      <c r="VNR225" s="37"/>
      <c r="VNS225" s="37"/>
      <c r="VNT225" s="37"/>
      <c r="VNU225" s="37"/>
      <c r="VNV225" s="37"/>
      <c r="VNW225" s="37"/>
      <c r="VNX225" s="37"/>
      <c r="VNY225" s="37"/>
      <c r="VNZ225" s="37"/>
      <c r="VOA225" s="37"/>
      <c r="VOB225" s="37"/>
      <c r="VOC225" s="37"/>
      <c r="VOD225" s="37"/>
      <c r="VOE225" s="37"/>
      <c r="VOF225" s="37"/>
      <c r="VOG225" s="37"/>
      <c r="VOH225" s="37"/>
      <c r="VOI225" s="37"/>
      <c r="VOJ225" s="37"/>
      <c r="VOK225" s="37"/>
      <c r="VOL225" s="37"/>
      <c r="VOM225" s="37"/>
      <c r="VON225" s="37"/>
      <c r="VOO225" s="37"/>
      <c r="VOP225" s="37"/>
      <c r="VOQ225" s="37"/>
      <c r="VOR225" s="37"/>
      <c r="VOS225" s="37"/>
      <c r="VOT225" s="37"/>
      <c r="VOU225" s="37"/>
      <c r="VOV225" s="37"/>
      <c r="VOW225" s="37"/>
      <c r="VOX225" s="37"/>
      <c r="VOY225" s="37"/>
      <c r="VOZ225" s="37"/>
      <c r="VPA225" s="37"/>
      <c r="VPB225" s="37"/>
      <c r="VPC225" s="37"/>
      <c r="VPD225" s="37"/>
      <c r="VPE225" s="37"/>
      <c r="VPF225" s="37"/>
      <c r="VPG225" s="37"/>
      <c r="VPH225" s="37"/>
      <c r="VPI225" s="37"/>
      <c r="VPJ225" s="37"/>
      <c r="VPK225" s="37"/>
      <c r="VPL225" s="37"/>
      <c r="VPM225" s="37"/>
      <c r="VPN225" s="37"/>
      <c r="VPO225" s="37"/>
      <c r="VPP225" s="37"/>
      <c r="VPQ225" s="37"/>
      <c r="VPR225" s="37"/>
      <c r="VPS225" s="37"/>
      <c r="VPT225" s="37"/>
      <c r="VPU225" s="37"/>
      <c r="VPV225" s="37"/>
      <c r="VPW225" s="37"/>
      <c r="VPX225" s="37"/>
      <c r="VPY225" s="37"/>
      <c r="VPZ225" s="37"/>
      <c r="VQA225" s="37"/>
      <c r="VQB225" s="37"/>
      <c r="VQC225" s="37"/>
      <c r="VQD225" s="37"/>
      <c r="VQE225" s="37"/>
      <c r="VQF225" s="37"/>
      <c r="VQG225" s="37"/>
      <c r="VQH225" s="37"/>
      <c r="VQI225" s="37"/>
      <c r="VQJ225" s="37"/>
      <c r="VQK225" s="37"/>
      <c r="VQL225" s="37"/>
      <c r="VQM225" s="37"/>
      <c r="VQN225" s="37"/>
      <c r="VQO225" s="37"/>
      <c r="VQP225" s="37"/>
      <c r="VQQ225" s="37"/>
      <c r="VQR225" s="37"/>
      <c r="VQS225" s="37"/>
      <c r="VQT225" s="37"/>
      <c r="VQU225" s="37"/>
      <c r="VQV225" s="37"/>
      <c r="VQW225" s="37"/>
      <c r="VQX225" s="37"/>
      <c r="VQY225" s="37"/>
      <c r="VQZ225" s="37"/>
      <c r="VRA225" s="37"/>
      <c r="VRB225" s="37"/>
      <c r="VRC225" s="37"/>
      <c r="VRD225" s="37"/>
      <c r="VRE225" s="37"/>
      <c r="VRF225" s="37"/>
      <c r="VRG225" s="37"/>
      <c r="VRH225" s="37"/>
      <c r="VRI225" s="37"/>
      <c r="VRJ225" s="37"/>
      <c r="VRK225" s="37"/>
      <c r="VRL225" s="37"/>
      <c r="VRM225" s="37"/>
      <c r="VRN225" s="37"/>
      <c r="VRO225" s="37"/>
      <c r="VRP225" s="37"/>
      <c r="VRQ225" s="37"/>
      <c r="VRR225" s="37"/>
      <c r="VRS225" s="37"/>
      <c r="VRT225" s="37"/>
      <c r="VRU225" s="37"/>
      <c r="VRV225" s="37"/>
      <c r="VRW225" s="37"/>
      <c r="VRX225" s="37"/>
      <c r="VRY225" s="37"/>
      <c r="VRZ225" s="37"/>
      <c r="VSA225" s="37"/>
      <c r="VSB225" s="37"/>
      <c r="VSC225" s="37"/>
      <c r="VSD225" s="37"/>
      <c r="VSE225" s="37"/>
      <c r="VSF225" s="37"/>
      <c r="VSG225" s="37"/>
      <c r="VSH225" s="37"/>
      <c r="VSI225" s="37"/>
      <c r="VSJ225" s="37"/>
      <c r="VSK225" s="37"/>
      <c r="VSL225" s="37"/>
      <c r="VSM225" s="37"/>
      <c r="VSN225" s="37"/>
      <c r="VSO225" s="37"/>
      <c r="VSP225" s="37"/>
      <c r="VSQ225" s="37"/>
      <c r="VSR225" s="37"/>
      <c r="VSS225" s="37"/>
      <c r="VST225" s="37"/>
      <c r="VSU225" s="37"/>
      <c r="VSV225" s="37"/>
      <c r="VSW225" s="37"/>
      <c r="VSX225" s="37"/>
      <c r="VSY225" s="37"/>
      <c r="VSZ225" s="37"/>
      <c r="VTA225" s="37"/>
      <c r="VTB225" s="37"/>
      <c r="VTC225" s="37"/>
      <c r="VTD225" s="37"/>
      <c r="VTE225" s="37"/>
      <c r="VTF225" s="37"/>
      <c r="VTG225" s="37"/>
      <c r="VTH225" s="37"/>
      <c r="VTI225" s="37"/>
      <c r="VTJ225" s="37"/>
      <c r="VTK225" s="37"/>
      <c r="VTL225" s="37"/>
      <c r="VTM225" s="37"/>
      <c r="VTN225" s="37"/>
      <c r="VTO225" s="37"/>
      <c r="VTP225" s="37"/>
      <c r="VTQ225" s="37"/>
      <c r="VTR225" s="37"/>
      <c r="VTS225" s="37"/>
      <c r="VTT225" s="37"/>
      <c r="VTU225" s="37"/>
      <c r="VTV225" s="37"/>
      <c r="VTW225" s="37"/>
      <c r="VTX225" s="37"/>
      <c r="VTY225" s="37"/>
      <c r="VTZ225" s="37"/>
      <c r="VUA225" s="37"/>
      <c r="VUB225" s="37"/>
      <c r="VUC225" s="37"/>
      <c r="VUD225" s="37"/>
      <c r="VUE225" s="37"/>
      <c r="VUF225" s="37"/>
      <c r="VUG225" s="37"/>
      <c r="VUH225" s="37"/>
      <c r="VUI225" s="37"/>
      <c r="VUJ225" s="37"/>
      <c r="VUK225" s="37"/>
      <c r="VUL225" s="37"/>
      <c r="VUM225" s="37"/>
      <c r="VUN225" s="37"/>
      <c r="VUO225" s="37"/>
      <c r="VUP225" s="37"/>
      <c r="VUQ225" s="37"/>
      <c r="VUR225" s="37"/>
      <c r="VUS225" s="37"/>
      <c r="VUT225" s="37"/>
      <c r="VUU225" s="37"/>
      <c r="VUV225" s="37"/>
      <c r="VUW225" s="37"/>
      <c r="VUX225" s="37"/>
      <c r="VUY225" s="37"/>
      <c r="VUZ225" s="37"/>
      <c r="VVA225" s="37"/>
      <c r="VVB225" s="37"/>
      <c r="VVC225" s="37"/>
      <c r="VVD225" s="37"/>
      <c r="VVE225" s="37"/>
      <c r="VVF225" s="37"/>
      <c r="VVG225" s="37"/>
      <c r="VVH225" s="37"/>
      <c r="VVI225" s="37"/>
      <c r="VVJ225" s="37"/>
      <c r="VVK225" s="37"/>
      <c r="VVL225" s="37"/>
      <c r="VVM225" s="37"/>
      <c r="VVN225" s="37"/>
      <c r="VVO225" s="37"/>
      <c r="VVP225" s="37"/>
      <c r="VVQ225" s="37"/>
      <c r="VVR225" s="37"/>
      <c r="VVS225" s="37"/>
      <c r="VVT225" s="37"/>
      <c r="VVU225" s="37"/>
      <c r="VVV225" s="37"/>
      <c r="VVW225" s="37"/>
      <c r="VVX225" s="37"/>
      <c r="VVY225" s="37"/>
      <c r="VVZ225" s="37"/>
      <c r="VWA225" s="37"/>
      <c r="VWB225" s="37"/>
      <c r="VWC225" s="37"/>
      <c r="VWD225" s="37"/>
      <c r="VWE225" s="37"/>
      <c r="VWF225" s="37"/>
      <c r="VWG225" s="37"/>
      <c r="VWH225" s="37"/>
      <c r="VWI225" s="37"/>
      <c r="VWJ225" s="37"/>
      <c r="VWK225" s="37"/>
      <c r="VWL225" s="37"/>
      <c r="VWM225" s="37"/>
      <c r="VWN225" s="37"/>
      <c r="VWO225" s="37"/>
      <c r="VWP225" s="37"/>
      <c r="VWQ225" s="37"/>
      <c r="VWR225" s="37"/>
      <c r="VWS225" s="37"/>
      <c r="VWT225" s="37"/>
      <c r="VWU225" s="37"/>
      <c r="VWV225" s="37"/>
      <c r="VWW225" s="37"/>
      <c r="VWX225" s="37"/>
      <c r="VWY225" s="37"/>
      <c r="VWZ225" s="37"/>
      <c r="VXA225" s="37"/>
      <c r="VXB225" s="37"/>
      <c r="VXC225" s="37"/>
      <c r="VXD225" s="37"/>
      <c r="VXE225" s="37"/>
      <c r="VXF225" s="37"/>
      <c r="VXG225" s="37"/>
      <c r="VXH225" s="37"/>
      <c r="VXI225" s="37"/>
      <c r="VXJ225" s="37"/>
      <c r="VXK225" s="37"/>
      <c r="VXL225" s="37"/>
      <c r="VXM225" s="37"/>
      <c r="VXN225" s="37"/>
      <c r="VXO225" s="37"/>
      <c r="VXP225" s="37"/>
      <c r="VXQ225" s="37"/>
      <c r="VXR225" s="37"/>
      <c r="VXS225" s="37"/>
      <c r="VXT225" s="37"/>
      <c r="VXU225" s="37"/>
      <c r="VXV225" s="37"/>
      <c r="VXW225" s="37"/>
      <c r="VXX225" s="37"/>
      <c r="VXY225" s="37"/>
      <c r="VXZ225" s="37"/>
      <c r="VYA225" s="37"/>
      <c r="VYB225" s="37"/>
      <c r="VYC225" s="37"/>
      <c r="VYD225" s="37"/>
      <c r="VYE225" s="37"/>
      <c r="VYF225" s="37"/>
      <c r="VYG225" s="37"/>
      <c r="VYH225" s="37"/>
      <c r="VYI225" s="37"/>
      <c r="VYJ225" s="37"/>
      <c r="VYK225" s="37"/>
      <c r="VYL225" s="37"/>
      <c r="VYM225" s="37"/>
      <c r="VYN225" s="37"/>
      <c r="VYO225" s="37"/>
      <c r="VYP225" s="37"/>
      <c r="VYQ225" s="37"/>
      <c r="VYR225" s="37"/>
      <c r="VYS225" s="37"/>
      <c r="VYT225" s="37"/>
      <c r="VYU225" s="37"/>
      <c r="VYV225" s="37"/>
      <c r="VYW225" s="37"/>
      <c r="VYX225" s="37"/>
      <c r="VYY225" s="37"/>
      <c r="VYZ225" s="37"/>
      <c r="VZA225" s="37"/>
      <c r="VZB225" s="37"/>
      <c r="VZC225" s="37"/>
      <c r="VZD225" s="37"/>
      <c r="VZE225" s="37"/>
      <c r="VZF225" s="37"/>
      <c r="VZG225" s="37"/>
      <c r="VZH225" s="37"/>
      <c r="VZI225" s="37"/>
      <c r="VZJ225" s="37"/>
      <c r="VZK225" s="37"/>
      <c r="VZL225" s="37"/>
      <c r="VZM225" s="37"/>
      <c r="VZN225" s="37"/>
      <c r="VZO225" s="37"/>
      <c r="VZP225" s="37"/>
      <c r="VZQ225" s="37"/>
      <c r="VZR225" s="37"/>
      <c r="VZS225" s="37"/>
      <c r="VZT225" s="37"/>
      <c r="VZU225" s="37"/>
      <c r="VZV225" s="37"/>
      <c r="VZW225" s="37"/>
      <c r="VZX225" s="37"/>
      <c r="VZY225" s="37"/>
      <c r="VZZ225" s="37"/>
      <c r="WAA225" s="37"/>
      <c r="WAB225" s="37"/>
      <c r="WAC225" s="37"/>
      <c r="WAD225" s="37"/>
      <c r="WAE225" s="37"/>
      <c r="WAF225" s="37"/>
      <c r="WAG225" s="37"/>
      <c r="WAH225" s="37"/>
      <c r="WAI225" s="37"/>
      <c r="WAJ225" s="37"/>
      <c r="WAK225" s="37"/>
      <c r="WAL225" s="37"/>
      <c r="WAM225" s="37"/>
      <c r="WAN225" s="37"/>
      <c r="WAO225" s="37"/>
      <c r="WAP225" s="37"/>
      <c r="WAQ225" s="37"/>
      <c r="WAR225" s="37"/>
      <c r="WAS225" s="37"/>
      <c r="WAT225" s="37"/>
      <c r="WAU225" s="37"/>
      <c r="WAV225" s="37"/>
      <c r="WAW225" s="37"/>
      <c r="WAX225" s="37"/>
      <c r="WAY225" s="37"/>
      <c r="WAZ225" s="37"/>
      <c r="WBA225" s="37"/>
      <c r="WBB225" s="37"/>
      <c r="WBC225" s="37"/>
      <c r="WBD225" s="37"/>
      <c r="WBE225" s="37"/>
      <c r="WBF225" s="37"/>
      <c r="WBG225" s="37"/>
      <c r="WBH225" s="37"/>
      <c r="WBI225" s="37"/>
      <c r="WBJ225" s="37"/>
      <c r="WBK225" s="37"/>
      <c r="WBL225" s="37"/>
      <c r="WBM225" s="37"/>
      <c r="WBN225" s="37"/>
      <c r="WBO225" s="37"/>
      <c r="WBP225" s="37"/>
      <c r="WBQ225" s="37"/>
      <c r="WBR225" s="37"/>
      <c r="WBS225" s="37"/>
      <c r="WBT225" s="37"/>
      <c r="WBU225" s="37"/>
      <c r="WBV225" s="37"/>
      <c r="WBW225" s="37"/>
      <c r="WBX225" s="37"/>
      <c r="WBY225" s="37"/>
      <c r="WBZ225" s="37"/>
      <c r="WCA225" s="37"/>
      <c r="WCB225" s="37"/>
      <c r="WCC225" s="37"/>
      <c r="WCD225" s="37"/>
      <c r="WCE225" s="37"/>
      <c r="WCF225" s="37"/>
      <c r="WCG225" s="37"/>
      <c r="WCH225" s="37"/>
      <c r="WCI225" s="37"/>
      <c r="WCJ225" s="37"/>
      <c r="WCK225" s="37"/>
      <c r="WCL225" s="37"/>
      <c r="WCM225" s="37"/>
      <c r="WCN225" s="37"/>
      <c r="WCO225" s="37"/>
      <c r="WCP225" s="37"/>
      <c r="WCQ225" s="37"/>
      <c r="WCR225" s="37"/>
      <c r="WCS225" s="37"/>
      <c r="WCT225" s="37"/>
      <c r="WCU225" s="37"/>
      <c r="WCV225" s="37"/>
      <c r="WCW225" s="37"/>
      <c r="WCX225" s="37"/>
      <c r="WCY225" s="37"/>
      <c r="WCZ225" s="37"/>
      <c r="WDA225" s="37"/>
      <c r="WDB225" s="37"/>
      <c r="WDC225" s="37"/>
      <c r="WDD225" s="37"/>
      <c r="WDE225" s="37"/>
      <c r="WDF225" s="37"/>
      <c r="WDG225" s="37"/>
      <c r="WDH225" s="37"/>
      <c r="WDI225" s="37"/>
      <c r="WDJ225" s="37"/>
      <c r="WDK225" s="37"/>
      <c r="WDL225" s="37"/>
      <c r="WDM225" s="37"/>
      <c r="WDN225" s="37"/>
      <c r="WDO225" s="37"/>
      <c r="WDP225" s="37"/>
      <c r="WDQ225" s="37"/>
      <c r="WDR225" s="37"/>
      <c r="WDS225" s="37"/>
      <c r="WDT225" s="37"/>
      <c r="WDU225" s="37"/>
      <c r="WDV225" s="37"/>
      <c r="WDW225" s="37"/>
      <c r="WDX225" s="37"/>
      <c r="WDY225" s="37"/>
      <c r="WDZ225" s="37"/>
      <c r="WEA225" s="37"/>
      <c r="WEB225" s="37"/>
      <c r="WEC225" s="37"/>
      <c r="WED225" s="37"/>
      <c r="WEE225" s="37"/>
      <c r="WEF225" s="37"/>
      <c r="WEG225" s="37"/>
      <c r="WEH225" s="37"/>
      <c r="WEI225" s="37"/>
      <c r="WEJ225" s="37"/>
      <c r="WEK225" s="37"/>
      <c r="WEL225" s="37"/>
      <c r="WEM225" s="37"/>
      <c r="WEN225" s="37"/>
      <c r="WEO225" s="37"/>
      <c r="WEP225" s="37"/>
      <c r="WEQ225" s="37"/>
      <c r="WER225" s="37"/>
      <c r="WES225" s="37"/>
      <c r="WET225" s="37"/>
      <c r="WEU225" s="37"/>
      <c r="WEV225" s="37"/>
      <c r="WEW225" s="37"/>
      <c r="WEX225" s="37"/>
      <c r="WEY225" s="37"/>
      <c r="WEZ225" s="37"/>
      <c r="WFA225" s="37"/>
      <c r="WFB225" s="37"/>
      <c r="WFC225" s="37"/>
      <c r="WFD225" s="37"/>
      <c r="WFE225" s="37"/>
      <c r="WFF225" s="37"/>
      <c r="WFG225" s="37"/>
      <c r="WFH225" s="37"/>
      <c r="WFI225" s="37"/>
      <c r="WFJ225" s="37"/>
      <c r="WFK225" s="37"/>
      <c r="WFL225" s="37"/>
      <c r="WFM225" s="37"/>
      <c r="WFN225" s="37"/>
      <c r="WFO225" s="37"/>
      <c r="WFP225" s="37"/>
      <c r="WFQ225" s="37"/>
      <c r="WFR225" s="37"/>
      <c r="WFS225" s="37"/>
      <c r="WFT225" s="37"/>
      <c r="WFU225" s="37"/>
      <c r="WFV225" s="37"/>
      <c r="WFW225" s="37"/>
      <c r="WFX225" s="37"/>
      <c r="WFY225" s="37"/>
      <c r="WFZ225" s="37"/>
      <c r="WGA225" s="37"/>
      <c r="WGB225" s="37"/>
      <c r="WGC225" s="37"/>
      <c r="WGD225" s="37"/>
      <c r="WGE225" s="37"/>
      <c r="WGF225" s="37"/>
      <c r="WGG225" s="37"/>
      <c r="WGH225" s="37"/>
      <c r="WGI225" s="37"/>
      <c r="WGJ225" s="37"/>
      <c r="WGK225" s="37"/>
      <c r="WGL225" s="37"/>
      <c r="WGM225" s="37"/>
      <c r="WGN225" s="37"/>
      <c r="WGO225" s="37"/>
      <c r="WGP225" s="37"/>
      <c r="WGQ225" s="37"/>
      <c r="WGR225" s="37"/>
      <c r="WGS225" s="37"/>
      <c r="WGT225" s="37"/>
      <c r="WGU225" s="37"/>
      <c r="WGV225" s="37"/>
      <c r="WGW225" s="37"/>
      <c r="WGX225" s="37"/>
      <c r="WGY225" s="37"/>
      <c r="WGZ225" s="37"/>
      <c r="WHA225" s="37"/>
      <c r="WHB225" s="37"/>
      <c r="WHC225" s="37"/>
      <c r="WHD225" s="37"/>
      <c r="WHE225" s="37"/>
      <c r="WHF225" s="37"/>
      <c r="WHG225" s="37"/>
      <c r="WHH225" s="37"/>
      <c r="WHI225" s="37"/>
      <c r="WHJ225" s="37"/>
      <c r="WHK225" s="37"/>
      <c r="WHL225" s="37"/>
      <c r="WHM225" s="37"/>
      <c r="WHN225" s="37"/>
      <c r="WHO225" s="37"/>
      <c r="WHP225" s="37"/>
      <c r="WHQ225" s="37"/>
      <c r="WHR225" s="37"/>
      <c r="WHS225" s="37"/>
      <c r="WHT225" s="37"/>
      <c r="WHU225" s="37"/>
      <c r="WHV225" s="37"/>
      <c r="WHW225" s="37"/>
      <c r="WHX225" s="37"/>
      <c r="WHY225" s="37"/>
      <c r="WHZ225" s="37"/>
      <c r="WIA225" s="37"/>
      <c r="WIB225" s="37"/>
      <c r="WIC225" s="37"/>
      <c r="WID225" s="37"/>
      <c r="WIE225" s="37"/>
      <c r="WIF225" s="37"/>
      <c r="WIG225" s="37"/>
      <c r="WIH225" s="37"/>
      <c r="WII225" s="37"/>
      <c r="WIJ225" s="37"/>
      <c r="WIK225" s="37"/>
      <c r="WIL225" s="37"/>
      <c r="WIM225" s="37"/>
      <c r="WIN225" s="37"/>
      <c r="WIO225" s="37"/>
      <c r="WIP225" s="37"/>
      <c r="WIQ225" s="37"/>
      <c r="WIR225" s="37"/>
      <c r="WIS225" s="37"/>
      <c r="WIT225" s="37"/>
      <c r="WIU225" s="37"/>
      <c r="WIV225" s="37"/>
      <c r="WIW225" s="37"/>
      <c r="WIX225" s="37"/>
      <c r="WIY225" s="37"/>
      <c r="WIZ225" s="37"/>
      <c r="WJA225" s="37"/>
      <c r="WJB225" s="37"/>
      <c r="WJC225" s="37"/>
      <c r="WJD225" s="37"/>
      <c r="WJE225" s="37"/>
      <c r="WJF225" s="37"/>
      <c r="WJG225" s="37"/>
      <c r="WJH225" s="37"/>
      <c r="WJI225" s="37"/>
      <c r="WJJ225" s="37"/>
      <c r="WJK225" s="37"/>
      <c r="WJL225" s="37"/>
      <c r="WJM225" s="37"/>
      <c r="WJN225" s="37"/>
      <c r="WJO225" s="37"/>
      <c r="WJP225" s="37"/>
      <c r="WJQ225" s="37"/>
      <c r="WJR225" s="37"/>
      <c r="WJS225" s="37"/>
      <c r="WJT225" s="37"/>
      <c r="WJU225" s="37"/>
      <c r="WJV225" s="37"/>
      <c r="WJW225" s="37"/>
      <c r="WJX225" s="37"/>
      <c r="WJY225" s="37"/>
      <c r="WJZ225" s="37"/>
      <c r="WKA225" s="37"/>
      <c r="WKB225" s="37"/>
      <c r="WKC225" s="37"/>
      <c r="WKD225" s="37"/>
      <c r="WKE225" s="37"/>
      <c r="WKF225" s="37"/>
      <c r="WKG225" s="37"/>
      <c r="WKH225" s="37"/>
      <c r="WKI225" s="37"/>
      <c r="WKJ225" s="37"/>
      <c r="WKK225" s="37"/>
      <c r="WKL225" s="37"/>
      <c r="WKM225" s="37"/>
      <c r="WKN225" s="37"/>
      <c r="WKO225" s="37"/>
      <c r="WKP225" s="37"/>
      <c r="WKQ225" s="37"/>
      <c r="WKR225" s="37"/>
      <c r="WKS225" s="37"/>
      <c r="WKT225" s="37"/>
      <c r="WKU225" s="37"/>
      <c r="WKV225" s="37"/>
      <c r="WKW225" s="37"/>
      <c r="WKX225" s="37"/>
      <c r="WKY225" s="37"/>
      <c r="WKZ225" s="37"/>
      <c r="WLA225" s="37"/>
      <c r="WLB225" s="37"/>
      <c r="WLC225" s="37"/>
      <c r="WLD225" s="37"/>
      <c r="WLE225" s="37"/>
      <c r="WLF225" s="37"/>
      <c r="WLG225" s="37"/>
      <c r="WLH225" s="37"/>
      <c r="WLI225" s="37"/>
      <c r="WLJ225" s="37"/>
      <c r="WLK225" s="37"/>
      <c r="WLL225" s="37"/>
      <c r="WLM225" s="37"/>
      <c r="WLN225" s="37"/>
      <c r="WLO225" s="37"/>
      <c r="WLP225" s="37"/>
      <c r="WLQ225" s="37"/>
      <c r="WLR225" s="37"/>
      <c r="WLS225" s="37"/>
      <c r="WLT225" s="37"/>
      <c r="WLU225" s="37"/>
      <c r="WLV225" s="37"/>
      <c r="WLW225" s="37"/>
      <c r="WLX225" s="37"/>
      <c r="WLY225" s="37"/>
      <c r="WLZ225" s="37"/>
      <c r="WMA225" s="37"/>
      <c r="WMB225" s="37"/>
      <c r="WMC225" s="37"/>
      <c r="WMD225" s="37"/>
      <c r="WME225" s="37"/>
      <c r="WMF225" s="37"/>
      <c r="WMG225" s="37"/>
      <c r="WMH225" s="37"/>
      <c r="WMI225" s="37"/>
      <c r="WMJ225" s="37"/>
      <c r="WMK225" s="37"/>
      <c r="WML225" s="37"/>
      <c r="WMM225" s="37"/>
      <c r="WMN225" s="37"/>
      <c r="WMO225" s="37"/>
      <c r="WMP225" s="37"/>
      <c r="WMQ225" s="37"/>
      <c r="WMR225" s="37"/>
      <c r="WMS225" s="37"/>
      <c r="WMT225" s="37"/>
      <c r="WMU225" s="37"/>
      <c r="WMV225" s="37"/>
      <c r="WMW225" s="37"/>
      <c r="WMX225" s="37"/>
      <c r="WMY225" s="37"/>
      <c r="WMZ225" s="37"/>
      <c r="WNA225" s="37"/>
      <c r="WNB225" s="37"/>
      <c r="WNC225" s="37"/>
      <c r="WND225" s="37"/>
      <c r="WNE225" s="37"/>
      <c r="WNF225" s="37"/>
      <c r="WNG225" s="37"/>
      <c r="WNH225" s="37"/>
      <c r="WNI225" s="37"/>
      <c r="WNJ225" s="37"/>
      <c r="WNK225" s="37"/>
      <c r="WNL225" s="37"/>
      <c r="WNM225" s="37"/>
      <c r="WNN225" s="37"/>
      <c r="WNO225" s="37"/>
      <c r="WNP225" s="37"/>
      <c r="WNQ225" s="37"/>
      <c r="WNR225" s="37"/>
      <c r="WNS225" s="37"/>
      <c r="WNT225" s="37"/>
      <c r="WNU225" s="37"/>
      <c r="WNV225" s="37"/>
      <c r="WNW225" s="37"/>
      <c r="WNX225" s="37"/>
      <c r="WNY225" s="37"/>
      <c r="WNZ225" s="37"/>
      <c r="WOA225" s="37"/>
      <c r="WOB225" s="37"/>
      <c r="WOC225" s="37"/>
      <c r="WOD225" s="37"/>
      <c r="WOE225" s="37"/>
      <c r="WOF225" s="37"/>
      <c r="WOG225" s="37"/>
      <c r="WOH225" s="37"/>
      <c r="WOI225" s="37"/>
      <c r="WOJ225" s="37"/>
      <c r="WOK225" s="37"/>
      <c r="WOL225" s="37"/>
      <c r="WOM225" s="37"/>
      <c r="WON225" s="37"/>
      <c r="WOO225" s="37"/>
      <c r="WOP225" s="37"/>
      <c r="WOQ225" s="37"/>
      <c r="WOR225" s="37"/>
      <c r="WOS225" s="37"/>
      <c r="WOT225" s="37"/>
      <c r="WOU225" s="37"/>
      <c r="WOV225" s="37"/>
      <c r="WOW225" s="37"/>
      <c r="WOX225" s="37"/>
      <c r="WOY225" s="37"/>
      <c r="WOZ225" s="37"/>
      <c r="WPA225" s="37"/>
      <c r="WPB225" s="37"/>
      <c r="WPC225" s="37"/>
      <c r="WPD225" s="37"/>
      <c r="WPE225" s="37"/>
      <c r="WPF225" s="37"/>
      <c r="WPG225" s="37"/>
      <c r="WPH225" s="37"/>
      <c r="WPI225" s="37"/>
      <c r="WPJ225" s="37"/>
      <c r="WPK225" s="37"/>
      <c r="WPL225" s="37"/>
      <c r="WPM225" s="37"/>
      <c r="WPN225" s="37"/>
      <c r="WPO225" s="37"/>
      <c r="WPP225" s="37"/>
      <c r="WPQ225" s="37"/>
      <c r="WPR225" s="37"/>
      <c r="WPS225" s="37"/>
      <c r="WPT225" s="37"/>
      <c r="WPU225" s="37"/>
      <c r="WPV225" s="37"/>
      <c r="WPW225" s="37"/>
      <c r="WPX225" s="37"/>
      <c r="WPY225" s="37"/>
      <c r="WPZ225" s="37"/>
      <c r="WQA225" s="37"/>
      <c r="WQB225" s="37"/>
      <c r="WQC225" s="37"/>
      <c r="WQD225" s="37"/>
      <c r="WQE225" s="37"/>
      <c r="WQF225" s="37"/>
      <c r="WQG225" s="37"/>
      <c r="WQH225" s="37"/>
      <c r="WQI225" s="37"/>
      <c r="WQJ225" s="37"/>
      <c r="WQK225" s="37"/>
      <c r="WQL225" s="37"/>
      <c r="WQM225" s="37"/>
      <c r="WQN225" s="37"/>
      <c r="WQO225" s="37"/>
      <c r="WQP225" s="37"/>
      <c r="WQQ225" s="37"/>
      <c r="WQR225" s="37"/>
      <c r="WQS225" s="37"/>
      <c r="WQT225" s="37"/>
      <c r="WQU225" s="37"/>
      <c r="WQV225" s="37"/>
      <c r="WQW225" s="37"/>
      <c r="WQX225" s="37"/>
      <c r="WQY225" s="37"/>
      <c r="WQZ225" s="37"/>
      <c r="WRA225" s="37"/>
      <c r="WRB225" s="37"/>
      <c r="WRC225" s="37"/>
      <c r="WRD225" s="37"/>
      <c r="WRE225" s="37"/>
      <c r="WRF225" s="37"/>
      <c r="WRG225" s="37"/>
      <c r="WRH225" s="37"/>
      <c r="WRI225" s="37"/>
      <c r="WRJ225" s="37"/>
      <c r="WRK225" s="37"/>
      <c r="WRL225" s="37"/>
      <c r="WRM225" s="37"/>
      <c r="WRN225" s="37"/>
      <c r="WRO225" s="37"/>
      <c r="WRP225" s="37"/>
      <c r="WRQ225" s="37"/>
      <c r="WRR225" s="37"/>
      <c r="WRS225" s="37"/>
      <c r="WRT225" s="37"/>
      <c r="WRU225" s="37"/>
      <c r="WRV225" s="37"/>
      <c r="WRW225" s="37"/>
      <c r="WRX225" s="37"/>
      <c r="WRY225" s="37"/>
      <c r="WRZ225" s="37"/>
      <c r="WSA225" s="37"/>
      <c r="WSB225" s="37"/>
      <c r="WSC225" s="37"/>
      <c r="WSD225" s="37"/>
      <c r="WSE225" s="37"/>
      <c r="WSF225" s="37"/>
      <c r="WSG225" s="37"/>
      <c r="WSH225" s="37"/>
      <c r="WSI225" s="37"/>
      <c r="WSJ225" s="37"/>
      <c r="WSK225" s="37"/>
      <c r="WSL225" s="37"/>
      <c r="WSM225" s="37"/>
      <c r="WSN225" s="37"/>
      <c r="WSO225" s="37"/>
      <c r="WSP225" s="37"/>
      <c r="WSQ225" s="37"/>
      <c r="WSR225" s="37"/>
      <c r="WSS225" s="37"/>
      <c r="WST225" s="37"/>
      <c r="WSU225" s="37"/>
      <c r="WSV225" s="37"/>
      <c r="WSW225" s="37"/>
      <c r="WSX225" s="37"/>
      <c r="WSY225" s="37"/>
      <c r="WSZ225" s="37"/>
      <c r="WTA225" s="37"/>
      <c r="WTB225" s="37"/>
      <c r="WTC225" s="37"/>
      <c r="WTD225" s="37"/>
      <c r="WTE225" s="37"/>
      <c r="WTF225" s="37"/>
      <c r="WTG225" s="37"/>
      <c r="WTH225" s="37"/>
      <c r="WTI225" s="37"/>
      <c r="WTJ225" s="37"/>
      <c r="WTK225" s="37"/>
    </row>
    <row r="226" spans="1:16079" x14ac:dyDescent="0.2">
      <c r="A226" s="323" t="str">
        <f>Forex!A19</f>
        <v>Total Outflow In Foreign Currency</v>
      </c>
      <c r="B226" s="326">
        <f>Forex!B19</f>
        <v>87.65</v>
      </c>
      <c r="C226" s="326">
        <f>Forex!C19</f>
        <v>65</v>
      </c>
      <c r="D226" s="326">
        <f>Forex!D19</f>
        <v>105.43</v>
      </c>
      <c r="E226" s="326">
        <f>Forex!E19</f>
        <v>121.49</v>
      </c>
      <c r="F226" s="326">
        <f>Forex!F19</f>
        <v>174.28</v>
      </c>
      <c r="G226" s="326">
        <f>Forex!G19</f>
        <v>283.27</v>
      </c>
      <c r="H226" s="326">
        <f>Forex!H19</f>
        <v>391.69</v>
      </c>
      <c r="I226" s="326">
        <f>Forex!I19</f>
        <v>373.51</v>
      </c>
      <c r="J226" s="326">
        <f>Forex!J19</f>
        <v>425.88999999999993</v>
      </c>
      <c r="K226" s="326">
        <f>Forex!K19</f>
        <v>462.9</v>
      </c>
      <c r="L226" s="326">
        <f>Forex!L19</f>
        <v>515.69000000000005</v>
      </c>
      <c r="M226" s="326">
        <f>Forex!M19</f>
        <v>636.85</v>
      </c>
      <c r="N226" s="326">
        <f>Forex!N19</f>
        <v>787.66</v>
      </c>
      <c r="O226" s="326">
        <f>Forex!O19</f>
        <v>1262.8599999999999</v>
      </c>
      <c r="P226" s="326">
        <f>Forex!P19</f>
        <v>2556.35</v>
      </c>
      <c r="Q226" s="326">
        <f>Forex!Q19</f>
        <v>2158.2600000000002</v>
      </c>
      <c r="R226" s="326">
        <f>Forex!R19</f>
        <v>2448.41</v>
      </c>
      <c r="S226" s="402"/>
    </row>
    <row r="227" spans="1:16079" ht="16" thickBot="1" x14ac:dyDescent="0.25">
      <c r="A227" s="334"/>
      <c r="B227" s="322"/>
      <c r="C227" s="322"/>
      <c r="D227" s="322"/>
      <c r="E227" s="322"/>
      <c r="F227" s="322"/>
      <c r="G227" s="322"/>
      <c r="H227" s="322"/>
      <c r="I227" s="322"/>
      <c r="J227" s="322"/>
      <c r="K227" s="322"/>
      <c r="L227" s="322"/>
      <c r="M227" s="322"/>
      <c r="N227" s="322"/>
      <c r="O227" s="322"/>
      <c r="P227" s="322"/>
      <c r="Q227" s="322"/>
      <c r="R227" s="342"/>
      <c r="S227" s="402"/>
    </row>
    <row r="229" spans="1:16079" x14ac:dyDescent="0.2">
      <c r="A229" t="s">
        <v>1667</v>
      </c>
    </row>
    <row r="230" spans="1:16079" x14ac:dyDescent="0.2">
      <c r="A230" s="82"/>
    </row>
  </sheetData>
  <hyperlinks>
    <hyperlink ref="C5" r:id="rId1" xr:uid="{7EE10585-BD48-B344-8EDA-183634EDFA9B}"/>
  </hyperlinks>
  <pageMargins left="0.7" right="0.7" top="0.75" bottom="0.75" header="0.3" footer="0.3"/>
  <ignoredErrors>
    <ignoredError sqref="G208:G212" formulaRange="1"/>
  </ignoredError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307"/>
  <sheetViews>
    <sheetView tabSelected="1" zoomScale="110" workbookViewId="0">
      <pane xSplit="2" ySplit="3" topLeftCell="C4" activePane="bottomRight" state="frozen"/>
      <selection pane="topRight" activeCell="C1" sqref="C1"/>
      <selection pane="bottomLeft" activeCell="A4" sqref="A4"/>
      <selection pane="bottomRight"/>
    </sheetView>
  </sheetViews>
  <sheetFormatPr baseColWidth="10" defaultColWidth="8.83203125" defaultRowHeight="15" outlineLevelRow="1" x14ac:dyDescent="0.2"/>
  <cols>
    <col min="1" max="1" width="29.6640625" style="24" customWidth="1"/>
    <col min="2" max="2" width="39.33203125" customWidth="1"/>
    <col min="3" max="19" width="10.5" customWidth="1"/>
    <col min="20" max="20" width="8.83203125" style="39"/>
    <col min="21" max="22" width="18.33203125" style="39" hidden="1" customWidth="1"/>
    <col min="23" max="23" width="0" style="39" hidden="1" customWidth="1"/>
    <col min="24" max="24" width="8.83203125" style="39"/>
    <col min="25" max="28" width="9" style="39" bestFit="1" customWidth="1"/>
    <col min="29" max="29" width="9.83203125" style="39" bestFit="1" customWidth="1"/>
    <col min="30" max="30" width="9" style="39" bestFit="1" customWidth="1"/>
    <col min="31" max="16384" width="8.83203125" style="39"/>
  </cols>
  <sheetData>
    <row r="1" spans="1:31" ht="24" x14ac:dyDescent="0.3">
      <c r="A1" s="120" t="s">
        <v>957</v>
      </c>
      <c r="B1" s="90"/>
      <c r="C1" s="90"/>
      <c r="D1" s="90"/>
      <c r="E1" s="90"/>
      <c r="F1" s="90"/>
      <c r="G1" s="90"/>
      <c r="H1" s="90"/>
      <c r="I1" s="90"/>
      <c r="J1" s="90"/>
      <c r="K1" s="90"/>
      <c r="L1" s="90"/>
      <c r="M1" s="90"/>
      <c r="N1" s="90"/>
      <c r="O1" s="90"/>
      <c r="P1" s="90"/>
      <c r="Q1" s="90"/>
      <c r="R1" s="90"/>
      <c r="S1" s="90"/>
    </row>
    <row r="2" spans="1:31" x14ac:dyDescent="0.2">
      <c r="Y2" s="39" t="s">
        <v>2340</v>
      </c>
      <c r="Z2" s="62">
        <f>(S3-C3)/365</f>
        <v>16.010958904109589</v>
      </c>
    </row>
    <row r="3" spans="1:31" x14ac:dyDescent="0.2">
      <c r="A3" s="56"/>
      <c r="B3" s="56"/>
      <c r="C3" s="276">
        <f>'Ace-SP&amp;L'!B2</f>
        <v>37316</v>
      </c>
      <c r="D3" s="276">
        <f>'Ace-SP&amp;L'!C2</f>
        <v>37681</v>
      </c>
      <c r="E3" s="276">
        <f>'Ace-SP&amp;L'!D2</f>
        <v>38047</v>
      </c>
      <c r="F3" s="276">
        <f>'Ace-SP&amp;L'!E2</f>
        <v>38412</v>
      </c>
      <c r="G3" s="276">
        <f>'Ace-SP&amp;L'!F2</f>
        <v>38777</v>
      </c>
      <c r="H3" s="276">
        <f>'Ace-SP&amp;L'!G2</f>
        <v>39142</v>
      </c>
      <c r="I3" s="276">
        <f>'Ace-SP&amp;L'!H2</f>
        <v>39508</v>
      </c>
      <c r="J3" s="276">
        <f>'Ace-SP&amp;L'!I2</f>
        <v>39873</v>
      </c>
      <c r="K3" s="276">
        <f>'Ace-SP&amp;L'!J2</f>
        <v>40238</v>
      </c>
      <c r="L3" s="276">
        <f>'Ace-SP&amp;L'!K2</f>
        <v>40603</v>
      </c>
      <c r="M3" s="276">
        <f>'Ace-SP&amp;L'!L2</f>
        <v>40969</v>
      </c>
      <c r="N3" s="276">
        <f>'Ace-SP&amp;L'!M2</f>
        <v>41334</v>
      </c>
      <c r="O3" s="276">
        <f>'Ace-SP&amp;L'!N2</f>
        <v>41699</v>
      </c>
      <c r="P3" s="276">
        <f>'Ace-SP&amp;L'!O2</f>
        <v>42064</v>
      </c>
      <c r="Q3" s="276">
        <f>'Ace-SP&amp;L'!P2</f>
        <v>42430</v>
      </c>
      <c r="R3" s="276">
        <f>'Ace-SP&amp;L'!Q2</f>
        <v>42795</v>
      </c>
      <c r="S3" s="276">
        <f>'Ace-SP&amp;L'!R2</f>
        <v>43160</v>
      </c>
      <c r="T3" s="59"/>
      <c r="U3" s="39" t="s">
        <v>1753</v>
      </c>
      <c r="V3" s="59" t="s">
        <v>1748</v>
      </c>
      <c r="W3" s="39" t="s">
        <v>1749</v>
      </c>
      <c r="Y3" s="39" t="s">
        <v>2341</v>
      </c>
      <c r="Z3" s="39" t="s">
        <v>2342</v>
      </c>
      <c r="AA3" s="39" t="s">
        <v>2343</v>
      </c>
      <c r="AB3" s="39" t="s">
        <v>2344</v>
      </c>
      <c r="AC3" s="39" t="s">
        <v>2345</v>
      </c>
      <c r="AD3" s="39" t="s">
        <v>2346</v>
      </c>
      <c r="AE3" s="39" t="s">
        <v>1756</v>
      </c>
    </row>
    <row r="4" spans="1:31" x14ac:dyDescent="0.2">
      <c r="A4" s="32"/>
      <c r="B4" s="32"/>
      <c r="C4" s="26"/>
      <c r="D4" s="26"/>
      <c r="E4" s="26"/>
      <c r="F4" s="26"/>
      <c r="G4" s="26"/>
      <c r="H4" s="26"/>
      <c r="I4" s="26"/>
      <c r="J4" s="26"/>
      <c r="K4" s="26"/>
      <c r="L4" s="26"/>
      <c r="M4" s="26"/>
      <c r="N4" s="26"/>
      <c r="O4" s="26"/>
      <c r="P4" s="26"/>
      <c r="Q4" s="26"/>
      <c r="R4" s="26"/>
      <c r="S4" s="26"/>
      <c r="T4" s="59"/>
      <c r="V4" s="59"/>
    </row>
    <row r="5" spans="1:31" x14ac:dyDescent="0.2">
      <c r="A5" s="33" t="s">
        <v>739</v>
      </c>
      <c r="B5" s="57"/>
      <c r="C5" s="58"/>
      <c r="D5" s="58"/>
      <c r="E5" s="58"/>
      <c r="F5" s="58"/>
      <c r="G5" s="58"/>
      <c r="H5" s="58"/>
      <c r="I5" s="58"/>
      <c r="J5" s="58"/>
      <c r="K5" s="58"/>
      <c r="L5" s="58"/>
      <c r="M5" s="58"/>
      <c r="N5" s="58"/>
      <c r="O5" s="58"/>
      <c r="P5" s="58"/>
      <c r="Q5" s="58"/>
      <c r="R5" s="58"/>
      <c r="S5" s="58"/>
      <c r="T5" s="59"/>
      <c r="U5" s="39" t="s">
        <v>1754</v>
      </c>
      <c r="V5" s="292" t="s">
        <v>1752</v>
      </c>
      <c r="W5" s="292" t="s">
        <v>1744</v>
      </c>
      <c r="Y5" s="57"/>
      <c r="Z5" s="57"/>
      <c r="AA5" s="57"/>
      <c r="AB5" s="57"/>
      <c r="AC5" s="57"/>
      <c r="AD5" s="57"/>
      <c r="AE5" s="57"/>
    </row>
    <row r="6" spans="1:31" outlineLevel="1" x14ac:dyDescent="0.2">
      <c r="A6" s="25"/>
      <c r="B6" s="25"/>
      <c r="C6" s="26"/>
      <c r="D6" s="26"/>
      <c r="E6" s="26"/>
      <c r="F6" s="26"/>
      <c r="G6" s="26"/>
      <c r="H6" s="26"/>
      <c r="I6" s="26"/>
      <c r="J6" s="26"/>
      <c r="K6" s="26"/>
      <c r="L6" s="26"/>
      <c r="M6" s="26"/>
      <c r="N6" s="26"/>
      <c r="O6" s="26"/>
      <c r="P6" s="26"/>
      <c r="Q6" s="26"/>
      <c r="R6" s="26"/>
      <c r="S6" s="26"/>
      <c r="T6" s="59"/>
      <c r="W6" s="39" t="s">
        <v>1750</v>
      </c>
    </row>
    <row r="7" spans="1:31" s="60" customFormat="1" outlineLevel="1" x14ac:dyDescent="0.2">
      <c r="A7" s="49" t="s">
        <v>1743</v>
      </c>
      <c r="B7" s="50" t="s">
        <v>1742</v>
      </c>
      <c r="C7" s="50"/>
      <c r="D7" s="50"/>
      <c r="E7" s="50"/>
      <c r="F7" s="50"/>
      <c r="G7" s="50"/>
      <c r="H7" s="50"/>
      <c r="I7" s="50"/>
      <c r="J7" s="50"/>
      <c r="K7" s="50"/>
      <c r="L7" s="50"/>
      <c r="M7" s="50"/>
      <c r="N7" s="50"/>
      <c r="O7" s="50"/>
      <c r="P7" s="50"/>
      <c r="Q7" s="50"/>
      <c r="R7" s="50"/>
      <c r="S7" s="50"/>
      <c r="U7" s="39"/>
      <c r="V7" s="59"/>
      <c r="W7" s="39" t="s">
        <v>1751</v>
      </c>
    </row>
    <row r="8" spans="1:31" outlineLevel="1" x14ac:dyDescent="0.2">
      <c r="A8" s="292"/>
      <c r="B8" s="47" t="s">
        <v>511</v>
      </c>
      <c r="C8" s="37">
        <f>'Ace-SP&amp;L'!B6</f>
        <v>753.16</v>
      </c>
      <c r="D8" s="37">
        <f>'Ace-SP&amp;L'!C6</f>
        <v>795.74</v>
      </c>
      <c r="E8" s="37">
        <f>'Ace-SP&amp;L'!D6</f>
        <v>993.46</v>
      </c>
      <c r="F8" s="37">
        <f>'Ace-SP&amp;L'!E6</f>
        <v>1252.2</v>
      </c>
      <c r="G8" s="37">
        <f>'Ace-SP&amp;L'!F6</f>
        <v>1741.71</v>
      </c>
      <c r="H8" s="37">
        <f>'Ace-SP&amp;L'!G6</f>
        <v>2302.75</v>
      </c>
      <c r="I8" s="37">
        <f>'Ace-SP&amp;L'!H6</f>
        <v>3210.76</v>
      </c>
      <c r="J8" s="37">
        <f>'Ace-SP&amp;L'!I6</f>
        <v>3925.45</v>
      </c>
      <c r="K8" s="37">
        <f>'Ace-SP&amp;L'!J6</f>
        <v>2530.54</v>
      </c>
      <c r="L8" s="37">
        <f>'Ace-SP&amp;L'!K6</f>
        <v>3160.23</v>
      </c>
      <c r="M8" s="37">
        <f>'Ace-SP&amp;L'!L6</f>
        <v>4080.49</v>
      </c>
      <c r="N8" s="37">
        <f>'Ace-SP&amp;L'!M6</f>
        <v>2518.4899999999998</v>
      </c>
      <c r="O8" s="37">
        <f>'Ace-SP&amp;L'!N6</f>
        <v>2928.25</v>
      </c>
      <c r="P8" s="37">
        <f>'Ace-SP&amp;L'!O6</f>
        <v>8168.74</v>
      </c>
      <c r="Q8" s="37">
        <f>'Ace-SP&amp;L'!P6</f>
        <v>7863.69</v>
      </c>
      <c r="R8" s="37">
        <f>'Ace-SP&amp;L'!Q6</f>
        <v>7793.2</v>
      </c>
      <c r="S8" s="37">
        <f>'Ace-SP&amp;L'!R6</f>
        <v>7947.6</v>
      </c>
      <c r="T8" s="59"/>
    </row>
    <row r="9" spans="1:31" outlineLevel="1" x14ac:dyDescent="0.2">
      <c r="A9" s="39"/>
      <c r="B9" s="70" t="s">
        <v>1740</v>
      </c>
      <c r="C9" s="41">
        <f>C8-C10</f>
        <v>747.81</v>
      </c>
      <c r="D9" s="41">
        <f t="shared" ref="D9:S9" si="0">D8-D10</f>
        <v>789.83</v>
      </c>
      <c r="E9" s="41">
        <f t="shared" si="0"/>
        <v>892.8900000000001</v>
      </c>
      <c r="F9" s="41">
        <f t="shared" si="0"/>
        <v>1044.3500000000001</v>
      </c>
      <c r="G9" s="41">
        <f t="shared" si="0"/>
        <v>1353.01</v>
      </c>
      <c r="H9" s="41">
        <f t="shared" si="0"/>
        <v>1722.13</v>
      </c>
      <c r="I9" s="41">
        <f t="shared" si="0"/>
        <v>2427.3500000000004</v>
      </c>
      <c r="J9" s="41">
        <f t="shared" si="0"/>
        <v>2833.6499999999996</v>
      </c>
      <c r="K9" s="41">
        <f t="shared" si="0"/>
        <v>1852.88</v>
      </c>
      <c r="L9" s="41">
        <f t="shared" si="0"/>
        <v>1985.78</v>
      </c>
      <c r="M9" s="41">
        <f t="shared" si="0"/>
        <v>2463.0999999999995</v>
      </c>
      <c r="N9" s="41">
        <f t="shared" si="0"/>
        <v>2329.75</v>
      </c>
      <c r="O9" s="41">
        <f t="shared" si="0"/>
        <v>2823.77</v>
      </c>
      <c r="P9" s="41">
        <f t="shared" si="0"/>
        <v>7882.4699999999993</v>
      </c>
      <c r="Q9" s="41">
        <f t="shared" si="0"/>
        <v>7254.0899999999992</v>
      </c>
      <c r="R9" s="41">
        <f t="shared" si="0"/>
        <v>7509.67</v>
      </c>
      <c r="S9" s="41">
        <f t="shared" si="0"/>
        <v>7696.33</v>
      </c>
      <c r="T9" s="59"/>
    </row>
    <row r="10" spans="1:31" outlineLevel="1" x14ac:dyDescent="0.2">
      <c r="A10" s="39"/>
      <c r="B10" s="70" t="s">
        <v>1741</v>
      </c>
      <c r="C10" s="41">
        <f>'Ace-SP&amp;L'!B16</f>
        <v>5.35</v>
      </c>
      <c r="D10" s="41">
        <f>'Ace-SP&amp;L'!C16</f>
        <v>5.91</v>
      </c>
      <c r="E10" s="41">
        <f>'Ace-SP&amp;L'!D16</f>
        <v>100.57</v>
      </c>
      <c r="F10" s="41">
        <f>'Ace-SP&amp;L'!E16</f>
        <v>207.85</v>
      </c>
      <c r="G10" s="41">
        <f>'Ace-SP&amp;L'!F16</f>
        <v>388.7</v>
      </c>
      <c r="H10" s="41">
        <f>'Ace-SP&amp;L'!G16</f>
        <v>580.62</v>
      </c>
      <c r="I10" s="41">
        <f>'Ace-SP&amp;L'!H16</f>
        <v>783.41</v>
      </c>
      <c r="J10" s="41">
        <f>'Ace-SP&amp;L'!I16</f>
        <v>1091.8</v>
      </c>
      <c r="K10" s="41">
        <f>'Ace-SP&amp;L'!J16</f>
        <v>677.66</v>
      </c>
      <c r="L10" s="41">
        <f>'Ace-SP&amp;L'!K16</f>
        <v>1174.45</v>
      </c>
      <c r="M10" s="41">
        <f>'Ace-SP&amp;L'!L16</f>
        <v>1617.39</v>
      </c>
      <c r="N10" s="41">
        <f>'Ace-SP&amp;L'!M16</f>
        <v>188.74</v>
      </c>
      <c r="O10" s="41">
        <f>'Ace-SP&amp;L'!N16</f>
        <v>104.48</v>
      </c>
      <c r="P10" s="41">
        <f>'Ace-SP&amp;L'!O16</f>
        <v>286.27</v>
      </c>
      <c r="Q10" s="41">
        <f>'Ace-SP&amp;L'!P16</f>
        <v>609.6</v>
      </c>
      <c r="R10" s="41">
        <f>'Ace-SP&amp;L'!Q16</f>
        <v>283.52999999999997</v>
      </c>
      <c r="S10" s="41">
        <f>'Ace-SP&amp;L'!R16</f>
        <v>251.27</v>
      </c>
      <c r="T10" s="59"/>
      <c r="U10" s="59"/>
    </row>
    <row r="11" spans="1:31" outlineLevel="1" x14ac:dyDescent="0.2">
      <c r="A11" s="292"/>
      <c r="B11" s="70"/>
      <c r="C11" s="41"/>
      <c r="D11" s="41"/>
      <c r="E11" s="41"/>
      <c r="F11" s="41"/>
      <c r="G11" s="41"/>
      <c r="H11" s="41"/>
      <c r="I11" s="41"/>
      <c r="J11" s="41"/>
      <c r="K11" s="41"/>
      <c r="L11" s="41"/>
      <c r="M11" s="41"/>
      <c r="N11" s="41"/>
      <c r="O11" s="41"/>
      <c r="P11" s="41"/>
      <c r="Q11" s="41"/>
      <c r="R11" s="41"/>
      <c r="S11" s="41"/>
      <c r="T11" s="59"/>
      <c r="U11" s="59"/>
    </row>
    <row r="12" spans="1:31" outlineLevel="1" x14ac:dyDescent="0.2">
      <c r="A12" s="292"/>
      <c r="B12" s="70" t="s">
        <v>1740</v>
      </c>
      <c r="C12" s="34">
        <f>C9/C$8</f>
        <v>0.99289659567688138</v>
      </c>
      <c r="D12" s="34">
        <f t="shared" ref="D12:S12" si="1">D9/D$8</f>
        <v>0.99257295096388276</v>
      </c>
      <c r="E12" s="34">
        <f t="shared" si="1"/>
        <v>0.89876794234292279</v>
      </c>
      <c r="F12" s="34">
        <f t="shared" si="1"/>
        <v>0.83401213863600077</v>
      </c>
      <c r="G12" s="34">
        <f t="shared" si="1"/>
        <v>0.77682851909904627</v>
      </c>
      <c r="H12" s="34">
        <f t="shared" si="1"/>
        <v>0.74785799587449797</v>
      </c>
      <c r="I12" s="34">
        <f t="shared" si="1"/>
        <v>0.75600480883030818</v>
      </c>
      <c r="J12" s="34">
        <f t="shared" si="1"/>
        <v>0.72186628284655252</v>
      </c>
      <c r="K12" s="34">
        <f t="shared" si="1"/>
        <v>0.73220735495190759</v>
      </c>
      <c r="L12" s="34">
        <f t="shared" si="1"/>
        <v>0.62836565693003354</v>
      </c>
      <c r="M12" s="34">
        <f t="shared" si="1"/>
        <v>0.60362848579459805</v>
      </c>
      <c r="N12" s="34">
        <f t="shared" si="1"/>
        <v>0.92505826904216426</v>
      </c>
      <c r="O12" s="34">
        <f t="shared" si="1"/>
        <v>0.96431998633996419</v>
      </c>
      <c r="P12" s="34">
        <f t="shared" si="1"/>
        <v>0.96495542764245157</v>
      </c>
      <c r="Q12" s="34">
        <f t="shared" si="1"/>
        <v>0.92247914147175181</v>
      </c>
      <c r="R12" s="34">
        <f t="shared" si="1"/>
        <v>0.96361828260534832</v>
      </c>
      <c r="S12" s="34">
        <f t="shared" si="1"/>
        <v>0.96838416628919421</v>
      </c>
      <c r="T12" s="59"/>
      <c r="U12" s="59"/>
      <c r="Y12" s="73">
        <f>AVERAGE(D12:S12)</f>
        <v>0.83755796310378905</v>
      </c>
      <c r="Z12" s="73">
        <f>MEDIAN(D12:S12)</f>
        <v>0.86639004048946178</v>
      </c>
      <c r="AA12" s="73">
        <f>STDEV(D12:S12)</f>
        <v>0.12892246206184432</v>
      </c>
      <c r="AB12" s="413">
        <f>AA12/Y12</f>
        <v>0.15392661492237336</v>
      </c>
      <c r="AC12" s="73">
        <f>MAX(D12:S12)</f>
        <v>0.99257295096388276</v>
      </c>
      <c r="AD12" s="73">
        <f>MIN(D12:S12)</f>
        <v>0.60362848579459805</v>
      </c>
    </row>
    <row r="13" spans="1:31" outlineLevel="1" x14ac:dyDescent="0.2">
      <c r="A13" s="292"/>
      <c r="B13" s="70" t="s">
        <v>1741</v>
      </c>
      <c r="C13" s="34">
        <f t="shared" ref="C13:S13" si="2">C10/C$8</f>
        <v>7.1034043231185933E-3</v>
      </c>
      <c r="D13" s="34">
        <f t="shared" si="2"/>
        <v>7.4270490361173251E-3</v>
      </c>
      <c r="E13" s="34">
        <f t="shared" si="2"/>
        <v>0.10123205765707728</v>
      </c>
      <c r="F13" s="34">
        <f t="shared" si="2"/>
        <v>0.16598786136399934</v>
      </c>
      <c r="G13" s="34">
        <f t="shared" si="2"/>
        <v>0.22317148090095365</v>
      </c>
      <c r="H13" s="34">
        <f t="shared" si="2"/>
        <v>0.25214200412550214</v>
      </c>
      <c r="I13" s="34">
        <f t="shared" si="2"/>
        <v>0.24399519116969187</v>
      </c>
      <c r="J13" s="34">
        <f t="shared" si="2"/>
        <v>0.27813371715344737</v>
      </c>
      <c r="K13" s="34">
        <f t="shared" si="2"/>
        <v>0.26779264504809247</v>
      </c>
      <c r="L13" s="34">
        <f t="shared" si="2"/>
        <v>0.37163434306996646</v>
      </c>
      <c r="M13" s="34">
        <f t="shared" si="2"/>
        <v>0.39637151420540184</v>
      </c>
      <c r="N13" s="34">
        <f t="shared" si="2"/>
        <v>7.494173095783585E-2</v>
      </c>
      <c r="O13" s="34">
        <f t="shared" si="2"/>
        <v>3.5680013660035856E-2</v>
      </c>
      <c r="P13" s="34">
        <f t="shared" si="2"/>
        <v>3.5044572357548411E-2</v>
      </c>
      <c r="Q13" s="34">
        <f t="shared" si="2"/>
        <v>7.7520858528248193E-2</v>
      </c>
      <c r="R13" s="34">
        <f t="shared" si="2"/>
        <v>3.6381717394651743E-2</v>
      </c>
      <c r="S13" s="34">
        <f t="shared" si="2"/>
        <v>3.1615833710805778E-2</v>
      </c>
      <c r="T13" s="59"/>
      <c r="U13" s="59"/>
      <c r="Y13" s="73">
        <f>AVERAGE(D13:S13)</f>
        <v>0.16244203689621101</v>
      </c>
      <c r="Z13" s="73">
        <f>MEDIAN(D13:S13)</f>
        <v>0.13360995951053831</v>
      </c>
      <c r="AA13" s="73">
        <f>STDEV(D13:S13)</f>
        <v>0.12892246206184452</v>
      </c>
      <c r="AB13" s="413">
        <f>AA13/Y13</f>
        <v>0.7936520898480045</v>
      </c>
      <c r="AC13" s="73">
        <f>MAX(D13:S13)</f>
        <v>0.39637151420540184</v>
      </c>
      <c r="AD13" s="73">
        <f>MIN(D13:S13)</f>
        <v>7.4270490361173251E-3</v>
      </c>
    </row>
    <row r="14" spans="1:31" outlineLevel="1" x14ac:dyDescent="0.2">
      <c r="A14" s="292"/>
      <c r="B14" s="292"/>
      <c r="C14" s="26"/>
      <c r="D14" s="26"/>
      <c r="E14" s="26"/>
      <c r="F14" s="26"/>
      <c r="G14" s="26"/>
      <c r="H14" s="26"/>
      <c r="I14" s="26"/>
      <c r="J14" s="26"/>
      <c r="K14" s="26"/>
      <c r="L14" s="26"/>
      <c r="M14" s="26"/>
      <c r="N14" s="26"/>
      <c r="O14" s="26"/>
      <c r="P14" s="26"/>
      <c r="Q14" s="26"/>
      <c r="R14" s="26"/>
      <c r="S14" s="26"/>
      <c r="T14" s="59"/>
      <c r="U14" s="59"/>
    </row>
    <row r="15" spans="1:31" s="60" customFormat="1" outlineLevel="1" x14ac:dyDescent="0.2">
      <c r="A15" s="49" t="s">
        <v>1743</v>
      </c>
      <c r="B15" s="50" t="s">
        <v>776</v>
      </c>
      <c r="C15" s="50"/>
      <c r="D15" s="50"/>
      <c r="E15" s="50"/>
      <c r="F15" s="50"/>
      <c r="G15" s="50"/>
      <c r="H15" s="50"/>
      <c r="I15" s="50"/>
      <c r="J15" s="50"/>
      <c r="K15" s="50"/>
      <c r="L15" s="50"/>
      <c r="M15" s="50"/>
      <c r="N15" s="50"/>
      <c r="O15" s="50"/>
      <c r="P15" s="50"/>
      <c r="Q15" s="50"/>
      <c r="R15" s="50"/>
      <c r="S15" s="50"/>
    </row>
    <row r="16" spans="1:31" outlineLevel="1" x14ac:dyDescent="0.2">
      <c r="A16" s="32"/>
      <c r="B16" s="46" t="s">
        <v>769</v>
      </c>
      <c r="C16" s="34">
        <f>'Ace-SP&amp;L'!B17/'Ace-SP&amp;L'!B6</f>
        <v>0.81464761803600827</v>
      </c>
      <c r="D16" s="34">
        <f>'Ace-SP&amp;L'!C17/'Ace-SP&amp;L'!C6</f>
        <v>0.81532912760449383</v>
      </c>
      <c r="E16" s="34">
        <f>'Ace-SP&amp;L'!D17/'Ace-SP&amp;L'!D6</f>
        <v>0.7809171984780463</v>
      </c>
      <c r="F16" s="34">
        <f>'Ace-SP&amp;L'!E17/'Ace-SP&amp;L'!E6</f>
        <v>0.77047596230634074</v>
      </c>
      <c r="G16" s="34">
        <f>'Ace-SP&amp;L'!F17/'Ace-SP&amp;L'!F6</f>
        <v>0.78132984251109538</v>
      </c>
      <c r="H16" s="34">
        <f>'Ace-SP&amp;L'!G17/'Ace-SP&amp;L'!G6</f>
        <v>0.78361090001085665</v>
      </c>
      <c r="I16" s="34">
        <f>'Ace-SP&amp;L'!H17/'Ace-SP&amp;L'!H6</f>
        <v>0.73173329678954513</v>
      </c>
      <c r="J16" s="34">
        <f>'Ace-SP&amp;L'!I17/'Ace-SP&amp;L'!I6</f>
        <v>0.78773389038199448</v>
      </c>
      <c r="K16" s="34">
        <f>'Ace-SP&amp;L'!J17/'Ace-SP&amp;L'!J6</f>
        <v>0.6372315790305626</v>
      </c>
      <c r="L16" s="34">
        <f>'Ace-SP&amp;L'!K17/'Ace-SP&amp;L'!K6</f>
        <v>0.69350332096081613</v>
      </c>
      <c r="M16" s="34">
        <f>'Ace-SP&amp;L'!L17/'Ace-SP&amp;L'!L6</f>
        <v>0.63895267480131057</v>
      </c>
      <c r="N16" s="34">
        <f>'Ace-SP&amp;L'!M17/'Ace-SP&amp;L'!M6</f>
        <v>0.2067230761289503</v>
      </c>
      <c r="O16" s="34">
        <f>'Ace-SP&amp;L'!N17/'Ace-SP&amp;L'!N6</f>
        <v>0.19764364381456501</v>
      </c>
      <c r="P16" s="34">
        <f>'Ace-SP&amp;L'!O17/'Ace-SP&amp;L'!O6</f>
        <v>0.40860891643019609</v>
      </c>
      <c r="Q16" s="34">
        <f>'Ace-SP&amp;L'!P17/'Ace-SP&amp;L'!P6</f>
        <v>0.49677950173519048</v>
      </c>
      <c r="R16" s="34">
        <f>'Ace-SP&amp;L'!Q17/'Ace-SP&amp;L'!Q6</f>
        <v>1</v>
      </c>
      <c r="S16" s="34">
        <f>'Ace-SP&amp;L'!R17/'Ace-SP&amp;L'!R6</f>
        <v>1</v>
      </c>
      <c r="Y16" s="73">
        <f>AVERAGE(D16:S16)</f>
        <v>0.67066080818649776</v>
      </c>
      <c r="Z16" s="73">
        <f>MEDIAN(D16:S16)</f>
        <v>0.75110462954794288</v>
      </c>
      <c r="AA16" s="73">
        <f>STDEV(D16:S16)</f>
        <v>0.23705870423483197</v>
      </c>
      <c r="AB16" s="413">
        <f>AA16/Y16</f>
        <v>0.35347034050767218</v>
      </c>
      <c r="AC16" s="73">
        <f>MAX(D16:S16)</f>
        <v>1</v>
      </c>
      <c r="AD16" s="73">
        <f>MIN(D16:S16)</f>
        <v>0.19764364381456501</v>
      </c>
    </row>
    <row r="17" spans="1:30" outlineLevel="1" x14ac:dyDescent="0.2">
      <c r="A17" s="32"/>
      <c r="B17" s="46" t="s">
        <v>770</v>
      </c>
      <c r="C17" s="34">
        <f>100%-C16</f>
        <v>0.18535238196399173</v>
      </c>
      <c r="D17" s="34">
        <f t="shared" ref="D17:S17" si="3">100%-D16</f>
        <v>0.18467087239550617</v>
      </c>
      <c r="E17" s="34">
        <f t="shared" si="3"/>
        <v>0.2190828015219537</v>
      </c>
      <c r="F17" s="34">
        <f t="shared" si="3"/>
        <v>0.22952403769365926</v>
      </c>
      <c r="G17" s="34">
        <f t="shared" si="3"/>
        <v>0.21867015748890462</v>
      </c>
      <c r="H17" s="34">
        <f t="shared" si="3"/>
        <v>0.21638909998914335</v>
      </c>
      <c r="I17" s="34">
        <f t="shared" si="3"/>
        <v>0.26826670321045487</v>
      </c>
      <c r="J17" s="34">
        <f t="shared" si="3"/>
        <v>0.21226610961800552</v>
      </c>
      <c r="K17" s="34">
        <f t="shared" si="3"/>
        <v>0.3627684209694374</v>
      </c>
      <c r="L17" s="34">
        <f t="shared" si="3"/>
        <v>0.30649667903918387</v>
      </c>
      <c r="M17" s="34">
        <f t="shared" si="3"/>
        <v>0.36104732519868943</v>
      </c>
      <c r="N17" s="34">
        <f t="shared" si="3"/>
        <v>0.79327692387104976</v>
      </c>
      <c r="O17" s="34">
        <f t="shared" si="3"/>
        <v>0.80235635618543499</v>
      </c>
      <c r="P17" s="34">
        <f t="shared" si="3"/>
        <v>0.59139108356980397</v>
      </c>
      <c r="Q17" s="34">
        <f t="shared" si="3"/>
        <v>0.50322049826480952</v>
      </c>
      <c r="R17" s="34">
        <f t="shared" si="3"/>
        <v>0</v>
      </c>
      <c r="S17" s="34">
        <f t="shared" si="3"/>
        <v>0</v>
      </c>
      <c r="Y17" s="73">
        <f>AVERAGE(D17:S17)</f>
        <v>0.3293391918135023</v>
      </c>
      <c r="Z17" s="73">
        <f>MEDIAN(D17:S17)</f>
        <v>0.24889537045205706</v>
      </c>
      <c r="AA17" s="73">
        <f>STDEV(D17:S17)</f>
        <v>0.23705870423483213</v>
      </c>
      <c r="AB17" s="413">
        <f>AA17/Y17</f>
        <v>0.71980107478090061</v>
      </c>
      <c r="AC17" s="73">
        <f>MAX(D17:S17)</f>
        <v>0.80235635618543499</v>
      </c>
      <c r="AD17" s="73">
        <f>MIN(D17:S17)</f>
        <v>0</v>
      </c>
    </row>
    <row r="18" spans="1:30" outlineLevel="1" x14ac:dyDescent="0.2">
      <c r="A18" s="68"/>
      <c r="B18" s="46"/>
      <c r="C18" s="34"/>
      <c r="D18" s="34"/>
      <c r="E18" s="34"/>
      <c r="F18" s="34"/>
      <c r="G18" s="34"/>
      <c r="H18" s="34"/>
      <c r="I18" s="34"/>
      <c r="J18" s="34"/>
      <c r="K18" s="34"/>
      <c r="L18" s="34"/>
      <c r="M18" s="34"/>
      <c r="N18" s="34"/>
      <c r="O18" s="34"/>
      <c r="P18" s="34"/>
      <c r="Q18" s="34"/>
      <c r="R18" s="34"/>
      <c r="S18" s="34"/>
    </row>
    <row r="19" spans="1:30" s="60" customFormat="1" outlineLevel="1" x14ac:dyDescent="0.2">
      <c r="A19" s="49" t="s">
        <v>1743</v>
      </c>
      <c r="B19" s="50" t="s">
        <v>777</v>
      </c>
      <c r="C19" s="50"/>
      <c r="D19" s="50"/>
      <c r="E19" s="50"/>
      <c r="F19" s="50"/>
      <c r="G19" s="50"/>
      <c r="H19" s="50"/>
      <c r="I19" s="50"/>
      <c r="J19" s="50"/>
      <c r="K19" s="50"/>
      <c r="L19" s="50"/>
      <c r="M19" s="50"/>
      <c r="N19" s="50"/>
      <c r="O19" s="50"/>
      <c r="P19" s="50"/>
      <c r="Q19" s="50"/>
      <c r="R19" s="50"/>
      <c r="S19" s="50"/>
    </row>
    <row r="20" spans="1:30" outlineLevel="1" x14ac:dyDescent="0.2">
      <c r="A20" s="32"/>
      <c r="B20" s="46" t="s">
        <v>771</v>
      </c>
      <c r="C20" s="29">
        <f>'Ace-SP&amp;L'!B19/'Ace-SP&amp;L'!B$6</f>
        <v>0.98412024005523402</v>
      </c>
      <c r="D20" s="29">
        <f>'Ace-SP&amp;L'!C19/'Ace-SP&amp;L'!C$6</f>
        <v>0.98895367833714531</v>
      </c>
      <c r="E20" s="29">
        <f>'Ace-SP&amp;L'!D19/'Ace-SP&amp;L'!D$6</f>
        <v>0.89532542830108908</v>
      </c>
      <c r="F20" s="29">
        <f>'Ace-SP&amp;L'!E19/'Ace-SP&amp;L'!E$6</f>
        <v>0.83242293563328529</v>
      </c>
      <c r="G20" s="29">
        <f>'Ace-SP&amp;L'!F19/'Ace-SP&amp;L'!F$6</f>
        <v>0.77564577340659469</v>
      </c>
      <c r="H20" s="29">
        <f>'Ace-SP&amp;L'!G19/'Ace-SP&amp;L'!G$6</f>
        <v>0.74688958853544674</v>
      </c>
      <c r="I20" s="29">
        <f>'Ace-SP&amp;L'!H19/'Ace-SP&amp;L'!H$6</f>
        <v>0.75409560353311977</v>
      </c>
      <c r="J20" s="29">
        <f>'Ace-SP&amp;L'!I19/'Ace-SP&amp;L'!I$6</f>
        <v>0.72115553630793927</v>
      </c>
      <c r="K20" s="29">
        <f>'Ace-SP&amp;L'!J19/'Ace-SP&amp;L'!J$6</f>
        <v>0.73055948532724246</v>
      </c>
      <c r="L20" s="29">
        <f>'Ace-SP&amp;L'!K19/'Ace-SP&amp;L'!K$6</f>
        <v>0.62741319460925316</v>
      </c>
      <c r="M20" s="29">
        <f>'Ace-SP&amp;L'!L19/'Ace-SP&amp;L'!L$6</f>
        <v>0.60362848579459816</v>
      </c>
      <c r="N20" s="29">
        <f>'Ace-SP&amp;L'!M19/'Ace-SP&amp;L'!M$6</f>
        <v>0.92505826904216426</v>
      </c>
      <c r="O20" s="29">
        <f>'Ace-SP&amp;L'!N19/'Ace-SP&amp;L'!N$6</f>
        <v>0.96431998633996419</v>
      </c>
      <c r="P20" s="29">
        <f>'Ace-SP&amp;L'!O19/'Ace-SP&amp;L'!O$6</f>
        <v>0.96495542764245168</v>
      </c>
      <c r="Q20" s="29">
        <f>'Ace-SP&amp;L'!P19/'Ace-SP&amp;L'!P$6</f>
        <v>0.92247914147175192</v>
      </c>
      <c r="R20" s="29">
        <f>'Ace-SP&amp;L'!Q19/'Ace-SP&amp;L'!Q$6</f>
        <v>0.96361828260534832</v>
      </c>
      <c r="S20" s="29">
        <f>'Ace-SP&amp;L'!R19/'Ace-SP&amp;L'!R$6</f>
        <v>0.96838416628919421</v>
      </c>
      <c r="Y20" s="73">
        <f>AVERAGE(D20:S20)</f>
        <v>0.83655656144853685</v>
      </c>
      <c r="Z20" s="73">
        <f>MEDIAN(D20:S20)</f>
        <v>0.86387418196718713</v>
      </c>
      <c r="AA20" s="73">
        <f>STDEV(D20:S20)</f>
        <v>0.12892976448636215</v>
      </c>
      <c r="AB20" s="413">
        <f>AA20/Y20</f>
        <v>0.1541196022216528</v>
      </c>
      <c r="AC20" s="73">
        <f>MAX(D20:S20)</f>
        <v>0.98895367833714531</v>
      </c>
      <c r="AD20" s="73">
        <f>MIN(D20:S20)</f>
        <v>0.60362848579459816</v>
      </c>
    </row>
    <row r="21" spans="1:30" outlineLevel="1" x14ac:dyDescent="0.2">
      <c r="A21" s="32"/>
      <c r="B21" s="46" t="s">
        <v>772</v>
      </c>
      <c r="C21" s="29">
        <f>'Ace-SP&amp;L'!B20/'Ace-SP&amp;L'!B$6</f>
        <v>8.656859100323969E-3</v>
      </c>
      <c r="D21" s="29">
        <f>'Ace-SP&amp;L'!C20/'Ace-SP&amp;L'!C$6</f>
        <v>3.6192726267373762E-3</v>
      </c>
      <c r="E21" s="29">
        <f>'Ace-SP&amp;L'!D20/'Ace-SP&amp;L'!D$6</f>
        <v>3.4425140418335915E-3</v>
      </c>
      <c r="F21" s="29">
        <f>'Ace-SP&amp;L'!E20/'Ace-SP&amp;L'!E$6</f>
        <v>1.5892030027152212E-3</v>
      </c>
      <c r="G21" s="29">
        <f>'Ace-SP&amp;L'!F20/'Ace-SP&amp;L'!F$6</f>
        <v>1.1827456924516711E-3</v>
      </c>
      <c r="H21" s="29">
        <f>'Ace-SP&amp;L'!G20/'Ace-SP&amp;L'!G$6</f>
        <v>9.6840733905113451E-4</v>
      </c>
      <c r="I21" s="29">
        <f>'Ace-SP&amp;L'!H20/'Ace-SP&amp;L'!H$6</f>
        <v>1.9092052971882046E-3</v>
      </c>
      <c r="J21" s="29">
        <f>'Ace-SP&amp;L'!I20/'Ace-SP&amp;L'!I$6</f>
        <v>7.107465386134074E-4</v>
      </c>
      <c r="K21" s="29">
        <f>'Ace-SP&amp;L'!J20/'Ace-SP&amp;L'!J$6</f>
        <v>1.6478696246650913E-3</v>
      </c>
      <c r="L21" s="29">
        <f>'Ace-SP&amp;L'!K20/'Ace-SP&amp;L'!K$6</f>
        <v>9.5246232078044946E-4</v>
      </c>
      <c r="M21" s="29">
        <f>'Ace-SP&amp;L'!L20/'Ace-SP&amp;L'!L$6</f>
        <v>0</v>
      </c>
      <c r="N21" s="29">
        <f>'Ace-SP&amp;L'!M20/'Ace-SP&amp;L'!M$6</f>
        <v>0</v>
      </c>
      <c r="O21" s="29">
        <f>'Ace-SP&amp;L'!N20/'Ace-SP&amp;L'!N$6</f>
        <v>0</v>
      </c>
      <c r="P21" s="29">
        <f>'Ace-SP&amp;L'!O20/'Ace-SP&amp;L'!O$6</f>
        <v>0</v>
      </c>
      <c r="Q21" s="29">
        <f>'Ace-SP&amp;L'!P20/'Ace-SP&amp;L'!P$6</f>
        <v>0</v>
      </c>
      <c r="R21" s="29">
        <f>'Ace-SP&amp;L'!Q20/'Ace-SP&amp;L'!Q$6</f>
        <v>0</v>
      </c>
      <c r="S21" s="29">
        <f>'Ace-SP&amp;L'!R20/'Ace-SP&amp;L'!R$6</f>
        <v>0</v>
      </c>
      <c r="Y21" s="73">
        <f>AVERAGE(D21:S21)</f>
        <v>1.0014016552522592E-3</v>
      </c>
      <c r="Z21" s="73">
        <f>MEDIAN(D21:S21)</f>
        <v>8.3160442969692843E-4</v>
      </c>
      <c r="AA21" s="73">
        <f>STDEV(D21:S21)</f>
        <v>1.1983406161617388E-3</v>
      </c>
      <c r="AB21" s="413">
        <f>AA21/Y21</f>
        <v>1.1966633067526431</v>
      </c>
      <c r="AC21" s="73">
        <f>MAX(D21:S21)</f>
        <v>3.6192726267373762E-3</v>
      </c>
      <c r="AD21" s="73">
        <f>MIN(D21:S21)</f>
        <v>0</v>
      </c>
    </row>
    <row r="22" spans="1:30" outlineLevel="1" x14ac:dyDescent="0.2">
      <c r="A22" s="32"/>
      <c r="B22" s="46" t="s">
        <v>773</v>
      </c>
      <c r="C22" s="29">
        <f>'Ace-SP&amp;L'!B21/'Ace-SP&amp;L'!B$6</f>
        <v>7.2229008444420848E-3</v>
      </c>
      <c r="D22" s="29">
        <f>'Ace-SP&amp;L'!C21/'Ace-SP&amp;L'!C$6</f>
        <v>7.4270490361173251E-3</v>
      </c>
      <c r="E22" s="29">
        <f>'Ace-SP&amp;L'!D21/'Ace-SP&amp;L'!D$6</f>
        <v>0.10123205765707728</v>
      </c>
      <c r="F22" s="29">
        <f>'Ace-SP&amp;L'!E21/'Ace-SP&amp;L'!E$6</f>
        <v>0.16598786136399934</v>
      </c>
      <c r="G22" s="29">
        <f>'Ace-SP&amp;L'!F21/'Ace-SP&amp;L'!F$6</f>
        <v>0.22317148090095365</v>
      </c>
      <c r="H22" s="29">
        <f>'Ace-SP&amp;L'!G21/'Ace-SP&amp;L'!G$6</f>
        <v>0.25214200412550214</v>
      </c>
      <c r="I22" s="29">
        <f>'Ace-SP&amp;L'!H21/'Ace-SP&amp;L'!H$6</f>
        <v>0.24399519116969187</v>
      </c>
      <c r="J22" s="29">
        <f>'Ace-SP&amp;L'!I21/'Ace-SP&amp;L'!I$6</f>
        <v>0.27813371715344737</v>
      </c>
      <c r="K22" s="29">
        <f>'Ace-SP&amp;L'!J21/'Ace-SP&amp;L'!J$6</f>
        <v>0.26779264504809247</v>
      </c>
      <c r="L22" s="29">
        <f>'Ace-SP&amp;L'!K21/'Ace-SP&amp;L'!K$6</f>
        <v>0.37163434306996646</v>
      </c>
      <c r="M22" s="29">
        <f>'Ace-SP&amp;L'!L21/'Ace-SP&amp;L'!L$6</f>
        <v>0.39637151420540184</v>
      </c>
      <c r="N22" s="29">
        <f>'Ace-SP&amp;L'!M21/'Ace-SP&amp;L'!M$6</f>
        <v>7.494173095783585E-2</v>
      </c>
      <c r="O22" s="29">
        <f>'Ace-SP&amp;L'!N21/'Ace-SP&amp;L'!N$6</f>
        <v>3.5680013660035856E-2</v>
      </c>
      <c r="P22" s="29">
        <f>'Ace-SP&amp;L'!O21/'Ace-SP&amp;L'!O$6</f>
        <v>3.5044572357548411E-2</v>
      </c>
      <c r="Q22" s="29">
        <f>'Ace-SP&amp;L'!P21/'Ace-SP&amp;L'!P$6</f>
        <v>7.7520858528248193E-2</v>
      </c>
      <c r="R22" s="29">
        <f>'Ace-SP&amp;L'!Q21/'Ace-SP&amp;L'!Q$6</f>
        <v>3.6381717394651743E-2</v>
      </c>
      <c r="S22" s="29">
        <f>'Ace-SP&amp;L'!R21/'Ace-SP&amp;L'!R$6</f>
        <v>3.1615833710805778E-2</v>
      </c>
      <c r="Y22" s="73">
        <f>AVERAGE(D22:S22)</f>
        <v>0.16244203689621101</v>
      </c>
      <c r="Z22" s="73">
        <f>MEDIAN(D22:S22)</f>
        <v>0.13360995951053831</v>
      </c>
      <c r="AA22" s="73">
        <f>STDEV(D22:S22)</f>
        <v>0.12892246206184452</v>
      </c>
      <c r="AB22" s="413">
        <f>AA22/Y22</f>
        <v>0.7936520898480045</v>
      </c>
      <c r="AC22" s="73">
        <f>MAX(D22:S22)</f>
        <v>0.39637151420540184</v>
      </c>
      <c r="AD22" s="73">
        <f>MIN(D22:S22)</f>
        <v>7.4270490361173251E-3</v>
      </c>
    </row>
    <row r="23" spans="1:30" outlineLevel="1" x14ac:dyDescent="0.2">
      <c r="A23" s="292"/>
      <c r="B23" s="292"/>
      <c r="C23" s="26"/>
      <c r="D23" s="26"/>
      <c r="E23" s="26"/>
      <c r="F23" s="26"/>
      <c r="G23" s="26"/>
      <c r="H23" s="26"/>
      <c r="I23" s="26"/>
      <c r="J23" s="26"/>
      <c r="K23" s="26"/>
      <c r="L23" s="26"/>
      <c r="M23" s="26"/>
      <c r="N23" s="26"/>
      <c r="O23" s="26"/>
      <c r="P23" s="26"/>
      <c r="Q23" s="26"/>
      <c r="R23" s="26"/>
      <c r="S23" s="26"/>
      <c r="T23" s="59"/>
      <c r="U23" s="59"/>
    </row>
    <row r="24" spans="1:30" s="60" customFormat="1" outlineLevel="1" x14ac:dyDescent="0.2">
      <c r="A24" s="49" t="s">
        <v>743</v>
      </c>
      <c r="B24" s="50" t="s">
        <v>744</v>
      </c>
      <c r="C24" s="50"/>
      <c r="D24" s="50"/>
      <c r="E24" s="50"/>
      <c r="F24" s="50"/>
      <c r="G24" s="50"/>
      <c r="H24" s="50"/>
      <c r="I24" s="50"/>
      <c r="J24" s="50"/>
      <c r="K24" s="50"/>
      <c r="L24" s="50"/>
      <c r="M24" s="50"/>
      <c r="N24" s="50"/>
      <c r="O24" s="50"/>
      <c r="P24" s="50"/>
      <c r="Q24" s="50"/>
      <c r="R24" s="50"/>
      <c r="S24" s="50"/>
    </row>
    <row r="25" spans="1:30" outlineLevel="1" x14ac:dyDescent="0.2">
      <c r="B25" s="46" t="s">
        <v>511</v>
      </c>
      <c r="C25" s="37">
        <f>'Ace-SP&amp;L'!B6</f>
        <v>753.16</v>
      </c>
      <c r="D25" s="37">
        <f>'Ace-SP&amp;L'!C6</f>
        <v>795.74</v>
      </c>
      <c r="E25" s="37">
        <f>'Ace-SP&amp;L'!D6</f>
        <v>993.46</v>
      </c>
      <c r="F25" s="37">
        <f>'Ace-SP&amp;L'!E6</f>
        <v>1252.2</v>
      </c>
      <c r="G25" s="37">
        <f>'Ace-SP&amp;L'!F6</f>
        <v>1741.71</v>
      </c>
      <c r="H25" s="37">
        <f>'Ace-SP&amp;L'!G6</f>
        <v>2302.75</v>
      </c>
      <c r="I25" s="37">
        <f>'Ace-SP&amp;L'!H6</f>
        <v>3210.76</v>
      </c>
      <c r="J25" s="37">
        <f>'Ace-SP&amp;L'!I6</f>
        <v>3925.45</v>
      </c>
      <c r="K25" s="37">
        <f>'Ace-SP&amp;L'!J6</f>
        <v>2530.54</v>
      </c>
      <c r="L25" s="37">
        <f>'Ace-SP&amp;L'!K6</f>
        <v>3160.23</v>
      </c>
      <c r="M25" s="37">
        <f>'Ace-SP&amp;L'!L6</f>
        <v>4080.49</v>
      </c>
      <c r="N25" s="37">
        <f>'Ace-SP&amp;L'!M6</f>
        <v>2518.4899999999998</v>
      </c>
      <c r="O25" s="37">
        <f>'Ace-SP&amp;L'!N6</f>
        <v>2928.25</v>
      </c>
      <c r="P25" s="37">
        <f>'Ace-SP&amp;L'!O6</f>
        <v>8168.74</v>
      </c>
      <c r="Q25" s="37">
        <f>'Ace-SP&amp;L'!P6</f>
        <v>7863.69</v>
      </c>
      <c r="R25" s="37">
        <f>'Ace-SP&amp;L'!Q6</f>
        <v>7793.2</v>
      </c>
      <c r="S25" s="37">
        <f>'Ace-SP&amp;L'!R6</f>
        <v>7947.6</v>
      </c>
    </row>
    <row r="26" spans="1:30" outlineLevel="1" x14ac:dyDescent="0.2">
      <c r="B26" s="46" t="s">
        <v>745</v>
      </c>
      <c r="C26" s="37">
        <f>'Ace-SP&amp;L'!B24</f>
        <v>56.73</v>
      </c>
      <c r="D26" s="37">
        <f>'Ace-SP&amp;L'!C24</f>
        <v>71.33</v>
      </c>
      <c r="E26" s="37">
        <f>'Ace-SP&amp;L'!D24</f>
        <v>53.529999999999994</v>
      </c>
      <c r="F26" s="37">
        <f>'Ace-SP&amp;L'!E24</f>
        <v>48.73</v>
      </c>
      <c r="G26" s="37">
        <f>'Ace-SP&amp;L'!F24</f>
        <v>61.37</v>
      </c>
      <c r="H26" s="37">
        <f>'Ace-SP&amp;L'!G24</f>
        <v>56.86</v>
      </c>
      <c r="I26" s="37">
        <f>'Ace-SP&amp;L'!H24</f>
        <v>61.71</v>
      </c>
      <c r="J26" s="37">
        <f>'Ace-SP&amp;L'!I24</f>
        <v>63.9</v>
      </c>
      <c r="K26" s="37">
        <f>'Ace-SP&amp;L'!J24</f>
        <v>45.03</v>
      </c>
      <c r="L26" s="37">
        <f>'Ace-SP&amp;L'!K24</f>
        <v>52.66</v>
      </c>
      <c r="M26" s="37">
        <f>'Ace-SP&amp;L'!L24</f>
        <v>64.930000000000007</v>
      </c>
      <c r="N26" s="37">
        <f>'Ace-SP&amp;L'!M24</f>
        <v>86.35</v>
      </c>
      <c r="O26" s="37">
        <f>'Ace-SP&amp;L'!N24</f>
        <v>99.46</v>
      </c>
      <c r="P26" s="37">
        <f>'Ace-SP&amp;L'!O24</f>
        <v>140.30000000000001</v>
      </c>
      <c r="Q26" s="37">
        <f>'Ace-SP&amp;L'!P24</f>
        <v>130.43</v>
      </c>
      <c r="R26" s="37">
        <f>'Ace-SP&amp;L'!Q24</f>
        <v>109.24</v>
      </c>
      <c r="S26" s="37">
        <f>'Ace-SP&amp;L'!R24</f>
        <v>23.76</v>
      </c>
    </row>
    <row r="27" spans="1:30" outlineLevel="1" x14ac:dyDescent="0.2">
      <c r="B27" s="46" t="s">
        <v>746</v>
      </c>
      <c r="C27" s="29">
        <f>C26/C25</f>
        <v>7.5322640607573418E-2</v>
      </c>
      <c r="D27" s="29">
        <f t="shared" ref="D27:S27" si="4">D26/D25</f>
        <v>8.9639832105964254E-2</v>
      </c>
      <c r="E27" s="29">
        <f t="shared" si="4"/>
        <v>5.3882390836067877E-2</v>
      </c>
      <c r="F27" s="29">
        <f t="shared" si="4"/>
        <v>3.891550870467976E-2</v>
      </c>
      <c r="G27" s="29">
        <f t="shared" si="4"/>
        <v>3.5235486963960706E-2</v>
      </c>
      <c r="H27" s="29">
        <f t="shared" si="4"/>
        <v>2.4692215828900226E-2</v>
      </c>
      <c r="I27" s="29">
        <f t="shared" si="4"/>
        <v>1.9219748595348141E-2</v>
      </c>
      <c r="J27" s="29">
        <f t="shared" si="4"/>
        <v>1.6278388465016749E-2</v>
      </c>
      <c r="K27" s="29">
        <f t="shared" si="4"/>
        <v>1.7794620910951815E-2</v>
      </c>
      <c r="L27" s="29">
        <f t="shared" si="4"/>
        <v>1.6663344123687199E-2</v>
      </c>
      <c r="M27" s="29">
        <f t="shared" si="4"/>
        <v>1.5912304649686682E-2</v>
      </c>
      <c r="N27" s="29">
        <f t="shared" si="4"/>
        <v>3.4286417655023445E-2</v>
      </c>
      <c r="O27" s="29">
        <f t="shared" si="4"/>
        <v>3.3965679159907794E-2</v>
      </c>
      <c r="P27" s="29">
        <f t="shared" si="4"/>
        <v>1.7175231431040775E-2</v>
      </c>
      <c r="Q27" s="29">
        <f t="shared" si="4"/>
        <v>1.6586360856035782E-2</v>
      </c>
      <c r="R27" s="29">
        <f t="shared" si="4"/>
        <v>1.4017348457629728E-2</v>
      </c>
      <c r="S27" s="29">
        <f t="shared" si="4"/>
        <v>2.9895817605314814E-3</v>
      </c>
      <c r="Y27" s="73">
        <f>AVERAGE(D27:S27)</f>
        <v>2.7953403781527022E-2</v>
      </c>
      <c r="Z27" s="73">
        <f>MEDIAN(D27:S27)</f>
        <v>1.8507184753149976E-2</v>
      </c>
      <c r="AA27" s="73">
        <f>STDEV(D27:S27)</f>
        <v>2.0637564404178823E-2</v>
      </c>
      <c r="AB27" s="413">
        <f>AA27/Y27</f>
        <v>0.73828448819592896</v>
      </c>
      <c r="AC27" s="73">
        <f>MAX(D27:S27)</f>
        <v>8.9639832105964254E-2</v>
      </c>
      <c r="AD27" s="73">
        <f>MIN(D27:S27)</f>
        <v>2.9895817605314814E-3</v>
      </c>
    </row>
    <row r="28" spans="1:30" outlineLevel="1" x14ac:dyDescent="0.2">
      <c r="A28" s="292"/>
      <c r="B28" s="292"/>
      <c r="C28" s="26"/>
      <c r="D28" s="26"/>
      <c r="E28" s="26"/>
      <c r="F28" s="26"/>
      <c r="G28" s="26"/>
      <c r="H28" s="26"/>
      <c r="I28" s="26"/>
      <c r="J28" s="26"/>
      <c r="K28" s="26"/>
      <c r="L28" s="26"/>
      <c r="M28" s="26"/>
      <c r="N28" s="26"/>
      <c r="O28" s="26"/>
      <c r="P28" s="26"/>
      <c r="Q28" s="26"/>
      <c r="R28" s="26"/>
      <c r="S28" s="26"/>
      <c r="T28" s="59"/>
      <c r="U28" s="59"/>
    </row>
    <row r="29" spans="1:30" s="60" customFormat="1" outlineLevel="1" x14ac:dyDescent="0.2">
      <c r="A29" s="49" t="s">
        <v>729</v>
      </c>
      <c r="B29" s="50" t="s">
        <v>724</v>
      </c>
      <c r="C29" s="50"/>
      <c r="D29" s="50"/>
      <c r="E29" s="50"/>
      <c r="F29" s="50"/>
      <c r="G29" s="50"/>
      <c r="H29" s="50"/>
      <c r="I29" s="50"/>
      <c r="J29" s="50"/>
      <c r="K29" s="50"/>
      <c r="L29" s="50"/>
      <c r="M29" s="50"/>
      <c r="N29" s="50"/>
      <c r="O29" s="50"/>
      <c r="P29" s="50"/>
      <c r="Q29" s="50"/>
      <c r="R29" s="50"/>
      <c r="S29" s="50"/>
    </row>
    <row r="30" spans="1:30" outlineLevel="1" x14ac:dyDescent="0.2">
      <c r="B30" s="46" t="s">
        <v>530</v>
      </c>
      <c r="C30" s="37">
        <f>'Ace-SP&amp;L'!B25</f>
        <v>696.43</v>
      </c>
      <c r="D30" s="37">
        <f>'Ace-SP&amp;L'!C25</f>
        <v>724.41</v>
      </c>
      <c r="E30" s="37">
        <f>'Ace-SP&amp;L'!D25</f>
        <v>939.93</v>
      </c>
      <c r="F30" s="37">
        <f>'Ace-SP&amp;L'!E25</f>
        <v>1203.47</v>
      </c>
      <c r="G30" s="37">
        <f>'Ace-SP&amp;L'!F25</f>
        <v>1680.3400000000001</v>
      </c>
      <c r="H30" s="37">
        <f>'Ace-SP&amp;L'!G25</f>
        <v>2245.89</v>
      </c>
      <c r="I30" s="37">
        <f>'Ace-SP&amp;L'!H25</f>
        <v>3149.05</v>
      </c>
      <c r="J30" s="37">
        <f>'Ace-SP&amp;L'!I25</f>
        <v>3861.55</v>
      </c>
      <c r="K30" s="37">
        <f>'Ace-SP&amp;L'!J25</f>
        <v>2485.5100000000002</v>
      </c>
      <c r="L30" s="37">
        <f>'Ace-SP&amp;L'!K25</f>
        <v>3107.57</v>
      </c>
      <c r="M30" s="37">
        <f>'Ace-SP&amp;L'!L25</f>
        <v>4015.56</v>
      </c>
      <c r="N30" s="37">
        <f>'Ace-SP&amp;L'!M25</f>
        <v>2432.14</v>
      </c>
      <c r="O30" s="37">
        <f>'Ace-SP&amp;L'!N25</f>
        <v>2828.79</v>
      </c>
      <c r="P30" s="37">
        <f>'Ace-SP&amp;L'!O25</f>
        <v>8028.44</v>
      </c>
      <c r="Q30" s="37">
        <f>'Ace-SP&amp;L'!P25</f>
        <v>7733.26</v>
      </c>
      <c r="R30" s="37">
        <f>'Ace-SP&amp;L'!Q25</f>
        <v>7683.96</v>
      </c>
      <c r="S30" s="37">
        <f>'Ace-SP&amp;L'!R25</f>
        <v>7923.84</v>
      </c>
    </row>
    <row r="31" spans="1:30" outlineLevel="1" x14ac:dyDescent="0.2">
      <c r="B31" s="46" t="str">
        <f>B384</f>
        <v>Long term Capital Employed ex cash and invt</v>
      </c>
      <c r="C31" s="53">
        <f t="shared" ref="C31:S31" si="5">C384</f>
        <v>428.49999999999994</v>
      </c>
      <c r="D31" s="53">
        <f t="shared" si="5"/>
        <v>545.29999999999995</v>
      </c>
      <c r="E31" s="53">
        <f t="shared" si="5"/>
        <v>537.14000000000021</v>
      </c>
      <c r="F31" s="53">
        <f t="shared" si="5"/>
        <v>1044.8300000000004</v>
      </c>
      <c r="G31" s="53">
        <f t="shared" si="5"/>
        <v>1200.3200000000002</v>
      </c>
      <c r="H31" s="53">
        <f t="shared" si="5"/>
        <v>1257.4699999999998</v>
      </c>
      <c r="I31" s="53">
        <f t="shared" si="5"/>
        <v>1394.1500000000005</v>
      </c>
      <c r="J31" s="53">
        <f t="shared" si="5"/>
        <v>1214.96</v>
      </c>
      <c r="K31" s="53">
        <f t="shared" si="5"/>
        <v>1606.9099999999989</v>
      </c>
      <c r="L31" s="53">
        <f t="shared" si="5"/>
        <v>1828.1999999999998</v>
      </c>
      <c r="M31" s="53">
        <f t="shared" si="5"/>
        <v>2112.63</v>
      </c>
      <c r="N31" s="53">
        <f t="shared" si="5"/>
        <v>3044.8600000000006</v>
      </c>
      <c r="O31" s="53">
        <f t="shared" si="5"/>
        <v>255.31000000000131</v>
      </c>
      <c r="P31" s="53">
        <f t="shared" si="5"/>
        <v>-948.47999999999956</v>
      </c>
      <c r="Q31" s="53">
        <f t="shared" si="5"/>
        <v>1445.0199999999968</v>
      </c>
      <c r="R31" s="53">
        <f t="shared" si="5"/>
        <v>3501.4600000000028</v>
      </c>
      <c r="S31" s="53">
        <f t="shared" si="5"/>
        <v>2929.7700000000004</v>
      </c>
    </row>
    <row r="32" spans="1:30" outlineLevel="1" x14ac:dyDescent="0.2">
      <c r="B32" s="46" t="s">
        <v>725</v>
      </c>
      <c r="C32" s="28"/>
      <c r="D32" s="28">
        <f>D30/AVERAGE(C31:D31)</f>
        <v>1.4878003696857671</v>
      </c>
      <c r="E32" s="28">
        <f t="shared" ref="E32:S32" si="6">E30/AVERAGE(D31:E31)</f>
        <v>1.7366874838328219</v>
      </c>
      <c r="F32" s="28">
        <f t="shared" si="6"/>
        <v>1.5214827082688034</v>
      </c>
      <c r="G32" s="28">
        <f t="shared" si="6"/>
        <v>1.4968621250250538</v>
      </c>
      <c r="H32" s="28">
        <f t="shared" si="6"/>
        <v>1.8275686694143924</v>
      </c>
      <c r="I32" s="28">
        <f t="shared" si="6"/>
        <v>2.3751895067920743</v>
      </c>
      <c r="J32" s="28">
        <f t="shared" si="6"/>
        <v>2.9600515118182056</v>
      </c>
      <c r="K32" s="28">
        <f t="shared" si="6"/>
        <v>1.761604893209114</v>
      </c>
      <c r="L32" s="28">
        <f t="shared" si="6"/>
        <v>1.8092986833027189</v>
      </c>
      <c r="M32" s="28">
        <f t="shared" si="6"/>
        <v>2.0379260206606222</v>
      </c>
      <c r="N32" s="28">
        <f t="shared" si="6"/>
        <v>0.94314870217877278</v>
      </c>
      <c r="O32" s="28">
        <f t="shared" si="6"/>
        <v>1.7143298678552914</v>
      </c>
      <c r="P32" s="28">
        <f t="shared" si="6"/>
        <v>-23.164418540906329</v>
      </c>
      <c r="Q32" s="28">
        <f t="shared" si="6"/>
        <v>31.148588230555617</v>
      </c>
      <c r="R32" s="28">
        <f t="shared" si="6"/>
        <v>3.1068396111982666</v>
      </c>
      <c r="S32" s="28">
        <f t="shared" si="6"/>
        <v>2.4641755931602498</v>
      </c>
      <c r="Y32" s="313">
        <f>AVERAGE(D32:S32)</f>
        <v>2.2016959647532151</v>
      </c>
      <c r="Z32" s="313">
        <f>MEDIAN(D32:S32)</f>
        <v>1.7854517882559164</v>
      </c>
      <c r="AA32" s="413">
        <f>STDEV(D32:S32)</f>
        <v>9.9561605579561299</v>
      </c>
      <c r="AB32" s="413">
        <f>AA32/Y32</f>
        <v>4.5220415158784659</v>
      </c>
      <c r="AC32" s="313">
        <f>MAX(D32:S32)</f>
        <v>31.148588230555617</v>
      </c>
      <c r="AD32" s="313">
        <f>MIN(D32:S32)</f>
        <v>-23.164418540906329</v>
      </c>
    </row>
    <row r="33" spans="1:30" outlineLevel="1" x14ac:dyDescent="0.2">
      <c r="A33" s="32"/>
      <c r="B33" s="46" t="str">
        <f>B381</f>
        <v>Total Capital Employed ex cash and invt</v>
      </c>
      <c r="C33" s="53">
        <f t="shared" ref="C33:S33" si="7">C381</f>
        <v>437.41</v>
      </c>
      <c r="D33" s="53">
        <f t="shared" si="7"/>
        <v>545.29999999999995</v>
      </c>
      <c r="E33" s="53">
        <f t="shared" si="7"/>
        <v>537.14000000000021</v>
      </c>
      <c r="F33" s="53">
        <f t="shared" si="7"/>
        <v>1044.8300000000004</v>
      </c>
      <c r="G33" s="53">
        <f t="shared" si="7"/>
        <v>1200.3200000000002</v>
      </c>
      <c r="H33" s="53">
        <f t="shared" si="7"/>
        <v>1257.4699999999998</v>
      </c>
      <c r="I33" s="53">
        <f t="shared" si="7"/>
        <v>1394.1500000000005</v>
      </c>
      <c r="J33" s="53">
        <f t="shared" si="7"/>
        <v>1214.96</v>
      </c>
      <c r="K33" s="53">
        <f t="shared" si="7"/>
        <v>1606.9099999999989</v>
      </c>
      <c r="L33" s="53">
        <f t="shared" si="7"/>
        <v>1878.7299999999996</v>
      </c>
      <c r="M33" s="53">
        <f t="shared" si="7"/>
        <v>2152.9300000000003</v>
      </c>
      <c r="N33" s="53">
        <f t="shared" si="7"/>
        <v>3083.3500000000004</v>
      </c>
      <c r="O33" s="53">
        <f t="shared" si="7"/>
        <v>2659.6800000000003</v>
      </c>
      <c r="P33" s="53">
        <f t="shared" si="7"/>
        <v>3304.3300000000017</v>
      </c>
      <c r="Q33" s="53">
        <f t="shared" si="7"/>
        <v>5178.739999999998</v>
      </c>
      <c r="R33" s="53">
        <f t="shared" si="7"/>
        <v>7555.5000000000036</v>
      </c>
      <c r="S33" s="53">
        <f t="shared" si="7"/>
        <v>8143.5800000000017</v>
      </c>
    </row>
    <row r="34" spans="1:30" outlineLevel="1" x14ac:dyDescent="0.2">
      <c r="A34" s="32"/>
      <c r="B34" s="46" t="s">
        <v>725</v>
      </c>
      <c r="C34" s="28"/>
      <c r="D34" s="28">
        <f>D30/AVERAGE(C33:D33)</f>
        <v>1.4743108343254876</v>
      </c>
      <c r="E34" s="28">
        <f t="shared" ref="E34:S34" si="8">E30/AVERAGE(D33:E33)</f>
        <v>1.7366874838328219</v>
      </c>
      <c r="F34" s="28">
        <f t="shared" si="8"/>
        <v>1.5214827082688034</v>
      </c>
      <c r="G34" s="28">
        <f t="shared" si="8"/>
        <v>1.4968621250250538</v>
      </c>
      <c r="H34" s="28">
        <f t="shared" si="8"/>
        <v>1.8275686694143924</v>
      </c>
      <c r="I34" s="28">
        <f t="shared" si="8"/>
        <v>2.3751895067920743</v>
      </c>
      <c r="J34" s="28">
        <f t="shared" si="8"/>
        <v>2.9600515118182056</v>
      </c>
      <c r="K34" s="28">
        <f t="shared" si="8"/>
        <v>1.761604893209114</v>
      </c>
      <c r="L34" s="28">
        <f t="shared" si="8"/>
        <v>1.7830699670648726</v>
      </c>
      <c r="M34" s="28">
        <f t="shared" si="8"/>
        <v>1.9920132154001082</v>
      </c>
      <c r="N34" s="28">
        <f t="shared" si="8"/>
        <v>0.92895719862192228</v>
      </c>
      <c r="O34" s="28">
        <f t="shared" si="8"/>
        <v>0.98512109461381869</v>
      </c>
      <c r="P34" s="28">
        <f t="shared" si="8"/>
        <v>2.6922959552381691</v>
      </c>
      <c r="Q34" s="28">
        <f t="shared" si="8"/>
        <v>1.8232220175007399</v>
      </c>
      <c r="R34" s="28">
        <f t="shared" si="8"/>
        <v>1.2068187814899043</v>
      </c>
      <c r="S34" s="28">
        <f t="shared" si="8"/>
        <v>1.0094655228204452</v>
      </c>
      <c r="Y34" s="313">
        <f>AVERAGE(D34:S34)</f>
        <v>1.7234200928397458</v>
      </c>
      <c r="Z34" s="313">
        <f>MEDIAN(D34:S34)</f>
        <v>1.7491461885209678</v>
      </c>
      <c r="AA34" s="413">
        <f>STDEV(D34:S34)</f>
        <v>0.58297800328174132</v>
      </c>
      <c r="AB34" s="413">
        <f>AA34/Y34</f>
        <v>0.33826807851656526</v>
      </c>
      <c r="AC34" s="313">
        <f>MAX(D34:S34)</f>
        <v>2.9600515118182056</v>
      </c>
      <c r="AD34" s="313">
        <f>MIN(D34:S34)</f>
        <v>0.92895719862192228</v>
      </c>
    </row>
    <row r="35" spans="1:30" outlineLevel="1" x14ac:dyDescent="0.2">
      <c r="A35" s="68"/>
      <c r="B35" s="46"/>
      <c r="C35" s="28"/>
      <c r="D35" s="28"/>
      <c r="E35" s="28"/>
      <c r="F35" s="28"/>
      <c r="G35" s="28"/>
      <c r="H35" s="28"/>
      <c r="I35" s="28"/>
      <c r="J35" s="28"/>
      <c r="K35" s="28"/>
      <c r="L35" s="28"/>
      <c r="M35" s="28"/>
      <c r="N35" s="28"/>
      <c r="O35" s="28"/>
      <c r="P35" s="28"/>
      <c r="Q35" s="28"/>
      <c r="R35" s="28"/>
      <c r="S35" s="28"/>
    </row>
    <row r="36" spans="1:30" s="60" customFormat="1" outlineLevel="1" x14ac:dyDescent="0.2">
      <c r="A36" s="49" t="s">
        <v>732</v>
      </c>
      <c r="B36" s="50" t="s">
        <v>731</v>
      </c>
      <c r="C36" s="50"/>
      <c r="D36" s="50"/>
      <c r="E36" s="50"/>
      <c r="F36" s="50"/>
      <c r="G36" s="50"/>
      <c r="H36" s="50"/>
      <c r="I36" s="50"/>
      <c r="J36" s="50"/>
      <c r="K36" s="50"/>
      <c r="L36" s="50"/>
      <c r="M36" s="50"/>
      <c r="N36" s="50"/>
      <c r="O36" s="50"/>
      <c r="P36" s="50"/>
      <c r="Q36" s="50"/>
      <c r="R36" s="50"/>
      <c r="S36" s="50"/>
    </row>
    <row r="37" spans="1:30" outlineLevel="1" x14ac:dyDescent="0.2">
      <c r="B37" s="46" t="str">
        <f>B$30</f>
        <v>Net Sales</v>
      </c>
      <c r="C37" s="53">
        <f t="shared" ref="C37:S37" si="9">C$30</f>
        <v>696.43</v>
      </c>
      <c r="D37" s="53">
        <f t="shared" si="9"/>
        <v>724.41</v>
      </c>
      <c r="E37" s="53">
        <f t="shared" si="9"/>
        <v>939.93</v>
      </c>
      <c r="F37" s="53">
        <f t="shared" si="9"/>
        <v>1203.47</v>
      </c>
      <c r="G37" s="53">
        <f t="shared" si="9"/>
        <v>1680.3400000000001</v>
      </c>
      <c r="H37" s="53">
        <f t="shared" si="9"/>
        <v>2245.89</v>
      </c>
      <c r="I37" s="53">
        <f t="shared" si="9"/>
        <v>3149.05</v>
      </c>
      <c r="J37" s="53">
        <f t="shared" si="9"/>
        <v>3861.55</v>
      </c>
      <c r="K37" s="53">
        <f t="shared" si="9"/>
        <v>2485.5100000000002</v>
      </c>
      <c r="L37" s="53">
        <f t="shared" si="9"/>
        <v>3107.57</v>
      </c>
      <c r="M37" s="53">
        <f t="shared" si="9"/>
        <v>4015.56</v>
      </c>
      <c r="N37" s="53">
        <f t="shared" si="9"/>
        <v>2432.14</v>
      </c>
      <c r="O37" s="53">
        <f t="shared" si="9"/>
        <v>2828.79</v>
      </c>
      <c r="P37" s="53">
        <f t="shared" si="9"/>
        <v>8028.44</v>
      </c>
      <c r="Q37" s="53">
        <f t="shared" si="9"/>
        <v>7733.26</v>
      </c>
      <c r="R37" s="53">
        <f t="shared" si="9"/>
        <v>7683.96</v>
      </c>
      <c r="S37" s="53">
        <f t="shared" si="9"/>
        <v>7923.84</v>
      </c>
    </row>
    <row r="38" spans="1:30" outlineLevel="1" x14ac:dyDescent="0.2">
      <c r="B38" s="46" t="s">
        <v>265</v>
      </c>
      <c r="C38" s="37">
        <f>'Ace-SBS'!B303</f>
        <v>212.16</v>
      </c>
      <c r="D38" s="37">
        <f>'Ace-SBS'!C303</f>
        <v>234.32</v>
      </c>
      <c r="E38" s="37">
        <f>'Ace-SBS'!D303</f>
        <v>367.19</v>
      </c>
      <c r="F38" s="37">
        <f>'Ace-SBS'!E303</f>
        <v>439.15</v>
      </c>
      <c r="G38" s="37">
        <f>'Ace-SBS'!F303</f>
        <v>536.19000000000005</v>
      </c>
      <c r="H38" s="37">
        <f>'Ace-SBS'!G303</f>
        <v>589.29</v>
      </c>
      <c r="I38" s="37">
        <f>'Ace-SBS'!H303</f>
        <v>630.04</v>
      </c>
      <c r="J38" s="37">
        <f>'Ace-SBS'!I303</f>
        <v>699.26</v>
      </c>
      <c r="K38" s="37">
        <f>'Ace-SBS'!J303</f>
        <v>740.52</v>
      </c>
      <c r="L38" s="37">
        <f>'Ace-SBS'!K303</f>
        <v>794.39</v>
      </c>
      <c r="M38" s="37">
        <f>'Ace-SBS'!L303</f>
        <v>977.3</v>
      </c>
      <c r="N38" s="37">
        <f>'Ace-SBS'!M303</f>
        <v>1135.79</v>
      </c>
      <c r="O38" s="37">
        <f>'Ace-SBS'!N303</f>
        <v>1267.17</v>
      </c>
      <c r="P38" s="37">
        <f>'Ace-SBS'!O303</f>
        <v>3185.27</v>
      </c>
      <c r="Q38" s="37">
        <f>'Ace-SBS'!P303</f>
        <v>3574.62</v>
      </c>
      <c r="R38" s="37">
        <f>'Ace-SBS'!Q303</f>
        <v>4038.63</v>
      </c>
      <c r="S38" s="37">
        <f>'Ace-SBS'!R303</f>
        <v>4558.53</v>
      </c>
    </row>
    <row r="39" spans="1:30" outlineLevel="1" x14ac:dyDescent="0.2">
      <c r="B39" s="46" t="s">
        <v>725</v>
      </c>
      <c r="C39" s="28"/>
      <c r="D39" s="28">
        <f t="shared" ref="D39:S39" si="10">D37/AVERAGE(C38:D38)</f>
        <v>3.2449829779609387</v>
      </c>
      <c r="E39" s="28">
        <f t="shared" si="10"/>
        <v>3.1252348256886835</v>
      </c>
      <c r="F39" s="28">
        <f t="shared" si="10"/>
        <v>2.9850187265917607</v>
      </c>
      <c r="G39" s="28">
        <f t="shared" si="10"/>
        <v>3.4456497221481741</v>
      </c>
      <c r="H39" s="28">
        <f t="shared" si="10"/>
        <v>3.9909905107154278</v>
      </c>
      <c r="I39" s="28">
        <f t="shared" si="10"/>
        <v>5.1652136829242297</v>
      </c>
      <c r="J39" s="28">
        <f t="shared" si="10"/>
        <v>5.809899947340706</v>
      </c>
      <c r="K39" s="28">
        <f t="shared" si="10"/>
        <v>3.4526247065523905</v>
      </c>
      <c r="L39" s="28">
        <f t="shared" si="10"/>
        <v>4.0491885517717661</v>
      </c>
      <c r="M39" s="28">
        <f t="shared" si="10"/>
        <v>4.5330277870282041</v>
      </c>
      <c r="N39" s="28">
        <f t="shared" si="10"/>
        <v>2.3019748330643748</v>
      </c>
      <c r="O39" s="28">
        <f t="shared" si="10"/>
        <v>2.3544212138362686</v>
      </c>
      <c r="P39" s="28">
        <f t="shared" si="10"/>
        <v>3.606310247864092</v>
      </c>
      <c r="Q39" s="28">
        <f t="shared" si="10"/>
        <v>2.2879839760706169</v>
      </c>
      <c r="R39" s="28">
        <f t="shared" si="10"/>
        <v>2.0185755098019897</v>
      </c>
      <c r="S39" s="28">
        <f t="shared" si="10"/>
        <v>1.8433622265957597</v>
      </c>
      <c r="Y39" s="313">
        <f>AVERAGE(D39:S39)</f>
        <v>3.3884037153722115</v>
      </c>
      <c r="Z39" s="313">
        <f>MEDIAN(D39:S39)</f>
        <v>3.3453163500545564</v>
      </c>
      <c r="AA39" s="413">
        <f>STDEV(D39:S39)</f>
        <v>1.1302505486345558</v>
      </c>
      <c r="AB39" s="413">
        <f>AA39/Y39</f>
        <v>0.33356431038808471</v>
      </c>
      <c r="AC39" s="313">
        <f>MAX(D39:S39)</f>
        <v>5.809899947340706</v>
      </c>
      <c r="AD39" s="313">
        <f>MIN(D39:S39)</f>
        <v>1.8433622265957597</v>
      </c>
    </row>
    <row r="40" spans="1:30" outlineLevel="1" x14ac:dyDescent="0.2">
      <c r="A40" s="68"/>
      <c r="B40" s="46"/>
      <c r="C40" s="28"/>
      <c r="D40" s="28"/>
      <c r="E40" s="28"/>
      <c r="F40" s="28"/>
      <c r="G40" s="28"/>
      <c r="H40" s="28"/>
      <c r="I40" s="28"/>
      <c r="J40" s="28"/>
      <c r="K40" s="28"/>
      <c r="L40" s="28"/>
      <c r="M40" s="28"/>
      <c r="N40" s="28"/>
      <c r="O40" s="28"/>
      <c r="P40" s="28"/>
      <c r="Q40" s="28"/>
      <c r="R40" s="28"/>
      <c r="S40" s="28"/>
    </row>
    <row r="41" spans="1:30" s="60" customFormat="1" outlineLevel="1" x14ac:dyDescent="0.2">
      <c r="A41" s="49" t="s">
        <v>732</v>
      </c>
      <c r="B41" s="50" t="s">
        <v>731</v>
      </c>
      <c r="C41" s="50"/>
      <c r="D41" s="50"/>
      <c r="E41" s="50"/>
      <c r="F41" s="50"/>
      <c r="G41" s="50"/>
      <c r="H41" s="50"/>
      <c r="I41" s="50"/>
      <c r="J41" s="50"/>
      <c r="K41" s="50"/>
      <c r="L41" s="50"/>
      <c r="M41" s="50"/>
      <c r="N41" s="50"/>
      <c r="O41" s="50"/>
      <c r="P41" s="50"/>
      <c r="Q41" s="50"/>
      <c r="R41" s="50"/>
      <c r="S41" s="50"/>
    </row>
    <row r="42" spans="1:30" outlineLevel="1" x14ac:dyDescent="0.2">
      <c r="A42" s="292"/>
      <c r="B42" s="46" t="str">
        <f>B$30</f>
        <v>Net Sales</v>
      </c>
      <c r="C42" s="53">
        <f t="shared" ref="C42:S42" si="11">C$30</f>
        <v>696.43</v>
      </c>
      <c r="D42" s="53">
        <f t="shared" si="11"/>
        <v>724.41</v>
      </c>
      <c r="E42" s="53">
        <f t="shared" si="11"/>
        <v>939.93</v>
      </c>
      <c r="F42" s="53">
        <f t="shared" si="11"/>
        <v>1203.47</v>
      </c>
      <c r="G42" s="53">
        <f t="shared" si="11"/>
        <v>1680.3400000000001</v>
      </c>
      <c r="H42" s="53">
        <f t="shared" si="11"/>
        <v>2245.89</v>
      </c>
      <c r="I42" s="53">
        <f t="shared" si="11"/>
        <v>3149.05</v>
      </c>
      <c r="J42" s="53">
        <f t="shared" si="11"/>
        <v>3861.55</v>
      </c>
      <c r="K42" s="53">
        <f t="shared" si="11"/>
        <v>2485.5100000000002</v>
      </c>
      <c r="L42" s="53">
        <f t="shared" si="11"/>
        <v>3107.57</v>
      </c>
      <c r="M42" s="53">
        <f t="shared" si="11"/>
        <v>4015.56</v>
      </c>
      <c r="N42" s="53">
        <f t="shared" si="11"/>
        <v>2432.14</v>
      </c>
      <c r="O42" s="53">
        <f t="shared" si="11"/>
        <v>2828.79</v>
      </c>
      <c r="P42" s="53">
        <f t="shared" si="11"/>
        <v>8028.44</v>
      </c>
      <c r="Q42" s="53">
        <f t="shared" si="11"/>
        <v>7733.26</v>
      </c>
      <c r="R42" s="53">
        <f t="shared" si="11"/>
        <v>7683.96</v>
      </c>
      <c r="S42" s="53">
        <f t="shared" si="11"/>
        <v>7923.84</v>
      </c>
    </row>
    <row r="43" spans="1:30" outlineLevel="1" x14ac:dyDescent="0.2">
      <c r="A43" s="292"/>
      <c r="B43" s="46" t="s">
        <v>1745</v>
      </c>
      <c r="C43" s="37">
        <f>C754</f>
        <v>253.54000000000002</v>
      </c>
      <c r="D43" s="37">
        <f t="shared" ref="D43:S43" si="12">D754</f>
        <v>301.28999999999996</v>
      </c>
      <c r="E43" s="37">
        <f t="shared" si="12"/>
        <v>469.11</v>
      </c>
      <c r="F43" s="37">
        <f t="shared" si="12"/>
        <v>571.07999999999993</v>
      </c>
      <c r="G43" s="37">
        <f t="shared" si="12"/>
        <v>699.87</v>
      </c>
      <c r="H43" s="37">
        <f t="shared" si="12"/>
        <v>794.31000000000006</v>
      </c>
      <c r="I43" s="37">
        <f t="shared" si="12"/>
        <v>890.56999999999994</v>
      </c>
      <c r="J43" s="37">
        <f t="shared" si="12"/>
        <v>1017.44</v>
      </c>
      <c r="K43" s="37">
        <f t="shared" si="12"/>
        <v>1115.3</v>
      </c>
      <c r="L43" s="37">
        <f t="shared" si="12"/>
        <v>1224.3</v>
      </c>
      <c r="M43" s="37">
        <f t="shared" si="12"/>
        <v>1477.56</v>
      </c>
      <c r="N43" s="37">
        <f t="shared" si="12"/>
        <v>1719.67</v>
      </c>
      <c r="O43" s="37">
        <f t="shared" si="12"/>
        <v>1937.86</v>
      </c>
      <c r="P43" s="37">
        <f t="shared" si="12"/>
        <v>5712.7199999999993</v>
      </c>
      <c r="Q43" s="37">
        <f t="shared" si="12"/>
        <v>4023.1699999999996</v>
      </c>
      <c r="R43" s="37">
        <f t="shared" si="12"/>
        <v>4779.53</v>
      </c>
      <c r="S43" s="37">
        <f t="shared" si="12"/>
        <v>5688.39</v>
      </c>
    </row>
    <row r="44" spans="1:30" outlineLevel="1" x14ac:dyDescent="0.2">
      <c r="A44" s="292"/>
      <c r="B44" s="46" t="s">
        <v>725</v>
      </c>
      <c r="C44" s="28"/>
      <c r="D44" s="28">
        <f t="shared" ref="D44" si="13">D42/AVERAGE(C43:D43)</f>
        <v>2.6112863399599879</v>
      </c>
      <c r="E44" s="28">
        <f t="shared" ref="E44" si="14">E42/AVERAGE(D43:E43)</f>
        <v>2.4401090342679126</v>
      </c>
      <c r="F44" s="28">
        <f t="shared" ref="F44" si="15">F42/AVERAGE(E43:F43)</f>
        <v>2.3139426450936846</v>
      </c>
      <c r="G44" s="28">
        <f t="shared" ref="G44" si="16">G42/AVERAGE(F43:G43)</f>
        <v>2.644226759510603</v>
      </c>
      <c r="H44" s="28">
        <f t="shared" ref="H44" si="17">H42/AVERAGE(G43:H43)</f>
        <v>3.0061839938963173</v>
      </c>
      <c r="I44" s="28">
        <f t="shared" ref="I44" si="18">I42/AVERAGE(H43:I43)</f>
        <v>3.7380110156212907</v>
      </c>
      <c r="J44" s="28">
        <f t="shared" ref="J44" si="19">J42/AVERAGE(I43:J43)</f>
        <v>4.0477251167446715</v>
      </c>
      <c r="K44" s="28">
        <f t="shared" ref="K44" si="20">K42/AVERAGE(J43:K43)</f>
        <v>2.3308138826111016</v>
      </c>
      <c r="L44" s="28">
        <f t="shared" ref="L44" si="21">L42/AVERAGE(K43:L43)</f>
        <v>2.6564968370661655</v>
      </c>
      <c r="M44" s="28">
        <f t="shared" ref="M44" si="22">M42/AVERAGE(L43:M43)</f>
        <v>2.9724412071683952</v>
      </c>
      <c r="N44" s="28">
        <f t="shared" ref="N44" si="23">N42/AVERAGE(M43:N43)</f>
        <v>1.5214044657406567</v>
      </c>
      <c r="O44" s="28">
        <f t="shared" ref="O44" si="24">O42/AVERAGE(N43:O43)</f>
        <v>1.5468307847098999</v>
      </c>
      <c r="P44" s="28">
        <f t="shared" ref="P44" si="25">P42/AVERAGE(O43:P43)</f>
        <v>2.0987794389444985</v>
      </c>
      <c r="Q44" s="28">
        <f t="shared" ref="Q44" si="26">Q42/AVERAGE(P43:Q43)</f>
        <v>1.5886087455795004</v>
      </c>
      <c r="R44" s="28">
        <f t="shared" ref="R44" si="27">R42/AVERAGE(Q43:R43)</f>
        <v>1.7458188964749455</v>
      </c>
      <c r="S44" s="28">
        <f t="shared" ref="S44" si="28">S42/AVERAGE(R43:S43)</f>
        <v>1.5139282684621205</v>
      </c>
      <c r="Y44" s="313">
        <f>AVERAGE(D44:S44)</f>
        <v>2.4235379644907344</v>
      </c>
      <c r="Z44" s="313">
        <f>MEDIAN(D44:S44)</f>
        <v>2.3854614584395071</v>
      </c>
      <c r="AA44" s="413">
        <f>STDEV(D44:S44)</f>
        <v>0.76756884422232052</v>
      </c>
      <c r="AB44" s="413">
        <f>AA44/Y44</f>
        <v>0.31671418210426594</v>
      </c>
      <c r="AC44" s="313">
        <f>MAX(D44:S44)</f>
        <v>4.0477251167446715</v>
      </c>
      <c r="AD44" s="313">
        <f>MIN(D44:S44)</f>
        <v>1.5139282684621205</v>
      </c>
    </row>
    <row r="45" spans="1:30" outlineLevel="1" x14ac:dyDescent="0.2">
      <c r="A45" s="292"/>
      <c r="B45" s="46"/>
      <c r="C45" s="28"/>
      <c r="D45" s="28"/>
      <c r="E45" s="28"/>
      <c r="F45" s="28"/>
      <c r="G45" s="28"/>
      <c r="H45" s="28"/>
      <c r="I45" s="28"/>
      <c r="J45" s="28"/>
      <c r="K45" s="28"/>
      <c r="L45" s="28"/>
      <c r="M45" s="28"/>
      <c r="N45" s="28"/>
      <c r="O45" s="28"/>
      <c r="P45" s="28"/>
      <c r="Q45" s="28"/>
      <c r="R45" s="28"/>
      <c r="S45" s="28"/>
    </row>
    <row r="46" spans="1:30" s="60" customFormat="1" outlineLevel="1" x14ac:dyDescent="0.2">
      <c r="A46" s="49" t="s">
        <v>733</v>
      </c>
      <c r="B46" s="50" t="s">
        <v>734</v>
      </c>
      <c r="C46" s="50"/>
      <c r="D46" s="50"/>
      <c r="E46" s="50"/>
      <c r="F46" s="50"/>
      <c r="G46" s="50"/>
      <c r="H46" s="50"/>
      <c r="I46" s="50"/>
      <c r="J46" s="50"/>
      <c r="K46" s="50"/>
      <c r="L46" s="50"/>
      <c r="M46" s="50"/>
      <c r="N46" s="50"/>
      <c r="O46" s="50"/>
      <c r="P46" s="50"/>
      <c r="Q46" s="50"/>
      <c r="R46" s="50"/>
      <c r="S46" s="50"/>
    </row>
    <row r="47" spans="1:30" outlineLevel="1" x14ac:dyDescent="0.2">
      <c r="B47" s="46" t="str">
        <f>B$30</f>
        <v>Net Sales</v>
      </c>
      <c r="C47" s="53">
        <f t="shared" ref="C47:S47" si="29">C$30</f>
        <v>696.43</v>
      </c>
      <c r="D47" s="53">
        <f t="shared" si="29"/>
        <v>724.41</v>
      </c>
      <c r="E47" s="53">
        <f t="shared" si="29"/>
        <v>939.93</v>
      </c>
      <c r="F47" s="53">
        <f t="shared" si="29"/>
        <v>1203.47</v>
      </c>
      <c r="G47" s="53">
        <f t="shared" si="29"/>
        <v>1680.3400000000001</v>
      </c>
      <c r="H47" s="53">
        <f t="shared" si="29"/>
        <v>2245.89</v>
      </c>
      <c r="I47" s="53">
        <f t="shared" si="29"/>
        <v>3149.05</v>
      </c>
      <c r="J47" s="53">
        <f t="shared" si="29"/>
        <v>3861.55</v>
      </c>
      <c r="K47" s="53">
        <f t="shared" si="29"/>
        <v>2485.5100000000002</v>
      </c>
      <c r="L47" s="53">
        <f t="shared" si="29"/>
        <v>3107.57</v>
      </c>
      <c r="M47" s="53">
        <f t="shared" si="29"/>
        <v>4015.56</v>
      </c>
      <c r="N47" s="53">
        <f t="shared" si="29"/>
        <v>2432.14</v>
      </c>
      <c r="O47" s="53">
        <f t="shared" si="29"/>
        <v>2828.79</v>
      </c>
      <c r="P47" s="53">
        <f t="shared" si="29"/>
        <v>8028.44</v>
      </c>
      <c r="Q47" s="53">
        <f t="shared" si="29"/>
        <v>7733.26</v>
      </c>
      <c r="R47" s="53">
        <f t="shared" si="29"/>
        <v>7683.96</v>
      </c>
      <c r="S47" s="53">
        <f t="shared" si="29"/>
        <v>7923.84</v>
      </c>
    </row>
    <row r="48" spans="1:30" outlineLevel="1" x14ac:dyDescent="0.2">
      <c r="B48" s="46" t="s">
        <v>418</v>
      </c>
      <c r="C48" s="37">
        <f>'Ace-SBS'!B507</f>
        <v>654.23</v>
      </c>
      <c r="D48" s="37">
        <f>'Ace-SBS'!C507</f>
        <v>871.26</v>
      </c>
      <c r="E48" s="37">
        <f>'Ace-SBS'!D507</f>
        <v>1432.82</v>
      </c>
      <c r="F48" s="37">
        <f>'Ace-SBS'!E507</f>
        <v>3226.86</v>
      </c>
      <c r="G48" s="37">
        <f>'Ace-SBS'!F507</f>
        <v>3604.04</v>
      </c>
      <c r="H48" s="37">
        <f>'Ace-SBS'!G507</f>
        <v>4141.32</v>
      </c>
      <c r="I48" s="37">
        <f>'Ace-SBS'!H507</f>
        <v>5458.79</v>
      </c>
      <c r="J48" s="37">
        <f>'Ace-SBS'!I507</f>
        <v>6281.95</v>
      </c>
      <c r="K48" s="37">
        <f>'Ace-SBS'!J507</f>
        <v>6591.72</v>
      </c>
      <c r="L48" s="37">
        <f>'Ace-SBS'!K507</f>
        <v>7731.47</v>
      </c>
      <c r="M48" s="37">
        <f>'Ace-SBS'!L507</f>
        <v>9277.77</v>
      </c>
      <c r="N48" s="37">
        <f>'Ace-SBS'!M507</f>
        <v>9506.56</v>
      </c>
      <c r="O48" s="37">
        <f>'Ace-SBS'!N507</f>
        <v>14624.47</v>
      </c>
      <c r="P48" s="37">
        <f>'Ace-SBS'!O507</f>
        <v>38535</v>
      </c>
      <c r="Q48" s="37">
        <f>'Ace-SBS'!P507</f>
        <v>34604.21</v>
      </c>
      <c r="R48" s="37">
        <f>'Ace-SBS'!Q507</f>
        <v>34209.660000000003</v>
      </c>
      <c r="S48" s="37">
        <f>'Ace-SBS'!R507</f>
        <v>34262.269999999997</v>
      </c>
    </row>
    <row r="49" spans="1:30" outlineLevel="1" x14ac:dyDescent="0.2">
      <c r="B49" s="46" t="s">
        <v>725</v>
      </c>
      <c r="D49" s="28">
        <f t="shared" ref="D49" si="30">D47/AVERAGE(C48:D48)</f>
        <v>0.94974073904122602</v>
      </c>
      <c r="E49" s="28">
        <f t="shared" ref="E49" si="31">E47/AVERAGE(D48:E48)</f>
        <v>0.81588312905801885</v>
      </c>
      <c r="F49" s="28">
        <f t="shared" ref="F49" si="32">F47/AVERAGE(E48:F48)</f>
        <v>0.51654620059746592</v>
      </c>
      <c r="G49" s="28">
        <f t="shared" ref="G49" si="33">G47/AVERAGE(F48:G48)</f>
        <v>0.49198202286667941</v>
      </c>
      <c r="H49" s="28">
        <f t="shared" ref="H49" si="34">H47/AVERAGE(G48:H48)</f>
        <v>0.57993172686614958</v>
      </c>
      <c r="I49" s="28">
        <f t="shared" ref="I49" si="35">I47/AVERAGE(H48:I48)</f>
        <v>0.65604456615601281</v>
      </c>
      <c r="J49" s="28">
        <f t="shared" ref="J49" si="36">J47/AVERAGE(I48:J48)</f>
        <v>0.6578035115333446</v>
      </c>
      <c r="K49" s="28">
        <f t="shared" ref="K49" si="37">K47/AVERAGE(J48:K48)</f>
        <v>0.38613852926166359</v>
      </c>
      <c r="L49" s="28">
        <f t="shared" ref="L49" si="38">L47/AVERAGE(K48:L48)</f>
        <v>0.43392149374545758</v>
      </c>
      <c r="M49" s="28">
        <f t="shared" ref="M49" si="39">M47/AVERAGE(L48:M48)</f>
        <v>0.47216218949229943</v>
      </c>
      <c r="N49" s="28">
        <f t="shared" ref="N49" si="40">N47/AVERAGE(M48:N48)</f>
        <v>0.25895413890194641</v>
      </c>
      <c r="O49" s="28">
        <f t="shared" ref="O49" si="41">O47/AVERAGE(N48:O48)</f>
        <v>0.23445248710892158</v>
      </c>
      <c r="P49" s="28">
        <f t="shared" ref="P49" si="42">P47/AVERAGE(O48:P48)</f>
        <v>0.30205116792925135</v>
      </c>
      <c r="Q49" s="28">
        <f t="shared" ref="Q49" si="43">Q47/AVERAGE(P48:Q48)</f>
        <v>0.21146687255714142</v>
      </c>
      <c r="R49" s="28">
        <f t="shared" ref="R49" si="44">R47/AVERAGE(Q48:R48)</f>
        <v>0.22332590798918883</v>
      </c>
      <c r="S49" s="28">
        <f t="shared" ref="S49" si="45">S47/AVERAGE(R48:S48)</f>
        <v>0.23144783563133101</v>
      </c>
      <c r="Y49" s="313">
        <f>AVERAGE(D49:S49)</f>
        <v>0.46386578242100618</v>
      </c>
      <c r="Z49" s="313">
        <f>MEDIAN(D49:S49)</f>
        <v>0.4530418416188785</v>
      </c>
      <c r="AA49" s="413">
        <f>STDEV(D49:S49)</f>
        <v>0.22434575059199122</v>
      </c>
      <c r="AB49" s="413">
        <f>AA49/Y49</f>
        <v>0.48364367257504293</v>
      </c>
      <c r="AC49" s="313">
        <f>MAX(D49:S49)</f>
        <v>0.94974073904122602</v>
      </c>
      <c r="AD49" s="313">
        <f>MIN(D49:S49)</f>
        <v>0.21146687255714142</v>
      </c>
    </row>
    <row r="50" spans="1:30" outlineLevel="1" x14ac:dyDescent="0.2"/>
    <row r="51" spans="1:30" s="60" customFormat="1" outlineLevel="1" x14ac:dyDescent="0.2">
      <c r="A51" s="49" t="s">
        <v>730</v>
      </c>
      <c r="B51" s="50" t="s">
        <v>727</v>
      </c>
      <c r="C51" s="50"/>
      <c r="D51" s="50"/>
      <c r="E51" s="50"/>
      <c r="F51" s="50"/>
      <c r="G51" s="50"/>
      <c r="H51" s="50"/>
      <c r="I51" s="50"/>
      <c r="J51" s="50"/>
      <c r="K51" s="50"/>
      <c r="L51" s="50"/>
      <c r="M51" s="50"/>
      <c r="N51" s="50"/>
      <c r="O51" s="50"/>
      <c r="P51" s="50"/>
      <c r="Q51" s="50"/>
      <c r="R51" s="50"/>
      <c r="S51" s="50"/>
    </row>
    <row r="52" spans="1:30" outlineLevel="1" x14ac:dyDescent="0.2">
      <c r="B52" s="46" t="str">
        <f>B$30</f>
        <v>Net Sales</v>
      </c>
      <c r="C52" s="53">
        <f t="shared" ref="C52:S52" si="46">C$30</f>
        <v>696.43</v>
      </c>
      <c r="D52" s="53">
        <f t="shared" si="46"/>
        <v>724.41</v>
      </c>
      <c r="E52" s="53">
        <f t="shared" si="46"/>
        <v>939.93</v>
      </c>
      <c r="F52" s="53">
        <f t="shared" si="46"/>
        <v>1203.47</v>
      </c>
      <c r="G52" s="53">
        <f t="shared" si="46"/>
        <v>1680.3400000000001</v>
      </c>
      <c r="H52" s="53">
        <f t="shared" si="46"/>
        <v>2245.89</v>
      </c>
      <c r="I52" s="53">
        <f t="shared" si="46"/>
        <v>3149.05</v>
      </c>
      <c r="J52" s="53">
        <f t="shared" si="46"/>
        <v>3861.55</v>
      </c>
      <c r="K52" s="53">
        <f t="shared" si="46"/>
        <v>2485.5100000000002</v>
      </c>
      <c r="L52" s="53">
        <f t="shared" si="46"/>
        <v>3107.57</v>
      </c>
      <c r="M52" s="53">
        <f t="shared" si="46"/>
        <v>4015.56</v>
      </c>
      <c r="N52" s="53">
        <f t="shared" si="46"/>
        <v>2432.14</v>
      </c>
      <c r="O52" s="53">
        <f t="shared" si="46"/>
        <v>2828.79</v>
      </c>
      <c r="P52" s="53">
        <f t="shared" si="46"/>
        <v>8028.44</v>
      </c>
      <c r="Q52" s="53">
        <f t="shared" si="46"/>
        <v>7733.26</v>
      </c>
      <c r="R52" s="53">
        <f t="shared" si="46"/>
        <v>7683.96</v>
      </c>
      <c r="S52" s="53">
        <f t="shared" si="46"/>
        <v>7923.84</v>
      </c>
    </row>
    <row r="53" spans="1:30" outlineLevel="1" x14ac:dyDescent="0.2">
      <c r="B53" s="46" t="s">
        <v>726</v>
      </c>
      <c r="C53" s="37">
        <f>'Ace-SBS'!B433</f>
        <v>107.76</v>
      </c>
      <c r="D53" s="37">
        <f>'Ace-SBS'!C433</f>
        <v>197.16</v>
      </c>
      <c r="E53" s="37">
        <f>'Ace-SBS'!D433</f>
        <v>128.37</v>
      </c>
      <c r="F53" s="37">
        <f>'Ace-SBS'!E433</f>
        <v>234.97</v>
      </c>
      <c r="G53" s="37">
        <f>'Ace-SBS'!F433</f>
        <v>256.47000000000003</v>
      </c>
      <c r="H53" s="37">
        <f>'Ace-SBS'!G433</f>
        <v>564.87</v>
      </c>
      <c r="I53" s="37">
        <f>'Ace-SBS'!H433</f>
        <v>1055.44</v>
      </c>
      <c r="J53" s="37">
        <f>'Ace-SBS'!I433</f>
        <v>680.03</v>
      </c>
      <c r="K53" s="37">
        <f>'Ace-SBS'!J433</f>
        <v>553.29</v>
      </c>
      <c r="L53" s="37">
        <f>'Ace-SBS'!K433</f>
        <v>542.62</v>
      </c>
      <c r="M53" s="37">
        <f>'Ace-SBS'!L433</f>
        <v>713.48</v>
      </c>
      <c r="N53" s="37">
        <f>'Ace-SBS'!M433</f>
        <v>737.53</v>
      </c>
      <c r="O53" s="37">
        <f>'Ace-SBS'!N433</f>
        <v>980.15</v>
      </c>
      <c r="P53" s="37">
        <f>'Ace-SBS'!O433</f>
        <v>1802.82</v>
      </c>
      <c r="Q53" s="37">
        <f>'Ace-SBS'!P433</f>
        <v>1997.81</v>
      </c>
      <c r="R53" s="37">
        <f>'Ace-SBS'!Q433</f>
        <v>2714.7</v>
      </c>
      <c r="S53" s="37">
        <f>'Ace-SBS'!R433</f>
        <v>2846.96</v>
      </c>
    </row>
    <row r="54" spans="1:30" outlineLevel="1" x14ac:dyDescent="0.2">
      <c r="B54" s="46" t="s">
        <v>725</v>
      </c>
      <c r="D54" s="28">
        <f>D52/AVERAGE(C53:D53)</f>
        <v>4.7514757969303423</v>
      </c>
      <c r="E54" s="28">
        <f t="shared" ref="E54:S54" si="47">E52/AVERAGE(D53:E53)</f>
        <v>5.7747673025527604</v>
      </c>
      <c r="F54" s="28">
        <f t="shared" si="47"/>
        <v>6.6244839544228542</v>
      </c>
      <c r="G54" s="28">
        <f t="shared" si="47"/>
        <v>6.8384339899072115</v>
      </c>
      <c r="H54" s="28">
        <f t="shared" si="47"/>
        <v>5.4688435970487248</v>
      </c>
      <c r="I54" s="28">
        <f t="shared" si="47"/>
        <v>3.8869722460516818</v>
      </c>
      <c r="J54" s="28">
        <f t="shared" si="47"/>
        <v>4.4501489510046275</v>
      </c>
      <c r="K54" s="28">
        <f t="shared" si="47"/>
        <v>4.0306003308143881</v>
      </c>
      <c r="L54" s="28">
        <f t="shared" si="47"/>
        <v>5.6712138770519491</v>
      </c>
      <c r="M54" s="28">
        <f t="shared" si="47"/>
        <v>6.3936947695247195</v>
      </c>
      <c r="N54" s="28">
        <f t="shared" si="47"/>
        <v>3.3523407833164485</v>
      </c>
      <c r="O54" s="28">
        <f t="shared" si="47"/>
        <v>3.2937334078524523</v>
      </c>
      <c r="P54" s="28">
        <f t="shared" si="47"/>
        <v>5.7696920915424892</v>
      </c>
      <c r="Q54" s="28">
        <f t="shared" si="47"/>
        <v>4.0694621681142333</v>
      </c>
      <c r="R54" s="28">
        <f t="shared" si="47"/>
        <v>3.2610901621428918</v>
      </c>
      <c r="S54" s="28">
        <f t="shared" si="47"/>
        <v>2.849451422776653</v>
      </c>
      <c r="Y54" s="313">
        <f>AVERAGE(D54:S54)</f>
        <v>4.7804003031909019</v>
      </c>
      <c r="Z54" s="313">
        <f>MEDIAN(D54:S54)</f>
        <v>4.6008123739674849</v>
      </c>
      <c r="AA54" s="413">
        <f>STDEV(D54:S54)</f>
        <v>1.3098595804530253</v>
      </c>
      <c r="AB54" s="413">
        <f>AA54/Y54</f>
        <v>0.27400625415798302</v>
      </c>
      <c r="AC54" s="313">
        <f>MAX(D54:S54)</f>
        <v>6.8384339899072115</v>
      </c>
      <c r="AD54" s="313">
        <f>MIN(D54:S54)</f>
        <v>2.849451422776653</v>
      </c>
    </row>
    <row r="55" spans="1:30" outlineLevel="1" x14ac:dyDescent="0.2">
      <c r="B55" s="46" t="s">
        <v>728</v>
      </c>
      <c r="D55" s="31">
        <f>365/D54</f>
        <v>76.818238290470873</v>
      </c>
      <c r="E55" s="31">
        <f t="shared" ref="E55:S55" si="48">365/E54</f>
        <v>63.206010022022916</v>
      </c>
      <c r="F55" s="31">
        <f t="shared" si="48"/>
        <v>55.098631457369109</v>
      </c>
      <c r="G55" s="31">
        <f t="shared" si="48"/>
        <v>53.374793196614974</v>
      </c>
      <c r="H55" s="31">
        <f t="shared" si="48"/>
        <v>66.741714865821578</v>
      </c>
      <c r="I55" s="31">
        <f t="shared" si="48"/>
        <v>93.903423254632344</v>
      </c>
      <c r="J55" s="31">
        <f t="shared" si="48"/>
        <v>82.019726534681666</v>
      </c>
      <c r="K55" s="31">
        <f t="shared" si="48"/>
        <v>90.557229703360662</v>
      </c>
      <c r="L55" s="31">
        <f t="shared" si="48"/>
        <v>64.36011899973289</v>
      </c>
      <c r="M55" s="31">
        <f t="shared" si="48"/>
        <v>57.087492155515044</v>
      </c>
      <c r="N55" s="31">
        <f t="shared" si="48"/>
        <v>108.87914552616215</v>
      </c>
      <c r="O55" s="31">
        <f t="shared" si="48"/>
        <v>110.81649751307096</v>
      </c>
      <c r="P55" s="31">
        <f t="shared" si="48"/>
        <v>63.26160810817543</v>
      </c>
      <c r="Q55" s="31">
        <f t="shared" si="48"/>
        <v>89.69244212660638</v>
      </c>
      <c r="R55" s="31">
        <f t="shared" si="48"/>
        <v>111.92576158647364</v>
      </c>
      <c r="S55" s="31">
        <f t="shared" si="48"/>
        <v>128.09483154632099</v>
      </c>
      <c r="Y55" s="313">
        <f>AVERAGE(D55:S55)</f>
        <v>82.23985405543948</v>
      </c>
      <c r="Z55" s="313">
        <f>MEDIAN(D55:S55)</f>
        <v>79.41898241257627</v>
      </c>
      <c r="AA55" s="413">
        <f>STDEV(D55:S55)</f>
        <v>23.502094641810988</v>
      </c>
      <c r="AB55" s="413">
        <f>AA55/Y55</f>
        <v>0.28577500424511659</v>
      </c>
      <c r="AC55" s="313">
        <f>MAX(D55:S55)</f>
        <v>128.09483154632099</v>
      </c>
      <c r="AD55" s="313">
        <f>MIN(D55:S55)</f>
        <v>53.374793196614974</v>
      </c>
    </row>
    <row r="56" spans="1:30" outlineLevel="1" x14ac:dyDescent="0.2">
      <c r="A56" s="68"/>
      <c r="B56" s="46"/>
      <c r="C56" s="68"/>
      <c r="D56" s="31"/>
      <c r="E56" s="31"/>
      <c r="F56" s="31"/>
      <c r="G56" s="31"/>
      <c r="H56" s="31"/>
      <c r="I56" s="31"/>
      <c r="J56" s="31"/>
      <c r="K56" s="31"/>
      <c r="L56" s="31"/>
      <c r="M56" s="31"/>
      <c r="N56" s="31"/>
      <c r="O56" s="31"/>
      <c r="P56" s="31"/>
      <c r="Q56" s="31"/>
      <c r="R56" s="31"/>
      <c r="S56" s="31"/>
    </row>
    <row r="57" spans="1:30" s="60" customFormat="1" outlineLevel="1" x14ac:dyDescent="0.2">
      <c r="A57" s="49" t="s">
        <v>730</v>
      </c>
      <c r="B57" s="50" t="s">
        <v>735</v>
      </c>
      <c r="C57" s="50"/>
      <c r="D57" s="50"/>
      <c r="E57" s="50"/>
      <c r="F57" s="50"/>
      <c r="G57" s="50"/>
      <c r="H57" s="50"/>
      <c r="I57" s="50"/>
      <c r="J57" s="50"/>
      <c r="K57" s="50"/>
      <c r="L57" s="50"/>
      <c r="M57" s="50"/>
      <c r="N57" s="50"/>
      <c r="O57" s="50"/>
      <c r="P57" s="50"/>
      <c r="Q57" s="50"/>
      <c r="R57" s="50"/>
      <c r="S57" s="50"/>
    </row>
    <row r="58" spans="1:30" outlineLevel="1" x14ac:dyDescent="0.2">
      <c r="A58" s="25"/>
      <c r="B58" s="46" t="str">
        <f>B$30</f>
        <v>Net Sales</v>
      </c>
      <c r="C58" s="53">
        <f t="shared" ref="C58:S58" si="49">C$30</f>
        <v>696.43</v>
      </c>
      <c r="D58" s="53">
        <f t="shared" si="49"/>
        <v>724.41</v>
      </c>
      <c r="E58" s="53">
        <f t="shared" si="49"/>
        <v>939.93</v>
      </c>
      <c r="F58" s="53">
        <f t="shared" si="49"/>
        <v>1203.47</v>
      </c>
      <c r="G58" s="53">
        <f t="shared" si="49"/>
        <v>1680.3400000000001</v>
      </c>
      <c r="H58" s="53">
        <f t="shared" si="49"/>
        <v>2245.89</v>
      </c>
      <c r="I58" s="53">
        <f t="shared" si="49"/>
        <v>3149.05</v>
      </c>
      <c r="J58" s="53">
        <f t="shared" si="49"/>
        <v>3861.55</v>
      </c>
      <c r="K58" s="53">
        <f t="shared" si="49"/>
        <v>2485.5100000000002</v>
      </c>
      <c r="L58" s="53">
        <f t="shared" si="49"/>
        <v>3107.57</v>
      </c>
      <c r="M58" s="53">
        <f t="shared" si="49"/>
        <v>4015.56</v>
      </c>
      <c r="N58" s="53">
        <f t="shared" si="49"/>
        <v>2432.14</v>
      </c>
      <c r="O58" s="53">
        <f t="shared" si="49"/>
        <v>2828.79</v>
      </c>
      <c r="P58" s="53">
        <f t="shared" si="49"/>
        <v>8028.44</v>
      </c>
      <c r="Q58" s="53">
        <f t="shared" si="49"/>
        <v>7733.26</v>
      </c>
      <c r="R58" s="53">
        <f t="shared" si="49"/>
        <v>7683.96</v>
      </c>
      <c r="S58" s="53">
        <f t="shared" si="49"/>
        <v>7923.84</v>
      </c>
      <c r="V58" s="293"/>
    </row>
    <row r="59" spans="1:30" outlineLevel="1" x14ac:dyDescent="0.2">
      <c r="A59" s="25"/>
      <c r="B59" s="46" t="s">
        <v>726</v>
      </c>
      <c r="C59" s="37">
        <f>C53</f>
        <v>107.76</v>
      </c>
      <c r="D59" s="37">
        <f t="shared" ref="D59:S59" si="50">D53</f>
        <v>197.16</v>
      </c>
      <c r="E59" s="37">
        <f t="shared" si="50"/>
        <v>128.37</v>
      </c>
      <c r="F59" s="37">
        <f t="shared" si="50"/>
        <v>234.97</v>
      </c>
      <c r="G59" s="37">
        <f t="shared" si="50"/>
        <v>256.47000000000003</v>
      </c>
      <c r="H59" s="37">
        <f t="shared" si="50"/>
        <v>564.87</v>
      </c>
      <c r="I59" s="37">
        <f t="shared" si="50"/>
        <v>1055.44</v>
      </c>
      <c r="J59" s="37">
        <f t="shared" si="50"/>
        <v>680.03</v>
      </c>
      <c r="K59" s="37">
        <f t="shared" si="50"/>
        <v>553.29</v>
      </c>
      <c r="L59" s="37">
        <f t="shared" si="50"/>
        <v>542.62</v>
      </c>
      <c r="M59" s="37">
        <f t="shared" si="50"/>
        <v>713.48</v>
      </c>
      <c r="N59" s="37">
        <f t="shared" si="50"/>
        <v>737.53</v>
      </c>
      <c r="O59" s="37">
        <f t="shared" si="50"/>
        <v>980.15</v>
      </c>
      <c r="P59" s="37">
        <f t="shared" si="50"/>
        <v>1802.82</v>
      </c>
      <c r="Q59" s="37">
        <f t="shared" si="50"/>
        <v>1997.81</v>
      </c>
      <c r="R59" s="37">
        <f t="shared" si="50"/>
        <v>2714.7</v>
      </c>
      <c r="S59" s="37">
        <f t="shared" si="50"/>
        <v>2846.96</v>
      </c>
    </row>
    <row r="60" spans="1:30" outlineLevel="1" x14ac:dyDescent="0.2">
      <c r="A60" s="25"/>
      <c r="B60" s="46" t="s">
        <v>738</v>
      </c>
      <c r="C60" s="25"/>
      <c r="D60" s="31">
        <f>C59-D59</f>
        <v>-89.399999999999991</v>
      </c>
      <c r="E60" s="31">
        <f t="shared" ref="E60:S60" si="51">D59-E59</f>
        <v>68.789999999999992</v>
      </c>
      <c r="F60" s="31">
        <f t="shared" si="51"/>
        <v>-106.6</v>
      </c>
      <c r="G60" s="31">
        <f t="shared" si="51"/>
        <v>-21.500000000000028</v>
      </c>
      <c r="H60" s="31">
        <f t="shared" si="51"/>
        <v>-308.39999999999998</v>
      </c>
      <c r="I60" s="31">
        <f t="shared" si="51"/>
        <v>-490.57000000000005</v>
      </c>
      <c r="J60" s="31">
        <f t="shared" si="51"/>
        <v>375.41000000000008</v>
      </c>
      <c r="K60" s="31">
        <f t="shared" si="51"/>
        <v>126.74000000000001</v>
      </c>
      <c r="L60" s="31">
        <f t="shared" si="51"/>
        <v>10.669999999999959</v>
      </c>
      <c r="M60" s="31">
        <f t="shared" si="51"/>
        <v>-170.86</v>
      </c>
      <c r="N60" s="31">
        <f t="shared" si="51"/>
        <v>-24.049999999999955</v>
      </c>
      <c r="O60" s="31">
        <f t="shared" si="51"/>
        <v>-242.62</v>
      </c>
      <c r="P60" s="31">
        <f t="shared" si="51"/>
        <v>-822.67</v>
      </c>
      <c r="Q60" s="31">
        <f t="shared" si="51"/>
        <v>-194.99</v>
      </c>
      <c r="R60" s="31">
        <f t="shared" si="51"/>
        <v>-716.88999999999987</v>
      </c>
      <c r="S60" s="31">
        <f t="shared" si="51"/>
        <v>-132.26000000000022</v>
      </c>
    </row>
    <row r="61" spans="1:30" outlineLevel="1" x14ac:dyDescent="0.2">
      <c r="A61" s="25"/>
      <c r="B61" s="46" t="s">
        <v>737</v>
      </c>
      <c r="C61" s="25"/>
      <c r="D61" s="31">
        <f>(D58+D60)/D58</f>
        <v>0.87658922433428588</v>
      </c>
      <c r="E61" s="31">
        <f t="shared" ref="E61:S61" si="52">(E58+E60)/E58</f>
        <v>1.0731863011075293</v>
      </c>
      <c r="F61" s="31">
        <f t="shared" si="52"/>
        <v>0.91142280239640383</v>
      </c>
      <c r="G61" s="31">
        <f t="shared" si="52"/>
        <v>0.98720497042265254</v>
      </c>
      <c r="H61" s="31">
        <f t="shared" si="52"/>
        <v>0.86268250003339431</v>
      </c>
      <c r="I61" s="31">
        <f t="shared" si="52"/>
        <v>0.84421650974103302</v>
      </c>
      <c r="J61" s="31">
        <f t="shared" si="52"/>
        <v>1.0972174385933109</v>
      </c>
      <c r="K61" s="31">
        <f t="shared" si="52"/>
        <v>1.0509915470064493</v>
      </c>
      <c r="L61" s="31">
        <f t="shared" si="52"/>
        <v>1.0034335509739121</v>
      </c>
      <c r="M61" s="31">
        <f t="shared" si="52"/>
        <v>0.95745051748697563</v>
      </c>
      <c r="N61" s="31">
        <f t="shared" si="52"/>
        <v>0.99011158897102969</v>
      </c>
      <c r="O61" s="31">
        <f t="shared" si="52"/>
        <v>0.91423188006179323</v>
      </c>
      <c r="P61" s="31">
        <f t="shared" si="52"/>
        <v>0.89753052896951335</v>
      </c>
      <c r="Q61" s="31">
        <f t="shared" si="52"/>
        <v>0.97478553675940038</v>
      </c>
      <c r="R61" s="31">
        <f t="shared" si="52"/>
        <v>0.90670305415436825</v>
      </c>
      <c r="S61" s="31">
        <f t="shared" si="52"/>
        <v>0.98330859785154667</v>
      </c>
      <c r="Y61" s="313">
        <f>AVERAGE(D61:S61)</f>
        <v>0.95819165930397476</v>
      </c>
      <c r="Z61" s="313">
        <f>MEDIAN(D61:S61)</f>
        <v>0.96611802712318795</v>
      </c>
      <c r="AA61" s="413">
        <f>STDEV(D61:S61)</f>
        <v>7.5365744933552942E-2</v>
      </c>
      <c r="AB61" s="413">
        <f>AA61/Y61</f>
        <v>7.8654144191046507E-2</v>
      </c>
      <c r="AC61" s="313">
        <f>MAX(D61:S61)</f>
        <v>1.0972174385933109</v>
      </c>
      <c r="AD61" s="313">
        <f>MIN(D61:S61)</f>
        <v>0.84421650974103302</v>
      </c>
    </row>
    <row r="62" spans="1:30" outlineLevel="1" x14ac:dyDescent="0.2">
      <c r="A62" s="68"/>
      <c r="B62" s="46"/>
      <c r="C62" s="68"/>
      <c r="D62" s="31"/>
      <c r="E62" s="31"/>
      <c r="F62" s="31"/>
      <c r="G62" s="31"/>
      <c r="H62" s="31"/>
      <c r="I62" s="31"/>
      <c r="J62" s="31"/>
      <c r="K62" s="31"/>
      <c r="L62" s="31"/>
      <c r="M62" s="31"/>
      <c r="N62" s="31"/>
      <c r="O62" s="31"/>
      <c r="P62" s="31"/>
      <c r="Q62" s="31"/>
      <c r="R62" s="31"/>
      <c r="S62" s="31"/>
    </row>
    <row r="63" spans="1:30" s="60" customFormat="1" outlineLevel="1" x14ac:dyDescent="0.2">
      <c r="A63" s="49" t="s">
        <v>740</v>
      </c>
      <c r="B63" s="50" t="s">
        <v>1746</v>
      </c>
      <c r="C63" s="50"/>
      <c r="D63" s="50"/>
      <c r="E63" s="50"/>
      <c r="F63" s="50"/>
      <c r="G63" s="50"/>
      <c r="H63" s="50"/>
      <c r="I63" s="50"/>
      <c r="J63" s="50"/>
      <c r="K63" s="50"/>
      <c r="L63" s="50"/>
      <c r="M63" s="50"/>
      <c r="N63" s="50"/>
      <c r="O63" s="50"/>
      <c r="P63" s="50"/>
      <c r="Q63" s="50"/>
      <c r="R63" s="50"/>
      <c r="S63" s="50"/>
    </row>
    <row r="64" spans="1:30" outlineLevel="1" x14ac:dyDescent="0.2">
      <c r="B64" s="46" t="str">
        <f>B$30</f>
        <v>Net Sales</v>
      </c>
      <c r="C64" s="53">
        <f t="shared" ref="C64:S64" si="53">C$30</f>
        <v>696.43</v>
      </c>
      <c r="D64" s="53">
        <f t="shared" si="53"/>
        <v>724.41</v>
      </c>
      <c r="E64" s="53">
        <f t="shared" si="53"/>
        <v>939.93</v>
      </c>
      <c r="F64" s="53">
        <f t="shared" si="53"/>
        <v>1203.47</v>
      </c>
      <c r="G64" s="53">
        <f t="shared" si="53"/>
        <v>1680.3400000000001</v>
      </c>
      <c r="H64" s="53">
        <f t="shared" si="53"/>
        <v>2245.89</v>
      </c>
      <c r="I64" s="53">
        <f t="shared" si="53"/>
        <v>3149.05</v>
      </c>
      <c r="J64" s="53">
        <f t="shared" si="53"/>
        <v>3861.55</v>
      </c>
      <c r="K64" s="53">
        <f t="shared" si="53"/>
        <v>2485.5100000000002</v>
      </c>
      <c r="L64" s="53">
        <f t="shared" si="53"/>
        <v>3107.57</v>
      </c>
      <c r="M64" s="53">
        <f t="shared" si="53"/>
        <v>4015.56</v>
      </c>
      <c r="N64" s="53">
        <f t="shared" si="53"/>
        <v>2432.14</v>
      </c>
      <c r="O64" s="53">
        <f t="shared" si="53"/>
        <v>2828.79</v>
      </c>
      <c r="P64" s="53">
        <f t="shared" si="53"/>
        <v>8028.44</v>
      </c>
      <c r="Q64" s="53">
        <f t="shared" si="53"/>
        <v>7733.26</v>
      </c>
      <c r="R64" s="53">
        <f t="shared" si="53"/>
        <v>7683.96</v>
      </c>
      <c r="S64" s="53">
        <f t="shared" si="53"/>
        <v>7923.84</v>
      </c>
    </row>
    <row r="65" spans="1:31" outlineLevel="1" x14ac:dyDescent="0.2">
      <c r="B65" s="46" t="s">
        <v>741</v>
      </c>
      <c r="C65" s="37">
        <f>'Ace-SP&amp;L'!B121+'Ace-SP&amp;L'!B122</f>
        <v>1.57</v>
      </c>
      <c r="D65" s="37">
        <f>'Ace-SP&amp;L'!C121+'Ace-SP&amp;L'!C122</f>
        <v>0</v>
      </c>
      <c r="E65" s="37">
        <f>'Ace-SP&amp;L'!D121+'Ace-SP&amp;L'!D122</f>
        <v>0.54</v>
      </c>
      <c r="F65" s="37">
        <f>'Ace-SP&amp;L'!E121+'Ace-SP&amp;L'!E122</f>
        <v>1.9</v>
      </c>
      <c r="G65" s="37">
        <f>'Ace-SP&amp;L'!F121+'Ace-SP&amp;L'!F122</f>
        <v>2.6900000000000004</v>
      </c>
      <c r="H65" s="37">
        <f>'Ace-SP&amp;L'!G121+'Ace-SP&amp;L'!G122</f>
        <v>3.02</v>
      </c>
      <c r="I65" s="37">
        <f>'Ace-SP&amp;L'!H121+'Ace-SP&amp;L'!H122</f>
        <v>2.64</v>
      </c>
      <c r="J65" s="37">
        <f>'Ace-SP&amp;L'!I121+'Ace-SP&amp;L'!I122</f>
        <v>3.24</v>
      </c>
      <c r="K65" s="37">
        <f>'Ace-SP&amp;L'!J121+'Ace-SP&amp;L'!J122</f>
        <v>2.44</v>
      </c>
      <c r="L65" s="37">
        <f>'Ace-SP&amp;L'!K121+'Ace-SP&amp;L'!K122</f>
        <v>1.51</v>
      </c>
      <c r="M65" s="37">
        <f>'Ace-SP&amp;L'!L121+'Ace-SP&amp;L'!L122</f>
        <v>6.36</v>
      </c>
      <c r="N65" s="37">
        <f>'Ace-SP&amp;L'!M121+'Ace-SP&amp;L'!M122</f>
        <v>9.2799999999999994</v>
      </c>
      <c r="O65" s="37">
        <f>'Ace-SP&amp;L'!N121+'Ace-SP&amp;L'!N122</f>
        <v>9.8000000000000007</v>
      </c>
      <c r="P65" s="37">
        <f>'Ace-SP&amp;L'!O121+'Ace-SP&amp;L'!O122</f>
        <v>46.31</v>
      </c>
      <c r="Q65" s="37">
        <f>'Ace-SP&amp;L'!P121+'Ace-SP&amp;L'!P122</f>
        <v>123.21</v>
      </c>
      <c r="R65" s="37">
        <f>'Ace-SP&amp;L'!Q121+'Ace-SP&amp;L'!Q122</f>
        <v>3.85</v>
      </c>
      <c r="S65" s="37">
        <f>'Ace-SP&amp;L'!R121+'Ace-SP&amp;L'!R122</f>
        <v>0</v>
      </c>
    </row>
    <row r="66" spans="1:31" outlineLevel="1" x14ac:dyDescent="0.2">
      <c r="B66" s="46" t="s">
        <v>736</v>
      </c>
      <c r="C66" s="35">
        <f>C65/C64</f>
        <v>2.2543543500423593E-3</v>
      </c>
      <c r="D66" s="35">
        <f t="shared" ref="D66:S66" si="54">D65/D64</f>
        <v>0</v>
      </c>
      <c r="E66" s="35">
        <f t="shared" si="54"/>
        <v>5.7451086783058319E-4</v>
      </c>
      <c r="F66" s="35">
        <f t="shared" si="54"/>
        <v>1.5787680623530291E-3</v>
      </c>
      <c r="G66" s="35">
        <f t="shared" si="54"/>
        <v>1.6008664913053311E-3</v>
      </c>
      <c r="H66" s="35">
        <f t="shared" si="54"/>
        <v>1.3446785016185121E-3</v>
      </c>
      <c r="I66" s="35">
        <f t="shared" si="54"/>
        <v>8.3834807322843399E-4</v>
      </c>
      <c r="J66" s="35">
        <f t="shared" si="54"/>
        <v>8.3904131760562475E-4</v>
      </c>
      <c r="K66" s="35">
        <f t="shared" si="54"/>
        <v>9.8168987451267538E-4</v>
      </c>
      <c r="L66" s="35">
        <f t="shared" si="54"/>
        <v>4.8591021280292962E-4</v>
      </c>
      <c r="M66" s="35">
        <f t="shared" si="54"/>
        <v>1.5838388668081166E-3</v>
      </c>
      <c r="N66" s="35">
        <f t="shared" si="54"/>
        <v>3.8155698273948046E-3</v>
      </c>
      <c r="O66" s="35">
        <f t="shared" si="54"/>
        <v>3.4643787626511694E-3</v>
      </c>
      <c r="P66" s="35">
        <f t="shared" si="54"/>
        <v>5.768243892960526E-3</v>
      </c>
      <c r="Q66" s="35">
        <f t="shared" si="54"/>
        <v>1.5932478670056354E-2</v>
      </c>
      <c r="R66" s="35">
        <f t="shared" si="54"/>
        <v>5.0104373265868118E-4</v>
      </c>
      <c r="S66" s="35">
        <f t="shared" si="54"/>
        <v>0</v>
      </c>
      <c r="Y66" s="43">
        <f>AVERAGE(D66:S66)</f>
        <v>2.4568354471116737E-3</v>
      </c>
      <c r="Z66" s="43">
        <f>MEDIAN(D66:S66)</f>
        <v>1.1631841880655937E-3</v>
      </c>
      <c r="AA66" s="43">
        <f>STDEV(D66:S66)</f>
        <v>3.9128855332710814E-3</v>
      </c>
      <c r="AB66" s="413">
        <f>AA66/Y66</f>
        <v>1.5926526694619219</v>
      </c>
      <c r="AC66" s="43">
        <f>MAX(D66:S66)</f>
        <v>1.5932478670056354E-2</v>
      </c>
      <c r="AD66" s="43">
        <f>MIN(D66:S66)</f>
        <v>0</v>
      </c>
    </row>
    <row r="67" spans="1:31" outlineLevel="1" x14ac:dyDescent="0.2">
      <c r="A67" s="68"/>
      <c r="B67" s="46"/>
      <c r="C67" s="35"/>
      <c r="D67" s="35"/>
      <c r="E67" s="35"/>
      <c r="F67" s="35"/>
      <c r="G67" s="35"/>
      <c r="H67" s="35"/>
      <c r="I67" s="35"/>
      <c r="J67" s="35"/>
      <c r="K67" s="35"/>
      <c r="L67" s="35"/>
      <c r="M67" s="35"/>
      <c r="N67" s="35"/>
      <c r="O67" s="35"/>
      <c r="P67" s="35"/>
      <c r="Q67" s="35"/>
      <c r="R67" s="35"/>
      <c r="S67" s="35"/>
    </row>
    <row r="68" spans="1:31" s="60" customFormat="1" outlineLevel="1" x14ac:dyDescent="0.2">
      <c r="A68" s="49" t="s">
        <v>747</v>
      </c>
      <c r="B68" s="50" t="s">
        <v>1747</v>
      </c>
      <c r="C68" s="50"/>
      <c r="D68" s="50"/>
      <c r="E68" s="50"/>
      <c r="F68" s="50"/>
      <c r="G68" s="50"/>
      <c r="H68" s="50"/>
      <c r="I68" s="50"/>
      <c r="J68" s="50"/>
      <c r="K68" s="50"/>
      <c r="L68" s="50"/>
      <c r="M68" s="50"/>
      <c r="N68" s="50"/>
      <c r="O68" s="50"/>
      <c r="P68" s="50"/>
      <c r="Q68" s="50"/>
      <c r="R68" s="50"/>
      <c r="S68" s="50"/>
    </row>
    <row r="69" spans="1:31" outlineLevel="1" x14ac:dyDescent="0.2">
      <c r="A69" s="25"/>
      <c r="B69" s="46" t="str">
        <f>B$30</f>
        <v>Net Sales</v>
      </c>
      <c r="C69" s="53">
        <f t="shared" ref="C69:S69" si="55">C$30</f>
        <v>696.43</v>
      </c>
      <c r="D69" s="53">
        <f t="shared" si="55"/>
        <v>724.41</v>
      </c>
      <c r="E69" s="53">
        <f t="shared" si="55"/>
        <v>939.93</v>
      </c>
      <c r="F69" s="53">
        <f t="shared" si="55"/>
        <v>1203.47</v>
      </c>
      <c r="G69" s="53">
        <f t="shared" si="55"/>
        <v>1680.3400000000001</v>
      </c>
      <c r="H69" s="53">
        <f t="shared" si="55"/>
        <v>2245.89</v>
      </c>
      <c r="I69" s="53">
        <f t="shared" si="55"/>
        <v>3149.05</v>
      </c>
      <c r="J69" s="53">
        <f t="shared" si="55"/>
        <v>3861.55</v>
      </c>
      <c r="K69" s="53">
        <f t="shared" si="55"/>
        <v>2485.5100000000002</v>
      </c>
      <c r="L69" s="53">
        <f t="shared" si="55"/>
        <v>3107.57</v>
      </c>
      <c r="M69" s="53">
        <f t="shared" si="55"/>
        <v>4015.56</v>
      </c>
      <c r="N69" s="53">
        <f t="shared" si="55"/>
        <v>2432.14</v>
      </c>
      <c r="O69" s="53">
        <f t="shared" si="55"/>
        <v>2828.79</v>
      </c>
      <c r="P69" s="53">
        <f t="shared" si="55"/>
        <v>8028.44</v>
      </c>
      <c r="Q69" s="53">
        <f t="shared" si="55"/>
        <v>7733.26</v>
      </c>
      <c r="R69" s="53">
        <f t="shared" si="55"/>
        <v>7683.96</v>
      </c>
      <c r="S69" s="53">
        <f t="shared" si="55"/>
        <v>7923.84</v>
      </c>
    </row>
    <row r="70" spans="1:31" outlineLevel="1" x14ac:dyDescent="0.2">
      <c r="A70" s="292"/>
      <c r="B70" s="53" t="s">
        <v>808</v>
      </c>
      <c r="C70" s="37"/>
      <c r="D70" s="34">
        <f>D69/C69-1</f>
        <v>4.0176327843430171E-2</v>
      </c>
      <c r="E70" s="34">
        <f t="shared" ref="E70:S70" si="56">E69/D69-1</f>
        <v>0.29751107798070153</v>
      </c>
      <c r="F70" s="34">
        <f t="shared" si="56"/>
        <v>0.28038258168161478</v>
      </c>
      <c r="G70" s="34">
        <f t="shared" si="56"/>
        <v>0.39624585573383642</v>
      </c>
      <c r="H70" s="34">
        <f t="shared" si="56"/>
        <v>0.3365687896497136</v>
      </c>
      <c r="I70" s="34">
        <f t="shared" si="56"/>
        <v>0.40213901838469401</v>
      </c>
      <c r="J70" s="34">
        <f t="shared" si="56"/>
        <v>0.22625871294517386</v>
      </c>
      <c r="K70" s="34">
        <f t="shared" si="56"/>
        <v>-0.35634395514754436</v>
      </c>
      <c r="L70" s="34">
        <f t="shared" si="56"/>
        <v>0.25027459153252241</v>
      </c>
      <c r="M70" s="34">
        <f t="shared" si="56"/>
        <v>0.29218649941916031</v>
      </c>
      <c r="N70" s="34">
        <f t="shared" si="56"/>
        <v>-0.39432109095618051</v>
      </c>
      <c r="O70" s="34">
        <f t="shared" si="56"/>
        <v>0.16308682888320569</v>
      </c>
      <c r="P70" s="34">
        <f t="shared" si="56"/>
        <v>1.838118064614199</v>
      </c>
      <c r="Q70" s="34">
        <f t="shared" si="56"/>
        <v>-3.676679404716221E-2</v>
      </c>
      <c r="R70" s="34">
        <f t="shared" si="56"/>
        <v>-6.3750604531594979E-3</v>
      </c>
      <c r="S70" s="34">
        <f t="shared" si="56"/>
        <v>3.1218278075367367E-2</v>
      </c>
      <c r="Y70" s="43">
        <f>AVERAGE(D70:S70)</f>
        <v>0.23502248288372329</v>
      </c>
      <c r="Z70" s="43">
        <f>MEDIAN(D70:S70)</f>
        <v>0.23826665223884813</v>
      </c>
      <c r="AA70" s="43">
        <f>STDEV(D70:S70)</f>
        <v>0.4903259614185978</v>
      </c>
      <c r="AB70" s="413">
        <f>AA70/Y70</f>
        <v>2.0862938532616266</v>
      </c>
      <c r="AC70" s="43">
        <f>MAX(D70:S70)</f>
        <v>1.838118064614199</v>
      </c>
      <c r="AD70" s="43">
        <f>MIN(D70:S70)</f>
        <v>-0.39432109095618051</v>
      </c>
      <c r="AE70" s="43">
        <f>(S69/C69)^(1/16)-1</f>
        <v>0.16413578424062147</v>
      </c>
    </row>
    <row r="71" spans="1:31" outlineLevel="1" x14ac:dyDescent="0.2">
      <c r="A71" s="25"/>
      <c r="B71" s="46" t="s">
        <v>748</v>
      </c>
      <c r="C71" s="29"/>
      <c r="D71" s="29"/>
      <c r="E71" s="29"/>
      <c r="F71" s="29"/>
      <c r="G71" s="29"/>
      <c r="H71" s="29"/>
      <c r="I71" s="29"/>
      <c r="J71" s="29"/>
      <c r="K71" s="29"/>
      <c r="L71" s="29"/>
      <c r="M71" s="29"/>
      <c r="N71" s="29"/>
      <c r="O71" s="29"/>
      <c r="P71" s="29"/>
      <c r="Q71" s="29"/>
      <c r="R71" s="29"/>
      <c r="S71" s="29">
        <f>(S69/I69)^(1/10)-1</f>
        <v>9.6669118341114801E-2</v>
      </c>
    </row>
    <row r="72" spans="1:31" outlineLevel="1" x14ac:dyDescent="0.2">
      <c r="A72" s="25"/>
      <c r="B72" s="46" t="s">
        <v>749</v>
      </c>
      <c r="C72" s="29"/>
      <c r="D72" s="29"/>
      <c r="E72" s="29"/>
      <c r="F72" s="29"/>
      <c r="G72" s="29"/>
      <c r="H72" s="29"/>
      <c r="I72" s="29"/>
      <c r="J72" s="29"/>
      <c r="K72" s="29"/>
      <c r="L72" s="29"/>
      <c r="M72" s="29"/>
      <c r="N72" s="29"/>
      <c r="O72" s="29"/>
      <c r="P72" s="29"/>
      <c r="Q72" s="29"/>
      <c r="R72" s="29"/>
      <c r="S72" s="29">
        <f>(S69/N69)^(1/5)-1</f>
        <v>0.2664540158094344</v>
      </c>
    </row>
    <row r="73" spans="1:31" outlineLevel="1" x14ac:dyDescent="0.2">
      <c r="A73" s="25"/>
      <c r="B73" s="46" t="s">
        <v>750</v>
      </c>
      <c r="C73" s="29"/>
      <c r="D73" s="29"/>
      <c r="E73" s="29"/>
      <c r="F73" s="29"/>
      <c r="G73" s="29"/>
      <c r="H73" s="29"/>
      <c r="I73" s="29"/>
      <c r="J73" s="29"/>
      <c r="K73" s="29"/>
      <c r="L73" s="29"/>
      <c r="M73" s="29"/>
      <c r="N73" s="29"/>
      <c r="O73" s="29"/>
      <c r="P73" s="29"/>
      <c r="Q73" s="29"/>
      <c r="R73" s="29"/>
      <c r="S73" s="29">
        <f>(S69/P69)^(1/3)-1</f>
        <v>-4.3618927893643855E-3</v>
      </c>
    </row>
    <row r="74" spans="1:31" outlineLevel="1" x14ac:dyDescent="0.2"/>
    <row r="76" spans="1:31" x14ac:dyDescent="0.2">
      <c r="A76" s="33" t="s">
        <v>742</v>
      </c>
      <c r="B76" s="57"/>
      <c r="C76" s="58"/>
      <c r="D76" s="58"/>
      <c r="E76" s="58"/>
      <c r="F76" s="58"/>
      <c r="G76" s="58"/>
      <c r="H76" s="58"/>
      <c r="I76" s="58"/>
      <c r="J76" s="58"/>
      <c r="K76" s="58"/>
      <c r="L76" s="58"/>
      <c r="M76" s="58"/>
      <c r="N76" s="58"/>
      <c r="O76" s="58"/>
      <c r="P76" s="58"/>
      <c r="Q76" s="58"/>
      <c r="R76" s="58"/>
      <c r="S76" s="58"/>
      <c r="T76" s="59"/>
      <c r="U76" s="59" t="s">
        <v>1755</v>
      </c>
      <c r="Y76" s="57"/>
      <c r="Z76" s="57"/>
      <c r="AA76" s="57"/>
      <c r="AB76" s="57"/>
      <c r="AC76" s="57"/>
      <c r="AD76" s="57"/>
      <c r="AE76" s="57"/>
    </row>
    <row r="77" spans="1:31" outlineLevel="1" x14ac:dyDescent="0.2">
      <c r="A77" s="38"/>
      <c r="B77" s="39"/>
      <c r="C77" s="39"/>
      <c r="D77" s="39"/>
      <c r="E77" s="39"/>
      <c r="F77" s="39"/>
      <c r="G77" s="39"/>
      <c r="H77" s="39"/>
      <c r="I77" s="39"/>
      <c r="J77" s="39"/>
      <c r="K77" s="39"/>
      <c r="L77" s="39"/>
      <c r="M77" s="39"/>
      <c r="N77" s="39"/>
      <c r="O77" s="39"/>
      <c r="P77" s="39"/>
      <c r="Q77" s="39"/>
      <c r="R77" s="39"/>
      <c r="S77" s="39"/>
    </row>
    <row r="78" spans="1:31" outlineLevel="1" x14ac:dyDescent="0.2">
      <c r="A78" s="315" t="s">
        <v>774</v>
      </c>
      <c r="B78" s="39"/>
      <c r="C78" s="39"/>
      <c r="D78" s="39"/>
      <c r="E78" s="39"/>
      <c r="F78" s="39"/>
      <c r="G78" s="39"/>
      <c r="H78" s="39"/>
      <c r="I78" s="39"/>
      <c r="J78" s="39"/>
      <c r="K78" s="39"/>
      <c r="L78" s="39"/>
      <c r="M78" s="39"/>
      <c r="N78" s="39"/>
      <c r="O78" s="39"/>
      <c r="P78" s="39"/>
      <c r="Q78" s="39"/>
      <c r="R78" s="39"/>
      <c r="S78" s="39"/>
    </row>
    <row r="79" spans="1:31" outlineLevel="1" x14ac:dyDescent="0.2">
      <c r="A79" s="415" t="s">
        <v>532</v>
      </c>
      <c r="B79" s="39" t="s">
        <v>532</v>
      </c>
      <c r="C79" s="39" t="s">
        <v>532</v>
      </c>
      <c r="D79" s="39" t="s">
        <v>532</v>
      </c>
      <c r="E79" s="39" t="s">
        <v>532</v>
      </c>
      <c r="F79" s="39" t="s">
        <v>532</v>
      </c>
      <c r="G79" s="416" t="s">
        <v>2347</v>
      </c>
      <c r="H79" s="39" t="s">
        <v>532</v>
      </c>
      <c r="I79" s="39" t="s">
        <v>532</v>
      </c>
      <c r="J79" s="39" t="s">
        <v>532</v>
      </c>
      <c r="K79" s="39" t="s">
        <v>532</v>
      </c>
      <c r="L79" s="39"/>
      <c r="M79" s="39"/>
      <c r="N79" s="39"/>
      <c r="O79" s="39"/>
      <c r="P79" s="39"/>
      <c r="Q79" s="39"/>
      <c r="R79" s="39"/>
      <c r="S79" s="39"/>
    </row>
    <row r="80" spans="1:31" outlineLevel="1" x14ac:dyDescent="0.2">
      <c r="A80" s="415" t="s">
        <v>544</v>
      </c>
      <c r="B80" s="39" t="s">
        <v>2348</v>
      </c>
      <c r="C80" s="39" t="s">
        <v>544</v>
      </c>
      <c r="D80" s="39" t="s">
        <v>544</v>
      </c>
      <c r="E80" s="416" t="s">
        <v>2349</v>
      </c>
      <c r="F80" s="416" t="s">
        <v>2350</v>
      </c>
      <c r="G80" s="39" t="s">
        <v>544</v>
      </c>
      <c r="H80" s="416" t="s">
        <v>2351</v>
      </c>
      <c r="I80" s="39" t="s">
        <v>544</v>
      </c>
      <c r="J80" s="39" t="s">
        <v>544</v>
      </c>
      <c r="K80" s="39" t="s">
        <v>544</v>
      </c>
      <c r="L80" s="39"/>
      <c r="M80" s="39"/>
      <c r="N80" s="39"/>
      <c r="O80" s="39"/>
      <c r="P80" s="39"/>
      <c r="Q80" s="39"/>
      <c r="R80" s="39"/>
      <c r="S80" s="39"/>
    </row>
    <row r="81" spans="1:19" outlineLevel="1" x14ac:dyDescent="0.2">
      <c r="A81" s="39" t="s">
        <v>552</v>
      </c>
      <c r="B81" s="39" t="s">
        <v>552</v>
      </c>
      <c r="C81" s="39" t="s">
        <v>552</v>
      </c>
      <c r="D81" s="39" t="s">
        <v>552</v>
      </c>
      <c r="E81" s="416" t="s">
        <v>552</v>
      </c>
      <c r="F81" s="416" t="s">
        <v>552</v>
      </c>
      <c r="G81" s="39" t="s">
        <v>552</v>
      </c>
      <c r="H81" s="416"/>
      <c r="I81" s="39" t="s">
        <v>2352</v>
      </c>
      <c r="J81" s="39" t="s">
        <v>552</v>
      </c>
      <c r="K81" s="39" t="s">
        <v>552</v>
      </c>
      <c r="L81" s="39"/>
      <c r="M81" s="39"/>
      <c r="N81" s="39"/>
      <c r="O81" s="39"/>
      <c r="P81" s="39"/>
      <c r="Q81" s="39"/>
      <c r="R81" s="39"/>
      <c r="S81" s="39"/>
    </row>
    <row r="82" spans="1:19" outlineLevel="1" x14ac:dyDescent="0.2">
      <c r="A82" s="39" t="s">
        <v>560</v>
      </c>
      <c r="B82" s="39" t="s">
        <v>560</v>
      </c>
      <c r="C82" s="39" t="s">
        <v>560</v>
      </c>
      <c r="D82" s="39" t="s">
        <v>560</v>
      </c>
      <c r="E82" s="39" t="s">
        <v>560</v>
      </c>
      <c r="F82" s="39" t="s">
        <v>560</v>
      </c>
      <c r="G82" s="39" t="s">
        <v>560</v>
      </c>
      <c r="H82" s="39" t="s">
        <v>560</v>
      </c>
      <c r="I82" s="39" t="s">
        <v>560</v>
      </c>
      <c r="J82" s="39" t="s">
        <v>560</v>
      </c>
      <c r="K82" s="39" t="s">
        <v>560</v>
      </c>
      <c r="L82" s="39"/>
      <c r="M82" s="39"/>
      <c r="N82" s="39"/>
      <c r="O82" s="39"/>
      <c r="P82" s="39"/>
      <c r="Q82" s="39"/>
      <c r="R82" s="39"/>
      <c r="S82" s="39"/>
    </row>
    <row r="83" spans="1:19" outlineLevel="1" x14ac:dyDescent="0.2">
      <c r="A83" s="39" t="s">
        <v>571</v>
      </c>
      <c r="B83" s="416" t="s">
        <v>2353</v>
      </c>
      <c r="C83" s="416" t="s">
        <v>2354</v>
      </c>
      <c r="D83" s="416" t="s">
        <v>2355</v>
      </c>
      <c r="E83" s="39" t="s">
        <v>571</v>
      </c>
      <c r="F83" s="416" t="s">
        <v>2356</v>
      </c>
      <c r="G83" s="416" t="s">
        <v>2357</v>
      </c>
      <c r="H83" s="416" t="s">
        <v>2355</v>
      </c>
      <c r="I83" s="416" t="s">
        <v>2355</v>
      </c>
      <c r="J83" s="416" t="s">
        <v>2358</v>
      </c>
      <c r="K83" s="416" t="s">
        <v>2355</v>
      </c>
      <c r="L83" s="39"/>
      <c r="M83" s="39"/>
      <c r="N83" s="39"/>
      <c r="O83" s="39"/>
      <c r="P83" s="39"/>
      <c r="Q83" s="39"/>
      <c r="R83" s="39"/>
      <c r="S83" s="39"/>
    </row>
    <row r="84" spans="1:19" outlineLevel="1" x14ac:dyDescent="0.2">
      <c r="A84" s="416"/>
      <c r="B84" s="416"/>
      <c r="C84" s="416"/>
      <c r="D84" s="416"/>
      <c r="E84" s="416"/>
      <c r="F84" s="416"/>
      <c r="G84" s="416" t="s">
        <v>2355</v>
      </c>
      <c r="H84" s="416"/>
      <c r="I84" s="416"/>
      <c r="J84" s="416"/>
      <c r="K84" s="416"/>
      <c r="L84" s="39"/>
      <c r="M84" s="39"/>
      <c r="N84" s="39"/>
      <c r="O84" s="39"/>
      <c r="P84" s="39"/>
      <c r="Q84" s="39"/>
      <c r="R84" s="39"/>
      <c r="S84" s="39"/>
    </row>
    <row r="85" spans="1:19" outlineLevel="1" x14ac:dyDescent="0.2">
      <c r="A85" s="39" t="s">
        <v>589</v>
      </c>
      <c r="B85" s="39" t="s">
        <v>2359</v>
      </c>
      <c r="C85" s="39" t="s">
        <v>589</v>
      </c>
      <c r="D85" s="39" t="s">
        <v>589</v>
      </c>
      <c r="E85" s="39" t="s">
        <v>589</v>
      </c>
      <c r="F85" s="39" t="s">
        <v>2360</v>
      </c>
      <c r="G85" s="39" t="s">
        <v>589</v>
      </c>
      <c r="H85" s="39" t="s">
        <v>589</v>
      </c>
      <c r="I85" s="39" t="s">
        <v>589</v>
      </c>
      <c r="J85" s="39" t="s">
        <v>589</v>
      </c>
      <c r="K85" s="39" t="s">
        <v>589</v>
      </c>
      <c r="L85" s="39"/>
      <c r="M85" s="39"/>
      <c r="N85" s="39"/>
      <c r="O85" s="39"/>
      <c r="P85" s="39"/>
      <c r="Q85" s="39"/>
      <c r="R85" s="39"/>
      <c r="S85" s="39"/>
    </row>
    <row r="86" spans="1:19" outlineLevel="1" x14ac:dyDescent="0.2">
      <c r="A86" s="39" t="s">
        <v>613</v>
      </c>
      <c r="B86" s="39"/>
      <c r="C86" s="39" t="s">
        <v>613</v>
      </c>
      <c r="D86" s="39" t="s">
        <v>613</v>
      </c>
      <c r="E86" s="39" t="s">
        <v>613</v>
      </c>
      <c r="F86" s="39"/>
      <c r="G86" s="39" t="s">
        <v>2361</v>
      </c>
      <c r="H86" s="39" t="s">
        <v>613</v>
      </c>
      <c r="I86" s="39" t="s">
        <v>613</v>
      </c>
      <c r="J86" s="39" t="s">
        <v>613</v>
      </c>
      <c r="K86" s="39" t="s">
        <v>613</v>
      </c>
      <c r="L86" s="39"/>
      <c r="M86" s="39"/>
      <c r="N86" s="39"/>
      <c r="O86" s="39"/>
      <c r="P86" s="39"/>
      <c r="Q86" s="39"/>
      <c r="R86" s="39"/>
      <c r="S86" s="39"/>
    </row>
    <row r="87" spans="1:19" outlineLevel="1" x14ac:dyDescent="0.2">
      <c r="A87" s="315" t="s">
        <v>624</v>
      </c>
      <c r="B87" s="39"/>
      <c r="C87" s="39"/>
      <c r="D87" s="39"/>
      <c r="E87" s="39"/>
      <c r="F87" s="39"/>
      <c r="G87" s="39"/>
      <c r="H87" s="39"/>
      <c r="I87" s="39"/>
      <c r="J87" s="39"/>
      <c r="K87" s="39"/>
      <c r="L87" s="39"/>
      <c r="M87" s="39"/>
      <c r="N87" s="39"/>
      <c r="O87" s="39"/>
      <c r="P87" s="39"/>
      <c r="Q87" s="39"/>
      <c r="R87" s="39"/>
      <c r="S87" s="39"/>
    </row>
    <row r="88" spans="1:19" outlineLevel="1" x14ac:dyDescent="0.2">
      <c r="A88" s="315"/>
      <c r="B88" s="39"/>
      <c r="C88" s="39"/>
      <c r="D88" s="39"/>
      <c r="E88" s="39"/>
      <c r="F88" s="39"/>
      <c r="G88" s="39"/>
      <c r="H88" s="39"/>
      <c r="I88" s="39"/>
      <c r="J88" s="39"/>
      <c r="K88" s="39"/>
      <c r="L88" s="39"/>
      <c r="M88" s="39"/>
      <c r="N88" s="39"/>
      <c r="O88" s="39"/>
      <c r="P88" s="39"/>
      <c r="Q88" s="39"/>
      <c r="R88" s="39"/>
      <c r="S88" s="39"/>
    </row>
    <row r="89" spans="1:19" s="60" customFormat="1" outlineLevel="1" x14ac:dyDescent="0.2">
      <c r="A89" s="50" t="s">
        <v>761</v>
      </c>
      <c r="B89" s="50"/>
      <c r="C89" s="50"/>
      <c r="D89" s="50"/>
      <c r="E89" s="50"/>
      <c r="F89" s="50"/>
      <c r="G89" s="50"/>
      <c r="H89" s="50"/>
      <c r="I89" s="50"/>
      <c r="J89" s="50"/>
      <c r="K89" s="50"/>
      <c r="L89" s="50"/>
      <c r="M89" s="50"/>
      <c r="N89" s="50"/>
      <c r="O89" s="50"/>
      <c r="P89" s="50"/>
      <c r="Q89" s="50"/>
      <c r="R89" s="50"/>
      <c r="S89" s="50"/>
    </row>
    <row r="90" spans="1:19" s="60" customFormat="1" outlineLevel="1" x14ac:dyDescent="0.2">
      <c r="B90" s="294" t="s">
        <v>1870</v>
      </c>
      <c r="C90" s="62">
        <f>'Ace-SP&amp;L'!B134</f>
        <v>497.59</v>
      </c>
      <c r="D90" s="62">
        <f>'Ace-SP&amp;L'!C134</f>
        <v>460.99</v>
      </c>
      <c r="E90" s="62">
        <f>'Ace-SP&amp;L'!D134</f>
        <v>642.19000000000005</v>
      </c>
      <c r="F90" s="62">
        <f>'Ace-SP&amp;L'!E134</f>
        <v>890.5</v>
      </c>
      <c r="G90" s="62">
        <f>'Ace-SP&amp;L'!F134</f>
        <v>1277.54</v>
      </c>
      <c r="H90" s="62">
        <f>'Ace-SP&amp;L'!G134</f>
        <v>1719.92</v>
      </c>
      <c r="I90" s="62">
        <f>'Ace-SP&amp;L'!H134</f>
        <v>2168.36</v>
      </c>
      <c r="J90" s="62">
        <f>'Ace-SP&amp;L'!I134</f>
        <v>2689.4</v>
      </c>
      <c r="K90" s="62">
        <f>'Ace-SP&amp;L'!J134</f>
        <v>1590.32</v>
      </c>
      <c r="L90" s="62">
        <f>'Ace-SP&amp;L'!K134</f>
        <v>1803.79</v>
      </c>
      <c r="M90" s="62">
        <f>'Ace-SP&amp;L'!L134</f>
        <v>2278.1999999999998</v>
      </c>
      <c r="N90" s="62">
        <f>'Ace-SP&amp;L'!M134</f>
        <v>1953.6</v>
      </c>
      <c r="O90" s="62">
        <f>'Ace-SP&amp;L'!N134</f>
        <v>2879.38</v>
      </c>
      <c r="P90" s="62">
        <f>'Ace-SP&amp;L'!O134</f>
        <v>8693.26</v>
      </c>
      <c r="Q90" s="62">
        <f>'Ace-SP&amp;L'!P134</f>
        <v>8151.93</v>
      </c>
      <c r="R90" s="62">
        <f>'Ace-SP&amp;L'!Q134</f>
        <v>7744.61</v>
      </c>
      <c r="S90" s="62">
        <f>'Ace-SP&amp;L'!R134</f>
        <v>7922.42</v>
      </c>
    </row>
    <row r="91" spans="1:19" s="60" customFormat="1" outlineLevel="1" x14ac:dyDescent="0.2">
      <c r="B91" s="321" t="s">
        <v>2363</v>
      </c>
      <c r="C91" s="62">
        <f>C92+C93+C94</f>
        <v>350.39</v>
      </c>
      <c r="D91" s="62">
        <f t="shared" ref="D91:S91" si="57">D92+D93+D94</f>
        <v>300.3</v>
      </c>
      <c r="E91" s="62">
        <f t="shared" si="57"/>
        <v>440.88000000000005</v>
      </c>
      <c r="F91" s="62">
        <f t="shared" si="57"/>
        <v>675.9</v>
      </c>
      <c r="G91" s="62">
        <f t="shared" si="57"/>
        <v>1009.9999999999999</v>
      </c>
      <c r="H91" s="62">
        <f t="shared" si="57"/>
        <v>1390.8999999999999</v>
      </c>
      <c r="I91" s="62">
        <f t="shared" si="57"/>
        <v>1755.08</v>
      </c>
      <c r="J91" s="62">
        <f t="shared" si="57"/>
        <v>2166.77</v>
      </c>
      <c r="K91" s="62">
        <f t="shared" si="57"/>
        <v>1086.3800000000001</v>
      </c>
      <c r="L91" s="62">
        <f t="shared" si="57"/>
        <v>1123.04</v>
      </c>
      <c r="M91" s="62">
        <f t="shared" si="57"/>
        <v>1357.62</v>
      </c>
      <c r="N91" s="62">
        <f t="shared" si="57"/>
        <v>1286.1300000000001</v>
      </c>
      <c r="O91" s="62">
        <f t="shared" si="57"/>
        <v>1524.5900000000001</v>
      </c>
      <c r="P91" s="62">
        <f t="shared" si="57"/>
        <v>4633.67</v>
      </c>
      <c r="Q91" s="62">
        <f t="shared" si="57"/>
        <v>4217.04</v>
      </c>
      <c r="R91" s="62">
        <f t="shared" si="57"/>
        <v>4514.58</v>
      </c>
      <c r="S91" s="62">
        <f t="shared" si="57"/>
        <v>4737.1200000000008</v>
      </c>
    </row>
    <row r="92" spans="1:19" s="60" customFormat="1" outlineLevel="1" x14ac:dyDescent="0.2">
      <c r="B92" s="418" t="s">
        <v>774</v>
      </c>
      <c r="C92" s="62">
        <f>('Ace-SP&amp;L'!B27+'Ace-SP&amp;L'!B39)</f>
        <v>297.33999999999997</v>
      </c>
      <c r="D92" s="62">
        <f>('Ace-SP&amp;L'!C27+'Ace-SP&amp;L'!C39)</f>
        <v>233.26</v>
      </c>
      <c r="E92" s="62">
        <f>('Ace-SP&amp;L'!D27+'Ace-SP&amp;L'!D39)</f>
        <v>364.78000000000003</v>
      </c>
      <c r="F92" s="62">
        <f>('Ace-SP&amp;L'!E27+'Ace-SP&amp;L'!E39)</f>
        <v>540.32000000000005</v>
      </c>
      <c r="G92" s="62">
        <f>('Ace-SP&amp;L'!F27+'Ace-SP&amp;L'!F39)</f>
        <v>811.32999999999993</v>
      </c>
      <c r="H92" s="62">
        <f>('Ace-SP&amp;L'!G27+'Ace-SP&amp;L'!G39)</f>
        <v>1133.69</v>
      </c>
      <c r="I92" s="62">
        <f>('Ace-SP&amp;L'!H27+'Ace-SP&amp;L'!H39)</f>
        <v>1492.81</v>
      </c>
      <c r="J92" s="62">
        <f>('Ace-SP&amp;L'!I27+'Ace-SP&amp;L'!I39)</f>
        <v>1868.76</v>
      </c>
      <c r="K92" s="62">
        <f>('Ace-SP&amp;L'!J27+'Ace-SP&amp;L'!J39)</f>
        <v>752.4</v>
      </c>
      <c r="L92" s="62">
        <f>('Ace-SP&amp;L'!K27+'Ace-SP&amp;L'!K39)</f>
        <v>896.66000000000008</v>
      </c>
      <c r="M92" s="62">
        <f>('Ace-SP&amp;L'!L27+'Ace-SP&amp;L'!L39)</f>
        <v>1064.81</v>
      </c>
      <c r="N92" s="62">
        <f>('Ace-SP&amp;L'!M27+'Ace-SP&amp;L'!M39)</f>
        <v>898.83</v>
      </c>
      <c r="O92" s="62">
        <f>('Ace-SP&amp;L'!N27+'Ace-SP&amp;L'!N39)</f>
        <v>1065.5400000000002</v>
      </c>
      <c r="P92" s="62">
        <f>('Ace-SP&amp;L'!O27+'Ace-SP&amp;L'!O39)</f>
        <v>3132.31</v>
      </c>
      <c r="Q92" s="62">
        <f>('Ace-SP&amp;L'!P27+'Ace-SP&amp;L'!P39)</f>
        <v>3007.77</v>
      </c>
      <c r="R92" s="62">
        <f>('Ace-SP&amp;L'!Q27+'Ace-SP&amp;L'!Q39)</f>
        <v>3292.1499999999996</v>
      </c>
      <c r="S92" s="62">
        <f>('Ace-SP&amp;L'!R27+'Ace-SP&amp;L'!R39)</f>
        <v>3469.1800000000003</v>
      </c>
    </row>
    <row r="93" spans="1:19" s="60" customFormat="1" outlineLevel="1" x14ac:dyDescent="0.2">
      <c r="B93" s="418" t="str">
        <f>'Ace-SP&amp;L'!A66</f>
        <v>Other Manufacturing Expenses</v>
      </c>
      <c r="C93" s="62">
        <f>'Ace-SP&amp;L'!B66</f>
        <v>41.54</v>
      </c>
      <c r="D93" s="62">
        <f>'Ace-SP&amp;L'!C66</f>
        <v>53.05</v>
      </c>
      <c r="E93" s="62">
        <f>'Ace-SP&amp;L'!D66</f>
        <v>62.23</v>
      </c>
      <c r="F93" s="62">
        <f>'Ace-SP&amp;L'!E66</f>
        <v>121.28</v>
      </c>
      <c r="G93" s="62">
        <f>'Ace-SP&amp;L'!F66</f>
        <v>173.12</v>
      </c>
      <c r="H93" s="62">
        <f>'Ace-SP&amp;L'!G66</f>
        <v>226.12</v>
      </c>
      <c r="I93" s="62">
        <f>'Ace-SP&amp;L'!H66</f>
        <v>224.91</v>
      </c>
      <c r="J93" s="62">
        <f>'Ace-SP&amp;L'!I66</f>
        <v>247.57</v>
      </c>
      <c r="K93" s="62">
        <f>'Ace-SP&amp;L'!J66</f>
        <v>286.60000000000002</v>
      </c>
      <c r="L93" s="62">
        <f>'Ace-SP&amp;L'!K66</f>
        <v>179.79</v>
      </c>
      <c r="M93" s="62">
        <f>'Ace-SP&amp;L'!L66</f>
        <v>224.05</v>
      </c>
      <c r="N93" s="62">
        <f>'Ace-SP&amp;L'!M66</f>
        <v>293.89999999999998</v>
      </c>
      <c r="O93" s="62">
        <f>'Ace-SP&amp;L'!N66</f>
        <v>343.25</v>
      </c>
      <c r="P93" s="62">
        <f>'Ace-SP&amp;L'!O66</f>
        <v>1118.8399999999999</v>
      </c>
      <c r="Q93" s="62">
        <f>'Ace-SP&amp;L'!P66</f>
        <v>838.79</v>
      </c>
      <c r="R93" s="62">
        <f>'Ace-SP&amp;L'!Q66</f>
        <v>873.2</v>
      </c>
      <c r="S93" s="62">
        <f>'Ace-SP&amp;L'!R66</f>
        <v>891.77</v>
      </c>
    </row>
    <row r="94" spans="1:19" s="60" customFormat="1" outlineLevel="1" x14ac:dyDescent="0.2">
      <c r="B94" s="418" t="str">
        <f>'Ace-SP&amp;L'!A47</f>
        <v>Power &amp; Fuel Cost</v>
      </c>
      <c r="C94" s="62">
        <f>'Ace-SP&amp;L'!B47</f>
        <v>11.51</v>
      </c>
      <c r="D94" s="62">
        <f>'Ace-SP&amp;L'!C47</f>
        <v>13.99</v>
      </c>
      <c r="E94" s="62">
        <f>'Ace-SP&amp;L'!D47</f>
        <v>13.87</v>
      </c>
      <c r="F94" s="62">
        <f>'Ace-SP&amp;L'!E47</f>
        <v>14.3</v>
      </c>
      <c r="G94" s="62">
        <f>'Ace-SP&amp;L'!F47</f>
        <v>25.55</v>
      </c>
      <c r="H94" s="62">
        <f>'Ace-SP&amp;L'!G47</f>
        <v>31.09</v>
      </c>
      <c r="I94" s="62">
        <f>'Ace-SP&amp;L'!H47</f>
        <v>37.36</v>
      </c>
      <c r="J94" s="62">
        <f>'Ace-SP&amp;L'!I47</f>
        <v>50.44</v>
      </c>
      <c r="K94" s="62">
        <f>'Ace-SP&amp;L'!J47</f>
        <v>47.38</v>
      </c>
      <c r="L94" s="62">
        <f>'Ace-SP&amp;L'!K47</f>
        <v>46.59</v>
      </c>
      <c r="M94" s="62">
        <f>'Ace-SP&amp;L'!L47</f>
        <v>68.760000000000005</v>
      </c>
      <c r="N94" s="62">
        <f>'Ace-SP&amp;L'!M47</f>
        <v>93.4</v>
      </c>
      <c r="O94" s="62">
        <f>'Ace-SP&amp;L'!N47</f>
        <v>115.8</v>
      </c>
      <c r="P94" s="62">
        <f>'Ace-SP&amp;L'!O47</f>
        <v>382.52</v>
      </c>
      <c r="Q94" s="62">
        <f>'Ace-SP&amp;L'!P47</f>
        <v>370.48</v>
      </c>
      <c r="R94" s="62">
        <f>'Ace-SP&amp;L'!Q47</f>
        <v>349.23</v>
      </c>
      <c r="S94" s="62">
        <f>'Ace-SP&amp;L'!R47</f>
        <v>376.17</v>
      </c>
    </row>
    <row r="95" spans="1:19" s="60" customFormat="1" outlineLevel="1" x14ac:dyDescent="0.2">
      <c r="B95" s="417" t="str">
        <f>'Ace-SP&amp;L'!A55</f>
        <v>Employee Cost</v>
      </c>
      <c r="C95" s="62">
        <f>'Ace-SP&amp;L'!B55</f>
        <v>41.1</v>
      </c>
      <c r="D95" s="62">
        <f>'Ace-SP&amp;L'!C55</f>
        <v>48.57</v>
      </c>
      <c r="E95" s="62">
        <f>'Ace-SP&amp;L'!D55</f>
        <v>67.2</v>
      </c>
      <c r="F95" s="62">
        <f>'Ace-SP&amp;L'!E55</f>
        <v>63.88</v>
      </c>
      <c r="G95" s="62">
        <f>'Ace-SP&amp;L'!F55</f>
        <v>79.7</v>
      </c>
      <c r="H95" s="62">
        <f>'Ace-SP&amp;L'!G55</f>
        <v>96.2</v>
      </c>
      <c r="I95" s="62">
        <f>'Ace-SP&amp;L'!H55</f>
        <v>117.12</v>
      </c>
      <c r="J95" s="62">
        <f>'Ace-SP&amp;L'!I55</f>
        <v>144.84</v>
      </c>
      <c r="K95" s="62">
        <f>'Ace-SP&amp;L'!J55</f>
        <v>170.76</v>
      </c>
      <c r="L95" s="62">
        <f>'Ace-SP&amp;L'!K55</f>
        <v>261.08999999999997</v>
      </c>
      <c r="M95" s="62">
        <f>'Ace-SP&amp;L'!L55</f>
        <v>316.56</v>
      </c>
      <c r="N95" s="62">
        <f>'Ace-SP&amp;L'!M55</f>
        <v>234.87</v>
      </c>
      <c r="O95" s="62">
        <f>'Ace-SP&amp;L'!N55</f>
        <v>279.63</v>
      </c>
      <c r="P95" s="62">
        <f>'Ace-SP&amp;L'!O55</f>
        <v>1487.65</v>
      </c>
      <c r="Q95" s="62">
        <f>'Ace-SP&amp;L'!P55</f>
        <v>1476.69</v>
      </c>
      <c r="R95" s="62">
        <f>'Ace-SP&amp;L'!Q55</f>
        <v>1499.88</v>
      </c>
      <c r="S95" s="62">
        <f>'Ace-SP&amp;L'!R55</f>
        <v>1617.69</v>
      </c>
    </row>
    <row r="96" spans="1:19" s="60" customFormat="1" outlineLevel="1" x14ac:dyDescent="0.2">
      <c r="B96" s="417" t="s">
        <v>2362</v>
      </c>
      <c r="C96" s="62">
        <f>C97+C98+C99</f>
        <v>106.1</v>
      </c>
      <c r="D96" s="62">
        <f t="shared" ref="D96:S96" si="58">D97+D98+D99</f>
        <v>112.11999999999999</v>
      </c>
      <c r="E96" s="62">
        <f t="shared" si="58"/>
        <v>134.11000000000001</v>
      </c>
      <c r="F96" s="62">
        <f t="shared" si="58"/>
        <v>150.72</v>
      </c>
      <c r="G96" s="62">
        <f t="shared" si="58"/>
        <v>187.84</v>
      </c>
      <c r="H96" s="62">
        <f t="shared" si="58"/>
        <v>232.82</v>
      </c>
      <c r="I96" s="62">
        <f t="shared" si="58"/>
        <v>296.16000000000003</v>
      </c>
      <c r="J96" s="62">
        <f t="shared" si="58"/>
        <v>377.79</v>
      </c>
      <c r="K96" s="62">
        <f t="shared" si="58"/>
        <v>333.18</v>
      </c>
      <c r="L96" s="62">
        <f t="shared" si="58"/>
        <v>419.65999999999997</v>
      </c>
      <c r="M96" s="62">
        <f t="shared" si="58"/>
        <v>604.02</v>
      </c>
      <c r="N96" s="62">
        <f t="shared" si="58"/>
        <v>432.6</v>
      </c>
      <c r="O96" s="62">
        <f t="shared" si="58"/>
        <v>1075.1600000000001</v>
      </c>
      <c r="P96" s="62">
        <f t="shared" si="58"/>
        <v>2571.94</v>
      </c>
      <c r="Q96" s="62">
        <f t="shared" si="58"/>
        <v>2458.1999999999998</v>
      </c>
      <c r="R96" s="62">
        <f t="shared" si="58"/>
        <v>1730.1499999999999</v>
      </c>
      <c r="S96" s="62">
        <f t="shared" si="58"/>
        <v>1567.6100000000001</v>
      </c>
    </row>
    <row r="97" spans="1:30" s="60" customFormat="1" outlineLevel="1" x14ac:dyDescent="0.2">
      <c r="B97" s="299" t="str">
        <f>'Ace-SP&amp;L'!A84</f>
        <v>General and Administration Expenses</v>
      </c>
      <c r="C97" s="62">
        <f>'Ace-SP&amp;L'!B84</f>
        <v>14.49</v>
      </c>
      <c r="D97" s="62">
        <f>'Ace-SP&amp;L'!C84</f>
        <v>16.5</v>
      </c>
      <c r="E97" s="62">
        <f>'Ace-SP&amp;L'!D84</f>
        <v>20.16</v>
      </c>
      <c r="F97" s="62">
        <f>'Ace-SP&amp;L'!E84</f>
        <v>21.35</v>
      </c>
      <c r="G97" s="62">
        <f>'Ace-SP&amp;L'!F84</f>
        <v>18.059999999999999</v>
      </c>
      <c r="H97" s="62">
        <f>'Ace-SP&amp;L'!G84</f>
        <v>26.32</v>
      </c>
      <c r="I97" s="62">
        <f>'Ace-SP&amp;L'!H84</f>
        <v>31.39</v>
      </c>
      <c r="J97" s="62">
        <f>'Ace-SP&amp;L'!I84</f>
        <v>54.65</v>
      </c>
      <c r="K97" s="62">
        <f>'Ace-SP&amp;L'!J84</f>
        <v>44.59</v>
      </c>
      <c r="L97" s="62">
        <f>'Ace-SP&amp;L'!K84</f>
        <v>156.49</v>
      </c>
      <c r="M97" s="62">
        <f>'Ace-SP&amp;L'!L84</f>
        <v>216.06</v>
      </c>
      <c r="N97" s="62">
        <f>'Ace-SP&amp;L'!M84</f>
        <v>291.70999999999998</v>
      </c>
      <c r="O97" s="62">
        <f>'Ace-SP&amp;L'!N84</f>
        <v>441.71</v>
      </c>
      <c r="P97" s="62">
        <f>'Ace-SP&amp;L'!O84</f>
        <v>1525.97</v>
      </c>
      <c r="Q97" s="62">
        <f>'Ace-SP&amp;L'!P84</f>
        <v>1044.78</v>
      </c>
      <c r="R97" s="62">
        <f>'Ace-SP&amp;L'!Q84</f>
        <v>793.31</v>
      </c>
      <c r="S97" s="62">
        <f>'Ace-SP&amp;L'!R84</f>
        <v>840.12000000000012</v>
      </c>
    </row>
    <row r="98" spans="1:30" s="60" customFormat="1" outlineLevel="1" x14ac:dyDescent="0.2">
      <c r="B98" s="299" t="str">
        <f>'Ace-SP&amp;L'!A108</f>
        <v>Selling and Distribution Expenses</v>
      </c>
      <c r="C98" s="62">
        <f>'Ace-SP&amp;L'!B108</f>
        <v>79.77</v>
      </c>
      <c r="D98" s="62">
        <f>'Ace-SP&amp;L'!C108</f>
        <v>85.96</v>
      </c>
      <c r="E98" s="62">
        <f>'Ace-SP&amp;L'!D108</f>
        <v>97.65</v>
      </c>
      <c r="F98" s="62">
        <f>'Ace-SP&amp;L'!E108</f>
        <v>99.17</v>
      </c>
      <c r="G98" s="62">
        <f>'Ace-SP&amp;L'!F108</f>
        <v>153.9</v>
      </c>
      <c r="H98" s="62">
        <f>'Ace-SP&amp;L'!G108</f>
        <v>189.4</v>
      </c>
      <c r="I98" s="62">
        <f>'Ace-SP&amp;L'!H108</f>
        <v>250.04</v>
      </c>
      <c r="J98" s="62">
        <f>'Ace-SP&amp;L'!I108</f>
        <v>305.23</v>
      </c>
      <c r="K98" s="62">
        <f>'Ace-SP&amp;L'!J108</f>
        <v>224.3</v>
      </c>
      <c r="L98" s="62">
        <f>'Ace-SP&amp;L'!K108</f>
        <v>223.41</v>
      </c>
      <c r="M98" s="62">
        <f>'Ace-SP&amp;L'!L108</f>
        <v>289.22000000000003</v>
      </c>
      <c r="N98" s="62">
        <f>'Ace-SP&amp;L'!M108</f>
        <v>27.23</v>
      </c>
      <c r="O98" s="62">
        <f>'Ace-SP&amp;L'!N108</f>
        <v>49.51</v>
      </c>
      <c r="P98" s="62">
        <f>'Ace-SP&amp;L'!O108</f>
        <v>431.67</v>
      </c>
      <c r="Q98" s="62">
        <f>'Ace-SP&amp;L'!P108</f>
        <v>700.86</v>
      </c>
      <c r="R98" s="62">
        <f>'Ace-SP&amp;L'!Q108</f>
        <v>665.08</v>
      </c>
      <c r="S98" s="62">
        <f>'Ace-SP&amp;L'!R108</f>
        <v>550.96</v>
      </c>
    </row>
    <row r="99" spans="1:30" s="60" customFormat="1" outlineLevel="1" x14ac:dyDescent="0.2">
      <c r="B99" s="299" t="str">
        <f>'Ace-SP&amp;L'!A119</f>
        <v>Miscellaneous Expenses</v>
      </c>
      <c r="C99" s="62">
        <f>'Ace-SP&amp;L'!B119</f>
        <v>11.84</v>
      </c>
      <c r="D99" s="62">
        <f>'Ace-SP&amp;L'!C119</f>
        <v>9.66</v>
      </c>
      <c r="E99" s="62">
        <f>'Ace-SP&amp;L'!D119</f>
        <v>16.3</v>
      </c>
      <c r="F99" s="62">
        <f>'Ace-SP&amp;L'!E119</f>
        <v>30.2</v>
      </c>
      <c r="G99" s="62">
        <f>'Ace-SP&amp;L'!F119</f>
        <v>15.88</v>
      </c>
      <c r="H99" s="62">
        <f>'Ace-SP&amp;L'!G119</f>
        <v>17.100000000000001</v>
      </c>
      <c r="I99" s="62">
        <f>'Ace-SP&amp;L'!H119</f>
        <v>14.73</v>
      </c>
      <c r="J99" s="62">
        <f>'Ace-SP&amp;L'!I119</f>
        <v>17.91</v>
      </c>
      <c r="K99" s="62">
        <f>'Ace-SP&amp;L'!J119</f>
        <v>64.290000000000006</v>
      </c>
      <c r="L99" s="62">
        <f>'Ace-SP&amp;L'!K119</f>
        <v>39.76</v>
      </c>
      <c r="M99" s="62">
        <f>'Ace-SP&amp;L'!L119</f>
        <v>98.74</v>
      </c>
      <c r="N99" s="62">
        <f>'Ace-SP&amp;L'!M119</f>
        <v>113.66</v>
      </c>
      <c r="O99" s="62">
        <f>'Ace-SP&amp;L'!N119</f>
        <v>583.94000000000005</v>
      </c>
      <c r="P99" s="62">
        <f>'Ace-SP&amp;L'!O119</f>
        <v>614.29999999999995</v>
      </c>
      <c r="Q99" s="62">
        <f>'Ace-SP&amp;L'!P119</f>
        <v>712.56</v>
      </c>
      <c r="R99" s="62">
        <f>'Ace-SP&amp;L'!Q119</f>
        <v>271.76</v>
      </c>
      <c r="S99" s="62">
        <f>'Ace-SP&amp;L'!R119</f>
        <v>176.53</v>
      </c>
    </row>
    <row r="100" spans="1:30" outlineLevel="1" x14ac:dyDescent="0.2"/>
    <row r="101" spans="1:30" outlineLevel="1" x14ac:dyDescent="0.2">
      <c r="A101" s="38"/>
      <c r="B101" s="294" t="str">
        <f>B91</f>
        <v>Cost of sales</v>
      </c>
      <c r="C101" s="295">
        <f>C91/C$90</f>
        <v>0.70417411925480822</v>
      </c>
      <c r="D101" s="295">
        <f t="shared" ref="D101:S101" si="59">D91/D$90</f>
        <v>0.65142410898284131</v>
      </c>
      <c r="E101" s="295">
        <f t="shared" si="59"/>
        <v>0.6865257945467852</v>
      </c>
      <c r="F101" s="295">
        <f t="shared" si="59"/>
        <v>0.75901179112857942</v>
      </c>
      <c r="G101" s="295">
        <f t="shared" si="59"/>
        <v>0.79058189958827119</v>
      </c>
      <c r="H101" s="295">
        <f t="shared" si="59"/>
        <v>0.8087004046699845</v>
      </c>
      <c r="I101" s="295">
        <f t="shared" si="59"/>
        <v>0.80940434245236026</v>
      </c>
      <c r="J101" s="295">
        <f t="shared" si="59"/>
        <v>0.80567040975682302</v>
      </c>
      <c r="K101" s="295">
        <f t="shared" si="59"/>
        <v>0.68312037828864636</v>
      </c>
      <c r="L101" s="295">
        <f t="shared" si="59"/>
        <v>0.62260019181833803</v>
      </c>
      <c r="M101" s="295">
        <f t="shared" si="59"/>
        <v>0.59591782986568342</v>
      </c>
      <c r="N101" s="295">
        <f t="shared" si="59"/>
        <v>0.65833845208845221</v>
      </c>
      <c r="O101" s="295">
        <f t="shared" si="59"/>
        <v>0.52948551424264945</v>
      </c>
      <c r="P101" s="295">
        <f t="shared" si="59"/>
        <v>0.53301868343981429</v>
      </c>
      <c r="Q101" s="295">
        <f t="shared" si="59"/>
        <v>0.51730571778707612</v>
      </c>
      <c r="R101" s="295">
        <f t="shared" si="59"/>
        <v>0.58293187132728441</v>
      </c>
      <c r="S101" s="295">
        <f t="shared" si="59"/>
        <v>0.59793850868800202</v>
      </c>
    </row>
    <row r="102" spans="1:30" outlineLevel="1" x14ac:dyDescent="0.2">
      <c r="A102" s="38"/>
      <c r="B102" s="299" t="str">
        <f t="shared" ref="B102:B109" si="60">B92</f>
        <v>Cost of materials consumed and change in stock</v>
      </c>
      <c r="C102" s="295">
        <f t="shared" ref="C102:S109" si="61">C92/C$90</f>
        <v>0.59756024035852806</v>
      </c>
      <c r="D102" s="295">
        <f t="shared" si="61"/>
        <v>0.50599796091021498</v>
      </c>
      <c r="E102" s="295">
        <f t="shared" si="61"/>
        <v>0.56802503931858173</v>
      </c>
      <c r="F102" s="295">
        <f t="shared" si="61"/>
        <v>0.60676024705221787</v>
      </c>
      <c r="G102" s="295">
        <f t="shared" si="61"/>
        <v>0.63507209167619016</v>
      </c>
      <c r="H102" s="295">
        <f t="shared" si="61"/>
        <v>0.65915275129075768</v>
      </c>
      <c r="I102" s="295">
        <f t="shared" si="61"/>
        <v>0.68845117969340874</v>
      </c>
      <c r="J102" s="295">
        <f t="shared" si="61"/>
        <v>0.69486130735480034</v>
      </c>
      <c r="K102" s="295">
        <f t="shared" si="61"/>
        <v>0.47311232959404398</v>
      </c>
      <c r="L102" s="295">
        <f t="shared" si="61"/>
        <v>0.49709777745746464</v>
      </c>
      <c r="M102" s="295">
        <f t="shared" si="61"/>
        <v>0.46739092265823895</v>
      </c>
      <c r="N102" s="295">
        <f t="shared" si="61"/>
        <v>0.46008906633906638</v>
      </c>
      <c r="O102" s="295">
        <f t="shared" si="61"/>
        <v>0.37005883210969032</v>
      </c>
      <c r="P102" s="295">
        <f t="shared" si="61"/>
        <v>0.36031477259394057</v>
      </c>
      <c r="Q102" s="295">
        <f t="shared" si="61"/>
        <v>0.36896415940764948</v>
      </c>
      <c r="R102" s="295">
        <f t="shared" si="61"/>
        <v>0.42508919106320392</v>
      </c>
      <c r="S102" s="295">
        <f t="shared" si="61"/>
        <v>0.43789397684040993</v>
      </c>
    </row>
    <row r="103" spans="1:30" outlineLevel="1" x14ac:dyDescent="0.2">
      <c r="A103" s="38"/>
      <c r="B103" s="299" t="str">
        <f t="shared" si="60"/>
        <v>Other Manufacturing Expenses</v>
      </c>
      <c r="C103" s="295">
        <f t="shared" si="61"/>
        <v>8.3482385096163514E-2</v>
      </c>
      <c r="D103" s="295">
        <f t="shared" si="61"/>
        <v>0.11507841818694547</v>
      </c>
      <c r="E103" s="295">
        <f t="shared" si="61"/>
        <v>9.6902785779909364E-2</v>
      </c>
      <c r="F103" s="295">
        <f t="shared" si="61"/>
        <v>0.13619314991577766</v>
      </c>
      <c r="G103" s="295">
        <f t="shared" si="61"/>
        <v>0.13551043411556585</v>
      </c>
      <c r="H103" s="295">
        <f t="shared" si="61"/>
        <v>0.13147123122005674</v>
      </c>
      <c r="I103" s="295">
        <f t="shared" si="61"/>
        <v>0.10372355143979781</v>
      </c>
      <c r="J103" s="295">
        <f t="shared" si="61"/>
        <v>9.2053989737487907E-2</v>
      </c>
      <c r="K103" s="295">
        <f t="shared" si="61"/>
        <v>0.18021530258061272</v>
      </c>
      <c r="L103" s="295">
        <f t="shared" si="61"/>
        <v>9.9673465314698492E-2</v>
      </c>
      <c r="M103" s="295">
        <f t="shared" si="61"/>
        <v>9.8345184795013627E-2</v>
      </c>
      <c r="N103" s="295">
        <f t="shared" si="61"/>
        <v>0.15044021294021293</v>
      </c>
      <c r="O103" s="295">
        <f t="shared" si="61"/>
        <v>0.11920969097514048</v>
      </c>
      <c r="P103" s="295">
        <f t="shared" si="61"/>
        <v>0.12870200592182909</v>
      </c>
      <c r="Q103" s="295">
        <f t="shared" si="61"/>
        <v>0.10289465194131941</v>
      </c>
      <c r="R103" s="295">
        <f t="shared" si="61"/>
        <v>0.11274938311935657</v>
      </c>
      <c r="S103" s="295">
        <f t="shared" si="61"/>
        <v>0.1125628280247702</v>
      </c>
    </row>
    <row r="104" spans="1:30" outlineLevel="1" x14ac:dyDescent="0.2">
      <c r="A104" s="38"/>
      <c r="B104" s="299" t="str">
        <f t="shared" si="60"/>
        <v>Power &amp; Fuel Cost</v>
      </c>
      <c r="C104" s="295">
        <f t="shared" si="61"/>
        <v>2.3131493800116563E-2</v>
      </c>
      <c r="D104" s="295">
        <f t="shared" si="61"/>
        <v>3.0347729885680817E-2</v>
      </c>
      <c r="E104" s="295">
        <f t="shared" si="61"/>
        <v>2.1597969448294115E-2</v>
      </c>
      <c r="F104" s="295">
        <f t="shared" si="61"/>
        <v>1.6058394160583942E-2</v>
      </c>
      <c r="G104" s="295">
        <f t="shared" si="61"/>
        <v>1.9999373796515178E-2</v>
      </c>
      <c r="H104" s="295">
        <f t="shared" si="61"/>
        <v>1.8076422159170193E-2</v>
      </c>
      <c r="I104" s="295">
        <f t="shared" si="61"/>
        <v>1.7229611319153643E-2</v>
      </c>
      <c r="J104" s="295">
        <f t="shared" si="61"/>
        <v>1.8755112664534838E-2</v>
      </c>
      <c r="K104" s="295">
        <f t="shared" si="61"/>
        <v>2.9792746113989639E-2</v>
      </c>
      <c r="L104" s="295">
        <f t="shared" si="61"/>
        <v>2.5828949046175002E-2</v>
      </c>
      <c r="M104" s="295">
        <f t="shared" si="61"/>
        <v>3.0181722412430872E-2</v>
      </c>
      <c r="N104" s="295">
        <f t="shared" si="61"/>
        <v>4.7809172809172816E-2</v>
      </c>
      <c r="O104" s="295">
        <f t="shared" si="61"/>
        <v>4.0216991157818696E-2</v>
      </c>
      <c r="P104" s="295">
        <f t="shared" si="61"/>
        <v>4.4001904924044599E-2</v>
      </c>
      <c r="Q104" s="295">
        <f t="shared" si="61"/>
        <v>4.5446906438107296E-2</v>
      </c>
      <c r="R104" s="295">
        <f t="shared" si="61"/>
        <v>4.5093297144723883E-2</v>
      </c>
      <c r="S104" s="295">
        <f t="shared" si="61"/>
        <v>4.7481703822821818E-2</v>
      </c>
    </row>
    <row r="105" spans="1:30" outlineLevel="1" x14ac:dyDescent="0.2">
      <c r="A105" s="38"/>
      <c r="B105" s="47" t="str">
        <f t="shared" si="60"/>
        <v>Employee Cost</v>
      </c>
      <c r="C105" s="295">
        <f t="shared" si="61"/>
        <v>8.2598122952631692E-2</v>
      </c>
      <c r="D105" s="295">
        <f t="shared" si="61"/>
        <v>0.10536020304128071</v>
      </c>
      <c r="E105" s="295">
        <f t="shared" si="61"/>
        <v>0.10464192840125196</v>
      </c>
      <c r="F105" s="295">
        <f t="shared" si="61"/>
        <v>7.1734980348119037E-2</v>
      </c>
      <c r="G105" s="295">
        <f t="shared" si="61"/>
        <v>6.2385522175430912E-2</v>
      </c>
      <c r="H105" s="295">
        <f t="shared" si="61"/>
        <v>5.5932834085306291E-2</v>
      </c>
      <c r="I105" s="295">
        <f t="shared" si="61"/>
        <v>5.4013171244627275E-2</v>
      </c>
      <c r="J105" s="295">
        <f t="shared" si="61"/>
        <v>5.3855878634639698E-2</v>
      </c>
      <c r="K105" s="295">
        <f t="shared" si="61"/>
        <v>0.10737461642939786</v>
      </c>
      <c r="L105" s="295">
        <f t="shared" si="61"/>
        <v>0.14474523087499097</v>
      </c>
      <c r="M105" s="295">
        <f t="shared" si="61"/>
        <v>0.13895180405583357</v>
      </c>
      <c r="N105" s="295">
        <f t="shared" si="61"/>
        <v>0.12022420147420149</v>
      </c>
      <c r="O105" s="295">
        <f t="shared" si="61"/>
        <v>9.7114656627468404E-2</v>
      </c>
      <c r="P105" s="295">
        <f t="shared" si="61"/>
        <v>0.17112682699010498</v>
      </c>
      <c r="Q105" s="295">
        <f t="shared" si="61"/>
        <v>0.1811460598901119</v>
      </c>
      <c r="R105" s="295">
        <f t="shared" si="61"/>
        <v>0.19366759591509453</v>
      </c>
      <c r="S105" s="295">
        <f t="shared" si="61"/>
        <v>0.20419139606332409</v>
      </c>
    </row>
    <row r="106" spans="1:30" outlineLevel="1" x14ac:dyDescent="0.2">
      <c r="A106" s="38"/>
      <c r="B106" s="47" t="str">
        <f t="shared" si="60"/>
        <v>Selling, General and Administration Expenses</v>
      </c>
      <c r="C106" s="295">
        <f t="shared" si="61"/>
        <v>0.21322775779256015</v>
      </c>
      <c r="D106" s="295">
        <f t="shared" si="61"/>
        <v>0.24321568797587798</v>
      </c>
      <c r="E106" s="295">
        <f t="shared" si="61"/>
        <v>0.20883227705196281</v>
      </c>
      <c r="F106" s="295">
        <f t="shared" si="61"/>
        <v>0.16925322852330152</v>
      </c>
      <c r="G106" s="295">
        <f t="shared" si="61"/>
        <v>0.1470325782362979</v>
      </c>
      <c r="H106" s="295">
        <f t="shared" si="61"/>
        <v>0.13536676124470903</v>
      </c>
      <c r="I106" s="295">
        <f t="shared" si="61"/>
        <v>0.13658248630301242</v>
      </c>
      <c r="J106" s="295">
        <f t="shared" si="61"/>
        <v>0.14047371160853722</v>
      </c>
      <c r="K106" s="295">
        <f t="shared" si="61"/>
        <v>0.20950500528195584</v>
      </c>
      <c r="L106" s="295">
        <f t="shared" si="61"/>
        <v>0.23265457730667094</v>
      </c>
      <c r="M106" s="295">
        <f t="shared" si="61"/>
        <v>0.265130366078483</v>
      </c>
      <c r="N106" s="295">
        <f t="shared" si="61"/>
        <v>0.22143734643734647</v>
      </c>
      <c r="O106" s="295">
        <f t="shared" si="61"/>
        <v>0.37339982912988212</v>
      </c>
      <c r="P106" s="295">
        <f t="shared" si="61"/>
        <v>0.2958544895700807</v>
      </c>
      <c r="Q106" s="295">
        <f t="shared" si="61"/>
        <v>0.30154822232281187</v>
      </c>
      <c r="R106" s="295">
        <f t="shared" si="61"/>
        <v>0.22340053275762109</v>
      </c>
      <c r="S106" s="295">
        <f t="shared" si="61"/>
        <v>0.19787009524867402</v>
      </c>
    </row>
    <row r="107" spans="1:30" outlineLevel="1" x14ac:dyDescent="0.2">
      <c r="A107" s="38"/>
      <c r="B107" s="418" t="str">
        <f t="shared" si="60"/>
        <v>General and Administration Expenses</v>
      </c>
      <c r="C107" s="295">
        <f t="shared" si="61"/>
        <v>2.9120360135854822E-2</v>
      </c>
      <c r="D107" s="295">
        <f t="shared" si="61"/>
        <v>3.5792533460595674E-2</v>
      </c>
      <c r="E107" s="295">
        <f t="shared" si="61"/>
        <v>3.1392578520375587E-2</v>
      </c>
      <c r="F107" s="295">
        <f t="shared" si="61"/>
        <v>2.3975294778214487E-2</v>
      </c>
      <c r="G107" s="295">
        <f t="shared" si="61"/>
        <v>1.4136543669865522E-2</v>
      </c>
      <c r="H107" s="295">
        <f t="shared" si="61"/>
        <v>1.5303037350574445E-2</v>
      </c>
      <c r="I107" s="295">
        <f t="shared" si="61"/>
        <v>1.4476378461141139E-2</v>
      </c>
      <c r="J107" s="295">
        <f t="shared" si="61"/>
        <v>2.0320517587565999E-2</v>
      </c>
      <c r="K107" s="295">
        <f t="shared" si="61"/>
        <v>2.8038382212384933E-2</v>
      </c>
      <c r="L107" s="295">
        <f t="shared" si="61"/>
        <v>8.6756218850309638E-2</v>
      </c>
      <c r="M107" s="295">
        <f t="shared" si="61"/>
        <v>9.4838030023702932E-2</v>
      </c>
      <c r="N107" s="295">
        <f t="shared" si="61"/>
        <v>0.14931920556920555</v>
      </c>
      <c r="O107" s="295">
        <f t="shared" si="61"/>
        <v>0.15340455236891273</v>
      </c>
      <c r="P107" s="295">
        <f t="shared" si="61"/>
        <v>0.1755348396343834</v>
      </c>
      <c r="Q107" s="295">
        <f t="shared" si="61"/>
        <v>0.1281635146523584</v>
      </c>
      <c r="R107" s="295">
        <f t="shared" si="61"/>
        <v>0.10243382171600636</v>
      </c>
      <c r="S107" s="295">
        <f t="shared" si="61"/>
        <v>0.10604335543937334</v>
      </c>
    </row>
    <row r="108" spans="1:30" outlineLevel="1" x14ac:dyDescent="0.2">
      <c r="A108" s="38"/>
      <c r="B108" s="418" t="str">
        <f t="shared" si="60"/>
        <v>Selling and Distribution Expenses</v>
      </c>
      <c r="C108" s="295">
        <f t="shared" si="61"/>
        <v>0.1603127072489399</v>
      </c>
      <c r="D108" s="295">
        <f t="shared" si="61"/>
        <v>0.18646825310744267</v>
      </c>
      <c r="E108" s="295">
        <f t="shared" si="61"/>
        <v>0.15205780220806925</v>
      </c>
      <c r="F108" s="295">
        <f t="shared" si="61"/>
        <v>0.11136440202133634</v>
      </c>
      <c r="G108" s="295">
        <f t="shared" si="61"/>
        <v>0.12046589539270787</v>
      </c>
      <c r="H108" s="295">
        <f t="shared" si="61"/>
        <v>0.11012140099539514</v>
      </c>
      <c r="I108" s="295">
        <f t="shared" si="61"/>
        <v>0.11531295541330774</v>
      </c>
      <c r="J108" s="295">
        <f t="shared" si="61"/>
        <v>0.113493716070499</v>
      </c>
      <c r="K108" s="295">
        <f t="shared" si="61"/>
        <v>0.14104079682076565</v>
      </c>
      <c r="L108" s="295">
        <f t="shared" si="61"/>
        <v>0.12385588122785912</v>
      </c>
      <c r="M108" s="295">
        <f t="shared" si="61"/>
        <v>0.12695110174699326</v>
      </c>
      <c r="N108" s="295">
        <f t="shared" si="61"/>
        <v>1.393837018837019E-2</v>
      </c>
      <c r="O108" s="295">
        <f t="shared" si="61"/>
        <v>1.7194673853398994E-2</v>
      </c>
      <c r="P108" s="295">
        <f t="shared" si="61"/>
        <v>4.965571028589965E-2</v>
      </c>
      <c r="Q108" s="295">
        <f t="shared" si="61"/>
        <v>8.5974732363992334E-2</v>
      </c>
      <c r="R108" s="295">
        <f t="shared" si="61"/>
        <v>8.5876499914133833E-2</v>
      </c>
      <c r="S108" s="295">
        <f t="shared" si="61"/>
        <v>6.9544406885774804E-2</v>
      </c>
    </row>
    <row r="109" spans="1:30" s="60" customFormat="1" outlineLevel="1" x14ac:dyDescent="0.2">
      <c r="A109" s="38"/>
      <c r="B109" s="418" t="str">
        <f t="shared" si="60"/>
        <v>Miscellaneous Expenses</v>
      </c>
      <c r="C109" s="295">
        <f t="shared" si="61"/>
        <v>2.3794690407765429E-2</v>
      </c>
      <c r="D109" s="295">
        <f t="shared" si="61"/>
        <v>2.0954901407839649E-2</v>
      </c>
      <c r="E109" s="295">
        <f t="shared" si="61"/>
        <v>2.538189632351796E-2</v>
      </c>
      <c r="F109" s="295">
        <f t="shared" si="61"/>
        <v>3.3913531723750702E-2</v>
      </c>
      <c r="G109" s="295">
        <f t="shared" si="61"/>
        <v>1.2430139173724503E-2</v>
      </c>
      <c r="H109" s="295">
        <f t="shared" si="61"/>
        <v>9.9423228987394769E-3</v>
      </c>
      <c r="I109" s="295">
        <f t="shared" si="61"/>
        <v>6.7931524285635226E-3</v>
      </c>
      <c r="J109" s="295">
        <f t="shared" si="61"/>
        <v>6.6594779504722239E-3</v>
      </c>
      <c r="K109" s="295">
        <f t="shared" si="61"/>
        <v>4.042582624880528E-2</v>
      </c>
      <c r="L109" s="295">
        <f t="shared" si="61"/>
        <v>2.2042477228502208E-2</v>
      </c>
      <c r="M109" s="295">
        <f t="shared" si="61"/>
        <v>4.3341234307786851E-2</v>
      </c>
      <c r="N109" s="295">
        <f t="shared" si="61"/>
        <v>5.8179770679770683E-2</v>
      </c>
      <c r="O109" s="295">
        <f t="shared" si="61"/>
        <v>0.2028006029075704</v>
      </c>
      <c r="P109" s="295">
        <f t="shared" si="61"/>
        <v>7.0663939649797655E-2</v>
      </c>
      <c r="Q109" s="295">
        <f t="shared" si="61"/>
        <v>8.7409975306461163E-2</v>
      </c>
      <c r="R109" s="295">
        <f t="shared" si="61"/>
        <v>3.5090211127480918E-2</v>
      </c>
      <c r="S109" s="295">
        <f t="shared" si="61"/>
        <v>2.2282332923525893E-2</v>
      </c>
    </row>
    <row r="110" spans="1:30" s="60" customFormat="1" outlineLevel="1" x14ac:dyDescent="0.2">
      <c r="A110" s="38"/>
      <c r="B110" s="39"/>
      <c r="C110" s="39"/>
      <c r="D110" s="39"/>
      <c r="E110" s="39"/>
      <c r="F110" s="39"/>
      <c r="G110" s="39"/>
      <c r="H110" s="39"/>
      <c r="I110" s="39"/>
      <c r="J110" s="39"/>
      <c r="K110" s="39"/>
      <c r="L110" s="39"/>
      <c r="M110" s="39"/>
      <c r="N110" s="39"/>
      <c r="O110" s="39"/>
      <c r="P110" s="39"/>
      <c r="Q110" s="39"/>
      <c r="R110" s="39"/>
      <c r="S110" s="39"/>
      <c r="Y110" s="414" t="e">
        <f t="shared" ref="Y110:Y116" si="62">AVERAGE(D110:S110)</f>
        <v>#DIV/0!</v>
      </c>
      <c r="Z110" s="414" t="e">
        <f t="shared" ref="Z110:Z116" si="63">MEDIAN(D110:S110)</f>
        <v>#NUM!</v>
      </c>
      <c r="AA110" s="414" t="e">
        <f t="shared" ref="AA110:AA116" si="64">STDEV(D110:S110)</f>
        <v>#DIV/0!</v>
      </c>
      <c r="AB110" s="414" t="e">
        <f t="shared" ref="AB110:AB116" si="65">AA110/Y110</f>
        <v>#DIV/0!</v>
      </c>
      <c r="AC110" s="414">
        <f t="shared" ref="AC110:AC116" si="66">MAX(D110:S110)</f>
        <v>0</v>
      </c>
      <c r="AD110" s="414">
        <f t="shared" ref="AD110:AD116" si="67">MIN(D110:S110)</f>
        <v>0</v>
      </c>
    </row>
    <row r="111" spans="1:30" outlineLevel="1" x14ac:dyDescent="0.2">
      <c r="A111" s="49" t="s">
        <v>1772</v>
      </c>
      <c r="B111" s="50"/>
      <c r="C111" s="50"/>
      <c r="D111" s="50"/>
      <c r="E111" s="50"/>
      <c r="F111" s="50"/>
      <c r="G111" s="50"/>
      <c r="H111" s="50"/>
      <c r="I111" s="50"/>
      <c r="J111" s="50"/>
      <c r="K111" s="50"/>
      <c r="L111" s="50"/>
      <c r="M111" s="50"/>
      <c r="N111" s="50"/>
      <c r="O111" s="50"/>
      <c r="P111" s="50"/>
      <c r="Q111" s="50"/>
      <c r="R111" s="50"/>
      <c r="S111" s="50"/>
      <c r="Y111" s="414" t="e">
        <f t="shared" si="62"/>
        <v>#DIV/0!</v>
      </c>
      <c r="Z111" s="414" t="e">
        <f t="shared" si="63"/>
        <v>#NUM!</v>
      </c>
      <c r="AA111" s="414" t="e">
        <f t="shared" si="64"/>
        <v>#DIV/0!</v>
      </c>
      <c r="AB111" s="414" t="e">
        <f t="shared" si="65"/>
        <v>#DIV/0!</v>
      </c>
      <c r="AC111" s="414">
        <f t="shared" si="66"/>
        <v>0</v>
      </c>
      <c r="AD111" s="414">
        <f t="shared" si="67"/>
        <v>0</v>
      </c>
    </row>
    <row r="112" spans="1:30" outlineLevel="1" x14ac:dyDescent="0.2">
      <c r="A112" s="298"/>
      <c r="B112" s="52" t="str">
        <f>B90</f>
        <v>Operating expenditure ex depreciation</v>
      </c>
      <c r="C112" s="34">
        <f>C90/C$30</f>
        <v>0.71448673951438046</v>
      </c>
      <c r="D112" s="34">
        <f t="shared" ref="D112:S112" si="68">D90/D$30</f>
        <v>0.63636614624314969</v>
      </c>
      <c r="E112" s="34">
        <f t="shared" si="68"/>
        <v>0.68323173002244852</v>
      </c>
      <c r="F112" s="34">
        <f t="shared" si="68"/>
        <v>0.73994366290809077</v>
      </c>
      <c r="G112" s="34">
        <f t="shared" si="68"/>
        <v>0.7602866086625325</v>
      </c>
      <c r="H112" s="34">
        <f t="shared" si="68"/>
        <v>0.76580776440520248</v>
      </c>
      <c r="I112" s="34">
        <f t="shared" si="68"/>
        <v>0.68857591972182086</v>
      </c>
      <c r="J112" s="34">
        <f t="shared" si="68"/>
        <v>0.69645608628659472</v>
      </c>
      <c r="K112" s="34">
        <f t="shared" si="68"/>
        <v>0.6398364923094253</v>
      </c>
      <c r="L112" s="34">
        <f t="shared" si="68"/>
        <v>0.5804503197031764</v>
      </c>
      <c r="M112" s="34">
        <f t="shared" si="68"/>
        <v>0.56734303559154886</v>
      </c>
      <c r="N112" s="34">
        <f t="shared" si="68"/>
        <v>0.8032432343532856</v>
      </c>
      <c r="O112" s="34">
        <f t="shared" si="68"/>
        <v>1.0178839715920942</v>
      </c>
      <c r="P112" s="34">
        <f t="shared" si="68"/>
        <v>1.0828081171435548</v>
      </c>
      <c r="Q112" s="34">
        <f t="shared" si="68"/>
        <v>1.0541388754548535</v>
      </c>
      <c r="R112" s="34">
        <f t="shared" si="68"/>
        <v>1.00789306555474</v>
      </c>
      <c r="S112" s="34">
        <f t="shared" si="68"/>
        <v>0.99982079395848478</v>
      </c>
      <c r="Y112" s="414">
        <f t="shared" si="62"/>
        <v>0.79525536399443764</v>
      </c>
      <c r="Z112" s="414">
        <f t="shared" si="63"/>
        <v>0.75011513578531164</v>
      </c>
      <c r="AA112" s="414">
        <f t="shared" si="64"/>
        <v>0.17752424608325582</v>
      </c>
      <c r="AB112" s="414">
        <f t="shared" si="65"/>
        <v>0.22322923443305123</v>
      </c>
      <c r="AC112" s="414">
        <f t="shared" si="66"/>
        <v>1.0828081171435548</v>
      </c>
      <c r="AD112" s="414">
        <f t="shared" si="67"/>
        <v>0.56734303559154886</v>
      </c>
    </row>
    <row r="113" spans="1:30" outlineLevel="1" x14ac:dyDescent="0.2">
      <c r="A113" s="410"/>
      <c r="B113" s="321" t="str">
        <f t="shared" ref="B113:B121" si="69">B91</f>
        <v>Cost of sales</v>
      </c>
      <c r="C113" s="34">
        <f t="shared" ref="C113:S121" si="70">C91/C$30</f>
        <v>0.5031230705167784</v>
      </c>
      <c r="D113" s="34">
        <f t="shared" si="70"/>
        <v>0.41454424980328825</v>
      </c>
      <c r="E113" s="34">
        <f t="shared" si="70"/>
        <v>0.46905620631323619</v>
      </c>
      <c r="F113" s="34">
        <f t="shared" si="70"/>
        <v>0.56162596491811179</v>
      </c>
      <c r="G113" s="34">
        <f t="shared" si="70"/>
        <v>0.60106883130794941</v>
      </c>
      <c r="H113" s="34">
        <f t="shared" si="70"/>
        <v>0.61930904897390338</v>
      </c>
      <c r="I113" s="34">
        <f t="shared" si="70"/>
        <v>0.55733633953096962</v>
      </c>
      <c r="J113" s="34">
        <f t="shared" si="70"/>
        <v>0.56111406041615408</v>
      </c>
      <c r="K113" s="34">
        <f t="shared" si="70"/>
        <v>0.43708534666929522</v>
      </c>
      <c r="L113" s="34">
        <f t="shared" si="70"/>
        <v>0.36138848038821325</v>
      </c>
      <c r="M113" s="34">
        <f t="shared" si="70"/>
        <v>0.338089830559125</v>
      </c>
      <c r="N113" s="34">
        <f t="shared" si="70"/>
        <v>0.52880590755466383</v>
      </c>
      <c r="O113" s="34">
        <f t="shared" si="70"/>
        <v>0.53895481813779045</v>
      </c>
      <c r="P113" s="34">
        <f t="shared" si="70"/>
        <v>0.57715695701780179</v>
      </c>
      <c r="Q113" s="34">
        <f t="shared" si="70"/>
        <v>0.54531206761443429</v>
      </c>
      <c r="R113" s="34">
        <f t="shared" si="70"/>
        <v>0.58753299080161792</v>
      </c>
      <c r="S113" s="34">
        <f t="shared" si="70"/>
        <v>0.59783135449479052</v>
      </c>
      <c r="Y113" s="414">
        <f t="shared" si="62"/>
        <v>0.5185132784063341</v>
      </c>
      <c r="Z113" s="414">
        <f t="shared" si="63"/>
        <v>0.55132420357270195</v>
      </c>
      <c r="AA113" s="414">
        <f t="shared" si="64"/>
        <v>8.7566731719433688E-2</v>
      </c>
      <c r="AB113" s="414">
        <f t="shared" si="65"/>
        <v>0.16888040358112452</v>
      </c>
      <c r="AC113" s="414">
        <f t="shared" si="66"/>
        <v>0.61930904897390338</v>
      </c>
      <c r="AD113" s="414">
        <f t="shared" si="67"/>
        <v>0.338089830559125</v>
      </c>
    </row>
    <row r="114" spans="1:30" outlineLevel="1" x14ac:dyDescent="0.2">
      <c r="A114" s="410"/>
      <c r="B114" s="418" t="str">
        <f t="shared" si="69"/>
        <v>Cost of materials consumed and change in stock</v>
      </c>
      <c r="C114" s="34">
        <f t="shared" si="70"/>
        <v>0.42694886779719426</v>
      </c>
      <c r="D114" s="34">
        <f t="shared" si="70"/>
        <v>0.32199997239132533</v>
      </c>
      <c r="E114" s="34">
        <f t="shared" si="70"/>
        <v>0.38809273030970398</v>
      </c>
      <c r="F114" s="34">
        <f t="shared" si="70"/>
        <v>0.44896839971083619</v>
      </c>
      <c r="G114" s="34">
        <f t="shared" si="70"/>
        <v>0.48283680683671154</v>
      </c>
      <c r="H114" s="34">
        <f t="shared" si="70"/>
        <v>0.50478429486751364</v>
      </c>
      <c r="I114" s="34">
        <f t="shared" si="70"/>
        <v>0.47405090424096152</v>
      </c>
      <c r="J114" s="34">
        <f t="shared" si="70"/>
        <v>0.48394038663231081</v>
      </c>
      <c r="K114" s="34">
        <f t="shared" si="70"/>
        <v>0.3027145334357938</v>
      </c>
      <c r="L114" s="34">
        <f t="shared" si="70"/>
        <v>0.28854056384892379</v>
      </c>
      <c r="M114" s="34">
        <f t="shared" si="70"/>
        <v>0.26517098486886015</v>
      </c>
      <c r="N114" s="34">
        <f t="shared" si="70"/>
        <v>0.36956342973677508</v>
      </c>
      <c r="O114" s="34">
        <f t="shared" si="70"/>
        <v>0.37667695375054361</v>
      </c>
      <c r="P114" s="34">
        <f t="shared" si="70"/>
        <v>0.39015176049145289</v>
      </c>
      <c r="Q114" s="34">
        <f t="shared" si="70"/>
        <v>0.3889394640811249</v>
      </c>
      <c r="R114" s="34">
        <f t="shared" si="70"/>
        <v>0.42844444791487718</v>
      </c>
      <c r="S114" s="34">
        <f t="shared" si="70"/>
        <v>0.43781550359421695</v>
      </c>
      <c r="Y114" s="414">
        <f t="shared" si="62"/>
        <v>0.39704319604449567</v>
      </c>
      <c r="Z114" s="414">
        <f t="shared" si="63"/>
        <v>0.38954561228628892</v>
      </c>
      <c r="AA114" s="414">
        <f t="shared" si="64"/>
        <v>7.4319275738059465E-2</v>
      </c>
      <c r="AB114" s="414">
        <f t="shared" si="65"/>
        <v>0.18718183935263982</v>
      </c>
      <c r="AC114" s="414">
        <f t="shared" si="66"/>
        <v>0.50478429486751364</v>
      </c>
      <c r="AD114" s="414">
        <f t="shared" si="67"/>
        <v>0.26517098486886015</v>
      </c>
    </row>
    <row r="115" spans="1:30" outlineLevel="1" x14ac:dyDescent="0.2">
      <c r="A115" s="410"/>
      <c r="B115" s="418" t="str">
        <f t="shared" si="69"/>
        <v>Other Manufacturing Expenses</v>
      </c>
      <c r="C115" s="34">
        <f t="shared" si="70"/>
        <v>5.9647057134241781E-2</v>
      </c>
      <c r="D115" s="34">
        <f t="shared" si="70"/>
        <v>7.3232009497384079E-2</v>
      </c>
      <c r="E115" s="34">
        <f t="shared" si="70"/>
        <v>6.62070579724022E-2</v>
      </c>
      <c r="F115" s="34">
        <f t="shared" si="70"/>
        <v>0.10077525821167124</v>
      </c>
      <c r="G115" s="34">
        <f t="shared" si="70"/>
        <v>0.10302676839211111</v>
      </c>
      <c r="H115" s="34">
        <f t="shared" si="70"/>
        <v>0.10068168966423112</v>
      </c>
      <c r="I115" s="34">
        <f t="shared" si="70"/>
        <v>7.1421539829472372E-2</v>
      </c>
      <c r="J115" s="34">
        <f t="shared" si="70"/>
        <v>6.4111561419637184E-2</v>
      </c>
      <c r="K115" s="34">
        <f t="shared" si="70"/>
        <v>0.11530832706366098</v>
      </c>
      <c r="L115" s="34">
        <f t="shared" si="70"/>
        <v>5.7855494807840205E-2</v>
      </c>
      <c r="M115" s="34">
        <f t="shared" si="70"/>
        <v>5.5795455677414861E-2</v>
      </c>
      <c r="N115" s="34">
        <f t="shared" si="70"/>
        <v>0.12084008321889364</v>
      </c>
      <c r="O115" s="34">
        <f t="shared" si="70"/>
        <v>0.12134163370204222</v>
      </c>
      <c r="P115" s="34">
        <f t="shared" si="70"/>
        <v>0.13935957670481439</v>
      </c>
      <c r="Q115" s="34">
        <f t="shared" si="70"/>
        <v>0.108465252687741</v>
      </c>
      <c r="R115" s="34">
        <f t="shared" si="70"/>
        <v>0.11363932139157414</v>
      </c>
      <c r="S115" s="34">
        <f t="shared" si="70"/>
        <v>0.11254265608593812</v>
      </c>
      <c r="Y115" s="414">
        <f t="shared" si="62"/>
        <v>9.5287730395426803E-2</v>
      </c>
      <c r="Z115" s="414">
        <f t="shared" si="63"/>
        <v>0.10190101330189118</v>
      </c>
      <c r="AA115" s="414">
        <f t="shared" si="64"/>
        <v>2.6377569226661061E-2</v>
      </c>
      <c r="AB115" s="414">
        <f t="shared" si="65"/>
        <v>0.27682020672754964</v>
      </c>
      <c r="AC115" s="414">
        <f t="shared" si="66"/>
        <v>0.13935957670481439</v>
      </c>
      <c r="AD115" s="414">
        <f t="shared" si="67"/>
        <v>5.5795455677414861E-2</v>
      </c>
    </row>
    <row r="116" spans="1:30" outlineLevel="1" x14ac:dyDescent="0.2">
      <c r="A116" s="410"/>
      <c r="B116" s="418" t="str">
        <f t="shared" si="69"/>
        <v>Power &amp; Fuel Cost</v>
      </c>
      <c r="C116" s="34">
        <f t="shared" si="70"/>
        <v>1.6527145585342389E-2</v>
      </c>
      <c r="D116" s="34">
        <f t="shared" si="70"/>
        <v>1.9312267914578761E-2</v>
      </c>
      <c r="E116" s="34">
        <f t="shared" si="70"/>
        <v>1.4756418031129977E-2</v>
      </c>
      <c r="F116" s="34">
        <f t="shared" si="70"/>
        <v>1.1882306995604377E-2</v>
      </c>
      <c r="G116" s="34">
        <f t="shared" si="70"/>
        <v>1.5205256079126843E-2</v>
      </c>
      <c r="H116" s="34">
        <f t="shared" si="70"/>
        <v>1.3843064442158789E-2</v>
      </c>
      <c r="I116" s="34">
        <f t="shared" si="70"/>
        <v>1.1863895460535717E-2</v>
      </c>
      <c r="J116" s="34">
        <f t="shared" si="70"/>
        <v>1.3062112364206083E-2</v>
      </c>
      <c r="K116" s="34">
        <f t="shared" si="70"/>
        <v>1.9062486169840395E-2</v>
      </c>
      <c r="L116" s="34">
        <f t="shared" si="70"/>
        <v>1.4992421731449332E-2</v>
      </c>
      <c r="M116" s="34">
        <f t="shared" si="70"/>
        <v>1.7123390012850015E-2</v>
      </c>
      <c r="N116" s="34">
        <f t="shared" si="70"/>
        <v>3.8402394598995131E-2</v>
      </c>
      <c r="O116" s="34">
        <f t="shared" si="70"/>
        <v>4.0936230685204626E-2</v>
      </c>
      <c r="P116" s="34">
        <f t="shared" si="70"/>
        <v>4.7645619821534445E-2</v>
      </c>
      <c r="Q116" s="34">
        <f t="shared" si="70"/>
        <v>4.7907350845568367E-2</v>
      </c>
      <c r="R116" s="34">
        <f t="shared" si="70"/>
        <v>4.5449221495166559E-2</v>
      </c>
      <c r="S116" s="34">
        <f t="shared" si="70"/>
        <v>4.7473194814635328E-2</v>
      </c>
      <c r="Y116" s="414">
        <f t="shared" si="62"/>
        <v>2.6182351966411548E-2</v>
      </c>
      <c r="Z116" s="414">
        <f t="shared" si="63"/>
        <v>1.8092938091345205E-2</v>
      </c>
      <c r="AA116" s="414">
        <f t="shared" si="64"/>
        <v>1.5087064513310901E-2</v>
      </c>
      <c r="AB116" s="414">
        <f t="shared" si="65"/>
        <v>0.57623029942709447</v>
      </c>
      <c r="AC116" s="414">
        <f t="shared" si="66"/>
        <v>4.7907350845568367E-2</v>
      </c>
      <c r="AD116" s="414">
        <f t="shared" si="67"/>
        <v>1.1863895460535717E-2</v>
      </c>
    </row>
    <row r="117" spans="1:30" outlineLevel="1" x14ac:dyDescent="0.2">
      <c r="A117" s="410"/>
      <c r="B117" s="417" t="str">
        <f t="shared" si="69"/>
        <v>Employee Cost</v>
      </c>
      <c r="C117" s="34">
        <f t="shared" si="70"/>
        <v>5.9015263558433735E-2</v>
      </c>
      <c r="D117" s="34">
        <f t="shared" si="70"/>
        <v>6.7047666376775589E-2</v>
      </c>
      <c r="E117" s="34">
        <f t="shared" si="70"/>
        <v>7.1494685774472572E-2</v>
      </c>
      <c r="F117" s="34">
        <f t="shared" si="70"/>
        <v>5.3079844117427111E-2</v>
      </c>
      <c r="G117" s="34">
        <f t="shared" si="70"/>
        <v>4.7430877084399581E-2</v>
      </c>
      <c r="H117" s="34">
        <f t="shared" si="70"/>
        <v>4.2833798627715518E-2</v>
      </c>
      <c r="I117" s="34">
        <f t="shared" si="70"/>
        <v>3.7192169066861437E-2</v>
      </c>
      <c r="J117" s="34">
        <f t="shared" si="70"/>
        <v>3.7508254457406999E-2</v>
      </c>
      <c r="K117" s="34">
        <f t="shared" si="70"/>
        <v>6.8702197939255916E-2</v>
      </c>
      <c r="L117" s="34">
        <f t="shared" si="70"/>
        <v>8.4017415536898593E-2</v>
      </c>
      <c r="M117" s="34">
        <f t="shared" si="70"/>
        <v>7.8833338313958709E-2</v>
      </c>
      <c r="N117" s="34">
        <f t="shared" si="70"/>
        <v>9.656927643967865E-2</v>
      </c>
      <c r="O117" s="34">
        <f t="shared" si="70"/>
        <v>9.8851452387770031E-2</v>
      </c>
      <c r="P117" s="34">
        <f t="shared" si="70"/>
        <v>0.18529751732590644</v>
      </c>
      <c r="Q117" s="34">
        <f t="shared" si="70"/>
        <v>0.1909531038656401</v>
      </c>
      <c r="R117" s="34">
        <f t="shared" si="70"/>
        <v>0.19519622694548125</v>
      </c>
      <c r="S117" s="34">
        <f t="shared" si="70"/>
        <v>0.20415480373152411</v>
      </c>
    </row>
    <row r="118" spans="1:30" outlineLevel="1" x14ac:dyDescent="0.2">
      <c r="A118" s="410"/>
      <c r="B118" s="417" t="str">
        <f t="shared" si="69"/>
        <v>Selling, General and Administration Expenses</v>
      </c>
      <c r="C118" s="34">
        <f t="shared" si="70"/>
        <v>0.15234840543916833</v>
      </c>
      <c r="D118" s="34">
        <f t="shared" si="70"/>
        <v>0.15477423006308583</v>
      </c>
      <c r="E118" s="34">
        <f t="shared" si="70"/>
        <v>0.14268083793473985</v>
      </c>
      <c r="F118" s="34">
        <f t="shared" si="70"/>
        <v>0.12523785387255187</v>
      </c>
      <c r="G118" s="34">
        <f t="shared" si="70"/>
        <v>0.11178690027018341</v>
      </c>
      <c r="H118" s="34">
        <f t="shared" si="70"/>
        <v>0.10366491680358343</v>
      </c>
      <c r="I118" s="34">
        <f t="shared" si="70"/>
        <v>9.4047411123989774E-2</v>
      </c>
      <c r="J118" s="34">
        <f t="shared" si="70"/>
        <v>9.7833771413033621E-2</v>
      </c>
      <c r="K118" s="34">
        <f t="shared" si="70"/>
        <v>0.13404894770087425</v>
      </c>
      <c r="L118" s="34">
        <f t="shared" si="70"/>
        <v>0.13504442377806453</v>
      </c>
      <c r="M118" s="34">
        <f t="shared" si="70"/>
        <v>0.15041986671846516</v>
      </c>
      <c r="N118" s="34">
        <f t="shared" si="70"/>
        <v>0.17786805035894318</v>
      </c>
      <c r="O118" s="34">
        <f t="shared" si="70"/>
        <v>0.38007770106653377</v>
      </c>
      <c r="P118" s="34">
        <f t="shared" si="70"/>
        <v>0.32035364279984657</v>
      </c>
      <c r="Q118" s="34">
        <f t="shared" si="70"/>
        <v>0.31787370397477904</v>
      </c>
      <c r="R118" s="34">
        <f t="shared" si="70"/>
        <v>0.22516384780764084</v>
      </c>
      <c r="S118" s="34">
        <f t="shared" si="70"/>
        <v>0.19783463573217028</v>
      </c>
    </row>
    <row r="119" spans="1:30" s="60" customFormat="1" outlineLevel="1" x14ac:dyDescent="0.2">
      <c r="A119" s="410"/>
      <c r="B119" s="419" t="str">
        <f t="shared" si="69"/>
        <v>General and Administration Expenses</v>
      </c>
      <c r="C119" s="34">
        <f t="shared" si="70"/>
        <v>2.0806111166951455E-2</v>
      </c>
      <c r="D119" s="34">
        <f t="shared" si="70"/>
        <v>2.2777156582598254E-2</v>
      </c>
      <c r="E119" s="34">
        <f t="shared" si="70"/>
        <v>2.1448405732341771E-2</v>
      </c>
      <c r="F119" s="34">
        <f t="shared" si="70"/>
        <v>1.774036743749325E-2</v>
      </c>
      <c r="G119" s="34">
        <f t="shared" si="70"/>
        <v>1.0747824844971849E-2</v>
      </c>
      <c r="H119" s="34">
        <f t="shared" si="70"/>
        <v>1.1719184822052729E-2</v>
      </c>
      <c r="I119" s="34">
        <f t="shared" si="70"/>
        <v>9.968085613121418E-3</v>
      </c>
      <c r="J119" s="34">
        <f t="shared" si="70"/>
        <v>1.4152348150354131E-2</v>
      </c>
      <c r="K119" s="34">
        <f t="shared" si="70"/>
        <v>1.793998012480336E-2</v>
      </c>
      <c r="L119" s="34">
        <f t="shared" si="70"/>
        <v>5.0357674967900966E-2</v>
      </c>
      <c r="M119" s="34">
        <f t="shared" si="70"/>
        <v>5.3805695843170069E-2</v>
      </c>
      <c r="N119" s="34">
        <f t="shared" si="70"/>
        <v>0.11993964163247181</v>
      </c>
      <c r="O119" s="34">
        <f t="shared" si="70"/>
        <v>0.15614803502557631</v>
      </c>
      <c r="P119" s="34">
        <f t="shared" si="70"/>
        <v>0.19007054919760252</v>
      </c>
      <c r="Q119" s="34">
        <f t="shared" si="70"/>
        <v>0.13510214320997871</v>
      </c>
      <c r="R119" s="34">
        <f t="shared" si="70"/>
        <v>0.10324233858583334</v>
      </c>
      <c r="S119" s="34">
        <f t="shared" si="70"/>
        <v>0.10602435182941605</v>
      </c>
    </row>
    <row r="120" spans="1:30" outlineLevel="1" x14ac:dyDescent="0.2">
      <c r="A120" s="410"/>
      <c r="B120" s="419" t="str">
        <f t="shared" si="69"/>
        <v>Selling and Distribution Expenses</v>
      </c>
      <c r="C120" s="34">
        <f t="shared" si="70"/>
        <v>0.11454130350501845</v>
      </c>
      <c r="D120" s="34">
        <f t="shared" si="70"/>
        <v>0.1186620836266755</v>
      </c>
      <c r="E120" s="34">
        <f t="shared" si="70"/>
        <v>0.10389071526603046</v>
      </c>
      <c r="F120" s="34">
        <f t="shared" si="70"/>
        <v>8.2403383549236792E-2</v>
      </c>
      <c r="G120" s="34">
        <f t="shared" si="70"/>
        <v>9.1588607067617261E-2</v>
      </c>
      <c r="H120" s="34">
        <f t="shared" si="70"/>
        <v>8.4331823909452389E-2</v>
      </c>
      <c r="I120" s="34">
        <f t="shared" si="70"/>
        <v>7.9401724329559706E-2</v>
      </c>
      <c r="J120" s="34">
        <f t="shared" si="70"/>
        <v>7.904338931258173E-2</v>
      </c>
      <c r="K120" s="34">
        <f t="shared" si="70"/>
        <v>9.0243048710325041E-2</v>
      </c>
      <c r="L120" s="34">
        <f t="shared" si="70"/>
        <v>7.1892185855829474E-2</v>
      </c>
      <c r="M120" s="34">
        <f t="shared" si="70"/>
        <v>7.202482343683074E-2</v>
      </c>
      <c r="N120" s="34">
        <f t="shared" si="70"/>
        <v>1.1195901551719884E-2</v>
      </c>
      <c r="O120" s="34">
        <f t="shared" si="70"/>
        <v>1.7502182912128506E-2</v>
      </c>
      <c r="P120" s="34">
        <f t="shared" si="70"/>
        <v>5.3767606160100845E-2</v>
      </c>
      <c r="Q120" s="34">
        <f t="shared" si="70"/>
        <v>9.0629307691710875E-2</v>
      </c>
      <c r="R120" s="34">
        <f t="shared" si="70"/>
        <v>8.6554328757567717E-2</v>
      </c>
      <c r="S120" s="34">
        <f t="shared" si="70"/>
        <v>6.9531944107907279E-2</v>
      </c>
      <c r="Y120" s="414"/>
      <c r="Z120" s="414"/>
      <c r="AA120" s="414"/>
      <c r="AB120" s="414"/>
      <c r="AC120" s="414"/>
      <c r="AD120" s="414"/>
    </row>
    <row r="121" spans="1:30" outlineLevel="1" x14ac:dyDescent="0.2">
      <c r="A121" s="410"/>
      <c r="B121" s="419" t="str">
        <f t="shared" si="69"/>
        <v>Miscellaneous Expenses</v>
      </c>
      <c r="C121" s="34">
        <f t="shared" si="70"/>
        <v>1.7000990767198427E-2</v>
      </c>
      <c r="D121" s="34">
        <f t="shared" si="70"/>
        <v>1.3334989853812068E-2</v>
      </c>
      <c r="E121" s="34">
        <f t="shared" si="70"/>
        <v>1.7341716936367605E-2</v>
      </c>
      <c r="F121" s="34">
        <f t="shared" si="70"/>
        <v>2.5094102885821829E-2</v>
      </c>
      <c r="G121" s="34">
        <f t="shared" si="70"/>
        <v>9.4504683575942963E-3</v>
      </c>
      <c r="H121" s="34">
        <f t="shared" si="70"/>
        <v>7.6139080720783311E-3</v>
      </c>
      <c r="I121" s="34">
        <f t="shared" si="70"/>
        <v>4.6776011813086486E-3</v>
      </c>
      <c r="J121" s="34">
        <f t="shared" si="70"/>
        <v>4.6380339500977589E-3</v>
      </c>
      <c r="K121" s="34">
        <f t="shared" si="70"/>
        <v>2.5865918865745862E-2</v>
      </c>
      <c r="L121" s="34">
        <f t="shared" si="70"/>
        <v>1.2794562954334093E-2</v>
      </c>
      <c r="M121" s="34">
        <f t="shared" si="70"/>
        <v>2.4589347438464373E-2</v>
      </c>
      <c r="N121" s="34">
        <f t="shared" si="70"/>
        <v>4.6732507174751456E-2</v>
      </c>
      <c r="O121" s="34">
        <f t="shared" si="70"/>
        <v>0.20642748312882894</v>
      </c>
      <c r="P121" s="34">
        <f t="shared" si="70"/>
        <v>7.6515487442143176E-2</v>
      </c>
      <c r="Q121" s="34">
        <f t="shared" si="70"/>
        <v>9.2142253073089472E-2</v>
      </c>
      <c r="R121" s="34">
        <f t="shared" si="70"/>
        <v>3.5367180464239791E-2</v>
      </c>
      <c r="S121" s="34">
        <f t="shared" si="70"/>
        <v>2.2278339794846943E-2</v>
      </c>
      <c r="Y121" s="414"/>
      <c r="Z121" s="414"/>
      <c r="AA121" s="414"/>
      <c r="AB121" s="414"/>
      <c r="AC121" s="414"/>
      <c r="AD121" s="414"/>
    </row>
    <row r="122" spans="1:30" outlineLevel="1" x14ac:dyDescent="0.2">
      <c r="A122" s="410"/>
      <c r="B122" s="46"/>
      <c r="C122" s="34"/>
      <c r="D122" s="34"/>
      <c r="E122" s="34"/>
      <c r="F122" s="34"/>
      <c r="G122" s="34"/>
      <c r="H122" s="34"/>
      <c r="I122" s="34"/>
      <c r="J122" s="34"/>
      <c r="K122" s="34"/>
      <c r="L122" s="34"/>
      <c r="M122" s="34"/>
      <c r="N122" s="34"/>
      <c r="O122" s="34"/>
      <c r="P122" s="34"/>
      <c r="Q122" s="34"/>
      <c r="R122" s="34"/>
      <c r="S122" s="34"/>
      <c r="Y122" s="414"/>
      <c r="Z122" s="414"/>
      <c r="AA122" s="414"/>
      <c r="AB122" s="414"/>
      <c r="AC122" s="414"/>
      <c r="AD122" s="414"/>
    </row>
    <row r="123" spans="1:30" outlineLevel="1" x14ac:dyDescent="0.2">
      <c r="A123" s="50" t="s">
        <v>808</v>
      </c>
      <c r="B123" s="50"/>
      <c r="C123" s="50"/>
      <c r="D123" s="50"/>
      <c r="E123" s="50"/>
      <c r="F123" s="50"/>
      <c r="G123" s="50"/>
      <c r="H123" s="50"/>
      <c r="I123" s="50"/>
      <c r="J123" s="50"/>
      <c r="K123" s="50"/>
      <c r="L123" s="50"/>
      <c r="M123" s="50"/>
      <c r="N123" s="50"/>
      <c r="O123" s="50"/>
      <c r="P123" s="50"/>
      <c r="Q123" s="50"/>
      <c r="R123" s="50"/>
      <c r="S123" s="50"/>
      <c r="Y123" s="414"/>
      <c r="Z123" s="414"/>
      <c r="AA123" s="414"/>
      <c r="AB123" s="414"/>
      <c r="AC123" s="414"/>
      <c r="AD123" s="414"/>
    </row>
    <row r="124" spans="1:30" outlineLevel="1" x14ac:dyDescent="0.2">
      <c r="A124" s="298"/>
      <c r="B124" s="52" t="str">
        <f t="shared" ref="B124:B128" si="71">B90</f>
        <v>Operating expenditure ex depreciation</v>
      </c>
      <c r="C124" s="34"/>
      <c r="D124" s="34">
        <f t="shared" ref="D124:S124" si="72">D90/C90-1</f>
        <v>-7.3554532848328913E-2</v>
      </c>
      <c r="E124" s="34">
        <f t="shared" si="72"/>
        <v>0.3930670947309054</v>
      </c>
      <c r="F124" s="34">
        <f t="shared" si="72"/>
        <v>0.38666126847194748</v>
      </c>
      <c r="G124" s="34">
        <f t="shared" si="72"/>
        <v>0.43463222908478372</v>
      </c>
      <c r="H124" s="34">
        <f t="shared" si="72"/>
        <v>0.34627487201966289</v>
      </c>
      <c r="I124" s="34">
        <f t="shared" si="72"/>
        <v>0.26073305735150476</v>
      </c>
      <c r="J124" s="34">
        <f t="shared" si="72"/>
        <v>0.24029220240181526</v>
      </c>
      <c r="K124" s="34">
        <f t="shared" si="72"/>
        <v>-0.40867107905108946</v>
      </c>
      <c r="L124" s="34">
        <f t="shared" si="72"/>
        <v>0.13423084662206342</v>
      </c>
      <c r="M124" s="34">
        <f t="shared" si="72"/>
        <v>0.26300733455668346</v>
      </c>
      <c r="N124" s="34">
        <f t="shared" si="72"/>
        <v>-0.14248090597840402</v>
      </c>
      <c r="O124" s="34">
        <f t="shared" si="72"/>
        <v>0.47388411138411146</v>
      </c>
      <c r="P124" s="34">
        <f t="shared" si="72"/>
        <v>2.0191430099535315</v>
      </c>
      <c r="Q124" s="34">
        <f t="shared" si="72"/>
        <v>-6.2270080499145286E-2</v>
      </c>
      <c r="R124" s="34">
        <f t="shared" si="72"/>
        <v>-4.9966081651829808E-2</v>
      </c>
      <c r="S124" s="34">
        <f t="shared" si="72"/>
        <v>2.2959193555259771E-2</v>
      </c>
      <c r="Y124" s="414"/>
      <c r="Z124" s="414"/>
      <c r="AA124" s="414"/>
      <c r="AB124" s="414"/>
      <c r="AC124" s="414"/>
      <c r="AD124" s="414"/>
    </row>
    <row r="125" spans="1:30" outlineLevel="1" x14ac:dyDescent="0.2">
      <c r="A125" s="410"/>
      <c r="B125" s="321" t="str">
        <f t="shared" si="71"/>
        <v>Cost of sales</v>
      </c>
      <c r="C125" s="410"/>
      <c r="D125" s="34">
        <f t="shared" ref="D125:S125" si="73">D91/C91-1</f>
        <v>-0.14295499300779124</v>
      </c>
      <c r="E125" s="34">
        <f t="shared" si="73"/>
        <v>0.46813186813186825</v>
      </c>
      <c r="F125" s="34">
        <f t="shared" si="73"/>
        <v>0.53307022318998354</v>
      </c>
      <c r="G125" s="34">
        <f t="shared" si="73"/>
        <v>0.49430389110815187</v>
      </c>
      <c r="H125" s="34">
        <f t="shared" si="73"/>
        <v>0.37712871287128724</v>
      </c>
      <c r="I125" s="34">
        <f t="shared" si="73"/>
        <v>0.26183046948019273</v>
      </c>
      <c r="J125" s="34">
        <f t="shared" si="73"/>
        <v>0.23457050390865386</v>
      </c>
      <c r="K125" s="34">
        <f t="shared" si="73"/>
        <v>-0.4986177582299921</v>
      </c>
      <c r="L125" s="34">
        <f t="shared" si="73"/>
        <v>3.3745098400191242E-2</v>
      </c>
      <c r="M125" s="34">
        <f t="shared" si="73"/>
        <v>0.20887947000997298</v>
      </c>
      <c r="N125" s="34">
        <f t="shared" si="73"/>
        <v>-5.2658328545542754E-2</v>
      </c>
      <c r="O125" s="34">
        <f t="shared" si="73"/>
        <v>0.18540893999828945</v>
      </c>
      <c r="P125" s="34">
        <f t="shared" si="73"/>
        <v>2.0392892515364784</v>
      </c>
      <c r="Q125" s="34">
        <f t="shared" si="73"/>
        <v>-8.9913610593762683E-2</v>
      </c>
      <c r="R125" s="34">
        <f t="shared" si="73"/>
        <v>7.055659894143762E-2</v>
      </c>
      <c r="S125" s="34">
        <f t="shared" si="73"/>
        <v>4.9293621998059756E-2</v>
      </c>
      <c r="Y125" s="414"/>
      <c r="Z125" s="414"/>
      <c r="AA125" s="414"/>
      <c r="AB125" s="414"/>
      <c r="AC125" s="414"/>
      <c r="AD125" s="414"/>
    </row>
    <row r="126" spans="1:30" outlineLevel="1" x14ac:dyDescent="0.2">
      <c r="A126" s="410"/>
      <c r="B126" s="418" t="str">
        <f t="shared" si="71"/>
        <v>Cost of materials consumed and change in stock</v>
      </c>
      <c r="C126" s="410"/>
      <c r="D126" s="34">
        <f t="shared" ref="D126:S126" si="74">D92/C92-1</f>
        <v>-0.21551086298513478</v>
      </c>
      <c r="E126" s="34">
        <f t="shared" si="74"/>
        <v>0.56383434793792353</v>
      </c>
      <c r="F126" s="34">
        <f t="shared" si="74"/>
        <v>0.48122155819946277</v>
      </c>
      <c r="G126" s="34">
        <f t="shared" si="74"/>
        <v>0.50157314184187118</v>
      </c>
      <c r="H126" s="34">
        <f t="shared" si="74"/>
        <v>0.39732291422725674</v>
      </c>
      <c r="I126" s="34">
        <f t="shared" si="74"/>
        <v>0.31677089857015583</v>
      </c>
      <c r="J126" s="34">
        <f t="shared" si="74"/>
        <v>0.25184048874270681</v>
      </c>
      <c r="K126" s="34">
        <f t="shared" si="74"/>
        <v>-0.59738008090926598</v>
      </c>
      <c r="L126" s="34">
        <f t="shared" si="74"/>
        <v>0.19173312068048931</v>
      </c>
      <c r="M126" s="34">
        <f t="shared" si="74"/>
        <v>0.18752927531059704</v>
      </c>
      <c r="N126" s="34">
        <f t="shared" si="74"/>
        <v>-0.15587757440294503</v>
      </c>
      <c r="O126" s="34">
        <f t="shared" si="74"/>
        <v>0.18547445011848751</v>
      </c>
      <c r="P126" s="34">
        <f t="shared" si="74"/>
        <v>1.9396456256921368</v>
      </c>
      <c r="Q126" s="34">
        <f t="shared" si="74"/>
        <v>-3.9759793890132178E-2</v>
      </c>
      <c r="R126" s="34">
        <f t="shared" si="74"/>
        <v>9.4548452840476305E-2</v>
      </c>
      <c r="S126" s="34">
        <f t="shared" si="74"/>
        <v>5.3773369986179542E-2</v>
      </c>
      <c r="Y126" s="414"/>
      <c r="Z126" s="414"/>
      <c r="AA126" s="414"/>
      <c r="AB126" s="414"/>
      <c r="AC126" s="414"/>
      <c r="AD126" s="414"/>
    </row>
    <row r="127" spans="1:30" outlineLevel="1" x14ac:dyDescent="0.2">
      <c r="A127" s="410"/>
      <c r="B127" s="418" t="str">
        <f t="shared" si="71"/>
        <v>Other Manufacturing Expenses</v>
      </c>
      <c r="C127" s="410"/>
      <c r="D127" s="34">
        <f t="shared" ref="D127:S133" si="75">D93/C93-1</f>
        <v>0.27708233028406348</v>
      </c>
      <c r="E127" s="34">
        <f t="shared" si="75"/>
        <v>0.17304429783223374</v>
      </c>
      <c r="F127" s="34">
        <f t="shared" si="75"/>
        <v>0.94889924473726506</v>
      </c>
      <c r="G127" s="34">
        <f t="shared" si="75"/>
        <v>0.42744063324538262</v>
      </c>
      <c r="H127" s="34">
        <f t="shared" si="75"/>
        <v>0.30614602587800377</v>
      </c>
      <c r="I127" s="34">
        <f t="shared" si="75"/>
        <v>-5.3511409870865556E-3</v>
      </c>
      <c r="J127" s="34">
        <f t="shared" si="75"/>
        <v>0.1007514116757815</v>
      </c>
      <c r="K127" s="34">
        <f t="shared" si="75"/>
        <v>0.15765238114472679</v>
      </c>
      <c r="L127" s="34">
        <f t="shared" si="75"/>
        <v>-0.37267969295184933</v>
      </c>
      <c r="M127" s="34">
        <f t="shared" si="75"/>
        <v>0.24617609433227661</v>
      </c>
      <c r="N127" s="34">
        <f t="shared" si="75"/>
        <v>0.31176076768578431</v>
      </c>
      <c r="O127" s="34">
        <f t="shared" si="75"/>
        <v>0.16791425654984704</v>
      </c>
      <c r="P127" s="34">
        <f t="shared" si="75"/>
        <v>2.2595484340859429</v>
      </c>
      <c r="Q127" s="34">
        <f t="shared" si="75"/>
        <v>-0.25030388616781662</v>
      </c>
      <c r="R127" s="34">
        <f t="shared" si="75"/>
        <v>4.1023378914865516E-2</v>
      </c>
      <c r="S127" s="34">
        <f t="shared" si="75"/>
        <v>2.1266605588639464E-2</v>
      </c>
    </row>
    <row r="128" spans="1:30" s="60" customFormat="1" outlineLevel="1" x14ac:dyDescent="0.2">
      <c r="A128" s="410"/>
      <c r="B128" s="418" t="str">
        <f t="shared" si="71"/>
        <v>Power &amp; Fuel Cost</v>
      </c>
      <c r="C128" s="410"/>
      <c r="D128" s="34">
        <f t="shared" si="75"/>
        <v>0.21546481320590805</v>
      </c>
      <c r="E128" s="34">
        <f t="shared" si="75"/>
        <v>-8.5775553967120111E-3</v>
      </c>
      <c r="F128" s="34">
        <f t="shared" si="75"/>
        <v>3.1002162941600631E-2</v>
      </c>
      <c r="G128" s="34">
        <f t="shared" si="75"/>
        <v>0.78671328671328666</v>
      </c>
      <c r="H128" s="34">
        <f t="shared" si="75"/>
        <v>0.21682974559686885</v>
      </c>
      <c r="I128" s="34">
        <f t="shared" si="75"/>
        <v>0.2016725635252492</v>
      </c>
      <c r="J128" s="34">
        <f t="shared" si="75"/>
        <v>0.3501070663811563</v>
      </c>
      <c r="K128" s="34">
        <f t="shared" si="75"/>
        <v>-6.066613798572551E-2</v>
      </c>
      <c r="L128" s="34">
        <f t="shared" si="75"/>
        <v>-1.6673701983959455E-2</v>
      </c>
      <c r="M128" s="34">
        <f t="shared" si="75"/>
        <v>0.47585318737926596</v>
      </c>
      <c r="N128" s="34">
        <f t="shared" si="75"/>
        <v>0.35834787667248391</v>
      </c>
      <c r="O128" s="34">
        <f t="shared" si="75"/>
        <v>0.23982869379014971</v>
      </c>
      <c r="P128" s="34">
        <f t="shared" si="75"/>
        <v>2.3032815198618306</v>
      </c>
      <c r="Q128" s="34">
        <f t="shared" si="75"/>
        <v>-3.1475478406357782E-2</v>
      </c>
      <c r="R128" s="34">
        <f t="shared" si="75"/>
        <v>-5.735802202548046E-2</v>
      </c>
      <c r="S128" s="34">
        <f t="shared" si="75"/>
        <v>7.7141139077398835E-2</v>
      </c>
    </row>
    <row r="129" spans="1:19" outlineLevel="1" x14ac:dyDescent="0.2">
      <c r="A129" s="410"/>
      <c r="B129" s="417" t="str">
        <f>B95</f>
        <v>Employee Cost</v>
      </c>
      <c r="C129" s="410"/>
      <c r="D129" s="34">
        <f t="shared" si="75"/>
        <v>0.18175182481751828</v>
      </c>
      <c r="E129" s="34">
        <f t="shared" si="75"/>
        <v>0.38357010500308841</v>
      </c>
      <c r="F129" s="34">
        <f t="shared" si="75"/>
        <v>-4.9404761904761951E-2</v>
      </c>
      <c r="G129" s="34">
        <f t="shared" si="75"/>
        <v>0.2476518472135254</v>
      </c>
      <c r="H129" s="34">
        <f t="shared" si="75"/>
        <v>0.20702634880803017</v>
      </c>
      <c r="I129" s="34">
        <f t="shared" si="75"/>
        <v>0.21746361746361753</v>
      </c>
      <c r="J129" s="34">
        <f t="shared" si="75"/>
        <v>0.23668032786885251</v>
      </c>
      <c r="K129" s="34">
        <f t="shared" si="75"/>
        <v>0.17895608947804464</v>
      </c>
      <c r="L129" s="34">
        <f t="shared" si="75"/>
        <v>0.52898805340829225</v>
      </c>
      <c r="M129" s="34">
        <f t="shared" si="75"/>
        <v>0.21245547512352081</v>
      </c>
      <c r="N129" s="34">
        <f t="shared" si="75"/>
        <v>-0.25805534495830174</v>
      </c>
      <c r="O129" s="34">
        <f t="shared" si="75"/>
        <v>0.19057350874952106</v>
      </c>
      <c r="P129" s="34">
        <f t="shared" si="75"/>
        <v>4.3200658012373498</v>
      </c>
      <c r="Q129" s="34">
        <f t="shared" si="75"/>
        <v>-7.3673243034315661E-3</v>
      </c>
      <c r="R129" s="34">
        <f t="shared" si="75"/>
        <v>1.5704040793937724E-2</v>
      </c>
      <c r="S129" s="34">
        <f t="shared" si="75"/>
        <v>7.8546283702696229E-2</v>
      </c>
    </row>
    <row r="130" spans="1:19" outlineLevel="1" x14ac:dyDescent="0.2">
      <c r="A130" s="410"/>
      <c r="B130" s="417" t="str">
        <f t="shared" ref="B130:B133" si="76">B96</f>
        <v>Selling, General and Administration Expenses</v>
      </c>
      <c r="C130" s="410"/>
      <c r="D130" s="34">
        <f t="shared" si="75"/>
        <v>5.6738925541941487E-2</v>
      </c>
      <c r="E130" s="34">
        <f t="shared" si="75"/>
        <v>0.1961291473421336</v>
      </c>
      <c r="F130" s="34">
        <f t="shared" si="75"/>
        <v>0.12385355305346346</v>
      </c>
      <c r="G130" s="34">
        <f t="shared" si="75"/>
        <v>0.24628450106157107</v>
      </c>
      <c r="H130" s="34">
        <f t="shared" si="75"/>
        <v>0.23945911413969334</v>
      </c>
      <c r="I130" s="34">
        <f t="shared" si="75"/>
        <v>0.27205566532084879</v>
      </c>
      <c r="J130" s="34">
        <f t="shared" si="75"/>
        <v>0.27562803889789289</v>
      </c>
      <c r="K130" s="34">
        <f t="shared" si="75"/>
        <v>-0.11808147383467005</v>
      </c>
      <c r="L130" s="34">
        <f t="shared" si="75"/>
        <v>0.25955939732276834</v>
      </c>
      <c r="M130" s="34">
        <f t="shared" si="75"/>
        <v>0.43930801124720009</v>
      </c>
      <c r="N130" s="34">
        <f t="shared" si="75"/>
        <v>-0.28379854971689678</v>
      </c>
      <c r="O130" s="34">
        <f t="shared" si="75"/>
        <v>1.4853444290337494</v>
      </c>
      <c r="P130" s="34">
        <f t="shared" si="75"/>
        <v>1.3921462852040625</v>
      </c>
      <c r="Q130" s="34">
        <f t="shared" si="75"/>
        <v>-4.4223426674028232E-2</v>
      </c>
      <c r="R130" s="34">
        <f t="shared" si="75"/>
        <v>-0.29617199576926212</v>
      </c>
      <c r="S130" s="34">
        <f t="shared" si="75"/>
        <v>-9.3945611652168748E-2</v>
      </c>
    </row>
    <row r="131" spans="1:19" outlineLevel="1" x14ac:dyDescent="0.2">
      <c r="A131" s="410"/>
      <c r="B131" s="419" t="str">
        <f t="shared" si="76"/>
        <v>General and Administration Expenses</v>
      </c>
      <c r="C131" s="410"/>
      <c r="D131" s="34">
        <f t="shared" si="75"/>
        <v>0.13871635610766053</v>
      </c>
      <c r="E131" s="34">
        <f t="shared" si="75"/>
        <v>0.22181818181818191</v>
      </c>
      <c r="F131" s="34">
        <f t="shared" si="75"/>
        <v>5.9027777777777901E-2</v>
      </c>
      <c r="G131" s="34">
        <f t="shared" si="75"/>
        <v>-0.15409836065573779</v>
      </c>
      <c r="H131" s="34">
        <f t="shared" si="75"/>
        <v>0.45736434108527146</v>
      </c>
      <c r="I131" s="34">
        <f t="shared" si="75"/>
        <v>0.19262917933130708</v>
      </c>
      <c r="J131" s="34">
        <f t="shared" si="75"/>
        <v>0.7410003185727938</v>
      </c>
      <c r="K131" s="34">
        <f t="shared" si="75"/>
        <v>-0.1840805123513265</v>
      </c>
      <c r="L131" s="34">
        <f t="shared" si="75"/>
        <v>2.509531285041489</v>
      </c>
      <c r="M131" s="34">
        <f t="shared" si="75"/>
        <v>0.38066330116940383</v>
      </c>
      <c r="N131" s="34">
        <f t="shared" si="75"/>
        <v>0.35013422197537714</v>
      </c>
      <c r="O131" s="34">
        <f t="shared" si="75"/>
        <v>0.51420931747283261</v>
      </c>
      <c r="P131" s="34">
        <f t="shared" si="75"/>
        <v>2.4546874646261125</v>
      </c>
      <c r="Q131" s="34">
        <f t="shared" si="75"/>
        <v>-0.31533385322122975</v>
      </c>
      <c r="R131" s="34">
        <f t="shared" si="75"/>
        <v>-0.24069182028752467</v>
      </c>
      <c r="S131" s="34">
        <f t="shared" si="75"/>
        <v>5.9005937149412269E-2</v>
      </c>
    </row>
    <row r="132" spans="1:19" outlineLevel="1" x14ac:dyDescent="0.2">
      <c r="A132" s="410"/>
      <c r="B132" s="419" t="str">
        <f t="shared" si="76"/>
        <v>Selling and Distribution Expenses</v>
      </c>
      <c r="C132" s="410"/>
      <c r="D132" s="34">
        <f t="shared" si="75"/>
        <v>7.7598094521750038E-2</v>
      </c>
      <c r="E132" s="34">
        <f t="shared" si="75"/>
        <v>0.13599348534201972</v>
      </c>
      <c r="F132" s="34">
        <f t="shared" si="75"/>
        <v>1.5565796210957439E-2</v>
      </c>
      <c r="G132" s="34">
        <f t="shared" si="75"/>
        <v>0.55188060905515779</v>
      </c>
      <c r="H132" s="34">
        <f t="shared" si="75"/>
        <v>0.2306692657569851</v>
      </c>
      <c r="I132" s="34">
        <f t="shared" si="75"/>
        <v>0.32016895459345296</v>
      </c>
      <c r="J132" s="34">
        <f t="shared" si="75"/>
        <v>0.22072468405055212</v>
      </c>
      <c r="K132" s="34">
        <f t="shared" si="75"/>
        <v>-0.26514431739999345</v>
      </c>
      <c r="L132" s="34">
        <f t="shared" si="75"/>
        <v>-3.9679001337494801E-3</v>
      </c>
      <c r="M132" s="34">
        <f t="shared" si="75"/>
        <v>0.29457052056756661</v>
      </c>
      <c r="N132" s="34">
        <f t="shared" si="75"/>
        <v>-0.9058502178272595</v>
      </c>
      <c r="O132" s="34">
        <f t="shared" si="75"/>
        <v>0.81821520381931689</v>
      </c>
      <c r="P132" s="34">
        <f t="shared" si="75"/>
        <v>7.7188446778428599</v>
      </c>
      <c r="Q132" s="34">
        <f t="shared" si="75"/>
        <v>0.62360136215164363</v>
      </c>
      <c r="R132" s="34">
        <f t="shared" si="75"/>
        <v>-5.1051565219872641E-2</v>
      </c>
      <c r="S132" s="34">
        <f t="shared" si="75"/>
        <v>-0.17158838034522161</v>
      </c>
    </row>
    <row r="133" spans="1:19" outlineLevel="1" x14ac:dyDescent="0.2">
      <c r="A133" s="410"/>
      <c r="B133" s="419" t="str">
        <f t="shared" si="76"/>
        <v>Miscellaneous Expenses</v>
      </c>
      <c r="C133" s="410"/>
      <c r="D133" s="34">
        <f t="shared" si="75"/>
        <v>-0.1841216216216216</v>
      </c>
      <c r="E133" s="34">
        <f t="shared" si="75"/>
        <v>0.68737060041407871</v>
      </c>
      <c r="F133" s="34">
        <f t="shared" si="75"/>
        <v>0.85276073619631898</v>
      </c>
      <c r="G133" s="34">
        <f t="shared" si="75"/>
        <v>-0.47417218543046358</v>
      </c>
      <c r="H133" s="34">
        <f t="shared" si="75"/>
        <v>7.6826196473551711E-2</v>
      </c>
      <c r="I133" s="34">
        <f t="shared" si="75"/>
        <v>-0.13859649122807027</v>
      </c>
      <c r="J133" s="34">
        <f t="shared" si="75"/>
        <v>0.21588594704684305</v>
      </c>
      <c r="K133" s="34">
        <f t="shared" si="75"/>
        <v>2.5896147403685097</v>
      </c>
      <c r="L133" s="34">
        <f t="shared" si="75"/>
        <v>-0.38155234095504753</v>
      </c>
      <c r="M133" s="34">
        <f t="shared" si="75"/>
        <v>1.4834004024144871</v>
      </c>
      <c r="N133" s="34">
        <f t="shared" si="75"/>
        <v>0.15110390925663353</v>
      </c>
      <c r="O133" s="34">
        <f t="shared" si="75"/>
        <v>4.137603378497273</v>
      </c>
      <c r="P133" s="34">
        <f t="shared" si="75"/>
        <v>5.1991642977017971E-2</v>
      </c>
      <c r="Q133" s="34">
        <f t="shared" si="75"/>
        <v>0.15995441966465895</v>
      </c>
      <c r="R133" s="34">
        <f t="shared" si="75"/>
        <v>-0.61861457280790388</v>
      </c>
      <c r="S133" s="34">
        <f t="shared" si="75"/>
        <v>-0.3504194877833382</v>
      </c>
    </row>
    <row r="134" spans="1:19" outlineLevel="1" x14ac:dyDescent="0.2">
      <c r="A134" s="410"/>
      <c r="B134" s="410"/>
      <c r="C134" s="410"/>
      <c r="D134" s="410"/>
      <c r="E134" s="410"/>
      <c r="F134" s="410"/>
      <c r="G134" s="410"/>
      <c r="H134" s="410"/>
      <c r="I134" s="410"/>
      <c r="J134" s="410"/>
      <c r="K134" s="410"/>
      <c r="L134" s="410"/>
      <c r="M134" s="410"/>
      <c r="N134" s="410"/>
      <c r="O134" s="410"/>
      <c r="P134" s="410"/>
      <c r="Q134" s="410"/>
      <c r="R134" s="410"/>
      <c r="S134" s="410"/>
    </row>
    <row r="135" spans="1:19" outlineLevel="1" x14ac:dyDescent="0.2">
      <c r="A135" s="50" t="s">
        <v>1756</v>
      </c>
      <c r="B135" s="50"/>
      <c r="C135" s="50"/>
      <c r="D135" s="50"/>
      <c r="E135" s="50"/>
      <c r="F135" s="50"/>
      <c r="G135" s="50"/>
      <c r="H135" s="50"/>
      <c r="I135" s="50"/>
      <c r="J135" s="50"/>
      <c r="K135" s="50"/>
      <c r="L135" s="50"/>
      <c r="M135" s="50"/>
      <c r="N135" s="50"/>
      <c r="O135" s="50"/>
      <c r="P135" s="50"/>
      <c r="Q135" s="50" t="s">
        <v>1759</v>
      </c>
      <c r="R135" s="50" t="s">
        <v>1757</v>
      </c>
      <c r="S135" s="50" t="s">
        <v>1758</v>
      </c>
    </row>
    <row r="136" spans="1:19" outlineLevel="1" x14ac:dyDescent="0.2">
      <c r="A136" s="410"/>
      <c r="B136" s="52" t="str">
        <f>B90</f>
        <v>Operating expenditure ex depreciation</v>
      </c>
      <c r="C136" s="410"/>
      <c r="D136" s="410"/>
      <c r="E136" s="410"/>
      <c r="F136" s="410"/>
      <c r="G136" s="410"/>
      <c r="H136" s="410"/>
      <c r="I136" s="410"/>
      <c r="J136" s="410"/>
      <c r="K136" s="410"/>
      <c r="L136" s="410"/>
      <c r="M136" s="410"/>
      <c r="N136" s="410"/>
      <c r="O136" s="410"/>
      <c r="P136" s="410"/>
      <c r="Q136" s="34">
        <f>(S90/I90)^(1/10)-1</f>
        <v>0.13834170577277738</v>
      </c>
      <c r="R136" s="34">
        <f>(S90/N90)^(1/5)-1</f>
        <v>0.32313586972823183</v>
      </c>
      <c r="S136" s="34">
        <f>(S90/P90)^(1/3)-1</f>
        <v>-3.0476371434347338E-2</v>
      </c>
    </row>
    <row r="137" spans="1:19" outlineLevel="1" x14ac:dyDescent="0.2">
      <c r="A137" s="410"/>
      <c r="B137" s="321" t="str">
        <f t="shared" ref="B137:B145" si="77">B91</f>
        <v>Cost of sales</v>
      </c>
      <c r="C137" s="410"/>
      <c r="D137" s="410"/>
      <c r="E137" s="410"/>
      <c r="F137" s="410"/>
      <c r="G137" s="410"/>
      <c r="H137" s="410"/>
      <c r="I137" s="410"/>
      <c r="J137" s="410"/>
      <c r="K137" s="410"/>
      <c r="L137" s="410"/>
      <c r="M137" s="410"/>
      <c r="N137" s="410"/>
      <c r="O137" s="410"/>
      <c r="P137" s="410"/>
      <c r="Q137" s="34">
        <f t="shared" ref="Q137:Q145" si="78">(S91/I91)^(1/10)-1</f>
        <v>0.10438817254085042</v>
      </c>
      <c r="R137" s="34">
        <f t="shared" ref="R137:R145" si="79">(S91/N91)^(1/5)-1</f>
        <v>0.2979139598198417</v>
      </c>
      <c r="S137" s="34">
        <f t="shared" ref="S137:S145" si="80">(S91/P91)^(1/3)-1</f>
        <v>7.3872001986698965E-3</v>
      </c>
    </row>
    <row r="138" spans="1:19" outlineLevel="1" x14ac:dyDescent="0.2">
      <c r="A138" s="410"/>
      <c r="B138" s="418" t="str">
        <f t="shared" si="77"/>
        <v>Cost of materials consumed and change in stock</v>
      </c>
      <c r="C138" s="410"/>
      <c r="D138" s="410"/>
      <c r="E138" s="410"/>
      <c r="F138" s="410"/>
      <c r="G138" s="410"/>
      <c r="H138" s="410"/>
      <c r="I138" s="410"/>
      <c r="J138" s="410"/>
      <c r="K138" s="410"/>
      <c r="L138" s="410"/>
      <c r="M138" s="410"/>
      <c r="N138" s="410"/>
      <c r="O138" s="410"/>
      <c r="P138" s="410"/>
      <c r="Q138" s="34">
        <f t="shared" si="78"/>
        <v>8.7983301563619554E-2</v>
      </c>
      <c r="R138" s="34">
        <f t="shared" si="79"/>
        <v>0.31011631485473323</v>
      </c>
      <c r="S138" s="34">
        <f t="shared" si="80"/>
        <v>3.4635476184426972E-2</v>
      </c>
    </row>
    <row r="139" spans="1:19" outlineLevel="1" x14ac:dyDescent="0.2">
      <c r="A139" s="410"/>
      <c r="B139" s="418" t="str">
        <f t="shared" si="77"/>
        <v>Other Manufacturing Expenses</v>
      </c>
      <c r="C139" s="410"/>
      <c r="D139" s="410"/>
      <c r="E139" s="410"/>
      <c r="F139" s="410"/>
      <c r="G139" s="410"/>
      <c r="H139" s="410"/>
      <c r="I139" s="410"/>
      <c r="J139" s="410"/>
      <c r="K139" s="410"/>
      <c r="L139" s="410"/>
      <c r="M139" s="410"/>
      <c r="N139" s="410"/>
      <c r="O139" s="410"/>
      <c r="P139" s="410"/>
      <c r="Q139" s="34">
        <f t="shared" si="78"/>
        <v>0.14768950233107447</v>
      </c>
      <c r="R139" s="34">
        <f t="shared" si="79"/>
        <v>0.24856355643141415</v>
      </c>
      <c r="S139" s="34">
        <f t="shared" si="80"/>
        <v>-7.2825188780635486E-2</v>
      </c>
    </row>
    <row r="140" spans="1:19" outlineLevel="1" x14ac:dyDescent="0.2">
      <c r="A140" s="410"/>
      <c r="B140" s="418" t="str">
        <f t="shared" si="77"/>
        <v>Power &amp; Fuel Cost</v>
      </c>
      <c r="C140" s="410"/>
      <c r="D140" s="410"/>
      <c r="E140" s="410"/>
      <c r="F140" s="410"/>
      <c r="G140" s="410"/>
      <c r="H140" s="410"/>
      <c r="I140" s="410"/>
      <c r="J140" s="410"/>
      <c r="K140" s="410"/>
      <c r="L140" s="410"/>
      <c r="M140" s="410"/>
      <c r="N140" s="410"/>
      <c r="O140" s="410"/>
      <c r="P140" s="410"/>
      <c r="Q140" s="34">
        <f t="shared" si="78"/>
        <v>0.25978875928975742</v>
      </c>
      <c r="R140" s="34">
        <f t="shared" si="79"/>
        <v>0.32131831901220109</v>
      </c>
      <c r="S140" s="34">
        <f t="shared" si="80"/>
        <v>-5.5643846789036333E-3</v>
      </c>
    </row>
    <row r="141" spans="1:19" outlineLevel="1" x14ac:dyDescent="0.2">
      <c r="A141" s="410"/>
      <c r="B141" s="417" t="str">
        <f t="shared" si="77"/>
        <v>Employee Cost</v>
      </c>
      <c r="C141" s="410"/>
      <c r="D141" s="410"/>
      <c r="E141" s="410"/>
      <c r="F141" s="410"/>
      <c r="G141" s="410"/>
      <c r="H141" s="410"/>
      <c r="I141" s="410"/>
      <c r="J141" s="410"/>
      <c r="K141" s="410"/>
      <c r="L141" s="410"/>
      <c r="M141" s="410"/>
      <c r="N141" s="410"/>
      <c r="O141" s="410"/>
      <c r="P141" s="410"/>
      <c r="Q141" s="34">
        <f t="shared" si="78"/>
        <v>0.30024868645914626</v>
      </c>
      <c r="R141" s="34">
        <f t="shared" si="79"/>
        <v>0.47100297348718101</v>
      </c>
      <c r="S141" s="34">
        <f t="shared" si="80"/>
        <v>2.8327645281275515E-2</v>
      </c>
    </row>
    <row r="142" spans="1:19" outlineLevel="1" x14ac:dyDescent="0.2">
      <c r="A142" s="410"/>
      <c r="B142" s="417" t="str">
        <f t="shared" si="77"/>
        <v>Selling, General and Administration Expenses</v>
      </c>
      <c r="C142" s="410"/>
      <c r="D142" s="410"/>
      <c r="E142" s="410"/>
      <c r="F142" s="410"/>
      <c r="G142" s="410"/>
      <c r="H142" s="410"/>
      <c r="I142" s="410"/>
      <c r="J142" s="410"/>
      <c r="K142" s="410"/>
      <c r="L142" s="410"/>
      <c r="M142" s="410"/>
      <c r="N142" s="410"/>
      <c r="O142" s="410"/>
      <c r="P142" s="410"/>
      <c r="Q142" s="34">
        <f t="shared" si="78"/>
        <v>0.18132980775688701</v>
      </c>
      <c r="R142" s="34">
        <f t="shared" si="79"/>
        <v>0.29369024094771023</v>
      </c>
      <c r="S142" s="34">
        <f t="shared" si="80"/>
        <v>-0.15213690755906584</v>
      </c>
    </row>
    <row r="143" spans="1:19" outlineLevel="1" x14ac:dyDescent="0.2">
      <c r="A143" s="410"/>
      <c r="B143" s="419" t="str">
        <f t="shared" si="77"/>
        <v>General and Administration Expenses</v>
      </c>
      <c r="C143" s="410"/>
      <c r="D143" s="410"/>
      <c r="E143" s="410"/>
      <c r="F143" s="410"/>
      <c r="G143" s="410"/>
      <c r="H143" s="410"/>
      <c r="I143" s="410"/>
      <c r="J143" s="410"/>
      <c r="K143" s="410"/>
      <c r="L143" s="410"/>
      <c r="M143" s="410"/>
      <c r="N143" s="410"/>
      <c r="O143" s="410"/>
      <c r="P143" s="410"/>
      <c r="Q143" s="34">
        <f t="shared" si="78"/>
        <v>0.38916873627318838</v>
      </c>
      <c r="R143" s="34">
        <f t="shared" si="79"/>
        <v>0.23560028922513632</v>
      </c>
      <c r="S143" s="34">
        <f t="shared" si="80"/>
        <v>-0.18040661845692785</v>
      </c>
    </row>
    <row r="144" spans="1:19" outlineLevel="1" x14ac:dyDescent="0.2">
      <c r="A144" s="410"/>
      <c r="B144" s="419" t="str">
        <f t="shared" si="77"/>
        <v>Selling and Distribution Expenses</v>
      </c>
      <c r="C144" s="410"/>
      <c r="D144" s="410"/>
      <c r="E144" s="410"/>
      <c r="F144" s="410"/>
      <c r="G144" s="410"/>
      <c r="H144" s="410"/>
      <c r="I144" s="410"/>
      <c r="J144" s="410"/>
      <c r="K144" s="410"/>
      <c r="L144" s="410"/>
      <c r="M144" s="410"/>
      <c r="N144" s="410"/>
      <c r="O144" s="410"/>
      <c r="P144" s="410"/>
      <c r="Q144" s="34">
        <f t="shared" si="78"/>
        <v>8.2208792251423635E-2</v>
      </c>
      <c r="R144" s="34">
        <f t="shared" si="79"/>
        <v>0.82479669514806586</v>
      </c>
      <c r="S144" s="34">
        <f t="shared" si="80"/>
        <v>8.4732704415286131E-2</v>
      </c>
    </row>
    <row r="145" spans="1:31" outlineLevel="1" x14ac:dyDescent="0.2">
      <c r="A145" s="410"/>
      <c r="B145" s="419" t="str">
        <f t="shared" si="77"/>
        <v>Miscellaneous Expenses</v>
      </c>
      <c r="C145" s="410"/>
      <c r="D145" s="410"/>
      <c r="E145" s="410"/>
      <c r="F145" s="410"/>
      <c r="G145" s="410"/>
      <c r="H145" s="410"/>
      <c r="I145" s="410"/>
      <c r="J145" s="410"/>
      <c r="K145" s="410"/>
      <c r="L145" s="410"/>
      <c r="M145" s="410"/>
      <c r="N145" s="410"/>
      <c r="O145" s="410"/>
      <c r="P145" s="410"/>
      <c r="Q145" s="34">
        <f t="shared" si="78"/>
        <v>0.28192193090294504</v>
      </c>
      <c r="R145" s="34">
        <f t="shared" si="79"/>
        <v>9.2049121693106306E-2</v>
      </c>
      <c r="S145" s="34">
        <f t="shared" si="80"/>
        <v>-0.34009816608924814</v>
      </c>
    </row>
    <row r="146" spans="1:31" outlineLevel="1" x14ac:dyDescent="0.2">
      <c r="A146" s="410"/>
      <c r="B146" s="46"/>
      <c r="C146" s="410"/>
      <c r="D146" s="410"/>
      <c r="E146" s="410"/>
      <c r="F146" s="410"/>
      <c r="G146" s="410"/>
      <c r="H146" s="410"/>
      <c r="I146" s="410"/>
      <c r="J146" s="410"/>
      <c r="K146" s="410"/>
      <c r="L146" s="410"/>
      <c r="M146" s="410"/>
      <c r="N146" s="410"/>
      <c r="O146" s="410"/>
      <c r="P146" s="410"/>
      <c r="Q146" s="34"/>
      <c r="R146" s="34"/>
      <c r="S146" s="34"/>
    </row>
    <row r="147" spans="1:31" outlineLevel="1" x14ac:dyDescent="0.2">
      <c r="A147" s="410" t="s">
        <v>2364</v>
      </c>
      <c r="B147" s="46"/>
      <c r="C147" s="410"/>
      <c r="D147" s="410"/>
      <c r="E147" s="410"/>
      <c r="F147" s="410"/>
      <c r="G147" s="410"/>
      <c r="H147" s="410"/>
      <c r="I147" s="410"/>
      <c r="J147" s="410"/>
      <c r="K147" s="410"/>
      <c r="L147" s="410"/>
      <c r="M147" s="410"/>
      <c r="N147" s="410"/>
      <c r="O147" s="410"/>
      <c r="P147" s="410"/>
      <c r="Q147" s="34"/>
      <c r="R147" s="34"/>
      <c r="S147" s="34"/>
    </row>
    <row r="148" spans="1:31" outlineLevel="1" x14ac:dyDescent="0.2">
      <c r="A148" s="410"/>
      <c r="B148" s="410"/>
      <c r="C148" s="410"/>
      <c r="D148" s="410"/>
      <c r="E148" s="410"/>
      <c r="F148" s="410"/>
      <c r="G148" s="410"/>
      <c r="H148" s="410"/>
      <c r="I148" s="410"/>
      <c r="J148" s="410"/>
      <c r="K148" s="410"/>
      <c r="L148" s="410"/>
      <c r="M148" s="410"/>
      <c r="N148" s="410"/>
      <c r="O148" s="410"/>
      <c r="P148" s="410"/>
      <c r="Q148" s="410"/>
      <c r="R148" s="410"/>
      <c r="S148" s="410"/>
    </row>
    <row r="149" spans="1:31" x14ac:dyDescent="0.2">
      <c r="A149" s="32"/>
      <c r="B149" s="32"/>
      <c r="C149" s="32"/>
      <c r="D149" s="32"/>
      <c r="E149" s="32"/>
      <c r="F149" s="32"/>
      <c r="G149" s="32"/>
      <c r="H149" s="32"/>
      <c r="I149" s="32"/>
      <c r="J149" s="32"/>
      <c r="K149" s="32"/>
      <c r="L149" s="32"/>
      <c r="M149" s="32"/>
      <c r="N149" s="32"/>
      <c r="O149" s="32"/>
      <c r="P149" s="32"/>
      <c r="Q149" s="32"/>
      <c r="R149" s="32"/>
      <c r="S149" s="32"/>
    </row>
    <row r="150" spans="1:31" x14ac:dyDescent="0.2">
      <c r="A150" s="33" t="s">
        <v>760</v>
      </c>
      <c r="B150" s="57"/>
      <c r="C150" s="57"/>
      <c r="D150" s="57"/>
      <c r="E150" s="57"/>
      <c r="F150" s="57"/>
      <c r="G150" s="57"/>
      <c r="H150" s="57"/>
      <c r="I150" s="57"/>
      <c r="J150" s="57"/>
      <c r="K150" s="57"/>
      <c r="L150" s="57"/>
      <c r="M150" s="57"/>
      <c r="N150" s="57"/>
      <c r="O150" s="57"/>
      <c r="P150" s="57"/>
      <c r="Q150" s="57"/>
      <c r="R150" s="57"/>
      <c r="S150" s="57"/>
      <c r="U150" s="39" t="s">
        <v>1762</v>
      </c>
      <c r="V150" s="39" t="s">
        <v>1761</v>
      </c>
      <c r="W150" s="39" t="s">
        <v>1760</v>
      </c>
      <c r="Y150" s="57"/>
      <c r="Z150" s="57"/>
      <c r="AA150" s="57"/>
      <c r="AB150" s="57"/>
      <c r="AC150" s="57"/>
      <c r="AD150" s="57"/>
      <c r="AE150" s="57"/>
    </row>
    <row r="151" spans="1:31" outlineLevel="1" x14ac:dyDescent="0.2">
      <c r="A151" s="40"/>
      <c r="B151" s="39"/>
      <c r="C151" s="39"/>
      <c r="D151" s="39"/>
      <c r="E151" s="39"/>
      <c r="F151" s="39"/>
      <c r="G151" s="39"/>
      <c r="H151" s="39"/>
      <c r="I151" s="39"/>
      <c r="J151" s="39"/>
      <c r="K151" s="39"/>
      <c r="L151" s="39"/>
      <c r="M151" s="39"/>
      <c r="N151" s="39"/>
      <c r="O151" s="39"/>
      <c r="P151" s="39"/>
      <c r="Q151" s="39"/>
      <c r="R151" s="39"/>
      <c r="S151" s="39"/>
      <c r="W151" s="39" t="s">
        <v>1765</v>
      </c>
    </row>
    <row r="152" spans="1:31" outlineLevel="1" x14ac:dyDescent="0.2">
      <c r="A152" s="40"/>
      <c r="B152" s="39"/>
      <c r="C152" s="39"/>
      <c r="D152" s="39"/>
      <c r="E152" s="39"/>
      <c r="F152" s="39"/>
      <c r="G152" s="39"/>
      <c r="H152" s="39"/>
      <c r="I152" s="39"/>
      <c r="J152" s="39"/>
      <c r="K152" s="39"/>
      <c r="L152" s="39"/>
      <c r="M152" s="39"/>
      <c r="N152" s="39"/>
      <c r="O152" s="39"/>
      <c r="P152" s="39"/>
      <c r="Q152" s="39"/>
      <c r="R152" s="39"/>
      <c r="S152" s="39"/>
    </row>
    <row r="153" spans="1:31" s="60" customFormat="1" outlineLevel="1" x14ac:dyDescent="0.2">
      <c r="A153" s="49" t="s">
        <v>1772</v>
      </c>
      <c r="B153" s="50"/>
      <c r="C153" s="50"/>
      <c r="D153" s="50"/>
      <c r="E153" s="50"/>
      <c r="F153" s="50"/>
      <c r="G153" s="50"/>
      <c r="H153" s="50"/>
      <c r="I153" s="50"/>
      <c r="J153" s="50"/>
      <c r="K153" s="50"/>
      <c r="L153" s="50"/>
      <c r="M153" s="50"/>
      <c r="N153" s="50"/>
      <c r="O153" s="50"/>
      <c r="P153" s="50"/>
      <c r="Q153" s="50"/>
      <c r="R153" s="50"/>
      <c r="S153" s="50"/>
    </row>
    <row r="154" spans="1:31" outlineLevel="1" x14ac:dyDescent="0.2">
      <c r="A154" s="40"/>
      <c r="B154" s="46" t="s">
        <v>677</v>
      </c>
      <c r="C154" s="37">
        <f>'Ace-SP&amp;L'!B174</f>
        <v>17.38</v>
      </c>
      <c r="D154" s="37">
        <f>'Ace-SP&amp;L'!C174</f>
        <v>19.14</v>
      </c>
      <c r="E154" s="37">
        <f>'Ace-SP&amp;L'!D174</f>
        <v>23.55</v>
      </c>
      <c r="F154" s="37">
        <f>'Ace-SP&amp;L'!E174</f>
        <v>32.83</v>
      </c>
      <c r="G154" s="37">
        <f>'Ace-SP&amp;L'!F174</f>
        <v>40.729999999999997</v>
      </c>
      <c r="H154" s="37">
        <f>'Ace-SP&amp;L'!G174</f>
        <v>46.27</v>
      </c>
      <c r="I154" s="37">
        <f>'Ace-SP&amp;L'!H174</f>
        <v>56.11</v>
      </c>
      <c r="J154" s="37">
        <f>'Ace-SP&amp;L'!I174</f>
        <v>58.86</v>
      </c>
      <c r="K154" s="37">
        <f>'Ace-SP&amp;L'!J174</f>
        <v>69.47</v>
      </c>
      <c r="L154" s="37">
        <f>'Ace-SP&amp;L'!K174</f>
        <v>64.23</v>
      </c>
      <c r="M154" s="37">
        <f>'Ace-SP&amp;L'!L174</f>
        <v>75.72</v>
      </c>
      <c r="N154" s="37">
        <f>'Ace-SP&amp;L'!M174</f>
        <v>85.82</v>
      </c>
      <c r="O154" s="37">
        <f>'Ace-SP&amp;L'!N174</f>
        <v>101.94</v>
      </c>
      <c r="P154" s="37">
        <f>'Ace-SP&amp;L'!O174</f>
        <v>660.68</v>
      </c>
      <c r="Q154" s="37">
        <f>'Ace-SP&amp;L'!P174</f>
        <v>464.25</v>
      </c>
      <c r="R154" s="37">
        <f>'Ace-SP&amp;L'!Q174</f>
        <v>422.28</v>
      </c>
      <c r="S154" s="37">
        <f>'Ace-SP&amp;L'!R174</f>
        <v>432.23</v>
      </c>
    </row>
    <row r="155" spans="1:31" outlineLevel="1" x14ac:dyDescent="0.2">
      <c r="A155" s="40"/>
      <c r="B155" s="46" t="str">
        <f>B$30</f>
        <v>Net Sales</v>
      </c>
      <c r="C155" s="53">
        <f t="shared" ref="C155:S155" si="81">C$30</f>
        <v>696.43</v>
      </c>
      <c r="D155" s="53">
        <f t="shared" si="81"/>
        <v>724.41</v>
      </c>
      <c r="E155" s="53">
        <f t="shared" si="81"/>
        <v>939.93</v>
      </c>
      <c r="F155" s="53">
        <f t="shared" si="81"/>
        <v>1203.47</v>
      </c>
      <c r="G155" s="53">
        <f t="shared" si="81"/>
        <v>1680.3400000000001</v>
      </c>
      <c r="H155" s="53">
        <f t="shared" si="81"/>
        <v>2245.89</v>
      </c>
      <c r="I155" s="53">
        <f t="shared" si="81"/>
        <v>3149.05</v>
      </c>
      <c r="J155" s="53">
        <f t="shared" si="81"/>
        <v>3861.55</v>
      </c>
      <c r="K155" s="53">
        <f t="shared" si="81"/>
        <v>2485.5100000000002</v>
      </c>
      <c r="L155" s="53">
        <f t="shared" si="81"/>
        <v>3107.57</v>
      </c>
      <c r="M155" s="53">
        <f t="shared" si="81"/>
        <v>4015.56</v>
      </c>
      <c r="N155" s="53">
        <f t="shared" si="81"/>
        <v>2432.14</v>
      </c>
      <c r="O155" s="53">
        <f t="shared" si="81"/>
        <v>2828.79</v>
      </c>
      <c r="P155" s="53">
        <f t="shared" si="81"/>
        <v>8028.44</v>
      </c>
      <c r="Q155" s="53">
        <f t="shared" si="81"/>
        <v>7733.26</v>
      </c>
      <c r="R155" s="53">
        <f t="shared" si="81"/>
        <v>7683.96</v>
      </c>
      <c r="S155" s="53">
        <f t="shared" si="81"/>
        <v>7923.84</v>
      </c>
    </row>
    <row r="156" spans="1:31" outlineLevel="1" x14ac:dyDescent="0.2">
      <c r="A156" s="40"/>
      <c r="B156" s="47" t="s">
        <v>775</v>
      </c>
      <c r="C156" s="43">
        <f>C154/C155</f>
        <v>2.4955846244417962E-2</v>
      </c>
      <c r="D156" s="43">
        <f t="shared" ref="D156:S156" si="82">D154/D155</f>
        <v>2.6421501635813974E-2</v>
      </c>
      <c r="E156" s="43">
        <f t="shared" si="82"/>
        <v>2.5055057291500434E-2</v>
      </c>
      <c r="F156" s="43">
        <f t="shared" si="82"/>
        <v>2.7279450256342076E-2</v>
      </c>
      <c r="G156" s="43">
        <f t="shared" si="82"/>
        <v>2.4239142078388894E-2</v>
      </c>
      <c r="H156" s="43">
        <f t="shared" si="82"/>
        <v>2.0602077572810781E-2</v>
      </c>
      <c r="I156" s="43">
        <f t="shared" si="82"/>
        <v>1.7818072116987663E-2</v>
      </c>
      <c r="J156" s="43">
        <f t="shared" si="82"/>
        <v>1.524258393650218E-2</v>
      </c>
      <c r="K156" s="43">
        <f t="shared" si="82"/>
        <v>2.7949998189506376E-2</v>
      </c>
      <c r="L156" s="43">
        <f t="shared" si="82"/>
        <v>2.0668882760484879E-2</v>
      </c>
      <c r="M156" s="43">
        <f t="shared" si="82"/>
        <v>1.8856647640677765E-2</v>
      </c>
      <c r="N156" s="43">
        <f t="shared" si="82"/>
        <v>3.5285797692567039E-2</v>
      </c>
      <c r="O156" s="43">
        <f t="shared" si="82"/>
        <v>3.6036609292312262E-2</v>
      </c>
      <c r="P156" s="43">
        <f t="shared" si="82"/>
        <v>8.2292450339044698E-2</v>
      </c>
      <c r="Q156" s="43">
        <f t="shared" si="82"/>
        <v>6.0032896863677153E-2</v>
      </c>
      <c r="R156" s="43">
        <f t="shared" si="82"/>
        <v>5.4956038292755291E-2</v>
      </c>
      <c r="S156" s="43">
        <f t="shared" si="82"/>
        <v>5.4548047411356111E-2</v>
      </c>
      <c r="Y156" s="43">
        <f>AVERAGE(D156:S156)</f>
        <v>3.4205328335670478E-2</v>
      </c>
      <c r="Z156" s="43">
        <f>MEDIAN(D156:S156)</f>
        <v>2.6850475946078027E-2</v>
      </c>
      <c r="AA156" s="43">
        <f>STDEV(D156:S156)</f>
        <v>1.8958031975306544E-2</v>
      </c>
      <c r="AB156" s="413">
        <f>AA156/Y156</f>
        <v>0.55424206981040625</v>
      </c>
      <c r="AC156" s="43">
        <f>MAX(D156:S156)</f>
        <v>8.2292450339044698E-2</v>
      </c>
      <c r="AD156" s="43">
        <f>MIN(D156:S156)</f>
        <v>1.524258393650218E-2</v>
      </c>
    </row>
    <row r="157" spans="1:31" outlineLevel="1" x14ac:dyDescent="0.2">
      <c r="A157" s="40"/>
      <c r="B157" s="39"/>
      <c r="C157" s="43"/>
      <c r="D157" s="43"/>
      <c r="E157" s="43"/>
      <c r="F157" s="43"/>
      <c r="G157" s="43"/>
      <c r="H157" s="43"/>
      <c r="I157" s="43"/>
      <c r="J157" s="43"/>
      <c r="K157" s="43"/>
      <c r="L157" s="43"/>
      <c r="M157" s="43"/>
      <c r="N157" s="43"/>
      <c r="O157" s="43"/>
      <c r="P157" s="43"/>
      <c r="Q157" s="43"/>
      <c r="R157" s="43"/>
      <c r="S157" s="43"/>
    </row>
    <row r="158" spans="1:31" s="60" customFormat="1" outlineLevel="1" x14ac:dyDescent="0.2">
      <c r="A158" s="50" t="s">
        <v>747</v>
      </c>
      <c r="B158" s="50"/>
      <c r="C158" s="50"/>
      <c r="D158" s="50"/>
      <c r="E158" s="50"/>
      <c r="F158" s="50"/>
      <c r="G158" s="50"/>
      <c r="H158" s="50"/>
      <c r="I158" s="50"/>
      <c r="J158" s="50"/>
      <c r="K158" s="50"/>
      <c r="L158" s="50"/>
      <c r="M158" s="50"/>
      <c r="N158" s="50"/>
      <c r="O158" s="50"/>
      <c r="P158" s="50"/>
      <c r="Q158" s="50"/>
      <c r="R158" s="50"/>
      <c r="S158" s="50"/>
    </row>
    <row r="159" spans="1:31" outlineLevel="1" x14ac:dyDescent="0.2">
      <c r="A159" s="40"/>
      <c r="B159" s="47" t="str">
        <f>B154</f>
        <v>Depreciation</v>
      </c>
      <c r="C159" s="37">
        <f>C154</f>
        <v>17.38</v>
      </c>
      <c r="D159" s="37">
        <f t="shared" ref="D159:S159" si="83">D154</f>
        <v>19.14</v>
      </c>
      <c r="E159" s="37">
        <f t="shared" si="83"/>
        <v>23.55</v>
      </c>
      <c r="F159" s="37">
        <f t="shared" si="83"/>
        <v>32.83</v>
      </c>
      <c r="G159" s="37">
        <f t="shared" si="83"/>
        <v>40.729999999999997</v>
      </c>
      <c r="H159" s="37">
        <f t="shared" si="83"/>
        <v>46.27</v>
      </c>
      <c r="I159" s="37">
        <f t="shared" si="83"/>
        <v>56.11</v>
      </c>
      <c r="J159" s="37">
        <f t="shared" si="83"/>
        <v>58.86</v>
      </c>
      <c r="K159" s="37">
        <f t="shared" si="83"/>
        <v>69.47</v>
      </c>
      <c r="L159" s="37">
        <f t="shared" si="83"/>
        <v>64.23</v>
      </c>
      <c r="M159" s="37">
        <f t="shared" si="83"/>
        <v>75.72</v>
      </c>
      <c r="N159" s="37">
        <f t="shared" si="83"/>
        <v>85.82</v>
      </c>
      <c r="O159" s="37">
        <f t="shared" si="83"/>
        <v>101.94</v>
      </c>
      <c r="P159" s="37">
        <f t="shared" si="83"/>
        <v>660.68</v>
      </c>
      <c r="Q159" s="37">
        <f t="shared" si="83"/>
        <v>464.25</v>
      </c>
      <c r="R159" s="37">
        <f t="shared" si="83"/>
        <v>422.28</v>
      </c>
      <c r="S159" s="37">
        <f t="shared" si="83"/>
        <v>432.23</v>
      </c>
    </row>
    <row r="160" spans="1:31" outlineLevel="1" x14ac:dyDescent="0.2">
      <c r="A160" s="40"/>
      <c r="B160" s="53" t="s">
        <v>808</v>
      </c>
      <c r="C160" s="37"/>
      <c r="D160" s="34">
        <f>D159/C159-1</f>
        <v>0.10126582278481022</v>
      </c>
      <c r="E160" s="34">
        <f t="shared" ref="E160" si="84">E159/D159-1</f>
        <v>0.23040752351097171</v>
      </c>
      <c r="F160" s="34">
        <f t="shared" ref="F160" si="85">F159/E159-1</f>
        <v>0.39405520169851371</v>
      </c>
      <c r="G160" s="34">
        <f t="shared" ref="G160" si="86">G159/F159-1</f>
        <v>0.2406335668595796</v>
      </c>
      <c r="H160" s="34">
        <f t="shared" ref="H160" si="87">H159/G159-1</f>
        <v>0.13601767738767512</v>
      </c>
      <c r="I160" s="34">
        <f t="shared" ref="I160" si="88">I159/H159-1</f>
        <v>0.21266479360276636</v>
      </c>
      <c r="J160" s="34">
        <f t="shared" ref="J160" si="89">J159/I159-1</f>
        <v>4.9010871502406017E-2</v>
      </c>
      <c r="K160" s="34">
        <f t="shared" ref="K160" si="90">K159/J159-1</f>
        <v>0.18025823989126732</v>
      </c>
      <c r="L160" s="34">
        <f t="shared" ref="L160" si="91">L159/K159-1</f>
        <v>-7.5428242406794244E-2</v>
      </c>
      <c r="M160" s="34">
        <f t="shared" ref="M160" si="92">M159/L159-1</f>
        <v>0.17888836992059787</v>
      </c>
      <c r="N160" s="34">
        <f t="shared" ref="N160" si="93">N159/M159-1</f>
        <v>0.13338615953512933</v>
      </c>
      <c r="O160" s="34">
        <f t="shared" ref="O160" si="94">O159/N159-1</f>
        <v>0.18783500349568882</v>
      </c>
      <c r="P160" s="34">
        <f t="shared" ref="P160" si="95">P159/O159-1</f>
        <v>5.4810672944869525</v>
      </c>
      <c r="Q160" s="34">
        <f t="shared" ref="Q160" si="96">Q159/P159-1</f>
        <v>-0.2973148876914693</v>
      </c>
      <c r="R160" s="34">
        <f t="shared" ref="R160" si="97">R159/Q159-1</f>
        <v>-9.0403877221324813E-2</v>
      </c>
      <c r="S160" s="34">
        <f t="shared" ref="S160" si="98">S159/R159-1</f>
        <v>2.3562565122667634E-2</v>
      </c>
      <c r="Y160" s="43">
        <f>AVERAGE(D160:S160)</f>
        <v>0.44286913015496482</v>
      </c>
      <c r="Z160" s="43">
        <f>MEDIAN(D160:S160)</f>
        <v>0.15745302365413649</v>
      </c>
      <c r="AA160" s="43">
        <f>STDEV(D160:S160)</f>
        <v>1.3531939200049439</v>
      </c>
      <c r="AB160" s="413">
        <f>AA160/Y160</f>
        <v>3.0555164672043102</v>
      </c>
      <c r="AC160" s="43">
        <f>MAX(D160:S160)</f>
        <v>5.4810672944869525</v>
      </c>
      <c r="AD160" s="43">
        <f>MIN(D160:S160)</f>
        <v>-0.2973148876914693</v>
      </c>
      <c r="AE160" s="43">
        <f>(S159/C159)^(1/16)-1</f>
        <v>0.2224442748503821</v>
      </c>
    </row>
    <row r="161" spans="1:30" outlineLevel="1" x14ac:dyDescent="0.2">
      <c r="A161" s="40"/>
      <c r="B161" s="46" t="s">
        <v>748</v>
      </c>
      <c r="C161" s="29"/>
      <c r="D161" s="29"/>
      <c r="E161" s="29"/>
      <c r="F161" s="29"/>
      <c r="G161" s="29"/>
      <c r="H161" s="29"/>
      <c r="I161" s="29"/>
      <c r="J161" s="29"/>
      <c r="K161" s="29"/>
      <c r="L161" s="29"/>
      <c r="M161" s="29"/>
      <c r="N161" s="29"/>
      <c r="O161" s="29"/>
      <c r="P161" s="29"/>
      <c r="Q161" s="29"/>
      <c r="R161" s="29"/>
      <c r="S161" s="29">
        <f>(S159/I159)^(1/10)-1</f>
        <v>0.22649974943172113</v>
      </c>
    </row>
    <row r="162" spans="1:30" outlineLevel="1" x14ac:dyDescent="0.2">
      <c r="A162" s="40"/>
      <c r="B162" s="46" t="s">
        <v>749</v>
      </c>
      <c r="C162" s="29"/>
      <c r="D162" s="29"/>
      <c r="E162" s="29"/>
      <c r="F162" s="29"/>
      <c r="G162" s="29"/>
      <c r="H162" s="29"/>
      <c r="I162" s="29"/>
      <c r="J162" s="29"/>
      <c r="K162" s="29"/>
      <c r="L162" s="29"/>
      <c r="M162" s="29"/>
      <c r="N162" s="29"/>
      <c r="O162" s="29"/>
      <c r="P162" s="29"/>
      <c r="Q162" s="29"/>
      <c r="R162" s="29"/>
      <c r="S162" s="29">
        <f>(S159/N159)^(1/5)-1</f>
        <v>0.38173665671288592</v>
      </c>
    </row>
    <row r="163" spans="1:30" outlineLevel="1" x14ac:dyDescent="0.2">
      <c r="A163" s="40"/>
      <c r="B163" s="46" t="s">
        <v>750</v>
      </c>
      <c r="C163" s="29"/>
      <c r="D163" s="29"/>
      <c r="E163" s="29"/>
      <c r="F163" s="29"/>
      <c r="G163" s="29"/>
      <c r="H163" s="29"/>
      <c r="I163" s="29"/>
      <c r="J163" s="29"/>
      <c r="K163" s="29"/>
      <c r="L163" s="29"/>
      <c r="M163" s="29"/>
      <c r="N163" s="29"/>
      <c r="O163" s="29"/>
      <c r="P163" s="29"/>
      <c r="Q163" s="29"/>
      <c r="R163" s="29"/>
      <c r="S163" s="29">
        <f>(S159/P159)^(1/3)-1</f>
        <v>-0.13189035330864907</v>
      </c>
    </row>
    <row r="164" spans="1:30" outlineLevel="1" x14ac:dyDescent="0.2">
      <c r="A164" s="40"/>
      <c r="B164" s="47"/>
      <c r="C164" s="43"/>
      <c r="D164" s="43"/>
      <c r="E164" s="43"/>
      <c r="F164" s="43"/>
      <c r="G164" s="43"/>
      <c r="H164" s="43"/>
      <c r="I164" s="43"/>
      <c r="J164" s="43"/>
      <c r="K164" s="43"/>
      <c r="L164" s="43"/>
      <c r="M164" s="43"/>
      <c r="N164" s="43"/>
      <c r="O164" s="43"/>
      <c r="P164" s="43"/>
      <c r="Q164" s="43"/>
      <c r="R164" s="43"/>
      <c r="S164" s="43"/>
    </row>
    <row r="165" spans="1:30" s="60" customFormat="1" outlineLevel="1" x14ac:dyDescent="0.2">
      <c r="A165" s="50" t="s">
        <v>751</v>
      </c>
      <c r="B165" s="50" t="s">
        <v>752</v>
      </c>
      <c r="C165" s="50"/>
      <c r="D165" s="50"/>
      <c r="E165" s="50"/>
      <c r="F165" s="50"/>
      <c r="G165" s="50"/>
      <c r="H165" s="50"/>
      <c r="I165" s="50"/>
      <c r="J165" s="50"/>
      <c r="K165" s="50"/>
      <c r="L165" s="50"/>
      <c r="M165" s="50"/>
      <c r="N165" s="50"/>
      <c r="O165" s="50"/>
      <c r="P165" s="50"/>
      <c r="Q165" s="50"/>
      <c r="R165" s="50"/>
      <c r="S165" s="50"/>
    </row>
    <row r="166" spans="1:30" outlineLevel="1" x14ac:dyDescent="0.2">
      <c r="B166" s="46" t="s">
        <v>677</v>
      </c>
      <c r="C166" s="37">
        <f>C154</f>
        <v>17.38</v>
      </c>
      <c r="D166" s="37">
        <f t="shared" ref="D166:S166" si="99">D154</f>
        <v>19.14</v>
      </c>
      <c r="E166" s="37">
        <f t="shared" si="99"/>
        <v>23.55</v>
      </c>
      <c r="F166" s="37">
        <f t="shared" si="99"/>
        <v>32.83</v>
      </c>
      <c r="G166" s="37">
        <f t="shared" si="99"/>
        <v>40.729999999999997</v>
      </c>
      <c r="H166" s="37">
        <f t="shared" si="99"/>
        <v>46.27</v>
      </c>
      <c r="I166" s="37">
        <f t="shared" si="99"/>
        <v>56.11</v>
      </c>
      <c r="J166" s="37">
        <f t="shared" si="99"/>
        <v>58.86</v>
      </c>
      <c r="K166" s="37">
        <f t="shared" si="99"/>
        <v>69.47</v>
      </c>
      <c r="L166" s="37">
        <f t="shared" si="99"/>
        <v>64.23</v>
      </c>
      <c r="M166" s="37">
        <f t="shared" si="99"/>
        <v>75.72</v>
      </c>
      <c r="N166" s="37">
        <f t="shared" si="99"/>
        <v>85.82</v>
      </c>
      <c r="O166" s="37">
        <f t="shared" si="99"/>
        <v>101.94</v>
      </c>
      <c r="P166" s="37">
        <f t="shared" si="99"/>
        <v>660.68</v>
      </c>
      <c r="Q166" s="37">
        <f t="shared" si="99"/>
        <v>464.25</v>
      </c>
      <c r="R166" s="37">
        <f t="shared" si="99"/>
        <v>422.28</v>
      </c>
      <c r="S166" s="37">
        <f t="shared" si="99"/>
        <v>432.23</v>
      </c>
    </row>
    <row r="167" spans="1:30" outlineLevel="1" x14ac:dyDescent="0.2">
      <c r="B167" s="46" t="s">
        <v>234</v>
      </c>
      <c r="C167" s="37">
        <f>'Ace-SBS'!B246</f>
        <v>300.49</v>
      </c>
      <c r="D167" s="37">
        <f>'Ace-SBS'!C246</f>
        <v>340.34</v>
      </c>
      <c r="E167" s="37">
        <f>'Ace-SBS'!D246</f>
        <v>510.08</v>
      </c>
      <c r="F167" s="37">
        <f>'Ace-SBS'!E246</f>
        <v>612.04999999999995</v>
      </c>
      <c r="G167" s="37">
        <f>'Ace-SBS'!F246</f>
        <v>744.26</v>
      </c>
      <c r="H167" s="37">
        <f>'Ace-SBS'!G246</f>
        <v>838.7</v>
      </c>
      <c r="I167" s="37">
        <f>'Ace-SBS'!H246</f>
        <v>935.03</v>
      </c>
      <c r="J167" s="37">
        <f>'Ace-SBS'!I246</f>
        <v>1061.9000000000001</v>
      </c>
      <c r="K167" s="37">
        <f>'Ace-SBS'!J246</f>
        <v>1159.76</v>
      </c>
      <c r="L167" s="37">
        <f>'Ace-SBS'!K246</f>
        <v>1268.76</v>
      </c>
      <c r="M167" s="37">
        <f>'Ace-SBS'!L246</f>
        <v>1483.03</v>
      </c>
      <c r="N167" s="37">
        <f>'Ace-SBS'!M246</f>
        <v>1725.14</v>
      </c>
      <c r="O167" s="37">
        <f>'Ace-SBS'!N246</f>
        <v>1973.53</v>
      </c>
      <c r="P167" s="37">
        <f>'Ace-SBS'!O246</f>
        <v>5995.07</v>
      </c>
      <c r="Q167" s="37">
        <f>'Ace-SBS'!P246</f>
        <v>4103.7</v>
      </c>
      <c r="R167" s="37">
        <f>'Ace-SBS'!Q246</f>
        <v>4988.08</v>
      </c>
      <c r="S167" s="37">
        <f>'Ace-SBS'!R246</f>
        <v>5929.21</v>
      </c>
      <c r="Y167" s="73"/>
      <c r="Z167" s="73"/>
      <c r="AA167" s="73"/>
      <c r="AB167" s="73"/>
      <c r="AC167" s="73"/>
      <c r="AD167" s="73"/>
    </row>
    <row r="168" spans="1:30" outlineLevel="1" x14ac:dyDescent="0.2">
      <c r="B168" s="46" t="s">
        <v>725</v>
      </c>
      <c r="C168" s="37"/>
      <c r="D168" s="29">
        <f>D166/AVERAGE(C167:D167)</f>
        <v>5.9735031131501345E-2</v>
      </c>
      <c r="E168" s="29">
        <f t="shared" ref="E168:S168" si="100">E166/AVERAGE(D167:E167)</f>
        <v>5.5384398297311919E-2</v>
      </c>
      <c r="F168" s="29">
        <f t="shared" si="100"/>
        <v>5.8513719444271167E-2</v>
      </c>
      <c r="G168" s="29">
        <f t="shared" si="100"/>
        <v>6.0060015778103826E-2</v>
      </c>
      <c r="H168" s="29">
        <f t="shared" si="100"/>
        <v>5.8460100065699704E-2</v>
      </c>
      <c r="I168" s="29">
        <f t="shared" si="100"/>
        <v>6.3267802878679391E-2</v>
      </c>
      <c r="J168" s="29">
        <f t="shared" si="100"/>
        <v>5.895048900061594E-2</v>
      </c>
      <c r="K168" s="29">
        <f t="shared" si="100"/>
        <v>6.253882232204748E-2</v>
      </c>
      <c r="L168" s="29">
        <f t="shared" si="100"/>
        <v>5.2896414277008225E-2</v>
      </c>
      <c r="M168" s="29">
        <f t="shared" si="100"/>
        <v>5.5033269253831139E-2</v>
      </c>
      <c r="N168" s="29">
        <f t="shared" si="100"/>
        <v>5.3500905500643667E-2</v>
      </c>
      <c r="O168" s="29">
        <f t="shared" si="100"/>
        <v>5.5122517012872192E-2</v>
      </c>
      <c r="P168" s="29">
        <f t="shared" si="100"/>
        <v>0.16582084682378334</v>
      </c>
      <c r="Q168" s="29">
        <f t="shared" si="100"/>
        <v>9.1941889952934855E-2</v>
      </c>
      <c r="R168" s="29">
        <f t="shared" si="100"/>
        <v>9.2892700879255774E-2</v>
      </c>
      <c r="S168" s="29">
        <f t="shared" si="100"/>
        <v>7.9182654303403127E-2</v>
      </c>
      <c r="Y168" s="43">
        <f>AVERAGE(D168:S168)</f>
        <v>7.02063485576227E-2</v>
      </c>
      <c r="Z168" s="43">
        <f>MEDIAN(D168:S168)</f>
        <v>5.9342760066058639E-2</v>
      </c>
      <c r="AA168" s="43">
        <f>STDEV(D168:S168)</f>
        <v>2.850364665842435E-2</v>
      </c>
      <c r="AB168" s="413">
        <f>AA168/Y168</f>
        <v>0.40599813612339691</v>
      </c>
      <c r="AC168" s="43">
        <f>MAX(D168:S168)</f>
        <v>0.16582084682378334</v>
      </c>
      <c r="AD168" s="43">
        <f>MIN(D168:S168)</f>
        <v>5.2896414277008225E-2</v>
      </c>
    </row>
    <row r="169" spans="1:30" outlineLevel="1" x14ac:dyDescent="0.2">
      <c r="A169" s="292"/>
      <c r="B169" s="46"/>
      <c r="C169" s="37"/>
      <c r="D169" s="29"/>
      <c r="E169" s="29"/>
      <c r="F169" s="29"/>
      <c r="G169" s="29"/>
      <c r="H169" s="29"/>
      <c r="I169" s="29"/>
      <c r="J169" s="29"/>
      <c r="K169" s="29"/>
      <c r="L169" s="29"/>
      <c r="M169" s="29"/>
      <c r="N169" s="29"/>
      <c r="O169" s="29"/>
      <c r="P169" s="29"/>
      <c r="Q169" s="29"/>
      <c r="R169" s="29"/>
      <c r="S169" s="29"/>
    </row>
    <row r="170" spans="1:30" s="60" customFormat="1" outlineLevel="1" x14ac:dyDescent="0.2">
      <c r="A170" s="50" t="s">
        <v>751</v>
      </c>
      <c r="B170" s="50" t="s">
        <v>753</v>
      </c>
      <c r="C170" s="50"/>
      <c r="D170" s="50"/>
      <c r="E170" s="50"/>
      <c r="F170" s="50"/>
      <c r="G170" s="50"/>
      <c r="H170" s="50"/>
      <c r="I170" s="50"/>
      <c r="J170" s="50"/>
      <c r="K170" s="50"/>
      <c r="L170" s="50"/>
      <c r="M170" s="50"/>
      <c r="N170" s="50"/>
      <c r="O170" s="50"/>
      <c r="P170" s="50"/>
      <c r="Q170" s="50"/>
      <c r="R170" s="50"/>
      <c r="S170" s="50"/>
    </row>
    <row r="171" spans="1:30" outlineLevel="1" x14ac:dyDescent="0.2">
      <c r="A171" s="68"/>
      <c r="B171" s="46" t="str">
        <f t="shared" ref="B171:S171" si="101">B166</f>
        <v>Depreciation</v>
      </c>
      <c r="C171" s="37">
        <f t="shared" si="101"/>
        <v>17.38</v>
      </c>
      <c r="D171" s="37">
        <f t="shared" si="101"/>
        <v>19.14</v>
      </c>
      <c r="E171" s="37">
        <f t="shared" si="101"/>
        <v>23.55</v>
      </c>
      <c r="F171" s="37">
        <f t="shared" si="101"/>
        <v>32.83</v>
      </c>
      <c r="G171" s="37">
        <f t="shared" si="101"/>
        <v>40.729999999999997</v>
      </c>
      <c r="H171" s="37">
        <f t="shared" si="101"/>
        <v>46.27</v>
      </c>
      <c r="I171" s="37">
        <f t="shared" si="101"/>
        <v>56.11</v>
      </c>
      <c r="J171" s="37">
        <f t="shared" si="101"/>
        <v>58.86</v>
      </c>
      <c r="K171" s="37">
        <f t="shared" si="101"/>
        <v>69.47</v>
      </c>
      <c r="L171" s="37">
        <f t="shared" si="101"/>
        <v>64.23</v>
      </c>
      <c r="M171" s="37">
        <f t="shared" si="101"/>
        <v>75.72</v>
      </c>
      <c r="N171" s="37">
        <f t="shared" si="101"/>
        <v>85.82</v>
      </c>
      <c r="O171" s="37">
        <f t="shared" si="101"/>
        <v>101.94</v>
      </c>
      <c r="P171" s="37">
        <f t="shared" si="101"/>
        <v>660.68</v>
      </c>
      <c r="Q171" s="37">
        <f t="shared" si="101"/>
        <v>464.25</v>
      </c>
      <c r="R171" s="37">
        <f t="shared" si="101"/>
        <v>422.28</v>
      </c>
      <c r="S171" s="37">
        <f t="shared" si="101"/>
        <v>432.23</v>
      </c>
    </row>
    <row r="172" spans="1:30" outlineLevel="1" x14ac:dyDescent="0.2">
      <c r="B172" s="46" t="s">
        <v>265</v>
      </c>
      <c r="C172" s="37">
        <f>'Ace-SBS'!B303</f>
        <v>212.16</v>
      </c>
      <c r="D172" s="37">
        <f>'Ace-SBS'!C303</f>
        <v>234.32</v>
      </c>
      <c r="E172" s="37">
        <f>'Ace-SBS'!D303</f>
        <v>367.19</v>
      </c>
      <c r="F172" s="37">
        <f>'Ace-SBS'!E303</f>
        <v>439.15</v>
      </c>
      <c r="G172" s="37">
        <f>'Ace-SBS'!F303</f>
        <v>536.19000000000005</v>
      </c>
      <c r="H172" s="37">
        <f>'Ace-SBS'!G303</f>
        <v>589.29</v>
      </c>
      <c r="I172" s="37">
        <f>'Ace-SBS'!H303</f>
        <v>630.04</v>
      </c>
      <c r="J172" s="37">
        <f>'Ace-SBS'!I303</f>
        <v>699.26</v>
      </c>
      <c r="K172" s="37">
        <f>'Ace-SBS'!J303</f>
        <v>740.52</v>
      </c>
      <c r="L172" s="37">
        <f>'Ace-SBS'!K303</f>
        <v>794.39</v>
      </c>
      <c r="M172" s="37">
        <f>'Ace-SBS'!L303</f>
        <v>977.3</v>
      </c>
      <c r="N172" s="37">
        <f>'Ace-SBS'!M303</f>
        <v>1135.79</v>
      </c>
      <c r="O172" s="37">
        <f>'Ace-SBS'!N303</f>
        <v>1267.17</v>
      </c>
      <c r="P172" s="37">
        <f>'Ace-SBS'!O303</f>
        <v>3185.27</v>
      </c>
      <c r="Q172" s="37">
        <f>'Ace-SBS'!P303</f>
        <v>3574.62</v>
      </c>
      <c r="R172" s="37">
        <f>'Ace-SBS'!Q303</f>
        <v>4038.63</v>
      </c>
      <c r="S172" s="37">
        <f>'Ace-SBS'!R303</f>
        <v>4558.53</v>
      </c>
    </row>
    <row r="173" spans="1:30" outlineLevel="1" x14ac:dyDescent="0.2">
      <c r="B173" s="46" t="s">
        <v>725</v>
      </c>
      <c r="D173" s="29">
        <f t="shared" ref="D173:S173" si="102">D171/AVERAGE(C172:D172)</f>
        <v>8.5737323060383439E-2</v>
      </c>
      <c r="E173" s="29">
        <f t="shared" si="102"/>
        <v>7.8302937607022324E-2</v>
      </c>
      <c r="F173" s="29">
        <f t="shared" si="102"/>
        <v>8.1429669866309506E-2</v>
      </c>
      <c r="G173" s="29">
        <f t="shared" si="102"/>
        <v>8.3519593167510814E-2</v>
      </c>
      <c r="H173" s="29">
        <f t="shared" si="102"/>
        <v>8.2222696094110967E-2</v>
      </c>
      <c r="I173" s="29">
        <f t="shared" si="102"/>
        <v>9.2034149901995363E-2</v>
      </c>
      <c r="J173" s="29">
        <f t="shared" si="102"/>
        <v>8.8557887610020314E-2</v>
      </c>
      <c r="K173" s="29">
        <f t="shared" si="102"/>
        <v>9.6500854297184288E-2</v>
      </c>
      <c r="L173" s="29">
        <f t="shared" si="102"/>
        <v>8.3692203451668196E-2</v>
      </c>
      <c r="M173" s="29">
        <f t="shared" si="102"/>
        <v>8.5477707725392135E-2</v>
      </c>
      <c r="N173" s="29">
        <f t="shared" si="102"/>
        <v>8.1227018252890304E-2</v>
      </c>
      <c r="O173" s="29">
        <f t="shared" si="102"/>
        <v>8.4845357392549184E-2</v>
      </c>
      <c r="P173" s="29">
        <f t="shared" si="102"/>
        <v>0.29677210697954376</v>
      </c>
      <c r="Q173" s="29">
        <f t="shared" si="102"/>
        <v>0.13735430606119331</v>
      </c>
      <c r="R173" s="29">
        <f t="shared" si="102"/>
        <v>0.1109329130134962</v>
      </c>
      <c r="S173" s="29">
        <f t="shared" si="102"/>
        <v>0.10055181013264847</v>
      </c>
      <c r="Y173" s="43">
        <f>AVERAGE(D173:S173)</f>
        <v>0.1043224084133699</v>
      </c>
      <c r="Z173" s="43">
        <f>MEDIAN(D173:S173)</f>
        <v>8.5607515392887787E-2</v>
      </c>
      <c r="AA173" s="43">
        <f>STDEV(D173:S173)</f>
        <v>5.3421430064815568E-2</v>
      </c>
      <c r="AB173" s="413">
        <f>AA173/Y173</f>
        <v>0.51208010701916573</v>
      </c>
      <c r="AC173" s="43">
        <f>MAX(D173:S173)</f>
        <v>0.29677210697954376</v>
      </c>
      <c r="AD173" s="43">
        <f>MIN(D173:S173)</f>
        <v>7.8302937607022324E-2</v>
      </c>
    </row>
    <row r="174" spans="1:30" outlineLevel="1" x14ac:dyDescent="0.2">
      <c r="A174" s="292"/>
      <c r="B174" s="46"/>
      <c r="C174" s="292"/>
      <c r="D174" s="29"/>
      <c r="E174" s="29"/>
      <c r="F174" s="29"/>
      <c r="G174" s="29"/>
      <c r="H174" s="29"/>
      <c r="I174" s="29"/>
      <c r="J174" s="29"/>
      <c r="K174" s="29"/>
      <c r="L174" s="29"/>
      <c r="M174" s="29"/>
      <c r="N174" s="29"/>
      <c r="O174" s="29"/>
      <c r="P174" s="29"/>
      <c r="Q174" s="29"/>
      <c r="R174" s="29"/>
      <c r="S174" s="29"/>
    </row>
    <row r="175" spans="1:30" s="60" customFormat="1" outlineLevel="1" x14ac:dyDescent="0.2">
      <c r="A175" s="50" t="s">
        <v>754</v>
      </c>
      <c r="B175" s="50" t="s">
        <v>755</v>
      </c>
      <c r="C175" s="50"/>
      <c r="D175" s="50"/>
      <c r="E175" s="50"/>
      <c r="F175" s="50"/>
      <c r="G175" s="50"/>
      <c r="H175" s="50"/>
      <c r="I175" s="50"/>
      <c r="J175" s="50"/>
      <c r="K175" s="50"/>
      <c r="L175" s="50"/>
      <c r="M175" s="50"/>
      <c r="N175" s="50"/>
      <c r="O175" s="50"/>
      <c r="P175" s="50"/>
      <c r="Q175" s="50"/>
      <c r="R175" s="50"/>
      <c r="S175" s="50"/>
    </row>
    <row r="176" spans="1:30" outlineLevel="1" x14ac:dyDescent="0.2">
      <c r="B176" s="46" t="s">
        <v>845</v>
      </c>
      <c r="C176" s="37">
        <f>'Ace-SBS'!B274</f>
        <v>88.33</v>
      </c>
      <c r="D176" s="37">
        <f>'Ace-SBS'!C274</f>
        <v>106.02</v>
      </c>
      <c r="E176" s="37">
        <f>'Ace-SBS'!D274</f>
        <v>142.88999999999999</v>
      </c>
      <c r="F176" s="37">
        <f>'Ace-SBS'!E274</f>
        <v>172.9</v>
      </c>
      <c r="G176" s="37">
        <f>'Ace-SBS'!F274</f>
        <v>208.06999999999996</v>
      </c>
      <c r="H176" s="37">
        <f>'Ace-SBS'!G274</f>
        <v>249.41</v>
      </c>
      <c r="I176" s="37">
        <f>'Ace-SBS'!H274</f>
        <v>304.99</v>
      </c>
      <c r="J176" s="37">
        <f>'Ace-SBS'!I274</f>
        <v>362.64</v>
      </c>
      <c r="K176" s="37">
        <f>'Ace-SBS'!J274</f>
        <v>419.23999999999995</v>
      </c>
      <c r="L176" s="37">
        <f>'Ace-SBS'!K274</f>
        <v>474.37</v>
      </c>
      <c r="M176" s="37">
        <f>'Ace-SBS'!L274</f>
        <v>505.73</v>
      </c>
      <c r="N176" s="37">
        <f>'Ace-SBS'!M274</f>
        <v>589.35</v>
      </c>
      <c r="O176" s="37">
        <f>'Ace-SBS'!N274</f>
        <v>706.36</v>
      </c>
      <c r="P176" s="37">
        <f>'Ace-SBS'!O274</f>
        <v>2809.8</v>
      </c>
      <c r="Q176" s="37">
        <f>'Ace-SBS'!P274</f>
        <v>529.08000000000004</v>
      </c>
      <c r="R176" s="37">
        <f>'Ace-SBS'!Q274</f>
        <v>949.45</v>
      </c>
      <c r="S176" s="37">
        <f>'Ace-SBS'!R274</f>
        <v>1370.68</v>
      </c>
    </row>
    <row r="177" spans="1:31" outlineLevel="1" x14ac:dyDescent="0.2">
      <c r="B177" s="46" t="s">
        <v>677</v>
      </c>
      <c r="C177" s="37">
        <f>'Ace-SP&amp;L'!B174</f>
        <v>17.38</v>
      </c>
      <c r="D177" s="37">
        <f>'Ace-SP&amp;L'!C174</f>
        <v>19.14</v>
      </c>
      <c r="E177" s="37">
        <f>'Ace-SP&amp;L'!D174</f>
        <v>23.55</v>
      </c>
      <c r="F177" s="37">
        <f>'Ace-SP&amp;L'!E174</f>
        <v>32.83</v>
      </c>
      <c r="G177" s="37">
        <f>'Ace-SP&amp;L'!F174</f>
        <v>40.729999999999997</v>
      </c>
      <c r="H177" s="37">
        <f>'Ace-SP&amp;L'!G174</f>
        <v>46.27</v>
      </c>
      <c r="I177" s="37">
        <f>'Ace-SP&amp;L'!H174</f>
        <v>56.11</v>
      </c>
      <c r="J177" s="37">
        <f>'Ace-SP&amp;L'!I174</f>
        <v>58.86</v>
      </c>
      <c r="K177" s="37">
        <f>'Ace-SP&amp;L'!J174</f>
        <v>69.47</v>
      </c>
      <c r="L177" s="37">
        <f>'Ace-SP&amp;L'!K174</f>
        <v>64.23</v>
      </c>
      <c r="M177" s="37">
        <f>'Ace-SP&amp;L'!L174</f>
        <v>75.72</v>
      </c>
      <c r="N177" s="37">
        <f>'Ace-SP&amp;L'!M174</f>
        <v>85.82</v>
      </c>
      <c r="O177" s="37">
        <f>'Ace-SP&amp;L'!N174</f>
        <v>101.94</v>
      </c>
      <c r="P177" s="37">
        <f>'Ace-SP&amp;L'!O174</f>
        <v>660.68</v>
      </c>
      <c r="Q177" s="37">
        <f>'Ace-SP&amp;L'!P174</f>
        <v>464.25</v>
      </c>
      <c r="R177" s="37">
        <f>'Ace-SP&amp;L'!Q174</f>
        <v>422.28</v>
      </c>
      <c r="S177" s="37">
        <f>'Ace-SP&amp;L'!R174</f>
        <v>432.23</v>
      </c>
    </row>
    <row r="178" spans="1:31" outlineLevel="1" x14ac:dyDescent="0.2">
      <c r="B178" s="46" t="s">
        <v>756</v>
      </c>
      <c r="C178" s="37">
        <f>C176/C177</f>
        <v>5.0822784810126587</v>
      </c>
      <c r="D178" s="37">
        <f t="shared" ref="D178:S178" si="103">D176/D177</f>
        <v>5.5391849529780561</v>
      </c>
      <c r="E178" s="37">
        <f t="shared" si="103"/>
        <v>6.0675159235668783</v>
      </c>
      <c r="F178" s="37">
        <f t="shared" si="103"/>
        <v>5.2665245202558637</v>
      </c>
      <c r="G178" s="37">
        <f t="shared" si="103"/>
        <v>5.1085195187822237</v>
      </c>
      <c r="H178" s="37">
        <f t="shared" si="103"/>
        <v>5.3903177004538572</v>
      </c>
      <c r="I178" s="37">
        <f t="shared" si="103"/>
        <v>5.435572981643201</v>
      </c>
      <c r="J178" s="37">
        <f t="shared" si="103"/>
        <v>6.161060142711519</v>
      </c>
      <c r="K178" s="37">
        <f t="shared" si="103"/>
        <v>6.034835180653519</v>
      </c>
      <c r="L178" s="37">
        <f t="shared" si="103"/>
        <v>7.3854896465825934</v>
      </c>
      <c r="M178" s="37">
        <f t="shared" si="103"/>
        <v>6.6789487585842577</v>
      </c>
      <c r="N178" s="37">
        <f t="shared" si="103"/>
        <v>6.8672803542297842</v>
      </c>
      <c r="O178" s="37">
        <f t="shared" si="103"/>
        <v>6.9291740239356487</v>
      </c>
      <c r="P178" s="37">
        <f t="shared" si="103"/>
        <v>4.2528909608282381</v>
      </c>
      <c r="Q178" s="37">
        <f t="shared" si="103"/>
        <v>1.1396445880452344</v>
      </c>
      <c r="R178" s="37">
        <f t="shared" si="103"/>
        <v>2.2483896940418684</v>
      </c>
      <c r="S178" s="37">
        <f t="shared" si="103"/>
        <v>3.1711820095782337</v>
      </c>
    </row>
    <row r="179" spans="1:31" outlineLevel="1" x14ac:dyDescent="0.2">
      <c r="A179" s="292"/>
      <c r="B179" s="46"/>
      <c r="C179" s="37"/>
      <c r="D179" s="37"/>
      <c r="E179" s="37"/>
      <c r="F179" s="37"/>
      <c r="G179" s="37"/>
      <c r="H179" s="37"/>
      <c r="I179" s="37"/>
      <c r="J179" s="37"/>
      <c r="K179" s="37"/>
      <c r="L179" s="37"/>
      <c r="M179" s="37"/>
      <c r="N179" s="37"/>
      <c r="O179" s="37"/>
      <c r="P179" s="37"/>
      <c r="Q179" s="37"/>
      <c r="R179" s="37"/>
      <c r="S179" s="37"/>
    </row>
    <row r="180" spans="1:31" s="60" customFormat="1" outlineLevel="1" x14ac:dyDescent="0.2">
      <c r="A180" s="50" t="s">
        <v>758</v>
      </c>
      <c r="B180" s="50" t="s">
        <v>757</v>
      </c>
      <c r="C180" s="50"/>
      <c r="D180" s="50"/>
      <c r="E180" s="50"/>
      <c r="F180" s="50"/>
      <c r="G180" s="50"/>
      <c r="H180" s="50"/>
      <c r="I180" s="50"/>
      <c r="J180" s="50"/>
      <c r="K180" s="50"/>
      <c r="L180" s="50"/>
      <c r="M180" s="50"/>
      <c r="N180" s="50"/>
      <c r="O180" s="50"/>
      <c r="P180" s="50"/>
      <c r="Q180" s="50"/>
      <c r="R180" s="50"/>
      <c r="S180" s="50"/>
    </row>
    <row r="181" spans="1:31" outlineLevel="1" x14ac:dyDescent="0.2">
      <c r="B181" s="297" t="str">
        <f>B167</f>
        <v>Gross Block</v>
      </c>
      <c r="C181" s="41">
        <f>C167</f>
        <v>300.49</v>
      </c>
      <c r="D181" s="41">
        <f t="shared" ref="D181:S181" si="104">D167</f>
        <v>340.34</v>
      </c>
      <c r="E181" s="41">
        <f t="shared" si="104"/>
        <v>510.08</v>
      </c>
      <c r="F181" s="41">
        <f t="shared" si="104"/>
        <v>612.04999999999995</v>
      </c>
      <c r="G181" s="41">
        <f t="shared" si="104"/>
        <v>744.26</v>
      </c>
      <c r="H181" s="41">
        <f t="shared" si="104"/>
        <v>838.7</v>
      </c>
      <c r="I181" s="41">
        <f t="shared" si="104"/>
        <v>935.03</v>
      </c>
      <c r="J181" s="41">
        <f t="shared" si="104"/>
        <v>1061.9000000000001</v>
      </c>
      <c r="K181" s="41">
        <f t="shared" si="104"/>
        <v>1159.76</v>
      </c>
      <c r="L181" s="41">
        <f t="shared" si="104"/>
        <v>1268.76</v>
      </c>
      <c r="M181" s="41">
        <f t="shared" si="104"/>
        <v>1483.03</v>
      </c>
      <c r="N181" s="41">
        <f t="shared" si="104"/>
        <v>1725.14</v>
      </c>
      <c r="O181" s="41">
        <f t="shared" si="104"/>
        <v>1973.53</v>
      </c>
      <c r="P181" s="41">
        <f t="shared" si="104"/>
        <v>5995.07</v>
      </c>
      <c r="Q181" s="41">
        <f t="shared" si="104"/>
        <v>4103.7</v>
      </c>
      <c r="R181" s="41">
        <f t="shared" si="104"/>
        <v>4988.08</v>
      </c>
      <c r="S181" s="41">
        <f t="shared" si="104"/>
        <v>5929.21</v>
      </c>
    </row>
    <row r="182" spans="1:31" outlineLevel="1" x14ac:dyDescent="0.2">
      <c r="B182" s="46" t="s">
        <v>1763</v>
      </c>
      <c r="D182" s="41">
        <f>D181-C181</f>
        <v>39.849999999999966</v>
      </c>
      <c r="E182" s="41">
        <f t="shared" ref="E182:S182" si="105">E181-D181</f>
        <v>169.74</v>
      </c>
      <c r="F182" s="41">
        <f t="shared" si="105"/>
        <v>101.96999999999997</v>
      </c>
      <c r="G182" s="41">
        <f t="shared" si="105"/>
        <v>132.21000000000004</v>
      </c>
      <c r="H182" s="41">
        <f t="shared" si="105"/>
        <v>94.440000000000055</v>
      </c>
      <c r="I182" s="41">
        <f t="shared" si="105"/>
        <v>96.329999999999927</v>
      </c>
      <c r="J182" s="41">
        <f t="shared" si="105"/>
        <v>126.87000000000012</v>
      </c>
      <c r="K182" s="41">
        <f t="shared" si="105"/>
        <v>97.8599999999999</v>
      </c>
      <c r="L182" s="41">
        <f t="shared" si="105"/>
        <v>109</v>
      </c>
      <c r="M182" s="41">
        <f t="shared" si="105"/>
        <v>214.26999999999998</v>
      </c>
      <c r="N182" s="41">
        <f t="shared" si="105"/>
        <v>242.11000000000013</v>
      </c>
      <c r="O182" s="41">
        <f t="shared" si="105"/>
        <v>248.38999999999987</v>
      </c>
      <c r="P182" s="41">
        <f t="shared" si="105"/>
        <v>4021.54</v>
      </c>
      <c r="Q182" s="41">
        <f t="shared" si="105"/>
        <v>-1891.37</v>
      </c>
      <c r="R182" s="41">
        <f t="shared" si="105"/>
        <v>884.38000000000011</v>
      </c>
      <c r="S182" s="41">
        <f t="shared" si="105"/>
        <v>941.13000000000011</v>
      </c>
    </row>
    <row r="183" spans="1:31" outlineLevel="1" x14ac:dyDescent="0.2">
      <c r="B183" s="46" t="s">
        <v>677</v>
      </c>
      <c r="C183" s="41">
        <f>C166</f>
        <v>17.38</v>
      </c>
      <c r="D183" s="41">
        <f t="shared" ref="D183:S183" si="106">D166</f>
        <v>19.14</v>
      </c>
      <c r="E183" s="41">
        <f t="shared" si="106"/>
        <v>23.55</v>
      </c>
      <c r="F183" s="41">
        <f t="shared" si="106"/>
        <v>32.83</v>
      </c>
      <c r="G183" s="41">
        <f t="shared" si="106"/>
        <v>40.729999999999997</v>
      </c>
      <c r="H183" s="41">
        <f t="shared" si="106"/>
        <v>46.27</v>
      </c>
      <c r="I183" s="41">
        <f t="shared" si="106"/>
        <v>56.11</v>
      </c>
      <c r="J183" s="41">
        <f t="shared" si="106"/>
        <v>58.86</v>
      </c>
      <c r="K183" s="41">
        <f t="shared" si="106"/>
        <v>69.47</v>
      </c>
      <c r="L183" s="41">
        <f t="shared" si="106"/>
        <v>64.23</v>
      </c>
      <c r="M183" s="41">
        <f t="shared" si="106"/>
        <v>75.72</v>
      </c>
      <c r="N183" s="41">
        <f t="shared" si="106"/>
        <v>85.82</v>
      </c>
      <c r="O183" s="41">
        <f t="shared" si="106"/>
        <v>101.94</v>
      </c>
      <c r="P183" s="41">
        <f t="shared" si="106"/>
        <v>660.68</v>
      </c>
      <c r="Q183" s="41">
        <f t="shared" si="106"/>
        <v>464.25</v>
      </c>
      <c r="R183" s="41">
        <f t="shared" si="106"/>
        <v>422.28</v>
      </c>
      <c r="S183" s="41">
        <f t="shared" si="106"/>
        <v>432.23</v>
      </c>
    </row>
    <row r="184" spans="1:31" outlineLevel="1" x14ac:dyDescent="0.2">
      <c r="B184" s="46" t="s">
        <v>736</v>
      </c>
      <c r="D184" s="36">
        <f>D182/D183</f>
        <v>2.0820271682340628</v>
      </c>
      <c r="E184" s="36">
        <f t="shared" ref="E184:S184" si="107">E182/E183</f>
        <v>7.2076433121019106</v>
      </c>
      <c r="F184" s="36">
        <f t="shared" si="107"/>
        <v>3.1060006091989028</v>
      </c>
      <c r="G184" s="36">
        <f t="shared" si="107"/>
        <v>3.2460103118094783</v>
      </c>
      <c r="H184" s="36">
        <f t="shared" si="107"/>
        <v>2.0410633239680149</v>
      </c>
      <c r="I184" s="36">
        <f t="shared" si="107"/>
        <v>1.716806273391551</v>
      </c>
      <c r="J184" s="36">
        <f t="shared" si="107"/>
        <v>2.1554536187563729</v>
      </c>
      <c r="K184" s="36">
        <f t="shared" si="107"/>
        <v>1.4086656110551303</v>
      </c>
      <c r="L184" s="36">
        <f t="shared" si="107"/>
        <v>1.6970263116923554</v>
      </c>
      <c r="M184" s="36">
        <f t="shared" si="107"/>
        <v>2.829767564712097</v>
      </c>
      <c r="N184" s="36">
        <f t="shared" si="107"/>
        <v>2.8211372640410177</v>
      </c>
      <c r="O184" s="36">
        <f t="shared" si="107"/>
        <v>2.436629389837158</v>
      </c>
      <c r="P184" s="36">
        <f t="shared" si="107"/>
        <v>6.0869709995761943</v>
      </c>
      <c r="Q184" s="36">
        <f t="shared" si="107"/>
        <v>-4.0740333871836292</v>
      </c>
      <c r="R184" s="36">
        <f t="shared" si="107"/>
        <v>2.0942976224306151</v>
      </c>
      <c r="S184" s="36">
        <f t="shared" si="107"/>
        <v>2.177382412141684</v>
      </c>
      <c r="Y184" s="313">
        <f>AVERAGE(D184:S184)</f>
        <v>2.4395530253601816</v>
      </c>
      <c r="Z184" s="313">
        <f>MEDIAN(D184:S184)</f>
        <v>2.1664180154490285</v>
      </c>
      <c r="AA184" s="413">
        <f>STDEV(D184:S184)</f>
        <v>2.3459079641422615</v>
      </c>
      <c r="AB184" s="413">
        <f>AA184/Y184</f>
        <v>0.96161384473121092</v>
      </c>
      <c r="AC184" s="313">
        <f>MAX(D184:S184)</f>
        <v>7.2076433121019106</v>
      </c>
      <c r="AD184" s="313">
        <f>MIN(D184:S184)</f>
        <v>-4.0740333871836292</v>
      </c>
    </row>
    <row r="185" spans="1:31" outlineLevel="1" x14ac:dyDescent="0.2">
      <c r="A185" s="292"/>
      <c r="B185" s="46"/>
      <c r="C185" s="292"/>
      <c r="D185" s="36"/>
      <c r="E185" s="36"/>
      <c r="F185" s="36"/>
      <c r="G185" s="36"/>
      <c r="H185" s="36"/>
      <c r="I185" s="36"/>
      <c r="J185" s="36"/>
      <c r="K185" s="36"/>
      <c r="L185" s="36"/>
      <c r="M185" s="36"/>
      <c r="N185" s="36"/>
      <c r="O185" s="36"/>
      <c r="P185" s="36"/>
      <c r="Q185" s="36"/>
      <c r="R185" s="36"/>
      <c r="S185" s="36"/>
    </row>
    <row r="186" spans="1:31" s="60" customFormat="1" outlineLevel="1" x14ac:dyDescent="0.2">
      <c r="A186" s="50" t="s">
        <v>758</v>
      </c>
      <c r="B186" s="50" t="s">
        <v>759</v>
      </c>
      <c r="C186" s="50"/>
      <c r="D186" s="50"/>
      <c r="E186" s="50"/>
      <c r="F186" s="50"/>
      <c r="G186" s="50"/>
      <c r="H186" s="50"/>
      <c r="I186" s="50"/>
      <c r="J186" s="50"/>
      <c r="K186" s="50"/>
      <c r="L186" s="50"/>
      <c r="M186" s="50"/>
      <c r="N186" s="50"/>
      <c r="O186" s="50"/>
      <c r="P186" s="50"/>
      <c r="Q186" s="50"/>
      <c r="R186" s="50"/>
      <c r="S186" s="50"/>
    </row>
    <row r="187" spans="1:31" outlineLevel="1" x14ac:dyDescent="0.2">
      <c r="B187" s="46" t="s">
        <v>1764</v>
      </c>
      <c r="D187" s="37">
        <f>'Ace-SCFS'!C43+'Ace-SCFS'!C44+'Ace-SCFS'!C54</f>
        <v>-70.89</v>
      </c>
      <c r="E187" s="37">
        <f>'Ace-SCFS'!D43+'Ace-SCFS'!D44+'Ace-SCFS'!D54</f>
        <v>-79.59</v>
      </c>
      <c r="F187" s="37">
        <f>'Ace-SCFS'!E43+'Ace-SCFS'!E44+'Ace-SCFS'!E54</f>
        <v>-123.82</v>
      </c>
      <c r="G187" s="37">
        <f>'Ace-SCFS'!F43+'Ace-SCFS'!F44+'Ace-SCFS'!F54</f>
        <v>-122.39</v>
      </c>
      <c r="H187" s="37">
        <f>'Ace-SCFS'!G43+'Ace-SCFS'!G44+'Ace-SCFS'!G54</f>
        <v>-121.93</v>
      </c>
      <c r="I187" s="37">
        <f>'Ace-SCFS'!H43+'Ace-SCFS'!H44+'Ace-SCFS'!H54</f>
        <v>-98.95</v>
      </c>
      <c r="J187" s="37">
        <f>'Ace-SCFS'!I43+'Ace-SCFS'!I44+'Ace-SCFS'!I54</f>
        <v>-169.23000000000002</v>
      </c>
      <c r="K187" s="37">
        <f>'Ace-SCFS'!J43+'Ace-SCFS'!J44+'Ace-SCFS'!J54</f>
        <v>-122.16</v>
      </c>
      <c r="L187" s="37">
        <f>'Ace-SCFS'!K43+'Ace-SCFS'!K44+'Ace-SCFS'!K54</f>
        <v>-244.75</v>
      </c>
      <c r="M187" s="37">
        <f>'Ace-SCFS'!L43+'Ace-SCFS'!L44+'Ace-SCFS'!L54</f>
        <v>-385.15000000000003</v>
      </c>
      <c r="N187" s="37">
        <f>'Ace-SCFS'!M43+'Ace-SCFS'!M44+'Ace-SCFS'!M54</f>
        <v>-428.45000000000005</v>
      </c>
      <c r="O187" s="37">
        <f>'Ace-SCFS'!N43+'Ace-SCFS'!N44+'Ace-SCFS'!N54</f>
        <v>-432.26</v>
      </c>
      <c r="P187" s="37">
        <f>'Ace-SCFS'!O43+'Ace-SCFS'!O44+'Ace-SCFS'!O54</f>
        <v>-1013.14</v>
      </c>
      <c r="Q187" s="37">
        <f>'Ace-SCFS'!P43+'Ace-SCFS'!P44+'Ace-SCFS'!P54</f>
        <v>-549.49</v>
      </c>
      <c r="R187" s="37">
        <f>'Ace-SCFS'!Q43+'Ace-SCFS'!Q44+'Ace-SCFS'!Q54</f>
        <v>-1084.28</v>
      </c>
      <c r="S187" s="37">
        <f>'Ace-SCFS'!R43+'Ace-SCFS'!R44+'Ace-SCFS'!R54</f>
        <v>-727.06000000000006</v>
      </c>
      <c r="T187" s="42"/>
    </row>
    <row r="188" spans="1:31" outlineLevel="1" x14ac:dyDescent="0.2">
      <c r="B188" s="46" t="s">
        <v>677</v>
      </c>
      <c r="C188" s="41">
        <f>C166</f>
        <v>17.38</v>
      </c>
      <c r="D188" s="37">
        <f t="shared" ref="D188:S188" si="108">D166</f>
        <v>19.14</v>
      </c>
      <c r="E188" s="37">
        <f t="shared" si="108"/>
        <v>23.55</v>
      </c>
      <c r="F188" s="37">
        <f t="shared" si="108"/>
        <v>32.83</v>
      </c>
      <c r="G188" s="37">
        <f t="shared" si="108"/>
        <v>40.729999999999997</v>
      </c>
      <c r="H188" s="37">
        <f t="shared" si="108"/>
        <v>46.27</v>
      </c>
      <c r="I188" s="37">
        <f t="shared" si="108"/>
        <v>56.11</v>
      </c>
      <c r="J188" s="37">
        <f t="shared" si="108"/>
        <v>58.86</v>
      </c>
      <c r="K188" s="37">
        <f t="shared" si="108"/>
        <v>69.47</v>
      </c>
      <c r="L188" s="37">
        <f t="shared" si="108"/>
        <v>64.23</v>
      </c>
      <c r="M188" s="37">
        <f t="shared" si="108"/>
        <v>75.72</v>
      </c>
      <c r="N188" s="37">
        <f t="shared" si="108"/>
        <v>85.82</v>
      </c>
      <c r="O188" s="37">
        <f t="shared" si="108"/>
        <v>101.94</v>
      </c>
      <c r="P188" s="37">
        <f t="shared" si="108"/>
        <v>660.68</v>
      </c>
      <c r="Q188" s="37">
        <f t="shared" si="108"/>
        <v>464.25</v>
      </c>
      <c r="R188" s="37">
        <f t="shared" si="108"/>
        <v>422.28</v>
      </c>
      <c r="S188" s="37">
        <f t="shared" si="108"/>
        <v>432.23</v>
      </c>
    </row>
    <row r="189" spans="1:31" outlineLevel="1" x14ac:dyDescent="0.2">
      <c r="B189" s="46" t="s">
        <v>736</v>
      </c>
      <c r="D189" s="37">
        <f>-D187/D188</f>
        <v>3.7037617554858935</v>
      </c>
      <c r="E189" s="37">
        <f t="shared" ref="E189:S189" si="109">-E187/E188</f>
        <v>3.3796178343949044</v>
      </c>
      <c r="F189" s="37">
        <f t="shared" si="109"/>
        <v>3.7715504112092599</v>
      </c>
      <c r="G189" s="37">
        <f t="shared" si="109"/>
        <v>3.0049103854652595</v>
      </c>
      <c r="H189" s="37">
        <f t="shared" si="109"/>
        <v>2.6351847849578562</v>
      </c>
      <c r="I189" s="37">
        <f t="shared" si="109"/>
        <v>1.7635002673320264</v>
      </c>
      <c r="J189" s="37">
        <f t="shared" si="109"/>
        <v>2.875127420998981</v>
      </c>
      <c r="K189" s="37">
        <f t="shared" si="109"/>
        <v>1.7584568878652655</v>
      </c>
      <c r="L189" s="37">
        <f t="shared" si="109"/>
        <v>3.8105246769422387</v>
      </c>
      <c r="M189" s="37">
        <f t="shared" si="109"/>
        <v>5.0865029054410993</v>
      </c>
      <c r="N189" s="37">
        <f t="shared" si="109"/>
        <v>4.9924260079235623</v>
      </c>
      <c r="O189" s="37">
        <f t="shared" si="109"/>
        <v>4.2403374534039635</v>
      </c>
      <c r="P189" s="37">
        <f t="shared" si="109"/>
        <v>1.5334806562935159</v>
      </c>
      <c r="Q189" s="37">
        <f t="shared" si="109"/>
        <v>1.1836079698438342</v>
      </c>
      <c r="R189" s="37">
        <f t="shared" si="109"/>
        <v>2.5676802121814912</v>
      </c>
      <c r="S189" s="37">
        <f t="shared" si="109"/>
        <v>1.6821136894708837</v>
      </c>
      <c r="Y189" s="413">
        <f>AVERAGE(D189:S189)</f>
        <v>2.9992989574506268</v>
      </c>
      <c r="Z189" s="413">
        <f>MEDIAN(D189:S189)</f>
        <v>2.9400189032321205</v>
      </c>
      <c r="AA189" s="413">
        <f>STDEV(D189:S189)</f>
        <v>1.2205481698900742</v>
      </c>
      <c r="AB189" s="413">
        <f>AA189/Y189</f>
        <v>0.4069444850964532</v>
      </c>
      <c r="AC189" s="413">
        <f>MAX(D189:S189)</f>
        <v>5.0865029054410993</v>
      </c>
      <c r="AD189" s="413">
        <f>MIN(D189:S189)</f>
        <v>1.1836079698438342</v>
      </c>
    </row>
    <row r="190" spans="1:31" outlineLevel="1" x14ac:dyDescent="0.2">
      <c r="A190" s="68"/>
      <c r="B190" s="46"/>
      <c r="C190" s="68"/>
      <c r="D190" s="37"/>
      <c r="E190" s="37"/>
      <c r="F190" s="37"/>
      <c r="G190" s="37"/>
      <c r="H190" s="37"/>
      <c r="I190" s="37"/>
      <c r="J190" s="37"/>
      <c r="K190" s="37"/>
      <c r="L190" s="37"/>
      <c r="M190" s="37"/>
      <c r="N190" s="37"/>
      <c r="O190" s="37"/>
      <c r="P190" s="37"/>
      <c r="Q190" s="37"/>
      <c r="R190" s="37"/>
      <c r="S190" s="37"/>
    </row>
    <row r="192" spans="1:31" x14ac:dyDescent="0.2">
      <c r="A192" s="33" t="s">
        <v>641</v>
      </c>
      <c r="B192" s="57"/>
      <c r="C192" s="57"/>
      <c r="D192" s="57"/>
      <c r="E192" s="57"/>
      <c r="F192" s="57"/>
      <c r="G192" s="57"/>
      <c r="H192" s="57"/>
      <c r="I192" s="57"/>
      <c r="J192" s="57"/>
      <c r="K192" s="57"/>
      <c r="L192" s="57"/>
      <c r="M192" s="57"/>
      <c r="N192" s="57"/>
      <c r="O192" s="57"/>
      <c r="P192" s="57"/>
      <c r="Q192" s="57"/>
      <c r="R192" s="57"/>
      <c r="S192" s="57"/>
      <c r="V192" s="39" t="s">
        <v>1767</v>
      </c>
      <c r="Y192" s="57"/>
      <c r="Z192" s="57"/>
      <c r="AA192" s="57"/>
      <c r="AB192" s="57"/>
      <c r="AC192" s="57"/>
      <c r="AD192" s="57"/>
      <c r="AE192" s="57"/>
    </row>
    <row r="193" spans="1:22" outlineLevel="1" x14ac:dyDescent="0.2">
      <c r="A193" s="38"/>
      <c r="B193" s="39"/>
      <c r="C193" s="39"/>
      <c r="D193" s="39"/>
      <c r="E193" s="39"/>
      <c r="F193" s="39"/>
      <c r="G193" s="39"/>
      <c r="H193" s="39"/>
      <c r="I193" s="39"/>
      <c r="J193" s="39"/>
      <c r="K193" s="39"/>
      <c r="L193" s="39"/>
      <c r="M193" s="39"/>
      <c r="N193" s="39"/>
      <c r="O193" s="39"/>
      <c r="P193" s="39"/>
      <c r="Q193" s="39"/>
      <c r="R193" s="39"/>
      <c r="S193" s="39"/>
      <c r="V193" s="39" t="s">
        <v>1771</v>
      </c>
    </row>
    <row r="194" spans="1:22" s="60" customFormat="1" outlineLevel="1" x14ac:dyDescent="0.2">
      <c r="A194" s="49" t="s">
        <v>761</v>
      </c>
      <c r="B194" s="50"/>
      <c r="C194" s="50"/>
      <c r="D194" s="50"/>
      <c r="E194" s="50"/>
      <c r="F194" s="50"/>
      <c r="G194" s="50"/>
      <c r="H194" s="50"/>
      <c r="I194" s="50"/>
      <c r="J194" s="50"/>
      <c r="K194" s="50"/>
      <c r="L194" s="50"/>
      <c r="M194" s="50"/>
      <c r="N194" s="50"/>
      <c r="O194" s="50"/>
      <c r="P194" s="50"/>
      <c r="Q194" s="50"/>
      <c r="R194" s="50"/>
      <c r="S194" s="50"/>
    </row>
    <row r="195" spans="1:22" s="60" customFormat="1" outlineLevel="1" x14ac:dyDescent="0.2">
      <c r="A195" s="298"/>
      <c r="B195" s="71" t="s">
        <v>1766</v>
      </c>
      <c r="C195" s="62">
        <f>'Ace-SP&amp;L'!B136</f>
        <v>9.43</v>
      </c>
      <c r="D195" s="62">
        <f>'Ace-SP&amp;L'!C136</f>
        <v>9.49</v>
      </c>
      <c r="E195" s="62">
        <f>'Ace-SP&amp;L'!D136</f>
        <v>23.44</v>
      </c>
      <c r="F195" s="62">
        <f>'Ace-SP&amp;L'!E136</f>
        <v>54.81</v>
      </c>
      <c r="G195" s="62">
        <f>'Ace-SP&amp;L'!F136</f>
        <v>137.84</v>
      </c>
      <c r="H195" s="62">
        <f>'Ace-SP&amp;L'!G136</f>
        <v>169.64</v>
      </c>
      <c r="I195" s="62">
        <f>'Ace-SP&amp;L'!H136</f>
        <v>132.68</v>
      </c>
      <c r="J195" s="62">
        <f>'Ace-SP&amp;L'!I136</f>
        <v>184.89</v>
      </c>
      <c r="K195" s="62">
        <f>'Ace-SP&amp;L'!J136</f>
        <v>123.88</v>
      </c>
      <c r="L195" s="62">
        <f>'Ace-SP&amp;L'!K136</f>
        <v>215.02</v>
      </c>
      <c r="M195" s="62">
        <f>'Ace-SP&amp;L'!L136</f>
        <v>364.54</v>
      </c>
      <c r="N195" s="62">
        <f>'Ace-SP&amp;L'!M136</f>
        <v>270.75</v>
      </c>
      <c r="O195" s="62">
        <f>'Ace-SP&amp;L'!N136</f>
        <v>245.42</v>
      </c>
      <c r="P195" s="62">
        <f>'Ace-SP&amp;L'!O136</f>
        <v>317.77999999999997</v>
      </c>
      <c r="Q195" s="62">
        <f>'Ace-SP&amp;L'!P136</f>
        <v>445.09</v>
      </c>
      <c r="R195" s="62">
        <f>'Ace-SP&amp;L'!Q136</f>
        <v>689.7</v>
      </c>
      <c r="S195" s="62">
        <f>'Ace-SP&amp;L'!R136</f>
        <v>1249.6400000000001</v>
      </c>
    </row>
    <row r="196" spans="1:22" s="60" customFormat="1" outlineLevel="1" x14ac:dyDescent="0.2">
      <c r="A196" s="298"/>
      <c r="B196" s="70" t="s">
        <v>1768</v>
      </c>
      <c r="C196" s="62">
        <f>('Ace-SP&amp;L'!B137+'Ace-SP&amp;L'!B141+'Ace-SP&amp;L'!B146+'Ace-SP&amp;L'!B147+'Ace-SP&amp;L'!B148+'Ace-SP&amp;L'!B149)</f>
        <v>5.07</v>
      </c>
      <c r="D196" s="62">
        <f>('Ace-SP&amp;L'!C137+'Ace-SP&amp;L'!C141+'Ace-SP&amp;L'!C146+'Ace-SP&amp;L'!C147+'Ace-SP&amp;L'!C148+'Ace-SP&amp;L'!C149)</f>
        <v>2.14</v>
      </c>
      <c r="E196" s="62">
        <f>('Ace-SP&amp;L'!D137+'Ace-SP&amp;L'!D141+'Ace-SP&amp;L'!D146+'Ace-SP&amp;L'!D147+'Ace-SP&amp;L'!D148+'Ace-SP&amp;L'!D149)</f>
        <v>13.93</v>
      </c>
      <c r="F196" s="62">
        <f>('Ace-SP&amp;L'!E137+'Ace-SP&amp;L'!E141+'Ace-SP&amp;L'!E146+'Ace-SP&amp;L'!E147+'Ace-SP&amp;L'!E148+'Ace-SP&amp;L'!E149)</f>
        <v>28.799999999999997</v>
      </c>
      <c r="G196" s="62">
        <f>('Ace-SP&amp;L'!F137+'Ace-SP&amp;L'!F141+'Ace-SP&amp;L'!F146+'Ace-SP&amp;L'!F147+'Ace-SP&amp;L'!F148+'Ace-SP&amp;L'!F149)</f>
        <v>105.22999999999999</v>
      </c>
      <c r="H196" s="62">
        <f>('Ace-SP&amp;L'!G137+'Ace-SP&amp;L'!G141+'Ace-SP&amp;L'!G146+'Ace-SP&amp;L'!G147+'Ace-SP&amp;L'!G148+'Ace-SP&amp;L'!G149)</f>
        <v>118.88</v>
      </c>
      <c r="I196" s="62">
        <f>('Ace-SP&amp;L'!H137+'Ace-SP&amp;L'!H141+'Ace-SP&amp;L'!H146+'Ace-SP&amp;L'!H147+'Ace-SP&amp;L'!H148+'Ace-SP&amp;L'!H149)</f>
        <v>124.86</v>
      </c>
      <c r="J196" s="62">
        <f>('Ace-SP&amp;L'!I137+'Ace-SP&amp;L'!I141+'Ace-SP&amp;L'!I146+'Ace-SP&amp;L'!I147+'Ace-SP&amp;L'!I148+'Ace-SP&amp;L'!I149)</f>
        <v>145.03</v>
      </c>
      <c r="K196" s="62">
        <f>('Ace-SP&amp;L'!J137+'Ace-SP&amp;L'!J141+'Ace-SP&amp;L'!J146+'Ace-SP&amp;L'!J147+'Ace-SP&amp;L'!J148+'Ace-SP&amp;L'!J149)</f>
        <v>105.22</v>
      </c>
      <c r="L196" s="62">
        <f>('Ace-SP&amp;L'!K137+'Ace-SP&amp;L'!K141+'Ace-SP&amp;L'!K146+'Ace-SP&amp;L'!K147+'Ace-SP&amp;L'!K148+'Ace-SP&amp;L'!K149)</f>
        <v>165.82999999999998</v>
      </c>
      <c r="M196" s="62">
        <f>('Ace-SP&amp;L'!L137+'Ace-SP&amp;L'!L141+'Ace-SP&amp;L'!L146+'Ace-SP&amp;L'!L147+'Ace-SP&amp;L'!L148+'Ace-SP&amp;L'!L149)</f>
        <v>336.90999999999997</v>
      </c>
      <c r="N196" s="62">
        <f>('Ace-SP&amp;L'!M137+'Ace-SP&amp;L'!M141+'Ace-SP&amp;L'!M146+'Ace-SP&amp;L'!M147+'Ace-SP&amp;L'!M148+'Ace-SP&amp;L'!M149)</f>
        <v>233.70000000000002</v>
      </c>
      <c r="O196" s="62">
        <f>('Ace-SP&amp;L'!N137+'Ace-SP&amp;L'!N141+'Ace-SP&amp;L'!N146+'Ace-SP&amp;L'!N147+'Ace-SP&amp;L'!N148+'Ace-SP&amp;L'!N149)</f>
        <v>170.39999999999998</v>
      </c>
      <c r="P196" s="62">
        <f>('Ace-SP&amp;L'!O137+'Ace-SP&amp;L'!O141+'Ace-SP&amp;L'!O146+'Ace-SP&amp;L'!O147+'Ace-SP&amp;L'!O148+'Ace-SP&amp;L'!O149)</f>
        <v>183.89</v>
      </c>
      <c r="Q196" s="62">
        <f>('Ace-SP&amp;L'!P137+'Ace-SP&amp;L'!P141+'Ace-SP&amp;L'!P146+'Ace-SP&amp;L'!P147+'Ace-SP&amp;L'!P148+'Ace-SP&amp;L'!P149)</f>
        <v>399.91</v>
      </c>
      <c r="R196" s="62">
        <f>('Ace-SP&amp;L'!Q137+'Ace-SP&amp;L'!Q141+'Ace-SP&amp;L'!Q146+'Ace-SP&amp;L'!Q147+'Ace-SP&amp;L'!Q148+'Ace-SP&amp;L'!Q149)</f>
        <v>477.33</v>
      </c>
      <c r="S196" s="62">
        <f>('Ace-SP&amp;L'!R137+'Ace-SP&amp;L'!R141+'Ace-SP&amp;L'!R146+'Ace-SP&amp;L'!R147+'Ace-SP&amp;L'!R148+'Ace-SP&amp;L'!R149)</f>
        <v>1023.5</v>
      </c>
    </row>
    <row r="197" spans="1:22" s="60" customFormat="1" outlineLevel="1" x14ac:dyDescent="0.2">
      <c r="A197" s="298"/>
      <c r="B197" s="70" t="s">
        <v>1769</v>
      </c>
      <c r="C197" s="62">
        <f>'Ace-SP&amp;L'!B153</f>
        <v>0</v>
      </c>
      <c r="D197" s="62">
        <f>'Ace-SP&amp;L'!C153</f>
        <v>0</v>
      </c>
      <c r="E197" s="62">
        <f>'Ace-SP&amp;L'!D153</f>
        <v>0</v>
      </c>
      <c r="F197" s="62">
        <f>'Ace-SP&amp;L'!E153</f>
        <v>0</v>
      </c>
      <c r="G197" s="62">
        <f>'Ace-SP&amp;L'!F153</f>
        <v>0</v>
      </c>
      <c r="H197" s="62">
        <f>'Ace-SP&amp;L'!G153</f>
        <v>0</v>
      </c>
      <c r="I197" s="62">
        <f>'Ace-SP&amp;L'!H153</f>
        <v>0</v>
      </c>
      <c r="J197" s="62">
        <f>'Ace-SP&amp;L'!I153</f>
        <v>0</v>
      </c>
      <c r="K197" s="62">
        <f>'Ace-SP&amp;L'!J153</f>
        <v>0</v>
      </c>
      <c r="L197" s="62">
        <f>'Ace-SP&amp;L'!K153</f>
        <v>19.05</v>
      </c>
      <c r="M197" s="62">
        <f>'Ace-SP&amp;L'!L153</f>
        <v>0</v>
      </c>
      <c r="N197" s="62">
        <f>'Ace-SP&amp;L'!M153</f>
        <v>0</v>
      </c>
      <c r="O197" s="62">
        <f>'Ace-SP&amp;L'!N153</f>
        <v>0</v>
      </c>
      <c r="P197" s="62">
        <f>'Ace-SP&amp;L'!O153</f>
        <v>0</v>
      </c>
      <c r="Q197" s="62">
        <f>'Ace-SP&amp;L'!P153</f>
        <v>0</v>
      </c>
      <c r="R197" s="62">
        <f>'Ace-SP&amp;L'!Q153</f>
        <v>174.62</v>
      </c>
      <c r="S197" s="62">
        <f>'Ace-SP&amp;L'!R153</f>
        <v>51.81</v>
      </c>
    </row>
    <row r="198" spans="1:22" s="60" customFormat="1" outlineLevel="1" x14ac:dyDescent="0.2">
      <c r="A198" s="298"/>
      <c r="B198" s="70" t="s">
        <v>1770</v>
      </c>
      <c r="C198" s="62">
        <f>'Ace-SP&amp;L'!B154</f>
        <v>0</v>
      </c>
      <c r="D198" s="62">
        <f>'Ace-SP&amp;L'!C154</f>
        <v>0</v>
      </c>
      <c r="E198" s="62">
        <f>'Ace-SP&amp;L'!D154</f>
        <v>1.65</v>
      </c>
      <c r="F198" s="62">
        <f>'Ace-SP&amp;L'!E154</f>
        <v>1.48</v>
      </c>
      <c r="G198" s="62">
        <f>'Ace-SP&amp;L'!F154</f>
        <v>1.21</v>
      </c>
      <c r="H198" s="62">
        <f>'Ace-SP&amp;L'!G154</f>
        <v>0.6</v>
      </c>
      <c r="I198" s="62">
        <f>'Ace-SP&amp;L'!H154</f>
        <v>0.56999999999999995</v>
      </c>
      <c r="J198" s="62">
        <f>'Ace-SP&amp;L'!I154</f>
        <v>1.97</v>
      </c>
      <c r="K198" s="62">
        <f>'Ace-SP&amp;L'!J154</f>
        <v>1.1000000000000001</v>
      </c>
      <c r="L198" s="62">
        <f>'Ace-SP&amp;L'!K154</f>
        <v>0.93</v>
      </c>
      <c r="M198" s="62">
        <f>'Ace-SP&amp;L'!L154</f>
        <v>1.38</v>
      </c>
      <c r="N198" s="62">
        <f>'Ace-SP&amp;L'!M154</f>
        <v>1.38</v>
      </c>
      <c r="O198" s="62">
        <f>'Ace-SP&amp;L'!N154</f>
        <v>2.64</v>
      </c>
      <c r="P198" s="62">
        <f>'Ace-SP&amp;L'!O154</f>
        <v>17.03</v>
      </c>
      <c r="Q198" s="62">
        <f>'Ace-SP&amp;L'!P154</f>
        <v>18.260000000000002</v>
      </c>
      <c r="R198" s="62">
        <f>'Ace-SP&amp;L'!Q154</f>
        <v>19.04</v>
      </c>
      <c r="S198" s="62">
        <f>'Ace-SP&amp;L'!R154</f>
        <v>18.3</v>
      </c>
    </row>
    <row r="199" spans="1:22" s="60" customFormat="1" outlineLevel="1" x14ac:dyDescent="0.2">
      <c r="A199" s="298"/>
      <c r="B199" s="70" t="s">
        <v>765</v>
      </c>
      <c r="C199" s="37">
        <f>C195-SUM(C196:C198)</f>
        <v>4.3599999999999994</v>
      </c>
      <c r="D199" s="37">
        <f t="shared" ref="D199:S199" si="110">D195-SUM(D196:D198)</f>
        <v>7.35</v>
      </c>
      <c r="E199" s="37">
        <f t="shared" si="110"/>
        <v>7.8600000000000012</v>
      </c>
      <c r="F199" s="37">
        <f t="shared" si="110"/>
        <v>24.530000000000005</v>
      </c>
      <c r="G199" s="37">
        <f t="shared" si="110"/>
        <v>31.40000000000002</v>
      </c>
      <c r="H199" s="37">
        <f t="shared" si="110"/>
        <v>50.16</v>
      </c>
      <c r="I199" s="37">
        <f t="shared" si="110"/>
        <v>7.2500000000000142</v>
      </c>
      <c r="J199" s="37">
        <f t="shared" si="110"/>
        <v>37.889999999999986</v>
      </c>
      <c r="K199" s="37">
        <f t="shared" si="110"/>
        <v>17.560000000000002</v>
      </c>
      <c r="L199" s="37">
        <f t="shared" si="110"/>
        <v>29.210000000000008</v>
      </c>
      <c r="M199" s="37">
        <f t="shared" si="110"/>
        <v>26.250000000000057</v>
      </c>
      <c r="N199" s="37">
        <f t="shared" si="110"/>
        <v>35.669999999999987</v>
      </c>
      <c r="O199" s="37">
        <f t="shared" si="110"/>
        <v>72.380000000000024</v>
      </c>
      <c r="P199" s="37">
        <f t="shared" si="110"/>
        <v>116.85999999999999</v>
      </c>
      <c r="Q199" s="37">
        <f t="shared" si="110"/>
        <v>26.919999999999959</v>
      </c>
      <c r="R199" s="37">
        <f t="shared" si="110"/>
        <v>18.710000000000036</v>
      </c>
      <c r="S199" s="37">
        <f t="shared" si="110"/>
        <v>156.0300000000002</v>
      </c>
    </row>
    <row r="200" spans="1:22" s="60" customFormat="1" outlineLevel="1" x14ac:dyDescent="0.2">
      <c r="A200" s="298"/>
      <c r="B200" s="46"/>
    </row>
    <row r="201" spans="1:22" outlineLevel="1" x14ac:dyDescent="0.2">
      <c r="B201" s="70" t="s">
        <v>763</v>
      </c>
      <c r="C201" s="34">
        <f>C196/C$195</f>
        <v>0.53764581124072119</v>
      </c>
      <c r="D201" s="34">
        <f t="shared" ref="D201:S201" si="111">D196/D$195</f>
        <v>0.22550052687038991</v>
      </c>
      <c r="E201" s="34">
        <f t="shared" si="111"/>
        <v>0.59428327645051193</v>
      </c>
      <c r="F201" s="34">
        <f t="shared" si="111"/>
        <v>0.52545155993431847</v>
      </c>
      <c r="G201" s="34">
        <f t="shared" si="111"/>
        <v>0.76342135809634348</v>
      </c>
      <c r="H201" s="34">
        <f t="shared" si="111"/>
        <v>0.70077811836830939</v>
      </c>
      <c r="I201" s="34">
        <f t="shared" si="111"/>
        <v>0.94106119987940906</v>
      </c>
      <c r="J201" s="34">
        <f t="shared" si="111"/>
        <v>0.78441235329114611</v>
      </c>
      <c r="K201" s="34">
        <f t="shared" si="111"/>
        <v>0.84937035841136588</v>
      </c>
      <c r="L201" s="34">
        <f t="shared" si="111"/>
        <v>0.77123058320156257</v>
      </c>
      <c r="M201" s="34">
        <f t="shared" si="111"/>
        <v>0.92420584846656051</v>
      </c>
      <c r="N201" s="34">
        <f t="shared" si="111"/>
        <v>0.86315789473684212</v>
      </c>
      <c r="O201" s="34">
        <f t="shared" si="111"/>
        <v>0.69431994132507535</v>
      </c>
      <c r="P201" s="34">
        <f t="shared" si="111"/>
        <v>0.57867077852602433</v>
      </c>
      <c r="Q201" s="34">
        <f t="shared" si="111"/>
        <v>0.89849243973129045</v>
      </c>
      <c r="R201" s="34">
        <f t="shared" si="111"/>
        <v>0.69208351457155282</v>
      </c>
      <c r="S201" s="34">
        <f t="shared" si="111"/>
        <v>0.81903588233411218</v>
      </c>
    </row>
    <row r="202" spans="1:22" outlineLevel="1" x14ac:dyDescent="0.2">
      <c r="B202" s="70" t="s">
        <v>762</v>
      </c>
      <c r="C202" s="34">
        <f t="shared" ref="C202:S202" si="112">C197/C$195</f>
        <v>0</v>
      </c>
      <c r="D202" s="34">
        <f t="shared" si="112"/>
        <v>0</v>
      </c>
      <c r="E202" s="34">
        <f t="shared" si="112"/>
        <v>0</v>
      </c>
      <c r="F202" s="34">
        <f t="shared" si="112"/>
        <v>0</v>
      </c>
      <c r="G202" s="34">
        <f t="shared" si="112"/>
        <v>0</v>
      </c>
      <c r="H202" s="34">
        <f t="shared" si="112"/>
        <v>0</v>
      </c>
      <c r="I202" s="34">
        <f t="shared" si="112"/>
        <v>0</v>
      </c>
      <c r="J202" s="34">
        <f t="shared" si="112"/>
        <v>0</v>
      </c>
      <c r="K202" s="34">
        <f t="shared" si="112"/>
        <v>0</v>
      </c>
      <c r="L202" s="34">
        <f t="shared" si="112"/>
        <v>8.8596409636312906E-2</v>
      </c>
      <c r="M202" s="34">
        <f t="shared" si="112"/>
        <v>0</v>
      </c>
      <c r="N202" s="34">
        <f t="shared" si="112"/>
        <v>0</v>
      </c>
      <c r="O202" s="34">
        <f t="shared" si="112"/>
        <v>0</v>
      </c>
      <c r="P202" s="34">
        <f t="shared" si="112"/>
        <v>0</v>
      </c>
      <c r="Q202" s="34">
        <f t="shared" si="112"/>
        <v>0</v>
      </c>
      <c r="R202" s="34">
        <f t="shared" si="112"/>
        <v>0.25318254313469624</v>
      </c>
      <c r="S202" s="34">
        <f t="shared" si="112"/>
        <v>4.1459940462853298E-2</v>
      </c>
    </row>
    <row r="203" spans="1:22" outlineLevel="1" x14ac:dyDescent="0.2">
      <c r="B203" s="70" t="s">
        <v>764</v>
      </c>
      <c r="C203" s="34">
        <f t="shared" ref="C203:S203" si="113">C198/C$195</f>
        <v>0</v>
      </c>
      <c r="D203" s="34">
        <f t="shared" si="113"/>
        <v>0</v>
      </c>
      <c r="E203" s="34">
        <f t="shared" si="113"/>
        <v>7.0392491467576784E-2</v>
      </c>
      <c r="F203" s="34">
        <f t="shared" si="113"/>
        <v>2.7002371829958037E-2</v>
      </c>
      <c r="G203" s="34">
        <f t="shared" si="113"/>
        <v>8.7782936738247247E-3</v>
      </c>
      <c r="H203" s="34">
        <f t="shared" si="113"/>
        <v>3.5369016741334594E-3</v>
      </c>
      <c r="I203" s="34">
        <f t="shared" si="113"/>
        <v>4.2960506481760623E-3</v>
      </c>
      <c r="J203" s="34">
        <f t="shared" si="113"/>
        <v>1.065498404456704E-2</v>
      </c>
      <c r="K203" s="34">
        <f t="shared" si="113"/>
        <v>8.8795608653535682E-3</v>
      </c>
      <c r="L203" s="34">
        <f t="shared" si="113"/>
        <v>4.3251790531113384E-3</v>
      </c>
      <c r="M203" s="34">
        <f t="shared" si="113"/>
        <v>3.7855928018873095E-3</v>
      </c>
      <c r="N203" s="34">
        <f t="shared" si="113"/>
        <v>5.0969529085872576E-3</v>
      </c>
      <c r="O203" s="34">
        <f t="shared" si="113"/>
        <v>1.0757069513487084E-2</v>
      </c>
      <c r="P203" s="34">
        <f t="shared" si="113"/>
        <v>5.3590534331927758E-2</v>
      </c>
      <c r="Q203" s="34">
        <f t="shared" si="113"/>
        <v>4.1025410591116411E-2</v>
      </c>
      <c r="R203" s="34">
        <f t="shared" si="113"/>
        <v>2.7606205596636214E-2</v>
      </c>
      <c r="S203" s="34">
        <f t="shared" si="113"/>
        <v>1.4644217534649978E-2</v>
      </c>
    </row>
    <row r="204" spans="1:22" outlineLevel="1" x14ac:dyDescent="0.2">
      <c r="B204" s="70" t="s">
        <v>765</v>
      </c>
      <c r="C204" s="34">
        <f t="shared" ref="C204:S204" si="114">C199/C$195</f>
        <v>0.46235418875927886</v>
      </c>
      <c r="D204" s="34">
        <f t="shared" si="114"/>
        <v>0.77449947312961009</v>
      </c>
      <c r="E204" s="34">
        <f t="shared" si="114"/>
        <v>0.33532423208191131</v>
      </c>
      <c r="F204" s="34">
        <f t="shared" si="114"/>
        <v>0.44754606823572346</v>
      </c>
      <c r="G204" s="34">
        <f t="shared" si="114"/>
        <v>0.22780034822983183</v>
      </c>
      <c r="H204" s="34">
        <f t="shared" si="114"/>
        <v>0.29568497995755716</v>
      </c>
      <c r="I204" s="34">
        <f t="shared" si="114"/>
        <v>5.4642749472414938E-2</v>
      </c>
      <c r="J204" s="34">
        <f t="shared" si="114"/>
        <v>0.20493266266428681</v>
      </c>
      <c r="K204" s="34">
        <f t="shared" si="114"/>
        <v>0.14175008072328063</v>
      </c>
      <c r="L204" s="34">
        <f t="shared" si="114"/>
        <v>0.13584782810901314</v>
      </c>
      <c r="M204" s="34">
        <f t="shared" si="114"/>
        <v>7.200855873155225E-2</v>
      </c>
      <c r="N204" s="34">
        <f t="shared" si="114"/>
        <v>0.1317451523545706</v>
      </c>
      <c r="O204" s="34">
        <f t="shared" si="114"/>
        <v>0.29492298916143767</v>
      </c>
      <c r="P204" s="34">
        <f t="shared" si="114"/>
        <v>0.36773868714204794</v>
      </c>
      <c r="Q204" s="34">
        <f t="shared" si="114"/>
        <v>6.048214967759321E-2</v>
      </c>
      <c r="R204" s="34">
        <f t="shared" si="114"/>
        <v>2.7127736697114737E-2</v>
      </c>
      <c r="S204" s="34">
        <f t="shared" si="114"/>
        <v>0.12485995966838465</v>
      </c>
    </row>
    <row r="205" spans="1:22" outlineLevel="1" x14ac:dyDescent="0.2">
      <c r="A205" s="38"/>
      <c r="B205" s="39"/>
      <c r="C205" s="39"/>
      <c r="D205" s="39"/>
      <c r="E205" s="39"/>
      <c r="F205" s="39"/>
      <c r="G205" s="39"/>
      <c r="H205" s="39"/>
      <c r="I205" s="39"/>
      <c r="J205" s="39"/>
      <c r="K205" s="39"/>
      <c r="L205" s="39"/>
      <c r="M205" s="39"/>
      <c r="N205" s="39"/>
      <c r="O205" s="39"/>
      <c r="P205" s="39"/>
      <c r="Q205" s="39"/>
      <c r="R205" s="39"/>
      <c r="S205" s="39"/>
    </row>
    <row r="206" spans="1:22" s="60" customFormat="1" outlineLevel="1" x14ac:dyDescent="0.2">
      <c r="A206" s="49" t="s">
        <v>1772</v>
      </c>
      <c r="B206" s="50"/>
      <c r="C206" s="50"/>
      <c r="D206" s="50"/>
      <c r="E206" s="50"/>
      <c r="F206" s="50"/>
      <c r="G206" s="50"/>
      <c r="H206" s="50"/>
      <c r="I206" s="50"/>
      <c r="J206" s="50"/>
      <c r="K206" s="50"/>
      <c r="L206" s="50"/>
      <c r="M206" s="50"/>
      <c r="N206" s="50"/>
      <c r="O206" s="50"/>
      <c r="P206" s="50"/>
      <c r="Q206" s="50"/>
      <c r="R206" s="50"/>
      <c r="S206" s="50"/>
    </row>
    <row r="207" spans="1:22" outlineLevel="1" x14ac:dyDescent="0.2">
      <c r="A207" s="40"/>
      <c r="B207" s="46" t="str">
        <f>B195</f>
        <v>Total other income</v>
      </c>
      <c r="C207" s="62">
        <f t="shared" ref="C207:S207" si="115">C195</f>
        <v>9.43</v>
      </c>
      <c r="D207" s="62">
        <f t="shared" si="115"/>
        <v>9.49</v>
      </c>
      <c r="E207" s="62">
        <f t="shared" si="115"/>
        <v>23.44</v>
      </c>
      <c r="F207" s="62">
        <f t="shared" si="115"/>
        <v>54.81</v>
      </c>
      <c r="G207" s="62">
        <f t="shared" si="115"/>
        <v>137.84</v>
      </c>
      <c r="H207" s="62">
        <f t="shared" si="115"/>
        <v>169.64</v>
      </c>
      <c r="I207" s="62">
        <f t="shared" si="115"/>
        <v>132.68</v>
      </c>
      <c r="J207" s="62">
        <f t="shared" si="115"/>
        <v>184.89</v>
      </c>
      <c r="K207" s="62">
        <f t="shared" si="115"/>
        <v>123.88</v>
      </c>
      <c r="L207" s="62">
        <f t="shared" si="115"/>
        <v>215.02</v>
      </c>
      <c r="M207" s="62">
        <f t="shared" si="115"/>
        <v>364.54</v>
      </c>
      <c r="N207" s="62">
        <f t="shared" si="115"/>
        <v>270.75</v>
      </c>
      <c r="O207" s="62">
        <f t="shared" si="115"/>
        <v>245.42</v>
      </c>
      <c r="P207" s="62">
        <f t="shared" si="115"/>
        <v>317.77999999999997</v>
      </c>
      <c r="Q207" s="62">
        <f t="shared" si="115"/>
        <v>445.09</v>
      </c>
      <c r="R207" s="62">
        <f t="shared" si="115"/>
        <v>689.7</v>
      </c>
      <c r="S207" s="62">
        <f t="shared" si="115"/>
        <v>1249.6400000000001</v>
      </c>
    </row>
    <row r="208" spans="1:22" outlineLevel="1" x14ac:dyDescent="0.2">
      <c r="A208" s="40"/>
      <c r="B208" s="46" t="str">
        <f>B$30</f>
        <v>Net Sales</v>
      </c>
      <c r="C208" s="53">
        <f t="shared" ref="C208:S208" si="116">C$30</f>
        <v>696.43</v>
      </c>
      <c r="D208" s="53">
        <f t="shared" si="116"/>
        <v>724.41</v>
      </c>
      <c r="E208" s="53">
        <f t="shared" si="116"/>
        <v>939.93</v>
      </c>
      <c r="F208" s="53">
        <f t="shared" si="116"/>
        <v>1203.47</v>
      </c>
      <c r="G208" s="53">
        <f t="shared" si="116"/>
        <v>1680.3400000000001</v>
      </c>
      <c r="H208" s="53">
        <f t="shared" si="116"/>
        <v>2245.89</v>
      </c>
      <c r="I208" s="53">
        <f t="shared" si="116"/>
        <v>3149.05</v>
      </c>
      <c r="J208" s="53">
        <f t="shared" si="116"/>
        <v>3861.55</v>
      </c>
      <c r="K208" s="53">
        <f t="shared" si="116"/>
        <v>2485.5100000000002</v>
      </c>
      <c r="L208" s="53">
        <f t="shared" si="116"/>
        <v>3107.57</v>
      </c>
      <c r="M208" s="53">
        <f t="shared" si="116"/>
        <v>4015.56</v>
      </c>
      <c r="N208" s="53">
        <f t="shared" si="116"/>
        <v>2432.14</v>
      </c>
      <c r="O208" s="53">
        <f t="shared" si="116"/>
        <v>2828.79</v>
      </c>
      <c r="P208" s="53">
        <f t="shared" si="116"/>
        <v>8028.44</v>
      </c>
      <c r="Q208" s="53">
        <f t="shared" si="116"/>
        <v>7733.26</v>
      </c>
      <c r="R208" s="53">
        <f t="shared" si="116"/>
        <v>7683.96</v>
      </c>
      <c r="S208" s="53">
        <f t="shared" si="116"/>
        <v>7923.84</v>
      </c>
    </row>
    <row r="209" spans="1:31" outlineLevel="1" x14ac:dyDescent="0.2">
      <c r="A209" s="40"/>
      <c r="B209" s="47" t="s">
        <v>775</v>
      </c>
      <c r="C209" s="43">
        <f>C207/C208</f>
        <v>1.3540485045158882E-2</v>
      </c>
      <c r="D209" s="43">
        <f t="shared" ref="D209" si="117">D207/D208</f>
        <v>1.3100316119324693E-2</v>
      </c>
      <c r="E209" s="43">
        <f t="shared" ref="E209" si="118">E207/E208</f>
        <v>2.4938027299905314E-2</v>
      </c>
      <c r="F209" s="43">
        <f t="shared" ref="F209" si="119">F207/F208</f>
        <v>4.5543303946089228E-2</v>
      </c>
      <c r="G209" s="43">
        <f t="shared" ref="G209" si="120">G207/G208</f>
        <v>8.2031017532166101E-2</v>
      </c>
      <c r="H209" s="43">
        <f t="shared" ref="H209" si="121">H207/H208</f>
        <v>7.5533530137272972E-2</v>
      </c>
      <c r="I209" s="43">
        <f t="shared" ref="I209" si="122">I207/I208</f>
        <v>4.2133341801495687E-2</v>
      </c>
      <c r="J209" s="43">
        <f t="shared" ref="J209" si="123">J207/J208</f>
        <v>4.7879737411143188E-2</v>
      </c>
      <c r="K209" s="43">
        <f t="shared" ref="K209" si="124">K207/K208</f>
        <v>4.984087772730747E-2</v>
      </c>
      <c r="L209" s="43">
        <f t="shared" ref="L209" si="125">L207/L208</f>
        <v>6.919232712376551E-2</v>
      </c>
      <c r="M209" s="43">
        <f t="shared" ref="M209" si="126">M207/M208</f>
        <v>9.0781858570162077E-2</v>
      </c>
      <c r="N209" s="43">
        <f t="shared" ref="N209" si="127">N207/N208</f>
        <v>0.1113217166774939</v>
      </c>
      <c r="O209" s="43">
        <f t="shared" ref="O209" si="128">O207/O208</f>
        <v>8.6757942441821417E-2</v>
      </c>
      <c r="P209" s="43">
        <f t="shared" ref="P209" si="129">P207/P208</f>
        <v>3.9581786748110463E-2</v>
      </c>
      <c r="Q209" s="43">
        <f t="shared" ref="Q209" si="130">Q207/Q208</f>
        <v>5.7555287162205843E-2</v>
      </c>
      <c r="R209" s="43">
        <f t="shared" ref="R209" si="131">R207/R208</f>
        <v>8.9758405821998039E-2</v>
      </c>
      <c r="S209" s="43">
        <f t="shared" ref="S209" si="132">S207/S208</f>
        <v>0.15770636459090542</v>
      </c>
      <c r="Y209" s="43">
        <f>AVERAGE(D209:S209)</f>
        <v>6.772849006944795E-2</v>
      </c>
      <c r="Z209" s="43">
        <f>MEDIAN(D209:S209)</f>
        <v>6.3373807142985683E-2</v>
      </c>
      <c r="AA209" s="43">
        <f>STDEV(D209:S209)</f>
        <v>3.5791183206275445E-2</v>
      </c>
      <c r="AB209" s="413">
        <f>AA209/Y209</f>
        <v>0.52845092470798638</v>
      </c>
      <c r="AC209" s="43">
        <f>MAX(D209:S209)</f>
        <v>0.15770636459090542</v>
      </c>
      <c r="AD209" s="43">
        <f>MIN(D209:S209)</f>
        <v>1.3100316119324693E-2</v>
      </c>
    </row>
    <row r="210" spans="1:31" outlineLevel="1" x14ac:dyDescent="0.2">
      <c r="A210" s="40"/>
      <c r="B210" s="47"/>
      <c r="C210" s="43"/>
      <c r="D210" s="43"/>
      <c r="E210" s="43"/>
      <c r="F210" s="43"/>
      <c r="G210" s="43"/>
      <c r="H210" s="43"/>
      <c r="I210" s="43"/>
      <c r="J210" s="43"/>
      <c r="K210" s="43"/>
      <c r="L210" s="43"/>
      <c r="M210" s="43"/>
      <c r="N210" s="43"/>
      <c r="O210" s="43"/>
      <c r="P210" s="43"/>
      <c r="Q210" s="43"/>
      <c r="R210" s="43"/>
      <c r="S210" s="43"/>
    </row>
    <row r="211" spans="1:31" outlineLevel="1" x14ac:dyDescent="0.2">
      <c r="A211" s="50" t="s">
        <v>747</v>
      </c>
      <c r="B211" s="50"/>
      <c r="C211" s="50"/>
      <c r="D211" s="50"/>
      <c r="E211" s="50"/>
      <c r="F211" s="50"/>
      <c r="G211" s="50"/>
      <c r="H211" s="50"/>
      <c r="I211" s="50"/>
      <c r="J211" s="50"/>
      <c r="K211" s="50"/>
      <c r="L211" s="50"/>
      <c r="M211" s="50"/>
      <c r="N211" s="50"/>
      <c r="O211" s="50"/>
      <c r="P211" s="50"/>
      <c r="Q211" s="50"/>
      <c r="R211" s="50"/>
      <c r="S211" s="50"/>
    </row>
    <row r="212" spans="1:31" outlineLevel="1" x14ac:dyDescent="0.2">
      <c r="A212" s="40"/>
      <c r="B212" s="47" t="str">
        <f>B207</f>
        <v>Total other income</v>
      </c>
      <c r="C212" s="62">
        <f t="shared" ref="C212:S212" si="133">C207</f>
        <v>9.43</v>
      </c>
      <c r="D212" s="62">
        <f t="shared" si="133"/>
        <v>9.49</v>
      </c>
      <c r="E212" s="62">
        <f t="shared" si="133"/>
        <v>23.44</v>
      </c>
      <c r="F212" s="62">
        <f t="shared" si="133"/>
        <v>54.81</v>
      </c>
      <c r="G212" s="62">
        <f t="shared" si="133"/>
        <v>137.84</v>
      </c>
      <c r="H212" s="62">
        <f t="shared" si="133"/>
        <v>169.64</v>
      </c>
      <c r="I212" s="62">
        <f t="shared" si="133"/>
        <v>132.68</v>
      </c>
      <c r="J212" s="62">
        <f t="shared" si="133"/>
        <v>184.89</v>
      </c>
      <c r="K212" s="62">
        <f t="shared" si="133"/>
        <v>123.88</v>
      </c>
      <c r="L212" s="62">
        <f t="shared" si="133"/>
        <v>215.02</v>
      </c>
      <c r="M212" s="62">
        <f t="shared" si="133"/>
        <v>364.54</v>
      </c>
      <c r="N212" s="62">
        <f t="shared" si="133"/>
        <v>270.75</v>
      </c>
      <c r="O212" s="62">
        <f t="shared" si="133"/>
        <v>245.42</v>
      </c>
      <c r="P212" s="62">
        <f t="shared" si="133"/>
        <v>317.77999999999997</v>
      </c>
      <c r="Q212" s="62">
        <f t="shared" si="133"/>
        <v>445.09</v>
      </c>
      <c r="R212" s="62">
        <f t="shared" si="133"/>
        <v>689.7</v>
      </c>
      <c r="S212" s="62">
        <f t="shared" si="133"/>
        <v>1249.6400000000001</v>
      </c>
    </row>
    <row r="213" spans="1:31" outlineLevel="1" x14ac:dyDescent="0.2">
      <c r="A213" s="40"/>
      <c r="B213" s="53" t="s">
        <v>808</v>
      </c>
      <c r="C213" s="37"/>
      <c r="D213" s="34">
        <f>D212/C212-1</f>
        <v>6.3626723223755288E-3</v>
      </c>
      <c r="E213" s="34">
        <f t="shared" ref="E213" si="134">E212/D212-1</f>
        <v>1.469968387776607</v>
      </c>
      <c r="F213" s="34">
        <f t="shared" ref="F213" si="135">F212/E212-1</f>
        <v>1.3383105802047783</v>
      </c>
      <c r="G213" s="34">
        <f t="shared" ref="G213" si="136">G212/F212-1</f>
        <v>1.5148695493523081</v>
      </c>
      <c r="H213" s="34">
        <f t="shared" ref="H213" si="137">H212/G212-1</f>
        <v>0.23070226349390577</v>
      </c>
      <c r="I213" s="34">
        <f t="shared" ref="I213" si="138">I212/H212-1</f>
        <v>-0.21787314312662098</v>
      </c>
      <c r="J213" s="34">
        <f t="shared" ref="J213" si="139">J212/I212-1</f>
        <v>0.39350316551100373</v>
      </c>
      <c r="K213" s="34">
        <f t="shared" ref="K213" si="140">K212/J212-1</f>
        <v>-0.32997998810103302</v>
      </c>
      <c r="L213" s="34">
        <f t="shared" ref="L213" si="141">L212/K212-1</f>
        <v>0.73571197933484034</v>
      </c>
      <c r="M213" s="34">
        <f t="shared" ref="M213" si="142">M212/L212-1</f>
        <v>0.69537717421635192</v>
      </c>
      <c r="N213" s="34">
        <f t="shared" ref="N213" si="143">N212/M212-1</f>
        <v>-0.2572831513688485</v>
      </c>
      <c r="O213" s="34">
        <f t="shared" ref="O213" si="144">O212/N212-1</f>
        <v>-9.3554939981532859E-2</v>
      </c>
      <c r="P213" s="34">
        <f t="shared" ref="P213" si="145">P212/O212-1</f>
        <v>0.29484149621057765</v>
      </c>
      <c r="Q213" s="34">
        <f t="shared" ref="Q213" si="146">Q212/P212-1</f>
        <v>0.40062307256592611</v>
      </c>
      <c r="R213" s="34">
        <f t="shared" ref="R213" si="147">R212/Q212-1</f>
        <v>0.54957424341144501</v>
      </c>
      <c r="S213" s="34">
        <f t="shared" ref="S213" si="148">S212/R212-1</f>
        <v>0.81186022908510957</v>
      </c>
      <c r="Y213" s="43">
        <f>AVERAGE(D213:S213)</f>
        <v>0.4714383494316996</v>
      </c>
      <c r="Z213" s="43">
        <f>MEDIAN(D213:S213)</f>
        <v>0.39706311903846492</v>
      </c>
      <c r="AA213" s="43">
        <f>STDEV(D213:S213)</f>
        <v>0.59796646034373291</v>
      </c>
      <c r="AB213" s="413">
        <f>AA213/Y213</f>
        <v>1.2683873958589877</v>
      </c>
      <c r="AC213" s="43">
        <f>MAX(D213:S213)</f>
        <v>1.5148695493523081</v>
      </c>
      <c r="AD213" s="43">
        <f>MIN(D213:S213)</f>
        <v>-0.32997998810103302</v>
      </c>
      <c r="AE213" s="43">
        <f>(S212/C212)^(1/16)-1</f>
        <v>0.35719445494373647</v>
      </c>
    </row>
    <row r="214" spans="1:31" outlineLevel="1" x14ac:dyDescent="0.2">
      <c r="A214" s="40"/>
      <c r="B214" s="46" t="s">
        <v>748</v>
      </c>
      <c r="C214" s="29"/>
      <c r="D214" s="29"/>
      <c r="E214" s="29"/>
      <c r="F214" s="29"/>
      <c r="G214" s="29"/>
      <c r="H214" s="29"/>
      <c r="I214" s="29"/>
      <c r="J214" s="29"/>
      <c r="K214" s="29"/>
      <c r="L214" s="29"/>
      <c r="M214" s="29"/>
      <c r="N214" s="29"/>
      <c r="O214" s="29"/>
      <c r="P214" s="29"/>
      <c r="Q214" s="29"/>
      <c r="R214" s="29"/>
      <c r="S214" s="29">
        <f>(S212/I212)^(1/10)-1</f>
        <v>0.25140517191126954</v>
      </c>
    </row>
    <row r="215" spans="1:31" outlineLevel="1" x14ac:dyDescent="0.2">
      <c r="A215" s="40"/>
      <c r="B215" s="46" t="s">
        <v>749</v>
      </c>
      <c r="C215" s="29"/>
      <c r="D215" s="29"/>
      <c r="E215" s="29"/>
      <c r="F215" s="29"/>
      <c r="G215" s="29"/>
      <c r="H215" s="29"/>
      <c r="I215" s="29"/>
      <c r="J215" s="29"/>
      <c r="K215" s="29"/>
      <c r="L215" s="29"/>
      <c r="M215" s="29"/>
      <c r="N215" s="29"/>
      <c r="O215" s="29"/>
      <c r="P215" s="29"/>
      <c r="Q215" s="29"/>
      <c r="R215" s="29"/>
      <c r="S215" s="29">
        <f>(S212/N212)^(1/5)-1</f>
        <v>0.3578234055530245</v>
      </c>
    </row>
    <row r="216" spans="1:31" outlineLevel="1" x14ac:dyDescent="0.2">
      <c r="A216" s="40"/>
      <c r="B216" s="46" t="s">
        <v>750</v>
      </c>
      <c r="C216" s="29"/>
      <c r="D216" s="29"/>
      <c r="E216" s="29"/>
      <c r="F216" s="29"/>
      <c r="G216" s="29"/>
      <c r="H216" s="29"/>
      <c r="I216" s="29"/>
      <c r="J216" s="29"/>
      <c r="K216" s="29"/>
      <c r="L216" s="29"/>
      <c r="M216" s="29"/>
      <c r="N216" s="29"/>
      <c r="O216" s="29"/>
      <c r="P216" s="29"/>
      <c r="Q216" s="29"/>
      <c r="R216" s="29"/>
      <c r="S216" s="29">
        <f>(S212/P212)^(1/3)-1</f>
        <v>0.57840865080128601</v>
      </c>
    </row>
    <row r="217" spans="1:31" outlineLevel="1" x14ac:dyDescent="0.2"/>
    <row r="218" spans="1:31" s="60" customFormat="1" outlineLevel="1" x14ac:dyDescent="0.2">
      <c r="A218" s="49" t="s">
        <v>766</v>
      </c>
      <c r="B218" s="50"/>
      <c r="C218" s="50"/>
      <c r="D218" s="50"/>
      <c r="E218" s="50"/>
      <c r="F218" s="50"/>
      <c r="G218" s="50"/>
      <c r="H218" s="50"/>
      <c r="I218" s="50"/>
      <c r="J218" s="50"/>
      <c r="K218" s="50"/>
      <c r="L218" s="50"/>
      <c r="M218" s="50"/>
      <c r="N218" s="50"/>
      <c r="O218" s="50"/>
      <c r="P218" s="50"/>
      <c r="Q218" s="50"/>
      <c r="R218" s="50"/>
      <c r="S218" s="50"/>
    </row>
    <row r="219" spans="1:31" outlineLevel="1" x14ac:dyDescent="0.2">
      <c r="B219" s="46" t="s">
        <v>767</v>
      </c>
      <c r="C219" s="37">
        <f>C196</f>
        <v>5.07</v>
      </c>
      <c r="D219" s="37">
        <f t="shared" ref="D219:S219" si="149">D196</f>
        <v>2.14</v>
      </c>
      <c r="E219" s="37">
        <f t="shared" si="149"/>
        <v>13.93</v>
      </c>
      <c r="F219" s="37">
        <f t="shared" si="149"/>
        <v>28.799999999999997</v>
      </c>
      <c r="G219" s="37">
        <f t="shared" si="149"/>
        <v>105.22999999999999</v>
      </c>
      <c r="H219" s="37">
        <f t="shared" si="149"/>
        <v>118.88</v>
      </c>
      <c r="I219" s="37">
        <f t="shared" si="149"/>
        <v>124.86</v>
      </c>
      <c r="J219" s="37">
        <f t="shared" si="149"/>
        <v>145.03</v>
      </c>
      <c r="K219" s="37">
        <f t="shared" si="149"/>
        <v>105.22</v>
      </c>
      <c r="L219" s="37">
        <f t="shared" si="149"/>
        <v>165.82999999999998</v>
      </c>
      <c r="M219" s="37">
        <f t="shared" si="149"/>
        <v>336.90999999999997</v>
      </c>
      <c r="N219" s="37">
        <f t="shared" si="149"/>
        <v>233.70000000000002</v>
      </c>
      <c r="O219" s="37">
        <f t="shared" si="149"/>
        <v>170.39999999999998</v>
      </c>
      <c r="P219" s="37">
        <f t="shared" si="149"/>
        <v>183.89</v>
      </c>
      <c r="Q219" s="37">
        <f t="shared" si="149"/>
        <v>399.91</v>
      </c>
      <c r="R219" s="37">
        <f t="shared" si="149"/>
        <v>477.33</v>
      </c>
      <c r="S219" s="37">
        <f t="shared" si="149"/>
        <v>1023.5</v>
      </c>
    </row>
    <row r="220" spans="1:31" outlineLevel="1" x14ac:dyDescent="0.2">
      <c r="B220" s="46" t="str">
        <f>B$842</f>
        <v>Cash and investments excl associates and JV</v>
      </c>
      <c r="C220" s="53">
        <f t="shared" ref="C220:S220" si="150">C$842</f>
        <v>32.92</v>
      </c>
      <c r="D220" s="53">
        <f t="shared" si="150"/>
        <v>164.29000000000002</v>
      </c>
      <c r="E220" s="53">
        <f t="shared" si="150"/>
        <v>484.83999999999992</v>
      </c>
      <c r="F220" s="53">
        <f t="shared" si="150"/>
        <v>1758.61</v>
      </c>
      <c r="G220" s="53">
        <f t="shared" si="150"/>
        <v>1854.9199999999998</v>
      </c>
      <c r="H220" s="53">
        <f t="shared" si="150"/>
        <v>1820.0800000000002</v>
      </c>
      <c r="I220" s="53">
        <f t="shared" si="150"/>
        <v>2174.4299999999998</v>
      </c>
      <c r="J220" s="53">
        <f t="shared" si="150"/>
        <v>3015.1300000000006</v>
      </c>
      <c r="K220" s="53">
        <f t="shared" si="150"/>
        <v>3416.0700000000006</v>
      </c>
      <c r="L220" s="53">
        <f t="shared" si="150"/>
        <v>4114.0599999999995</v>
      </c>
      <c r="M220" s="53">
        <f t="shared" si="150"/>
        <v>3667.68</v>
      </c>
      <c r="N220" s="53">
        <f t="shared" si="150"/>
        <v>4748.66</v>
      </c>
      <c r="O220" s="53">
        <f t="shared" si="150"/>
        <v>7157.2099999999991</v>
      </c>
      <c r="P220" s="53">
        <f t="shared" si="150"/>
        <v>26044.149999999998</v>
      </c>
      <c r="Q220" s="53">
        <f t="shared" si="150"/>
        <v>22292.33</v>
      </c>
      <c r="R220" s="53">
        <f t="shared" si="150"/>
        <v>19257.23</v>
      </c>
      <c r="S220" s="53">
        <f t="shared" si="150"/>
        <v>18510.53</v>
      </c>
    </row>
    <row r="221" spans="1:31" outlineLevel="1" x14ac:dyDescent="0.2">
      <c r="B221" s="46" t="s">
        <v>725</v>
      </c>
      <c r="D221" s="29">
        <f>D219/AVERAGE(C220:D220)</f>
        <v>2.1702753410070479E-2</v>
      </c>
      <c r="E221" s="29">
        <f t="shared" ref="E221:S221" si="151">E219/AVERAGE(D220:E220)</f>
        <v>4.2918983870719275E-2</v>
      </c>
      <c r="F221" s="29">
        <f t="shared" si="151"/>
        <v>2.5674742026789096E-2</v>
      </c>
      <c r="G221" s="29">
        <f t="shared" si="151"/>
        <v>5.8242217443884511E-2</v>
      </c>
      <c r="H221" s="29">
        <f t="shared" si="151"/>
        <v>6.4696598639455774E-2</v>
      </c>
      <c r="I221" s="29">
        <f t="shared" si="151"/>
        <v>6.2515802939534501E-2</v>
      </c>
      <c r="J221" s="29">
        <f t="shared" si="151"/>
        <v>5.5892985147103023E-2</v>
      </c>
      <c r="K221" s="29">
        <f t="shared" si="151"/>
        <v>3.2721731558651566E-2</v>
      </c>
      <c r="L221" s="29">
        <f t="shared" si="151"/>
        <v>4.4044392327888093E-2</v>
      </c>
      <c r="M221" s="29">
        <f t="shared" si="151"/>
        <v>8.658988863673163E-2</v>
      </c>
      <c r="N221" s="29">
        <f t="shared" si="151"/>
        <v>5.553482867849921E-2</v>
      </c>
      <c r="O221" s="29">
        <f t="shared" si="151"/>
        <v>2.8624535628223723E-2</v>
      </c>
      <c r="P221" s="29">
        <f t="shared" si="151"/>
        <v>1.1077257076216153E-2</v>
      </c>
      <c r="Q221" s="29">
        <f t="shared" si="151"/>
        <v>1.6546922738271387E-2</v>
      </c>
      <c r="R221" s="29">
        <f t="shared" si="151"/>
        <v>2.2976416597432079E-2</v>
      </c>
      <c r="S221" s="29">
        <f t="shared" si="151"/>
        <v>5.4199666593941508E-2</v>
      </c>
      <c r="Y221" s="43">
        <f>AVERAGE(D221:S221)</f>
        <v>4.2747482707088252E-2</v>
      </c>
      <c r="Z221" s="43">
        <f>MEDIAN(D221:S221)</f>
        <v>4.3481688099303681E-2</v>
      </c>
      <c r="AA221" s="43">
        <f>STDEV(D221:S221)</f>
        <v>2.1005837136027855E-2</v>
      </c>
      <c r="AB221" s="413">
        <f>AA221/Y221</f>
        <v>0.49139354660864587</v>
      </c>
      <c r="AC221" s="43">
        <f>MAX(D221:S221)</f>
        <v>8.658988863673163E-2</v>
      </c>
      <c r="AD221" s="43">
        <f>MIN(D221:S221)</f>
        <v>1.1077257076216153E-2</v>
      </c>
    </row>
    <row r="222" spans="1:31" outlineLevel="1" x14ac:dyDescent="0.2">
      <c r="A222" s="292"/>
      <c r="B222" s="46"/>
      <c r="C222" s="292"/>
      <c r="D222" s="29"/>
      <c r="E222" s="29"/>
      <c r="F222" s="29"/>
      <c r="G222" s="29"/>
      <c r="H222" s="29"/>
      <c r="I222" s="29"/>
      <c r="J222" s="29"/>
      <c r="K222" s="29"/>
      <c r="L222" s="29"/>
      <c r="M222" s="29"/>
      <c r="N222" s="29"/>
      <c r="O222" s="29"/>
      <c r="P222" s="29"/>
      <c r="Q222" s="29"/>
      <c r="R222" s="29"/>
      <c r="S222" s="29"/>
    </row>
    <row r="223" spans="1:31" s="60" customFormat="1" outlineLevel="1" x14ac:dyDescent="0.2">
      <c r="A223" s="49" t="s">
        <v>1783</v>
      </c>
      <c r="B223" s="50" t="s">
        <v>768</v>
      </c>
      <c r="C223" s="50"/>
      <c r="D223" s="50"/>
      <c r="E223" s="50"/>
      <c r="F223" s="50"/>
      <c r="G223" s="50"/>
      <c r="H223" s="50"/>
      <c r="I223" s="50"/>
      <c r="J223" s="50"/>
      <c r="K223" s="50"/>
      <c r="L223" s="50"/>
      <c r="M223" s="50"/>
      <c r="N223" s="50"/>
      <c r="O223" s="50"/>
      <c r="P223" s="50"/>
      <c r="Q223" s="50"/>
      <c r="R223" s="50"/>
      <c r="S223" s="50"/>
    </row>
    <row r="224" spans="1:31" outlineLevel="1" x14ac:dyDescent="0.2">
      <c r="B224" s="46" t="s">
        <v>1778</v>
      </c>
      <c r="C224" s="37">
        <f>('Ace-SP&amp;L'!B137+'Ace-SP&amp;L'!B141)</f>
        <v>5.07</v>
      </c>
      <c r="D224" s="37">
        <f>('Ace-SP&amp;L'!C137+'Ace-SP&amp;L'!C141)</f>
        <v>2.14</v>
      </c>
      <c r="E224" s="37">
        <f>('Ace-SP&amp;L'!D137+'Ace-SP&amp;L'!D141)</f>
        <v>7.48</v>
      </c>
      <c r="F224" s="37">
        <f>('Ace-SP&amp;L'!E137+'Ace-SP&amp;L'!E141)</f>
        <v>21.95</v>
      </c>
      <c r="G224" s="37">
        <f>('Ace-SP&amp;L'!F137+'Ace-SP&amp;L'!F141)</f>
        <v>94.3</v>
      </c>
      <c r="H224" s="37">
        <f>('Ace-SP&amp;L'!G137+'Ace-SP&amp;L'!G141)</f>
        <v>113.67999999999999</v>
      </c>
      <c r="I224" s="37">
        <f>('Ace-SP&amp;L'!H137+'Ace-SP&amp;L'!H141)</f>
        <v>111.91</v>
      </c>
      <c r="J224" s="37">
        <f>('Ace-SP&amp;L'!I137+'Ace-SP&amp;L'!I141)</f>
        <v>118.66</v>
      </c>
      <c r="K224" s="37">
        <f>('Ace-SP&amp;L'!J137+'Ace-SP&amp;L'!J141)</f>
        <v>105.22</v>
      </c>
      <c r="L224" s="37">
        <f>('Ace-SP&amp;L'!K137+'Ace-SP&amp;L'!K141)</f>
        <v>126.52</v>
      </c>
      <c r="M224" s="37">
        <f>('Ace-SP&amp;L'!L137+'Ace-SP&amp;L'!L141)</f>
        <v>162.71</v>
      </c>
      <c r="N224" s="37">
        <f>('Ace-SP&amp;L'!M137+'Ace-SP&amp;L'!M141)</f>
        <v>202.98000000000002</v>
      </c>
      <c r="O224" s="37">
        <f>('Ace-SP&amp;L'!N137+'Ace-SP&amp;L'!N141)</f>
        <v>89.08</v>
      </c>
      <c r="P224" s="37">
        <f>('Ace-SP&amp;L'!O137+'Ace-SP&amp;L'!O141)</f>
        <v>85</v>
      </c>
      <c r="Q224" s="37">
        <f>('Ace-SP&amp;L'!P137+'Ace-SP&amp;L'!P141)</f>
        <v>75.69</v>
      </c>
      <c r="R224" s="37">
        <f>('Ace-SP&amp;L'!Q137+'Ace-SP&amp;L'!Q141)</f>
        <v>213.35999999999999</v>
      </c>
      <c r="S224" s="37">
        <f>('Ace-SP&amp;L'!R137+'Ace-SP&amp;L'!R141)</f>
        <v>820.15</v>
      </c>
    </row>
    <row r="225" spans="1:31" outlineLevel="1" x14ac:dyDescent="0.2">
      <c r="B225" s="46" t="s">
        <v>1779</v>
      </c>
      <c r="C225" s="37"/>
      <c r="D225" s="37">
        <f>'Ace-SCFS'!C51+'Ace-SCFS'!C50</f>
        <v>6.74</v>
      </c>
      <c r="E225" s="37">
        <f>'Ace-SCFS'!D51+'Ace-SCFS'!D50</f>
        <v>7.43</v>
      </c>
      <c r="F225" s="37">
        <f>'Ace-SCFS'!E51+'Ace-SCFS'!E50</f>
        <v>12.57</v>
      </c>
      <c r="G225" s="37">
        <f>'Ace-SCFS'!F51+'Ace-SCFS'!F50</f>
        <v>65.239999999999995</v>
      </c>
      <c r="H225" s="37">
        <f>'Ace-SCFS'!G51+'Ace-SCFS'!G50</f>
        <v>109.00999999999999</v>
      </c>
      <c r="I225" s="37">
        <f>'Ace-SCFS'!H51+'Ace-SCFS'!H50</f>
        <v>104.4</v>
      </c>
      <c r="J225" s="37">
        <f>'Ace-SCFS'!I51+'Ace-SCFS'!I50</f>
        <v>84.49</v>
      </c>
      <c r="K225" s="37">
        <f>'Ace-SCFS'!J51+'Ace-SCFS'!J50</f>
        <v>137.63999999999999</v>
      </c>
      <c r="L225" s="37">
        <f>'Ace-SCFS'!K51+'Ace-SCFS'!K50</f>
        <v>113.94</v>
      </c>
      <c r="M225" s="37">
        <f>'Ace-SCFS'!L51+'Ace-SCFS'!L50</f>
        <v>144.74</v>
      </c>
      <c r="N225" s="37">
        <f>'Ace-SCFS'!M51+'Ace-SCFS'!M50</f>
        <v>207.71</v>
      </c>
      <c r="O225" s="37">
        <f>'Ace-SCFS'!N51+'Ace-SCFS'!N50</f>
        <v>105.66000000000001</v>
      </c>
      <c r="P225" s="37">
        <f>'Ace-SCFS'!O51+'Ace-SCFS'!O50</f>
        <v>89.28</v>
      </c>
      <c r="Q225" s="37">
        <f>'Ace-SCFS'!P51+'Ace-SCFS'!P50</f>
        <v>94.45</v>
      </c>
      <c r="R225" s="37">
        <f>'Ace-SCFS'!Q51+'Ace-SCFS'!Q50</f>
        <v>16.899999999999999</v>
      </c>
      <c r="S225" s="37">
        <f>'Ace-SCFS'!R51+'Ace-SCFS'!R50</f>
        <v>144</v>
      </c>
      <c r="T225" s="42"/>
    </row>
    <row r="226" spans="1:31" outlineLevel="1" x14ac:dyDescent="0.2">
      <c r="B226" s="46" t="s">
        <v>736</v>
      </c>
      <c r="D226" s="44">
        <f>D225/D224</f>
        <v>3.1495327102803738</v>
      </c>
      <c r="E226" s="44">
        <f t="shared" ref="E226:S226" si="152">E225/E224</f>
        <v>0.99331550802139024</v>
      </c>
      <c r="F226" s="44">
        <f t="shared" si="152"/>
        <v>0.57266514806378133</v>
      </c>
      <c r="G226" s="44">
        <f t="shared" si="152"/>
        <v>0.69183457051961816</v>
      </c>
      <c r="H226" s="44">
        <f t="shared" si="152"/>
        <v>0.95891977480647428</v>
      </c>
      <c r="I226" s="44">
        <f t="shared" si="152"/>
        <v>0.93289250290411951</v>
      </c>
      <c r="J226" s="44">
        <f t="shared" si="152"/>
        <v>0.71203438395415475</v>
      </c>
      <c r="K226" s="44">
        <f t="shared" si="152"/>
        <v>1.3081163276943546</v>
      </c>
      <c r="L226" s="44">
        <f t="shared" si="152"/>
        <v>0.9005690799873538</v>
      </c>
      <c r="M226" s="44">
        <f t="shared" si="152"/>
        <v>0.88955810952000491</v>
      </c>
      <c r="N226" s="44">
        <f t="shared" si="152"/>
        <v>1.0233027884520642</v>
      </c>
      <c r="O226" s="44">
        <f t="shared" si="152"/>
        <v>1.1861248316120343</v>
      </c>
      <c r="P226" s="44">
        <f t="shared" si="152"/>
        <v>1.0503529411764707</v>
      </c>
      <c r="Q226" s="44">
        <f t="shared" si="152"/>
        <v>1.247853084951777</v>
      </c>
      <c r="R226" s="44">
        <f t="shared" si="152"/>
        <v>7.9208848893888267E-2</v>
      </c>
      <c r="S226" s="44">
        <f t="shared" si="152"/>
        <v>0.17557763823690789</v>
      </c>
      <c r="T226" s="61"/>
      <c r="Y226" s="413">
        <f>AVERAGE(D226:S226)</f>
        <v>0.99199114056717286</v>
      </c>
      <c r="Z226" s="413">
        <f>MEDIAN(D226:S226)</f>
        <v>0.94590613885529695</v>
      </c>
      <c r="AA226" s="413">
        <f>STDEV(D226:S226)</f>
        <v>0.66982115516874996</v>
      </c>
      <c r="AB226" s="413">
        <f>AA226/Y226</f>
        <v>0.67522896906698016</v>
      </c>
      <c r="AC226" s="413">
        <f>MAX(D226:S226)</f>
        <v>3.1495327102803738</v>
      </c>
      <c r="AD226" s="413">
        <f>MIN(D226:S226)</f>
        <v>7.9208848893888267E-2</v>
      </c>
    </row>
    <row r="227" spans="1:31" outlineLevel="1" x14ac:dyDescent="0.2">
      <c r="A227" s="68"/>
      <c r="B227" s="46"/>
      <c r="C227" s="68"/>
      <c r="D227" s="44"/>
      <c r="E227" s="44"/>
      <c r="F227" s="44"/>
      <c r="G227" s="44"/>
      <c r="H227" s="44"/>
      <c r="I227" s="44"/>
      <c r="J227" s="44"/>
      <c r="K227" s="44"/>
      <c r="L227" s="44"/>
      <c r="M227" s="44"/>
      <c r="N227" s="44"/>
      <c r="O227" s="44"/>
      <c r="P227" s="44"/>
      <c r="Q227" s="44"/>
      <c r="R227" s="44"/>
      <c r="S227" s="44"/>
      <c r="T227" s="61"/>
    </row>
    <row r="229" spans="1:31" x14ac:dyDescent="0.2">
      <c r="A229" s="33" t="s">
        <v>666</v>
      </c>
      <c r="B229" s="57"/>
      <c r="C229" s="57"/>
      <c r="D229" s="57"/>
      <c r="E229" s="57"/>
      <c r="F229" s="57"/>
      <c r="G229" s="57"/>
      <c r="H229" s="57"/>
      <c r="I229" s="57"/>
      <c r="J229" s="57"/>
      <c r="K229" s="57"/>
      <c r="L229" s="57"/>
      <c r="M229" s="57"/>
      <c r="N229" s="57"/>
      <c r="O229" s="57"/>
      <c r="P229" s="57"/>
      <c r="Q229" s="57"/>
      <c r="R229" s="57"/>
      <c r="S229" s="57"/>
      <c r="W229" s="39" t="s">
        <v>1775</v>
      </c>
      <c r="Y229" s="57"/>
      <c r="Z229" s="57"/>
      <c r="AA229" s="57"/>
      <c r="AB229" s="57"/>
      <c r="AC229" s="57"/>
      <c r="AD229" s="57"/>
      <c r="AE229" s="57"/>
    </row>
    <row r="230" spans="1:31" outlineLevel="1" x14ac:dyDescent="0.2"/>
    <row r="231" spans="1:31" outlineLevel="1" x14ac:dyDescent="0.2">
      <c r="A231" s="49" t="s">
        <v>1772</v>
      </c>
      <c r="B231" s="50"/>
      <c r="C231" s="50"/>
      <c r="D231" s="50"/>
      <c r="E231" s="50"/>
      <c r="F231" s="50"/>
      <c r="G231" s="50"/>
      <c r="H231" s="50"/>
      <c r="I231" s="50"/>
      <c r="J231" s="50"/>
      <c r="K231" s="50"/>
      <c r="L231" s="50"/>
      <c r="M231" s="50"/>
      <c r="N231" s="50"/>
      <c r="O231" s="50"/>
      <c r="P231" s="50"/>
      <c r="Q231" s="50"/>
      <c r="R231" s="50"/>
      <c r="S231" s="50"/>
    </row>
    <row r="232" spans="1:31" outlineLevel="1" x14ac:dyDescent="0.2">
      <c r="A232" s="40"/>
      <c r="B232" s="52" t="s">
        <v>1773</v>
      </c>
      <c r="C232" s="62">
        <f>'Ace-SP&amp;L'!B163</f>
        <v>3.61</v>
      </c>
      <c r="D232" s="62">
        <f>'Ace-SP&amp;L'!C163</f>
        <v>0.94</v>
      </c>
      <c r="E232" s="62">
        <f>'Ace-SP&amp;L'!D163</f>
        <v>3.62</v>
      </c>
      <c r="F232" s="62">
        <f>'Ace-SP&amp;L'!E163</f>
        <v>11.47</v>
      </c>
      <c r="G232" s="62">
        <f>'Ace-SP&amp;L'!F163</f>
        <v>11.23</v>
      </c>
      <c r="H232" s="62">
        <f>'Ace-SP&amp;L'!G163</f>
        <v>8.8000000000000007</v>
      </c>
      <c r="I232" s="62">
        <f>'Ace-SP&amp;L'!H163</f>
        <v>5.0599999999999996</v>
      </c>
      <c r="J232" s="62">
        <f>'Ace-SP&amp;L'!I163</f>
        <v>2.77</v>
      </c>
      <c r="K232" s="62">
        <f>'Ace-SP&amp;L'!J163</f>
        <v>0.44</v>
      </c>
      <c r="L232" s="62">
        <f>'Ace-SP&amp;L'!K163</f>
        <v>0.59</v>
      </c>
      <c r="M232" s="62">
        <f>'Ace-SP&amp;L'!L163</f>
        <v>0.43</v>
      </c>
      <c r="N232" s="62">
        <f>'Ace-SP&amp;L'!M163</f>
        <v>0.44</v>
      </c>
      <c r="O232" s="62">
        <f>'Ace-SP&amp;L'!N163</f>
        <v>18.38</v>
      </c>
      <c r="P232" s="62">
        <f>'Ace-SP&amp;L'!O163</f>
        <v>551.25</v>
      </c>
      <c r="Q232" s="62">
        <f>'Ace-SP&amp;L'!P163</f>
        <v>574.1</v>
      </c>
      <c r="R232" s="62">
        <f>'Ace-SP&amp;L'!Q163</f>
        <v>223.57</v>
      </c>
      <c r="S232" s="62">
        <f>'Ace-SP&amp;L'!R163</f>
        <v>388.31</v>
      </c>
    </row>
    <row r="233" spans="1:31" outlineLevel="1" x14ac:dyDescent="0.2">
      <c r="A233" s="40"/>
      <c r="B233" s="46" t="str">
        <f>B$30</f>
        <v>Net Sales</v>
      </c>
      <c r="C233" s="53">
        <f t="shared" ref="C233:S233" si="153">C$30</f>
        <v>696.43</v>
      </c>
      <c r="D233" s="53">
        <f t="shared" si="153"/>
        <v>724.41</v>
      </c>
      <c r="E233" s="53">
        <f t="shared" si="153"/>
        <v>939.93</v>
      </c>
      <c r="F233" s="53">
        <f t="shared" si="153"/>
        <v>1203.47</v>
      </c>
      <c r="G233" s="53">
        <f t="shared" si="153"/>
        <v>1680.3400000000001</v>
      </c>
      <c r="H233" s="53">
        <f t="shared" si="153"/>
        <v>2245.89</v>
      </c>
      <c r="I233" s="53">
        <f t="shared" si="153"/>
        <v>3149.05</v>
      </c>
      <c r="J233" s="53">
        <f t="shared" si="153"/>
        <v>3861.55</v>
      </c>
      <c r="K233" s="53">
        <f t="shared" si="153"/>
        <v>2485.5100000000002</v>
      </c>
      <c r="L233" s="53">
        <f t="shared" si="153"/>
        <v>3107.57</v>
      </c>
      <c r="M233" s="53">
        <f t="shared" si="153"/>
        <v>4015.56</v>
      </c>
      <c r="N233" s="53">
        <f t="shared" si="153"/>
        <v>2432.14</v>
      </c>
      <c r="O233" s="53">
        <f t="shared" si="153"/>
        <v>2828.79</v>
      </c>
      <c r="P233" s="53">
        <f t="shared" si="153"/>
        <v>8028.44</v>
      </c>
      <c r="Q233" s="53">
        <f t="shared" si="153"/>
        <v>7733.26</v>
      </c>
      <c r="R233" s="53">
        <f t="shared" si="153"/>
        <v>7683.96</v>
      </c>
      <c r="S233" s="53">
        <f t="shared" si="153"/>
        <v>7923.84</v>
      </c>
    </row>
    <row r="234" spans="1:31" outlineLevel="1" x14ac:dyDescent="0.2">
      <c r="A234" s="40"/>
      <c r="B234" s="47" t="s">
        <v>775</v>
      </c>
      <c r="C234" s="43">
        <f>C232/C233</f>
        <v>5.1835791106069531E-3</v>
      </c>
      <c r="D234" s="43">
        <f t="shared" ref="D234:S234" si="154">D232/D233</f>
        <v>1.2976077083419609E-3</v>
      </c>
      <c r="E234" s="43">
        <f t="shared" si="154"/>
        <v>3.8513506324939096E-3</v>
      </c>
      <c r="F234" s="43">
        <f t="shared" si="154"/>
        <v>9.5307735132574966E-3</v>
      </c>
      <c r="G234" s="43">
        <f t="shared" si="154"/>
        <v>6.6831712629586868E-3</v>
      </c>
      <c r="H234" s="43">
        <f t="shared" si="154"/>
        <v>3.9182684815373863E-3</v>
      </c>
      <c r="I234" s="43">
        <f t="shared" si="154"/>
        <v>1.606833807021165E-3</v>
      </c>
      <c r="J234" s="43">
        <f t="shared" si="154"/>
        <v>7.1732853387888277E-4</v>
      </c>
      <c r="K234" s="43">
        <f t="shared" si="154"/>
        <v>1.7702604294490867E-4</v>
      </c>
      <c r="L234" s="43">
        <f t="shared" si="154"/>
        <v>1.8985895732034997E-4</v>
      </c>
      <c r="M234" s="43">
        <f t="shared" si="154"/>
        <v>1.070834453974041E-4</v>
      </c>
      <c r="N234" s="43">
        <f t="shared" si="154"/>
        <v>1.8091063836785711E-4</v>
      </c>
      <c r="O234" s="43">
        <f t="shared" si="154"/>
        <v>6.4974777201559676E-3</v>
      </c>
      <c r="P234" s="43">
        <f t="shared" si="154"/>
        <v>6.8662156035294533E-2</v>
      </c>
      <c r="Q234" s="43">
        <f t="shared" si="154"/>
        <v>7.4237772944398608E-2</v>
      </c>
      <c r="R234" s="43">
        <f t="shared" si="154"/>
        <v>2.9095674626104247E-2</v>
      </c>
      <c r="S234" s="43">
        <f t="shared" si="154"/>
        <v>4.9005280268152811E-2</v>
      </c>
      <c r="Y234" s="43">
        <f>AVERAGE(D234:S234)</f>
        <v>1.5984910913601637E-2</v>
      </c>
      <c r="Z234" s="43">
        <f>MEDIAN(D234:S234)</f>
        <v>3.8848095570156479E-3</v>
      </c>
      <c r="AA234" s="43">
        <f>STDEV(D234:S234)</f>
        <v>2.5296022820275404E-2</v>
      </c>
      <c r="AB234" s="413">
        <f>AA234/Y234</f>
        <v>1.5824938253957299</v>
      </c>
      <c r="AC234" s="43">
        <f>MAX(D234:S234)</f>
        <v>7.4237772944398608E-2</v>
      </c>
      <c r="AD234" s="43">
        <f>MIN(D234:S234)</f>
        <v>1.070834453974041E-4</v>
      </c>
    </row>
    <row r="235" spans="1:31" outlineLevel="1" x14ac:dyDescent="0.2">
      <c r="A235" s="40"/>
      <c r="B235" s="47"/>
      <c r="C235" s="43"/>
      <c r="D235" s="43"/>
      <c r="E235" s="43"/>
      <c r="F235" s="43"/>
      <c r="G235" s="43"/>
      <c r="H235" s="43"/>
      <c r="I235" s="43"/>
      <c r="J235" s="43"/>
      <c r="K235" s="43"/>
      <c r="L235" s="43"/>
      <c r="M235" s="43"/>
      <c r="N235" s="43"/>
      <c r="O235" s="43"/>
      <c r="P235" s="43"/>
      <c r="Q235" s="43"/>
      <c r="R235" s="43"/>
      <c r="S235" s="43"/>
    </row>
    <row r="236" spans="1:31" outlineLevel="1" x14ac:dyDescent="0.2">
      <c r="A236" s="50" t="s">
        <v>747</v>
      </c>
      <c r="B236" s="50"/>
      <c r="C236" s="50"/>
      <c r="D236" s="50"/>
      <c r="E236" s="50"/>
      <c r="F236" s="50"/>
      <c r="G236" s="50"/>
      <c r="H236" s="50"/>
      <c r="I236" s="50"/>
      <c r="J236" s="50"/>
      <c r="K236" s="50"/>
      <c r="L236" s="50"/>
      <c r="M236" s="50"/>
      <c r="N236" s="50"/>
      <c r="O236" s="50"/>
      <c r="P236" s="50"/>
      <c r="Q236" s="50"/>
      <c r="R236" s="50"/>
      <c r="S236" s="50"/>
    </row>
    <row r="237" spans="1:31" outlineLevel="1" x14ac:dyDescent="0.2">
      <c r="A237" s="40"/>
      <c r="B237" s="47" t="str">
        <f>B232</f>
        <v>Interest cost/Finance Cost</v>
      </c>
      <c r="C237" s="62">
        <f t="shared" ref="C237:S237" si="155">C232</f>
        <v>3.61</v>
      </c>
      <c r="D237" s="62">
        <f t="shared" si="155"/>
        <v>0.94</v>
      </c>
      <c r="E237" s="62">
        <f t="shared" si="155"/>
        <v>3.62</v>
      </c>
      <c r="F237" s="62">
        <f t="shared" si="155"/>
        <v>11.47</v>
      </c>
      <c r="G237" s="62">
        <f t="shared" si="155"/>
        <v>11.23</v>
      </c>
      <c r="H237" s="62">
        <f t="shared" si="155"/>
        <v>8.8000000000000007</v>
      </c>
      <c r="I237" s="62">
        <f t="shared" si="155"/>
        <v>5.0599999999999996</v>
      </c>
      <c r="J237" s="62">
        <f t="shared" si="155"/>
        <v>2.77</v>
      </c>
      <c r="K237" s="62">
        <f t="shared" si="155"/>
        <v>0.44</v>
      </c>
      <c r="L237" s="62">
        <f t="shared" si="155"/>
        <v>0.59</v>
      </c>
      <c r="M237" s="62">
        <f t="shared" si="155"/>
        <v>0.43</v>
      </c>
      <c r="N237" s="62">
        <f t="shared" si="155"/>
        <v>0.44</v>
      </c>
      <c r="O237" s="62">
        <f t="shared" si="155"/>
        <v>18.38</v>
      </c>
      <c r="P237" s="62">
        <f t="shared" si="155"/>
        <v>551.25</v>
      </c>
      <c r="Q237" s="62">
        <f t="shared" si="155"/>
        <v>574.1</v>
      </c>
      <c r="R237" s="62">
        <f t="shared" si="155"/>
        <v>223.57</v>
      </c>
      <c r="S237" s="62">
        <f t="shared" si="155"/>
        <v>388.31</v>
      </c>
    </row>
    <row r="238" spans="1:31" outlineLevel="1" x14ac:dyDescent="0.2">
      <c r="A238" s="40"/>
      <c r="B238" s="53" t="s">
        <v>808</v>
      </c>
      <c r="C238" s="37"/>
      <c r="D238" s="34">
        <f>D237/C237-1</f>
        <v>-0.73961218836565101</v>
      </c>
      <c r="E238" s="34">
        <f t="shared" ref="E238" si="156">E237/D237-1</f>
        <v>2.8510638297872344</v>
      </c>
      <c r="F238" s="34">
        <f t="shared" ref="F238" si="157">F237/E237-1</f>
        <v>2.1685082872928176</v>
      </c>
      <c r="G238" s="34">
        <f t="shared" ref="G238" si="158">G237/F237-1</f>
        <v>-2.0924149956408011E-2</v>
      </c>
      <c r="H238" s="34">
        <f t="shared" ref="H238" si="159">H237/G237-1</f>
        <v>-0.21638468388245768</v>
      </c>
      <c r="I238" s="34">
        <f t="shared" ref="I238" si="160">I237/H237-1</f>
        <v>-0.42500000000000004</v>
      </c>
      <c r="J238" s="34">
        <f t="shared" ref="J238" si="161">J237/I237-1</f>
        <v>-0.45256916996047425</v>
      </c>
      <c r="K238" s="34">
        <f t="shared" ref="K238" si="162">K237/J237-1</f>
        <v>-0.84115523465703967</v>
      </c>
      <c r="L238" s="34">
        <f t="shared" ref="L238" si="163">L237/K237-1</f>
        <v>0.34090909090909083</v>
      </c>
      <c r="M238" s="34">
        <f t="shared" ref="M238" si="164">M237/L237-1</f>
        <v>-0.27118644067796605</v>
      </c>
      <c r="N238" s="34">
        <f t="shared" ref="N238" si="165">N237/M237-1</f>
        <v>2.3255813953488413E-2</v>
      </c>
      <c r="O238" s="34">
        <f t="shared" ref="O238" si="166">O237/N237-1</f>
        <v>40.772727272727273</v>
      </c>
      <c r="P238" s="34">
        <f t="shared" ref="P238" si="167">P237/O237-1</f>
        <v>28.991838955386292</v>
      </c>
      <c r="Q238" s="34">
        <f t="shared" ref="Q238" si="168">Q237/P237-1</f>
        <v>4.1451247165532834E-2</v>
      </c>
      <c r="R238" s="34">
        <f t="shared" ref="R238" si="169">R237/Q237-1</f>
        <v>-0.6105730708935726</v>
      </c>
      <c r="S238" s="34">
        <f t="shared" ref="S238" si="170">S237/R237-1</f>
        <v>0.73686093840855227</v>
      </c>
      <c r="Y238" s="43">
        <f>AVERAGE(D238:S238)</f>
        <v>4.5218256560772936</v>
      </c>
      <c r="Z238" s="43">
        <f>MEDIAN(D238:S238)</f>
        <v>1.165831998540201E-3</v>
      </c>
      <c r="AA238" s="43">
        <f>STDEV(D238:S238)</f>
        <v>12.086955911710849</v>
      </c>
      <c r="AB238" s="413">
        <f>AA238/Y238</f>
        <v>2.6730256385418327</v>
      </c>
      <c r="AC238" s="43">
        <f>MAX(D238:S238)</f>
        <v>40.772727272727273</v>
      </c>
      <c r="AD238" s="43">
        <f>MIN(D238:S238)</f>
        <v>-0.84115523465703967</v>
      </c>
      <c r="AE238" s="43">
        <f>(S237/C237)^(1/16)-1</f>
        <v>0.33961333129149707</v>
      </c>
    </row>
    <row r="239" spans="1:31" outlineLevel="1" x14ac:dyDescent="0.2">
      <c r="A239" s="40"/>
      <c r="B239" s="46" t="s">
        <v>748</v>
      </c>
      <c r="C239" s="29"/>
      <c r="D239" s="29"/>
      <c r="E239" s="29"/>
      <c r="F239" s="29"/>
      <c r="G239" s="29"/>
      <c r="H239" s="29"/>
      <c r="I239" s="29"/>
      <c r="J239" s="29"/>
      <c r="K239" s="29"/>
      <c r="L239" s="29"/>
      <c r="M239" s="29"/>
      <c r="N239" s="29"/>
      <c r="O239" s="29"/>
      <c r="P239" s="29"/>
      <c r="Q239" s="29"/>
      <c r="R239" s="29"/>
      <c r="S239" s="29">
        <f>(S237/I237)^(1/10)-1</f>
        <v>0.54348639515540453</v>
      </c>
    </row>
    <row r="240" spans="1:31" outlineLevel="1" x14ac:dyDescent="0.2">
      <c r="A240" s="40"/>
      <c r="B240" s="46" t="s">
        <v>749</v>
      </c>
      <c r="C240" s="29"/>
      <c r="D240" s="29"/>
      <c r="E240" s="29"/>
      <c r="F240" s="29"/>
      <c r="G240" s="29"/>
      <c r="H240" s="29"/>
      <c r="I240" s="29"/>
      <c r="J240" s="29"/>
      <c r="K240" s="29"/>
      <c r="L240" s="29"/>
      <c r="M240" s="29"/>
      <c r="N240" s="29"/>
      <c r="O240" s="29"/>
      <c r="P240" s="29"/>
      <c r="Q240" s="29"/>
      <c r="R240" s="29"/>
      <c r="S240" s="29">
        <f>(S237/N237)^(1/5)-1</f>
        <v>2.8828014191479068</v>
      </c>
    </row>
    <row r="241" spans="1:30" outlineLevel="1" x14ac:dyDescent="0.2">
      <c r="A241" s="40"/>
      <c r="B241" s="46" t="s">
        <v>750</v>
      </c>
      <c r="C241" s="29"/>
      <c r="D241" s="29"/>
      <c r="E241" s="29"/>
      <c r="F241" s="29"/>
      <c r="G241" s="29"/>
      <c r="H241" s="29"/>
      <c r="I241" s="29"/>
      <c r="J241" s="29"/>
      <c r="K241" s="29"/>
      <c r="L241" s="29"/>
      <c r="M241" s="29"/>
      <c r="N241" s="29"/>
      <c r="O241" s="29"/>
      <c r="P241" s="29"/>
      <c r="Q241" s="29"/>
      <c r="R241" s="29"/>
      <c r="S241" s="29">
        <f>(S237/P237)^(1/3)-1</f>
        <v>-0.11023225621977928</v>
      </c>
    </row>
    <row r="242" spans="1:30" outlineLevel="1" x14ac:dyDescent="0.2">
      <c r="A242" s="292"/>
      <c r="B242" s="292"/>
      <c r="C242" s="292"/>
      <c r="D242" s="292"/>
      <c r="E242" s="292"/>
      <c r="F242" s="292"/>
      <c r="G242" s="292"/>
      <c r="H242" s="292"/>
      <c r="I242" s="292"/>
      <c r="J242" s="292"/>
      <c r="K242" s="292"/>
      <c r="L242" s="292"/>
      <c r="M242" s="292"/>
      <c r="N242" s="292"/>
      <c r="O242" s="292"/>
      <c r="P242" s="292"/>
      <c r="Q242" s="292"/>
      <c r="R242" s="292"/>
      <c r="S242" s="292"/>
    </row>
    <row r="243" spans="1:30" s="60" customFormat="1" outlineLevel="1" x14ac:dyDescent="0.2">
      <c r="A243" s="49" t="s">
        <v>778</v>
      </c>
      <c r="B243" s="50"/>
      <c r="C243" s="50"/>
      <c r="D243" s="50"/>
      <c r="E243" s="50"/>
      <c r="F243" s="50"/>
      <c r="G243" s="50"/>
      <c r="H243" s="50"/>
      <c r="I243" s="50"/>
      <c r="J243" s="50"/>
      <c r="K243" s="50"/>
      <c r="L243" s="50"/>
      <c r="M243" s="50"/>
      <c r="N243" s="50"/>
      <c r="O243" s="50"/>
      <c r="P243" s="50"/>
      <c r="Q243" s="50"/>
      <c r="R243" s="50"/>
      <c r="S243" s="50"/>
    </row>
    <row r="244" spans="1:30" outlineLevel="1" x14ac:dyDescent="0.2">
      <c r="B244" s="296" t="str">
        <f t="shared" ref="B244:R244" si="171">B232</f>
        <v>Interest cost/Finance Cost</v>
      </c>
      <c r="C244" s="37">
        <f t="shared" si="171"/>
        <v>3.61</v>
      </c>
      <c r="D244" s="37">
        <f t="shared" si="171"/>
        <v>0.94</v>
      </c>
      <c r="E244" s="37">
        <f t="shared" si="171"/>
        <v>3.62</v>
      </c>
      <c r="F244" s="37">
        <f t="shared" si="171"/>
        <v>11.47</v>
      </c>
      <c r="G244" s="37">
        <f t="shared" si="171"/>
        <v>11.23</v>
      </c>
      <c r="H244" s="37">
        <f t="shared" si="171"/>
        <v>8.8000000000000007</v>
      </c>
      <c r="I244" s="37">
        <f t="shared" si="171"/>
        <v>5.0599999999999996</v>
      </c>
      <c r="J244" s="37">
        <f t="shared" si="171"/>
        <v>2.77</v>
      </c>
      <c r="K244" s="37">
        <f t="shared" si="171"/>
        <v>0.44</v>
      </c>
      <c r="L244" s="37">
        <f t="shared" si="171"/>
        <v>0.59</v>
      </c>
      <c r="M244" s="37">
        <f t="shared" si="171"/>
        <v>0.43</v>
      </c>
      <c r="N244" s="37">
        <f t="shared" si="171"/>
        <v>0.44</v>
      </c>
      <c r="O244" s="37">
        <f t="shared" si="171"/>
        <v>18.38</v>
      </c>
      <c r="P244" s="37">
        <f t="shared" si="171"/>
        <v>551.25</v>
      </c>
      <c r="Q244" s="37">
        <f t="shared" si="171"/>
        <v>574.1</v>
      </c>
      <c r="R244" s="37">
        <f t="shared" si="171"/>
        <v>223.57</v>
      </c>
      <c r="S244" s="37">
        <f>S232</f>
        <v>388.31</v>
      </c>
    </row>
    <row r="245" spans="1:30" outlineLevel="1" x14ac:dyDescent="0.2">
      <c r="B245" s="46" t="str">
        <f>B$633</f>
        <v>Total Debt (LT and ST)</v>
      </c>
      <c r="C245" s="53">
        <f t="shared" ref="C245:S245" si="172">C$633</f>
        <v>9.08</v>
      </c>
      <c r="D245" s="53">
        <f t="shared" si="172"/>
        <v>13.370000000000001</v>
      </c>
      <c r="E245" s="53">
        <f t="shared" si="172"/>
        <v>312.25</v>
      </c>
      <c r="F245" s="53">
        <f t="shared" si="172"/>
        <v>1814.65</v>
      </c>
      <c r="G245" s="53">
        <f t="shared" si="172"/>
        <v>1745.98</v>
      </c>
      <c r="H245" s="53">
        <f t="shared" si="172"/>
        <v>1068.1500000000001</v>
      </c>
      <c r="I245" s="53">
        <f t="shared" si="172"/>
        <v>102.52</v>
      </c>
      <c r="J245" s="53">
        <f t="shared" si="172"/>
        <v>23.6</v>
      </c>
      <c r="K245" s="53">
        <f t="shared" si="172"/>
        <v>29.49</v>
      </c>
      <c r="L245" s="53">
        <f t="shared" si="172"/>
        <v>50.53</v>
      </c>
      <c r="M245" s="53">
        <f t="shared" si="172"/>
        <v>40.299999999999997</v>
      </c>
      <c r="N245" s="53">
        <f t="shared" si="172"/>
        <v>43.13</v>
      </c>
      <c r="O245" s="53">
        <f t="shared" si="172"/>
        <v>2409.0099999999998</v>
      </c>
      <c r="P245" s="53">
        <f t="shared" si="172"/>
        <v>6810.68</v>
      </c>
      <c r="Q245" s="53">
        <f t="shared" si="172"/>
        <v>5828.84</v>
      </c>
      <c r="R245" s="53">
        <f t="shared" si="172"/>
        <v>6046.6100000000006</v>
      </c>
      <c r="S245" s="53">
        <f t="shared" si="172"/>
        <v>6884.01</v>
      </c>
      <c r="T245" s="42"/>
    </row>
    <row r="246" spans="1:30" outlineLevel="1" x14ac:dyDescent="0.2">
      <c r="B246" s="46" t="s">
        <v>779</v>
      </c>
      <c r="D246" s="29">
        <f>D244/AVERAGE(C245:D245)</f>
        <v>8.374164810690421E-2</v>
      </c>
      <c r="E246" s="29">
        <f t="shared" ref="E246:S246" si="173">E244/AVERAGE(D245:E245)</f>
        <v>2.2234506479945949E-2</v>
      </c>
      <c r="F246" s="29">
        <f t="shared" si="173"/>
        <v>1.0785650477220368E-2</v>
      </c>
      <c r="G246" s="29">
        <f t="shared" si="173"/>
        <v>6.3078724832403253E-3</v>
      </c>
      <c r="H246" s="29">
        <f t="shared" si="173"/>
        <v>6.254153148575226E-3</v>
      </c>
      <c r="I246" s="29">
        <f t="shared" si="173"/>
        <v>8.6446223103009371E-3</v>
      </c>
      <c r="J246" s="29">
        <f t="shared" si="173"/>
        <v>4.3926419283222329E-2</v>
      </c>
      <c r="K246" s="29">
        <f t="shared" si="173"/>
        <v>1.6575626294970804E-2</v>
      </c>
      <c r="L246" s="29">
        <f t="shared" si="173"/>
        <v>1.474631342164459E-2</v>
      </c>
      <c r="M246" s="29">
        <f t="shared" si="173"/>
        <v>9.4682373665088623E-3</v>
      </c>
      <c r="N246" s="29">
        <f t="shared" si="173"/>
        <v>1.0547764593072035E-2</v>
      </c>
      <c r="O246" s="29">
        <f t="shared" si="173"/>
        <v>1.4990987464011027E-2</v>
      </c>
      <c r="P246" s="29">
        <f t="shared" si="173"/>
        <v>0.11958102712781014</v>
      </c>
      <c r="Q246" s="29">
        <f t="shared" si="173"/>
        <v>9.0842057293314932E-2</v>
      </c>
      <c r="R246" s="29">
        <f t="shared" si="173"/>
        <v>3.7652467906479331E-2</v>
      </c>
      <c r="S246" s="29">
        <f t="shared" si="173"/>
        <v>6.006053847379321E-2</v>
      </c>
      <c r="Y246" s="43">
        <f>AVERAGE(D246:S246)</f>
        <v>3.4772493264438396E-2</v>
      </c>
      <c r="Z246" s="43">
        <f>MEDIAN(D246:S246)</f>
        <v>1.5783306879490915E-2</v>
      </c>
      <c r="AA246" s="43">
        <f>STDEV(D246:S246)</f>
        <v>3.5454408096221475E-2</v>
      </c>
      <c r="AB246" s="413">
        <f>AA246/Y246</f>
        <v>1.0196107545868869</v>
      </c>
      <c r="AC246" s="43">
        <f>MAX(D246:S246)</f>
        <v>0.11958102712781014</v>
      </c>
      <c r="AD246" s="43">
        <f>MIN(D246:S246)</f>
        <v>6.254153148575226E-3</v>
      </c>
    </row>
    <row r="247" spans="1:30" outlineLevel="1" x14ac:dyDescent="0.2">
      <c r="A247" s="87"/>
      <c r="B247" s="46"/>
      <c r="C247" s="87"/>
      <c r="D247" s="29"/>
      <c r="E247" s="29"/>
      <c r="F247" s="29"/>
      <c r="G247" s="29"/>
      <c r="H247" s="29"/>
      <c r="I247" s="29"/>
      <c r="J247" s="29"/>
      <c r="K247" s="29"/>
      <c r="L247" s="29"/>
      <c r="M247" s="29"/>
      <c r="N247" s="29"/>
      <c r="O247" s="29"/>
      <c r="P247" s="29"/>
      <c r="Q247" s="29"/>
      <c r="R247" s="29"/>
      <c r="S247" s="29"/>
    </row>
    <row r="248" spans="1:30" s="60" customFormat="1" outlineLevel="1" x14ac:dyDescent="0.2">
      <c r="A248" s="49" t="s">
        <v>1886</v>
      </c>
      <c r="B248" s="50" t="s">
        <v>786</v>
      </c>
      <c r="C248" s="50"/>
      <c r="D248" s="50"/>
      <c r="E248" s="50"/>
      <c r="F248" s="50"/>
      <c r="G248" s="50"/>
      <c r="H248" s="50"/>
      <c r="I248" s="50"/>
      <c r="J248" s="50"/>
      <c r="K248" s="50"/>
      <c r="L248" s="50"/>
      <c r="M248" s="50"/>
      <c r="N248" s="50"/>
      <c r="O248" s="50"/>
      <c r="P248" s="50"/>
      <c r="Q248" s="50"/>
      <c r="R248" s="50"/>
      <c r="S248" s="50"/>
    </row>
    <row r="249" spans="1:30" outlineLevel="1" x14ac:dyDescent="0.2">
      <c r="B249" s="46" t="s">
        <v>780</v>
      </c>
      <c r="C249" s="37"/>
      <c r="D249" s="37">
        <f>'Ace-SCFS'!C72</f>
        <v>-0.95</v>
      </c>
      <c r="E249" s="37">
        <f>'Ace-SCFS'!D72</f>
        <v>-3.61</v>
      </c>
      <c r="F249" s="37">
        <f>'Ace-SCFS'!E72</f>
        <v>-6.92</v>
      </c>
      <c r="G249" s="37">
        <f>'Ace-SCFS'!F72</f>
        <v>-11.23</v>
      </c>
      <c r="H249" s="37">
        <f>'Ace-SCFS'!G72</f>
        <v>-8.8000000000000007</v>
      </c>
      <c r="I249" s="37">
        <f>'Ace-SCFS'!H72</f>
        <v>-5.38</v>
      </c>
      <c r="J249" s="37">
        <f>'Ace-SCFS'!I72</f>
        <v>-4.53</v>
      </c>
      <c r="K249" s="37">
        <f>'Ace-SCFS'!J72</f>
        <v>-0.44</v>
      </c>
      <c r="L249" s="37">
        <f>'Ace-SCFS'!K72</f>
        <v>-0.59</v>
      </c>
      <c r="M249" s="37">
        <f>'Ace-SCFS'!L72</f>
        <v>-0.43</v>
      </c>
      <c r="N249" s="37">
        <f>'Ace-SCFS'!M72</f>
        <v>-0.3</v>
      </c>
      <c r="O249" s="37">
        <f>'Ace-SCFS'!N72</f>
        <v>-18.239999999999998</v>
      </c>
      <c r="P249" s="37">
        <f>'Ace-SCFS'!O72</f>
        <v>-331.98</v>
      </c>
      <c r="Q249" s="37">
        <f>'Ace-SCFS'!P72</f>
        <v>-364.49</v>
      </c>
      <c r="R249" s="37">
        <f>'Ace-SCFS'!Q72</f>
        <v>-143.56</v>
      </c>
      <c r="S249" s="37">
        <f>'Ace-SCFS'!R72</f>
        <v>-283.69</v>
      </c>
    </row>
    <row r="250" spans="1:30" outlineLevel="1" x14ac:dyDescent="0.2">
      <c r="B250" s="46" t="s">
        <v>1866</v>
      </c>
      <c r="C250" s="37">
        <f>C244</f>
        <v>3.61</v>
      </c>
      <c r="D250" s="37">
        <f t="shared" ref="D250:S250" si="174">D244</f>
        <v>0.94</v>
      </c>
      <c r="E250" s="37">
        <f t="shared" si="174"/>
        <v>3.62</v>
      </c>
      <c r="F250" s="37">
        <f t="shared" si="174"/>
        <v>11.47</v>
      </c>
      <c r="G250" s="37">
        <f t="shared" si="174"/>
        <v>11.23</v>
      </c>
      <c r="H250" s="37">
        <f t="shared" si="174"/>
        <v>8.8000000000000007</v>
      </c>
      <c r="I250" s="37">
        <f t="shared" si="174"/>
        <v>5.0599999999999996</v>
      </c>
      <c r="J250" s="37">
        <f t="shared" si="174"/>
        <v>2.77</v>
      </c>
      <c r="K250" s="37">
        <f t="shared" si="174"/>
        <v>0.44</v>
      </c>
      <c r="L250" s="37">
        <f t="shared" si="174"/>
        <v>0.59</v>
      </c>
      <c r="M250" s="37">
        <f t="shared" si="174"/>
        <v>0.43</v>
      </c>
      <c r="N250" s="37">
        <f t="shared" si="174"/>
        <v>0.44</v>
      </c>
      <c r="O250" s="37">
        <f t="shared" si="174"/>
        <v>18.38</v>
      </c>
      <c r="P250" s="37">
        <f t="shared" si="174"/>
        <v>551.25</v>
      </c>
      <c r="Q250" s="37">
        <f t="shared" si="174"/>
        <v>574.1</v>
      </c>
      <c r="R250" s="37">
        <f t="shared" si="174"/>
        <v>223.57</v>
      </c>
      <c r="S250" s="37">
        <f t="shared" si="174"/>
        <v>388.31</v>
      </c>
    </row>
    <row r="251" spans="1:30" outlineLevel="1" x14ac:dyDescent="0.2">
      <c r="B251" s="46" t="s">
        <v>736</v>
      </c>
      <c r="D251" s="36">
        <f>-D249/D250</f>
        <v>1.0106382978723405</v>
      </c>
      <c r="E251" s="36">
        <f t="shared" ref="E251:S251" si="175">-E249/E250</f>
        <v>0.99723756906077343</v>
      </c>
      <c r="F251" s="36">
        <f t="shared" si="175"/>
        <v>0.6033129904097646</v>
      </c>
      <c r="G251" s="36">
        <f t="shared" si="175"/>
        <v>1</v>
      </c>
      <c r="H251" s="36">
        <f t="shared" si="175"/>
        <v>1</v>
      </c>
      <c r="I251" s="36">
        <f t="shared" si="175"/>
        <v>1.0632411067193677</v>
      </c>
      <c r="J251" s="36">
        <f t="shared" si="175"/>
        <v>1.6353790613718413</v>
      </c>
      <c r="K251" s="36">
        <f t="shared" si="175"/>
        <v>1</v>
      </c>
      <c r="L251" s="36">
        <f t="shared" si="175"/>
        <v>1</v>
      </c>
      <c r="M251" s="36">
        <f t="shared" si="175"/>
        <v>1</v>
      </c>
      <c r="N251" s="36">
        <f t="shared" si="175"/>
        <v>0.68181818181818177</v>
      </c>
      <c r="O251" s="36">
        <f t="shared" si="175"/>
        <v>0.99238302502720344</v>
      </c>
      <c r="P251" s="36">
        <f t="shared" si="175"/>
        <v>0.6022312925170068</v>
      </c>
      <c r="Q251" s="36">
        <f t="shared" si="175"/>
        <v>0.63488939209197004</v>
      </c>
      <c r="R251" s="36">
        <f t="shared" si="175"/>
        <v>0.64212550878919361</v>
      </c>
      <c r="S251" s="36">
        <f t="shared" si="175"/>
        <v>0.73057608611676239</v>
      </c>
      <c r="Y251" s="313">
        <f>AVERAGE(D251:S251)</f>
        <v>0.91211453198715053</v>
      </c>
      <c r="Z251" s="313">
        <f>MEDIAN(D251:S251)</f>
        <v>0.99861878453038666</v>
      </c>
      <c r="AA251" s="413">
        <f>STDEV(D251:S251)</f>
        <v>0.2626902452963496</v>
      </c>
      <c r="AB251" s="413">
        <f>AA251/Y251</f>
        <v>0.28800138149761467</v>
      </c>
      <c r="AC251" s="313">
        <f>MAX(D251:S251)</f>
        <v>1.6353790613718413</v>
      </c>
      <c r="AD251" s="313">
        <f>MIN(D251:S251)</f>
        <v>0.6022312925170068</v>
      </c>
    </row>
    <row r="252" spans="1:30" outlineLevel="1" x14ac:dyDescent="0.2">
      <c r="A252" s="87"/>
      <c r="B252" s="46"/>
      <c r="C252" s="87"/>
      <c r="D252" s="36"/>
      <c r="E252" s="36"/>
      <c r="F252" s="36"/>
      <c r="G252" s="36"/>
      <c r="H252" s="36"/>
      <c r="I252" s="36"/>
      <c r="J252" s="36"/>
      <c r="K252" s="36"/>
      <c r="L252" s="36"/>
      <c r="M252" s="36"/>
      <c r="N252" s="36"/>
      <c r="O252" s="36"/>
      <c r="P252" s="36"/>
      <c r="Q252" s="36"/>
      <c r="R252" s="36"/>
      <c r="S252" s="36"/>
    </row>
    <row r="253" spans="1:30" s="60" customFormat="1" outlineLevel="1" x14ac:dyDescent="0.2">
      <c r="A253" s="49" t="s">
        <v>781</v>
      </c>
      <c r="B253" s="50" t="s">
        <v>782</v>
      </c>
      <c r="C253" s="50"/>
      <c r="D253" s="50"/>
      <c r="E253" s="50"/>
      <c r="F253" s="50"/>
      <c r="G253" s="50"/>
      <c r="H253" s="50"/>
      <c r="I253" s="50"/>
      <c r="J253" s="50"/>
      <c r="K253" s="50"/>
      <c r="L253" s="50"/>
      <c r="M253" s="50"/>
      <c r="N253" s="50"/>
      <c r="O253" s="50"/>
      <c r="P253" s="50"/>
      <c r="Q253" s="50"/>
      <c r="R253" s="50"/>
      <c r="S253" s="50"/>
    </row>
    <row r="254" spans="1:30" outlineLevel="1" x14ac:dyDescent="0.2">
      <c r="B254" s="46" t="str">
        <f>B$359</f>
        <v>EBIT incl other income</v>
      </c>
      <c r="C254" s="53">
        <f t="shared" ref="C254:S254" si="176">C$359</f>
        <v>190.89</v>
      </c>
      <c r="D254" s="53">
        <f t="shared" si="176"/>
        <v>253.76999999999998</v>
      </c>
      <c r="E254" s="53">
        <f t="shared" si="176"/>
        <v>297.62999999999988</v>
      </c>
      <c r="F254" s="53">
        <f t="shared" si="176"/>
        <v>334.95000000000005</v>
      </c>
      <c r="G254" s="53">
        <f t="shared" si="176"/>
        <v>499.9100000000002</v>
      </c>
      <c r="H254" s="53">
        <f t="shared" si="176"/>
        <v>649.3399999999998</v>
      </c>
      <c r="I254" s="53">
        <f t="shared" si="176"/>
        <v>1057.26</v>
      </c>
      <c r="J254" s="53">
        <f t="shared" si="176"/>
        <v>1298.1800000000003</v>
      </c>
      <c r="K254" s="53">
        <f t="shared" si="176"/>
        <v>949.60000000000025</v>
      </c>
      <c r="L254" s="53">
        <f t="shared" si="176"/>
        <v>1454.5700000000002</v>
      </c>
      <c r="M254" s="53">
        <f t="shared" si="176"/>
        <v>2026.18</v>
      </c>
      <c r="N254" s="53">
        <f t="shared" si="176"/>
        <v>663.47</v>
      </c>
      <c r="O254" s="53">
        <f t="shared" si="176"/>
        <v>92.889999999999844</v>
      </c>
      <c r="P254" s="53">
        <f t="shared" si="176"/>
        <v>-1007.7200000000005</v>
      </c>
      <c r="Q254" s="53">
        <f t="shared" si="176"/>
        <v>-437.8300000000001</v>
      </c>
      <c r="R254" s="53">
        <f t="shared" si="176"/>
        <v>206.77000000000044</v>
      </c>
      <c r="S254" s="53">
        <f t="shared" si="176"/>
        <v>818.83000000000015</v>
      </c>
    </row>
    <row r="255" spans="1:30" outlineLevel="1" x14ac:dyDescent="0.2">
      <c r="B255" s="53" t="str">
        <f t="shared" ref="B255:S255" si="177">B232</f>
        <v>Interest cost/Finance Cost</v>
      </c>
      <c r="C255" s="37">
        <f t="shared" si="177"/>
        <v>3.61</v>
      </c>
      <c r="D255" s="37">
        <f t="shared" si="177"/>
        <v>0.94</v>
      </c>
      <c r="E255" s="37">
        <f t="shared" si="177"/>
        <v>3.62</v>
      </c>
      <c r="F255" s="37">
        <f t="shared" si="177"/>
        <v>11.47</v>
      </c>
      <c r="G255" s="37">
        <f t="shared" si="177"/>
        <v>11.23</v>
      </c>
      <c r="H255" s="37">
        <f t="shared" si="177"/>
        <v>8.8000000000000007</v>
      </c>
      <c r="I255" s="37">
        <f t="shared" si="177"/>
        <v>5.0599999999999996</v>
      </c>
      <c r="J255" s="37">
        <f t="shared" si="177"/>
        <v>2.77</v>
      </c>
      <c r="K255" s="37">
        <f t="shared" si="177"/>
        <v>0.44</v>
      </c>
      <c r="L255" s="37">
        <f t="shared" si="177"/>
        <v>0.59</v>
      </c>
      <c r="M255" s="37">
        <f t="shared" si="177"/>
        <v>0.43</v>
      </c>
      <c r="N255" s="37">
        <f t="shared" si="177"/>
        <v>0.44</v>
      </c>
      <c r="O255" s="37">
        <f t="shared" si="177"/>
        <v>18.38</v>
      </c>
      <c r="P255" s="37">
        <f t="shared" si="177"/>
        <v>551.25</v>
      </c>
      <c r="Q255" s="37">
        <f t="shared" si="177"/>
        <v>574.1</v>
      </c>
      <c r="R255" s="37">
        <f t="shared" si="177"/>
        <v>223.57</v>
      </c>
      <c r="S255" s="37">
        <f t="shared" si="177"/>
        <v>388.31</v>
      </c>
    </row>
    <row r="256" spans="1:30" outlineLevel="1" x14ac:dyDescent="0.2">
      <c r="B256" s="46" t="s">
        <v>736</v>
      </c>
      <c r="C256" s="36">
        <f>C254/C255</f>
        <v>52.878116343490305</v>
      </c>
      <c r="D256" s="36">
        <f t="shared" ref="D256:S256" si="178">D254/D255</f>
        <v>269.968085106383</v>
      </c>
      <c r="E256" s="36">
        <f t="shared" si="178"/>
        <v>82.218232044198857</v>
      </c>
      <c r="F256" s="36">
        <f t="shared" si="178"/>
        <v>29.202266782911945</v>
      </c>
      <c r="G256" s="36">
        <f t="shared" si="178"/>
        <v>44.515583259127354</v>
      </c>
      <c r="H256" s="36">
        <f t="shared" si="178"/>
        <v>73.788636363636328</v>
      </c>
      <c r="I256" s="36">
        <f t="shared" si="178"/>
        <v>208.94466403162056</v>
      </c>
      <c r="J256" s="36">
        <f t="shared" si="178"/>
        <v>468.65703971119143</v>
      </c>
      <c r="K256" s="36">
        <f t="shared" si="178"/>
        <v>2158.1818181818189</v>
      </c>
      <c r="L256" s="36">
        <f t="shared" si="178"/>
        <v>2465.3728813559328</v>
      </c>
      <c r="M256" s="36">
        <f t="shared" si="178"/>
        <v>4712.0465116279074</v>
      </c>
      <c r="N256" s="36">
        <f t="shared" si="178"/>
        <v>1507.8863636363637</v>
      </c>
      <c r="O256" s="36">
        <f t="shared" si="178"/>
        <v>5.0538628944504813</v>
      </c>
      <c r="P256" s="36">
        <f t="shared" si="178"/>
        <v>-1.8280634920634928</v>
      </c>
      <c r="Q256" s="36">
        <f t="shared" si="178"/>
        <v>-0.76263717122452546</v>
      </c>
      <c r="R256" s="36">
        <f t="shared" si="178"/>
        <v>0.92485574987699803</v>
      </c>
      <c r="S256" s="36">
        <f t="shared" si="178"/>
        <v>2.1087018104092095</v>
      </c>
      <c r="Y256" s="313">
        <f>AVERAGE(D256:S256)</f>
        <v>751.642425118284</v>
      </c>
      <c r="Z256" s="313">
        <f>MEDIAN(D256:S256)</f>
        <v>78.003434203917593</v>
      </c>
      <c r="AA256" s="413">
        <f>STDEV(D256:S256)</f>
        <v>1329.7796381739433</v>
      </c>
      <c r="AB256" s="413">
        <f>AA256/Y256</f>
        <v>1.7691652223657803</v>
      </c>
      <c r="AC256" s="313">
        <f>MAX(D256:S256)</f>
        <v>4712.0465116279074</v>
      </c>
      <c r="AD256" s="313">
        <f>MIN(D256:S256)</f>
        <v>-1.8280634920634928</v>
      </c>
    </row>
    <row r="257" spans="1:31" outlineLevel="1" x14ac:dyDescent="0.2">
      <c r="A257" s="87"/>
      <c r="B257" s="46"/>
      <c r="C257" s="36"/>
      <c r="D257" s="36"/>
      <c r="E257" s="36"/>
      <c r="F257" s="36"/>
      <c r="G257" s="36"/>
      <c r="H257" s="36"/>
      <c r="I257" s="36"/>
      <c r="J257" s="36"/>
      <c r="K257" s="36"/>
      <c r="L257" s="36"/>
      <c r="M257" s="36"/>
      <c r="N257" s="36"/>
      <c r="O257" s="36"/>
      <c r="P257" s="36"/>
      <c r="Q257" s="36"/>
      <c r="R257" s="36"/>
      <c r="S257" s="36"/>
    </row>
    <row r="258" spans="1:31" s="60" customFormat="1" outlineLevel="1" x14ac:dyDescent="0.2">
      <c r="A258" s="49" t="s">
        <v>781</v>
      </c>
      <c r="B258" s="50" t="s">
        <v>787</v>
      </c>
      <c r="C258" s="50"/>
      <c r="D258" s="50"/>
      <c r="E258" s="50"/>
      <c r="F258" s="50"/>
      <c r="G258" s="50"/>
      <c r="H258" s="50"/>
      <c r="I258" s="50"/>
      <c r="J258" s="50"/>
      <c r="K258" s="50"/>
      <c r="L258" s="50"/>
      <c r="M258" s="50"/>
      <c r="N258" s="50"/>
      <c r="O258" s="50"/>
      <c r="P258" s="50"/>
      <c r="Q258" s="50"/>
      <c r="R258" s="50"/>
      <c r="S258" s="50"/>
    </row>
    <row r="259" spans="1:31" outlineLevel="1" x14ac:dyDescent="0.2">
      <c r="B259" s="46" t="s">
        <v>783</v>
      </c>
      <c r="C259" s="37"/>
      <c r="D259" s="37">
        <f>'Ace-SCFS'!C41+'Ace-SCFS'!C51+'Ace-SCFS'!C50-'Ace-SCFS'!C38</f>
        <v>184.18</v>
      </c>
      <c r="E259" s="37">
        <f>'Ace-SCFS'!D41+'Ace-SCFS'!D51+'Ace-SCFS'!D50-'Ace-SCFS'!D38</f>
        <v>351.75</v>
      </c>
      <c r="F259" s="37">
        <f>'Ace-SCFS'!E41+'Ace-SCFS'!E51+'Ace-SCFS'!E50-'Ace-SCFS'!E38</f>
        <v>242.29</v>
      </c>
      <c r="G259" s="37">
        <f>'Ace-SCFS'!F41+'Ace-SCFS'!F51+'Ace-SCFS'!F50-'Ace-SCFS'!F38</f>
        <v>391.40000000000003</v>
      </c>
      <c r="H259" s="37">
        <f>'Ace-SCFS'!G41+'Ace-SCFS'!G51+'Ace-SCFS'!G50-'Ace-SCFS'!G38</f>
        <v>575.03000000000009</v>
      </c>
      <c r="I259" s="37">
        <f>'Ace-SCFS'!H41+'Ace-SCFS'!H51+'Ace-SCFS'!H50-'Ace-SCFS'!H38</f>
        <v>776.94999999999993</v>
      </c>
      <c r="J259" s="37">
        <f>'Ace-SCFS'!I41+'Ace-SCFS'!I51+'Ace-SCFS'!I50-'Ace-SCFS'!I38</f>
        <v>1346.09</v>
      </c>
      <c r="K259" s="37">
        <f>'Ace-SCFS'!J41+'Ace-SCFS'!J51+'Ace-SCFS'!J50-'Ace-SCFS'!J38</f>
        <v>832.43</v>
      </c>
      <c r="L259" s="37">
        <f>'Ace-SCFS'!K41+'Ace-SCFS'!K51+'Ace-SCFS'!K50-'Ace-SCFS'!K38</f>
        <v>1421.31</v>
      </c>
      <c r="M259" s="37">
        <f>'Ace-SCFS'!L41+'Ace-SCFS'!L51+'Ace-SCFS'!L50-'Ace-SCFS'!L38</f>
        <v>1628.3500000000001</v>
      </c>
      <c r="N259" s="37">
        <f>'Ace-SCFS'!M41+'Ace-SCFS'!M51+'Ace-SCFS'!M50-'Ace-SCFS'!M38</f>
        <v>482.95</v>
      </c>
      <c r="O259" s="37">
        <f>'Ace-SCFS'!N41+'Ace-SCFS'!N51+'Ace-SCFS'!N50-'Ace-SCFS'!N38</f>
        <v>-2150.63</v>
      </c>
      <c r="P259" s="37">
        <f>'Ace-SCFS'!O41+'Ace-SCFS'!O51+'Ace-SCFS'!O50-'Ace-SCFS'!O38</f>
        <v>431.35</v>
      </c>
      <c r="Q259" s="37">
        <f>'Ace-SCFS'!P41+'Ace-SCFS'!P51+'Ace-SCFS'!P50-'Ace-SCFS'!P38</f>
        <v>-807.31</v>
      </c>
      <c r="R259" s="37">
        <f>'Ace-SCFS'!Q41+'Ace-SCFS'!Q51+'Ace-SCFS'!Q50-'Ace-SCFS'!Q38</f>
        <v>-820.49999999999989</v>
      </c>
      <c r="S259" s="37">
        <f>'Ace-SCFS'!R41+'Ace-SCFS'!R51+'Ace-SCFS'!R50-'Ace-SCFS'!R38</f>
        <v>-748.63999999999987</v>
      </c>
      <c r="T259" s="42"/>
    </row>
    <row r="260" spans="1:31" outlineLevel="1" x14ac:dyDescent="0.2">
      <c r="B260" s="53" t="str">
        <f>B249</f>
        <v>Cash interest paid</v>
      </c>
      <c r="C260" s="37"/>
      <c r="D260" s="37">
        <f t="shared" ref="D260:S260" si="179">D249</f>
        <v>-0.95</v>
      </c>
      <c r="E260" s="37">
        <f t="shared" si="179"/>
        <v>-3.61</v>
      </c>
      <c r="F260" s="37">
        <f t="shared" si="179"/>
        <v>-6.92</v>
      </c>
      <c r="G260" s="37">
        <f t="shared" si="179"/>
        <v>-11.23</v>
      </c>
      <c r="H260" s="37">
        <f t="shared" si="179"/>
        <v>-8.8000000000000007</v>
      </c>
      <c r="I260" s="37">
        <f t="shared" si="179"/>
        <v>-5.38</v>
      </c>
      <c r="J260" s="37">
        <f t="shared" si="179"/>
        <v>-4.53</v>
      </c>
      <c r="K260" s="37">
        <f t="shared" si="179"/>
        <v>-0.44</v>
      </c>
      <c r="L260" s="37">
        <f t="shared" si="179"/>
        <v>-0.59</v>
      </c>
      <c r="M260" s="37">
        <f t="shared" si="179"/>
        <v>-0.43</v>
      </c>
      <c r="N260" s="37">
        <f t="shared" si="179"/>
        <v>-0.3</v>
      </c>
      <c r="O260" s="37">
        <f t="shared" si="179"/>
        <v>-18.239999999999998</v>
      </c>
      <c r="P260" s="37">
        <f t="shared" si="179"/>
        <v>-331.98</v>
      </c>
      <c r="Q260" s="37">
        <f t="shared" si="179"/>
        <v>-364.49</v>
      </c>
      <c r="R260" s="37">
        <f t="shared" si="179"/>
        <v>-143.56</v>
      </c>
      <c r="S260" s="37">
        <f t="shared" si="179"/>
        <v>-283.69</v>
      </c>
    </row>
    <row r="261" spans="1:31" outlineLevel="1" x14ac:dyDescent="0.2">
      <c r="B261" s="46" t="s">
        <v>736</v>
      </c>
      <c r="D261" s="37">
        <f>D259/-D260</f>
        <v>193.87368421052633</v>
      </c>
      <c r="E261" s="37">
        <f t="shared" ref="E261:S261" si="180">E259/-E260</f>
        <v>97.437673130193915</v>
      </c>
      <c r="F261" s="37">
        <f t="shared" si="180"/>
        <v>35.013005780346823</v>
      </c>
      <c r="G261" s="37">
        <f t="shared" si="180"/>
        <v>34.853072128227964</v>
      </c>
      <c r="H261" s="37">
        <f t="shared" si="180"/>
        <v>65.344318181818181</v>
      </c>
      <c r="I261" s="37">
        <f t="shared" si="180"/>
        <v>144.41449814126392</v>
      </c>
      <c r="J261" s="37">
        <f t="shared" si="180"/>
        <v>297.15011037527591</v>
      </c>
      <c r="K261" s="37">
        <f t="shared" si="180"/>
        <v>1891.8863636363635</v>
      </c>
      <c r="L261" s="37">
        <f t="shared" si="180"/>
        <v>2409</v>
      </c>
      <c r="M261" s="37">
        <f t="shared" si="180"/>
        <v>3786.8604651162796</v>
      </c>
      <c r="N261" s="37">
        <f t="shared" si="180"/>
        <v>1609.8333333333333</v>
      </c>
      <c r="O261" s="37">
        <f t="shared" si="180"/>
        <v>-117.90734649122808</v>
      </c>
      <c r="P261" s="37">
        <f t="shared" si="180"/>
        <v>1.2993252605578649</v>
      </c>
      <c r="Q261" s="37">
        <f t="shared" si="180"/>
        <v>-2.2149030151718838</v>
      </c>
      <c r="R261" s="37">
        <f t="shared" si="180"/>
        <v>-5.7153803287823894</v>
      </c>
      <c r="S261" s="37">
        <f t="shared" si="180"/>
        <v>-2.6389368677077085</v>
      </c>
      <c r="Y261" s="313">
        <f>AVERAGE(D261:S261)</f>
        <v>652.4055801619561</v>
      </c>
      <c r="Z261" s="313">
        <f>MEDIAN(D261:S261)</f>
        <v>81.390995656006055</v>
      </c>
      <c r="AA261" s="413">
        <f>STDEV(D261:S261)</f>
        <v>1145.4593149734853</v>
      </c>
      <c r="AB261" s="413">
        <f>AA261/Y261</f>
        <v>1.7557472679634827</v>
      </c>
      <c r="AC261" s="313">
        <f>MAX(D261:S261)</f>
        <v>3786.8604651162796</v>
      </c>
      <c r="AD261" s="313">
        <f>MIN(D261:S261)</f>
        <v>-117.90734649122808</v>
      </c>
    </row>
    <row r="262" spans="1:31" outlineLevel="1" x14ac:dyDescent="0.2">
      <c r="A262" s="306"/>
      <c r="B262" s="46"/>
      <c r="C262" s="306"/>
      <c r="D262" s="37"/>
      <c r="E262" s="37"/>
      <c r="F262" s="37"/>
      <c r="G262" s="37"/>
      <c r="H262" s="37"/>
      <c r="I262" s="37"/>
      <c r="J262" s="37"/>
      <c r="K262" s="37"/>
      <c r="L262" s="37"/>
      <c r="M262" s="37"/>
      <c r="N262" s="37"/>
      <c r="O262" s="37"/>
      <c r="P262" s="37"/>
      <c r="Q262" s="37"/>
      <c r="R262" s="37"/>
      <c r="S262" s="37"/>
    </row>
    <row r="263" spans="1:31" outlineLevel="1" x14ac:dyDescent="0.2">
      <c r="A263" s="49" t="s">
        <v>781</v>
      </c>
      <c r="B263" s="50" t="s">
        <v>1838</v>
      </c>
      <c r="C263" s="50"/>
      <c r="D263" s="50"/>
      <c r="E263" s="50"/>
      <c r="F263" s="50"/>
      <c r="G263" s="50"/>
      <c r="H263" s="50"/>
      <c r="I263" s="50"/>
      <c r="J263" s="50"/>
      <c r="K263" s="50"/>
      <c r="L263" s="50"/>
      <c r="M263" s="50"/>
      <c r="N263" s="50"/>
      <c r="O263" s="50"/>
      <c r="P263" s="50"/>
      <c r="Q263" s="50"/>
      <c r="R263" s="50"/>
      <c r="S263" s="50"/>
    </row>
    <row r="264" spans="1:31" outlineLevel="1" x14ac:dyDescent="0.2">
      <c r="A264" s="306"/>
      <c r="B264" s="46" t="str">
        <f>B1083</f>
        <v>FCFF</v>
      </c>
      <c r="C264" s="53">
        <f t="shared" ref="C264:S264" si="181">C1083</f>
        <v>0</v>
      </c>
      <c r="D264" s="53">
        <f t="shared" si="181"/>
        <v>96.58</v>
      </c>
      <c r="E264" s="53">
        <f t="shared" si="181"/>
        <v>257.79000000000002</v>
      </c>
      <c r="F264" s="53">
        <f t="shared" si="181"/>
        <v>108.56</v>
      </c>
      <c r="G264" s="53">
        <f t="shared" si="181"/>
        <v>253.66</v>
      </c>
      <c r="H264" s="53">
        <f t="shared" si="181"/>
        <v>437.64</v>
      </c>
      <c r="I264" s="53">
        <f t="shared" si="181"/>
        <v>631.58000000000004</v>
      </c>
      <c r="J264" s="53">
        <f t="shared" si="181"/>
        <v>1177.75</v>
      </c>
      <c r="K264" s="53">
        <f t="shared" si="181"/>
        <v>661.48</v>
      </c>
      <c r="L264" s="53">
        <f t="shared" si="181"/>
        <v>1102.99</v>
      </c>
      <c r="M264" s="53">
        <f t="shared" si="181"/>
        <v>1098.77</v>
      </c>
      <c r="N264" s="53">
        <f t="shared" si="181"/>
        <v>-114.26000000000002</v>
      </c>
      <c r="O264" s="53">
        <f t="shared" si="181"/>
        <v>-2731.6600000000003</v>
      </c>
      <c r="P264" s="53">
        <f t="shared" si="181"/>
        <v>-775.27</v>
      </c>
      <c r="Q264" s="53">
        <f t="shared" si="181"/>
        <v>-1709.53</v>
      </c>
      <c r="R264" s="53">
        <f t="shared" si="181"/>
        <v>-2688.3799999999997</v>
      </c>
      <c r="S264" s="53">
        <f t="shared" si="181"/>
        <v>-1767.12</v>
      </c>
    </row>
    <row r="265" spans="1:31" outlineLevel="1" x14ac:dyDescent="0.2">
      <c r="A265" s="306"/>
      <c r="B265" s="53" t="str">
        <f>B260</f>
        <v>Cash interest paid</v>
      </c>
      <c r="C265" s="53">
        <f t="shared" ref="C265:S265" si="182">C260</f>
        <v>0</v>
      </c>
      <c r="D265" s="53">
        <f t="shared" si="182"/>
        <v>-0.95</v>
      </c>
      <c r="E265" s="53">
        <f t="shared" si="182"/>
        <v>-3.61</v>
      </c>
      <c r="F265" s="53">
        <f t="shared" si="182"/>
        <v>-6.92</v>
      </c>
      <c r="G265" s="53">
        <f t="shared" si="182"/>
        <v>-11.23</v>
      </c>
      <c r="H265" s="53">
        <f t="shared" si="182"/>
        <v>-8.8000000000000007</v>
      </c>
      <c r="I265" s="53">
        <f t="shared" si="182"/>
        <v>-5.38</v>
      </c>
      <c r="J265" s="53">
        <f t="shared" si="182"/>
        <v>-4.53</v>
      </c>
      <c r="K265" s="53">
        <f t="shared" si="182"/>
        <v>-0.44</v>
      </c>
      <c r="L265" s="53">
        <f t="shared" si="182"/>
        <v>-0.59</v>
      </c>
      <c r="M265" s="53">
        <f t="shared" si="182"/>
        <v>-0.43</v>
      </c>
      <c r="N265" s="53">
        <f t="shared" si="182"/>
        <v>-0.3</v>
      </c>
      <c r="O265" s="53">
        <f t="shared" si="182"/>
        <v>-18.239999999999998</v>
      </c>
      <c r="P265" s="53">
        <f t="shared" si="182"/>
        <v>-331.98</v>
      </c>
      <c r="Q265" s="53">
        <f t="shared" si="182"/>
        <v>-364.49</v>
      </c>
      <c r="R265" s="53">
        <f t="shared" si="182"/>
        <v>-143.56</v>
      </c>
      <c r="S265" s="53">
        <f t="shared" si="182"/>
        <v>-283.69</v>
      </c>
    </row>
    <row r="266" spans="1:31" outlineLevel="1" x14ac:dyDescent="0.2">
      <c r="A266" s="306"/>
      <c r="B266" s="46" t="s">
        <v>736</v>
      </c>
      <c r="C266" s="306"/>
      <c r="D266" s="37">
        <f>D264/-D265</f>
        <v>101.66315789473684</v>
      </c>
      <c r="E266" s="37">
        <f t="shared" ref="E266:S266" si="183">E264/-E265</f>
        <v>71.409972299168984</v>
      </c>
      <c r="F266" s="37">
        <f t="shared" si="183"/>
        <v>15.687861271676301</v>
      </c>
      <c r="G266" s="37">
        <f t="shared" si="183"/>
        <v>22.587711487088157</v>
      </c>
      <c r="H266" s="37">
        <f t="shared" si="183"/>
        <v>49.731818181818177</v>
      </c>
      <c r="I266" s="37">
        <f t="shared" si="183"/>
        <v>117.39405204460968</v>
      </c>
      <c r="J266" s="37">
        <f t="shared" si="183"/>
        <v>259.98896247240617</v>
      </c>
      <c r="K266" s="37">
        <f t="shared" si="183"/>
        <v>1503.3636363636365</v>
      </c>
      <c r="L266" s="37">
        <f t="shared" si="183"/>
        <v>1869.4745762711866</v>
      </c>
      <c r="M266" s="37">
        <f t="shared" si="183"/>
        <v>2555.2790697674418</v>
      </c>
      <c r="N266" s="37">
        <f t="shared" si="183"/>
        <v>-380.86666666666673</v>
      </c>
      <c r="O266" s="37">
        <f t="shared" si="183"/>
        <v>-149.7620614035088</v>
      </c>
      <c r="P266" s="37">
        <f t="shared" si="183"/>
        <v>-2.3352912826073857</v>
      </c>
      <c r="Q266" s="37">
        <f t="shared" si="183"/>
        <v>-4.6901972619276249</v>
      </c>
      <c r="R266" s="37">
        <f t="shared" si="183"/>
        <v>-18.726525494566729</v>
      </c>
      <c r="S266" s="37">
        <f t="shared" si="183"/>
        <v>-6.229052839366914</v>
      </c>
      <c r="Y266" s="313">
        <f>AVERAGE(D266:S266)</f>
        <v>375.24818894407025</v>
      </c>
      <c r="Z266" s="313">
        <f>MEDIAN(D266:S266)</f>
        <v>36.159764834453171</v>
      </c>
      <c r="AA266" s="413">
        <f>STDEV(D266:S266)</f>
        <v>828.63157424315068</v>
      </c>
      <c r="AB266" s="413">
        <f>AA266/Y266</f>
        <v>2.2082227140785911</v>
      </c>
      <c r="AC266" s="313">
        <f>MAX(D266:S266)</f>
        <v>2555.2790697674418</v>
      </c>
      <c r="AD266" s="313">
        <f>MIN(D266:S266)</f>
        <v>-380.86666666666673</v>
      </c>
    </row>
    <row r="267" spans="1:31" outlineLevel="1" x14ac:dyDescent="0.2">
      <c r="A267" s="68"/>
      <c r="B267" s="46"/>
      <c r="C267" s="68"/>
      <c r="D267" s="37"/>
      <c r="E267" s="37"/>
      <c r="F267" s="37"/>
      <c r="G267" s="37"/>
      <c r="H267" s="37"/>
      <c r="I267" s="37"/>
      <c r="J267" s="37"/>
      <c r="K267" s="37"/>
      <c r="L267" s="37"/>
      <c r="M267" s="37"/>
      <c r="N267" s="37"/>
      <c r="O267" s="37"/>
      <c r="P267" s="37"/>
      <c r="Q267" s="37"/>
      <c r="R267" s="37"/>
      <c r="S267" s="37"/>
    </row>
    <row r="268" spans="1:31" x14ac:dyDescent="0.2">
      <c r="E268" s="32"/>
      <c r="F268" s="32"/>
      <c r="G268" s="32"/>
      <c r="H268" s="32"/>
      <c r="I268" s="32"/>
      <c r="J268" s="32"/>
      <c r="K268" s="32"/>
      <c r="L268" s="32"/>
      <c r="M268" s="32"/>
    </row>
    <row r="269" spans="1:31" x14ac:dyDescent="0.2">
      <c r="A269" s="33" t="s">
        <v>784</v>
      </c>
      <c r="B269" s="57"/>
      <c r="C269" s="57"/>
      <c r="D269" s="57"/>
      <c r="E269" s="57"/>
      <c r="F269" s="57"/>
      <c r="G269" s="57"/>
      <c r="H269" s="57"/>
      <c r="I269" s="57"/>
      <c r="J269" s="57"/>
      <c r="K269" s="57"/>
      <c r="L269" s="57"/>
      <c r="M269" s="57"/>
      <c r="N269" s="57"/>
      <c r="O269" s="57"/>
      <c r="P269" s="57"/>
      <c r="Q269" s="57"/>
      <c r="R269" s="57"/>
      <c r="S269" s="57"/>
      <c r="Y269" s="57"/>
      <c r="Z269" s="57"/>
      <c r="AA269" s="57"/>
      <c r="AB269" s="57"/>
      <c r="AC269" s="57"/>
      <c r="AD269" s="57"/>
      <c r="AE269" s="57"/>
    </row>
    <row r="270" spans="1:31" outlineLevel="1" x14ac:dyDescent="0.2"/>
    <row r="271" spans="1:31" s="60" customFormat="1" outlineLevel="1" x14ac:dyDescent="0.2">
      <c r="A271" s="49" t="s">
        <v>1772</v>
      </c>
      <c r="B271" s="50"/>
      <c r="C271" s="50"/>
      <c r="D271" s="50"/>
      <c r="E271" s="50"/>
      <c r="F271" s="50"/>
      <c r="G271" s="50"/>
      <c r="H271" s="50"/>
      <c r="I271" s="50"/>
      <c r="J271" s="50"/>
      <c r="K271" s="50"/>
      <c r="L271" s="50"/>
      <c r="M271" s="50"/>
      <c r="N271" s="50"/>
      <c r="O271" s="50"/>
      <c r="P271" s="50"/>
      <c r="Q271" s="50"/>
      <c r="R271" s="50"/>
      <c r="S271" s="50"/>
    </row>
    <row r="272" spans="1:31" outlineLevel="1" x14ac:dyDescent="0.2">
      <c r="B272" s="46" t="s">
        <v>785</v>
      </c>
      <c r="C272" s="37">
        <f>'Ace-SP&amp;L'!B176</f>
        <v>-2.64</v>
      </c>
      <c r="D272" s="37">
        <f>'Ace-SP&amp;L'!C176</f>
        <v>0</v>
      </c>
      <c r="E272" s="37">
        <f>'Ace-SP&amp;L'!D176</f>
        <v>0</v>
      </c>
      <c r="F272" s="37">
        <f>'Ace-SP&amp;L'!E176</f>
        <v>0</v>
      </c>
      <c r="G272" s="37">
        <f>'Ace-SP&amp;L'!F176</f>
        <v>0</v>
      </c>
      <c r="H272" s="37">
        <f>'Ace-SP&amp;L'!G176</f>
        <v>0</v>
      </c>
      <c r="I272" s="37">
        <f>'Ace-SP&amp;L'!H176</f>
        <v>0</v>
      </c>
      <c r="J272" s="37">
        <f>'Ace-SP&amp;L'!I176</f>
        <v>0</v>
      </c>
      <c r="K272" s="37">
        <f>'Ace-SP&amp;L'!J176</f>
        <v>0</v>
      </c>
      <c r="L272" s="37">
        <f>'Ace-SP&amp;L'!K176</f>
        <v>0</v>
      </c>
      <c r="M272" s="37">
        <f>'Ace-SP&amp;L'!L176</f>
        <v>-299.92</v>
      </c>
      <c r="N272" s="37">
        <f>'Ace-SP&amp;L'!M176</f>
        <v>0</v>
      </c>
      <c r="O272" s="37">
        <f>'Ace-SP&amp;L'!N176</f>
        <v>-2875.6</v>
      </c>
      <c r="P272" s="37">
        <f>'Ace-SP&amp;L'!O176</f>
        <v>0</v>
      </c>
      <c r="Q272" s="37">
        <f>'Ace-SP&amp;L'!P176</f>
        <v>-70.13</v>
      </c>
      <c r="R272" s="37">
        <f>'Ace-SP&amp;L'!Q176</f>
        <v>0</v>
      </c>
      <c r="S272" s="37">
        <f>'Ace-SP&amp;L'!R176</f>
        <v>-950.5</v>
      </c>
    </row>
    <row r="273" spans="1:31" outlineLevel="1" x14ac:dyDescent="0.2">
      <c r="B273" s="46" t="str">
        <f>B$30</f>
        <v>Net Sales</v>
      </c>
      <c r="C273" s="53">
        <f t="shared" ref="C273:S273" si="184">C$30</f>
        <v>696.43</v>
      </c>
      <c r="D273" s="53">
        <f t="shared" si="184"/>
        <v>724.41</v>
      </c>
      <c r="E273" s="53">
        <f t="shared" si="184"/>
        <v>939.93</v>
      </c>
      <c r="F273" s="53">
        <f t="shared" si="184"/>
        <v>1203.47</v>
      </c>
      <c r="G273" s="53">
        <f t="shared" si="184"/>
        <v>1680.3400000000001</v>
      </c>
      <c r="H273" s="53">
        <f t="shared" si="184"/>
        <v>2245.89</v>
      </c>
      <c r="I273" s="53">
        <f t="shared" si="184"/>
        <v>3149.05</v>
      </c>
      <c r="J273" s="53">
        <f t="shared" si="184"/>
        <v>3861.55</v>
      </c>
      <c r="K273" s="53">
        <f t="shared" si="184"/>
        <v>2485.5100000000002</v>
      </c>
      <c r="L273" s="53">
        <f t="shared" si="184"/>
        <v>3107.57</v>
      </c>
      <c r="M273" s="53">
        <f t="shared" si="184"/>
        <v>4015.56</v>
      </c>
      <c r="N273" s="53">
        <f t="shared" si="184"/>
        <v>2432.14</v>
      </c>
      <c r="O273" s="53">
        <f t="shared" si="184"/>
        <v>2828.79</v>
      </c>
      <c r="P273" s="53">
        <f t="shared" si="184"/>
        <v>8028.44</v>
      </c>
      <c r="Q273" s="53">
        <f t="shared" si="184"/>
        <v>7733.26</v>
      </c>
      <c r="R273" s="53">
        <f t="shared" si="184"/>
        <v>7683.96</v>
      </c>
      <c r="S273" s="53">
        <f t="shared" si="184"/>
        <v>7923.84</v>
      </c>
    </row>
    <row r="274" spans="1:31" outlineLevel="1" x14ac:dyDescent="0.2">
      <c r="B274" s="47" t="s">
        <v>775</v>
      </c>
      <c r="C274" s="29">
        <f>C272/C273</f>
        <v>-3.790761454848298E-3</v>
      </c>
      <c r="D274" s="29">
        <f t="shared" ref="D274:S274" si="185">D272/D273</f>
        <v>0</v>
      </c>
      <c r="E274" s="29">
        <f t="shared" si="185"/>
        <v>0</v>
      </c>
      <c r="F274" s="29">
        <f t="shared" si="185"/>
        <v>0</v>
      </c>
      <c r="G274" s="29">
        <f t="shared" si="185"/>
        <v>0</v>
      </c>
      <c r="H274" s="29">
        <f t="shared" si="185"/>
        <v>0</v>
      </c>
      <c r="I274" s="29">
        <f t="shared" si="185"/>
        <v>0</v>
      </c>
      <c r="J274" s="29">
        <f t="shared" si="185"/>
        <v>0</v>
      </c>
      <c r="K274" s="29">
        <f t="shared" si="185"/>
        <v>0</v>
      </c>
      <c r="L274" s="29">
        <f t="shared" si="185"/>
        <v>0</v>
      </c>
      <c r="M274" s="29">
        <f t="shared" si="185"/>
        <v>-7.4689458008347531E-2</v>
      </c>
      <c r="N274" s="29">
        <f t="shared" si="185"/>
        <v>0</v>
      </c>
      <c r="O274" s="29">
        <f t="shared" si="185"/>
        <v>-1.0165477112122143</v>
      </c>
      <c r="P274" s="29">
        <f t="shared" si="185"/>
        <v>0</v>
      </c>
      <c r="Q274" s="29">
        <f t="shared" si="185"/>
        <v>-9.0686204782976388E-3</v>
      </c>
      <c r="R274" s="29">
        <f t="shared" si="185"/>
        <v>0</v>
      </c>
      <c r="S274" s="29">
        <f t="shared" si="185"/>
        <v>-0.11995446652128261</v>
      </c>
      <c r="Y274" s="43">
        <f>AVERAGE(D274:S274)</f>
        <v>-7.6266266013758882E-2</v>
      </c>
      <c r="Z274" s="43">
        <f>MEDIAN(D274:S274)</f>
        <v>0</v>
      </c>
      <c r="AA274" s="43">
        <f>STDEV(D274:S274)</f>
        <v>0.25302890281774193</v>
      </c>
      <c r="AB274" s="413">
        <f>AA274/Y274</f>
        <v>-3.3177040917683582</v>
      </c>
      <c r="AC274" s="43">
        <f>MAX(D274:S274)</f>
        <v>0</v>
      </c>
      <c r="AD274" s="43">
        <f>MIN(D274:S274)</f>
        <v>-1.0165477112122143</v>
      </c>
    </row>
    <row r="275" spans="1:31" outlineLevel="1" x14ac:dyDescent="0.2">
      <c r="A275" s="87"/>
      <c r="B275" s="46"/>
      <c r="C275" s="29"/>
      <c r="D275" s="29"/>
      <c r="E275" s="29"/>
      <c r="F275" s="29"/>
      <c r="G275" s="29"/>
      <c r="H275" s="29"/>
      <c r="I275" s="29"/>
      <c r="J275" s="29"/>
      <c r="K275" s="29"/>
      <c r="L275" s="29"/>
      <c r="M275" s="29"/>
      <c r="N275" s="29"/>
      <c r="O275" s="29"/>
      <c r="P275" s="29"/>
      <c r="Q275" s="29"/>
      <c r="R275" s="29"/>
      <c r="S275" s="29"/>
    </row>
    <row r="276" spans="1:31" s="60" customFormat="1" outlineLevel="1" x14ac:dyDescent="0.2">
      <c r="A276" s="49" t="s">
        <v>788</v>
      </c>
      <c r="B276" s="50"/>
      <c r="C276" s="50"/>
      <c r="D276" s="50"/>
      <c r="E276" s="50"/>
      <c r="F276" s="50"/>
      <c r="G276" s="50"/>
      <c r="H276" s="50"/>
      <c r="I276" s="50"/>
      <c r="J276" s="50"/>
      <c r="K276" s="50"/>
      <c r="L276" s="50"/>
      <c r="M276" s="50"/>
      <c r="N276" s="50"/>
      <c r="O276" s="50"/>
      <c r="P276" s="50"/>
      <c r="Q276" s="50"/>
      <c r="R276" s="50"/>
      <c r="S276" s="50"/>
    </row>
    <row r="277" spans="1:31" outlineLevel="1" x14ac:dyDescent="0.2">
      <c r="B277" s="46" t="str">
        <f>B272</f>
        <v>Exceptional (loss)/gain</v>
      </c>
      <c r="C277" s="37">
        <f t="shared" ref="C277:S277" si="186">C272</f>
        <v>-2.64</v>
      </c>
      <c r="D277" s="37">
        <f t="shared" si="186"/>
        <v>0</v>
      </c>
      <c r="E277" s="37">
        <f t="shared" si="186"/>
        <v>0</v>
      </c>
      <c r="F277" s="37">
        <f t="shared" si="186"/>
        <v>0</v>
      </c>
      <c r="G277" s="37">
        <f t="shared" si="186"/>
        <v>0</v>
      </c>
      <c r="H277" s="37">
        <f t="shared" si="186"/>
        <v>0</v>
      </c>
      <c r="I277" s="37">
        <f t="shared" si="186"/>
        <v>0</v>
      </c>
      <c r="J277" s="37">
        <f t="shared" si="186"/>
        <v>0</v>
      </c>
      <c r="K277" s="37">
        <f t="shared" si="186"/>
        <v>0</v>
      </c>
      <c r="L277" s="37">
        <f t="shared" si="186"/>
        <v>0</v>
      </c>
      <c r="M277" s="37">
        <f t="shared" si="186"/>
        <v>-299.92</v>
      </c>
      <c r="N277" s="37">
        <f t="shared" si="186"/>
        <v>0</v>
      </c>
      <c r="O277" s="37">
        <f t="shared" si="186"/>
        <v>-2875.6</v>
      </c>
      <c r="P277" s="37">
        <f t="shared" si="186"/>
        <v>0</v>
      </c>
      <c r="Q277" s="37">
        <f t="shared" si="186"/>
        <v>-70.13</v>
      </c>
      <c r="R277" s="37">
        <f t="shared" si="186"/>
        <v>0</v>
      </c>
      <c r="S277" s="37">
        <f t="shared" si="186"/>
        <v>-950.5</v>
      </c>
    </row>
    <row r="278" spans="1:31" outlineLevel="1" x14ac:dyDescent="0.2">
      <c r="B278" s="46" t="s">
        <v>789</v>
      </c>
      <c r="C278" s="37">
        <f>'Ace-SP&amp;L'!B175</f>
        <v>187.28</v>
      </c>
      <c r="D278" s="37">
        <f>'Ace-SP&amp;L'!C175</f>
        <v>252.83</v>
      </c>
      <c r="E278" s="37">
        <f>'Ace-SP&amp;L'!D175</f>
        <v>294.01</v>
      </c>
      <c r="F278" s="37">
        <f>'Ace-SP&amp;L'!E175</f>
        <v>323.48</v>
      </c>
      <c r="G278" s="37">
        <f>'Ace-SP&amp;L'!F175</f>
        <v>488.68</v>
      </c>
      <c r="H278" s="37">
        <f>'Ace-SP&amp;L'!G175</f>
        <v>640.54</v>
      </c>
      <c r="I278" s="37">
        <f>'Ace-SP&amp;L'!H175</f>
        <v>1052.2</v>
      </c>
      <c r="J278" s="37">
        <f>'Ace-SP&amp;L'!I175</f>
        <v>1295.4100000000001</v>
      </c>
      <c r="K278" s="37">
        <f>'Ace-SP&amp;L'!J175</f>
        <v>949.16</v>
      </c>
      <c r="L278" s="37">
        <f>'Ace-SP&amp;L'!K175</f>
        <v>1453.98</v>
      </c>
      <c r="M278" s="37">
        <f>'Ace-SP&amp;L'!L175</f>
        <v>2025.75</v>
      </c>
      <c r="N278" s="37">
        <f>'Ace-SP&amp;L'!M175</f>
        <v>663.03</v>
      </c>
      <c r="O278" s="37">
        <f>'Ace-SP&amp;L'!N175</f>
        <v>74.510000000000005</v>
      </c>
      <c r="P278" s="37">
        <f>'Ace-SP&amp;L'!O175</f>
        <v>-1558.97</v>
      </c>
      <c r="Q278" s="37">
        <f>'Ace-SP&amp;L'!P175</f>
        <v>-1011.93</v>
      </c>
      <c r="R278" s="37">
        <f>'Ace-SP&amp;L'!Q175</f>
        <v>-16.8</v>
      </c>
      <c r="S278" s="37">
        <f>'Ace-SP&amp;L'!R175</f>
        <v>430.52</v>
      </c>
    </row>
    <row r="279" spans="1:31" outlineLevel="1" x14ac:dyDescent="0.2">
      <c r="B279" s="46" t="s">
        <v>736</v>
      </c>
      <c r="C279" s="34">
        <f>C277/C278</f>
        <v>-1.4096539940196497E-2</v>
      </c>
      <c r="D279" s="34">
        <f t="shared" ref="D279:S279" si="187">D277/D278</f>
        <v>0</v>
      </c>
      <c r="E279" s="34">
        <f t="shared" si="187"/>
        <v>0</v>
      </c>
      <c r="F279" s="34">
        <f t="shared" si="187"/>
        <v>0</v>
      </c>
      <c r="G279" s="34">
        <f t="shared" si="187"/>
        <v>0</v>
      </c>
      <c r="H279" s="34">
        <f t="shared" si="187"/>
        <v>0</v>
      </c>
      <c r="I279" s="34">
        <f t="shared" si="187"/>
        <v>0</v>
      </c>
      <c r="J279" s="34">
        <f t="shared" si="187"/>
        <v>0</v>
      </c>
      <c r="K279" s="34">
        <f t="shared" si="187"/>
        <v>0</v>
      </c>
      <c r="L279" s="34">
        <f t="shared" si="187"/>
        <v>0</v>
      </c>
      <c r="M279" s="34">
        <f t="shared" si="187"/>
        <v>-0.14805380723188943</v>
      </c>
      <c r="N279" s="34">
        <f t="shared" si="187"/>
        <v>0</v>
      </c>
      <c r="O279" s="34">
        <f t="shared" si="187"/>
        <v>-38.593477385585821</v>
      </c>
      <c r="P279" s="34">
        <f t="shared" si="187"/>
        <v>0</v>
      </c>
      <c r="Q279" s="34">
        <f t="shared" si="187"/>
        <v>6.9303212672813336E-2</v>
      </c>
      <c r="R279" s="34">
        <f t="shared" si="187"/>
        <v>0</v>
      </c>
      <c r="S279" s="34">
        <f t="shared" si="187"/>
        <v>-2.20779522437982</v>
      </c>
    </row>
    <row r="280" spans="1:31" outlineLevel="1" x14ac:dyDescent="0.2">
      <c r="A280" s="68"/>
      <c r="B280" s="46"/>
      <c r="C280" s="34"/>
      <c r="D280" s="34"/>
      <c r="E280" s="34"/>
      <c r="F280" s="34"/>
      <c r="G280" s="34"/>
      <c r="H280" s="34"/>
      <c r="I280" s="34"/>
      <c r="J280" s="34"/>
      <c r="K280" s="34"/>
      <c r="L280" s="34"/>
      <c r="M280" s="34"/>
      <c r="N280" s="34"/>
      <c r="O280" s="34"/>
      <c r="P280" s="34"/>
      <c r="Q280" s="34"/>
      <c r="R280" s="34"/>
      <c r="S280" s="34"/>
    </row>
    <row r="282" spans="1:31" x14ac:dyDescent="0.2">
      <c r="A282" s="33" t="s">
        <v>790</v>
      </c>
      <c r="B282" s="57"/>
      <c r="C282" s="57"/>
      <c r="D282" s="57"/>
      <c r="E282" s="57"/>
      <c r="F282" s="57"/>
      <c r="G282" s="57"/>
      <c r="H282" s="57"/>
      <c r="I282" s="57"/>
      <c r="J282" s="57"/>
      <c r="K282" s="57"/>
      <c r="L282" s="57"/>
      <c r="M282" s="57"/>
      <c r="N282" s="57"/>
      <c r="O282" s="57"/>
      <c r="P282" s="57"/>
      <c r="Q282" s="57"/>
      <c r="R282" s="57"/>
      <c r="S282" s="57"/>
      <c r="U282" s="39" t="s">
        <v>1777</v>
      </c>
      <c r="W282" s="39" t="s">
        <v>1784</v>
      </c>
      <c r="Y282" s="57"/>
      <c r="Z282" s="57"/>
      <c r="AA282" s="57"/>
      <c r="AB282" s="57"/>
      <c r="AC282" s="57"/>
      <c r="AD282" s="57"/>
      <c r="AE282" s="57"/>
    </row>
    <row r="283" spans="1:31" outlineLevel="1" x14ac:dyDescent="0.2"/>
    <row r="284" spans="1:31" s="60" customFormat="1" outlineLevel="1" x14ac:dyDescent="0.2">
      <c r="A284" s="49" t="s">
        <v>761</v>
      </c>
      <c r="B284" s="50"/>
      <c r="C284" s="50"/>
      <c r="D284" s="50"/>
      <c r="E284" s="50"/>
      <c r="F284" s="50"/>
      <c r="G284" s="50"/>
      <c r="H284" s="50"/>
      <c r="I284" s="50"/>
      <c r="J284" s="50"/>
      <c r="K284" s="50"/>
      <c r="L284" s="50"/>
      <c r="M284" s="50"/>
      <c r="N284" s="50"/>
      <c r="O284" s="50"/>
      <c r="P284" s="50"/>
      <c r="Q284" s="50"/>
      <c r="R284" s="50"/>
      <c r="S284" s="50"/>
    </row>
    <row r="285" spans="1:31" s="60" customFormat="1" outlineLevel="1" x14ac:dyDescent="0.2">
      <c r="A285" s="298"/>
      <c r="B285" s="71" t="s">
        <v>1776</v>
      </c>
      <c r="C285" s="62">
        <f>'Ace-SP&amp;L'!B185</f>
        <v>16</v>
      </c>
      <c r="D285" s="62">
        <f>'Ace-SP&amp;L'!C185</f>
        <v>21.42</v>
      </c>
      <c r="E285" s="62">
        <f>'Ace-SP&amp;L'!D185</f>
        <v>34.65</v>
      </c>
      <c r="F285" s="62">
        <f>'Ace-SP&amp;L'!E185</f>
        <v>17.77</v>
      </c>
      <c r="G285" s="62">
        <f>'Ace-SP&amp;L'!F185</f>
        <v>27.39</v>
      </c>
      <c r="H285" s="62">
        <f>'Ace-SP&amp;L'!G185</f>
        <v>11.61</v>
      </c>
      <c r="I285" s="62">
        <f>'Ace-SP&amp;L'!H185</f>
        <v>38.159999999999997</v>
      </c>
      <c r="J285" s="62">
        <f>'Ace-SP&amp;L'!I185</f>
        <v>30.12</v>
      </c>
      <c r="K285" s="62">
        <f>'Ace-SP&amp;L'!J185</f>
        <v>50.51</v>
      </c>
      <c r="L285" s="62">
        <f>'Ace-SP&amp;L'!K185</f>
        <v>70.180000000000007</v>
      </c>
      <c r="M285" s="62">
        <f>'Ace-SP&amp;L'!L185</f>
        <v>28.34</v>
      </c>
      <c r="N285" s="62">
        <f>'Ace-SP&amp;L'!M185</f>
        <v>146.47999999999999</v>
      </c>
      <c r="O285" s="62">
        <f>'Ace-SP&amp;L'!N185</f>
        <v>27.43</v>
      </c>
      <c r="P285" s="62">
        <f>'Ace-SP&amp;L'!O185</f>
        <v>-84.84</v>
      </c>
      <c r="Q285" s="62">
        <f>'Ace-SP&amp;L'!P185</f>
        <v>5.45</v>
      </c>
      <c r="R285" s="62">
        <f>'Ace-SP&amp;L'!Q185</f>
        <v>6.04</v>
      </c>
      <c r="S285" s="62">
        <f>'Ace-SP&amp;L'!R185</f>
        <v>-25.39</v>
      </c>
    </row>
    <row r="286" spans="1:31" s="60" customFormat="1" outlineLevel="1" x14ac:dyDescent="0.2">
      <c r="A286" s="298"/>
      <c r="B286" s="300" t="s">
        <v>688</v>
      </c>
      <c r="C286" s="62">
        <f>'Ace-SP&amp;L'!B186</f>
        <v>12.31</v>
      </c>
      <c r="D286" s="62">
        <f>'Ace-SP&amp;L'!C186</f>
        <v>15.78</v>
      </c>
      <c r="E286" s="62">
        <f>'Ace-SP&amp;L'!D186</f>
        <v>8.5299999999999994</v>
      </c>
      <c r="F286" s="62">
        <f>'Ace-SP&amp;L'!E186</f>
        <v>6.53</v>
      </c>
      <c r="G286" s="62">
        <f>'Ace-SP&amp;L'!F186</f>
        <v>7.38</v>
      </c>
      <c r="H286" s="62">
        <f>'Ace-SP&amp;L'!G186</f>
        <v>5.63</v>
      </c>
      <c r="I286" s="62">
        <f>'Ace-SP&amp;L'!H186</f>
        <v>33.090000000000003</v>
      </c>
      <c r="J286" s="62">
        <f>'Ace-SP&amp;L'!I186</f>
        <v>24.1</v>
      </c>
      <c r="K286" s="62">
        <f>'Ace-SP&amp;L'!J186</f>
        <v>52.6</v>
      </c>
      <c r="L286" s="62">
        <f>'Ace-SP&amp;L'!K186</f>
        <v>57</v>
      </c>
      <c r="M286" s="62">
        <f>'Ace-SP&amp;L'!L186</f>
        <v>22.94</v>
      </c>
      <c r="N286" s="62">
        <f>'Ace-SP&amp;L'!M186</f>
        <v>114.98</v>
      </c>
      <c r="O286" s="62">
        <f>'Ace-SP&amp;L'!N186</f>
        <v>0</v>
      </c>
      <c r="P286" s="62">
        <f>'Ace-SP&amp;L'!O186</f>
        <v>108</v>
      </c>
      <c r="Q286" s="62">
        <f>'Ace-SP&amp;L'!P186</f>
        <v>5.45</v>
      </c>
      <c r="R286" s="62">
        <f>'Ace-SP&amp;L'!Q186</f>
        <v>5.77</v>
      </c>
      <c r="S286" s="62">
        <f>'Ace-SP&amp;L'!R186</f>
        <v>2.02</v>
      </c>
    </row>
    <row r="287" spans="1:31" s="60" customFormat="1" outlineLevel="1" x14ac:dyDescent="0.2">
      <c r="A287" s="298"/>
      <c r="B287" s="300" t="s">
        <v>689</v>
      </c>
      <c r="C287" s="62">
        <f>'Ace-SP&amp;L'!B187</f>
        <v>3.69</v>
      </c>
      <c r="D287" s="62">
        <f>'Ace-SP&amp;L'!C187</f>
        <v>5.64</v>
      </c>
      <c r="E287" s="62">
        <f>'Ace-SP&amp;L'!D187</f>
        <v>26.12</v>
      </c>
      <c r="F287" s="62">
        <f>'Ace-SP&amp;L'!E187</f>
        <v>11.24</v>
      </c>
      <c r="G287" s="62">
        <f>'Ace-SP&amp;L'!F187</f>
        <v>19.14</v>
      </c>
      <c r="H287" s="62">
        <f>'Ace-SP&amp;L'!G187</f>
        <v>4.88</v>
      </c>
      <c r="I287" s="62">
        <f>'Ace-SP&amp;L'!H187</f>
        <v>3.62</v>
      </c>
      <c r="J287" s="62">
        <f>'Ace-SP&amp;L'!I187</f>
        <v>4.4800000000000004</v>
      </c>
      <c r="K287" s="62">
        <f>'Ace-SP&amp;L'!J187</f>
        <v>-2.09</v>
      </c>
      <c r="L287" s="62">
        <f>'Ace-SP&amp;L'!K187</f>
        <v>13.180000000000001</v>
      </c>
      <c r="M287" s="62">
        <f>'Ace-SP&amp;L'!L187</f>
        <v>5.4</v>
      </c>
      <c r="N287" s="62">
        <f>'Ace-SP&amp;L'!M187</f>
        <v>31.5</v>
      </c>
      <c r="O287" s="62">
        <f>'Ace-SP&amp;L'!N187</f>
        <v>27.43</v>
      </c>
      <c r="P287" s="62">
        <f>'Ace-SP&amp;L'!O187</f>
        <v>-192.84</v>
      </c>
      <c r="Q287" s="62">
        <f>'Ace-SP&amp;L'!P187</f>
        <v>0</v>
      </c>
      <c r="R287" s="62">
        <f>'Ace-SP&amp;L'!Q187</f>
        <v>0.27</v>
      </c>
      <c r="S287" s="62">
        <f>'Ace-SP&amp;L'!R187</f>
        <v>-27.41</v>
      </c>
    </row>
    <row r="288" spans="1:31" s="60" customFormat="1" outlineLevel="1" x14ac:dyDescent="0.2">
      <c r="A288" s="298"/>
      <c r="B288" s="76" t="s">
        <v>795</v>
      </c>
      <c r="C288" s="62">
        <f>'Ace-SP&amp;L'!B188+'Ace-SP&amp;L'!B189+'Ace-SP&amp;L'!B190</f>
        <v>0</v>
      </c>
      <c r="D288" s="62">
        <f>'Ace-SP&amp;L'!C188+'Ace-SP&amp;L'!C189+'Ace-SP&amp;L'!C190</f>
        <v>0</v>
      </c>
      <c r="E288" s="62">
        <f>'Ace-SP&amp;L'!D188+'Ace-SP&amp;L'!D189+'Ace-SP&amp;L'!D190</f>
        <v>0</v>
      </c>
      <c r="F288" s="62">
        <f>'Ace-SP&amp;L'!E188+'Ace-SP&amp;L'!E189+'Ace-SP&amp;L'!E190</f>
        <v>0</v>
      </c>
      <c r="G288" s="62">
        <f>'Ace-SP&amp;L'!F188+'Ace-SP&amp;L'!F189+'Ace-SP&amp;L'!F190</f>
        <v>0.87</v>
      </c>
      <c r="H288" s="62">
        <f>'Ace-SP&amp;L'!G188+'Ace-SP&amp;L'!G189+'Ace-SP&amp;L'!G190</f>
        <v>1.1000000000000001</v>
      </c>
      <c r="I288" s="62">
        <f>'Ace-SP&amp;L'!H188+'Ace-SP&amp;L'!H189+'Ace-SP&amp;L'!H190</f>
        <v>1.45</v>
      </c>
      <c r="J288" s="62">
        <f>'Ace-SP&amp;L'!I188+'Ace-SP&amp;L'!I189+'Ace-SP&amp;L'!I190</f>
        <v>1.54</v>
      </c>
      <c r="K288" s="62">
        <f>'Ace-SP&amp;L'!J188+'Ace-SP&amp;L'!J189+'Ace-SP&amp;L'!J190</f>
        <v>0</v>
      </c>
      <c r="L288" s="62">
        <f>'Ace-SP&amp;L'!K188+'Ace-SP&amp;L'!K189+'Ace-SP&amp;L'!K190</f>
        <v>0</v>
      </c>
      <c r="M288" s="62">
        <f>'Ace-SP&amp;L'!L188+'Ace-SP&amp;L'!L189+'Ace-SP&amp;L'!L190</f>
        <v>0</v>
      </c>
      <c r="N288" s="62">
        <f>'Ace-SP&amp;L'!M188+'Ace-SP&amp;L'!M189+'Ace-SP&amp;L'!M190</f>
        <v>0</v>
      </c>
      <c r="O288" s="62">
        <f>'Ace-SP&amp;L'!N188+'Ace-SP&amp;L'!N189+'Ace-SP&amp;L'!N190</f>
        <v>0</v>
      </c>
      <c r="P288" s="62">
        <f>'Ace-SP&amp;L'!O188+'Ace-SP&amp;L'!O189+'Ace-SP&amp;L'!O190</f>
        <v>0</v>
      </c>
      <c r="Q288" s="62">
        <f>'Ace-SP&amp;L'!P188+'Ace-SP&amp;L'!P189+'Ace-SP&amp;L'!P190</f>
        <v>0</v>
      </c>
      <c r="R288" s="62">
        <f>'Ace-SP&amp;L'!Q188+'Ace-SP&amp;L'!Q189+'Ace-SP&amp;L'!Q190</f>
        <v>0</v>
      </c>
      <c r="S288" s="62">
        <f>'Ace-SP&amp;L'!R188+'Ace-SP&amp;L'!R189+'Ace-SP&amp;L'!R190</f>
        <v>0</v>
      </c>
    </row>
    <row r="289" spans="1:30" s="60" customFormat="1" outlineLevel="1" x14ac:dyDescent="0.2">
      <c r="A289" s="298"/>
    </row>
    <row r="290" spans="1:30" outlineLevel="1" x14ac:dyDescent="0.2">
      <c r="A290" s="32"/>
      <c r="B290" s="23" t="str">
        <f>'Ace-SP&amp;L'!A186</f>
        <v xml:space="preserve">     Current Income Tax</v>
      </c>
      <c r="C290" s="34">
        <f>C286/C$285</f>
        <v>0.76937500000000003</v>
      </c>
      <c r="D290" s="34">
        <f t="shared" ref="D290:S290" si="188">D286/D$285</f>
        <v>0.7366946778711484</v>
      </c>
      <c r="E290" s="34">
        <f t="shared" si="188"/>
        <v>0.24617604617604616</v>
      </c>
      <c r="F290" s="34">
        <f t="shared" si="188"/>
        <v>0.36747326955543053</v>
      </c>
      <c r="G290" s="34">
        <f t="shared" si="188"/>
        <v>0.26944140197152244</v>
      </c>
      <c r="H290" s="34">
        <f t="shared" si="188"/>
        <v>0.48492678725236865</v>
      </c>
      <c r="I290" s="34">
        <f t="shared" si="188"/>
        <v>0.86713836477987438</v>
      </c>
      <c r="J290" s="34">
        <f t="shared" si="188"/>
        <v>0.80013280212483406</v>
      </c>
      <c r="K290" s="34">
        <f t="shared" si="188"/>
        <v>1.0413779449613938</v>
      </c>
      <c r="L290" s="34">
        <f t="shared" si="188"/>
        <v>0.8121972071815331</v>
      </c>
      <c r="M290" s="34">
        <f t="shared" si="188"/>
        <v>0.80945659844742424</v>
      </c>
      <c r="N290" s="34">
        <f t="shared" si="188"/>
        <v>0.7849535772801749</v>
      </c>
      <c r="O290" s="34">
        <f t="shared" si="188"/>
        <v>0</v>
      </c>
      <c r="P290" s="34">
        <f t="shared" si="188"/>
        <v>-1.272984441301273</v>
      </c>
      <c r="Q290" s="34">
        <f t="shared" si="188"/>
        <v>1</v>
      </c>
      <c r="R290" s="34">
        <f t="shared" si="188"/>
        <v>0.95529801324503305</v>
      </c>
      <c r="S290" s="34">
        <f t="shared" si="188"/>
        <v>-7.9558881449389524E-2</v>
      </c>
    </row>
    <row r="291" spans="1:30" outlineLevel="1" x14ac:dyDescent="0.2">
      <c r="A291" s="32"/>
      <c r="B291" s="23" t="str">
        <f>'Ace-SP&amp;L'!A187</f>
        <v xml:space="preserve">     Deferred Tax</v>
      </c>
      <c r="C291" s="34">
        <f t="shared" ref="C291:S291" si="189">C287/C$285</f>
        <v>0.230625</v>
      </c>
      <c r="D291" s="34">
        <f t="shared" si="189"/>
        <v>0.26330532212885149</v>
      </c>
      <c r="E291" s="34">
        <f t="shared" si="189"/>
        <v>0.75382395382395384</v>
      </c>
      <c r="F291" s="34">
        <f t="shared" si="189"/>
        <v>0.63252673044456953</v>
      </c>
      <c r="G291" s="34">
        <f t="shared" si="189"/>
        <v>0.6987951807228916</v>
      </c>
      <c r="H291" s="34">
        <f t="shared" si="189"/>
        <v>0.42032730404823432</v>
      </c>
      <c r="I291" s="34">
        <f t="shared" si="189"/>
        <v>9.4863731656184502E-2</v>
      </c>
      <c r="J291" s="34">
        <f t="shared" si="189"/>
        <v>0.14873837981407703</v>
      </c>
      <c r="K291" s="34">
        <f t="shared" si="189"/>
        <v>-4.1377944961393784E-2</v>
      </c>
      <c r="L291" s="34">
        <f t="shared" si="189"/>
        <v>0.18780279281846679</v>
      </c>
      <c r="M291" s="34">
        <f t="shared" si="189"/>
        <v>0.19054340155257588</v>
      </c>
      <c r="N291" s="34">
        <f t="shared" si="189"/>
        <v>0.21504642271982524</v>
      </c>
      <c r="O291" s="34">
        <f t="shared" si="189"/>
        <v>1</v>
      </c>
      <c r="P291" s="34">
        <f t="shared" si="189"/>
        <v>2.272984441301273</v>
      </c>
      <c r="Q291" s="34">
        <f t="shared" si="189"/>
        <v>0</v>
      </c>
      <c r="R291" s="34">
        <f t="shared" si="189"/>
        <v>4.4701986754966887E-2</v>
      </c>
      <c r="S291" s="34">
        <f t="shared" si="189"/>
        <v>1.0795588814493895</v>
      </c>
    </row>
    <row r="292" spans="1:30" outlineLevel="1" x14ac:dyDescent="0.2">
      <c r="A292" s="32"/>
      <c r="B292" s="52" t="s">
        <v>795</v>
      </c>
      <c r="C292" s="34">
        <f t="shared" ref="C292:S292" si="190">C288/C$285</f>
        <v>0</v>
      </c>
      <c r="D292" s="34">
        <f t="shared" si="190"/>
        <v>0</v>
      </c>
      <c r="E292" s="34">
        <f t="shared" si="190"/>
        <v>0</v>
      </c>
      <c r="F292" s="34">
        <f t="shared" si="190"/>
        <v>0</v>
      </c>
      <c r="G292" s="34">
        <f t="shared" si="190"/>
        <v>3.1763417305585982E-2</v>
      </c>
      <c r="H292" s="34">
        <f t="shared" si="190"/>
        <v>9.4745908699397086E-2</v>
      </c>
      <c r="I292" s="34">
        <f t="shared" si="190"/>
        <v>3.7997903563941303E-2</v>
      </c>
      <c r="J292" s="34">
        <f t="shared" si="190"/>
        <v>5.1128818061088974E-2</v>
      </c>
      <c r="K292" s="34">
        <f t="shared" si="190"/>
        <v>0</v>
      </c>
      <c r="L292" s="34">
        <f t="shared" si="190"/>
        <v>0</v>
      </c>
      <c r="M292" s="34">
        <f t="shared" si="190"/>
        <v>0</v>
      </c>
      <c r="N292" s="34">
        <f t="shared" si="190"/>
        <v>0</v>
      </c>
      <c r="O292" s="34">
        <f t="shared" si="190"/>
        <v>0</v>
      </c>
      <c r="P292" s="34">
        <f t="shared" si="190"/>
        <v>0</v>
      </c>
      <c r="Q292" s="34">
        <f t="shared" si="190"/>
        <v>0</v>
      </c>
      <c r="R292" s="34">
        <f t="shared" si="190"/>
        <v>0</v>
      </c>
      <c r="S292" s="34">
        <f t="shared" si="190"/>
        <v>0</v>
      </c>
    </row>
    <row r="293" spans="1:30" outlineLevel="1" x14ac:dyDescent="0.2">
      <c r="A293" s="292"/>
      <c r="B293" s="52"/>
      <c r="C293" s="34"/>
      <c r="D293" s="34"/>
      <c r="E293" s="34"/>
      <c r="F293" s="34"/>
      <c r="G293" s="34"/>
      <c r="H293" s="34"/>
      <c r="I293" s="34"/>
      <c r="J293" s="34"/>
      <c r="K293" s="34"/>
      <c r="L293" s="34"/>
      <c r="M293" s="34"/>
      <c r="N293" s="34"/>
      <c r="O293" s="34"/>
      <c r="P293" s="34"/>
      <c r="Q293" s="34"/>
      <c r="R293" s="34"/>
      <c r="S293" s="34"/>
    </row>
    <row r="294" spans="1:30" s="60" customFormat="1" outlineLevel="1" x14ac:dyDescent="0.2">
      <c r="A294" s="49" t="s">
        <v>949</v>
      </c>
      <c r="B294" s="50"/>
      <c r="C294" s="50"/>
      <c r="D294" s="50"/>
      <c r="E294" s="50"/>
      <c r="F294" s="50"/>
      <c r="G294" s="50"/>
      <c r="H294" s="50"/>
      <c r="I294" s="50"/>
      <c r="J294" s="50"/>
      <c r="K294" s="50"/>
      <c r="L294" s="50"/>
      <c r="M294" s="50"/>
      <c r="N294" s="50"/>
      <c r="O294" s="50"/>
      <c r="P294" s="50"/>
      <c r="Q294" s="50"/>
      <c r="R294" s="50"/>
      <c r="S294" s="50"/>
    </row>
    <row r="295" spans="1:30" outlineLevel="1" x14ac:dyDescent="0.2">
      <c r="A295" s="87"/>
      <c r="B295" s="52" t="s">
        <v>821</v>
      </c>
      <c r="C295" s="37">
        <f>'Ace-SBS'!B125</f>
        <v>23.11</v>
      </c>
      <c r="D295" s="37">
        <f>'Ace-SBS'!C125</f>
        <v>28.75</v>
      </c>
      <c r="E295" s="37">
        <f>'Ace-SBS'!D125</f>
        <v>74.06</v>
      </c>
      <c r="F295" s="37">
        <f>'Ace-SBS'!E125</f>
        <v>85.3</v>
      </c>
      <c r="G295" s="37">
        <f>'Ace-SBS'!F125</f>
        <v>104.44000000000001</v>
      </c>
      <c r="H295" s="37">
        <f>'Ace-SBS'!G125</f>
        <v>109.32</v>
      </c>
      <c r="I295" s="37">
        <f>'Ace-SBS'!H125</f>
        <v>112.94</v>
      </c>
      <c r="J295" s="37">
        <f>'Ace-SBS'!I125</f>
        <v>117.42</v>
      </c>
      <c r="K295" s="37">
        <f>'Ace-SBS'!J125</f>
        <v>115.33</v>
      </c>
      <c r="L295" s="37">
        <f>'Ace-SBS'!K125</f>
        <v>128.51</v>
      </c>
      <c r="M295" s="37">
        <f>'Ace-SBS'!L125</f>
        <v>133.91</v>
      </c>
      <c r="N295" s="37">
        <f>'Ace-SBS'!M125</f>
        <v>165.41</v>
      </c>
      <c r="O295" s="37">
        <f>'Ace-SBS'!N125</f>
        <v>192.84</v>
      </c>
      <c r="P295" s="37">
        <f>'Ace-SBS'!O125</f>
        <v>0</v>
      </c>
      <c r="Q295" s="37">
        <f>'Ace-SBS'!P125</f>
        <v>-751.7</v>
      </c>
      <c r="R295" s="37">
        <f>'Ace-SBS'!Q125</f>
        <v>-749.06</v>
      </c>
      <c r="S295" s="37">
        <f>'Ace-SBS'!R125</f>
        <v>-751.7</v>
      </c>
    </row>
    <row r="296" spans="1:30" outlineLevel="1" x14ac:dyDescent="0.2">
      <c r="A296" s="87"/>
      <c r="B296" s="52" t="s">
        <v>948</v>
      </c>
      <c r="C296" s="37">
        <f>'Ace-SBS'!B373+'Ace-SBS'!B476</f>
        <v>5.68</v>
      </c>
      <c r="D296" s="37">
        <f>'Ace-SBS'!C373+'Ace-SBS'!C476</f>
        <v>9.82</v>
      </c>
      <c r="E296" s="37">
        <f>'Ace-SBS'!D373+'Ace-SBS'!D476</f>
        <v>10.86</v>
      </c>
      <c r="F296" s="37">
        <f>'Ace-SBS'!E373+'Ace-SBS'!E476</f>
        <v>16.48</v>
      </c>
      <c r="G296" s="37">
        <f>'Ace-SBS'!F373+'Ace-SBS'!F476</f>
        <v>18.91</v>
      </c>
      <c r="H296" s="37">
        <f>'Ace-SBS'!G373+'Ace-SBS'!G476</f>
        <v>50.19</v>
      </c>
      <c r="I296" s="37">
        <f>'Ace-SBS'!H373+'Ace-SBS'!H476</f>
        <v>102.92</v>
      </c>
      <c r="J296" s="37">
        <f>'Ace-SBS'!I373+'Ace-SBS'!I476</f>
        <v>126.14</v>
      </c>
      <c r="K296" s="37">
        <f>'Ace-SBS'!J373+'Ace-SBS'!J476</f>
        <v>171.15</v>
      </c>
      <c r="L296" s="37">
        <f>'Ace-SBS'!K373+'Ace-SBS'!K476</f>
        <v>189.45</v>
      </c>
      <c r="M296" s="37">
        <f>'Ace-SBS'!L373+'Ace-SBS'!L476</f>
        <v>332.58</v>
      </c>
      <c r="N296" s="37">
        <f>'Ace-SBS'!M373+'Ace-SBS'!M476</f>
        <v>499.86</v>
      </c>
      <c r="O296" s="37">
        <f>'Ace-SBS'!N373+'Ace-SBS'!N476</f>
        <v>648.63</v>
      </c>
      <c r="P296" s="37">
        <f>'Ace-SBS'!O373+'Ace-SBS'!O476</f>
        <v>1748.42</v>
      </c>
      <c r="Q296" s="37">
        <f>'Ace-SBS'!P373+'Ace-SBS'!P476</f>
        <v>2095.6999999999998</v>
      </c>
      <c r="R296" s="37">
        <f>'Ace-SBS'!Q373+'Ace-SBS'!Q476</f>
        <v>2874.32</v>
      </c>
      <c r="S296" s="37">
        <f>'Ace-SBS'!R373+'Ace-SBS'!R476</f>
        <v>3163.84</v>
      </c>
    </row>
    <row r="297" spans="1:30" outlineLevel="1" x14ac:dyDescent="0.2">
      <c r="A297" s="292"/>
      <c r="B297" s="52"/>
      <c r="C297" s="34"/>
      <c r="D297" s="34"/>
      <c r="E297" s="34"/>
      <c r="F297" s="34"/>
      <c r="G297" s="34"/>
      <c r="H297" s="34"/>
      <c r="I297" s="34"/>
      <c r="J297" s="34"/>
      <c r="K297" s="34"/>
      <c r="L297" s="34"/>
      <c r="M297" s="34"/>
      <c r="N297" s="34"/>
      <c r="O297" s="34"/>
      <c r="P297" s="34"/>
      <c r="Q297" s="34"/>
      <c r="R297" s="34"/>
      <c r="S297" s="34"/>
    </row>
    <row r="298" spans="1:30" outlineLevel="1" x14ac:dyDescent="0.2">
      <c r="A298" s="49" t="s">
        <v>1772</v>
      </c>
      <c r="B298" s="50"/>
      <c r="C298" s="50"/>
      <c r="D298" s="50"/>
      <c r="E298" s="50"/>
      <c r="F298" s="50"/>
      <c r="G298" s="50"/>
      <c r="H298" s="50"/>
      <c r="I298" s="50"/>
      <c r="J298" s="50"/>
      <c r="K298" s="50"/>
      <c r="L298" s="50"/>
      <c r="M298" s="50"/>
      <c r="N298" s="50"/>
      <c r="O298" s="50"/>
      <c r="P298" s="50"/>
      <c r="Q298" s="50"/>
      <c r="R298" s="50"/>
      <c r="S298" s="50"/>
    </row>
    <row r="299" spans="1:30" outlineLevel="1" x14ac:dyDescent="0.2">
      <c r="A299" s="292"/>
      <c r="B299" s="46" t="str">
        <f>B285</f>
        <v>Total tax</v>
      </c>
      <c r="C299" s="53">
        <f t="shared" ref="C299:S299" si="191">C285</f>
        <v>16</v>
      </c>
      <c r="D299" s="53">
        <f t="shared" si="191"/>
        <v>21.42</v>
      </c>
      <c r="E299" s="53">
        <f t="shared" si="191"/>
        <v>34.65</v>
      </c>
      <c r="F299" s="53">
        <f t="shared" si="191"/>
        <v>17.77</v>
      </c>
      <c r="G299" s="53">
        <f t="shared" si="191"/>
        <v>27.39</v>
      </c>
      <c r="H299" s="53">
        <f t="shared" si="191"/>
        <v>11.61</v>
      </c>
      <c r="I299" s="53">
        <f t="shared" si="191"/>
        <v>38.159999999999997</v>
      </c>
      <c r="J299" s="53">
        <f t="shared" si="191"/>
        <v>30.12</v>
      </c>
      <c r="K299" s="53">
        <f t="shared" si="191"/>
        <v>50.51</v>
      </c>
      <c r="L299" s="53">
        <f t="shared" si="191"/>
        <v>70.180000000000007</v>
      </c>
      <c r="M299" s="53">
        <f t="shared" si="191"/>
        <v>28.34</v>
      </c>
      <c r="N299" s="53">
        <f t="shared" si="191"/>
        <v>146.47999999999999</v>
      </c>
      <c r="O299" s="53">
        <f t="shared" si="191"/>
        <v>27.43</v>
      </c>
      <c r="P299" s="53">
        <f t="shared" si="191"/>
        <v>-84.84</v>
      </c>
      <c r="Q299" s="53">
        <f t="shared" si="191"/>
        <v>5.45</v>
      </c>
      <c r="R299" s="53">
        <f t="shared" si="191"/>
        <v>6.04</v>
      </c>
      <c r="S299" s="53">
        <f t="shared" si="191"/>
        <v>-25.39</v>
      </c>
    </row>
    <row r="300" spans="1:30" outlineLevel="1" x14ac:dyDescent="0.2">
      <c r="A300" s="292"/>
      <c r="B300" s="46" t="str">
        <f>B$30</f>
        <v>Net Sales</v>
      </c>
      <c r="C300" s="53">
        <f t="shared" ref="C300:S300" si="192">C$30</f>
        <v>696.43</v>
      </c>
      <c r="D300" s="53">
        <f t="shared" si="192"/>
        <v>724.41</v>
      </c>
      <c r="E300" s="53">
        <f t="shared" si="192"/>
        <v>939.93</v>
      </c>
      <c r="F300" s="53">
        <f t="shared" si="192"/>
        <v>1203.47</v>
      </c>
      <c r="G300" s="53">
        <f t="shared" si="192"/>
        <v>1680.3400000000001</v>
      </c>
      <c r="H300" s="53">
        <f t="shared" si="192"/>
        <v>2245.89</v>
      </c>
      <c r="I300" s="53">
        <f t="shared" si="192"/>
        <v>3149.05</v>
      </c>
      <c r="J300" s="53">
        <f t="shared" si="192"/>
        <v>3861.55</v>
      </c>
      <c r="K300" s="53">
        <f t="shared" si="192"/>
        <v>2485.5100000000002</v>
      </c>
      <c r="L300" s="53">
        <f t="shared" si="192"/>
        <v>3107.57</v>
      </c>
      <c r="M300" s="53">
        <f t="shared" si="192"/>
        <v>4015.56</v>
      </c>
      <c r="N300" s="53">
        <f t="shared" si="192"/>
        <v>2432.14</v>
      </c>
      <c r="O300" s="53">
        <f t="shared" si="192"/>
        <v>2828.79</v>
      </c>
      <c r="P300" s="53">
        <f t="shared" si="192"/>
        <v>8028.44</v>
      </c>
      <c r="Q300" s="53">
        <f t="shared" si="192"/>
        <v>7733.26</v>
      </c>
      <c r="R300" s="53">
        <f t="shared" si="192"/>
        <v>7683.96</v>
      </c>
      <c r="S300" s="53">
        <f t="shared" si="192"/>
        <v>7923.84</v>
      </c>
    </row>
    <row r="301" spans="1:30" outlineLevel="1" x14ac:dyDescent="0.2">
      <c r="A301" s="292"/>
      <c r="B301" s="47" t="s">
        <v>775</v>
      </c>
      <c r="C301" s="29">
        <f>C299/C300</f>
        <v>2.2974311847565442E-2</v>
      </c>
      <c r="D301" s="29">
        <f t="shared" ref="D301:S301" si="193">D299/D300</f>
        <v>2.9568890545409371E-2</v>
      </c>
      <c r="E301" s="29">
        <f t="shared" si="193"/>
        <v>3.6864447352462415E-2</v>
      </c>
      <c r="F301" s="29">
        <f t="shared" si="193"/>
        <v>1.4765636035796488E-2</v>
      </c>
      <c r="G301" s="29">
        <f t="shared" si="193"/>
        <v>1.630027256388588E-2</v>
      </c>
      <c r="H301" s="29">
        <f t="shared" si="193"/>
        <v>5.1694428489373924E-3</v>
      </c>
      <c r="I301" s="29">
        <f t="shared" si="193"/>
        <v>1.2117940331210999E-2</v>
      </c>
      <c r="J301" s="29">
        <f t="shared" si="193"/>
        <v>7.7999766932967327E-3</v>
      </c>
      <c r="K301" s="29">
        <f t="shared" si="193"/>
        <v>2.0321785066243946E-2</v>
      </c>
      <c r="L301" s="29">
        <f t="shared" si="193"/>
        <v>2.2583562075834174E-2</v>
      </c>
      <c r="M301" s="29">
        <f t="shared" si="193"/>
        <v>7.0575461454940279E-3</v>
      </c>
      <c r="N301" s="29">
        <f t="shared" si="193"/>
        <v>6.0226796154826616E-2</v>
      </c>
      <c r="O301" s="29">
        <f t="shared" si="193"/>
        <v>9.6967254550532206E-3</v>
      </c>
      <c r="P301" s="29">
        <f t="shared" si="193"/>
        <v>-1.0567432776479617E-2</v>
      </c>
      <c r="Q301" s="29">
        <f t="shared" si="193"/>
        <v>7.0474806226610768E-4</v>
      </c>
      <c r="R301" s="29">
        <f t="shared" si="193"/>
        <v>7.8605302474245048E-4</v>
      </c>
      <c r="S301" s="29">
        <f t="shared" si="193"/>
        <v>-3.2042545028672965E-3</v>
      </c>
      <c r="Y301" s="43">
        <f>AVERAGE(D301:S301)</f>
        <v>1.4387008442257057E-2</v>
      </c>
      <c r="Z301" s="43">
        <f>MEDIAN(D301:S301)</f>
        <v>1.0907332893132109E-2</v>
      </c>
      <c r="AA301" s="43">
        <f>STDEV(D301:S301)</f>
        <v>1.7237184217050713E-2</v>
      </c>
      <c r="AB301" s="413">
        <f>AA301/Y301</f>
        <v>1.198107604248164</v>
      </c>
      <c r="AC301" s="43">
        <f>MAX(D301:S301)</f>
        <v>6.0226796154826616E-2</v>
      </c>
      <c r="AD301" s="43">
        <f>MIN(D301:S301)</f>
        <v>-1.0567432776479617E-2</v>
      </c>
    </row>
    <row r="302" spans="1:30" outlineLevel="1" x14ac:dyDescent="0.2">
      <c r="A302" s="292"/>
      <c r="B302" s="52"/>
      <c r="C302" s="34"/>
      <c r="D302" s="34"/>
      <c r="E302" s="34"/>
      <c r="F302" s="34"/>
      <c r="G302" s="34"/>
      <c r="H302" s="34"/>
      <c r="I302" s="34"/>
      <c r="J302" s="34"/>
      <c r="K302" s="34"/>
      <c r="L302" s="34"/>
      <c r="M302" s="34"/>
      <c r="N302" s="34"/>
      <c r="O302" s="34"/>
      <c r="P302" s="34"/>
      <c r="Q302" s="34"/>
      <c r="R302" s="34"/>
      <c r="S302" s="34"/>
    </row>
    <row r="303" spans="1:30" outlineLevel="1" x14ac:dyDescent="0.2">
      <c r="A303" s="50" t="s">
        <v>747</v>
      </c>
      <c r="B303" s="50"/>
      <c r="C303" s="50"/>
      <c r="D303" s="50"/>
      <c r="E303" s="50"/>
      <c r="F303" s="50"/>
      <c r="G303" s="50"/>
      <c r="H303" s="50"/>
      <c r="I303" s="50"/>
      <c r="J303" s="50"/>
      <c r="K303" s="50"/>
      <c r="L303" s="50"/>
      <c r="M303" s="50"/>
      <c r="N303" s="50"/>
      <c r="O303" s="50"/>
      <c r="P303" s="50"/>
      <c r="Q303" s="50"/>
      <c r="R303" s="50"/>
      <c r="S303" s="50"/>
    </row>
    <row r="304" spans="1:30" outlineLevel="1" x14ac:dyDescent="0.2">
      <c r="A304" s="40"/>
      <c r="B304" s="47" t="str">
        <f>B299</f>
        <v>Total tax</v>
      </c>
      <c r="C304" s="62">
        <f t="shared" ref="C304:S304" si="194">C299</f>
        <v>16</v>
      </c>
      <c r="D304" s="62">
        <f t="shared" si="194"/>
        <v>21.42</v>
      </c>
      <c r="E304" s="62">
        <f t="shared" si="194"/>
        <v>34.65</v>
      </c>
      <c r="F304" s="62">
        <f t="shared" si="194"/>
        <v>17.77</v>
      </c>
      <c r="G304" s="62">
        <f t="shared" si="194"/>
        <v>27.39</v>
      </c>
      <c r="H304" s="62">
        <f t="shared" si="194"/>
        <v>11.61</v>
      </c>
      <c r="I304" s="62">
        <f t="shared" si="194"/>
        <v>38.159999999999997</v>
      </c>
      <c r="J304" s="62">
        <f t="shared" si="194"/>
        <v>30.12</v>
      </c>
      <c r="K304" s="62">
        <f t="shared" si="194"/>
        <v>50.51</v>
      </c>
      <c r="L304" s="62">
        <f t="shared" si="194"/>
        <v>70.180000000000007</v>
      </c>
      <c r="M304" s="62">
        <f t="shared" si="194"/>
        <v>28.34</v>
      </c>
      <c r="N304" s="62">
        <f t="shared" si="194"/>
        <v>146.47999999999999</v>
      </c>
      <c r="O304" s="62">
        <f t="shared" si="194"/>
        <v>27.43</v>
      </c>
      <c r="P304" s="62">
        <f t="shared" si="194"/>
        <v>-84.84</v>
      </c>
      <c r="Q304" s="62">
        <f t="shared" si="194"/>
        <v>5.45</v>
      </c>
      <c r="R304" s="62">
        <f t="shared" si="194"/>
        <v>6.04</v>
      </c>
      <c r="S304" s="62">
        <f t="shared" si="194"/>
        <v>-25.39</v>
      </c>
    </row>
    <row r="305" spans="1:31" outlineLevel="1" x14ac:dyDescent="0.2">
      <c r="A305" s="40"/>
      <c r="B305" s="53" t="s">
        <v>808</v>
      </c>
      <c r="C305" s="37"/>
      <c r="D305" s="34">
        <f>D304/C304-1</f>
        <v>0.33875000000000011</v>
      </c>
      <c r="E305" s="34">
        <f t="shared" ref="E305" si="195">E304/D304-1</f>
        <v>0.61764705882352922</v>
      </c>
      <c r="F305" s="34">
        <f t="shared" ref="F305" si="196">F304/E304-1</f>
        <v>-0.48715728715728712</v>
      </c>
      <c r="G305" s="34">
        <f t="shared" ref="G305" si="197">G304/F304-1</f>
        <v>0.54136184580754088</v>
      </c>
      <c r="H305" s="34">
        <f t="shared" ref="H305" si="198">H304/G304-1</f>
        <v>-0.57612267250821469</v>
      </c>
      <c r="I305" s="34">
        <f t="shared" ref="I305" si="199">I304/H304-1</f>
        <v>2.2868217054263567</v>
      </c>
      <c r="J305" s="34">
        <f t="shared" ref="J305" si="200">J304/I304-1</f>
        <v>-0.21069182389937102</v>
      </c>
      <c r="K305" s="34">
        <f t="shared" ref="K305" si="201">K304/J304-1</f>
        <v>0.6769588313413013</v>
      </c>
      <c r="L305" s="34">
        <f t="shared" ref="L305" si="202">L304/K304-1</f>
        <v>0.3894278360720651</v>
      </c>
      <c r="M305" s="34">
        <f t="shared" ref="M305" si="203">M304/L304-1</f>
        <v>-0.59618124821886576</v>
      </c>
      <c r="N305" s="34">
        <f t="shared" ref="N305" si="204">N304/M304-1</f>
        <v>4.1686661961891316</v>
      </c>
      <c r="O305" s="34">
        <f t="shared" ref="O305" si="205">O304/N304-1</f>
        <v>-0.81273894046968864</v>
      </c>
      <c r="P305" s="34">
        <f t="shared" ref="P305" si="206">P304/O304-1</f>
        <v>-4.0929639081297857</v>
      </c>
      <c r="Q305" s="34">
        <f t="shared" ref="Q305" si="207">Q304/P304-1</f>
        <v>-1.0642385667138143</v>
      </c>
      <c r="R305" s="34">
        <f t="shared" ref="R305" si="208">R304/Q304-1</f>
        <v>0.10825688073394502</v>
      </c>
      <c r="S305" s="34">
        <f t="shared" ref="S305" si="209">S304/R304-1</f>
        <v>-5.2036423841059607</v>
      </c>
      <c r="Y305" s="43">
        <f>AVERAGE(D305:S305)</f>
        <v>-0.24474040480056983</v>
      </c>
      <c r="Z305" s="43">
        <f>MEDIAN(D305:S305)</f>
        <v>-5.1217471582713003E-2</v>
      </c>
      <c r="AA305" s="43">
        <f>STDEV(D305:S305)</f>
        <v>2.1548763781320202</v>
      </c>
      <c r="AB305" s="413">
        <f>AA305/Y305</f>
        <v>-8.8047430496323305</v>
      </c>
      <c r="AC305" s="43">
        <f>MAX(D305:S305)</f>
        <v>4.1686661961891316</v>
      </c>
      <c r="AD305" s="43">
        <f>MIN(D305:S305)</f>
        <v>-5.2036423841059607</v>
      </c>
      <c r="AE305" s="43" t="e">
        <f>(S304/C304)^(1/16)-1</f>
        <v>#NUM!</v>
      </c>
    </row>
    <row r="306" spans="1:31" outlineLevel="1" x14ac:dyDescent="0.2">
      <c r="A306" s="40"/>
      <c r="B306" s="46" t="s">
        <v>748</v>
      </c>
      <c r="C306" s="29"/>
      <c r="D306" s="29"/>
      <c r="E306" s="29"/>
      <c r="F306" s="29"/>
      <c r="G306" s="29"/>
      <c r="H306" s="29"/>
      <c r="I306" s="29"/>
      <c r="J306" s="29"/>
      <c r="K306" s="29"/>
      <c r="L306" s="29"/>
      <c r="M306" s="29"/>
      <c r="N306" s="29"/>
      <c r="O306" s="29"/>
      <c r="P306" s="29"/>
      <c r="Q306" s="29"/>
      <c r="R306" s="29"/>
      <c r="S306" s="29" t="e">
        <f>(S304/I304)^(1/10)-1</f>
        <v>#NUM!</v>
      </c>
    </row>
    <row r="307" spans="1:31" outlineLevel="1" x14ac:dyDescent="0.2">
      <c r="A307" s="40"/>
      <c r="B307" s="46" t="s">
        <v>749</v>
      </c>
      <c r="C307" s="29"/>
      <c r="D307" s="29"/>
      <c r="E307" s="29"/>
      <c r="F307" s="29"/>
      <c r="G307" s="29"/>
      <c r="H307" s="29"/>
      <c r="I307" s="29"/>
      <c r="J307" s="29"/>
      <c r="K307" s="29"/>
      <c r="L307" s="29"/>
      <c r="M307" s="29"/>
      <c r="N307" s="29"/>
      <c r="O307" s="29"/>
      <c r="P307" s="29"/>
      <c r="Q307" s="29"/>
      <c r="R307" s="29"/>
      <c r="S307" s="29">
        <f>(S304/N304)^(1/5)-1</f>
        <v>-1.7043311140559276</v>
      </c>
    </row>
    <row r="308" spans="1:31" outlineLevel="1" x14ac:dyDescent="0.2">
      <c r="A308" s="40"/>
      <c r="B308" s="46" t="s">
        <v>750</v>
      </c>
      <c r="C308" s="29"/>
      <c r="D308" s="29"/>
      <c r="E308" s="29"/>
      <c r="F308" s="29"/>
      <c r="G308" s="29"/>
      <c r="H308" s="29"/>
      <c r="I308" s="29"/>
      <c r="J308" s="29"/>
      <c r="K308" s="29"/>
      <c r="L308" s="29"/>
      <c r="M308" s="29"/>
      <c r="N308" s="29"/>
      <c r="O308" s="29"/>
      <c r="P308" s="29"/>
      <c r="Q308" s="29"/>
      <c r="R308" s="29"/>
      <c r="S308" s="29">
        <f>(S304/P304)^(1/3)-1</f>
        <v>-0.33111106204441376</v>
      </c>
    </row>
    <row r="309" spans="1:31" outlineLevel="1" x14ac:dyDescent="0.2">
      <c r="A309" s="40"/>
      <c r="B309" s="46"/>
      <c r="C309" s="29"/>
      <c r="D309" s="29"/>
      <c r="E309" s="29"/>
      <c r="F309" s="29"/>
      <c r="G309" s="29"/>
      <c r="H309" s="29"/>
      <c r="I309" s="29"/>
      <c r="J309" s="29"/>
      <c r="K309" s="29"/>
      <c r="L309" s="29"/>
      <c r="M309" s="29"/>
      <c r="N309" s="29"/>
      <c r="O309" s="29"/>
      <c r="P309" s="29"/>
      <c r="Q309" s="29"/>
      <c r="R309" s="29"/>
      <c r="S309" s="29"/>
    </row>
    <row r="310" spans="1:31" s="60" customFormat="1" outlineLevel="1" x14ac:dyDescent="0.2">
      <c r="A310" s="49" t="s">
        <v>791</v>
      </c>
      <c r="B310" s="50"/>
      <c r="C310" s="50"/>
      <c r="D310" s="50"/>
      <c r="E310" s="50"/>
      <c r="F310" s="50"/>
      <c r="G310" s="50"/>
      <c r="H310" s="50"/>
      <c r="I310" s="50"/>
      <c r="J310" s="50"/>
      <c r="K310" s="50"/>
      <c r="L310" s="50"/>
      <c r="M310" s="50"/>
      <c r="N310" s="50"/>
      <c r="O310" s="50"/>
      <c r="P310" s="50"/>
      <c r="Q310" s="50"/>
      <c r="R310" s="50"/>
      <c r="S310" s="50"/>
    </row>
    <row r="311" spans="1:31" outlineLevel="1" x14ac:dyDescent="0.2">
      <c r="A311" s="240"/>
      <c r="B311" s="53" t="str">
        <f>B304</f>
        <v>Total tax</v>
      </c>
      <c r="C311" s="37">
        <f>C304</f>
        <v>16</v>
      </c>
      <c r="D311" s="37">
        <f t="shared" ref="D311:S311" si="210">D304</f>
        <v>21.42</v>
      </c>
      <c r="E311" s="37">
        <f t="shared" si="210"/>
        <v>34.65</v>
      </c>
      <c r="F311" s="37">
        <f t="shared" si="210"/>
        <v>17.77</v>
      </c>
      <c r="G311" s="37">
        <f t="shared" si="210"/>
        <v>27.39</v>
      </c>
      <c r="H311" s="37">
        <f t="shared" si="210"/>
        <v>11.61</v>
      </c>
      <c r="I311" s="37">
        <f t="shared" si="210"/>
        <v>38.159999999999997</v>
      </c>
      <c r="J311" s="37">
        <f t="shared" si="210"/>
        <v>30.12</v>
      </c>
      <c r="K311" s="37">
        <f t="shared" si="210"/>
        <v>50.51</v>
      </c>
      <c r="L311" s="37">
        <f t="shared" si="210"/>
        <v>70.180000000000007</v>
      </c>
      <c r="M311" s="37">
        <f t="shared" si="210"/>
        <v>28.34</v>
      </c>
      <c r="N311" s="37">
        <f t="shared" si="210"/>
        <v>146.47999999999999</v>
      </c>
      <c r="O311" s="37">
        <f t="shared" si="210"/>
        <v>27.43</v>
      </c>
      <c r="P311" s="37">
        <f t="shared" si="210"/>
        <v>-84.84</v>
      </c>
      <c r="Q311" s="37">
        <f t="shared" si="210"/>
        <v>5.45</v>
      </c>
      <c r="R311" s="37">
        <f t="shared" si="210"/>
        <v>6.04</v>
      </c>
      <c r="S311" s="37">
        <f t="shared" si="210"/>
        <v>-25.39</v>
      </c>
    </row>
    <row r="312" spans="1:31" outlineLevel="1" x14ac:dyDescent="0.2">
      <c r="A312" s="240"/>
      <c r="B312" s="52" t="s">
        <v>792</v>
      </c>
      <c r="C312" s="37">
        <f>'Ace-SP&amp;L'!B184</f>
        <v>184.64</v>
      </c>
      <c r="D312" s="37">
        <f>'Ace-SP&amp;L'!C184</f>
        <v>252.83</v>
      </c>
      <c r="E312" s="37">
        <f>'Ace-SP&amp;L'!D184</f>
        <v>294.01</v>
      </c>
      <c r="F312" s="37">
        <f>'Ace-SP&amp;L'!E184</f>
        <v>323.48</v>
      </c>
      <c r="G312" s="37">
        <f>'Ace-SP&amp;L'!F184</f>
        <v>488.68</v>
      </c>
      <c r="H312" s="37">
        <f>'Ace-SP&amp;L'!G184</f>
        <v>640.54</v>
      </c>
      <c r="I312" s="37">
        <f>'Ace-SP&amp;L'!H184</f>
        <v>1052.2</v>
      </c>
      <c r="J312" s="37">
        <f>'Ace-SP&amp;L'!I184</f>
        <v>1295.4100000000001</v>
      </c>
      <c r="K312" s="37">
        <f>'Ace-SP&amp;L'!J184</f>
        <v>949.16</v>
      </c>
      <c r="L312" s="37">
        <f>'Ace-SP&amp;L'!K184</f>
        <v>1453.98</v>
      </c>
      <c r="M312" s="37">
        <f>'Ace-SP&amp;L'!L184</f>
        <v>1725.83</v>
      </c>
      <c r="N312" s="37">
        <f>'Ace-SP&amp;L'!M184</f>
        <v>663.03</v>
      </c>
      <c r="O312" s="37">
        <f>'Ace-SP&amp;L'!N184</f>
        <v>-2801.09</v>
      </c>
      <c r="P312" s="37">
        <f>'Ace-SP&amp;L'!O184</f>
        <v>-1558.97</v>
      </c>
      <c r="Q312" s="37">
        <f>'Ace-SP&amp;L'!P184</f>
        <v>-1082.06</v>
      </c>
      <c r="R312" s="37">
        <f>'Ace-SP&amp;L'!Q184</f>
        <v>-16.8</v>
      </c>
      <c r="S312" s="37">
        <f>'Ace-SP&amp;L'!R184</f>
        <v>-519.98</v>
      </c>
    </row>
    <row r="313" spans="1:31" outlineLevel="1" x14ac:dyDescent="0.2">
      <c r="A313" s="240"/>
      <c r="B313" s="52" t="s">
        <v>793</v>
      </c>
      <c r="C313" s="34">
        <f>C311/C312</f>
        <v>8.6655112651646451E-2</v>
      </c>
      <c r="D313" s="34">
        <f t="shared" ref="D313:S313" si="211">D311/D312</f>
        <v>8.472095874698414E-2</v>
      </c>
      <c r="E313" s="34">
        <f t="shared" si="211"/>
        <v>0.11785313424713445</v>
      </c>
      <c r="F313" s="34">
        <f t="shared" si="211"/>
        <v>5.4933844441696543E-2</v>
      </c>
      <c r="G313" s="34">
        <f t="shared" si="211"/>
        <v>5.6048948186952607E-2</v>
      </c>
      <c r="H313" s="34">
        <f t="shared" si="211"/>
        <v>1.8125331751334812E-2</v>
      </c>
      <c r="I313" s="34">
        <f t="shared" si="211"/>
        <v>3.6266869416460741E-2</v>
      </c>
      <c r="J313" s="34">
        <f t="shared" si="211"/>
        <v>2.3251325835063803E-2</v>
      </c>
      <c r="K313" s="34">
        <f t="shared" si="211"/>
        <v>5.321547473555565E-2</v>
      </c>
      <c r="L313" s="34">
        <f t="shared" si="211"/>
        <v>4.8267513996065978E-2</v>
      </c>
      <c r="M313" s="34">
        <f t="shared" si="211"/>
        <v>1.6421084347821049E-2</v>
      </c>
      <c r="N313" s="34">
        <f t="shared" si="211"/>
        <v>0.22092514667511273</v>
      </c>
      <c r="O313" s="34">
        <f t="shared" si="211"/>
        <v>-9.7926164457407643E-3</v>
      </c>
      <c r="P313" s="34">
        <f t="shared" si="211"/>
        <v>5.4420546899555479E-2</v>
      </c>
      <c r="Q313" s="34">
        <f t="shared" si="211"/>
        <v>-5.0366892778588995E-3</v>
      </c>
      <c r="R313" s="34">
        <f t="shared" si="211"/>
        <v>-0.35952380952380952</v>
      </c>
      <c r="S313" s="34">
        <f t="shared" si="211"/>
        <v>4.8828801107734909E-2</v>
      </c>
      <c r="Y313" s="43">
        <f>AVERAGE(D313:S313)</f>
        <v>2.8682866571253973E-2</v>
      </c>
      <c r="Z313" s="43">
        <f>MEDIAN(D313:S313)</f>
        <v>4.8548157551900444E-2</v>
      </c>
      <c r="AA313" s="43">
        <f>STDEV(D313:S313)</f>
        <v>0.1169646770788563</v>
      </c>
      <c r="AB313" s="413">
        <f>AA313/Y313</f>
        <v>4.0778587031492357</v>
      </c>
      <c r="AC313" s="43">
        <f>MAX(D313:S313)</f>
        <v>0.22092514667511273</v>
      </c>
      <c r="AD313" s="43">
        <f>MIN(D313:S313)</f>
        <v>-0.35952380952380952</v>
      </c>
    </row>
    <row r="314" spans="1:31" outlineLevel="1" x14ac:dyDescent="0.2">
      <c r="A314" s="240"/>
      <c r="B314" s="52"/>
      <c r="C314" s="34"/>
      <c r="D314" s="34"/>
      <c r="E314" s="34"/>
      <c r="F314" s="34"/>
      <c r="G314" s="34"/>
      <c r="H314" s="34"/>
      <c r="I314" s="34"/>
      <c r="J314" s="34"/>
      <c r="K314" s="34"/>
      <c r="L314" s="34"/>
      <c r="M314" s="34"/>
      <c r="N314" s="34"/>
      <c r="O314" s="34"/>
      <c r="P314" s="34"/>
      <c r="Q314" s="34"/>
      <c r="R314" s="34"/>
      <c r="S314" s="34"/>
    </row>
    <row r="315" spans="1:31" s="60" customFormat="1" outlineLevel="1" x14ac:dyDescent="0.2">
      <c r="A315" s="49" t="s">
        <v>791</v>
      </c>
      <c r="B315" s="50"/>
      <c r="C315" s="50"/>
      <c r="D315" s="50"/>
      <c r="E315" s="50"/>
      <c r="F315" s="50"/>
      <c r="G315" s="50"/>
      <c r="H315" s="50"/>
      <c r="I315" s="50"/>
      <c r="J315" s="50"/>
      <c r="K315" s="50"/>
      <c r="L315" s="50"/>
      <c r="M315" s="50"/>
      <c r="N315" s="50"/>
      <c r="O315" s="50"/>
      <c r="P315" s="50"/>
      <c r="Q315" s="50"/>
      <c r="R315" s="50"/>
      <c r="S315" s="50"/>
    </row>
    <row r="316" spans="1:31" outlineLevel="1" x14ac:dyDescent="0.2">
      <c r="B316" s="52" t="s">
        <v>1680</v>
      </c>
      <c r="C316" s="37">
        <f>'Ace-SP&amp;L'!B186+'Ace-SP&amp;L'!B187</f>
        <v>16</v>
      </c>
      <c r="D316" s="37">
        <f>'Ace-SP&amp;L'!C186+'Ace-SP&amp;L'!C187</f>
        <v>21.419999999999998</v>
      </c>
      <c r="E316" s="37">
        <f>'Ace-SP&amp;L'!D186+'Ace-SP&amp;L'!D187</f>
        <v>34.65</v>
      </c>
      <c r="F316" s="37">
        <f>'Ace-SP&amp;L'!E186+'Ace-SP&amp;L'!E187</f>
        <v>17.77</v>
      </c>
      <c r="G316" s="37">
        <f>'Ace-SP&amp;L'!F186+'Ace-SP&amp;L'!F187</f>
        <v>26.52</v>
      </c>
      <c r="H316" s="37">
        <f>'Ace-SP&amp;L'!G186+'Ace-SP&amp;L'!G187</f>
        <v>10.51</v>
      </c>
      <c r="I316" s="37">
        <f>'Ace-SP&amp;L'!H186+'Ace-SP&amp;L'!H187</f>
        <v>36.71</v>
      </c>
      <c r="J316" s="37">
        <f>'Ace-SP&amp;L'!I186+'Ace-SP&amp;L'!I187</f>
        <v>28.580000000000002</v>
      </c>
      <c r="K316" s="37">
        <f>'Ace-SP&amp;L'!J186+'Ace-SP&amp;L'!J187</f>
        <v>50.510000000000005</v>
      </c>
      <c r="L316" s="37">
        <f>'Ace-SP&amp;L'!K186+'Ace-SP&amp;L'!K187</f>
        <v>70.180000000000007</v>
      </c>
      <c r="M316" s="37">
        <f>'Ace-SP&amp;L'!L186+'Ace-SP&amp;L'!L187</f>
        <v>28.340000000000003</v>
      </c>
      <c r="N316" s="37">
        <f>'Ace-SP&amp;L'!M186+'Ace-SP&amp;L'!M187</f>
        <v>146.48000000000002</v>
      </c>
      <c r="O316" s="37">
        <f>'Ace-SP&amp;L'!N186+'Ace-SP&amp;L'!N187</f>
        <v>27.43</v>
      </c>
      <c r="P316" s="37">
        <f>'Ace-SP&amp;L'!O186+'Ace-SP&amp;L'!O187</f>
        <v>-84.84</v>
      </c>
      <c r="Q316" s="37">
        <f>'Ace-SP&amp;L'!P186+'Ace-SP&amp;L'!P187</f>
        <v>5.45</v>
      </c>
      <c r="R316" s="37">
        <f>'Ace-SP&amp;L'!Q186+'Ace-SP&amp;L'!Q187</f>
        <v>6.0399999999999991</v>
      </c>
      <c r="S316" s="37">
        <f>'Ace-SP&amp;L'!R186+'Ace-SP&amp;L'!R187</f>
        <v>-25.39</v>
      </c>
    </row>
    <row r="317" spans="1:31" outlineLevel="1" x14ac:dyDescent="0.2">
      <c r="B317" s="52" t="s">
        <v>792</v>
      </c>
      <c r="C317" s="37">
        <f>'Ace-SP&amp;L'!B184</f>
        <v>184.64</v>
      </c>
      <c r="D317" s="37">
        <f>'Ace-SP&amp;L'!C184</f>
        <v>252.83</v>
      </c>
      <c r="E317" s="37">
        <f>'Ace-SP&amp;L'!D184</f>
        <v>294.01</v>
      </c>
      <c r="F317" s="37">
        <f>'Ace-SP&amp;L'!E184</f>
        <v>323.48</v>
      </c>
      <c r="G317" s="37">
        <f>'Ace-SP&amp;L'!F184</f>
        <v>488.68</v>
      </c>
      <c r="H317" s="37">
        <f>'Ace-SP&amp;L'!G184</f>
        <v>640.54</v>
      </c>
      <c r="I317" s="37">
        <f>'Ace-SP&amp;L'!H184</f>
        <v>1052.2</v>
      </c>
      <c r="J317" s="37">
        <f>'Ace-SP&amp;L'!I184</f>
        <v>1295.4100000000001</v>
      </c>
      <c r="K317" s="37">
        <f>'Ace-SP&amp;L'!J184</f>
        <v>949.16</v>
      </c>
      <c r="L317" s="37">
        <f>'Ace-SP&amp;L'!K184</f>
        <v>1453.98</v>
      </c>
      <c r="M317" s="37">
        <f>'Ace-SP&amp;L'!L184</f>
        <v>1725.83</v>
      </c>
      <c r="N317" s="37">
        <f>'Ace-SP&amp;L'!M184</f>
        <v>663.03</v>
      </c>
      <c r="O317" s="37">
        <f>'Ace-SP&amp;L'!N184</f>
        <v>-2801.09</v>
      </c>
      <c r="P317" s="37">
        <f>'Ace-SP&amp;L'!O184</f>
        <v>-1558.97</v>
      </c>
      <c r="Q317" s="37">
        <f>'Ace-SP&amp;L'!P184</f>
        <v>-1082.06</v>
      </c>
      <c r="R317" s="37">
        <f>'Ace-SP&amp;L'!Q184</f>
        <v>-16.8</v>
      </c>
      <c r="S317" s="37">
        <f>'Ace-SP&amp;L'!R184</f>
        <v>-519.98</v>
      </c>
    </row>
    <row r="318" spans="1:31" outlineLevel="1" x14ac:dyDescent="0.2">
      <c r="B318" s="52" t="s">
        <v>793</v>
      </c>
      <c r="C318" s="34">
        <f>C316/C317</f>
        <v>8.6655112651646451E-2</v>
      </c>
      <c r="D318" s="34">
        <f t="shared" ref="D318:S318" si="212">D316/D317</f>
        <v>8.4720958746984126E-2</v>
      </c>
      <c r="E318" s="34">
        <f t="shared" si="212"/>
        <v>0.11785313424713445</v>
      </c>
      <c r="F318" s="34">
        <f t="shared" si="212"/>
        <v>5.4933844441696543E-2</v>
      </c>
      <c r="G318" s="34">
        <f t="shared" si="212"/>
        <v>5.4268642056151263E-2</v>
      </c>
      <c r="H318" s="34">
        <f t="shared" si="212"/>
        <v>1.640803072407656E-2</v>
      </c>
      <c r="I318" s="34">
        <f t="shared" si="212"/>
        <v>3.4888804409808023E-2</v>
      </c>
      <c r="J318" s="34">
        <f t="shared" si="212"/>
        <v>2.2062513026763729E-2</v>
      </c>
      <c r="K318" s="34">
        <f t="shared" si="212"/>
        <v>5.3215474735555657E-2</v>
      </c>
      <c r="L318" s="34">
        <f t="shared" si="212"/>
        <v>4.8267513996065978E-2</v>
      </c>
      <c r="M318" s="34">
        <f t="shared" si="212"/>
        <v>1.6421084347821052E-2</v>
      </c>
      <c r="N318" s="34">
        <f t="shared" si="212"/>
        <v>0.22092514667511279</v>
      </c>
      <c r="O318" s="34">
        <f t="shared" si="212"/>
        <v>-9.7926164457407643E-3</v>
      </c>
      <c r="P318" s="34">
        <f t="shared" si="212"/>
        <v>5.4420546899555479E-2</v>
      </c>
      <c r="Q318" s="34">
        <f t="shared" si="212"/>
        <v>-5.0366892778588995E-3</v>
      </c>
      <c r="R318" s="34">
        <f t="shared" si="212"/>
        <v>-0.35952380952380947</v>
      </c>
      <c r="S318" s="34">
        <f t="shared" si="212"/>
        <v>4.8828801107734909E-2</v>
      </c>
      <c r="Y318" s="43">
        <f>AVERAGE(D318:S318)</f>
        <v>2.8303836260440703E-2</v>
      </c>
      <c r="Z318" s="43">
        <f>MEDIAN(D318:S318)</f>
        <v>4.8548157551900444E-2</v>
      </c>
      <c r="AA318" s="43">
        <f>STDEV(D318:S318)</f>
        <v>0.11694699659479518</v>
      </c>
      <c r="AB318" s="413">
        <f>AA318/Y318</f>
        <v>4.1318426067298857</v>
      </c>
      <c r="AC318" s="43">
        <f>MAX(D318:S318)</f>
        <v>0.22092514667511279</v>
      </c>
      <c r="AD318" s="43">
        <f>MIN(D318:S318)</f>
        <v>-0.35952380952380947</v>
      </c>
    </row>
    <row r="319" spans="1:31" outlineLevel="1" x14ac:dyDescent="0.2">
      <c r="A319" s="87"/>
      <c r="B319" s="52"/>
      <c r="C319" s="34"/>
      <c r="D319" s="34"/>
      <c r="E319" s="34"/>
      <c r="F319" s="34"/>
      <c r="G319" s="34"/>
      <c r="H319" s="34"/>
      <c r="I319" s="34"/>
      <c r="J319" s="34"/>
      <c r="K319" s="34"/>
      <c r="L319" s="34"/>
      <c r="M319" s="34"/>
      <c r="N319" s="34"/>
      <c r="O319" s="34"/>
      <c r="P319" s="34"/>
      <c r="Q319" s="34"/>
      <c r="R319" s="34"/>
      <c r="S319" s="34"/>
    </row>
    <row r="320" spans="1:31" s="60" customFormat="1" outlineLevel="1" x14ac:dyDescent="0.2">
      <c r="A320" s="49" t="s">
        <v>794</v>
      </c>
      <c r="B320" s="50"/>
      <c r="C320" s="50"/>
      <c r="D320" s="50"/>
      <c r="E320" s="50"/>
      <c r="F320" s="50"/>
      <c r="G320" s="50"/>
      <c r="H320" s="50"/>
      <c r="I320" s="50"/>
      <c r="J320" s="50"/>
      <c r="K320" s="50"/>
      <c r="L320" s="50"/>
      <c r="M320" s="50"/>
      <c r="N320" s="50"/>
      <c r="O320" s="50"/>
      <c r="P320" s="50"/>
      <c r="Q320" s="50"/>
      <c r="R320" s="50"/>
      <c r="S320" s="50"/>
    </row>
    <row r="321" spans="1:31" outlineLevel="1" x14ac:dyDescent="0.2">
      <c r="B321" s="52" t="s">
        <v>796</v>
      </c>
      <c r="C321" s="37">
        <f>'Ace-SP&amp;L'!B186</f>
        <v>12.31</v>
      </c>
      <c r="D321" s="37">
        <f>'Ace-SP&amp;L'!C186</f>
        <v>15.78</v>
      </c>
      <c r="E321" s="37">
        <f>'Ace-SP&amp;L'!D186</f>
        <v>8.5299999999999994</v>
      </c>
      <c r="F321" s="37">
        <f>'Ace-SP&amp;L'!E186</f>
        <v>6.53</v>
      </c>
      <c r="G321" s="37">
        <f>'Ace-SP&amp;L'!F186</f>
        <v>7.38</v>
      </c>
      <c r="H321" s="37">
        <f>'Ace-SP&amp;L'!G186</f>
        <v>5.63</v>
      </c>
      <c r="I321" s="37">
        <f>'Ace-SP&amp;L'!H186</f>
        <v>33.090000000000003</v>
      </c>
      <c r="J321" s="37">
        <f>'Ace-SP&amp;L'!I186</f>
        <v>24.1</v>
      </c>
      <c r="K321" s="37">
        <f>'Ace-SP&amp;L'!J186</f>
        <v>52.6</v>
      </c>
      <c r="L321" s="37">
        <f>'Ace-SP&amp;L'!K186</f>
        <v>57</v>
      </c>
      <c r="M321" s="37">
        <f>'Ace-SP&amp;L'!L186</f>
        <v>22.94</v>
      </c>
      <c r="N321" s="37">
        <f>'Ace-SP&amp;L'!M186</f>
        <v>114.98</v>
      </c>
      <c r="O321" s="37">
        <f>'Ace-SP&amp;L'!N186</f>
        <v>0</v>
      </c>
      <c r="P321" s="37">
        <f>'Ace-SP&amp;L'!O186</f>
        <v>108</v>
      </c>
      <c r="Q321" s="37">
        <f>'Ace-SP&amp;L'!P186</f>
        <v>5.45</v>
      </c>
      <c r="R321" s="37">
        <f>'Ace-SP&amp;L'!Q186</f>
        <v>5.77</v>
      </c>
      <c r="S321" s="37">
        <f>'Ace-SP&amp;L'!R186</f>
        <v>2.02</v>
      </c>
    </row>
    <row r="322" spans="1:31" outlineLevel="1" x14ac:dyDescent="0.2">
      <c r="B322" s="52" t="s">
        <v>792</v>
      </c>
      <c r="C322" s="37">
        <f t="shared" ref="C322:S322" si="213">C317</f>
        <v>184.64</v>
      </c>
      <c r="D322" s="37">
        <f t="shared" si="213"/>
        <v>252.83</v>
      </c>
      <c r="E322" s="37">
        <f t="shared" si="213"/>
        <v>294.01</v>
      </c>
      <c r="F322" s="37">
        <f t="shared" si="213"/>
        <v>323.48</v>
      </c>
      <c r="G322" s="37">
        <f t="shared" si="213"/>
        <v>488.68</v>
      </c>
      <c r="H322" s="37">
        <f t="shared" si="213"/>
        <v>640.54</v>
      </c>
      <c r="I322" s="37">
        <f t="shared" si="213"/>
        <v>1052.2</v>
      </c>
      <c r="J322" s="37">
        <f t="shared" si="213"/>
        <v>1295.4100000000001</v>
      </c>
      <c r="K322" s="37">
        <f t="shared" si="213"/>
        <v>949.16</v>
      </c>
      <c r="L322" s="37">
        <f t="shared" si="213"/>
        <v>1453.98</v>
      </c>
      <c r="M322" s="37">
        <f t="shared" si="213"/>
        <v>1725.83</v>
      </c>
      <c r="N322" s="37">
        <f t="shared" si="213"/>
        <v>663.03</v>
      </c>
      <c r="O322" s="37">
        <f t="shared" si="213"/>
        <v>-2801.09</v>
      </c>
      <c r="P322" s="37">
        <f t="shared" si="213"/>
        <v>-1558.97</v>
      </c>
      <c r="Q322" s="37">
        <f t="shared" si="213"/>
        <v>-1082.06</v>
      </c>
      <c r="R322" s="37">
        <f t="shared" si="213"/>
        <v>-16.8</v>
      </c>
      <c r="S322" s="37">
        <f t="shared" si="213"/>
        <v>-519.98</v>
      </c>
    </row>
    <row r="323" spans="1:31" outlineLevel="1" x14ac:dyDescent="0.2">
      <c r="B323" s="52" t="s">
        <v>793</v>
      </c>
      <c r="C323" s="29">
        <f t="shared" ref="C323:R323" si="214">C321/C322</f>
        <v>6.6670277296360492E-2</v>
      </c>
      <c r="D323" s="29">
        <f t="shared" si="214"/>
        <v>6.2413479413044336E-2</v>
      </c>
      <c r="E323" s="29">
        <f t="shared" si="214"/>
        <v>2.9012618618414338E-2</v>
      </c>
      <c r="F323" s="29">
        <f t="shared" si="214"/>
        <v>2.0186719426239643E-2</v>
      </c>
      <c r="G323" s="29">
        <f t="shared" si="214"/>
        <v>1.5101907178521732E-2</v>
      </c>
      <c r="H323" s="29">
        <f t="shared" si="214"/>
        <v>8.7894588940581383E-3</v>
      </c>
      <c r="I323" s="29">
        <f t="shared" si="214"/>
        <v>3.1448393841475006E-2</v>
      </c>
      <c r="J323" s="29">
        <f t="shared" si="214"/>
        <v>1.8604148493527147E-2</v>
      </c>
      <c r="K323" s="29">
        <f t="shared" si="214"/>
        <v>5.5417421720257917E-2</v>
      </c>
      <c r="L323" s="29">
        <f t="shared" si="214"/>
        <v>3.9202740065200345E-2</v>
      </c>
      <c r="M323" s="29">
        <f t="shared" si="214"/>
        <v>1.3292155079005465E-2</v>
      </c>
      <c r="N323" s="29">
        <f t="shared" si="214"/>
        <v>0.17341598419377707</v>
      </c>
      <c r="O323" s="29">
        <f t="shared" si="214"/>
        <v>0</v>
      </c>
      <c r="P323" s="29">
        <f t="shared" si="214"/>
        <v>-6.9276509490240348E-2</v>
      </c>
      <c r="Q323" s="29">
        <f t="shared" si="214"/>
        <v>-5.0366892778588995E-3</v>
      </c>
      <c r="R323" s="29">
        <f t="shared" si="214"/>
        <v>-0.3434523809523809</v>
      </c>
      <c r="S323" s="29">
        <f>S321/S322</f>
        <v>-3.8847647986461017E-3</v>
      </c>
      <c r="Y323" s="43">
        <f>AVERAGE(D323:S323)</f>
        <v>2.827167650274682E-3</v>
      </c>
      <c r="Z323" s="43">
        <f>MEDIAN(D323:S323)</f>
        <v>1.685302783602444E-2</v>
      </c>
      <c r="AA323" s="43">
        <f>STDEV(D323:S323)</f>
        <v>0.10466269404493048</v>
      </c>
      <c r="AB323" s="413">
        <f>AA323/Y323</f>
        <v>37.020335187678612</v>
      </c>
      <c r="AC323" s="43">
        <f>MAX(D323:S323)</f>
        <v>0.17341598419377707</v>
      </c>
      <c r="AD323" s="43">
        <f>MIN(D323:S323)</f>
        <v>-0.3434523809523809</v>
      </c>
    </row>
    <row r="324" spans="1:31" outlineLevel="1" x14ac:dyDescent="0.2">
      <c r="A324" s="87"/>
      <c r="B324" s="52"/>
      <c r="C324" s="29"/>
      <c r="D324" s="29"/>
      <c r="E324" s="29"/>
      <c r="F324" s="29"/>
      <c r="G324" s="29"/>
      <c r="H324" s="29"/>
      <c r="I324" s="29"/>
      <c r="J324" s="29"/>
      <c r="K324" s="29"/>
      <c r="L324" s="29"/>
      <c r="M324" s="29"/>
      <c r="N324" s="29"/>
      <c r="O324" s="29"/>
      <c r="P324" s="29"/>
      <c r="Q324" s="29"/>
      <c r="R324" s="29"/>
      <c r="S324" s="29"/>
    </row>
    <row r="325" spans="1:31" s="60" customFormat="1" outlineLevel="1" x14ac:dyDescent="0.2">
      <c r="A325" s="49" t="s">
        <v>1781</v>
      </c>
      <c r="B325" s="50"/>
      <c r="C325" s="50"/>
      <c r="D325" s="50"/>
      <c r="E325" s="50"/>
      <c r="F325" s="50"/>
      <c r="G325" s="50"/>
      <c r="H325" s="50"/>
      <c r="I325" s="50"/>
      <c r="J325" s="50"/>
      <c r="K325" s="50"/>
      <c r="L325" s="50"/>
      <c r="M325" s="50"/>
      <c r="N325" s="50"/>
      <c r="O325" s="50"/>
      <c r="P325" s="50"/>
      <c r="Q325" s="50"/>
      <c r="R325" s="50"/>
      <c r="S325" s="50"/>
    </row>
    <row r="326" spans="1:31" outlineLevel="1" x14ac:dyDescent="0.2">
      <c r="A326" s="292"/>
      <c r="B326" s="52" t="s">
        <v>1782</v>
      </c>
      <c r="C326" s="37">
        <f>C287</f>
        <v>3.69</v>
      </c>
      <c r="D326" s="37">
        <f t="shared" ref="D326:S326" si="215">D287</f>
        <v>5.64</v>
      </c>
      <c r="E326" s="37">
        <f t="shared" si="215"/>
        <v>26.12</v>
      </c>
      <c r="F326" s="37">
        <f t="shared" si="215"/>
        <v>11.24</v>
      </c>
      <c r="G326" s="37">
        <f t="shared" si="215"/>
        <v>19.14</v>
      </c>
      <c r="H326" s="37">
        <f t="shared" si="215"/>
        <v>4.88</v>
      </c>
      <c r="I326" s="37">
        <f t="shared" si="215"/>
        <v>3.62</v>
      </c>
      <c r="J326" s="37">
        <f t="shared" si="215"/>
        <v>4.4800000000000004</v>
      </c>
      <c r="K326" s="37">
        <f t="shared" si="215"/>
        <v>-2.09</v>
      </c>
      <c r="L326" s="37">
        <f t="shared" si="215"/>
        <v>13.180000000000001</v>
      </c>
      <c r="M326" s="37">
        <f t="shared" si="215"/>
        <v>5.4</v>
      </c>
      <c r="N326" s="37">
        <f t="shared" si="215"/>
        <v>31.5</v>
      </c>
      <c r="O326" s="37">
        <f t="shared" si="215"/>
        <v>27.43</v>
      </c>
      <c r="P326" s="37">
        <f t="shared" si="215"/>
        <v>-192.84</v>
      </c>
      <c r="Q326" s="37">
        <f t="shared" si="215"/>
        <v>0</v>
      </c>
      <c r="R326" s="37">
        <f t="shared" si="215"/>
        <v>0.27</v>
      </c>
      <c r="S326" s="37">
        <f t="shared" si="215"/>
        <v>-27.41</v>
      </c>
    </row>
    <row r="327" spans="1:31" outlineLevel="1" x14ac:dyDescent="0.2">
      <c r="A327" s="292"/>
      <c r="B327" s="52" t="s">
        <v>792</v>
      </c>
      <c r="C327" s="37">
        <f t="shared" ref="C327:S327" si="216">C322</f>
        <v>184.64</v>
      </c>
      <c r="D327" s="37">
        <f t="shared" si="216"/>
        <v>252.83</v>
      </c>
      <c r="E327" s="37">
        <f t="shared" si="216"/>
        <v>294.01</v>
      </c>
      <c r="F327" s="37">
        <f t="shared" si="216"/>
        <v>323.48</v>
      </c>
      <c r="G327" s="37">
        <f t="shared" si="216"/>
        <v>488.68</v>
      </c>
      <c r="H327" s="37">
        <f t="shared" si="216"/>
        <v>640.54</v>
      </c>
      <c r="I327" s="37">
        <f t="shared" si="216"/>
        <v>1052.2</v>
      </c>
      <c r="J327" s="37">
        <f t="shared" si="216"/>
        <v>1295.4100000000001</v>
      </c>
      <c r="K327" s="37">
        <f t="shared" si="216"/>
        <v>949.16</v>
      </c>
      <c r="L327" s="37">
        <f t="shared" si="216"/>
        <v>1453.98</v>
      </c>
      <c r="M327" s="37">
        <f t="shared" si="216"/>
        <v>1725.83</v>
      </c>
      <c r="N327" s="37">
        <f t="shared" si="216"/>
        <v>663.03</v>
      </c>
      <c r="O327" s="37">
        <f t="shared" si="216"/>
        <v>-2801.09</v>
      </c>
      <c r="P327" s="37">
        <f t="shared" si="216"/>
        <v>-1558.97</v>
      </c>
      <c r="Q327" s="37">
        <f t="shared" si="216"/>
        <v>-1082.06</v>
      </c>
      <c r="R327" s="37">
        <f t="shared" si="216"/>
        <v>-16.8</v>
      </c>
      <c r="S327" s="37">
        <f t="shared" si="216"/>
        <v>-519.98</v>
      </c>
    </row>
    <row r="328" spans="1:31" outlineLevel="1" x14ac:dyDescent="0.2">
      <c r="A328" s="292"/>
      <c r="B328" s="52" t="s">
        <v>793</v>
      </c>
      <c r="C328" s="29">
        <f t="shared" ref="C328:R328" si="217">C326/C327</f>
        <v>1.9984835355285963E-2</v>
      </c>
      <c r="D328" s="29">
        <f t="shared" si="217"/>
        <v>2.2307479333939798E-2</v>
      </c>
      <c r="E328" s="29">
        <f t="shared" si="217"/>
        <v>8.8840515628720113E-2</v>
      </c>
      <c r="F328" s="29">
        <f t="shared" si="217"/>
        <v>3.4747125015456903E-2</v>
      </c>
      <c r="G328" s="29">
        <f t="shared" si="217"/>
        <v>3.9166734877629533E-2</v>
      </c>
      <c r="H328" s="29">
        <f t="shared" si="217"/>
        <v>7.6185718300184222E-3</v>
      </c>
      <c r="I328" s="29">
        <f t="shared" si="217"/>
        <v>3.4404105683330166E-3</v>
      </c>
      <c r="J328" s="29">
        <f t="shared" si="217"/>
        <v>3.4583645332365814E-3</v>
      </c>
      <c r="K328" s="29">
        <f t="shared" si="217"/>
        <v>-2.2019469847022631E-3</v>
      </c>
      <c r="L328" s="29">
        <f t="shared" si="217"/>
        <v>9.0647739308656241E-3</v>
      </c>
      <c r="M328" s="29">
        <f t="shared" si="217"/>
        <v>3.1289292688155847E-3</v>
      </c>
      <c r="N328" s="29">
        <f t="shared" si="217"/>
        <v>4.7509162481335687E-2</v>
      </c>
      <c r="O328" s="29">
        <f t="shared" si="217"/>
        <v>-9.7926164457407643E-3</v>
      </c>
      <c r="P328" s="29">
        <f t="shared" si="217"/>
        <v>0.12369705638979582</v>
      </c>
      <c r="Q328" s="29">
        <f t="shared" si="217"/>
        <v>0</v>
      </c>
      <c r="R328" s="29">
        <f t="shared" si="217"/>
        <v>-1.6071428571428573E-2</v>
      </c>
      <c r="S328" s="29">
        <f>S326/S327</f>
        <v>5.2713565906381016E-2</v>
      </c>
      <c r="Y328" s="43">
        <f>AVERAGE(D328:S328)</f>
        <v>2.5476668610166037E-2</v>
      </c>
      <c r="Z328" s="43">
        <f>MEDIAN(D328:S328)</f>
        <v>8.3416728804420227E-3</v>
      </c>
      <c r="AA328" s="43">
        <f>STDEV(D328:S328)</f>
        <v>3.7961667577313993E-2</v>
      </c>
      <c r="AB328" s="413">
        <f>AA328/Y328</f>
        <v>1.4900561827053804</v>
      </c>
      <c r="AC328" s="43">
        <f>MAX(D328:S328)</f>
        <v>0.12369705638979582</v>
      </c>
      <c r="AD328" s="43">
        <f>MIN(D328:S328)</f>
        <v>-1.6071428571428573E-2</v>
      </c>
    </row>
    <row r="329" spans="1:31" outlineLevel="1" x14ac:dyDescent="0.2">
      <c r="A329" s="292"/>
      <c r="B329" s="52"/>
      <c r="C329" s="29"/>
      <c r="D329" s="29"/>
      <c r="E329" s="29"/>
      <c r="F329" s="29"/>
      <c r="G329" s="29"/>
      <c r="H329" s="29"/>
      <c r="I329" s="29"/>
      <c r="J329" s="29"/>
      <c r="K329" s="29"/>
      <c r="L329" s="29"/>
      <c r="M329" s="29"/>
      <c r="N329" s="29"/>
      <c r="O329" s="29"/>
      <c r="P329" s="29"/>
      <c r="Q329" s="29"/>
      <c r="R329" s="29"/>
      <c r="S329" s="29"/>
    </row>
    <row r="330" spans="1:31" s="60" customFormat="1" outlineLevel="1" x14ac:dyDescent="0.2">
      <c r="A330" s="49" t="s">
        <v>1933</v>
      </c>
      <c r="B330" s="50"/>
      <c r="C330" s="50"/>
      <c r="D330" s="50"/>
      <c r="E330" s="50"/>
      <c r="F330" s="50"/>
      <c r="G330" s="50"/>
      <c r="H330" s="50"/>
      <c r="I330" s="50"/>
      <c r="J330" s="50"/>
      <c r="K330" s="50"/>
      <c r="L330" s="50"/>
      <c r="M330" s="50"/>
      <c r="N330" s="50"/>
      <c r="O330" s="50"/>
      <c r="P330" s="50"/>
      <c r="Q330" s="50"/>
      <c r="R330" s="50"/>
      <c r="S330" s="50"/>
    </row>
    <row r="331" spans="1:31" outlineLevel="1" x14ac:dyDescent="0.2">
      <c r="A331" s="39"/>
      <c r="B331" s="47" t="s">
        <v>797</v>
      </c>
      <c r="C331" s="39"/>
      <c r="D331" s="62">
        <f>'Ace-SCFS'!C38</f>
        <v>-16.71</v>
      </c>
      <c r="E331" s="62">
        <f>'Ace-SCFS'!D38</f>
        <v>-14.37</v>
      </c>
      <c r="F331" s="62">
        <f>'Ace-SCFS'!E38</f>
        <v>-9.91</v>
      </c>
      <c r="G331" s="62">
        <f>'Ace-SCFS'!F38</f>
        <v>-15.35</v>
      </c>
      <c r="H331" s="62">
        <f>'Ace-SCFS'!G38</f>
        <v>-15.46</v>
      </c>
      <c r="I331" s="62">
        <f>'Ace-SCFS'!H38</f>
        <v>-46.42</v>
      </c>
      <c r="J331" s="62">
        <f>'Ace-SCFS'!I38</f>
        <v>0.89</v>
      </c>
      <c r="K331" s="62">
        <f>'Ace-SCFS'!J38</f>
        <v>-48.79</v>
      </c>
      <c r="L331" s="62">
        <f>'Ace-SCFS'!K38</f>
        <v>-73.569999999999993</v>
      </c>
      <c r="M331" s="62">
        <f>'Ace-SCFS'!L38</f>
        <v>-144.43</v>
      </c>
      <c r="N331" s="62">
        <f>'Ace-SCFS'!M38</f>
        <v>-168.76</v>
      </c>
      <c r="O331" s="62">
        <f>'Ace-SCFS'!N38</f>
        <v>-148.77000000000001</v>
      </c>
      <c r="P331" s="62">
        <f>'Ace-SCFS'!O38</f>
        <v>-193.48</v>
      </c>
      <c r="Q331" s="62">
        <f>'Ace-SCFS'!P38</f>
        <v>-352.73</v>
      </c>
      <c r="R331" s="62">
        <f>'Ace-SCFS'!Q38</f>
        <v>-783.6</v>
      </c>
      <c r="S331" s="62">
        <f>'Ace-SCFS'!R38</f>
        <v>-291.42</v>
      </c>
      <c r="T331" s="62">
        <f>'Ace-SCFS'!S38</f>
        <v>0</v>
      </c>
    </row>
    <row r="332" spans="1:31" outlineLevel="1" x14ac:dyDescent="0.2">
      <c r="B332" s="47" t="s">
        <v>1780</v>
      </c>
      <c r="C332" s="37">
        <f t="shared" ref="C332:S332" si="218">C321</f>
        <v>12.31</v>
      </c>
      <c r="D332" s="37">
        <f t="shared" si="218"/>
        <v>15.78</v>
      </c>
      <c r="E332" s="37">
        <f t="shared" si="218"/>
        <v>8.5299999999999994</v>
      </c>
      <c r="F332" s="37">
        <f t="shared" si="218"/>
        <v>6.53</v>
      </c>
      <c r="G332" s="37">
        <f t="shared" si="218"/>
        <v>7.38</v>
      </c>
      <c r="H332" s="37">
        <f t="shared" si="218"/>
        <v>5.63</v>
      </c>
      <c r="I332" s="37">
        <f t="shared" si="218"/>
        <v>33.090000000000003</v>
      </c>
      <c r="J332" s="37">
        <f t="shared" si="218"/>
        <v>24.1</v>
      </c>
      <c r="K332" s="37">
        <f t="shared" si="218"/>
        <v>52.6</v>
      </c>
      <c r="L332" s="37">
        <f t="shared" si="218"/>
        <v>57</v>
      </c>
      <c r="M332" s="37">
        <f t="shared" si="218"/>
        <v>22.94</v>
      </c>
      <c r="N332" s="37">
        <f t="shared" si="218"/>
        <v>114.98</v>
      </c>
      <c r="O332" s="37">
        <f t="shared" si="218"/>
        <v>0</v>
      </c>
      <c r="P332" s="37">
        <f t="shared" si="218"/>
        <v>108</v>
      </c>
      <c r="Q332" s="37">
        <f t="shared" si="218"/>
        <v>5.45</v>
      </c>
      <c r="R332" s="37">
        <f t="shared" si="218"/>
        <v>5.77</v>
      </c>
      <c r="S332" s="37">
        <f t="shared" si="218"/>
        <v>2.02</v>
      </c>
    </row>
    <row r="333" spans="1:31" outlineLevel="1" x14ac:dyDescent="0.2">
      <c r="B333" s="46" t="s">
        <v>736</v>
      </c>
      <c r="C333" s="55"/>
      <c r="D333" s="34">
        <f>-D331/D332</f>
        <v>1.05893536121673</v>
      </c>
      <c r="E333" s="34">
        <f t="shared" ref="E333:S333" si="219">-E331/E332</f>
        <v>1.6846424384525205</v>
      </c>
      <c r="F333" s="34">
        <f t="shared" si="219"/>
        <v>1.5176110260336906</v>
      </c>
      <c r="G333" s="34">
        <f t="shared" si="219"/>
        <v>2.0799457994579944</v>
      </c>
      <c r="H333" s="34">
        <f t="shared" si="219"/>
        <v>2.7460035523978688</v>
      </c>
      <c r="I333" s="34">
        <f t="shared" si="219"/>
        <v>1.4028407373828951</v>
      </c>
      <c r="J333" s="34">
        <f t="shared" si="219"/>
        <v>-3.6929460580912864E-2</v>
      </c>
      <c r="K333" s="34">
        <f t="shared" si="219"/>
        <v>0.92756653992395433</v>
      </c>
      <c r="L333" s="34">
        <f t="shared" si="219"/>
        <v>1.2907017543859647</v>
      </c>
      <c r="M333" s="34">
        <f t="shared" si="219"/>
        <v>6.2959895379250215</v>
      </c>
      <c r="N333" s="34">
        <f t="shared" si="219"/>
        <v>1.4677335188728473</v>
      </c>
      <c r="O333" s="34" t="e">
        <f t="shared" si="219"/>
        <v>#DIV/0!</v>
      </c>
      <c r="P333" s="34">
        <f t="shared" si="219"/>
        <v>1.7914814814814815</v>
      </c>
      <c r="Q333" s="34">
        <f t="shared" si="219"/>
        <v>64.721100917431187</v>
      </c>
      <c r="R333" s="34">
        <f t="shared" si="219"/>
        <v>135.80589254766033</v>
      </c>
      <c r="S333" s="34">
        <f t="shared" si="219"/>
        <v>144.26732673267327</v>
      </c>
      <c r="Y333" s="43" t="e">
        <f>AVERAGE(D333:S333)</f>
        <v>#DIV/0!</v>
      </c>
      <c r="Z333" s="43" t="e">
        <f>MEDIAN(D333:S333)</f>
        <v>#DIV/0!</v>
      </c>
      <c r="AA333" s="43" t="e">
        <f>STDEV(D333:S333)</f>
        <v>#DIV/0!</v>
      </c>
      <c r="AB333" s="413" t="e">
        <f>AA333/Y333</f>
        <v>#DIV/0!</v>
      </c>
      <c r="AC333" s="43" t="e">
        <f>MAX(D333:S333)</f>
        <v>#DIV/0!</v>
      </c>
      <c r="AD333" s="43" t="e">
        <f>MIN(D333:S333)</f>
        <v>#DIV/0!</v>
      </c>
    </row>
    <row r="334" spans="1:31" outlineLevel="1" x14ac:dyDescent="0.2">
      <c r="A334" s="68"/>
      <c r="B334" s="68"/>
      <c r="C334" s="55"/>
      <c r="D334" s="34"/>
      <c r="E334" s="34"/>
      <c r="F334" s="34"/>
      <c r="G334" s="34"/>
      <c r="H334" s="34"/>
      <c r="I334" s="34"/>
      <c r="J334" s="34"/>
      <c r="K334" s="34"/>
      <c r="L334" s="34"/>
      <c r="M334" s="34"/>
      <c r="N334" s="34"/>
      <c r="O334" s="34"/>
      <c r="P334" s="34"/>
      <c r="Q334" s="34"/>
      <c r="R334" s="34"/>
      <c r="S334" s="34"/>
    </row>
    <row r="336" spans="1:31" s="38" customFormat="1" x14ac:dyDescent="0.2">
      <c r="A336" s="33" t="s">
        <v>798</v>
      </c>
      <c r="B336" s="33"/>
      <c r="C336" s="33"/>
      <c r="D336" s="33"/>
      <c r="E336" s="33"/>
      <c r="F336" s="33"/>
      <c r="G336" s="33"/>
      <c r="H336" s="33"/>
      <c r="I336" s="33"/>
      <c r="J336" s="33"/>
      <c r="K336" s="33"/>
      <c r="L336" s="33"/>
      <c r="M336" s="33"/>
      <c r="N336" s="33"/>
      <c r="O336" s="33"/>
      <c r="P336" s="33"/>
      <c r="Q336" s="33"/>
      <c r="R336" s="33"/>
      <c r="S336" s="33"/>
      <c r="W336" s="60" t="s">
        <v>1786</v>
      </c>
      <c r="Y336" s="33"/>
      <c r="Z336" s="33"/>
      <c r="AA336" s="33"/>
      <c r="AB336" s="33"/>
      <c r="AC336" s="33"/>
      <c r="AD336" s="33"/>
      <c r="AE336" s="33"/>
    </row>
    <row r="337" spans="1:31" outlineLevel="1" x14ac:dyDescent="0.2">
      <c r="A337" s="32"/>
      <c r="B337" s="32"/>
      <c r="C337" s="32"/>
      <c r="D337" s="32"/>
      <c r="E337" s="32"/>
      <c r="F337" s="32"/>
      <c r="G337" s="32"/>
      <c r="H337" s="32"/>
      <c r="I337" s="32"/>
      <c r="J337" s="32"/>
      <c r="K337" s="32"/>
      <c r="L337" s="32"/>
      <c r="M337" s="32"/>
      <c r="N337" s="32"/>
      <c r="O337" s="32"/>
      <c r="P337" s="32"/>
      <c r="Q337" s="32"/>
      <c r="R337" s="32"/>
      <c r="S337" s="32"/>
    </row>
    <row r="338" spans="1:31" outlineLevel="1" x14ac:dyDescent="0.2">
      <c r="A338" s="48" t="s">
        <v>799</v>
      </c>
      <c r="B338" s="48"/>
      <c r="C338" s="48"/>
      <c r="D338" s="48"/>
      <c r="E338" s="48"/>
      <c r="F338" s="48"/>
      <c r="G338" s="48"/>
      <c r="H338" s="48"/>
      <c r="I338" s="48"/>
      <c r="J338" s="48"/>
      <c r="K338" s="48"/>
      <c r="L338" s="48"/>
      <c r="M338" s="48"/>
      <c r="N338" s="48"/>
      <c r="O338" s="48"/>
      <c r="P338" s="48"/>
      <c r="Q338" s="48"/>
      <c r="R338" s="48"/>
      <c r="S338" s="48"/>
    </row>
    <row r="339" spans="1:31" outlineLevel="1" x14ac:dyDescent="0.2">
      <c r="B339" s="52" t="s">
        <v>802</v>
      </c>
      <c r="C339" s="37">
        <f>'Ace-SP&amp;L'!B193</f>
        <v>0</v>
      </c>
      <c r="D339" s="37">
        <f>'Ace-SP&amp;L'!C193</f>
        <v>0</v>
      </c>
      <c r="E339" s="37">
        <f>'Ace-SP&amp;L'!D193</f>
        <v>0</v>
      </c>
      <c r="F339" s="37">
        <f>'Ace-SP&amp;L'!E193</f>
        <v>0</v>
      </c>
      <c r="G339" s="37">
        <f>'Ace-SP&amp;L'!F193</f>
        <v>0</v>
      </c>
      <c r="H339" s="37">
        <f>'Ace-SP&amp;L'!G193</f>
        <v>0</v>
      </c>
      <c r="I339" s="37">
        <f>'Ace-SP&amp;L'!H193</f>
        <v>0</v>
      </c>
      <c r="J339" s="37">
        <f>'Ace-SP&amp;L'!I193</f>
        <v>0</v>
      </c>
      <c r="K339" s="37">
        <f>'Ace-SP&amp;L'!J193</f>
        <v>0</v>
      </c>
      <c r="L339" s="37">
        <f>'Ace-SP&amp;L'!K193</f>
        <v>0</v>
      </c>
      <c r="M339" s="37">
        <f>'Ace-SP&amp;L'!L193</f>
        <v>0</v>
      </c>
      <c r="N339" s="37">
        <f>'Ace-SP&amp;L'!M193</f>
        <v>0</v>
      </c>
      <c r="O339" s="37">
        <f>'Ace-SP&amp;L'!N193</f>
        <v>0</v>
      </c>
      <c r="P339" s="37">
        <f>'Ace-SP&amp;L'!O193</f>
        <v>0</v>
      </c>
      <c r="Q339" s="37">
        <f>'Ace-SP&amp;L'!P193</f>
        <v>0</v>
      </c>
      <c r="R339" s="37">
        <f>'Ace-SP&amp;L'!Q193</f>
        <v>0</v>
      </c>
      <c r="S339" s="37">
        <f>'Ace-SP&amp;L'!R193</f>
        <v>0</v>
      </c>
    </row>
    <row r="340" spans="1:31" outlineLevel="1" x14ac:dyDescent="0.2">
      <c r="B340" s="52" t="s">
        <v>801</v>
      </c>
      <c r="C340" s="37">
        <f>'Ace-SP&amp;L'!B191+'Ace-SP&amp;L'!B192</f>
        <v>168.64</v>
      </c>
      <c r="D340" s="37">
        <f>'Ace-SP&amp;L'!C191+'Ace-SP&amp;L'!C192</f>
        <v>231.41</v>
      </c>
      <c r="E340" s="37">
        <f>'Ace-SP&amp;L'!D191+'Ace-SP&amp;L'!D192</f>
        <v>259.36</v>
      </c>
      <c r="F340" s="37">
        <f>'Ace-SP&amp;L'!E191+'Ace-SP&amp;L'!E192</f>
        <v>305.70999999999998</v>
      </c>
      <c r="G340" s="37">
        <f>'Ace-SP&amp;L'!F191+'Ace-SP&amp;L'!F192</f>
        <v>461.29</v>
      </c>
      <c r="H340" s="37">
        <f>'Ace-SP&amp;L'!G191+'Ace-SP&amp;L'!G192</f>
        <v>628.92999999999995</v>
      </c>
      <c r="I340" s="37">
        <f>'Ace-SP&amp;L'!H191+'Ace-SP&amp;L'!H192</f>
        <v>1014.04</v>
      </c>
      <c r="J340" s="37">
        <f>'Ace-SP&amp;L'!I191+'Ace-SP&amp;L'!I192</f>
        <v>1265.29</v>
      </c>
      <c r="K340" s="37">
        <f>'Ace-SP&amp;L'!J191+'Ace-SP&amp;L'!J192</f>
        <v>898.65</v>
      </c>
      <c r="L340" s="37">
        <f>'Ace-SP&amp;L'!K191+'Ace-SP&amp;L'!K192</f>
        <v>1383.8</v>
      </c>
      <c r="M340" s="37">
        <f>'Ace-SP&amp;L'!L191+'Ace-SP&amp;L'!L192</f>
        <v>1697.4900000000002</v>
      </c>
      <c r="N340" s="37">
        <f>'Ace-SP&amp;L'!M191+'Ace-SP&amp;L'!M192</f>
        <v>516.54999999999995</v>
      </c>
      <c r="O340" s="37">
        <f>'Ace-SP&amp;L'!N191+'Ace-SP&amp;L'!N192</f>
        <v>-2828.52</v>
      </c>
      <c r="P340" s="37">
        <f>'Ace-SP&amp;L'!O191+'Ace-SP&amp;L'!O192</f>
        <v>-1474.13</v>
      </c>
      <c r="Q340" s="37">
        <f>'Ace-SP&amp;L'!P191+'Ace-SP&amp;L'!P192</f>
        <v>-1087.51</v>
      </c>
      <c r="R340" s="37">
        <f>'Ace-SP&amp;L'!Q191+'Ace-SP&amp;L'!Q192</f>
        <v>-22.84</v>
      </c>
      <c r="S340" s="37">
        <f>'Ace-SP&amp;L'!R191+'Ace-SP&amp;L'!R192</f>
        <v>-494.59</v>
      </c>
    </row>
    <row r="341" spans="1:31" outlineLevel="1" x14ac:dyDescent="0.2">
      <c r="B341" s="52" t="s">
        <v>736</v>
      </c>
      <c r="C341" s="34">
        <f>-C339/C340</f>
        <v>0</v>
      </c>
      <c r="D341" s="34">
        <f t="shared" ref="D341:S341" si="220">-D339/D340</f>
        <v>0</v>
      </c>
      <c r="E341" s="34">
        <f t="shared" si="220"/>
        <v>0</v>
      </c>
      <c r="F341" s="34">
        <f t="shared" si="220"/>
        <v>0</v>
      </c>
      <c r="G341" s="34">
        <f t="shared" si="220"/>
        <v>0</v>
      </c>
      <c r="H341" s="34">
        <f t="shared" si="220"/>
        <v>0</v>
      </c>
      <c r="I341" s="34">
        <f t="shared" si="220"/>
        <v>0</v>
      </c>
      <c r="J341" s="34">
        <f t="shared" si="220"/>
        <v>0</v>
      </c>
      <c r="K341" s="34">
        <f t="shared" si="220"/>
        <v>0</v>
      </c>
      <c r="L341" s="34">
        <f t="shared" si="220"/>
        <v>0</v>
      </c>
      <c r="M341" s="34">
        <f t="shared" si="220"/>
        <v>0</v>
      </c>
      <c r="N341" s="34">
        <f t="shared" si="220"/>
        <v>0</v>
      </c>
      <c r="O341" s="34">
        <f t="shared" si="220"/>
        <v>0</v>
      </c>
      <c r="P341" s="34">
        <f t="shared" si="220"/>
        <v>0</v>
      </c>
      <c r="Q341" s="34">
        <f t="shared" si="220"/>
        <v>0</v>
      </c>
      <c r="R341" s="34">
        <f t="shared" si="220"/>
        <v>0</v>
      </c>
      <c r="S341" s="34">
        <f t="shared" si="220"/>
        <v>0</v>
      </c>
      <c r="Y341" s="43">
        <f>AVERAGE(D341:S341)</f>
        <v>0</v>
      </c>
      <c r="Z341" s="43">
        <f>MEDIAN(D341:S341)</f>
        <v>0</v>
      </c>
      <c r="AA341" s="43">
        <f>STDEV(D341:S341)</f>
        <v>0</v>
      </c>
      <c r="AB341" s="413" t="e">
        <f>AA341/Y341</f>
        <v>#DIV/0!</v>
      </c>
      <c r="AC341" s="43">
        <f>MAX(D341:S341)</f>
        <v>0</v>
      </c>
      <c r="AD341" s="43">
        <f>MIN(D341:S341)</f>
        <v>0</v>
      </c>
    </row>
    <row r="342" spans="1:31" outlineLevel="1" x14ac:dyDescent="0.2">
      <c r="A342" s="87"/>
      <c r="B342" s="52"/>
      <c r="C342" s="34"/>
      <c r="D342" s="34"/>
      <c r="E342" s="34"/>
      <c r="F342" s="34"/>
      <c r="G342" s="34"/>
      <c r="H342" s="34"/>
      <c r="I342" s="34"/>
      <c r="J342" s="34"/>
      <c r="K342" s="34"/>
      <c r="L342" s="34"/>
      <c r="M342" s="34"/>
      <c r="N342" s="34"/>
      <c r="O342" s="34"/>
      <c r="P342" s="34"/>
      <c r="Q342" s="34"/>
      <c r="R342" s="34"/>
      <c r="S342" s="34"/>
    </row>
    <row r="343" spans="1:31" outlineLevel="1" x14ac:dyDescent="0.2">
      <c r="A343" s="48" t="s">
        <v>800</v>
      </c>
      <c r="B343" s="48"/>
      <c r="C343" s="48"/>
      <c r="D343" s="48"/>
      <c r="E343" s="48"/>
      <c r="F343" s="48"/>
      <c r="G343" s="48"/>
      <c r="H343" s="48"/>
      <c r="I343" s="48"/>
      <c r="J343" s="48"/>
      <c r="K343" s="48"/>
      <c r="L343" s="48"/>
      <c r="M343" s="48"/>
      <c r="N343" s="48"/>
      <c r="O343" s="48"/>
      <c r="P343" s="48"/>
      <c r="Q343" s="48"/>
      <c r="R343" s="48"/>
      <c r="S343" s="48"/>
    </row>
    <row r="344" spans="1:31" outlineLevel="1" x14ac:dyDescent="0.2">
      <c r="B344" s="52" t="s">
        <v>803</v>
      </c>
      <c r="C344" s="37">
        <f>'Ace-SP&amp;L'!B194</f>
        <v>0</v>
      </c>
      <c r="D344" s="37">
        <f>'Ace-SP&amp;L'!C194</f>
        <v>0</v>
      </c>
      <c r="E344" s="37">
        <f>'Ace-SP&amp;L'!D194</f>
        <v>0</v>
      </c>
      <c r="F344" s="37">
        <f>'Ace-SP&amp;L'!E194</f>
        <v>0</v>
      </c>
      <c r="G344" s="37">
        <f>'Ace-SP&amp;L'!F194</f>
        <v>0</v>
      </c>
      <c r="H344" s="37">
        <f>'Ace-SP&amp;L'!G194</f>
        <v>0</v>
      </c>
      <c r="I344" s="37">
        <f>'Ace-SP&amp;L'!H194</f>
        <v>0</v>
      </c>
      <c r="J344" s="37">
        <f>'Ace-SP&amp;L'!I194</f>
        <v>0</v>
      </c>
      <c r="K344" s="37">
        <f>'Ace-SP&amp;L'!J194</f>
        <v>0</v>
      </c>
      <c r="L344" s="37">
        <f>'Ace-SP&amp;L'!K194</f>
        <v>0</v>
      </c>
      <c r="M344" s="37">
        <f>'Ace-SP&amp;L'!L194</f>
        <v>0</v>
      </c>
      <c r="N344" s="37">
        <f>'Ace-SP&amp;L'!M194</f>
        <v>0</v>
      </c>
      <c r="O344" s="37">
        <f>'Ace-SP&amp;L'!N194</f>
        <v>0</v>
      </c>
      <c r="P344" s="37">
        <f>'Ace-SP&amp;L'!O194</f>
        <v>0</v>
      </c>
      <c r="Q344" s="37">
        <f>'Ace-SP&amp;L'!P194</f>
        <v>0</v>
      </c>
      <c r="R344" s="37">
        <f>'Ace-SP&amp;L'!Q194</f>
        <v>0</v>
      </c>
      <c r="S344" s="37">
        <f>'Ace-SP&amp;L'!R194</f>
        <v>0</v>
      </c>
    </row>
    <row r="345" spans="1:31" outlineLevel="1" x14ac:dyDescent="0.2">
      <c r="B345" s="52" t="s">
        <v>950</v>
      </c>
      <c r="C345" s="37">
        <f t="shared" ref="C345:R345" si="221">C340+C339</f>
        <v>168.64</v>
      </c>
      <c r="D345" s="37">
        <f t="shared" si="221"/>
        <v>231.41</v>
      </c>
      <c r="E345" s="37">
        <f t="shared" si="221"/>
        <v>259.36</v>
      </c>
      <c r="F345" s="37">
        <f t="shared" si="221"/>
        <v>305.70999999999998</v>
      </c>
      <c r="G345" s="37">
        <f t="shared" si="221"/>
        <v>461.29</v>
      </c>
      <c r="H345" s="37">
        <f t="shared" si="221"/>
        <v>628.92999999999995</v>
      </c>
      <c r="I345" s="37">
        <f t="shared" si="221"/>
        <v>1014.04</v>
      </c>
      <c r="J345" s="37">
        <f t="shared" si="221"/>
        <v>1265.29</v>
      </c>
      <c r="K345" s="37">
        <f t="shared" si="221"/>
        <v>898.65</v>
      </c>
      <c r="L345" s="37">
        <f t="shared" si="221"/>
        <v>1383.8</v>
      </c>
      <c r="M345" s="37">
        <f t="shared" si="221"/>
        <v>1697.4900000000002</v>
      </c>
      <c r="N345" s="37">
        <f t="shared" si="221"/>
        <v>516.54999999999995</v>
      </c>
      <c r="O345" s="37">
        <f t="shared" si="221"/>
        <v>-2828.52</v>
      </c>
      <c r="P345" s="37">
        <f t="shared" si="221"/>
        <v>-1474.13</v>
      </c>
      <c r="Q345" s="37">
        <f t="shared" si="221"/>
        <v>-1087.51</v>
      </c>
      <c r="R345" s="37">
        <f t="shared" si="221"/>
        <v>-22.84</v>
      </c>
      <c r="S345" s="37">
        <f>S340+S339</f>
        <v>-494.59</v>
      </c>
    </row>
    <row r="346" spans="1:31" outlineLevel="1" x14ac:dyDescent="0.2">
      <c r="B346" s="52" t="s">
        <v>736</v>
      </c>
      <c r="C346" s="34">
        <f>C344/C345</f>
        <v>0</v>
      </c>
      <c r="D346" s="34">
        <f t="shared" ref="D346:S346" si="222">D344/D345</f>
        <v>0</v>
      </c>
      <c r="E346" s="34">
        <f t="shared" si="222"/>
        <v>0</v>
      </c>
      <c r="F346" s="34">
        <f t="shared" si="222"/>
        <v>0</v>
      </c>
      <c r="G346" s="34">
        <f t="shared" si="222"/>
        <v>0</v>
      </c>
      <c r="H346" s="34">
        <f t="shared" si="222"/>
        <v>0</v>
      </c>
      <c r="I346" s="34">
        <f t="shared" si="222"/>
        <v>0</v>
      </c>
      <c r="J346" s="34">
        <f t="shared" si="222"/>
        <v>0</v>
      </c>
      <c r="K346" s="34">
        <f t="shared" si="222"/>
        <v>0</v>
      </c>
      <c r="L346" s="34">
        <f t="shared" si="222"/>
        <v>0</v>
      </c>
      <c r="M346" s="34">
        <f t="shared" si="222"/>
        <v>0</v>
      </c>
      <c r="N346" s="34">
        <f t="shared" si="222"/>
        <v>0</v>
      </c>
      <c r="O346" s="34">
        <f t="shared" si="222"/>
        <v>0</v>
      </c>
      <c r="P346" s="34">
        <f t="shared" si="222"/>
        <v>0</v>
      </c>
      <c r="Q346" s="34">
        <f t="shared" si="222"/>
        <v>0</v>
      </c>
      <c r="R346" s="34">
        <f t="shared" si="222"/>
        <v>0</v>
      </c>
      <c r="S346" s="34">
        <f t="shared" si="222"/>
        <v>0</v>
      </c>
      <c r="V346" s="60"/>
      <c r="W346" s="60"/>
      <c r="X346" s="60"/>
      <c r="Y346" s="43">
        <f>AVERAGE(D346:S346)</f>
        <v>0</v>
      </c>
      <c r="Z346" s="43">
        <f>MEDIAN(D346:S346)</f>
        <v>0</v>
      </c>
      <c r="AA346" s="43">
        <f>STDEV(D346:S346)</f>
        <v>0</v>
      </c>
      <c r="AB346" s="413" t="e">
        <f>AA346/Y346</f>
        <v>#DIV/0!</v>
      </c>
      <c r="AC346" s="43">
        <f>MAX(D346:S346)</f>
        <v>0</v>
      </c>
      <c r="AD346" s="43">
        <f>MIN(D346:S346)</f>
        <v>0</v>
      </c>
    </row>
    <row r="347" spans="1:31" outlineLevel="1" x14ac:dyDescent="0.2">
      <c r="A347" s="68"/>
      <c r="B347" s="52"/>
      <c r="C347" s="34"/>
      <c r="D347" s="34"/>
      <c r="E347" s="34"/>
      <c r="F347" s="34"/>
      <c r="G347" s="34"/>
      <c r="H347" s="34"/>
      <c r="I347" s="34"/>
      <c r="J347" s="34"/>
      <c r="K347" s="34"/>
      <c r="L347" s="34"/>
      <c r="M347" s="34"/>
      <c r="N347" s="34"/>
      <c r="O347" s="34"/>
      <c r="P347" s="34"/>
      <c r="Q347" s="34"/>
      <c r="R347" s="34"/>
      <c r="S347" s="34"/>
      <c r="V347" s="60"/>
      <c r="W347" s="60"/>
      <c r="X347" s="60"/>
    </row>
    <row r="348" spans="1:31" x14ac:dyDescent="0.2">
      <c r="V348" s="60"/>
      <c r="W348" s="60"/>
      <c r="X348" s="60"/>
    </row>
    <row r="349" spans="1:31" s="38" customFormat="1" x14ac:dyDescent="0.2">
      <c r="A349" s="33" t="s">
        <v>804</v>
      </c>
      <c r="B349" s="33"/>
      <c r="C349" s="33"/>
      <c r="D349" s="33"/>
      <c r="E349" s="33"/>
      <c r="F349" s="33"/>
      <c r="G349" s="33"/>
      <c r="H349" s="33"/>
      <c r="I349" s="33"/>
      <c r="J349" s="33"/>
      <c r="K349" s="33"/>
      <c r="L349" s="33"/>
      <c r="M349" s="33"/>
      <c r="N349" s="33"/>
      <c r="O349" s="33"/>
      <c r="P349" s="33"/>
      <c r="Q349" s="33"/>
      <c r="R349" s="33"/>
      <c r="S349" s="33"/>
      <c r="V349" s="60" t="s">
        <v>1785</v>
      </c>
      <c r="W349" s="60"/>
      <c r="X349" s="60"/>
      <c r="Y349" s="33"/>
      <c r="Z349" s="33"/>
      <c r="AA349" s="33"/>
      <c r="AB349" s="33"/>
      <c r="AC349" s="33"/>
      <c r="AD349" s="33"/>
      <c r="AE349" s="33"/>
    </row>
    <row r="350" spans="1:31" outlineLevel="1" x14ac:dyDescent="0.2">
      <c r="A350" s="32"/>
      <c r="V350" s="60"/>
      <c r="W350" s="60"/>
      <c r="X350" s="60"/>
    </row>
    <row r="351" spans="1:31" outlineLevel="1" x14ac:dyDescent="0.2">
      <c r="A351" s="68"/>
      <c r="B351" s="68"/>
      <c r="C351" s="68"/>
      <c r="D351" s="68"/>
      <c r="E351" s="68"/>
      <c r="F351" s="68"/>
      <c r="G351" s="68"/>
      <c r="H351" s="68"/>
      <c r="I351" s="68"/>
      <c r="J351" s="68"/>
      <c r="K351" s="68"/>
      <c r="L351" s="68"/>
      <c r="M351" s="68"/>
      <c r="N351" s="68"/>
      <c r="O351" s="68"/>
      <c r="P351" s="68"/>
      <c r="Q351" s="68"/>
      <c r="R351" s="68"/>
      <c r="S351" s="68"/>
      <c r="V351" s="60"/>
      <c r="W351" s="60"/>
      <c r="X351" s="60"/>
    </row>
    <row r="352" spans="1:31" x14ac:dyDescent="0.2">
      <c r="V352" s="60"/>
      <c r="W352" s="60"/>
      <c r="X352" s="60"/>
    </row>
    <row r="353" spans="1:31" s="38" customFormat="1" x14ac:dyDescent="0.2">
      <c r="A353" s="33" t="s">
        <v>809</v>
      </c>
      <c r="B353" s="33"/>
      <c r="C353" s="33"/>
      <c r="D353" s="33"/>
      <c r="E353" s="33"/>
      <c r="F353" s="33"/>
      <c r="G353" s="33"/>
      <c r="H353" s="33"/>
      <c r="I353" s="33"/>
      <c r="J353" s="33"/>
      <c r="K353" s="33"/>
      <c r="L353" s="33"/>
      <c r="M353" s="33"/>
      <c r="N353" s="33"/>
      <c r="O353" s="33"/>
      <c r="P353" s="33"/>
      <c r="Q353" s="33"/>
      <c r="R353" s="33"/>
      <c r="S353" s="33"/>
      <c r="U353" s="38" t="s">
        <v>1795</v>
      </c>
      <c r="V353" s="60" t="s">
        <v>1802</v>
      </c>
      <c r="W353" s="60"/>
      <c r="X353" s="60"/>
      <c r="Y353" s="33"/>
      <c r="Z353" s="33"/>
      <c r="AA353" s="33"/>
      <c r="AB353" s="33"/>
      <c r="AC353" s="33"/>
      <c r="AD353" s="33"/>
      <c r="AE353" s="33"/>
    </row>
    <row r="354" spans="1:31" s="38" customFormat="1" outlineLevel="1" x14ac:dyDescent="0.2">
      <c r="C354" s="303"/>
      <c r="D354" s="303"/>
      <c r="E354" s="303"/>
      <c r="F354" s="303"/>
      <c r="G354" s="303"/>
      <c r="H354" s="303"/>
      <c r="I354" s="303"/>
      <c r="J354" s="303"/>
      <c r="K354" s="303"/>
      <c r="L354" s="303"/>
      <c r="M354" s="303"/>
      <c r="N354" s="303"/>
      <c r="O354" s="303"/>
      <c r="P354" s="303"/>
      <c r="Q354" s="303"/>
      <c r="R354" s="303"/>
      <c r="S354" s="303"/>
      <c r="U354" s="38" t="s">
        <v>1796</v>
      </c>
      <c r="V354" s="60"/>
      <c r="W354" s="60"/>
      <c r="X354" s="60"/>
    </row>
    <row r="355" spans="1:31" s="38" customFormat="1" outlineLevel="1" x14ac:dyDescent="0.2">
      <c r="A355" s="38" t="s">
        <v>1787</v>
      </c>
      <c r="C355" s="301"/>
      <c r="D355" s="301"/>
      <c r="E355" s="301"/>
      <c r="F355" s="301"/>
      <c r="G355" s="301"/>
      <c r="H355" s="301"/>
      <c r="I355" s="301"/>
      <c r="J355" s="301"/>
      <c r="K355" s="301"/>
      <c r="L355" s="301"/>
      <c r="M355" s="301"/>
      <c r="N355" s="301"/>
      <c r="O355" s="301"/>
      <c r="P355" s="301"/>
      <c r="Q355" s="301"/>
      <c r="R355" s="301"/>
      <c r="S355" s="301"/>
      <c r="V355" s="60"/>
      <c r="W355" s="60"/>
      <c r="X355" s="60"/>
    </row>
    <row r="356" spans="1:31" s="38" customFormat="1" outlineLevel="1" x14ac:dyDescent="0.2">
      <c r="B356" s="46" t="s">
        <v>2393</v>
      </c>
      <c r="C356" s="302">
        <f>C30-C91</f>
        <v>346.03999999999996</v>
      </c>
      <c r="D356" s="302">
        <f t="shared" ref="D356:S356" si="223">D30-D91</f>
        <v>424.10999999999996</v>
      </c>
      <c r="E356" s="302">
        <f t="shared" si="223"/>
        <v>499.0499999999999</v>
      </c>
      <c r="F356" s="302">
        <f t="shared" si="223"/>
        <v>527.57000000000005</v>
      </c>
      <c r="G356" s="302">
        <f t="shared" si="223"/>
        <v>670.34000000000026</v>
      </c>
      <c r="H356" s="302">
        <f t="shared" si="223"/>
        <v>854.99</v>
      </c>
      <c r="I356" s="302">
        <f t="shared" si="223"/>
        <v>1393.9700000000003</v>
      </c>
      <c r="J356" s="302">
        <f t="shared" si="223"/>
        <v>1694.7800000000002</v>
      </c>
      <c r="K356" s="302">
        <f t="shared" si="223"/>
        <v>1399.13</v>
      </c>
      <c r="L356" s="302">
        <f t="shared" si="223"/>
        <v>1984.5300000000002</v>
      </c>
      <c r="M356" s="302">
        <f t="shared" si="223"/>
        <v>2657.94</v>
      </c>
      <c r="N356" s="302">
        <f t="shared" si="223"/>
        <v>1146.0099999999998</v>
      </c>
      <c r="O356" s="302">
        <f t="shared" si="223"/>
        <v>1304.1999999999998</v>
      </c>
      <c r="P356" s="302">
        <f t="shared" si="223"/>
        <v>3394.7699999999995</v>
      </c>
      <c r="Q356" s="302">
        <f t="shared" si="223"/>
        <v>3516.2200000000003</v>
      </c>
      <c r="R356" s="302">
        <f t="shared" si="223"/>
        <v>3169.38</v>
      </c>
      <c r="S356" s="302">
        <f t="shared" si="223"/>
        <v>3186.7199999999993</v>
      </c>
      <c r="V356" s="60"/>
      <c r="W356" s="60"/>
      <c r="X356" s="60"/>
      <c r="Y356" s="413"/>
      <c r="Z356" s="413"/>
      <c r="AA356" s="413"/>
      <c r="AB356" s="413"/>
      <c r="AC356" s="413"/>
      <c r="AD356" s="413"/>
    </row>
    <row r="357" spans="1:31" s="38" customFormat="1" outlineLevel="1" x14ac:dyDescent="0.2">
      <c r="B357" s="46" t="s">
        <v>807</v>
      </c>
      <c r="C357" s="302">
        <f>'Ace-SP&amp;L'!B25-'Ace-SP&amp;L'!B134</f>
        <v>198.83999999999997</v>
      </c>
      <c r="D357" s="302">
        <f>'Ace-SP&amp;L'!C25-'Ace-SP&amp;L'!C134</f>
        <v>263.41999999999996</v>
      </c>
      <c r="E357" s="302">
        <f>'Ace-SP&amp;L'!D25-'Ace-SP&amp;L'!D134</f>
        <v>297.7399999999999</v>
      </c>
      <c r="F357" s="302">
        <f>'Ace-SP&amp;L'!E25-'Ace-SP&amp;L'!E134</f>
        <v>312.97000000000003</v>
      </c>
      <c r="G357" s="302">
        <f>'Ace-SP&amp;L'!F25-'Ace-SP&amp;L'!F134</f>
        <v>402.80000000000018</v>
      </c>
      <c r="H357" s="302">
        <f>'Ace-SP&amp;L'!G25-'Ace-SP&amp;L'!G134</f>
        <v>525.9699999999998</v>
      </c>
      <c r="I357" s="302">
        <f>'Ace-SP&amp;L'!H25-'Ace-SP&amp;L'!H134</f>
        <v>980.69</v>
      </c>
      <c r="J357" s="302">
        <f>'Ace-SP&amp;L'!I25-'Ace-SP&amp;L'!I134</f>
        <v>1172.1500000000001</v>
      </c>
      <c r="K357" s="302">
        <f>'Ace-SP&amp;L'!J25-'Ace-SP&amp;L'!J134</f>
        <v>895.19000000000028</v>
      </c>
      <c r="L357" s="302">
        <f>'Ace-SP&amp;L'!K25-'Ace-SP&amp;L'!K134</f>
        <v>1303.7800000000002</v>
      </c>
      <c r="M357" s="302">
        <f>'Ace-SP&amp;L'!L25-'Ace-SP&amp;L'!L134</f>
        <v>1737.3600000000001</v>
      </c>
      <c r="N357" s="302">
        <f>'Ace-SP&amp;L'!M25-'Ace-SP&amp;L'!M134</f>
        <v>478.53999999999996</v>
      </c>
      <c r="O357" s="302">
        <f>'Ace-SP&amp;L'!N25-'Ace-SP&amp;L'!N134</f>
        <v>-50.590000000000146</v>
      </c>
      <c r="P357" s="302">
        <f>'Ace-SP&amp;L'!O25-'Ace-SP&amp;L'!O134</f>
        <v>-664.82000000000062</v>
      </c>
      <c r="Q357" s="302">
        <f>'Ace-SP&amp;L'!P25-'Ace-SP&amp;L'!P134</f>
        <v>-418.67000000000007</v>
      </c>
      <c r="R357" s="302">
        <f>'Ace-SP&amp;L'!Q25-'Ace-SP&amp;L'!Q134</f>
        <v>-60.649999999999636</v>
      </c>
      <c r="S357" s="302">
        <f>'Ace-SP&amp;L'!R25-'Ace-SP&amp;L'!R134</f>
        <v>1.4200000000000728</v>
      </c>
      <c r="V357" s="60"/>
      <c r="W357" s="60"/>
      <c r="X357" s="60"/>
    </row>
    <row r="358" spans="1:31" s="38" customFormat="1" outlineLevel="1" x14ac:dyDescent="0.2">
      <c r="B358" s="46" t="s">
        <v>1701</v>
      </c>
      <c r="C358" s="302">
        <f>'Ace-SP&amp;L'!B25-'Ace-SP&amp;L'!B134-'Ace-SP&amp;L'!B174</f>
        <v>181.45999999999998</v>
      </c>
      <c r="D358" s="302">
        <f>'Ace-SP&amp;L'!C25-'Ace-SP&amp;L'!C134-'Ace-SP&amp;L'!C174</f>
        <v>244.27999999999997</v>
      </c>
      <c r="E358" s="302">
        <f>'Ace-SP&amp;L'!D25-'Ace-SP&amp;L'!D134-'Ace-SP&amp;L'!D174</f>
        <v>274.18999999999988</v>
      </c>
      <c r="F358" s="302">
        <f>'Ace-SP&amp;L'!E25-'Ace-SP&amp;L'!E134-'Ace-SP&amp;L'!E174</f>
        <v>280.14000000000004</v>
      </c>
      <c r="G358" s="302">
        <f>'Ace-SP&amp;L'!F25-'Ace-SP&amp;L'!F134-'Ace-SP&amp;L'!F174</f>
        <v>362.07000000000016</v>
      </c>
      <c r="H358" s="302">
        <f>'Ace-SP&amp;L'!G25-'Ace-SP&amp;L'!G134-'Ace-SP&amp;L'!G174</f>
        <v>479.69999999999982</v>
      </c>
      <c r="I358" s="302">
        <f>'Ace-SP&amp;L'!H25-'Ace-SP&amp;L'!H134-'Ace-SP&amp;L'!H174</f>
        <v>924.58</v>
      </c>
      <c r="J358" s="302">
        <f>'Ace-SP&amp;L'!I25-'Ace-SP&amp;L'!I134-'Ace-SP&amp;L'!I174</f>
        <v>1113.2900000000002</v>
      </c>
      <c r="K358" s="302">
        <f>'Ace-SP&amp;L'!J25-'Ace-SP&amp;L'!J134-'Ace-SP&amp;L'!J174</f>
        <v>825.72000000000025</v>
      </c>
      <c r="L358" s="302">
        <f>'Ace-SP&amp;L'!K25-'Ace-SP&amp;L'!K134-'Ace-SP&amp;L'!K174</f>
        <v>1239.5500000000002</v>
      </c>
      <c r="M358" s="302">
        <f>'Ace-SP&amp;L'!L25-'Ace-SP&amp;L'!L134-'Ace-SP&amp;L'!L174</f>
        <v>1661.64</v>
      </c>
      <c r="N358" s="302">
        <f>'Ace-SP&amp;L'!M25-'Ace-SP&amp;L'!M134-'Ace-SP&amp;L'!M174</f>
        <v>392.71999999999997</v>
      </c>
      <c r="O358" s="302">
        <f>'Ace-SP&amp;L'!N25-'Ace-SP&amp;L'!N134-'Ace-SP&amp;L'!N174</f>
        <v>-152.53000000000014</v>
      </c>
      <c r="P358" s="302">
        <f>'Ace-SP&amp;L'!O25-'Ace-SP&amp;L'!O134-'Ace-SP&amp;L'!O174</f>
        <v>-1325.5000000000005</v>
      </c>
      <c r="Q358" s="302">
        <f>'Ace-SP&amp;L'!P25-'Ace-SP&amp;L'!P134-'Ace-SP&amp;L'!P174</f>
        <v>-882.92000000000007</v>
      </c>
      <c r="R358" s="302">
        <f>'Ace-SP&amp;L'!Q25-'Ace-SP&amp;L'!Q134-'Ace-SP&amp;L'!Q174</f>
        <v>-482.92999999999961</v>
      </c>
      <c r="S358" s="302">
        <f>'Ace-SP&amp;L'!R25-'Ace-SP&amp;L'!R134-'Ace-SP&amp;L'!R174</f>
        <v>-430.80999999999995</v>
      </c>
      <c r="V358" s="60"/>
      <c r="W358" s="60"/>
      <c r="X358" s="60"/>
    </row>
    <row r="359" spans="1:31" s="38" customFormat="1" outlineLevel="1" x14ac:dyDescent="0.2">
      <c r="B359" s="46" t="s">
        <v>1788</v>
      </c>
      <c r="C359" s="302">
        <f>C358+'Ace-SP&amp;L'!B136</f>
        <v>190.89</v>
      </c>
      <c r="D359" s="302">
        <f>D358+'Ace-SP&amp;L'!C136</f>
        <v>253.76999999999998</v>
      </c>
      <c r="E359" s="302">
        <f>E358+'Ace-SP&amp;L'!D136</f>
        <v>297.62999999999988</v>
      </c>
      <c r="F359" s="302">
        <f>F358+'Ace-SP&amp;L'!E136</f>
        <v>334.95000000000005</v>
      </c>
      <c r="G359" s="302">
        <f>G358+'Ace-SP&amp;L'!F136</f>
        <v>499.9100000000002</v>
      </c>
      <c r="H359" s="302">
        <f>H358+'Ace-SP&amp;L'!G136</f>
        <v>649.3399999999998</v>
      </c>
      <c r="I359" s="302">
        <f>I358+'Ace-SP&amp;L'!H136</f>
        <v>1057.26</v>
      </c>
      <c r="J359" s="302">
        <f>J358+'Ace-SP&amp;L'!I136</f>
        <v>1298.1800000000003</v>
      </c>
      <c r="K359" s="302">
        <f>K358+'Ace-SP&amp;L'!J136</f>
        <v>949.60000000000025</v>
      </c>
      <c r="L359" s="302">
        <f>L358+'Ace-SP&amp;L'!K136</f>
        <v>1454.5700000000002</v>
      </c>
      <c r="M359" s="302">
        <f>M358+'Ace-SP&amp;L'!L136</f>
        <v>2026.18</v>
      </c>
      <c r="N359" s="302">
        <f>N358+'Ace-SP&amp;L'!M136</f>
        <v>663.47</v>
      </c>
      <c r="O359" s="302">
        <f>O358+'Ace-SP&amp;L'!N136</f>
        <v>92.889999999999844</v>
      </c>
      <c r="P359" s="302">
        <f>P358+'Ace-SP&amp;L'!O136</f>
        <v>-1007.7200000000005</v>
      </c>
      <c r="Q359" s="302">
        <f>Q358+'Ace-SP&amp;L'!P136</f>
        <v>-437.8300000000001</v>
      </c>
      <c r="R359" s="302">
        <f>R358+'Ace-SP&amp;L'!Q136</f>
        <v>206.77000000000044</v>
      </c>
      <c r="S359" s="302">
        <f>S358+'Ace-SP&amp;L'!R136</f>
        <v>818.83000000000015</v>
      </c>
      <c r="V359" s="60"/>
      <c r="W359" s="60"/>
      <c r="X359" s="60"/>
    </row>
    <row r="360" spans="1:31" s="38" customFormat="1" outlineLevel="1" x14ac:dyDescent="0.2">
      <c r="B360" s="46" t="s">
        <v>1790</v>
      </c>
      <c r="C360" s="302">
        <f>'Ace-SP&amp;L'!B175</f>
        <v>187.28</v>
      </c>
      <c r="D360" s="302">
        <f>'Ace-SP&amp;L'!C175</f>
        <v>252.83</v>
      </c>
      <c r="E360" s="302">
        <f>'Ace-SP&amp;L'!D175</f>
        <v>294.01</v>
      </c>
      <c r="F360" s="302">
        <f>'Ace-SP&amp;L'!E175</f>
        <v>323.48</v>
      </c>
      <c r="G360" s="302">
        <f>'Ace-SP&amp;L'!F175</f>
        <v>488.68</v>
      </c>
      <c r="H360" s="302">
        <f>'Ace-SP&amp;L'!G175</f>
        <v>640.54</v>
      </c>
      <c r="I360" s="302">
        <f>'Ace-SP&amp;L'!H175</f>
        <v>1052.2</v>
      </c>
      <c r="J360" s="302">
        <f>'Ace-SP&amp;L'!I175</f>
        <v>1295.4100000000001</v>
      </c>
      <c r="K360" s="302">
        <f>'Ace-SP&amp;L'!J175</f>
        <v>949.16</v>
      </c>
      <c r="L360" s="302">
        <f>'Ace-SP&amp;L'!K175</f>
        <v>1453.98</v>
      </c>
      <c r="M360" s="302">
        <f>'Ace-SP&amp;L'!L175</f>
        <v>2025.75</v>
      </c>
      <c r="N360" s="302">
        <f>'Ace-SP&amp;L'!M175</f>
        <v>663.03</v>
      </c>
      <c r="O360" s="302">
        <f>'Ace-SP&amp;L'!N175</f>
        <v>74.510000000000005</v>
      </c>
      <c r="P360" s="302">
        <f>'Ace-SP&amp;L'!O175</f>
        <v>-1558.97</v>
      </c>
      <c r="Q360" s="302">
        <f>'Ace-SP&amp;L'!P175</f>
        <v>-1011.93</v>
      </c>
      <c r="R360" s="302">
        <f>'Ace-SP&amp;L'!Q175</f>
        <v>-16.8</v>
      </c>
      <c r="S360" s="302">
        <f>'Ace-SP&amp;L'!R175</f>
        <v>430.52</v>
      </c>
      <c r="V360" s="60"/>
      <c r="W360" s="60"/>
      <c r="X360" s="60"/>
    </row>
    <row r="361" spans="1:31" s="38" customFormat="1" outlineLevel="1" x14ac:dyDescent="0.2">
      <c r="B361" s="46" t="s">
        <v>1789</v>
      </c>
      <c r="C361" s="302">
        <f>'Ace-SP&amp;L'!B184</f>
        <v>184.64</v>
      </c>
      <c r="D361" s="302">
        <f>'Ace-SP&amp;L'!C184</f>
        <v>252.83</v>
      </c>
      <c r="E361" s="302">
        <f>'Ace-SP&amp;L'!D184</f>
        <v>294.01</v>
      </c>
      <c r="F361" s="302">
        <f>'Ace-SP&amp;L'!E184</f>
        <v>323.48</v>
      </c>
      <c r="G361" s="302">
        <f>'Ace-SP&amp;L'!F184</f>
        <v>488.68</v>
      </c>
      <c r="H361" s="302">
        <f>'Ace-SP&amp;L'!G184</f>
        <v>640.54</v>
      </c>
      <c r="I361" s="302">
        <f>'Ace-SP&amp;L'!H184</f>
        <v>1052.2</v>
      </c>
      <c r="J361" s="302">
        <f>'Ace-SP&amp;L'!I184</f>
        <v>1295.4100000000001</v>
      </c>
      <c r="K361" s="302">
        <f>'Ace-SP&amp;L'!J184</f>
        <v>949.16</v>
      </c>
      <c r="L361" s="302">
        <f>'Ace-SP&amp;L'!K184</f>
        <v>1453.98</v>
      </c>
      <c r="M361" s="302">
        <f>'Ace-SP&amp;L'!L184</f>
        <v>1725.83</v>
      </c>
      <c r="N361" s="302">
        <f>'Ace-SP&amp;L'!M184</f>
        <v>663.03</v>
      </c>
      <c r="O361" s="302">
        <f>'Ace-SP&amp;L'!N184</f>
        <v>-2801.09</v>
      </c>
      <c r="P361" s="302">
        <f>'Ace-SP&amp;L'!O184</f>
        <v>-1558.97</v>
      </c>
      <c r="Q361" s="302">
        <f>'Ace-SP&amp;L'!P184</f>
        <v>-1082.06</v>
      </c>
      <c r="R361" s="302">
        <f>'Ace-SP&amp;L'!Q184</f>
        <v>-16.8</v>
      </c>
      <c r="S361" s="302">
        <f>'Ace-SP&amp;L'!R184</f>
        <v>-519.98</v>
      </c>
      <c r="V361" s="60"/>
      <c r="W361" s="60"/>
      <c r="X361" s="60"/>
    </row>
    <row r="362" spans="1:31" s="38" customFormat="1" outlineLevel="1" x14ac:dyDescent="0.2">
      <c r="B362" s="46" t="s">
        <v>1797</v>
      </c>
      <c r="C362" s="302">
        <f>'Ace-SP&amp;L'!B191</f>
        <v>168.64</v>
      </c>
      <c r="D362" s="302">
        <f>'Ace-SP&amp;L'!C191</f>
        <v>231.41</v>
      </c>
      <c r="E362" s="302">
        <f>'Ace-SP&amp;L'!D191</f>
        <v>259.36</v>
      </c>
      <c r="F362" s="302">
        <f>'Ace-SP&amp;L'!E191</f>
        <v>305.70999999999998</v>
      </c>
      <c r="G362" s="302">
        <f>'Ace-SP&amp;L'!F191</f>
        <v>461.29</v>
      </c>
      <c r="H362" s="302">
        <f>'Ace-SP&amp;L'!G191</f>
        <v>628.92999999999995</v>
      </c>
      <c r="I362" s="302">
        <f>'Ace-SP&amp;L'!H191</f>
        <v>1014.04</v>
      </c>
      <c r="J362" s="302">
        <f>'Ace-SP&amp;L'!I191</f>
        <v>1265.29</v>
      </c>
      <c r="K362" s="302">
        <f>'Ace-SP&amp;L'!J191</f>
        <v>898.65</v>
      </c>
      <c r="L362" s="302">
        <f>'Ace-SP&amp;L'!K191</f>
        <v>1383.8</v>
      </c>
      <c r="M362" s="302">
        <f>'Ace-SP&amp;L'!L191</f>
        <v>1697.4900000000002</v>
      </c>
      <c r="N362" s="302">
        <f>'Ace-SP&amp;L'!M191</f>
        <v>516.54999999999995</v>
      </c>
      <c r="O362" s="302">
        <f>'Ace-SP&amp;L'!N191</f>
        <v>-2828.52</v>
      </c>
      <c r="P362" s="302">
        <f>'Ace-SP&amp;L'!O191</f>
        <v>-1474.13</v>
      </c>
      <c r="Q362" s="302">
        <f>'Ace-SP&amp;L'!P191</f>
        <v>-1087.51</v>
      </c>
      <c r="R362" s="302">
        <f>'Ace-SP&amp;L'!Q191</f>
        <v>-22.84</v>
      </c>
      <c r="S362" s="302">
        <f>'Ace-SP&amp;L'!R191</f>
        <v>-494.59</v>
      </c>
      <c r="V362" s="60"/>
      <c r="W362" s="60"/>
      <c r="X362" s="60"/>
    </row>
    <row r="363" spans="1:31" s="38" customFormat="1" outlineLevel="1" x14ac:dyDescent="0.2">
      <c r="B363" s="46" t="s">
        <v>1791</v>
      </c>
      <c r="C363" s="302">
        <f>C362+'Ace-SP&amp;L'!B192</f>
        <v>168.64</v>
      </c>
      <c r="D363" s="302">
        <f>D362+'Ace-SP&amp;L'!C192</f>
        <v>231.41</v>
      </c>
      <c r="E363" s="302">
        <f>E362+'Ace-SP&amp;L'!D192</f>
        <v>259.36</v>
      </c>
      <c r="F363" s="302">
        <f>F362+'Ace-SP&amp;L'!E192</f>
        <v>305.70999999999998</v>
      </c>
      <c r="G363" s="302">
        <f>G362+'Ace-SP&amp;L'!F192</f>
        <v>461.29</v>
      </c>
      <c r="H363" s="302">
        <f>H362+'Ace-SP&amp;L'!G192</f>
        <v>628.92999999999995</v>
      </c>
      <c r="I363" s="302">
        <f>I362+'Ace-SP&amp;L'!H192</f>
        <v>1014.04</v>
      </c>
      <c r="J363" s="302">
        <f>J362+'Ace-SP&amp;L'!I192</f>
        <v>1265.29</v>
      </c>
      <c r="K363" s="302">
        <f>K362+'Ace-SP&amp;L'!J192</f>
        <v>898.65</v>
      </c>
      <c r="L363" s="302">
        <f>L362+'Ace-SP&amp;L'!K192</f>
        <v>1383.8</v>
      </c>
      <c r="M363" s="302">
        <f>M362+'Ace-SP&amp;L'!L192</f>
        <v>1697.4900000000002</v>
      </c>
      <c r="N363" s="302">
        <f>N362+'Ace-SP&amp;L'!M192</f>
        <v>516.54999999999995</v>
      </c>
      <c r="O363" s="302">
        <f>O362+'Ace-SP&amp;L'!N192</f>
        <v>-2828.52</v>
      </c>
      <c r="P363" s="302">
        <f>P362+'Ace-SP&amp;L'!O192</f>
        <v>-1474.13</v>
      </c>
      <c r="Q363" s="302">
        <f>Q362+'Ace-SP&amp;L'!P192</f>
        <v>-1087.51</v>
      </c>
      <c r="R363" s="302">
        <f>R362+'Ace-SP&amp;L'!Q192</f>
        <v>-22.84</v>
      </c>
      <c r="S363" s="302">
        <f>S362+'Ace-SP&amp;L'!R192</f>
        <v>-494.59</v>
      </c>
      <c r="V363" s="60"/>
      <c r="W363" s="60"/>
      <c r="X363" s="60"/>
    </row>
    <row r="364" spans="1:31" s="38" customFormat="1" outlineLevel="1" x14ac:dyDescent="0.2">
      <c r="B364" s="46" t="s">
        <v>1792</v>
      </c>
      <c r="C364" s="302">
        <f>C363+'Ace-SP&amp;L'!B193</f>
        <v>168.64</v>
      </c>
      <c r="D364" s="302">
        <f>D363+'Ace-SP&amp;L'!C193</f>
        <v>231.41</v>
      </c>
      <c r="E364" s="302">
        <f>E363+'Ace-SP&amp;L'!D193</f>
        <v>259.36</v>
      </c>
      <c r="F364" s="302">
        <f>F363+'Ace-SP&amp;L'!E193</f>
        <v>305.70999999999998</v>
      </c>
      <c r="G364" s="302">
        <f>G363+'Ace-SP&amp;L'!F193</f>
        <v>461.29</v>
      </c>
      <c r="H364" s="302">
        <f>H363+'Ace-SP&amp;L'!G193</f>
        <v>628.92999999999995</v>
      </c>
      <c r="I364" s="302">
        <f>I363+'Ace-SP&amp;L'!H193</f>
        <v>1014.04</v>
      </c>
      <c r="J364" s="302">
        <f>J363+'Ace-SP&amp;L'!I193</f>
        <v>1265.29</v>
      </c>
      <c r="K364" s="302">
        <f>K363+'Ace-SP&amp;L'!J193</f>
        <v>898.65</v>
      </c>
      <c r="L364" s="302">
        <f>L363+'Ace-SP&amp;L'!K193</f>
        <v>1383.8</v>
      </c>
      <c r="M364" s="302">
        <f>M363+'Ace-SP&amp;L'!L193</f>
        <v>1697.4900000000002</v>
      </c>
      <c r="N364" s="302">
        <f>N363+'Ace-SP&amp;L'!M193</f>
        <v>516.54999999999995</v>
      </c>
      <c r="O364" s="302">
        <f>O363+'Ace-SP&amp;L'!N193</f>
        <v>-2828.52</v>
      </c>
      <c r="P364" s="302">
        <f>P363+'Ace-SP&amp;L'!O193</f>
        <v>-1474.13</v>
      </c>
      <c r="Q364" s="302">
        <f>Q363+'Ace-SP&amp;L'!P193</f>
        <v>-1087.51</v>
      </c>
      <c r="R364" s="302">
        <f>R363+'Ace-SP&amp;L'!Q193</f>
        <v>-22.84</v>
      </c>
      <c r="S364" s="302">
        <f>S363+'Ace-SP&amp;L'!R193</f>
        <v>-494.59</v>
      </c>
      <c r="V364" s="60"/>
      <c r="W364" s="60"/>
      <c r="X364" s="60"/>
    </row>
    <row r="365" spans="1:31" s="38" customFormat="1" outlineLevel="1" x14ac:dyDescent="0.2">
      <c r="B365" s="46" t="s">
        <v>1794</v>
      </c>
      <c r="C365" s="302">
        <f>C363+'Ace-SP&amp;L'!B194</f>
        <v>168.64</v>
      </c>
      <c r="D365" s="302">
        <f>D363+'Ace-SP&amp;L'!C194</f>
        <v>231.41</v>
      </c>
      <c r="E365" s="302">
        <f>E363+'Ace-SP&amp;L'!D194</f>
        <v>259.36</v>
      </c>
      <c r="F365" s="302">
        <f>F363+'Ace-SP&amp;L'!E194</f>
        <v>305.70999999999998</v>
      </c>
      <c r="G365" s="302">
        <f>G363+'Ace-SP&amp;L'!F194</f>
        <v>461.29</v>
      </c>
      <c r="H365" s="302">
        <f>H363+'Ace-SP&amp;L'!G194</f>
        <v>628.92999999999995</v>
      </c>
      <c r="I365" s="302">
        <f>I363+'Ace-SP&amp;L'!H194</f>
        <v>1014.04</v>
      </c>
      <c r="J365" s="302">
        <f>J363+'Ace-SP&amp;L'!I194</f>
        <v>1265.29</v>
      </c>
      <c r="K365" s="302">
        <f>K363+'Ace-SP&amp;L'!J194</f>
        <v>898.65</v>
      </c>
      <c r="L365" s="302">
        <f>L363+'Ace-SP&amp;L'!K194</f>
        <v>1383.8</v>
      </c>
      <c r="M365" s="302">
        <f>M363+'Ace-SP&amp;L'!L194</f>
        <v>1697.4900000000002</v>
      </c>
      <c r="N365" s="302">
        <f>N363+'Ace-SP&amp;L'!M194</f>
        <v>516.54999999999995</v>
      </c>
      <c r="O365" s="302">
        <f>O363+'Ace-SP&amp;L'!N194</f>
        <v>-2828.52</v>
      </c>
      <c r="P365" s="302">
        <f>P363+'Ace-SP&amp;L'!O194</f>
        <v>-1474.13</v>
      </c>
      <c r="Q365" s="302">
        <f>Q363+'Ace-SP&amp;L'!P194</f>
        <v>-1087.51</v>
      </c>
      <c r="R365" s="302">
        <f>R363+'Ace-SP&amp;L'!Q194</f>
        <v>-22.84</v>
      </c>
      <c r="S365" s="302">
        <f>S363+'Ace-SP&amp;L'!R194</f>
        <v>-494.59</v>
      </c>
      <c r="V365" s="60"/>
      <c r="W365" s="60"/>
      <c r="X365" s="60"/>
    </row>
    <row r="366" spans="1:31" s="38" customFormat="1" outlineLevel="1" x14ac:dyDescent="0.2">
      <c r="B366" s="46" t="s">
        <v>1793</v>
      </c>
      <c r="C366" s="302">
        <f>C364+'Ace-SP&amp;L'!B194</f>
        <v>168.64</v>
      </c>
      <c r="D366" s="302">
        <f>D364+'Ace-SP&amp;L'!C194</f>
        <v>231.41</v>
      </c>
      <c r="E366" s="302">
        <f>E364+'Ace-SP&amp;L'!D194</f>
        <v>259.36</v>
      </c>
      <c r="F366" s="302">
        <f>F364+'Ace-SP&amp;L'!E194</f>
        <v>305.70999999999998</v>
      </c>
      <c r="G366" s="302">
        <f>G364+'Ace-SP&amp;L'!F194</f>
        <v>461.29</v>
      </c>
      <c r="H366" s="302">
        <f>H364+'Ace-SP&amp;L'!G194</f>
        <v>628.92999999999995</v>
      </c>
      <c r="I366" s="302">
        <f>I364+'Ace-SP&amp;L'!H194</f>
        <v>1014.04</v>
      </c>
      <c r="J366" s="302">
        <f>J364+'Ace-SP&amp;L'!I194</f>
        <v>1265.29</v>
      </c>
      <c r="K366" s="302">
        <f>K364+'Ace-SP&amp;L'!J194</f>
        <v>898.65</v>
      </c>
      <c r="L366" s="302">
        <f>L364+'Ace-SP&amp;L'!K194</f>
        <v>1383.8</v>
      </c>
      <c r="M366" s="302">
        <f>M364+'Ace-SP&amp;L'!L194</f>
        <v>1697.4900000000002</v>
      </c>
      <c r="N366" s="302">
        <f>N364+'Ace-SP&amp;L'!M194</f>
        <v>516.54999999999995</v>
      </c>
      <c r="O366" s="302">
        <f>O364+'Ace-SP&amp;L'!N194</f>
        <v>-2828.52</v>
      </c>
      <c r="P366" s="302">
        <f>P364+'Ace-SP&amp;L'!O194</f>
        <v>-1474.13</v>
      </c>
      <c r="Q366" s="302">
        <f>Q364+'Ace-SP&amp;L'!P194</f>
        <v>-1087.51</v>
      </c>
      <c r="R366" s="302">
        <f>R364+'Ace-SP&amp;L'!Q194</f>
        <v>-22.84</v>
      </c>
      <c r="S366" s="302">
        <f>S364+'Ace-SP&amp;L'!R194</f>
        <v>-494.59</v>
      </c>
      <c r="V366" s="60"/>
      <c r="W366" s="60"/>
      <c r="X366" s="60"/>
    </row>
    <row r="367" spans="1:31" s="38" customFormat="1" outlineLevel="1" x14ac:dyDescent="0.2">
      <c r="B367" s="46" t="s">
        <v>1799</v>
      </c>
      <c r="C367" s="302">
        <f>C366-'Ace-SP&amp;L'!B203</f>
        <v>167.29</v>
      </c>
      <c r="D367" s="302">
        <f>D366-'Ace-SP&amp;L'!C203</f>
        <v>231.02</v>
      </c>
      <c r="E367" s="302">
        <f>E366-'Ace-SP&amp;L'!D203</f>
        <v>258.43</v>
      </c>
      <c r="F367" s="302">
        <f>F366-'Ace-SP&amp;L'!E203</f>
        <v>305.63</v>
      </c>
      <c r="G367" s="302">
        <f>G366-'Ace-SP&amp;L'!F203</f>
        <v>461.21000000000004</v>
      </c>
      <c r="H367" s="302">
        <f>H366-'Ace-SP&amp;L'!G203</f>
        <v>628.84999999999991</v>
      </c>
      <c r="I367" s="302">
        <f>I366-'Ace-SP&amp;L'!H203</f>
        <v>1013.99</v>
      </c>
      <c r="J367" s="302">
        <f>J366-'Ace-SP&amp;L'!I203</f>
        <v>1265.29</v>
      </c>
      <c r="K367" s="302">
        <f>K366-'Ace-SP&amp;L'!J203</f>
        <v>898.65</v>
      </c>
      <c r="L367" s="302">
        <f>L366-'Ace-SP&amp;L'!K203</f>
        <v>1383.8</v>
      </c>
      <c r="M367" s="302">
        <f>M366-'Ace-SP&amp;L'!L203</f>
        <v>1697.4900000000002</v>
      </c>
      <c r="N367" s="302">
        <f>N366-'Ace-SP&amp;L'!M203</f>
        <v>516.54999999999995</v>
      </c>
      <c r="O367" s="302">
        <f>O366-'Ace-SP&amp;L'!N203</f>
        <v>-2828.52</v>
      </c>
      <c r="P367" s="302">
        <f>P366-'Ace-SP&amp;L'!O203</f>
        <v>-1474.13</v>
      </c>
      <c r="Q367" s="302">
        <f>Q366-'Ace-SP&amp;L'!P203</f>
        <v>-1087.51</v>
      </c>
      <c r="R367" s="302">
        <f>R366-'Ace-SP&amp;L'!Q203</f>
        <v>-22.84</v>
      </c>
      <c r="S367" s="302">
        <f>S366-'Ace-SP&amp;L'!R203</f>
        <v>-494.59</v>
      </c>
      <c r="V367" s="60"/>
      <c r="W367" s="60"/>
      <c r="X367" s="60"/>
    </row>
    <row r="368" spans="1:31" s="38" customFormat="1" outlineLevel="1" x14ac:dyDescent="0.2">
      <c r="B368" s="46" t="s">
        <v>1800</v>
      </c>
      <c r="C368" s="302">
        <f>C367-'Ace-SP&amp;L'!B202-'Ace-SP&amp;L'!B201-'Ace-SP&amp;L'!B204</f>
        <v>143.76</v>
      </c>
      <c r="D368" s="302">
        <f>D367-'Ace-SP&amp;L'!C202-'Ace-SP&amp;L'!C201-'Ace-SP&amp;L'!C204</f>
        <v>178.49</v>
      </c>
      <c r="E368" s="302">
        <f>E367-'Ace-SP&amp;L'!D202-'Ace-SP&amp;L'!D201-'Ace-SP&amp;L'!D204</f>
        <v>190.26000000000002</v>
      </c>
      <c r="F368" s="302">
        <f>F367-'Ace-SP&amp;L'!E202-'Ace-SP&amp;L'!E201-'Ace-SP&amp;L'!E204</f>
        <v>226.15</v>
      </c>
      <c r="G368" s="302">
        <f>G367-'Ace-SP&amp;L'!F202-'Ace-SP&amp;L'!F201-'Ace-SP&amp;L'!F204</f>
        <v>344.55</v>
      </c>
      <c r="H368" s="302">
        <f>H367-'Ace-SP&amp;L'!G202-'Ace-SP&amp;L'!G201-'Ace-SP&amp;L'!G204</f>
        <v>480.58999999999992</v>
      </c>
      <c r="I368" s="302">
        <f>I367-'Ace-SP&amp;L'!H202-'Ace-SP&amp;L'!H201-'Ace-SP&amp;L'!H204</f>
        <v>759.31999999999994</v>
      </c>
      <c r="J368" s="302">
        <f>J367-'Ace-SP&amp;L'!I202-'Ace-SP&amp;L'!I201-'Ace-SP&amp;L'!I204</f>
        <v>932.1</v>
      </c>
      <c r="K368" s="302">
        <f>K367-'Ace-SP&amp;L'!J202-'Ace-SP&amp;L'!J201-'Ace-SP&amp;L'!J204</f>
        <v>566.55999999999995</v>
      </c>
      <c r="L368" s="302">
        <f>L367-'Ace-SP&amp;L'!K202-'Ace-SP&amp;L'!K201-'Ace-SP&amp;L'!K204</f>
        <v>962.55</v>
      </c>
      <c r="M368" s="302">
        <f>M367-'Ace-SP&amp;L'!L202-'Ace-SP&amp;L'!L201-'Ace-SP&amp;L'!L204</f>
        <v>1185.9700000000003</v>
      </c>
      <c r="N368" s="302">
        <f>N367-'Ace-SP&amp;L'!M202-'Ace-SP&amp;L'!M201-'Ace-SP&amp;L'!M204</f>
        <v>-89.240000000000009</v>
      </c>
      <c r="O368" s="302">
        <f>O367-'Ace-SP&amp;L'!N202-'Ace-SP&amp;L'!N201-'Ace-SP&amp;L'!N204</f>
        <v>-3191.9900000000002</v>
      </c>
      <c r="P368" s="302">
        <f>P367-'Ace-SP&amp;L'!O202-'Ace-SP&amp;L'!O201-'Ace-SP&amp;L'!O204</f>
        <v>-2343.0499999999997</v>
      </c>
      <c r="Q368" s="302">
        <f>Q367-'Ace-SP&amp;L'!P202-'Ace-SP&amp;L'!P201-'Ace-SP&amp;L'!P204</f>
        <v>-1087.51</v>
      </c>
      <c r="R368" s="302">
        <f>R367-'Ace-SP&amp;L'!Q202-'Ace-SP&amp;L'!Q201-'Ace-SP&amp;L'!Q204</f>
        <v>-22.84</v>
      </c>
      <c r="S368" s="302">
        <f>S367-'Ace-SP&amp;L'!R202-'Ace-SP&amp;L'!R201-'Ace-SP&amp;L'!R204</f>
        <v>-494.59</v>
      </c>
      <c r="V368" s="60"/>
      <c r="W368" s="60"/>
      <c r="X368" s="60"/>
    </row>
    <row r="369" spans="1:24" s="38" customFormat="1" outlineLevel="1" x14ac:dyDescent="0.2">
      <c r="B369" s="46"/>
      <c r="C369" s="302"/>
      <c r="D369" s="302"/>
      <c r="E369" s="302"/>
      <c r="F369" s="302"/>
      <c r="G369" s="302"/>
      <c r="H369" s="302"/>
      <c r="I369" s="302"/>
      <c r="J369" s="302"/>
      <c r="K369" s="302"/>
      <c r="L369" s="302"/>
      <c r="M369" s="302"/>
      <c r="N369" s="302"/>
      <c r="O369" s="302"/>
      <c r="P369" s="302"/>
      <c r="Q369" s="302"/>
      <c r="R369" s="302"/>
      <c r="S369" s="302"/>
      <c r="V369" s="60"/>
      <c r="W369" s="60"/>
      <c r="X369" s="60"/>
    </row>
    <row r="370" spans="1:24" s="38" customFormat="1" outlineLevel="1" x14ac:dyDescent="0.2">
      <c r="A370" s="38" t="s">
        <v>1806</v>
      </c>
      <c r="B370" s="46"/>
      <c r="C370" s="302"/>
      <c r="D370" s="302"/>
      <c r="E370" s="302"/>
      <c r="F370" s="302"/>
      <c r="G370" s="302"/>
      <c r="H370" s="302"/>
      <c r="I370" s="302"/>
      <c r="J370" s="302"/>
      <c r="K370" s="302"/>
      <c r="L370" s="302"/>
      <c r="M370" s="302"/>
      <c r="N370" s="302"/>
      <c r="O370" s="302"/>
      <c r="P370" s="302"/>
      <c r="Q370" s="302"/>
      <c r="R370" s="302"/>
      <c r="S370" s="302"/>
      <c r="V370" s="60"/>
      <c r="W370" s="60"/>
      <c r="X370" s="60"/>
    </row>
    <row r="371" spans="1:24" s="38" customFormat="1" outlineLevel="1" x14ac:dyDescent="0.2">
      <c r="B371" s="46" t="s">
        <v>1821</v>
      </c>
      <c r="C371" s="302">
        <f>'Ace-SBS'!B62</f>
        <v>535.64</v>
      </c>
      <c r="D371" s="302">
        <f>'Ace-SBS'!C62</f>
        <v>696.22</v>
      </c>
      <c r="E371" s="302">
        <f>'Ace-SBS'!D62</f>
        <v>859.57</v>
      </c>
      <c r="F371" s="302">
        <f>'Ace-SBS'!E62</f>
        <v>1105.45</v>
      </c>
      <c r="G371" s="302">
        <f>'Ace-SBS'!F62</f>
        <v>1464.94</v>
      </c>
      <c r="H371" s="302">
        <f>'Ace-SBS'!G62</f>
        <v>2449.4899999999998</v>
      </c>
      <c r="I371" s="302">
        <f>'Ace-SBS'!H62</f>
        <v>4207.62</v>
      </c>
      <c r="J371" s="302">
        <f>'Ace-SBS'!I62</f>
        <v>5151.42</v>
      </c>
      <c r="K371" s="302">
        <f>'Ace-SBS'!J62</f>
        <v>5717.98</v>
      </c>
      <c r="L371" s="302">
        <f>'Ace-SBS'!K62</f>
        <v>6680.53</v>
      </c>
      <c r="M371" s="302">
        <f>'Ace-SBS'!L62</f>
        <v>7878.12</v>
      </c>
      <c r="N371" s="302">
        <f>'Ace-SBS'!M62</f>
        <v>7788.88</v>
      </c>
      <c r="O371" s="302">
        <f>'Ace-SBS'!N62</f>
        <v>7407.88</v>
      </c>
      <c r="P371" s="302">
        <f>'Ace-SBS'!O62</f>
        <v>22786.27</v>
      </c>
      <c r="Q371" s="302">
        <f>'Ace-SBS'!P62</f>
        <v>21890.7</v>
      </c>
      <c r="R371" s="302">
        <f>'Ace-SBS'!Q62</f>
        <v>21012.47</v>
      </c>
      <c r="S371" s="302">
        <f>'Ace-SBS'!R62</f>
        <v>19770.099999999999</v>
      </c>
      <c r="V371" s="60"/>
      <c r="W371" s="60"/>
      <c r="X371" s="60"/>
    </row>
    <row r="372" spans="1:24" s="38" customFormat="1" outlineLevel="1" x14ac:dyDescent="0.2">
      <c r="B372" s="46" t="s">
        <v>1822</v>
      </c>
      <c r="C372" s="302">
        <f>C371-'Ace-SBS'!B14</f>
        <v>535.64</v>
      </c>
      <c r="D372" s="302">
        <f>D371-'Ace-SBS'!C14</f>
        <v>680.52</v>
      </c>
      <c r="E372" s="302">
        <f>E371-'Ace-SBS'!D14</f>
        <v>844.12</v>
      </c>
      <c r="F372" s="302">
        <f>F371-'Ace-SBS'!E14</f>
        <v>1104.05</v>
      </c>
      <c r="G372" s="302">
        <f>G371-'Ace-SBS'!F14</f>
        <v>1463.54</v>
      </c>
      <c r="H372" s="302">
        <f>H371-'Ace-SBS'!G14</f>
        <v>2448.12</v>
      </c>
      <c r="I372" s="302">
        <f>I371-'Ace-SBS'!H14</f>
        <v>4207.62</v>
      </c>
      <c r="J372" s="302">
        <f>J371-'Ace-SBS'!I14</f>
        <v>5151.42</v>
      </c>
      <c r="K372" s="302">
        <f>K371-'Ace-SBS'!J14</f>
        <v>5717.98</v>
      </c>
      <c r="L372" s="302">
        <f>L371-'Ace-SBS'!K14</f>
        <v>6680.53</v>
      </c>
      <c r="M372" s="302">
        <f>M371-'Ace-SBS'!L14</f>
        <v>7878.12</v>
      </c>
      <c r="N372" s="302">
        <f>N371-'Ace-SBS'!M14</f>
        <v>7788.88</v>
      </c>
      <c r="O372" s="302">
        <f>O371-'Ace-SBS'!N14</f>
        <v>7407.88</v>
      </c>
      <c r="P372" s="302">
        <f>P371-'Ace-SBS'!O14</f>
        <v>22786.27</v>
      </c>
      <c r="Q372" s="302">
        <f>Q371-'Ace-SBS'!P14</f>
        <v>21890.7</v>
      </c>
      <c r="R372" s="302">
        <f>R371-'Ace-SBS'!Q14</f>
        <v>21012.47</v>
      </c>
      <c r="S372" s="302">
        <f>S371-'Ace-SBS'!R14</f>
        <v>19770.099999999999</v>
      </c>
      <c r="V372" s="60"/>
      <c r="W372" s="60"/>
      <c r="X372" s="60"/>
    </row>
    <row r="373" spans="1:24" s="38" customFormat="1" outlineLevel="1" x14ac:dyDescent="0.2">
      <c r="B373" s="304" t="str">
        <f>'Ace-SBS'!A63</f>
        <v>Minority Interest</v>
      </c>
      <c r="C373" s="302">
        <f>'Ace-SBS'!B63</f>
        <v>0</v>
      </c>
      <c r="D373" s="302">
        <f>'Ace-SBS'!C63</f>
        <v>0</v>
      </c>
      <c r="E373" s="302">
        <f>'Ace-SBS'!D63</f>
        <v>0</v>
      </c>
      <c r="F373" s="302">
        <f>'Ace-SBS'!E63</f>
        <v>0</v>
      </c>
      <c r="G373" s="302">
        <f>'Ace-SBS'!F63</f>
        <v>0</v>
      </c>
      <c r="H373" s="302">
        <f>'Ace-SBS'!G63</f>
        <v>0</v>
      </c>
      <c r="I373" s="302">
        <f>'Ace-SBS'!H63</f>
        <v>0</v>
      </c>
      <c r="J373" s="302">
        <f>'Ace-SBS'!I63</f>
        <v>0</v>
      </c>
      <c r="K373" s="302">
        <f>'Ace-SBS'!J63</f>
        <v>0</v>
      </c>
      <c r="L373" s="302">
        <f>'Ace-SBS'!K63</f>
        <v>0</v>
      </c>
      <c r="M373" s="302">
        <f>'Ace-SBS'!L63</f>
        <v>0</v>
      </c>
      <c r="N373" s="302">
        <f>'Ace-SBS'!M63</f>
        <v>0</v>
      </c>
      <c r="O373" s="302">
        <f>'Ace-SBS'!N63</f>
        <v>0</v>
      </c>
      <c r="P373" s="302">
        <f>'Ace-SBS'!O63</f>
        <v>0</v>
      </c>
      <c r="Q373" s="302">
        <f>'Ace-SBS'!P63</f>
        <v>0</v>
      </c>
      <c r="R373" s="302">
        <f>'Ace-SBS'!Q63</f>
        <v>0</v>
      </c>
      <c r="S373" s="302">
        <f>'Ace-SBS'!R63</f>
        <v>0</v>
      </c>
      <c r="V373" s="60"/>
      <c r="W373" s="60"/>
      <c r="X373" s="60"/>
    </row>
    <row r="374" spans="1:24" s="38" customFormat="1" outlineLevel="1" x14ac:dyDescent="0.2">
      <c r="B374" s="46" t="s">
        <v>1848</v>
      </c>
      <c r="C374" s="302">
        <f>C372+C373</f>
        <v>535.64</v>
      </c>
      <c r="D374" s="302">
        <f t="shared" ref="D374:S374" si="224">D372+D373</f>
        <v>680.52</v>
      </c>
      <c r="E374" s="302">
        <f t="shared" si="224"/>
        <v>844.12</v>
      </c>
      <c r="F374" s="302">
        <f t="shared" si="224"/>
        <v>1104.05</v>
      </c>
      <c r="G374" s="302">
        <f t="shared" si="224"/>
        <v>1463.54</v>
      </c>
      <c r="H374" s="302">
        <f t="shared" si="224"/>
        <v>2448.12</v>
      </c>
      <c r="I374" s="302">
        <f t="shared" si="224"/>
        <v>4207.62</v>
      </c>
      <c r="J374" s="302">
        <f t="shared" si="224"/>
        <v>5151.42</v>
      </c>
      <c r="K374" s="302">
        <f t="shared" si="224"/>
        <v>5717.98</v>
      </c>
      <c r="L374" s="302">
        <f t="shared" si="224"/>
        <v>6680.53</v>
      </c>
      <c r="M374" s="302">
        <f t="shared" si="224"/>
        <v>7878.12</v>
      </c>
      <c r="N374" s="302">
        <f t="shared" si="224"/>
        <v>7788.88</v>
      </c>
      <c r="O374" s="302">
        <f t="shared" si="224"/>
        <v>7407.88</v>
      </c>
      <c r="P374" s="302">
        <f t="shared" si="224"/>
        <v>22786.27</v>
      </c>
      <c r="Q374" s="302">
        <f t="shared" si="224"/>
        <v>21890.7</v>
      </c>
      <c r="R374" s="302">
        <f t="shared" si="224"/>
        <v>21012.47</v>
      </c>
      <c r="S374" s="302">
        <f t="shared" si="224"/>
        <v>19770.099999999999</v>
      </c>
      <c r="V374" s="60"/>
      <c r="W374" s="60"/>
      <c r="X374" s="60"/>
    </row>
    <row r="375" spans="1:24" s="38" customFormat="1" outlineLevel="1" x14ac:dyDescent="0.2">
      <c r="B375" s="46" t="str">
        <f>B$633</f>
        <v>Total Debt (LT and ST)</v>
      </c>
      <c r="C375" s="53">
        <f t="shared" ref="C375:S375" si="225">C$633</f>
        <v>9.08</v>
      </c>
      <c r="D375" s="53">
        <f t="shared" si="225"/>
        <v>13.370000000000001</v>
      </c>
      <c r="E375" s="53">
        <f t="shared" si="225"/>
        <v>312.25</v>
      </c>
      <c r="F375" s="53">
        <f t="shared" si="225"/>
        <v>1814.65</v>
      </c>
      <c r="G375" s="53">
        <f t="shared" si="225"/>
        <v>1745.98</v>
      </c>
      <c r="H375" s="53">
        <f t="shared" si="225"/>
        <v>1068.1500000000001</v>
      </c>
      <c r="I375" s="53">
        <f t="shared" si="225"/>
        <v>102.52</v>
      </c>
      <c r="J375" s="53">
        <f t="shared" si="225"/>
        <v>23.6</v>
      </c>
      <c r="K375" s="53">
        <f t="shared" si="225"/>
        <v>29.49</v>
      </c>
      <c r="L375" s="53">
        <f t="shared" si="225"/>
        <v>50.53</v>
      </c>
      <c r="M375" s="53">
        <f t="shared" si="225"/>
        <v>40.299999999999997</v>
      </c>
      <c r="N375" s="53">
        <f t="shared" si="225"/>
        <v>43.13</v>
      </c>
      <c r="O375" s="53">
        <f t="shared" si="225"/>
        <v>2409.0099999999998</v>
      </c>
      <c r="P375" s="53">
        <f t="shared" si="225"/>
        <v>6810.68</v>
      </c>
      <c r="Q375" s="53">
        <f t="shared" si="225"/>
        <v>5828.84</v>
      </c>
      <c r="R375" s="53">
        <f t="shared" si="225"/>
        <v>6046.6100000000006</v>
      </c>
      <c r="S375" s="53">
        <f t="shared" si="225"/>
        <v>6884.01</v>
      </c>
      <c r="V375" s="60"/>
      <c r="W375" s="60"/>
      <c r="X375" s="60"/>
    </row>
    <row r="376" spans="1:24" s="38" customFormat="1" outlineLevel="1" x14ac:dyDescent="0.2">
      <c r="B376" s="46" t="s">
        <v>1808</v>
      </c>
      <c r="C376" s="302">
        <f t="shared" ref="C376:S376" si="226">C826</f>
        <v>107.31</v>
      </c>
      <c r="D376" s="302">
        <f t="shared" si="226"/>
        <v>164.29000000000002</v>
      </c>
      <c r="E376" s="302">
        <f t="shared" si="226"/>
        <v>634.67999999999995</v>
      </c>
      <c r="F376" s="302">
        <f t="shared" si="226"/>
        <v>1875.27</v>
      </c>
      <c r="G376" s="302">
        <f t="shared" si="226"/>
        <v>2010.6</v>
      </c>
      <c r="H376" s="302">
        <f t="shared" si="226"/>
        <v>2260.17</v>
      </c>
      <c r="I376" s="302">
        <f t="shared" si="226"/>
        <v>2915.99</v>
      </c>
      <c r="J376" s="302">
        <f t="shared" si="226"/>
        <v>3960.0600000000004</v>
      </c>
      <c r="K376" s="302">
        <f t="shared" si="226"/>
        <v>4140.5600000000004</v>
      </c>
      <c r="L376" s="302">
        <f t="shared" si="226"/>
        <v>4852.33</v>
      </c>
      <c r="M376" s="302">
        <f t="shared" si="226"/>
        <v>5765.49</v>
      </c>
      <c r="N376" s="302">
        <f t="shared" si="226"/>
        <v>4748.66</v>
      </c>
      <c r="O376" s="302">
        <f t="shared" si="226"/>
        <v>7157.2099999999991</v>
      </c>
      <c r="P376" s="302">
        <f t="shared" si="226"/>
        <v>26292.62</v>
      </c>
      <c r="Q376" s="302">
        <f t="shared" si="226"/>
        <v>22540.800000000003</v>
      </c>
      <c r="R376" s="302">
        <f t="shared" si="226"/>
        <v>19503.579999999998</v>
      </c>
      <c r="S376" s="302">
        <f t="shared" si="226"/>
        <v>18510.53</v>
      </c>
      <c r="V376" s="60"/>
      <c r="W376" s="60"/>
      <c r="X376" s="60"/>
    </row>
    <row r="377" spans="1:24" s="38" customFormat="1" outlineLevel="1" x14ac:dyDescent="0.2">
      <c r="B377" s="46" t="str">
        <f>B$842</f>
        <v>Cash and investments excl associates and JV</v>
      </c>
      <c r="C377" s="53">
        <f t="shared" ref="C377:S377" si="227">C$842</f>
        <v>32.92</v>
      </c>
      <c r="D377" s="53">
        <f t="shared" si="227"/>
        <v>164.29000000000002</v>
      </c>
      <c r="E377" s="53">
        <f t="shared" si="227"/>
        <v>484.83999999999992</v>
      </c>
      <c r="F377" s="53">
        <f t="shared" si="227"/>
        <v>1758.61</v>
      </c>
      <c r="G377" s="53">
        <f t="shared" si="227"/>
        <v>1854.9199999999998</v>
      </c>
      <c r="H377" s="53">
        <f t="shared" si="227"/>
        <v>1820.0800000000002</v>
      </c>
      <c r="I377" s="53">
        <f t="shared" si="227"/>
        <v>2174.4299999999998</v>
      </c>
      <c r="J377" s="53">
        <f t="shared" si="227"/>
        <v>3015.1300000000006</v>
      </c>
      <c r="K377" s="53">
        <f t="shared" si="227"/>
        <v>3416.0700000000006</v>
      </c>
      <c r="L377" s="53">
        <f t="shared" si="227"/>
        <v>4114.0599999999995</v>
      </c>
      <c r="M377" s="53">
        <f t="shared" si="227"/>
        <v>3667.68</v>
      </c>
      <c r="N377" s="53">
        <f t="shared" si="227"/>
        <v>4748.66</v>
      </c>
      <c r="O377" s="53">
        <f t="shared" si="227"/>
        <v>7157.2099999999991</v>
      </c>
      <c r="P377" s="53">
        <f t="shared" si="227"/>
        <v>26044.149999999998</v>
      </c>
      <c r="Q377" s="53">
        <f t="shared" si="227"/>
        <v>22292.33</v>
      </c>
      <c r="R377" s="53">
        <f t="shared" si="227"/>
        <v>19257.23</v>
      </c>
      <c r="S377" s="53">
        <f t="shared" si="227"/>
        <v>18510.53</v>
      </c>
      <c r="V377" s="60"/>
      <c r="W377" s="60"/>
      <c r="X377" s="60"/>
    </row>
    <row r="378" spans="1:24" s="38" customFormat="1" outlineLevel="1" x14ac:dyDescent="0.2">
      <c r="B378" s="46"/>
      <c r="C378" s="53"/>
      <c r="D378" s="53"/>
      <c r="E378" s="53"/>
      <c r="F378" s="53"/>
      <c r="G378" s="53"/>
      <c r="H378" s="53"/>
      <c r="I378" s="53"/>
      <c r="J378" s="53"/>
      <c r="K378" s="53"/>
      <c r="L378" s="53"/>
      <c r="M378" s="53"/>
      <c r="N378" s="53"/>
      <c r="O378" s="53"/>
      <c r="P378" s="53"/>
      <c r="Q378" s="53"/>
      <c r="R378" s="53"/>
      <c r="S378" s="53"/>
      <c r="V378" s="60"/>
      <c r="W378" s="60"/>
      <c r="X378" s="60"/>
    </row>
    <row r="379" spans="1:24" s="38" customFormat="1" outlineLevel="1" x14ac:dyDescent="0.2">
      <c r="A379" s="38" t="s">
        <v>1846</v>
      </c>
      <c r="B379" s="46"/>
      <c r="C379" s="53"/>
      <c r="D379" s="53"/>
      <c r="E379" s="53"/>
      <c r="F379" s="53"/>
      <c r="G379" s="53"/>
      <c r="H379" s="53"/>
      <c r="I379" s="53"/>
      <c r="J379" s="53"/>
      <c r="K379" s="53"/>
      <c r="L379" s="53"/>
      <c r="M379" s="53"/>
      <c r="N379" s="53"/>
      <c r="O379" s="53"/>
      <c r="P379" s="53"/>
      <c r="Q379" s="53"/>
      <c r="R379" s="53"/>
      <c r="S379" s="53"/>
      <c r="V379" s="60"/>
      <c r="W379" s="60"/>
      <c r="X379" s="60"/>
    </row>
    <row r="380" spans="1:24" s="38" customFormat="1" outlineLevel="1" x14ac:dyDescent="0.2">
      <c r="B380" s="46" t="s">
        <v>1847</v>
      </c>
      <c r="C380" s="53">
        <f>C371+C373+C375</f>
        <v>544.72</v>
      </c>
      <c r="D380" s="53">
        <f t="shared" ref="D380:S380" si="228">D371+D373+D375</f>
        <v>709.59</v>
      </c>
      <c r="E380" s="53">
        <f t="shared" si="228"/>
        <v>1171.8200000000002</v>
      </c>
      <c r="F380" s="53">
        <f t="shared" si="228"/>
        <v>2920.1000000000004</v>
      </c>
      <c r="G380" s="53">
        <f t="shared" si="228"/>
        <v>3210.92</v>
      </c>
      <c r="H380" s="53">
        <f t="shared" si="228"/>
        <v>3517.64</v>
      </c>
      <c r="I380" s="53">
        <f t="shared" si="228"/>
        <v>4310.1400000000003</v>
      </c>
      <c r="J380" s="53">
        <f t="shared" si="228"/>
        <v>5175.0200000000004</v>
      </c>
      <c r="K380" s="53">
        <f t="shared" si="228"/>
        <v>5747.4699999999993</v>
      </c>
      <c r="L380" s="53">
        <f t="shared" si="228"/>
        <v>6731.0599999999995</v>
      </c>
      <c r="M380" s="53">
        <f t="shared" si="228"/>
        <v>7918.42</v>
      </c>
      <c r="N380" s="53">
        <f t="shared" si="228"/>
        <v>7832.01</v>
      </c>
      <c r="O380" s="53">
        <f t="shared" si="228"/>
        <v>9816.89</v>
      </c>
      <c r="P380" s="53">
        <f t="shared" si="228"/>
        <v>29596.95</v>
      </c>
      <c r="Q380" s="53">
        <f t="shared" si="228"/>
        <v>27719.54</v>
      </c>
      <c r="R380" s="53">
        <f t="shared" si="228"/>
        <v>27059.08</v>
      </c>
      <c r="S380" s="53">
        <f t="shared" si="228"/>
        <v>26654.11</v>
      </c>
      <c r="V380" s="60"/>
      <c r="W380" s="60"/>
      <c r="X380" s="60"/>
    </row>
    <row r="381" spans="1:24" s="38" customFormat="1" outlineLevel="1" x14ac:dyDescent="0.2">
      <c r="B381" s="46" t="s">
        <v>1849</v>
      </c>
      <c r="C381" s="53">
        <f>C380-C376</f>
        <v>437.41</v>
      </c>
      <c r="D381" s="53">
        <f t="shared" ref="D381:S381" si="229">D380-D376</f>
        <v>545.29999999999995</v>
      </c>
      <c r="E381" s="53">
        <f t="shared" si="229"/>
        <v>537.14000000000021</v>
      </c>
      <c r="F381" s="53">
        <f t="shared" si="229"/>
        <v>1044.8300000000004</v>
      </c>
      <c r="G381" s="53">
        <f t="shared" si="229"/>
        <v>1200.3200000000002</v>
      </c>
      <c r="H381" s="53">
        <f t="shared" si="229"/>
        <v>1257.4699999999998</v>
      </c>
      <c r="I381" s="53">
        <f t="shared" si="229"/>
        <v>1394.1500000000005</v>
      </c>
      <c r="J381" s="53">
        <f t="shared" si="229"/>
        <v>1214.96</v>
      </c>
      <c r="K381" s="53">
        <f t="shared" si="229"/>
        <v>1606.9099999999989</v>
      </c>
      <c r="L381" s="53">
        <f t="shared" si="229"/>
        <v>1878.7299999999996</v>
      </c>
      <c r="M381" s="53">
        <f t="shared" si="229"/>
        <v>2152.9300000000003</v>
      </c>
      <c r="N381" s="53">
        <f t="shared" si="229"/>
        <v>3083.3500000000004</v>
      </c>
      <c r="O381" s="53">
        <f t="shared" si="229"/>
        <v>2659.6800000000003</v>
      </c>
      <c r="P381" s="53">
        <f t="shared" si="229"/>
        <v>3304.3300000000017</v>
      </c>
      <c r="Q381" s="53">
        <f t="shared" si="229"/>
        <v>5178.739999999998</v>
      </c>
      <c r="R381" s="53">
        <f t="shared" si="229"/>
        <v>7555.5000000000036</v>
      </c>
      <c r="S381" s="53">
        <f t="shared" si="229"/>
        <v>8143.5800000000017</v>
      </c>
      <c r="V381" s="60"/>
      <c r="W381" s="60"/>
      <c r="X381" s="60"/>
    </row>
    <row r="382" spans="1:24" s="38" customFormat="1" outlineLevel="1" x14ac:dyDescent="0.2">
      <c r="B382" s="46" t="s">
        <v>1852</v>
      </c>
      <c r="C382" s="53">
        <f t="shared" ref="C382:S382" si="230">C380-C377</f>
        <v>511.8</v>
      </c>
      <c r="D382" s="53">
        <f t="shared" si="230"/>
        <v>545.29999999999995</v>
      </c>
      <c r="E382" s="53">
        <f t="shared" si="230"/>
        <v>686.98000000000025</v>
      </c>
      <c r="F382" s="53">
        <f t="shared" si="230"/>
        <v>1161.4900000000005</v>
      </c>
      <c r="G382" s="53">
        <f t="shared" si="230"/>
        <v>1356.0000000000002</v>
      </c>
      <c r="H382" s="53">
        <f t="shared" si="230"/>
        <v>1697.5599999999997</v>
      </c>
      <c r="I382" s="53">
        <f t="shared" si="230"/>
        <v>2135.7100000000005</v>
      </c>
      <c r="J382" s="53">
        <f t="shared" si="230"/>
        <v>2159.89</v>
      </c>
      <c r="K382" s="53">
        <f t="shared" si="230"/>
        <v>2331.3999999999987</v>
      </c>
      <c r="L382" s="53">
        <f t="shared" si="230"/>
        <v>2617</v>
      </c>
      <c r="M382" s="53">
        <f t="shared" si="230"/>
        <v>4250.74</v>
      </c>
      <c r="N382" s="53">
        <f t="shared" si="230"/>
        <v>3083.3500000000004</v>
      </c>
      <c r="O382" s="53">
        <f t="shared" si="230"/>
        <v>2659.6800000000003</v>
      </c>
      <c r="P382" s="53">
        <f t="shared" si="230"/>
        <v>3552.8000000000029</v>
      </c>
      <c r="Q382" s="53">
        <f t="shared" si="230"/>
        <v>5427.2099999999991</v>
      </c>
      <c r="R382" s="53">
        <f t="shared" si="230"/>
        <v>7801.8500000000022</v>
      </c>
      <c r="S382" s="53">
        <f t="shared" si="230"/>
        <v>8143.5800000000017</v>
      </c>
      <c r="V382" s="60"/>
      <c r="W382" s="60"/>
      <c r="X382" s="60"/>
    </row>
    <row r="383" spans="1:24" s="38" customFormat="1" outlineLevel="1" x14ac:dyDescent="0.2">
      <c r="B383" s="46" t="s">
        <v>1850</v>
      </c>
      <c r="C383" s="53">
        <f t="shared" ref="C383:S383" si="231">C371+C373+C634</f>
        <v>535.80999999999995</v>
      </c>
      <c r="D383" s="53">
        <f t="shared" si="231"/>
        <v>709.59</v>
      </c>
      <c r="E383" s="53">
        <f t="shared" si="231"/>
        <v>1171.8200000000002</v>
      </c>
      <c r="F383" s="53">
        <f t="shared" si="231"/>
        <v>2920.1000000000004</v>
      </c>
      <c r="G383" s="53">
        <f t="shared" si="231"/>
        <v>3210.92</v>
      </c>
      <c r="H383" s="53">
        <f t="shared" si="231"/>
        <v>3517.64</v>
      </c>
      <c r="I383" s="53">
        <f t="shared" si="231"/>
        <v>4310.1400000000003</v>
      </c>
      <c r="J383" s="53">
        <f t="shared" si="231"/>
        <v>5175.0200000000004</v>
      </c>
      <c r="K383" s="53">
        <f t="shared" si="231"/>
        <v>5747.4699999999993</v>
      </c>
      <c r="L383" s="53">
        <f t="shared" si="231"/>
        <v>6680.53</v>
      </c>
      <c r="M383" s="53">
        <f t="shared" si="231"/>
        <v>7878.12</v>
      </c>
      <c r="N383" s="53">
        <f t="shared" si="231"/>
        <v>7793.52</v>
      </c>
      <c r="O383" s="53">
        <f t="shared" si="231"/>
        <v>7412.52</v>
      </c>
      <c r="P383" s="53">
        <f t="shared" si="231"/>
        <v>25344.14</v>
      </c>
      <c r="Q383" s="53">
        <f t="shared" si="231"/>
        <v>23985.82</v>
      </c>
      <c r="R383" s="53">
        <f t="shared" si="231"/>
        <v>23005.040000000001</v>
      </c>
      <c r="S383" s="53">
        <f t="shared" si="231"/>
        <v>21440.3</v>
      </c>
      <c r="V383" s="60"/>
      <c r="W383" s="60"/>
      <c r="X383" s="60"/>
    </row>
    <row r="384" spans="1:24" s="38" customFormat="1" outlineLevel="1" x14ac:dyDescent="0.2">
      <c r="B384" s="46" t="s">
        <v>1851</v>
      </c>
      <c r="C384" s="53">
        <f>C383-C376</f>
        <v>428.49999999999994</v>
      </c>
      <c r="D384" s="53">
        <f t="shared" ref="D384:S384" si="232">D383-D376</f>
        <v>545.29999999999995</v>
      </c>
      <c r="E384" s="53">
        <f t="shared" si="232"/>
        <v>537.14000000000021</v>
      </c>
      <c r="F384" s="53">
        <f t="shared" si="232"/>
        <v>1044.8300000000004</v>
      </c>
      <c r="G384" s="53">
        <f t="shared" si="232"/>
        <v>1200.3200000000002</v>
      </c>
      <c r="H384" s="53">
        <f t="shared" si="232"/>
        <v>1257.4699999999998</v>
      </c>
      <c r="I384" s="53">
        <f t="shared" si="232"/>
        <v>1394.1500000000005</v>
      </c>
      <c r="J384" s="53">
        <f t="shared" si="232"/>
        <v>1214.96</v>
      </c>
      <c r="K384" s="53">
        <f t="shared" si="232"/>
        <v>1606.9099999999989</v>
      </c>
      <c r="L384" s="53">
        <f t="shared" si="232"/>
        <v>1828.1999999999998</v>
      </c>
      <c r="M384" s="53">
        <f t="shared" si="232"/>
        <v>2112.63</v>
      </c>
      <c r="N384" s="53">
        <f t="shared" si="232"/>
        <v>3044.8600000000006</v>
      </c>
      <c r="O384" s="53">
        <f t="shared" si="232"/>
        <v>255.31000000000131</v>
      </c>
      <c r="P384" s="53">
        <f t="shared" si="232"/>
        <v>-948.47999999999956</v>
      </c>
      <c r="Q384" s="53">
        <f t="shared" si="232"/>
        <v>1445.0199999999968</v>
      </c>
      <c r="R384" s="53">
        <f t="shared" si="232"/>
        <v>3501.4600000000028</v>
      </c>
      <c r="S384" s="53">
        <f t="shared" si="232"/>
        <v>2929.7700000000004</v>
      </c>
      <c r="V384" s="60"/>
      <c r="W384" s="60"/>
      <c r="X384" s="60"/>
    </row>
    <row r="385" spans="1:31" s="38" customFormat="1" outlineLevel="1" x14ac:dyDescent="0.2">
      <c r="B385" s="46"/>
      <c r="C385" s="53"/>
      <c r="D385" s="53"/>
      <c r="E385" s="53"/>
      <c r="F385" s="53"/>
      <c r="G385" s="53"/>
      <c r="H385" s="53"/>
      <c r="I385" s="53"/>
      <c r="J385" s="53"/>
      <c r="K385" s="53"/>
      <c r="L385" s="53"/>
      <c r="M385" s="53"/>
      <c r="N385" s="53"/>
      <c r="O385" s="53"/>
      <c r="P385" s="53"/>
      <c r="Q385" s="53"/>
      <c r="R385" s="53"/>
      <c r="S385" s="53"/>
      <c r="V385" s="60"/>
      <c r="W385" s="60"/>
      <c r="X385" s="60"/>
    </row>
    <row r="386" spans="1:31" s="38" customFormat="1" outlineLevel="1" x14ac:dyDescent="0.2">
      <c r="V386" s="60"/>
      <c r="W386" s="60"/>
      <c r="X386" s="60"/>
    </row>
    <row r="387" spans="1:31" outlineLevel="1" x14ac:dyDescent="0.2">
      <c r="A387" s="48" t="s">
        <v>1811</v>
      </c>
      <c r="B387" s="48"/>
      <c r="C387" s="48"/>
      <c r="D387" s="48"/>
      <c r="E387" s="48"/>
      <c r="F387" s="48"/>
      <c r="G387" s="48"/>
      <c r="H387" s="48"/>
      <c r="I387" s="48"/>
      <c r="J387" s="48"/>
      <c r="K387" s="48"/>
      <c r="L387" s="48"/>
      <c r="M387" s="48"/>
      <c r="N387" s="48"/>
      <c r="O387" s="48"/>
      <c r="P387" s="48"/>
      <c r="Q387" s="48"/>
      <c r="R387" s="48"/>
      <c r="S387" s="48"/>
    </row>
    <row r="388" spans="1:31" outlineLevel="1" x14ac:dyDescent="0.2">
      <c r="A388" s="305"/>
      <c r="B388" s="46" t="str">
        <f t="shared" ref="B388:S388" si="233">B356</f>
        <v>Gross Profit (excl employee cost)</v>
      </c>
      <c r="C388" s="53">
        <f t="shared" si="233"/>
        <v>346.03999999999996</v>
      </c>
      <c r="D388" s="53">
        <f t="shared" si="233"/>
        <v>424.10999999999996</v>
      </c>
      <c r="E388" s="53">
        <f t="shared" si="233"/>
        <v>499.0499999999999</v>
      </c>
      <c r="F388" s="53">
        <f t="shared" si="233"/>
        <v>527.57000000000005</v>
      </c>
      <c r="G388" s="53">
        <f t="shared" si="233"/>
        <v>670.34000000000026</v>
      </c>
      <c r="H388" s="53">
        <f t="shared" si="233"/>
        <v>854.99</v>
      </c>
      <c r="I388" s="53">
        <f t="shared" si="233"/>
        <v>1393.9700000000003</v>
      </c>
      <c r="J388" s="53">
        <f t="shared" si="233"/>
        <v>1694.7800000000002</v>
      </c>
      <c r="K388" s="53">
        <f t="shared" si="233"/>
        <v>1399.13</v>
      </c>
      <c r="L388" s="53">
        <f t="shared" si="233"/>
        <v>1984.5300000000002</v>
      </c>
      <c r="M388" s="53">
        <f t="shared" si="233"/>
        <v>2657.94</v>
      </c>
      <c r="N388" s="53">
        <f t="shared" si="233"/>
        <v>1146.0099999999998</v>
      </c>
      <c r="O388" s="53">
        <f t="shared" si="233"/>
        <v>1304.1999999999998</v>
      </c>
      <c r="P388" s="53">
        <f t="shared" si="233"/>
        <v>3394.7699999999995</v>
      </c>
      <c r="Q388" s="53">
        <f t="shared" si="233"/>
        <v>3516.2200000000003</v>
      </c>
      <c r="R388" s="53">
        <f t="shared" si="233"/>
        <v>3169.38</v>
      </c>
      <c r="S388" s="53">
        <f t="shared" si="233"/>
        <v>3186.7199999999993</v>
      </c>
    </row>
    <row r="389" spans="1:31" outlineLevel="1" x14ac:dyDescent="0.2">
      <c r="A389" s="305"/>
      <c r="B389" s="46" t="str">
        <f>B$30</f>
        <v>Net Sales</v>
      </c>
      <c r="C389" s="53">
        <f t="shared" ref="C389:S389" si="234">C$30</f>
        <v>696.43</v>
      </c>
      <c r="D389" s="53">
        <f t="shared" si="234"/>
        <v>724.41</v>
      </c>
      <c r="E389" s="53">
        <f t="shared" si="234"/>
        <v>939.93</v>
      </c>
      <c r="F389" s="53">
        <f t="shared" si="234"/>
        <v>1203.47</v>
      </c>
      <c r="G389" s="53">
        <f t="shared" si="234"/>
        <v>1680.3400000000001</v>
      </c>
      <c r="H389" s="53">
        <f t="shared" si="234"/>
        <v>2245.89</v>
      </c>
      <c r="I389" s="53">
        <f t="shared" si="234"/>
        <v>3149.05</v>
      </c>
      <c r="J389" s="53">
        <f t="shared" si="234"/>
        <v>3861.55</v>
      </c>
      <c r="K389" s="53">
        <f t="shared" si="234"/>
        <v>2485.5100000000002</v>
      </c>
      <c r="L389" s="53">
        <f t="shared" si="234"/>
        <v>3107.57</v>
      </c>
      <c r="M389" s="53">
        <f t="shared" si="234"/>
        <v>4015.56</v>
      </c>
      <c r="N389" s="53">
        <f t="shared" si="234"/>
        <v>2432.14</v>
      </c>
      <c r="O389" s="53">
        <f t="shared" si="234"/>
        <v>2828.79</v>
      </c>
      <c r="P389" s="53">
        <f t="shared" si="234"/>
        <v>8028.44</v>
      </c>
      <c r="Q389" s="53">
        <f t="shared" si="234"/>
        <v>7733.26</v>
      </c>
      <c r="R389" s="53">
        <f t="shared" si="234"/>
        <v>7683.96</v>
      </c>
      <c r="S389" s="53">
        <f t="shared" si="234"/>
        <v>7923.84</v>
      </c>
    </row>
    <row r="390" spans="1:31" outlineLevel="1" x14ac:dyDescent="0.2">
      <c r="A390" s="305"/>
      <c r="B390" s="46" t="s">
        <v>805</v>
      </c>
      <c r="C390" s="34">
        <f>C388/C389</f>
        <v>0.49687692948322154</v>
      </c>
      <c r="D390" s="34">
        <f t="shared" ref="D390:S390" si="235">D388/D389</f>
        <v>0.58545575019671181</v>
      </c>
      <c r="E390" s="34">
        <f t="shared" si="235"/>
        <v>0.53094379368676381</v>
      </c>
      <c r="F390" s="34">
        <f t="shared" si="235"/>
        <v>0.43837403508188821</v>
      </c>
      <c r="G390" s="34">
        <f t="shared" si="235"/>
        <v>0.39893116869205053</v>
      </c>
      <c r="H390" s="34">
        <f t="shared" si="235"/>
        <v>0.38069095102609657</v>
      </c>
      <c r="I390" s="34">
        <f t="shared" si="235"/>
        <v>0.44266366046903038</v>
      </c>
      <c r="J390" s="34">
        <f t="shared" si="235"/>
        <v>0.43888593958384592</v>
      </c>
      <c r="K390" s="34">
        <f t="shared" si="235"/>
        <v>0.56291465333070478</v>
      </c>
      <c r="L390" s="34">
        <f t="shared" si="235"/>
        <v>0.63861151961178675</v>
      </c>
      <c r="M390" s="34">
        <f t="shared" si="235"/>
        <v>0.661910169440875</v>
      </c>
      <c r="N390" s="34">
        <f t="shared" si="235"/>
        <v>0.47119409244533611</v>
      </c>
      <c r="O390" s="34">
        <f t="shared" si="235"/>
        <v>0.46104518186220955</v>
      </c>
      <c r="P390" s="34">
        <f t="shared" si="235"/>
        <v>0.42284304298219827</v>
      </c>
      <c r="Q390" s="34">
        <f t="shared" si="235"/>
        <v>0.45468793238556576</v>
      </c>
      <c r="R390" s="34">
        <f t="shared" si="235"/>
        <v>0.41246700919838208</v>
      </c>
      <c r="S390" s="34">
        <f t="shared" si="235"/>
        <v>0.40216864550520953</v>
      </c>
    </row>
    <row r="391" spans="1:31" outlineLevel="1" x14ac:dyDescent="0.2">
      <c r="A391" s="305"/>
      <c r="B391" s="46" t="s">
        <v>808</v>
      </c>
      <c r="C391" s="34"/>
      <c r="D391" s="34">
        <f>D388/C388-1</f>
        <v>0.22560975609756095</v>
      </c>
      <c r="E391" s="34">
        <f t="shared" ref="E391" si="236">E388/D388-1</f>
        <v>0.17669944118271186</v>
      </c>
      <c r="F391" s="34">
        <f t="shared" ref="F391" si="237">F388/E388-1</f>
        <v>5.7148582306382423E-2</v>
      </c>
      <c r="G391" s="34">
        <f t="shared" ref="G391" si="238">G388/F388-1</f>
        <v>0.27061811702712468</v>
      </c>
      <c r="H391" s="34">
        <f t="shared" ref="H391" si="239">H388/G388-1</f>
        <v>0.27545723065906813</v>
      </c>
      <c r="I391" s="34">
        <f t="shared" ref="I391" si="240">I388/H388-1</f>
        <v>0.63039333793377739</v>
      </c>
      <c r="J391" s="34">
        <f t="shared" ref="J391" si="241">J388/I388-1</f>
        <v>0.21579374018092201</v>
      </c>
      <c r="K391" s="34">
        <f t="shared" ref="K391" si="242">K388/J388-1</f>
        <v>-0.17444742090418819</v>
      </c>
      <c r="L391" s="34">
        <f t="shared" ref="L391" si="243">L388/K388-1</f>
        <v>0.41840286463731036</v>
      </c>
      <c r="M391" s="34">
        <f t="shared" ref="M391" si="244">M388/L388-1</f>
        <v>0.33932971534821843</v>
      </c>
      <c r="N391" s="34">
        <f t="shared" ref="N391" si="245">N388/M388-1</f>
        <v>-0.56883526339947488</v>
      </c>
      <c r="O391" s="34">
        <f t="shared" ref="O391" si="246">O388/N388-1</f>
        <v>0.13803544471688745</v>
      </c>
      <c r="P391" s="34">
        <f t="shared" ref="P391" si="247">P388/O388-1</f>
        <v>1.6029520012268059</v>
      </c>
      <c r="Q391" s="34">
        <f t="shared" ref="Q391" si="248">Q388/P388-1</f>
        <v>3.57756195559642E-2</v>
      </c>
      <c r="R391" s="34">
        <f t="shared" ref="R391" si="249">R388/Q388-1</f>
        <v>-9.8640016836261668E-2</v>
      </c>
      <c r="S391" s="34">
        <f t="shared" ref="S391" si="250">S388/R388-1</f>
        <v>5.471101603467865E-3</v>
      </c>
      <c r="Y391" s="43">
        <f>AVERAGE(D391:S391)</f>
        <v>0.2218602657085173</v>
      </c>
      <c r="Z391" s="43">
        <f>MEDIAN(D391:S391)</f>
        <v>0.19624659068181693</v>
      </c>
      <c r="AA391" s="43">
        <f>STDEV(D391:S391)</f>
        <v>0.45714111464480361</v>
      </c>
      <c r="AB391" s="413">
        <f>AA391/Y391</f>
        <v>2.0604911527754193</v>
      </c>
      <c r="AC391" s="43">
        <f>MAX(D391:S391)</f>
        <v>1.6029520012268059</v>
      </c>
      <c r="AD391" s="43">
        <f>MIN(D391:S391)</f>
        <v>-0.56883526339947488</v>
      </c>
      <c r="AE391" s="43">
        <f>(S390/C390)^(1/16)-1</f>
        <v>-1.3129968178581475E-2</v>
      </c>
    </row>
    <row r="392" spans="1:31" outlineLevel="1" x14ac:dyDescent="0.2">
      <c r="A392" s="305"/>
      <c r="B392" s="46" t="s">
        <v>748</v>
      </c>
      <c r="C392" s="29"/>
      <c r="D392" s="29"/>
      <c r="E392" s="29"/>
      <c r="F392" s="29"/>
      <c r="G392" s="29"/>
      <c r="H392" s="29"/>
      <c r="I392" s="29"/>
      <c r="J392" s="29"/>
      <c r="K392" s="29"/>
      <c r="L392" s="29"/>
      <c r="M392" s="29"/>
      <c r="N392" s="29"/>
      <c r="O392" s="29"/>
      <c r="P392" s="29"/>
      <c r="Q392" s="29"/>
      <c r="R392" s="29"/>
      <c r="S392" s="29">
        <f>(S388/I388)^(1/10)-1</f>
        <v>8.6198122740348548E-2</v>
      </c>
    </row>
    <row r="393" spans="1:31" outlineLevel="1" x14ac:dyDescent="0.2">
      <c r="A393" s="305"/>
      <c r="B393" s="46" t="s">
        <v>749</v>
      </c>
      <c r="C393" s="29"/>
      <c r="D393" s="29"/>
      <c r="E393" s="29"/>
      <c r="F393" s="29"/>
      <c r="G393" s="29"/>
      <c r="H393" s="29"/>
      <c r="I393" s="29"/>
      <c r="J393" s="29"/>
      <c r="K393" s="29"/>
      <c r="L393" s="29"/>
      <c r="M393" s="29"/>
      <c r="N393" s="29"/>
      <c r="O393" s="29"/>
      <c r="P393" s="29"/>
      <c r="Q393" s="29"/>
      <c r="R393" s="29"/>
      <c r="S393" s="29">
        <f>(S388/N388)^(1/5)-1</f>
        <v>0.22696196402022695</v>
      </c>
    </row>
    <row r="394" spans="1:31" outlineLevel="1" x14ac:dyDescent="0.2">
      <c r="A394" s="305"/>
      <c r="B394" s="46" t="s">
        <v>750</v>
      </c>
      <c r="C394" s="29"/>
      <c r="D394" s="29"/>
      <c r="E394" s="29"/>
      <c r="F394" s="29"/>
      <c r="G394" s="29"/>
      <c r="H394" s="29"/>
      <c r="I394" s="29"/>
      <c r="J394" s="29"/>
      <c r="K394" s="29"/>
      <c r="L394" s="29"/>
      <c r="M394" s="29"/>
      <c r="N394" s="29"/>
      <c r="O394" s="29"/>
      <c r="P394" s="29"/>
      <c r="Q394" s="29"/>
      <c r="R394" s="29"/>
      <c r="S394" s="29">
        <f>(S388/P388)^(1/3)-1</f>
        <v>-2.0860622255970851E-2</v>
      </c>
    </row>
    <row r="395" spans="1:31" outlineLevel="1" x14ac:dyDescent="0.2">
      <c r="A395" s="305"/>
      <c r="B395" s="46"/>
      <c r="C395" s="34"/>
      <c r="D395" s="34"/>
      <c r="E395" s="34"/>
      <c r="F395" s="34"/>
      <c r="G395" s="34"/>
      <c r="H395" s="34"/>
      <c r="I395" s="34"/>
      <c r="J395" s="34"/>
      <c r="K395" s="34"/>
      <c r="L395" s="34"/>
      <c r="M395" s="34"/>
      <c r="N395" s="34"/>
      <c r="O395" s="34"/>
      <c r="P395" s="34"/>
      <c r="Q395" s="34"/>
      <c r="R395" s="34"/>
      <c r="S395" s="34"/>
    </row>
    <row r="396" spans="1:31" outlineLevel="1" x14ac:dyDescent="0.2">
      <c r="A396" s="48" t="s">
        <v>1834</v>
      </c>
      <c r="B396" s="48"/>
      <c r="C396" s="48"/>
      <c r="D396" s="48"/>
      <c r="E396" s="48"/>
      <c r="F396" s="48"/>
      <c r="G396" s="48"/>
      <c r="H396" s="48"/>
      <c r="I396" s="48"/>
      <c r="J396" s="48"/>
      <c r="K396" s="48"/>
      <c r="L396" s="48"/>
      <c r="M396" s="48"/>
      <c r="N396" s="48"/>
      <c r="O396" s="48"/>
      <c r="P396" s="48"/>
      <c r="Q396" s="48"/>
      <c r="R396" s="48"/>
      <c r="S396" s="48"/>
    </row>
    <row r="397" spans="1:31" outlineLevel="1" x14ac:dyDescent="0.2">
      <c r="B397" s="46" t="s">
        <v>807</v>
      </c>
      <c r="C397" s="37">
        <f t="shared" ref="C397:S397" si="251">C357</f>
        <v>198.83999999999997</v>
      </c>
      <c r="D397" s="37">
        <f t="shared" si="251"/>
        <v>263.41999999999996</v>
      </c>
      <c r="E397" s="37">
        <f t="shared" si="251"/>
        <v>297.7399999999999</v>
      </c>
      <c r="F397" s="37">
        <f t="shared" si="251"/>
        <v>312.97000000000003</v>
      </c>
      <c r="G397" s="37">
        <f t="shared" si="251"/>
        <v>402.80000000000018</v>
      </c>
      <c r="H397" s="37">
        <f t="shared" si="251"/>
        <v>525.9699999999998</v>
      </c>
      <c r="I397" s="37">
        <f t="shared" si="251"/>
        <v>980.69</v>
      </c>
      <c r="J397" s="37">
        <f t="shared" si="251"/>
        <v>1172.1500000000001</v>
      </c>
      <c r="K397" s="37">
        <f t="shared" si="251"/>
        <v>895.19000000000028</v>
      </c>
      <c r="L397" s="37">
        <f t="shared" si="251"/>
        <v>1303.7800000000002</v>
      </c>
      <c r="M397" s="37">
        <f t="shared" si="251"/>
        <v>1737.3600000000001</v>
      </c>
      <c r="N397" s="37">
        <f t="shared" si="251"/>
        <v>478.53999999999996</v>
      </c>
      <c r="O397" s="37">
        <f t="shared" si="251"/>
        <v>-50.590000000000146</v>
      </c>
      <c r="P397" s="37">
        <f t="shared" si="251"/>
        <v>-664.82000000000062</v>
      </c>
      <c r="Q397" s="37">
        <f t="shared" si="251"/>
        <v>-418.67000000000007</v>
      </c>
      <c r="R397" s="37">
        <f t="shared" si="251"/>
        <v>-60.649999999999636</v>
      </c>
      <c r="S397" s="37">
        <f t="shared" si="251"/>
        <v>1.4200000000000728</v>
      </c>
    </row>
    <row r="398" spans="1:31" outlineLevel="1" x14ac:dyDescent="0.2">
      <c r="B398" s="46" t="str">
        <f>B$30</f>
        <v>Net Sales</v>
      </c>
      <c r="C398" s="53">
        <f t="shared" ref="C398:S398" si="252">C$30</f>
        <v>696.43</v>
      </c>
      <c r="D398" s="53">
        <f t="shared" si="252"/>
        <v>724.41</v>
      </c>
      <c r="E398" s="53">
        <f t="shared" si="252"/>
        <v>939.93</v>
      </c>
      <c r="F398" s="53">
        <f t="shared" si="252"/>
        <v>1203.47</v>
      </c>
      <c r="G398" s="53">
        <f t="shared" si="252"/>
        <v>1680.3400000000001</v>
      </c>
      <c r="H398" s="53">
        <f t="shared" si="252"/>
        <v>2245.89</v>
      </c>
      <c r="I398" s="53">
        <f t="shared" si="252"/>
        <v>3149.05</v>
      </c>
      <c r="J398" s="53">
        <f t="shared" si="252"/>
        <v>3861.55</v>
      </c>
      <c r="K398" s="53">
        <f t="shared" si="252"/>
        <v>2485.5100000000002</v>
      </c>
      <c r="L398" s="53">
        <f t="shared" si="252"/>
        <v>3107.57</v>
      </c>
      <c r="M398" s="53">
        <f t="shared" si="252"/>
        <v>4015.56</v>
      </c>
      <c r="N398" s="53">
        <f t="shared" si="252"/>
        <v>2432.14</v>
      </c>
      <c r="O398" s="53">
        <f t="shared" si="252"/>
        <v>2828.79</v>
      </c>
      <c r="P398" s="53">
        <f t="shared" si="252"/>
        <v>8028.44</v>
      </c>
      <c r="Q398" s="53">
        <f t="shared" si="252"/>
        <v>7733.26</v>
      </c>
      <c r="R398" s="53">
        <f t="shared" si="252"/>
        <v>7683.96</v>
      </c>
      <c r="S398" s="53">
        <f t="shared" si="252"/>
        <v>7923.84</v>
      </c>
    </row>
    <row r="399" spans="1:31" outlineLevel="1" x14ac:dyDescent="0.2">
      <c r="B399" s="46" t="s">
        <v>805</v>
      </c>
      <c r="C399" s="34">
        <f>C397/C398</f>
        <v>0.28551326048561948</v>
      </c>
      <c r="D399" s="34">
        <f t="shared" ref="D399:S399" si="253">D397/D398</f>
        <v>0.36363385375685037</v>
      </c>
      <c r="E399" s="34">
        <f t="shared" si="253"/>
        <v>0.31676826997755142</v>
      </c>
      <c r="F399" s="34">
        <f t="shared" si="253"/>
        <v>0.26005633709190923</v>
      </c>
      <c r="G399" s="34">
        <f t="shared" si="253"/>
        <v>0.2397133913374675</v>
      </c>
      <c r="H399" s="34">
        <f t="shared" si="253"/>
        <v>0.23419223559479754</v>
      </c>
      <c r="I399" s="34">
        <f t="shared" si="253"/>
        <v>0.31142408027817914</v>
      </c>
      <c r="J399" s="34">
        <f t="shared" si="253"/>
        <v>0.30354391371340522</v>
      </c>
      <c r="K399" s="34">
        <f t="shared" si="253"/>
        <v>0.36016350769057465</v>
      </c>
      <c r="L399" s="34">
        <f t="shared" si="253"/>
        <v>0.4195496802968236</v>
      </c>
      <c r="M399" s="34">
        <f t="shared" si="253"/>
        <v>0.43265696440845114</v>
      </c>
      <c r="N399" s="34">
        <f t="shared" si="253"/>
        <v>0.1967567656467144</v>
      </c>
      <c r="O399" s="34">
        <f t="shared" si="253"/>
        <v>-1.7883971592094199E-2</v>
      </c>
      <c r="P399" s="34">
        <f t="shared" si="253"/>
        <v>-8.2808117143554738E-2</v>
      </c>
      <c r="Q399" s="34">
        <f t="shared" si="253"/>
        <v>-5.4138875454853456E-2</v>
      </c>
      <c r="R399" s="34">
        <f t="shared" si="253"/>
        <v>-7.8930655547399566E-3</v>
      </c>
      <c r="S399" s="34">
        <f t="shared" si="253"/>
        <v>1.7920604151523413E-4</v>
      </c>
    </row>
    <row r="400" spans="1:31" outlineLevel="1" x14ac:dyDescent="0.2">
      <c r="A400" s="32"/>
      <c r="B400" s="46" t="s">
        <v>808</v>
      </c>
      <c r="C400" s="34"/>
      <c r="D400" s="34">
        <f>D397/C397-1</f>
        <v>0.32478374572520607</v>
      </c>
      <c r="E400" s="34">
        <f t="shared" ref="E400:S400" si="254">E397/D397-1</f>
        <v>0.13028623491002933</v>
      </c>
      <c r="F400" s="34">
        <f t="shared" si="254"/>
        <v>5.1152011822395815E-2</v>
      </c>
      <c r="G400" s="34">
        <f t="shared" si="254"/>
        <v>0.28702431542959439</v>
      </c>
      <c r="H400" s="34">
        <f t="shared" si="254"/>
        <v>0.30578450844091254</v>
      </c>
      <c r="I400" s="34">
        <f t="shared" si="254"/>
        <v>0.86453600015210075</v>
      </c>
      <c r="J400" s="34">
        <f t="shared" si="254"/>
        <v>0.19522988915967332</v>
      </c>
      <c r="K400" s="34">
        <f t="shared" si="254"/>
        <v>-0.2362837520795118</v>
      </c>
      <c r="L400" s="34">
        <f t="shared" si="254"/>
        <v>0.45642824428333628</v>
      </c>
      <c r="M400" s="34">
        <f t="shared" si="254"/>
        <v>0.33255610609151831</v>
      </c>
      <c r="N400" s="34">
        <f t="shared" si="254"/>
        <v>-0.72455910116498601</v>
      </c>
      <c r="O400" s="34">
        <f t="shared" si="254"/>
        <v>-1.1057173903957875</v>
      </c>
      <c r="P400" s="34">
        <f t="shared" si="254"/>
        <v>12.141332279106518</v>
      </c>
      <c r="Q400" s="34">
        <f t="shared" si="254"/>
        <v>-0.37025059414578432</v>
      </c>
      <c r="R400" s="34">
        <f t="shared" si="254"/>
        <v>-0.85513650369025818</v>
      </c>
      <c r="S400" s="34">
        <f t="shared" si="254"/>
        <v>-1.0234130255564728</v>
      </c>
      <c r="Y400" s="43">
        <f>AVERAGE(D400:S400)</f>
        <v>0.67335956050553036</v>
      </c>
      <c r="Z400" s="43">
        <f>MEDIAN(D400:S400)</f>
        <v>0.16275806203485133</v>
      </c>
      <c r="AA400" s="43">
        <f>STDEV(D400:S400)</f>
        <v>3.1121472234722694</v>
      </c>
      <c r="AB400" s="413">
        <f>AA400/Y400</f>
        <v>4.6218208012607684</v>
      </c>
      <c r="AC400" s="43">
        <f>MAX(D400:S400)</f>
        <v>12.141332279106518</v>
      </c>
      <c r="AD400" s="43">
        <f>MIN(D400:S400)</f>
        <v>-1.1057173903957875</v>
      </c>
      <c r="AE400" s="43">
        <f>(S399/C399)^(1/16)-1</f>
        <v>-0.36924907265385187</v>
      </c>
    </row>
    <row r="401" spans="1:31" outlineLevel="1" x14ac:dyDescent="0.2">
      <c r="A401" s="305"/>
      <c r="B401" s="46" t="s">
        <v>748</v>
      </c>
      <c r="C401" s="29"/>
      <c r="D401" s="29"/>
      <c r="E401" s="29"/>
      <c r="F401" s="29"/>
      <c r="G401" s="29"/>
      <c r="H401" s="29"/>
      <c r="I401" s="29"/>
      <c r="J401" s="29"/>
      <c r="K401" s="29"/>
      <c r="L401" s="29"/>
      <c r="M401" s="29"/>
      <c r="N401" s="29"/>
      <c r="O401" s="29"/>
      <c r="P401" s="29"/>
      <c r="Q401" s="29"/>
      <c r="R401" s="29"/>
      <c r="S401" s="29">
        <f>(S397/I397)^(1/10)-1</f>
        <v>-0.47991340550374906</v>
      </c>
    </row>
    <row r="402" spans="1:31" outlineLevel="1" x14ac:dyDescent="0.2">
      <c r="A402" s="305"/>
      <c r="B402" s="46" t="s">
        <v>749</v>
      </c>
      <c r="C402" s="29"/>
      <c r="D402" s="29"/>
      <c r="E402" s="29"/>
      <c r="F402" s="29"/>
      <c r="G402" s="29"/>
      <c r="H402" s="29"/>
      <c r="I402" s="29"/>
      <c r="J402" s="29"/>
      <c r="K402" s="29"/>
      <c r="L402" s="29"/>
      <c r="M402" s="29"/>
      <c r="N402" s="29"/>
      <c r="O402" s="29"/>
      <c r="P402" s="29"/>
      <c r="Q402" s="29"/>
      <c r="R402" s="29"/>
      <c r="S402" s="29">
        <f>(S397/N397)^(1/5)-1</f>
        <v>-0.68777043799645221</v>
      </c>
    </row>
    <row r="403" spans="1:31" outlineLevel="1" x14ac:dyDescent="0.2">
      <c r="A403" s="305"/>
      <c r="B403" s="46" t="s">
        <v>750</v>
      </c>
      <c r="C403" s="29"/>
      <c r="D403" s="29"/>
      <c r="E403" s="29"/>
      <c r="F403" s="29"/>
      <c r="G403" s="29"/>
      <c r="H403" s="29"/>
      <c r="I403" s="29"/>
      <c r="J403" s="29"/>
      <c r="K403" s="29"/>
      <c r="L403" s="29"/>
      <c r="M403" s="29"/>
      <c r="N403" s="29"/>
      <c r="O403" s="29"/>
      <c r="P403" s="29"/>
      <c r="Q403" s="29"/>
      <c r="R403" s="29"/>
      <c r="S403" s="29">
        <f>(S397/P397)^(1/3)-1</f>
        <v>-1.1287838555121996</v>
      </c>
    </row>
    <row r="404" spans="1:31" outlineLevel="1" x14ac:dyDescent="0.2">
      <c r="A404" s="87"/>
      <c r="B404" s="46"/>
      <c r="C404" s="34"/>
      <c r="D404" s="34"/>
      <c r="E404" s="34"/>
      <c r="F404" s="34"/>
      <c r="G404" s="34"/>
      <c r="H404" s="34"/>
      <c r="I404" s="34"/>
      <c r="J404" s="34"/>
      <c r="K404" s="34"/>
      <c r="L404" s="34"/>
      <c r="M404" s="34"/>
      <c r="N404" s="34"/>
      <c r="O404" s="34"/>
      <c r="P404" s="34"/>
      <c r="Q404" s="34"/>
      <c r="R404" s="34"/>
      <c r="S404" s="34"/>
    </row>
    <row r="405" spans="1:31" outlineLevel="1" x14ac:dyDescent="0.2">
      <c r="A405" s="48" t="s">
        <v>1835</v>
      </c>
      <c r="B405" s="48"/>
      <c r="C405" s="48"/>
      <c r="D405" s="48"/>
      <c r="E405" s="48"/>
      <c r="F405" s="48"/>
      <c r="G405" s="48"/>
      <c r="H405" s="48"/>
      <c r="I405" s="48"/>
      <c r="J405" s="48"/>
      <c r="K405" s="48"/>
      <c r="L405" s="48"/>
      <c r="M405" s="48"/>
      <c r="N405" s="48"/>
      <c r="O405" s="48"/>
      <c r="P405" s="48"/>
      <c r="Q405" s="48"/>
      <c r="R405" s="48"/>
      <c r="S405" s="48"/>
    </row>
    <row r="406" spans="1:31" outlineLevel="1" x14ac:dyDescent="0.2">
      <c r="B406" s="46" t="str">
        <f t="shared" ref="B406:S406" si="255">B358</f>
        <v>EBIT excl other income</v>
      </c>
      <c r="C406" s="53">
        <f t="shared" si="255"/>
        <v>181.45999999999998</v>
      </c>
      <c r="D406" s="53">
        <f t="shared" si="255"/>
        <v>244.27999999999997</v>
      </c>
      <c r="E406" s="53">
        <f t="shared" si="255"/>
        <v>274.18999999999988</v>
      </c>
      <c r="F406" s="53">
        <f t="shared" si="255"/>
        <v>280.14000000000004</v>
      </c>
      <c r="G406" s="53">
        <f t="shared" si="255"/>
        <v>362.07000000000016</v>
      </c>
      <c r="H406" s="53">
        <f t="shared" si="255"/>
        <v>479.69999999999982</v>
      </c>
      <c r="I406" s="53">
        <f t="shared" si="255"/>
        <v>924.58</v>
      </c>
      <c r="J406" s="53">
        <f t="shared" si="255"/>
        <v>1113.2900000000002</v>
      </c>
      <c r="K406" s="53">
        <f t="shared" si="255"/>
        <v>825.72000000000025</v>
      </c>
      <c r="L406" s="53">
        <f t="shared" si="255"/>
        <v>1239.5500000000002</v>
      </c>
      <c r="M406" s="53">
        <f t="shared" si="255"/>
        <v>1661.64</v>
      </c>
      <c r="N406" s="53">
        <f t="shared" si="255"/>
        <v>392.71999999999997</v>
      </c>
      <c r="O406" s="53">
        <f t="shared" si="255"/>
        <v>-152.53000000000014</v>
      </c>
      <c r="P406" s="53">
        <f t="shared" si="255"/>
        <v>-1325.5000000000005</v>
      </c>
      <c r="Q406" s="53">
        <f t="shared" si="255"/>
        <v>-882.92000000000007</v>
      </c>
      <c r="R406" s="53">
        <f t="shared" si="255"/>
        <v>-482.92999999999961</v>
      </c>
      <c r="S406" s="53">
        <f t="shared" si="255"/>
        <v>-430.80999999999995</v>
      </c>
    </row>
    <row r="407" spans="1:31" outlineLevel="1" x14ac:dyDescent="0.2">
      <c r="B407" s="46" t="str">
        <f>B$30</f>
        <v>Net Sales</v>
      </c>
      <c r="C407" s="53">
        <f t="shared" ref="C407:S407" si="256">C$30</f>
        <v>696.43</v>
      </c>
      <c r="D407" s="53">
        <f t="shared" si="256"/>
        <v>724.41</v>
      </c>
      <c r="E407" s="53">
        <f t="shared" si="256"/>
        <v>939.93</v>
      </c>
      <c r="F407" s="53">
        <f t="shared" si="256"/>
        <v>1203.47</v>
      </c>
      <c r="G407" s="53">
        <f t="shared" si="256"/>
        <v>1680.3400000000001</v>
      </c>
      <c r="H407" s="53">
        <f t="shared" si="256"/>
        <v>2245.89</v>
      </c>
      <c r="I407" s="53">
        <f t="shared" si="256"/>
        <v>3149.05</v>
      </c>
      <c r="J407" s="53">
        <f t="shared" si="256"/>
        <v>3861.55</v>
      </c>
      <c r="K407" s="53">
        <f t="shared" si="256"/>
        <v>2485.5100000000002</v>
      </c>
      <c r="L407" s="53">
        <f t="shared" si="256"/>
        <v>3107.57</v>
      </c>
      <c r="M407" s="53">
        <f t="shared" si="256"/>
        <v>4015.56</v>
      </c>
      <c r="N407" s="53">
        <f t="shared" si="256"/>
        <v>2432.14</v>
      </c>
      <c r="O407" s="53">
        <f t="shared" si="256"/>
        <v>2828.79</v>
      </c>
      <c r="P407" s="53">
        <f t="shared" si="256"/>
        <v>8028.44</v>
      </c>
      <c r="Q407" s="53">
        <f t="shared" si="256"/>
        <v>7733.26</v>
      </c>
      <c r="R407" s="53">
        <f t="shared" si="256"/>
        <v>7683.96</v>
      </c>
      <c r="S407" s="53">
        <f t="shared" si="256"/>
        <v>7923.84</v>
      </c>
    </row>
    <row r="408" spans="1:31" outlineLevel="1" x14ac:dyDescent="0.2">
      <c r="B408" s="46" t="s">
        <v>805</v>
      </c>
      <c r="C408" s="34">
        <f>C406/C407</f>
        <v>0.26055741424120155</v>
      </c>
      <c r="D408" s="34">
        <f t="shared" ref="D408" si="257">D406/D407</f>
        <v>0.3372123521210364</v>
      </c>
      <c r="E408" s="34">
        <f t="shared" ref="E408" si="258">E406/E407</f>
        <v>0.29171321268605099</v>
      </c>
      <c r="F408" s="34">
        <f t="shared" ref="F408" si="259">F406/F407</f>
        <v>0.23277688683556719</v>
      </c>
      <c r="G408" s="34">
        <f t="shared" ref="G408" si="260">G406/G407</f>
        <v>0.2154742492590786</v>
      </c>
      <c r="H408" s="34">
        <f t="shared" ref="H408" si="261">H406/H407</f>
        <v>0.21359015802198675</v>
      </c>
      <c r="I408" s="34">
        <f t="shared" ref="I408" si="262">I406/I407</f>
        <v>0.29360600816119148</v>
      </c>
      <c r="J408" s="34">
        <f t="shared" ref="J408" si="263">J406/J407</f>
        <v>0.28830132977690309</v>
      </c>
      <c r="K408" s="34">
        <f t="shared" ref="K408" si="264">K406/K407</f>
        <v>0.33221350950106826</v>
      </c>
      <c r="L408" s="34">
        <f t="shared" ref="L408" si="265">L406/L407</f>
        <v>0.3988807975363387</v>
      </c>
      <c r="M408" s="34">
        <f t="shared" ref="M408" si="266">M406/M407</f>
        <v>0.4138003167677734</v>
      </c>
      <c r="N408" s="34">
        <f t="shared" ref="N408" si="267">N406/N407</f>
        <v>0.16147096795414737</v>
      </c>
      <c r="O408" s="34">
        <f t="shared" ref="O408" si="268">O406/O407</f>
        <v>-5.392058088440646E-2</v>
      </c>
      <c r="P408" s="34">
        <f t="shared" ref="P408" si="269">P406/P407</f>
        <v>-0.16510056748259944</v>
      </c>
      <c r="Q408" s="34">
        <f t="shared" ref="Q408" si="270">Q406/Q407</f>
        <v>-0.11417177231853061</v>
      </c>
      <c r="R408" s="34">
        <f t="shared" ref="R408" si="271">R406/R407</f>
        <v>-6.2849103847495244E-2</v>
      </c>
      <c r="S408" s="34">
        <f t="shared" ref="S408" si="272">S406/S407</f>
        <v>-5.4368841369840874E-2</v>
      </c>
    </row>
    <row r="409" spans="1:31" outlineLevel="1" x14ac:dyDescent="0.2">
      <c r="A409" s="32"/>
      <c r="B409" s="46" t="s">
        <v>808</v>
      </c>
      <c r="C409" s="34"/>
      <c r="D409" s="34">
        <f>D406/C406-1</f>
        <v>0.34619199823652602</v>
      </c>
      <c r="E409" s="34">
        <f t="shared" ref="E409:S409" si="273">E406/D406-1</f>
        <v>0.12244146061896144</v>
      </c>
      <c r="F409" s="34">
        <f t="shared" si="273"/>
        <v>2.1700280827164242E-2</v>
      </c>
      <c r="G409" s="34">
        <f t="shared" si="273"/>
        <v>0.29246091240094274</v>
      </c>
      <c r="H409" s="34">
        <f t="shared" si="273"/>
        <v>0.32488192890877343</v>
      </c>
      <c r="I409" s="34">
        <f t="shared" si="273"/>
        <v>0.9274129664373576</v>
      </c>
      <c r="J409" s="34">
        <f t="shared" si="273"/>
        <v>0.20410348482554252</v>
      </c>
      <c r="K409" s="34">
        <f t="shared" si="273"/>
        <v>-0.25830646102992028</v>
      </c>
      <c r="L409" s="34">
        <f t="shared" si="273"/>
        <v>0.50117473235479304</v>
      </c>
      <c r="M409" s="34">
        <f t="shared" si="273"/>
        <v>0.34051873663829602</v>
      </c>
      <c r="N409" s="34">
        <f t="shared" si="273"/>
        <v>-0.76365518403504973</v>
      </c>
      <c r="O409" s="34">
        <f t="shared" si="273"/>
        <v>-1.3883937665512329</v>
      </c>
      <c r="P409" s="34">
        <f t="shared" si="273"/>
        <v>7.6900937520487727</v>
      </c>
      <c r="Q409" s="34">
        <f t="shared" si="273"/>
        <v>-0.33389664277631104</v>
      </c>
      <c r="R409" s="34">
        <f t="shared" si="273"/>
        <v>-0.45303085217233774</v>
      </c>
      <c r="S409" s="34">
        <f t="shared" si="273"/>
        <v>-0.10792454392976147</v>
      </c>
      <c r="Y409" s="43">
        <f>AVERAGE(D409:S409)</f>
        <v>0.46661080017515727</v>
      </c>
      <c r="Z409" s="43">
        <f>MEDIAN(D409:S409)</f>
        <v>0.16327247272225198</v>
      </c>
      <c r="AA409" s="43">
        <f>STDEV(D409:S409)</f>
        <v>2.0025834576423107</v>
      </c>
      <c r="AB409" s="413">
        <f>AA409/Y409</f>
        <v>4.2917640502332501</v>
      </c>
      <c r="AC409" s="43">
        <f>MAX(D409:S409)</f>
        <v>7.6900937520487727</v>
      </c>
      <c r="AD409" s="43">
        <f>MIN(D409:S409)</f>
        <v>-1.3883937665512329</v>
      </c>
      <c r="AE409" s="43" t="e">
        <f>(S408/C408)^(1/16)-1</f>
        <v>#NUM!</v>
      </c>
    </row>
    <row r="410" spans="1:31" outlineLevel="1" x14ac:dyDescent="0.2">
      <c r="A410" s="305"/>
      <c r="B410" s="46" t="s">
        <v>748</v>
      </c>
      <c r="C410" s="29"/>
      <c r="D410" s="29"/>
      <c r="E410" s="29"/>
      <c r="F410" s="29"/>
      <c r="G410" s="29"/>
      <c r="H410" s="29"/>
      <c r="I410" s="29"/>
      <c r="J410" s="29"/>
      <c r="K410" s="29"/>
      <c r="L410" s="29"/>
      <c r="M410" s="29"/>
      <c r="N410" s="29"/>
      <c r="O410" s="29"/>
      <c r="P410" s="29"/>
      <c r="Q410" s="29"/>
      <c r="R410" s="29"/>
      <c r="S410" s="29" t="e">
        <f>(S406/I406)^(1/10)-1</f>
        <v>#NUM!</v>
      </c>
    </row>
    <row r="411" spans="1:31" outlineLevel="1" x14ac:dyDescent="0.2">
      <c r="A411" s="305"/>
      <c r="B411" s="46" t="s">
        <v>749</v>
      </c>
      <c r="C411" s="29"/>
      <c r="D411" s="29"/>
      <c r="E411" s="29"/>
      <c r="F411" s="29"/>
      <c r="G411" s="29"/>
      <c r="H411" s="29"/>
      <c r="I411" s="29"/>
      <c r="J411" s="29"/>
      <c r="K411" s="29"/>
      <c r="L411" s="29"/>
      <c r="M411" s="29"/>
      <c r="N411" s="29"/>
      <c r="O411" s="29"/>
      <c r="P411" s="29"/>
      <c r="Q411" s="29"/>
      <c r="R411" s="29"/>
      <c r="S411" s="29">
        <f>(S406/N406)^(1/5)-1</f>
        <v>-2.0186865012593236</v>
      </c>
    </row>
    <row r="412" spans="1:31" outlineLevel="1" x14ac:dyDescent="0.2">
      <c r="A412" s="305"/>
      <c r="B412" s="46" t="s">
        <v>750</v>
      </c>
      <c r="C412" s="29"/>
      <c r="D412" s="29"/>
      <c r="E412" s="29"/>
      <c r="F412" s="29"/>
      <c r="G412" s="29"/>
      <c r="H412" s="29"/>
      <c r="I412" s="29"/>
      <c r="J412" s="29"/>
      <c r="K412" s="29"/>
      <c r="L412" s="29"/>
      <c r="M412" s="29"/>
      <c r="N412" s="29"/>
      <c r="O412" s="29"/>
      <c r="P412" s="29"/>
      <c r="Q412" s="29"/>
      <c r="R412" s="29"/>
      <c r="S412" s="29">
        <f>(S406/P406)^(1/3)-1</f>
        <v>-0.31245359671339079</v>
      </c>
    </row>
    <row r="413" spans="1:31" outlineLevel="1" x14ac:dyDescent="0.2">
      <c r="A413" s="87"/>
      <c r="B413" s="46"/>
      <c r="C413" s="34"/>
      <c r="D413" s="34"/>
      <c r="E413" s="34"/>
      <c r="F413" s="34"/>
      <c r="G413" s="34"/>
      <c r="H413" s="34"/>
      <c r="I413" s="34"/>
      <c r="J413" s="34"/>
      <c r="K413" s="34"/>
      <c r="L413" s="34"/>
      <c r="M413" s="34"/>
      <c r="N413" s="34"/>
      <c r="O413" s="34"/>
      <c r="P413" s="34"/>
      <c r="Q413" s="34"/>
      <c r="R413" s="34"/>
      <c r="S413" s="34"/>
    </row>
    <row r="414" spans="1:31" outlineLevel="1" x14ac:dyDescent="0.2">
      <c r="A414" s="48" t="s">
        <v>1832</v>
      </c>
      <c r="B414" s="48"/>
      <c r="C414" s="48"/>
      <c r="D414" s="48"/>
      <c r="E414" s="48"/>
      <c r="F414" s="48"/>
      <c r="G414" s="48"/>
      <c r="H414" s="48"/>
      <c r="I414" s="48"/>
      <c r="J414" s="48"/>
      <c r="K414" s="48"/>
      <c r="L414" s="48"/>
      <c r="M414" s="48"/>
      <c r="N414" s="48"/>
      <c r="O414" s="48"/>
      <c r="P414" s="48"/>
      <c r="Q414" s="48"/>
      <c r="R414" s="48"/>
      <c r="S414" s="48"/>
    </row>
    <row r="415" spans="1:31" outlineLevel="1" x14ac:dyDescent="0.2">
      <c r="B415" s="46" t="str">
        <f t="shared" ref="B415:S415" si="274">B360</f>
        <v>PBT before exceptional items</v>
      </c>
      <c r="C415" s="53">
        <f t="shared" si="274"/>
        <v>187.28</v>
      </c>
      <c r="D415" s="53">
        <f t="shared" si="274"/>
        <v>252.83</v>
      </c>
      <c r="E415" s="53">
        <f t="shared" si="274"/>
        <v>294.01</v>
      </c>
      <c r="F415" s="53">
        <f t="shared" si="274"/>
        <v>323.48</v>
      </c>
      <c r="G415" s="53">
        <f t="shared" si="274"/>
        <v>488.68</v>
      </c>
      <c r="H415" s="53">
        <f t="shared" si="274"/>
        <v>640.54</v>
      </c>
      <c r="I415" s="53">
        <f t="shared" si="274"/>
        <v>1052.2</v>
      </c>
      <c r="J415" s="53">
        <f t="shared" si="274"/>
        <v>1295.4100000000001</v>
      </c>
      <c r="K415" s="53">
        <f t="shared" si="274"/>
        <v>949.16</v>
      </c>
      <c r="L415" s="53">
        <f t="shared" si="274"/>
        <v>1453.98</v>
      </c>
      <c r="M415" s="53">
        <f t="shared" si="274"/>
        <v>2025.75</v>
      </c>
      <c r="N415" s="53">
        <f t="shared" si="274"/>
        <v>663.03</v>
      </c>
      <c r="O415" s="53">
        <f t="shared" si="274"/>
        <v>74.510000000000005</v>
      </c>
      <c r="P415" s="53">
        <f t="shared" si="274"/>
        <v>-1558.97</v>
      </c>
      <c r="Q415" s="53">
        <f t="shared" si="274"/>
        <v>-1011.93</v>
      </c>
      <c r="R415" s="53">
        <f t="shared" si="274"/>
        <v>-16.8</v>
      </c>
      <c r="S415" s="53">
        <f t="shared" si="274"/>
        <v>430.52</v>
      </c>
    </row>
    <row r="416" spans="1:31" outlineLevel="1" x14ac:dyDescent="0.2">
      <c r="B416" s="46" t="str">
        <f>B$30</f>
        <v>Net Sales</v>
      </c>
      <c r="C416" s="53">
        <f t="shared" ref="C416:S416" si="275">C$30</f>
        <v>696.43</v>
      </c>
      <c r="D416" s="53">
        <f t="shared" si="275"/>
        <v>724.41</v>
      </c>
      <c r="E416" s="53">
        <f t="shared" si="275"/>
        <v>939.93</v>
      </c>
      <c r="F416" s="53">
        <f t="shared" si="275"/>
        <v>1203.47</v>
      </c>
      <c r="G416" s="53">
        <f t="shared" si="275"/>
        <v>1680.3400000000001</v>
      </c>
      <c r="H416" s="53">
        <f t="shared" si="275"/>
        <v>2245.89</v>
      </c>
      <c r="I416" s="53">
        <f t="shared" si="275"/>
        <v>3149.05</v>
      </c>
      <c r="J416" s="53">
        <f t="shared" si="275"/>
        <v>3861.55</v>
      </c>
      <c r="K416" s="53">
        <f t="shared" si="275"/>
        <v>2485.5100000000002</v>
      </c>
      <c r="L416" s="53">
        <f t="shared" si="275"/>
        <v>3107.57</v>
      </c>
      <c r="M416" s="53">
        <f t="shared" si="275"/>
        <v>4015.56</v>
      </c>
      <c r="N416" s="53">
        <f t="shared" si="275"/>
        <v>2432.14</v>
      </c>
      <c r="O416" s="53">
        <f t="shared" si="275"/>
        <v>2828.79</v>
      </c>
      <c r="P416" s="53">
        <f t="shared" si="275"/>
        <v>8028.44</v>
      </c>
      <c r="Q416" s="53">
        <f t="shared" si="275"/>
        <v>7733.26</v>
      </c>
      <c r="R416" s="53">
        <f t="shared" si="275"/>
        <v>7683.96</v>
      </c>
      <c r="S416" s="53">
        <f t="shared" si="275"/>
        <v>7923.84</v>
      </c>
    </row>
    <row r="417" spans="1:31" outlineLevel="1" x14ac:dyDescent="0.2">
      <c r="B417" s="46" t="s">
        <v>805</v>
      </c>
      <c r="C417" s="34">
        <f>C415/C416</f>
        <v>0.26891432017575351</v>
      </c>
      <c r="D417" s="34">
        <f t="shared" ref="D417" si="276">D415/D416</f>
        <v>0.34901506053201919</v>
      </c>
      <c r="E417" s="34">
        <f t="shared" ref="E417" si="277">E415/E416</f>
        <v>0.31279988935346248</v>
      </c>
      <c r="F417" s="34">
        <f t="shared" ref="F417" si="278">F415/F416</f>
        <v>0.26878941726839889</v>
      </c>
      <c r="G417" s="34">
        <f t="shared" ref="G417" si="279">G415/G416</f>
        <v>0.29082209552828592</v>
      </c>
      <c r="H417" s="34">
        <f t="shared" ref="H417" si="280">H415/H416</f>
        <v>0.28520541967772239</v>
      </c>
      <c r="I417" s="34">
        <f t="shared" ref="I417" si="281">I415/I416</f>
        <v>0.33413251615566597</v>
      </c>
      <c r="J417" s="34">
        <f t="shared" ref="J417" si="282">J415/J416</f>
        <v>0.3354637386541674</v>
      </c>
      <c r="K417" s="34">
        <f t="shared" ref="K417" si="283">K415/K416</f>
        <v>0.3818773611854307</v>
      </c>
      <c r="L417" s="34">
        <f t="shared" ref="L417" si="284">L415/L416</f>
        <v>0.46788326570278382</v>
      </c>
      <c r="M417" s="34">
        <f t="shared" ref="M417" si="285">M415/M416</f>
        <v>0.50447509189253803</v>
      </c>
      <c r="N417" s="34">
        <f t="shared" ref="N417" si="286">N415/N416</f>
        <v>0.27261177399327341</v>
      </c>
      <c r="O417" s="34">
        <f t="shared" ref="O417" si="287">O415/O416</f>
        <v>2.6339883837259041E-2</v>
      </c>
      <c r="P417" s="34">
        <f t="shared" ref="P417" si="288">P415/P416</f>
        <v>-0.19418093676978343</v>
      </c>
      <c r="Q417" s="34">
        <f t="shared" ref="Q417" si="289">Q415/Q416</f>
        <v>-0.13085425810072335</v>
      </c>
      <c r="R417" s="34">
        <f t="shared" ref="R417" si="290">R415/R416</f>
        <v>-2.1863726516015182E-3</v>
      </c>
      <c r="S417" s="34">
        <f t="shared" ref="S417" si="291">S415/S416</f>
        <v>5.4332242952911718E-2</v>
      </c>
    </row>
    <row r="418" spans="1:31" outlineLevel="1" x14ac:dyDescent="0.2">
      <c r="A418" s="32"/>
      <c r="B418" s="46" t="s">
        <v>808</v>
      </c>
      <c r="C418" s="34"/>
      <c r="D418" s="34">
        <f>D415/C415-1</f>
        <v>0.35001067919692441</v>
      </c>
      <c r="E418" s="34">
        <f t="shared" ref="E418:S418" si="292">E415/D415-1</f>
        <v>0.16287624095241848</v>
      </c>
      <c r="F418" s="34">
        <f t="shared" si="292"/>
        <v>0.10023468589503759</v>
      </c>
      <c r="G418" s="34">
        <f t="shared" si="292"/>
        <v>0.51069617905280063</v>
      </c>
      <c r="H418" s="34">
        <f t="shared" si="292"/>
        <v>0.31075550462470325</v>
      </c>
      <c r="I418" s="34">
        <f t="shared" si="292"/>
        <v>0.64267649171011976</v>
      </c>
      <c r="J418" s="34">
        <f t="shared" si="292"/>
        <v>0.23114426915035158</v>
      </c>
      <c r="K418" s="34">
        <f t="shared" si="292"/>
        <v>-0.26728989277526038</v>
      </c>
      <c r="L418" s="34">
        <f t="shared" si="292"/>
        <v>0.53185974967339544</v>
      </c>
      <c r="M418" s="34">
        <f t="shared" si="292"/>
        <v>0.39324474889613326</v>
      </c>
      <c r="N418" s="34">
        <f t="shared" si="292"/>
        <v>-0.67269900037023334</v>
      </c>
      <c r="O418" s="34">
        <f t="shared" si="292"/>
        <v>-0.88762197788938657</v>
      </c>
      <c r="P418" s="34">
        <f t="shared" si="292"/>
        <v>-21.922963360622735</v>
      </c>
      <c r="Q418" s="34">
        <f t="shared" si="292"/>
        <v>-0.35089834955130639</v>
      </c>
      <c r="R418" s="34">
        <f t="shared" si="292"/>
        <v>-0.9833980611307106</v>
      </c>
      <c r="S418" s="34">
        <f t="shared" si="292"/>
        <v>-26.626190476190473</v>
      </c>
      <c r="Y418" s="43">
        <f>AVERAGE(D418:S418)</f>
        <v>-3.0298476605861389</v>
      </c>
      <c r="Z418" s="43">
        <f>MEDIAN(D418:S418)</f>
        <v>0.13155546342372804</v>
      </c>
      <c r="AA418" s="43">
        <f>STDEV(D418:S418)</f>
        <v>8.3526969454196571</v>
      </c>
      <c r="AB418" s="413">
        <f>AA418/Y418</f>
        <v>-2.7568042624967446</v>
      </c>
      <c r="AC418" s="43">
        <f>MAX(D418:S418)</f>
        <v>0.64267649171011976</v>
      </c>
      <c r="AD418" s="43">
        <f>MIN(D418:S418)</f>
        <v>-26.626190476190473</v>
      </c>
      <c r="AE418" s="43">
        <f>(S417/C417)^(1/16)-1</f>
        <v>-9.5121579058225714E-2</v>
      </c>
    </row>
    <row r="419" spans="1:31" outlineLevel="1" x14ac:dyDescent="0.2">
      <c r="A419" s="305"/>
      <c r="B419" s="46" t="s">
        <v>748</v>
      </c>
      <c r="C419" s="29"/>
      <c r="D419" s="29"/>
      <c r="E419" s="29"/>
      <c r="F419" s="29"/>
      <c r="G419" s="29"/>
      <c r="H419" s="29"/>
      <c r="I419" s="29"/>
      <c r="J419" s="29"/>
      <c r="K419" s="29"/>
      <c r="L419" s="29"/>
      <c r="M419" s="29"/>
      <c r="N419" s="29"/>
      <c r="O419" s="29"/>
      <c r="P419" s="29"/>
      <c r="Q419" s="29"/>
      <c r="R419" s="29"/>
      <c r="S419" s="29">
        <f>(S415/I415)^(1/10)-1</f>
        <v>-8.5487800249799295E-2</v>
      </c>
    </row>
    <row r="420" spans="1:31" outlineLevel="1" x14ac:dyDescent="0.2">
      <c r="A420" s="305"/>
      <c r="B420" s="46" t="s">
        <v>749</v>
      </c>
      <c r="C420" s="29"/>
      <c r="D420" s="29"/>
      <c r="E420" s="29"/>
      <c r="F420" s="29"/>
      <c r="G420" s="29"/>
      <c r="H420" s="29"/>
      <c r="I420" s="29"/>
      <c r="J420" s="29"/>
      <c r="K420" s="29"/>
      <c r="L420" s="29"/>
      <c r="M420" s="29"/>
      <c r="N420" s="29"/>
      <c r="O420" s="29"/>
      <c r="P420" s="29"/>
      <c r="Q420" s="29"/>
      <c r="R420" s="29"/>
      <c r="S420" s="29">
        <f>(S415/N415)^(1/5)-1</f>
        <v>-8.2740896964239585E-2</v>
      </c>
    </row>
    <row r="421" spans="1:31" outlineLevel="1" x14ac:dyDescent="0.2">
      <c r="A421" s="305"/>
      <c r="B421" s="46" t="s">
        <v>750</v>
      </c>
      <c r="C421" s="29"/>
      <c r="D421" s="29"/>
      <c r="E421" s="29"/>
      <c r="F421" s="29"/>
      <c r="G421" s="29"/>
      <c r="H421" s="29"/>
      <c r="I421" s="29"/>
      <c r="J421" s="29"/>
      <c r="K421" s="29"/>
      <c r="L421" s="29"/>
      <c r="M421" s="29"/>
      <c r="N421" s="29"/>
      <c r="O421" s="29"/>
      <c r="P421" s="29"/>
      <c r="Q421" s="29"/>
      <c r="R421" s="29"/>
      <c r="S421" s="29">
        <f>(S415/P415)^(1/3)-1</f>
        <v>-1.6512061967422005</v>
      </c>
    </row>
    <row r="422" spans="1:31" outlineLevel="1" x14ac:dyDescent="0.2">
      <c r="A422" s="87"/>
      <c r="B422" s="46"/>
      <c r="C422" s="34"/>
      <c r="D422" s="34"/>
      <c r="E422" s="34"/>
      <c r="F422" s="34"/>
      <c r="G422" s="34"/>
      <c r="H422" s="34"/>
      <c r="I422" s="34"/>
      <c r="J422" s="34"/>
      <c r="K422" s="34"/>
      <c r="L422" s="34"/>
      <c r="M422" s="34"/>
      <c r="N422" s="34"/>
      <c r="O422" s="34"/>
      <c r="P422" s="34"/>
      <c r="Q422" s="34"/>
      <c r="R422" s="34"/>
      <c r="S422" s="34"/>
    </row>
    <row r="423" spans="1:31" outlineLevel="1" x14ac:dyDescent="0.2">
      <c r="A423" s="48" t="s">
        <v>1833</v>
      </c>
      <c r="B423" s="48"/>
      <c r="C423" s="48"/>
      <c r="D423" s="48"/>
      <c r="E423" s="48"/>
      <c r="F423" s="48"/>
      <c r="G423" s="48"/>
      <c r="H423" s="48"/>
      <c r="I423" s="48"/>
      <c r="J423" s="48"/>
      <c r="K423" s="48"/>
      <c r="L423" s="48"/>
      <c r="M423" s="48"/>
      <c r="N423" s="48"/>
      <c r="O423" s="48"/>
      <c r="P423" s="48"/>
      <c r="Q423" s="48"/>
      <c r="R423" s="48"/>
      <c r="S423" s="48"/>
    </row>
    <row r="424" spans="1:31" outlineLevel="1" x14ac:dyDescent="0.2">
      <c r="B424" s="52" t="str">
        <f t="shared" ref="B424:S424" si="293">B362</f>
        <v>Consolidated PAT before extraordinary items</v>
      </c>
      <c r="C424" s="53">
        <f t="shared" si="293"/>
        <v>168.64</v>
      </c>
      <c r="D424" s="53">
        <f t="shared" si="293"/>
        <v>231.41</v>
      </c>
      <c r="E424" s="53">
        <f t="shared" si="293"/>
        <v>259.36</v>
      </c>
      <c r="F424" s="53">
        <f t="shared" si="293"/>
        <v>305.70999999999998</v>
      </c>
      <c r="G424" s="53">
        <f t="shared" si="293"/>
        <v>461.29</v>
      </c>
      <c r="H424" s="53">
        <f t="shared" si="293"/>
        <v>628.92999999999995</v>
      </c>
      <c r="I424" s="53">
        <f t="shared" si="293"/>
        <v>1014.04</v>
      </c>
      <c r="J424" s="53">
        <f t="shared" si="293"/>
        <v>1265.29</v>
      </c>
      <c r="K424" s="53">
        <f t="shared" si="293"/>
        <v>898.65</v>
      </c>
      <c r="L424" s="53">
        <f t="shared" si="293"/>
        <v>1383.8</v>
      </c>
      <c r="M424" s="53">
        <f t="shared" si="293"/>
        <v>1697.4900000000002</v>
      </c>
      <c r="N424" s="53">
        <f t="shared" si="293"/>
        <v>516.54999999999995</v>
      </c>
      <c r="O424" s="53">
        <f t="shared" si="293"/>
        <v>-2828.52</v>
      </c>
      <c r="P424" s="53">
        <f t="shared" si="293"/>
        <v>-1474.13</v>
      </c>
      <c r="Q424" s="53">
        <f t="shared" si="293"/>
        <v>-1087.51</v>
      </c>
      <c r="R424" s="53">
        <f t="shared" si="293"/>
        <v>-22.84</v>
      </c>
      <c r="S424" s="53">
        <f t="shared" si="293"/>
        <v>-494.59</v>
      </c>
    </row>
    <row r="425" spans="1:31" outlineLevel="1" x14ac:dyDescent="0.2">
      <c r="B425" s="46" t="str">
        <f>B$30</f>
        <v>Net Sales</v>
      </c>
      <c r="C425" s="53">
        <f t="shared" ref="C425:S425" si="294">C$30</f>
        <v>696.43</v>
      </c>
      <c r="D425" s="53">
        <f t="shared" si="294"/>
        <v>724.41</v>
      </c>
      <c r="E425" s="53">
        <f t="shared" si="294"/>
        <v>939.93</v>
      </c>
      <c r="F425" s="53">
        <f t="shared" si="294"/>
        <v>1203.47</v>
      </c>
      <c r="G425" s="53">
        <f t="shared" si="294"/>
        <v>1680.3400000000001</v>
      </c>
      <c r="H425" s="53">
        <f t="shared" si="294"/>
        <v>2245.89</v>
      </c>
      <c r="I425" s="53">
        <f t="shared" si="294"/>
        <v>3149.05</v>
      </c>
      <c r="J425" s="53">
        <f t="shared" si="294"/>
        <v>3861.55</v>
      </c>
      <c r="K425" s="53">
        <f t="shared" si="294"/>
        <v>2485.5100000000002</v>
      </c>
      <c r="L425" s="53">
        <f t="shared" si="294"/>
        <v>3107.57</v>
      </c>
      <c r="M425" s="53">
        <f t="shared" si="294"/>
        <v>4015.56</v>
      </c>
      <c r="N425" s="53">
        <f t="shared" si="294"/>
        <v>2432.14</v>
      </c>
      <c r="O425" s="53">
        <f t="shared" si="294"/>
        <v>2828.79</v>
      </c>
      <c r="P425" s="53">
        <f t="shared" si="294"/>
        <v>8028.44</v>
      </c>
      <c r="Q425" s="53">
        <f t="shared" si="294"/>
        <v>7733.26</v>
      </c>
      <c r="R425" s="53">
        <f t="shared" si="294"/>
        <v>7683.96</v>
      </c>
      <c r="S425" s="53">
        <f t="shared" si="294"/>
        <v>7923.84</v>
      </c>
    </row>
    <row r="426" spans="1:31" outlineLevel="1" x14ac:dyDescent="0.2">
      <c r="B426" s="52" t="s">
        <v>805</v>
      </c>
      <c r="C426" s="34">
        <f>C424/C425</f>
        <v>0.24214924687333975</v>
      </c>
      <c r="D426" s="34">
        <f t="shared" ref="D426" si="295">D424/D425</f>
        <v>0.3194461699866098</v>
      </c>
      <c r="E426" s="34">
        <f t="shared" ref="E426" si="296">E424/E425</f>
        <v>0.27593544200100012</v>
      </c>
      <c r="F426" s="34">
        <f t="shared" ref="F426" si="297">F424/F425</f>
        <v>0.25402378123260239</v>
      </c>
      <c r="G426" s="34">
        <f t="shared" ref="G426" si="298">G424/G425</f>
        <v>0.27452182296440003</v>
      </c>
      <c r="H426" s="34">
        <f t="shared" ref="H426" si="299">H424/H425</f>
        <v>0.280035976828785</v>
      </c>
      <c r="I426" s="34">
        <f t="shared" ref="I426" si="300">I424/I425</f>
        <v>0.32201457582445497</v>
      </c>
      <c r="J426" s="34">
        <f t="shared" ref="J426" si="301">J424/J425</f>
        <v>0.3276637619608706</v>
      </c>
      <c r="K426" s="34">
        <f t="shared" ref="K426" si="302">K424/K425</f>
        <v>0.36155557611918676</v>
      </c>
      <c r="L426" s="34">
        <f t="shared" ref="L426" si="303">L424/L425</f>
        <v>0.44529970362694965</v>
      </c>
      <c r="M426" s="34">
        <f t="shared" ref="M426" si="304">M424/M425</f>
        <v>0.42272808773869652</v>
      </c>
      <c r="N426" s="34">
        <f t="shared" ref="N426" si="305">N424/N425</f>
        <v>0.21238497783844679</v>
      </c>
      <c r="O426" s="34">
        <f t="shared" ref="O426" si="306">O424/O425</f>
        <v>-0.99990455283000856</v>
      </c>
      <c r="P426" s="34">
        <f t="shared" ref="P426" si="307">P424/P425</f>
        <v>-0.18361350399330384</v>
      </c>
      <c r="Q426" s="34">
        <f t="shared" ref="Q426" si="308">Q424/Q425</f>
        <v>-0.14062762664128711</v>
      </c>
      <c r="R426" s="34">
        <f t="shared" ref="R426" si="309">R424/R425</f>
        <v>-2.9724256763439686E-3</v>
      </c>
      <c r="S426" s="34">
        <f t="shared" ref="S426" si="310">S424/S425</f>
        <v>-6.2417969065503592E-2</v>
      </c>
    </row>
    <row r="427" spans="1:31" outlineLevel="1" x14ac:dyDescent="0.2">
      <c r="A427" s="32"/>
      <c r="B427" s="52" t="s">
        <v>808</v>
      </c>
      <c r="C427" s="34"/>
      <c r="D427" s="34">
        <f>D424/C424-1</f>
        <v>0.37221299810246689</v>
      </c>
      <c r="E427" s="34">
        <f t="shared" ref="E427:S427" si="311">E424/D424-1</f>
        <v>0.12078129726459541</v>
      </c>
      <c r="F427" s="34">
        <f t="shared" si="311"/>
        <v>0.17870913016656376</v>
      </c>
      <c r="G427" s="34">
        <f t="shared" si="311"/>
        <v>0.50891367635994911</v>
      </c>
      <c r="H427" s="34">
        <f t="shared" si="311"/>
        <v>0.36341563875219474</v>
      </c>
      <c r="I427" s="34">
        <f t="shared" si="311"/>
        <v>0.61232569602340492</v>
      </c>
      <c r="J427" s="34">
        <f t="shared" si="311"/>
        <v>0.24777129107333051</v>
      </c>
      <c r="K427" s="34">
        <f t="shared" si="311"/>
        <v>-0.28976756316733709</v>
      </c>
      <c r="L427" s="34">
        <f t="shared" si="311"/>
        <v>0.53986535358593435</v>
      </c>
      <c r="M427" s="34">
        <f t="shared" si="311"/>
        <v>0.22668738256973575</v>
      </c>
      <c r="N427" s="34">
        <f t="shared" si="311"/>
        <v>-0.69569776552439189</v>
      </c>
      <c r="O427" s="34">
        <f t="shared" si="311"/>
        <v>-6.4757913077146458</v>
      </c>
      <c r="P427" s="34">
        <f t="shared" si="311"/>
        <v>-0.47883345353753903</v>
      </c>
      <c r="Q427" s="34">
        <f t="shared" si="311"/>
        <v>-0.26226994905469669</v>
      </c>
      <c r="R427" s="34">
        <f t="shared" si="311"/>
        <v>-0.9789978942722366</v>
      </c>
      <c r="S427" s="34">
        <f t="shared" si="311"/>
        <v>20.654553415061294</v>
      </c>
      <c r="Y427" s="43">
        <f>AVERAGE(D427:S427)</f>
        <v>0.9152423716055389</v>
      </c>
      <c r="Z427" s="43">
        <f>MEDIAN(D427:S427)</f>
        <v>0.20269825636814975</v>
      </c>
      <c r="AA427" s="43">
        <f>STDEV(D427:S427)</f>
        <v>5.527648828357961</v>
      </c>
      <c r="AB427" s="413">
        <f>AA427/Y427</f>
        <v>6.0395464631529618</v>
      </c>
      <c r="AC427" s="43">
        <f>MAX(D427:S427)</f>
        <v>20.654553415061294</v>
      </c>
      <c r="AD427" s="43">
        <f>MIN(D427:S427)</f>
        <v>-6.4757913077146458</v>
      </c>
      <c r="AE427" s="43" t="e">
        <f>(S426/C426)^(1/16)-1</f>
        <v>#NUM!</v>
      </c>
    </row>
    <row r="428" spans="1:31" outlineLevel="1" x14ac:dyDescent="0.2">
      <c r="A428" s="305"/>
      <c r="B428" s="46" t="s">
        <v>748</v>
      </c>
      <c r="C428" s="29"/>
      <c r="D428" s="29"/>
      <c r="E428" s="29"/>
      <c r="F428" s="29"/>
      <c r="G428" s="29"/>
      <c r="H428" s="29"/>
      <c r="I428" s="29"/>
      <c r="J428" s="29"/>
      <c r="K428" s="29"/>
      <c r="L428" s="29"/>
      <c r="M428" s="29"/>
      <c r="N428" s="29"/>
      <c r="O428" s="29"/>
      <c r="P428" s="29"/>
      <c r="Q428" s="29"/>
      <c r="R428" s="29"/>
      <c r="S428" s="29" t="e">
        <f>(S424/I424)^(1/10)-1</f>
        <v>#NUM!</v>
      </c>
    </row>
    <row r="429" spans="1:31" outlineLevel="1" x14ac:dyDescent="0.2">
      <c r="A429" s="305"/>
      <c r="B429" s="46" t="s">
        <v>749</v>
      </c>
      <c r="C429" s="29"/>
      <c r="D429" s="29"/>
      <c r="E429" s="29"/>
      <c r="F429" s="29"/>
      <c r="G429" s="29"/>
      <c r="H429" s="29"/>
      <c r="I429" s="29"/>
      <c r="J429" s="29"/>
      <c r="K429" s="29"/>
      <c r="L429" s="29"/>
      <c r="M429" s="29"/>
      <c r="N429" s="29"/>
      <c r="O429" s="29"/>
      <c r="P429" s="29"/>
      <c r="Q429" s="29"/>
      <c r="R429" s="29"/>
      <c r="S429" s="29">
        <f>(S424/N424)^(1/5)-1</f>
        <v>-1.9913490461665186</v>
      </c>
    </row>
    <row r="430" spans="1:31" outlineLevel="1" x14ac:dyDescent="0.2">
      <c r="A430" s="305"/>
      <c r="B430" s="46" t="s">
        <v>750</v>
      </c>
      <c r="C430" s="29"/>
      <c r="D430" s="29"/>
      <c r="E430" s="29"/>
      <c r="F430" s="29"/>
      <c r="G430" s="29"/>
      <c r="H430" s="29"/>
      <c r="I430" s="29"/>
      <c r="J430" s="29"/>
      <c r="K430" s="29"/>
      <c r="L430" s="29"/>
      <c r="M430" s="29"/>
      <c r="N430" s="29"/>
      <c r="O430" s="29"/>
      <c r="P430" s="29"/>
      <c r="Q430" s="29"/>
      <c r="R430" s="29"/>
      <c r="S430" s="29">
        <f>(S424/P424)^(1/3)-1</f>
        <v>-0.30513060775686451</v>
      </c>
    </row>
    <row r="431" spans="1:31" outlineLevel="1" x14ac:dyDescent="0.2">
      <c r="A431" s="317"/>
      <c r="B431" s="46"/>
      <c r="C431" s="34"/>
      <c r="D431" s="34"/>
      <c r="E431" s="34"/>
      <c r="F431" s="34"/>
      <c r="G431" s="34"/>
      <c r="H431" s="34"/>
      <c r="I431" s="34"/>
      <c r="J431" s="34"/>
      <c r="K431" s="34"/>
      <c r="L431" s="34"/>
      <c r="M431" s="34"/>
      <c r="N431" s="34"/>
      <c r="O431" s="34"/>
      <c r="P431" s="34"/>
      <c r="Q431" s="34"/>
      <c r="R431" s="34"/>
      <c r="S431" s="34"/>
    </row>
    <row r="432" spans="1:31" outlineLevel="1" x14ac:dyDescent="0.2">
      <c r="A432" s="48" t="s">
        <v>1888</v>
      </c>
      <c r="B432" s="48"/>
      <c r="C432" s="48"/>
      <c r="D432" s="48"/>
      <c r="E432" s="48"/>
      <c r="F432" s="48"/>
      <c r="G432" s="48"/>
      <c r="H432" s="48"/>
      <c r="I432" s="48"/>
      <c r="J432" s="48"/>
      <c r="K432" s="48"/>
      <c r="L432" s="48"/>
      <c r="M432" s="48"/>
      <c r="N432" s="48"/>
      <c r="O432" s="48"/>
      <c r="P432" s="48"/>
      <c r="Q432" s="48"/>
      <c r="R432" s="48"/>
      <c r="S432" s="48"/>
    </row>
    <row r="433" spans="1:31" outlineLevel="1" x14ac:dyDescent="0.2">
      <c r="A433" s="317"/>
      <c r="B433" s="52" t="str">
        <f>B363</f>
        <v>Consolidated PAT after extraordinary items</v>
      </c>
      <c r="C433" s="53">
        <f t="shared" ref="C433:S433" si="312">C363</f>
        <v>168.64</v>
      </c>
      <c r="D433" s="53">
        <f t="shared" si="312"/>
        <v>231.41</v>
      </c>
      <c r="E433" s="53">
        <f t="shared" si="312"/>
        <v>259.36</v>
      </c>
      <c r="F433" s="53">
        <f t="shared" si="312"/>
        <v>305.70999999999998</v>
      </c>
      <c r="G433" s="53">
        <f t="shared" si="312"/>
        <v>461.29</v>
      </c>
      <c r="H433" s="53">
        <f t="shared" si="312"/>
        <v>628.92999999999995</v>
      </c>
      <c r="I433" s="53">
        <f t="shared" si="312"/>
        <v>1014.04</v>
      </c>
      <c r="J433" s="53">
        <f t="shared" si="312"/>
        <v>1265.29</v>
      </c>
      <c r="K433" s="53">
        <f t="shared" si="312"/>
        <v>898.65</v>
      </c>
      <c r="L433" s="53">
        <f t="shared" si="312"/>
        <v>1383.8</v>
      </c>
      <c r="M433" s="53">
        <f t="shared" si="312"/>
        <v>1697.4900000000002</v>
      </c>
      <c r="N433" s="53">
        <f t="shared" si="312"/>
        <v>516.54999999999995</v>
      </c>
      <c r="O433" s="53">
        <f t="shared" si="312"/>
        <v>-2828.52</v>
      </c>
      <c r="P433" s="53">
        <f t="shared" si="312"/>
        <v>-1474.13</v>
      </c>
      <c r="Q433" s="53">
        <f t="shared" si="312"/>
        <v>-1087.51</v>
      </c>
      <c r="R433" s="53">
        <f t="shared" si="312"/>
        <v>-22.84</v>
      </c>
      <c r="S433" s="53">
        <f t="shared" si="312"/>
        <v>-494.59</v>
      </c>
    </row>
    <row r="434" spans="1:31" outlineLevel="1" x14ac:dyDescent="0.2">
      <c r="A434" s="317"/>
      <c r="B434" s="46" t="str">
        <f>B$30</f>
        <v>Net Sales</v>
      </c>
      <c r="C434" s="53">
        <f t="shared" ref="C434:S434" si="313">C$30</f>
        <v>696.43</v>
      </c>
      <c r="D434" s="53">
        <f t="shared" si="313"/>
        <v>724.41</v>
      </c>
      <c r="E434" s="53">
        <f t="shared" si="313"/>
        <v>939.93</v>
      </c>
      <c r="F434" s="53">
        <f t="shared" si="313"/>
        <v>1203.47</v>
      </c>
      <c r="G434" s="53">
        <f t="shared" si="313"/>
        <v>1680.3400000000001</v>
      </c>
      <c r="H434" s="53">
        <f t="shared" si="313"/>
        <v>2245.89</v>
      </c>
      <c r="I434" s="53">
        <f t="shared" si="313"/>
        <v>3149.05</v>
      </c>
      <c r="J434" s="53">
        <f t="shared" si="313"/>
        <v>3861.55</v>
      </c>
      <c r="K434" s="53">
        <f t="shared" si="313"/>
        <v>2485.5100000000002</v>
      </c>
      <c r="L434" s="53">
        <f t="shared" si="313"/>
        <v>3107.57</v>
      </c>
      <c r="M434" s="53">
        <f t="shared" si="313"/>
        <v>4015.56</v>
      </c>
      <c r="N434" s="53">
        <f t="shared" si="313"/>
        <v>2432.14</v>
      </c>
      <c r="O434" s="53">
        <f t="shared" si="313"/>
        <v>2828.79</v>
      </c>
      <c r="P434" s="53">
        <f t="shared" si="313"/>
        <v>8028.44</v>
      </c>
      <c r="Q434" s="53">
        <f t="shared" si="313"/>
        <v>7733.26</v>
      </c>
      <c r="R434" s="53">
        <f t="shared" si="313"/>
        <v>7683.96</v>
      </c>
      <c r="S434" s="53">
        <f t="shared" si="313"/>
        <v>7923.84</v>
      </c>
    </row>
    <row r="435" spans="1:31" outlineLevel="1" x14ac:dyDescent="0.2">
      <c r="A435" s="317"/>
      <c r="B435" s="52" t="s">
        <v>805</v>
      </c>
      <c r="C435" s="34">
        <f>C433/C434</f>
        <v>0.24214924687333975</v>
      </c>
      <c r="D435" s="34">
        <f t="shared" ref="D435:S435" si="314">D433/D434</f>
        <v>0.3194461699866098</v>
      </c>
      <c r="E435" s="34">
        <f t="shared" si="314"/>
        <v>0.27593544200100012</v>
      </c>
      <c r="F435" s="34">
        <f t="shared" si="314"/>
        <v>0.25402378123260239</v>
      </c>
      <c r="G435" s="34">
        <f t="shared" si="314"/>
        <v>0.27452182296440003</v>
      </c>
      <c r="H435" s="34">
        <f t="shared" si="314"/>
        <v>0.280035976828785</v>
      </c>
      <c r="I435" s="34">
        <f t="shared" si="314"/>
        <v>0.32201457582445497</v>
      </c>
      <c r="J435" s="34">
        <f t="shared" si="314"/>
        <v>0.3276637619608706</v>
      </c>
      <c r="K435" s="34">
        <f t="shared" si="314"/>
        <v>0.36155557611918676</v>
      </c>
      <c r="L435" s="34">
        <f t="shared" si="314"/>
        <v>0.44529970362694965</v>
      </c>
      <c r="M435" s="34">
        <f t="shared" si="314"/>
        <v>0.42272808773869652</v>
      </c>
      <c r="N435" s="34">
        <f t="shared" si="314"/>
        <v>0.21238497783844679</v>
      </c>
      <c r="O435" s="34">
        <f t="shared" si="314"/>
        <v>-0.99990455283000856</v>
      </c>
      <c r="P435" s="34">
        <f t="shared" si="314"/>
        <v>-0.18361350399330384</v>
      </c>
      <c r="Q435" s="34">
        <f t="shared" si="314"/>
        <v>-0.14062762664128711</v>
      </c>
      <c r="R435" s="34">
        <f t="shared" si="314"/>
        <v>-2.9724256763439686E-3</v>
      </c>
      <c r="S435" s="34">
        <f t="shared" si="314"/>
        <v>-6.2417969065503592E-2</v>
      </c>
    </row>
    <row r="436" spans="1:31" outlineLevel="1" x14ac:dyDescent="0.2">
      <c r="A436" s="317"/>
      <c r="B436" s="52" t="s">
        <v>808</v>
      </c>
      <c r="C436" s="34"/>
      <c r="D436" s="34">
        <f>D433/C433-1</f>
        <v>0.37221299810246689</v>
      </c>
      <c r="E436" s="34">
        <f t="shared" ref="E436" si="315">E433/D433-1</f>
        <v>0.12078129726459541</v>
      </c>
      <c r="F436" s="34">
        <f t="shared" ref="F436" si="316">F433/E433-1</f>
        <v>0.17870913016656376</v>
      </c>
      <c r="G436" s="34">
        <f t="shared" ref="G436" si="317">G433/F433-1</f>
        <v>0.50891367635994911</v>
      </c>
      <c r="H436" s="34">
        <f t="shared" ref="H436" si="318">H433/G433-1</f>
        <v>0.36341563875219474</v>
      </c>
      <c r="I436" s="34">
        <f t="shared" ref="I436" si="319">I433/H433-1</f>
        <v>0.61232569602340492</v>
      </c>
      <c r="J436" s="34">
        <f t="shared" ref="J436" si="320">J433/I433-1</f>
        <v>0.24777129107333051</v>
      </c>
      <c r="K436" s="34">
        <f t="shared" ref="K436" si="321">K433/J433-1</f>
        <v>-0.28976756316733709</v>
      </c>
      <c r="L436" s="34">
        <f t="shared" ref="L436" si="322">L433/K433-1</f>
        <v>0.53986535358593435</v>
      </c>
      <c r="M436" s="34">
        <f t="shared" ref="M436" si="323">M433/L433-1</f>
        <v>0.22668738256973575</v>
      </c>
      <c r="N436" s="34">
        <f t="shared" ref="N436" si="324">N433/M433-1</f>
        <v>-0.69569776552439189</v>
      </c>
      <c r="O436" s="34">
        <f t="shared" ref="O436" si="325">O433/N433-1</f>
        <v>-6.4757913077146458</v>
      </c>
      <c r="P436" s="34">
        <f t="shared" ref="P436" si="326">P433/O433-1</f>
        <v>-0.47883345353753903</v>
      </c>
      <c r="Q436" s="34">
        <f t="shared" ref="Q436" si="327">Q433/P433-1</f>
        <v>-0.26226994905469669</v>
      </c>
      <c r="R436" s="34">
        <f t="shared" ref="R436" si="328">R433/Q433-1</f>
        <v>-0.9789978942722366</v>
      </c>
      <c r="S436" s="34">
        <f t="shared" ref="S436" si="329">S433/R433-1</f>
        <v>20.654553415061294</v>
      </c>
      <c r="Y436" s="43">
        <f>AVERAGE(D436:S436)</f>
        <v>0.9152423716055389</v>
      </c>
      <c r="Z436" s="43">
        <f>MEDIAN(D436:S436)</f>
        <v>0.20269825636814975</v>
      </c>
      <c r="AA436" s="43">
        <f>STDEV(D436:S436)</f>
        <v>5.527648828357961</v>
      </c>
      <c r="AB436" s="413">
        <f>AA436/Y436</f>
        <v>6.0395464631529618</v>
      </c>
      <c r="AC436" s="43">
        <f>MAX(D436:S436)</f>
        <v>20.654553415061294</v>
      </c>
      <c r="AD436" s="43">
        <f>MIN(D436:S436)</f>
        <v>-6.4757913077146458</v>
      </c>
      <c r="AE436" s="43" t="e">
        <f>(S435/C435)^(1/16)-1</f>
        <v>#NUM!</v>
      </c>
    </row>
    <row r="437" spans="1:31" outlineLevel="1" x14ac:dyDescent="0.2">
      <c r="A437" s="317"/>
      <c r="B437" s="46" t="s">
        <v>748</v>
      </c>
      <c r="C437" s="29"/>
      <c r="D437" s="29"/>
      <c r="E437" s="29"/>
      <c r="F437" s="29"/>
      <c r="G437" s="29"/>
      <c r="H437" s="29"/>
      <c r="I437" s="29"/>
      <c r="J437" s="29"/>
      <c r="K437" s="29"/>
      <c r="L437" s="29"/>
      <c r="M437" s="29"/>
      <c r="N437" s="29"/>
      <c r="O437" s="29"/>
      <c r="P437" s="29"/>
      <c r="Q437" s="29"/>
      <c r="R437" s="29"/>
      <c r="S437" s="29" t="e">
        <f>(S433/I433)^(1/10)-1</f>
        <v>#NUM!</v>
      </c>
    </row>
    <row r="438" spans="1:31" outlineLevel="1" x14ac:dyDescent="0.2">
      <c r="A438" s="317"/>
      <c r="B438" s="46" t="s">
        <v>749</v>
      </c>
      <c r="C438" s="29"/>
      <c r="D438" s="29"/>
      <c r="E438" s="29"/>
      <c r="F438" s="29"/>
      <c r="G438" s="29"/>
      <c r="H438" s="29"/>
      <c r="I438" s="29"/>
      <c r="J438" s="29"/>
      <c r="K438" s="29"/>
      <c r="L438" s="29"/>
      <c r="M438" s="29"/>
      <c r="N438" s="29"/>
      <c r="O438" s="29"/>
      <c r="P438" s="29"/>
      <c r="Q438" s="29"/>
      <c r="R438" s="29"/>
      <c r="S438" s="29">
        <f>(S433/N433)^(1/5)-1</f>
        <v>-1.9913490461665186</v>
      </c>
    </row>
    <row r="439" spans="1:31" outlineLevel="1" x14ac:dyDescent="0.2">
      <c r="A439" s="317"/>
      <c r="B439" s="46" t="s">
        <v>750</v>
      </c>
      <c r="C439" s="29"/>
      <c r="D439" s="29"/>
      <c r="E439" s="29"/>
      <c r="F439" s="29"/>
      <c r="G439" s="29"/>
      <c r="H439" s="29"/>
      <c r="I439" s="29"/>
      <c r="J439" s="29"/>
      <c r="K439" s="29"/>
      <c r="L439" s="29"/>
      <c r="M439" s="29"/>
      <c r="N439" s="29"/>
      <c r="O439" s="29"/>
      <c r="P439" s="29"/>
      <c r="Q439" s="29"/>
      <c r="R439" s="29"/>
      <c r="S439" s="29">
        <f>(S433/P433)^(1/3)-1</f>
        <v>-0.30513060775686451</v>
      </c>
    </row>
    <row r="440" spans="1:31" outlineLevel="1" x14ac:dyDescent="0.2">
      <c r="A440" s="292"/>
      <c r="B440" s="52"/>
      <c r="C440" s="34"/>
      <c r="D440" s="34"/>
      <c r="E440" s="34"/>
      <c r="F440" s="34"/>
      <c r="G440" s="34"/>
      <c r="H440" s="34"/>
      <c r="I440" s="34"/>
      <c r="J440" s="34"/>
      <c r="K440" s="34"/>
      <c r="L440" s="34"/>
      <c r="M440" s="34"/>
      <c r="N440" s="34"/>
      <c r="O440" s="34"/>
      <c r="P440" s="34"/>
      <c r="Q440" s="34"/>
      <c r="R440" s="34"/>
      <c r="S440" s="34"/>
    </row>
    <row r="441" spans="1:31" outlineLevel="1" x14ac:dyDescent="0.2">
      <c r="A441" s="48" t="s">
        <v>1801</v>
      </c>
      <c r="B441" s="48"/>
      <c r="C441" s="48"/>
      <c r="D441" s="48"/>
      <c r="E441" s="48"/>
      <c r="F441" s="48"/>
      <c r="G441" s="48"/>
      <c r="H441" s="48"/>
      <c r="I441" s="48"/>
      <c r="J441" s="48"/>
      <c r="K441" s="48"/>
      <c r="L441" s="48"/>
      <c r="M441" s="48"/>
      <c r="N441" s="48"/>
      <c r="O441" s="48"/>
      <c r="P441" s="48"/>
      <c r="Q441" s="48"/>
      <c r="R441" s="48"/>
      <c r="S441" s="48"/>
    </row>
    <row r="442" spans="1:31" outlineLevel="1" x14ac:dyDescent="0.2">
      <c r="A442" s="292"/>
      <c r="B442" s="52" t="str">
        <f t="shared" ref="B442:S442" si="330">B368</f>
        <v>Retained profit</v>
      </c>
      <c r="C442" s="53">
        <f t="shared" si="330"/>
        <v>143.76</v>
      </c>
      <c r="D442" s="53">
        <f t="shared" si="330"/>
        <v>178.49</v>
      </c>
      <c r="E442" s="53">
        <f t="shared" si="330"/>
        <v>190.26000000000002</v>
      </c>
      <c r="F442" s="53">
        <f t="shared" si="330"/>
        <v>226.15</v>
      </c>
      <c r="G442" s="53">
        <f t="shared" si="330"/>
        <v>344.55</v>
      </c>
      <c r="H442" s="53">
        <f t="shared" si="330"/>
        <v>480.58999999999992</v>
      </c>
      <c r="I442" s="53">
        <f t="shared" si="330"/>
        <v>759.31999999999994</v>
      </c>
      <c r="J442" s="53">
        <f t="shared" si="330"/>
        <v>932.1</v>
      </c>
      <c r="K442" s="53">
        <f t="shared" si="330"/>
        <v>566.55999999999995</v>
      </c>
      <c r="L442" s="53">
        <f t="shared" si="330"/>
        <v>962.55</v>
      </c>
      <c r="M442" s="53">
        <f t="shared" si="330"/>
        <v>1185.9700000000003</v>
      </c>
      <c r="N442" s="53">
        <f t="shared" si="330"/>
        <v>-89.240000000000009</v>
      </c>
      <c r="O442" s="53">
        <f t="shared" si="330"/>
        <v>-3191.9900000000002</v>
      </c>
      <c r="P442" s="53">
        <f t="shared" si="330"/>
        <v>-2343.0499999999997</v>
      </c>
      <c r="Q442" s="53">
        <f t="shared" si="330"/>
        <v>-1087.51</v>
      </c>
      <c r="R442" s="53">
        <f t="shared" si="330"/>
        <v>-22.84</v>
      </c>
      <c r="S442" s="53">
        <f t="shared" si="330"/>
        <v>-494.59</v>
      </c>
    </row>
    <row r="443" spans="1:31" outlineLevel="1" x14ac:dyDescent="0.2">
      <c r="A443" s="292"/>
      <c r="B443" s="46" t="str">
        <f>B$30</f>
        <v>Net Sales</v>
      </c>
      <c r="C443" s="53">
        <f t="shared" ref="C443:S443" si="331">C$30</f>
        <v>696.43</v>
      </c>
      <c r="D443" s="53">
        <f t="shared" si="331"/>
        <v>724.41</v>
      </c>
      <c r="E443" s="53">
        <f t="shared" si="331"/>
        <v>939.93</v>
      </c>
      <c r="F443" s="53">
        <f t="shared" si="331"/>
        <v>1203.47</v>
      </c>
      <c r="G443" s="53">
        <f t="shared" si="331"/>
        <v>1680.3400000000001</v>
      </c>
      <c r="H443" s="53">
        <f t="shared" si="331"/>
        <v>2245.89</v>
      </c>
      <c r="I443" s="53">
        <f t="shared" si="331"/>
        <v>3149.05</v>
      </c>
      <c r="J443" s="53">
        <f t="shared" si="331"/>
        <v>3861.55</v>
      </c>
      <c r="K443" s="53">
        <f t="shared" si="331"/>
        <v>2485.5100000000002</v>
      </c>
      <c r="L443" s="53">
        <f t="shared" si="331"/>
        <v>3107.57</v>
      </c>
      <c r="M443" s="53">
        <f t="shared" si="331"/>
        <v>4015.56</v>
      </c>
      <c r="N443" s="53">
        <f t="shared" si="331"/>
        <v>2432.14</v>
      </c>
      <c r="O443" s="53">
        <f t="shared" si="331"/>
        <v>2828.79</v>
      </c>
      <c r="P443" s="53">
        <f t="shared" si="331"/>
        <v>8028.44</v>
      </c>
      <c r="Q443" s="53">
        <f t="shared" si="331"/>
        <v>7733.26</v>
      </c>
      <c r="R443" s="53">
        <f t="shared" si="331"/>
        <v>7683.96</v>
      </c>
      <c r="S443" s="53">
        <f t="shared" si="331"/>
        <v>7923.84</v>
      </c>
    </row>
    <row r="444" spans="1:31" outlineLevel="1" x14ac:dyDescent="0.2">
      <c r="A444" s="292"/>
      <c r="B444" s="52" t="s">
        <v>805</v>
      </c>
      <c r="C444" s="34">
        <f>C442/C443</f>
        <v>0.20642419195037548</v>
      </c>
      <c r="D444" s="34">
        <f t="shared" ref="D444:S444" si="332">D442/D443</f>
        <v>0.24639361687442196</v>
      </c>
      <c r="E444" s="34">
        <f t="shared" si="332"/>
        <v>0.20241932909897548</v>
      </c>
      <c r="F444" s="34">
        <f t="shared" si="332"/>
        <v>0.18791494594796712</v>
      </c>
      <c r="G444" s="34">
        <f t="shared" si="332"/>
        <v>0.20504778794767725</v>
      </c>
      <c r="H444" s="34">
        <f t="shared" si="332"/>
        <v>0.21398643744796048</v>
      </c>
      <c r="I444" s="34">
        <f t="shared" si="332"/>
        <v>0.24112668900144485</v>
      </c>
      <c r="J444" s="34">
        <f t="shared" si="332"/>
        <v>0.24137975683339591</v>
      </c>
      <c r="K444" s="34">
        <f t="shared" si="332"/>
        <v>0.22794517020651692</v>
      </c>
      <c r="L444" s="34">
        <f t="shared" si="332"/>
        <v>0.30974362604864891</v>
      </c>
      <c r="M444" s="34">
        <f t="shared" si="332"/>
        <v>0.29534361334409154</v>
      </c>
      <c r="N444" s="34">
        <f t="shared" si="332"/>
        <v>-3.669196674533539E-2</v>
      </c>
      <c r="O444" s="34">
        <f t="shared" si="332"/>
        <v>-1.1283941190402964</v>
      </c>
      <c r="P444" s="34">
        <f t="shared" si="332"/>
        <v>-0.29184374548480152</v>
      </c>
      <c r="Q444" s="34">
        <f t="shared" si="332"/>
        <v>-0.14062762664128711</v>
      </c>
      <c r="R444" s="34">
        <f t="shared" si="332"/>
        <v>-2.9724256763439686E-3</v>
      </c>
      <c r="S444" s="34">
        <f t="shared" si="332"/>
        <v>-6.2417969065503592E-2</v>
      </c>
    </row>
    <row r="445" spans="1:31" outlineLevel="1" x14ac:dyDescent="0.2">
      <c r="A445" s="292"/>
      <c r="B445" s="52" t="s">
        <v>808</v>
      </c>
      <c r="C445" s="34"/>
      <c r="D445" s="34">
        <f>D442/C442-1</f>
        <v>0.24158319421257657</v>
      </c>
      <c r="E445" s="34">
        <f t="shared" ref="E445" si="333">E442/D442-1</f>
        <v>6.5942069583730278E-2</v>
      </c>
      <c r="F445" s="34">
        <f t="shared" ref="F445" si="334">F442/E442-1</f>
        <v>0.18863660254388726</v>
      </c>
      <c r="G445" s="34">
        <f t="shared" ref="G445" si="335">G442/F442-1</f>
        <v>0.52354631881494584</v>
      </c>
      <c r="H445" s="34">
        <f t="shared" ref="H445" si="336">H442/G442-1</f>
        <v>0.39483384124219967</v>
      </c>
      <c r="I445" s="34">
        <f t="shared" ref="I445" si="337">I442/H442-1</f>
        <v>0.57997461453629917</v>
      </c>
      <c r="J445" s="34">
        <f t="shared" ref="J445" si="338">J442/I442-1</f>
        <v>0.22754569878312192</v>
      </c>
      <c r="K445" s="34">
        <f t="shared" ref="K445" si="339">K442/J442-1</f>
        <v>-0.39216822229374537</v>
      </c>
      <c r="L445" s="34">
        <f t="shared" ref="L445" si="340">L442/K442-1</f>
        <v>0.6989374470488563</v>
      </c>
      <c r="M445" s="34">
        <f t="shared" ref="M445" si="341">M442/L442-1</f>
        <v>0.23211261752636259</v>
      </c>
      <c r="N445" s="34">
        <f t="shared" ref="N445" si="342">N442/M442-1</f>
        <v>-1.0752464227594289</v>
      </c>
      <c r="O445" s="34">
        <f t="shared" ref="O445" si="343">O442/N442-1</f>
        <v>34.76860152398028</v>
      </c>
      <c r="P445" s="34">
        <f t="shared" ref="P445" si="344">P442/O442-1</f>
        <v>-0.26595947982293189</v>
      </c>
      <c r="Q445" s="34">
        <f t="shared" ref="Q445" si="345">Q442/P442-1</f>
        <v>-0.53585710932331787</v>
      </c>
      <c r="R445" s="34">
        <f t="shared" ref="R445" si="346">R442/Q442-1</f>
        <v>-0.9789978942722366</v>
      </c>
      <c r="S445" s="34">
        <f t="shared" ref="S445" si="347">S442/R442-1</f>
        <v>20.654553415061294</v>
      </c>
      <c r="Y445" s="43">
        <f>AVERAGE(D445:S445)</f>
        <v>3.4580023884288682</v>
      </c>
      <c r="Z445" s="43">
        <f>MEDIAN(D445:S445)</f>
        <v>0.22982915815474225</v>
      </c>
      <c r="AA445" s="43">
        <f>STDEV(D445:S445)</f>
        <v>9.8259073605018816</v>
      </c>
      <c r="AB445" s="413">
        <f>AA445/Y445</f>
        <v>2.84149814163843</v>
      </c>
      <c r="AC445" s="43">
        <f>MAX(D445:S445)</f>
        <v>34.76860152398028</v>
      </c>
      <c r="AD445" s="43">
        <f>MIN(D445:S445)</f>
        <v>-1.0752464227594289</v>
      </c>
      <c r="AE445" s="43" t="e">
        <f>(S444/C444)^(1/16)-1</f>
        <v>#NUM!</v>
      </c>
    </row>
    <row r="446" spans="1:31" outlineLevel="1" x14ac:dyDescent="0.2">
      <c r="A446" s="292"/>
      <c r="B446" s="52"/>
      <c r="C446" s="34"/>
      <c r="D446" s="34"/>
      <c r="E446" s="34"/>
      <c r="F446" s="34"/>
      <c r="G446" s="34"/>
      <c r="H446" s="34"/>
      <c r="I446" s="34"/>
      <c r="J446" s="34"/>
      <c r="K446" s="34"/>
      <c r="L446" s="34"/>
      <c r="M446" s="34"/>
      <c r="N446" s="34"/>
      <c r="O446" s="34"/>
      <c r="P446" s="34"/>
      <c r="Q446" s="34"/>
      <c r="R446" s="34"/>
      <c r="S446" s="34"/>
    </row>
    <row r="447" spans="1:31" outlineLevel="1" x14ac:dyDescent="0.2">
      <c r="A447" s="48" t="s">
        <v>1801</v>
      </c>
      <c r="B447" s="48"/>
      <c r="C447" s="48"/>
      <c r="D447" s="48"/>
      <c r="E447" s="48"/>
      <c r="F447" s="48"/>
      <c r="G447" s="48"/>
      <c r="H447" s="48"/>
      <c r="I447" s="48"/>
      <c r="J447" s="48"/>
      <c r="K447" s="48"/>
      <c r="L447" s="48"/>
      <c r="M447" s="48"/>
      <c r="N447" s="48"/>
      <c r="O447" s="48"/>
      <c r="P447" s="48"/>
      <c r="Q447" s="48"/>
      <c r="R447" s="48"/>
      <c r="S447" s="48"/>
    </row>
    <row r="448" spans="1:31" outlineLevel="1" x14ac:dyDescent="0.2">
      <c r="A448" s="292"/>
      <c r="B448" s="52" t="str">
        <f>B442</f>
        <v>Retained profit</v>
      </c>
      <c r="C448" s="53">
        <f t="shared" ref="C448:S448" si="348">C442</f>
        <v>143.76</v>
      </c>
      <c r="D448" s="53">
        <f t="shared" si="348"/>
        <v>178.49</v>
      </c>
      <c r="E448" s="53">
        <f t="shared" si="348"/>
        <v>190.26000000000002</v>
      </c>
      <c r="F448" s="53">
        <f t="shared" si="348"/>
        <v>226.15</v>
      </c>
      <c r="G448" s="53">
        <f t="shared" si="348"/>
        <v>344.55</v>
      </c>
      <c r="H448" s="53">
        <f t="shared" si="348"/>
        <v>480.58999999999992</v>
      </c>
      <c r="I448" s="53">
        <f t="shared" si="348"/>
        <v>759.31999999999994</v>
      </c>
      <c r="J448" s="53">
        <f t="shared" si="348"/>
        <v>932.1</v>
      </c>
      <c r="K448" s="53">
        <f t="shared" si="348"/>
        <v>566.55999999999995</v>
      </c>
      <c r="L448" s="53">
        <f t="shared" si="348"/>
        <v>962.55</v>
      </c>
      <c r="M448" s="53">
        <f t="shared" si="348"/>
        <v>1185.9700000000003</v>
      </c>
      <c r="N448" s="53">
        <f t="shared" si="348"/>
        <v>-89.240000000000009</v>
      </c>
      <c r="O448" s="53">
        <f t="shared" si="348"/>
        <v>-3191.9900000000002</v>
      </c>
      <c r="P448" s="53">
        <f t="shared" si="348"/>
        <v>-2343.0499999999997</v>
      </c>
      <c r="Q448" s="53">
        <f t="shared" si="348"/>
        <v>-1087.51</v>
      </c>
      <c r="R448" s="53">
        <f t="shared" si="348"/>
        <v>-22.84</v>
      </c>
      <c r="S448" s="53">
        <f t="shared" si="348"/>
        <v>-494.59</v>
      </c>
    </row>
    <row r="449" spans="1:31" outlineLevel="1" x14ac:dyDescent="0.2">
      <c r="A449" s="292"/>
      <c r="B449" s="52" t="str">
        <f t="shared" ref="B449:S449" si="349">B367</f>
        <v>Profit for controlling shareholders plus share of profit from associate and JV after preference dividend</v>
      </c>
      <c r="C449" s="53">
        <f t="shared" si="349"/>
        <v>167.29</v>
      </c>
      <c r="D449" s="53">
        <f t="shared" si="349"/>
        <v>231.02</v>
      </c>
      <c r="E449" s="53">
        <f t="shared" si="349"/>
        <v>258.43</v>
      </c>
      <c r="F449" s="53">
        <f t="shared" si="349"/>
        <v>305.63</v>
      </c>
      <c r="G449" s="53">
        <f t="shared" si="349"/>
        <v>461.21000000000004</v>
      </c>
      <c r="H449" s="53">
        <f t="shared" si="349"/>
        <v>628.84999999999991</v>
      </c>
      <c r="I449" s="53">
        <f t="shared" si="349"/>
        <v>1013.99</v>
      </c>
      <c r="J449" s="53">
        <f t="shared" si="349"/>
        <v>1265.29</v>
      </c>
      <c r="K449" s="53">
        <f t="shared" si="349"/>
        <v>898.65</v>
      </c>
      <c r="L449" s="53">
        <f t="shared" si="349"/>
        <v>1383.8</v>
      </c>
      <c r="M449" s="53">
        <f t="shared" si="349"/>
        <v>1697.4900000000002</v>
      </c>
      <c r="N449" s="53">
        <f t="shared" si="349"/>
        <v>516.54999999999995</v>
      </c>
      <c r="O449" s="53">
        <f t="shared" si="349"/>
        <v>-2828.52</v>
      </c>
      <c r="P449" s="53">
        <f t="shared" si="349"/>
        <v>-1474.13</v>
      </c>
      <c r="Q449" s="53">
        <f t="shared" si="349"/>
        <v>-1087.51</v>
      </c>
      <c r="R449" s="53">
        <f t="shared" si="349"/>
        <v>-22.84</v>
      </c>
      <c r="S449" s="53">
        <f t="shared" si="349"/>
        <v>-494.59</v>
      </c>
    </row>
    <row r="450" spans="1:31" outlineLevel="1" x14ac:dyDescent="0.2">
      <c r="A450" s="292"/>
      <c r="B450" s="52" t="s">
        <v>736</v>
      </c>
      <c r="C450" s="34">
        <f>C448/C449</f>
        <v>0.85934604578875007</v>
      </c>
      <c r="D450" s="34">
        <f t="shared" ref="D450:S450" si="350">D448/D449</f>
        <v>0.77261708942948659</v>
      </c>
      <c r="E450" s="34">
        <f t="shared" si="350"/>
        <v>0.73621483573888491</v>
      </c>
      <c r="F450" s="34">
        <f t="shared" si="350"/>
        <v>0.7399469947321925</v>
      </c>
      <c r="G450" s="34">
        <f t="shared" si="350"/>
        <v>0.74705665531970245</v>
      </c>
      <c r="H450" s="34">
        <f t="shared" si="350"/>
        <v>0.76423630436511092</v>
      </c>
      <c r="I450" s="34">
        <f t="shared" si="350"/>
        <v>0.74884367695933873</v>
      </c>
      <c r="J450" s="34">
        <f t="shared" si="350"/>
        <v>0.73666906400904142</v>
      </c>
      <c r="K450" s="34">
        <f t="shared" si="350"/>
        <v>0.63045679630556939</v>
      </c>
      <c r="L450" s="34">
        <f t="shared" si="350"/>
        <v>0.69558462205521032</v>
      </c>
      <c r="M450" s="34">
        <f t="shared" si="350"/>
        <v>0.69866096412939105</v>
      </c>
      <c r="N450" s="34">
        <f t="shared" si="350"/>
        <v>-0.17276159132707389</v>
      </c>
      <c r="O450" s="34">
        <f t="shared" si="350"/>
        <v>1.1285018313464286</v>
      </c>
      <c r="P450" s="34">
        <f t="shared" si="350"/>
        <v>1.5894459783058479</v>
      </c>
      <c r="Q450" s="34">
        <f t="shared" si="350"/>
        <v>1</v>
      </c>
      <c r="R450" s="34">
        <f t="shared" si="350"/>
        <v>1</v>
      </c>
      <c r="S450" s="34">
        <f t="shared" si="350"/>
        <v>1</v>
      </c>
      <c r="Y450" s="43">
        <f>AVERAGE(D450:S450)</f>
        <v>0.80096707633557074</v>
      </c>
      <c r="Z450" s="43">
        <f>MEDIAN(D450:S450)</f>
        <v>0.74795016613952059</v>
      </c>
      <c r="AA450" s="43">
        <f>STDEV(D450:S450)</f>
        <v>0.35274543945291575</v>
      </c>
      <c r="AB450" s="413">
        <f>AA450/Y450</f>
        <v>0.44039942448911668</v>
      </c>
      <c r="AC450" s="43">
        <f>MAX(D450:S450)</f>
        <v>1.5894459783058479</v>
      </c>
      <c r="AD450" s="43">
        <f>MIN(D450:S450)</f>
        <v>-0.17276159132707389</v>
      </c>
    </row>
    <row r="451" spans="1:31" outlineLevel="1" x14ac:dyDescent="0.2">
      <c r="A451" s="292"/>
      <c r="B451" s="52" t="s">
        <v>808</v>
      </c>
      <c r="C451" s="34"/>
      <c r="D451" s="34">
        <f>D448/C448-1</f>
        <v>0.24158319421257657</v>
      </c>
      <c r="E451" s="34">
        <f t="shared" ref="E451" si="351">E448/D448-1</f>
        <v>6.5942069583730278E-2</v>
      </c>
      <c r="F451" s="34">
        <f t="shared" ref="F451" si="352">F448/E448-1</f>
        <v>0.18863660254388726</v>
      </c>
      <c r="G451" s="34">
        <f t="shared" ref="G451" si="353">G448/F448-1</f>
        <v>0.52354631881494584</v>
      </c>
      <c r="H451" s="34">
        <f t="shared" ref="H451" si="354">H448/G448-1</f>
        <v>0.39483384124219967</v>
      </c>
      <c r="I451" s="34">
        <f t="shared" ref="I451" si="355">I448/H448-1</f>
        <v>0.57997461453629917</v>
      </c>
      <c r="J451" s="34">
        <f t="shared" ref="J451" si="356">J448/I448-1</f>
        <v>0.22754569878312192</v>
      </c>
      <c r="K451" s="34">
        <f t="shared" ref="K451" si="357">K448/J448-1</f>
        <v>-0.39216822229374537</v>
      </c>
      <c r="L451" s="34">
        <f t="shared" ref="L451" si="358">L448/K448-1</f>
        <v>0.6989374470488563</v>
      </c>
      <c r="M451" s="34">
        <f t="shared" ref="M451" si="359">M448/L448-1</f>
        <v>0.23211261752636259</v>
      </c>
      <c r="N451" s="34">
        <f t="shared" ref="N451" si="360">N448/M448-1</f>
        <v>-1.0752464227594289</v>
      </c>
      <c r="O451" s="34">
        <f t="shared" ref="O451" si="361">O448/N448-1</f>
        <v>34.76860152398028</v>
      </c>
      <c r="P451" s="34">
        <f t="shared" ref="P451" si="362">P448/O448-1</f>
        <v>-0.26595947982293189</v>
      </c>
      <c r="Q451" s="34">
        <f t="shared" ref="Q451" si="363">Q448/P448-1</f>
        <v>-0.53585710932331787</v>
      </c>
      <c r="R451" s="34">
        <f t="shared" ref="R451" si="364">R448/Q448-1</f>
        <v>-0.9789978942722366</v>
      </c>
      <c r="S451" s="34">
        <f t="shared" ref="S451" si="365">S448/R448-1</f>
        <v>20.654553415061294</v>
      </c>
      <c r="Y451" s="43">
        <f>AVERAGE(D451:S451)</f>
        <v>3.4580023884288682</v>
      </c>
      <c r="Z451" s="43">
        <f>MEDIAN(D451:S451)</f>
        <v>0.22982915815474225</v>
      </c>
      <c r="AA451" s="43">
        <f>STDEV(D451:S451)</f>
        <v>9.8259073605018816</v>
      </c>
      <c r="AB451" s="413">
        <f>AA451/Y451</f>
        <v>2.84149814163843</v>
      </c>
      <c r="AC451" s="43">
        <f>MAX(D451:S451)</f>
        <v>34.76860152398028</v>
      </c>
      <c r="AD451" s="43">
        <f>MIN(D451:S451)</f>
        <v>-1.0752464227594289</v>
      </c>
      <c r="AE451" s="43">
        <f>(S450/C450)^(1/16)-1</f>
        <v>9.5189945859406322E-3</v>
      </c>
    </row>
    <row r="452" spans="1:31" outlineLevel="1" x14ac:dyDescent="0.2">
      <c r="A452" s="292"/>
      <c r="B452" s="52"/>
      <c r="C452" s="34"/>
      <c r="D452" s="34"/>
      <c r="E452" s="34"/>
      <c r="F452" s="34"/>
      <c r="G452" s="34"/>
      <c r="H452" s="34"/>
      <c r="I452" s="34"/>
      <c r="J452" s="34"/>
      <c r="K452" s="34"/>
      <c r="L452" s="34"/>
      <c r="M452" s="34"/>
      <c r="N452" s="34"/>
      <c r="O452" s="34"/>
      <c r="P452" s="34"/>
      <c r="Q452" s="34"/>
      <c r="R452" s="34"/>
      <c r="S452" s="34"/>
    </row>
    <row r="453" spans="1:31" outlineLevel="1" x14ac:dyDescent="0.2">
      <c r="A453" s="48" t="s">
        <v>935</v>
      </c>
      <c r="B453" s="48" t="s">
        <v>1798</v>
      </c>
      <c r="C453" s="48"/>
      <c r="D453" s="48"/>
      <c r="E453" s="48"/>
      <c r="F453" s="48"/>
      <c r="G453" s="48"/>
      <c r="H453" s="48"/>
      <c r="I453" s="48"/>
      <c r="J453" s="48"/>
      <c r="K453" s="48"/>
      <c r="L453" s="48"/>
      <c r="M453" s="48"/>
      <c r="N453" s="48"/>
      <c r="O453" s="48"/>
      <c r="P453" s="48"/>
      <c r="Q453" s="48"/>
      <c r="R453" s="48"/>
      <c r="S453" s="48"/>
    </row>
    <row r="454" spans="1:31" outlineLevel="1" x14ac:dyDescent="0.2">
      <c r="B454" s="46" t="str">
        <f t="shared" ref="B454:S454" si="366">B357</f>
        <v>EBITDA excl other income</v>
      </c>
      <c r="C454" s="53">
        <f t="shared" si="366"/>
        <v>198.83999999999997</v>
      </c>
      <c r="D454" s="53">
        <f t="shared" si="366"/>
        <v>263.41999999999996</v>
      </c>
      <c r="E454" s="53">
        <f t="shared" si="366"/>
        <v>297.7399999999999</v>
      </c>
      <c r="F454" s="53">
        <f t="shared" si="366"/>
        <v>312.97000000000003</v>
      </c>
      <c r="G454" s="53">
        <f t="shared" si="366"/>
        <v>402.80000000000018</v>
      </c>
      <c r="H454" s="53">
        <f t="shared" si="366"/>
        <v>525.9699999999998</v>
      </c>
      <c r="I454" s="53">
        <f t="shared" si="366"/>
        <v>980.69</v>
      </c>
      <c r="J454" s="53">
        <f t="shared" si="366"/>
        <v>1172.1500000000001</v>
      </c>
      <c r="K454" s="53">
        <f t="shared" si="366"/>
        <v>895.19000000000028</v>
      </c>
      <c r="L454" s="53">
        <f t="shared" si="366"/>
        <v>1303.7800000000002</v>
      </c>
      <c r="M454" s="53">
        <f t="shared" si="366"/>
        <v>1737.3600000000001</v>
      </c>
      <c r="N454" s="53">
        <f t="shared" si="366"/>
        <v>478.53999999999996</v>
      </c>
      <c r="O454" s="53">
        <f t="shared" si="366"/>
        <v>-50.590000000000146</v>
      </c>
      <c r="P454" s="53">
        <f t="shared" si="366"/>
        <v>-664.82000000000062</v>
      </c>
      <c r="Q454" s="53">
        <f t="shared" si="366"/>
        <v>-418.67000000000007</v>
      </c>
      <c r="R454" s="53">
        <f t="shared" si="366"/>
        <v>-60.649999999999636</v>
      </c>
      <c r="S454" s="53">
        <f t="shared" si="366"/>
        <v>1.4200000000000728</v>
      </c>
    </row>
    <row r="455" spans="1:31" outlineLevel="1" x14ac:dyDescent="0.2">
      <c r="B455" s="46" t="s">
        <v>806</v>
      </c>
      <c r="D455" s="37">
        <f>'Ace-SCFS'!C36</f>
        <v>177.44</v>
      </c>
      <c r="E455" s="37">
        <f>'Ace-SCFS'!D36</f>
        <v>344.32</v>
      </c>
      <c r="F455" s="37">
        <f>'Ace-SCFS'!E36</f>
        <v>229.72</v>
      </c>
      <c r="G455" s="37">
        <f>'Ace-SCFS'!F36</f>
        <v>326.16000000000003</v>
      </c>
      <c r="H455" s="37">
        <f>'Ace-SCFS'!G36</f>
        <v>466.02</v>
      </c>
      <c r="I455" s="37">
        <f>'Ace-SCFS'!H36</f>
        <v>672.55</v>
      </c>
      <c r="J455" s="37">
        <f>'Ace-SCFS'!I36</f>
        <v>1261.5999999999999</v>
      </c>
      <c r="K455" s="37">
        <f>'Ace-SCFS'!J36</f>
        <v>694.79</v>
      </c>
      <c r="L455" s="37">
        <f>'Ace-SCFS'!K36</f>
        <v>1307.3699999999999</v>
      </c>
      <c r="M455" s="37">
        <f>'Ace-SCFS'!L36</f>
        <v>1483.61</v>
      </c>
      <c r="N455" s="37">
        <f>'Ace-SCFS'!M36</f>
        <v>275.24</v>
      </c>
      <c r="O455" s="37">
        <f>'Ace-SCFS'!N36</f>
        <v>-2256.29</v>
      </c>
      <c r="P455" s="37">
        <f>'Ace-SCFS'!O36</f>
        <v>342.07</v>
      </c>
      <c r="Q455" s="37">
        <f>'Ace-SCFS'!P36</f>
        <v>-901.76</v>
      </c>
      <c r="R455" s="37">
        <f>'Ace-SCFS'!Q36</f>
        <v>-837.4</v>
      </c>
      <c r="S455" s="37">
        <f>'Ace-SCFS'!R36</f>
        <v>-892.64</v>
      </c>
      <c r="T455" s="62"/>
    </row>
    <row r="456" spans="1:31" outlineLevel="1" x14ac:dyDescent="0.2">
      <c r="B456" s="46" t="s">
        <v>736</v>
      </c>
      <c r="D456" s="36">
        <f>D454/D455</f>
        <v>1.4845581605049591</v>
      </c>
      <c r="E456" s="36">
        <f t="shared" ref="E456:S456" si="367">E454/E455</f>
        <v>0.86471886617100346</v>
      </c>
      <c r="F456" s="36">
        <f t="shared" si="367"/>
        <v>1.3623977015497128</v>
      </c>
      <c r="G456" s="36">
        <f t="shared" si="367"/>
        <v>1.2349766985528579</v>
      </c>
      <c r="H456" s="36">
        <f t="shared" si="367"/>
        <v>1.1286425475301485</v>
      </c>
      <c r="I456" s="36">
        <f t="shared" si="367"/>
        <v>1.4581666790573193</v>
      </c>
      <c r="J456" s="36">
        <f t="shared" si="367"/>
        <v>0.92909797083069134</v>
      </c>
      <c r="K456" s="36">
        <f t="shared" si="367"/>
        <v>1.2884324759999428</v>
      </c>
      <c r="L456" s="36">
        <f t="shared" si="367"/>
        <v>0.99725402908128558</v>
      </c>
      <c r="M456" s="36">
        <f t="shared" si="367"/>
        <v>1.1710355147242202</v>
      </c>
      <c r="N456" s="36">
        <f t="shared" si="367"/>
        <v>1.7386281063798865</v>
      </c>
      <c r="O456" s="36">
        <f t="shared" si="367"/>
        <v>2.2421763159877563E-2</v>
      </c>
      <c r="P456" s="36">
        <f t="shared" si="367"/>
        <v>-1.9435203320957717</v>
      </c>
      <c r="Q456" s="36">
        <f t="shared" si="367"/>
        <v>0.46428096167494687</v>
      </c>
      <c r="R456" s="36">
        <f t="shared" si="367"/>
        <v>7.2426558395031815E-2</v>
      </c>
      <c r="S456" s="36">
        <f t="shared" si="367"/>
        <v>-1.5907868793691442E-3</v>
      </c>
      <c r="Y456" s="313">
        <f>AVERAGE(D456:S456)</f>
        <v>0.76699543216479649</v>
      </c>
      <c r="Z456" s="313">
        <f>MEDIAN(D456:S456)</f>
        <v>1.0629482883057171</v>
      </c>
      <c r="AA456" s="413">
        <f>STDEV(D456:S456)</f>
        <v>0.90299673260590596</v>
      </c>
      <c r="AB456" s="413">
        <f>AA456/Y456</f>
        <v>1.1773169627063544</v>
      </c>
      <c r="AC456" s="313">
        <f>MAX(D456:S456)</f>
        <v>1.7386281063798865</v>
      </c>
      <c r="AD456" s="313">
        <f>MIN(D456:S456)</f>
        <v>-1.9435203320957717</v>
      </c>
    </row>
    <row r="457" spans="1:31" outlineLevel="1" x14ac:dyDescent="0.2">
      <c r="A457" s="87"/>
      <c r="B457" s="46"/>
      <c r="C457" s="87"/>
      <c r="D457" s="36"/>
      <c r="E457" s="36"/>
      <c r="F457" s="36"/>
      <c r="G457" s="36"/>
      <c r="H457" s="36"/>
      <c r="I457" s="36"/>
      <c r="J457" s="36"/>
      <c r="K457" s="36"/>
      <c r="L457" s="36"/>
      <c r="M457" s="36"/>
      <c r="N457" s="36"/>
      <c r="O457" s="36"/>
      <c r="P457" s="36"/>
      <c r="Q457" s="36"/>
      <c r="R457" s="36"/>
      <c r="S457" s="36"/>
    </row>
    <row r="458" spans="1:31" outlineLevel="1" x14ac:dyDescent="0.2">
      <c r="A458" s="48" t="s">
        <v>810</v>
      </c>
      <c r="B458" s="48" t="s">
        <v>812</v>
      </c>
      <c r="C458" s="51"/>
      <c r="D458" s="51"/>
      <c r="E458" s="51"/>
      <c r="F458" s="51"/>
      <c r="G458" s="51"/>
      <c r="H458" s="51"/>
      <c r="I458" s="51"/>
      <c r="J458" s="51"/>
      <c r="K458" s="51"/>
      <c r="L458" s="51"/>
      <c r="M458" s="51"/>
      <c r="N458" s="51"/>
      <c r="O458" s="51"/>
      <c r="P458" s="51"/>
      <c r="Q458" s="51"/>
      <c r="R458" s="51"/>
      <c r="S458" s="51"/>
    </row>
    <row r="459" spans="1:31" outlineLevel="1" x14ac:dyDescent="0.2">
      <c r="B459" s="52" t="str">
        <f t="shared" ref="B459:S459" si="368">B367</f>
        <v>Profit for controlling shareholders plus share of profit from associate and JV after preference dividend</v>
      </c>
      <c r="C459" s="53">
        <f t="shared" si="368"/>
        <v>167.29</v>
      </c>
      <c r="D459" s="53">
        <f t="shared" si="368"/>
        <v>231.02</v>
      </c>
      <c r="E459" s="53">
        <f t="shared" si="368"/>
        <v>258.43</v>
      </c>
      <c r="F459" s="53">
        <f t="shared" si="368"/>
        <v>305.63</v>
      </c>
      <c r="G459" s="53">
        <f t="shared" si="368"/>
        <v>461.21000000000004</v>
      </c>
      <c r="H459" s="53">
        <f t="shared" si="368"/>
        <v>628.84999999999991</v>
      </c>
      <c r="I459" s="53">
        <f t="shared" si="368"/>
        <v>1013.99</v>
      </c>
      <c r="J459" s="53">
        <f t="shared" si="368"/>
        <v>1265.29</v>
      </c>
      <c r="K459" s="53">
        <f t="shared" si="368"/>
        <v>898.65</v>
      </c>
      <c r="L459" s="53">
        <f t="shared" si="368"/>
        <v>1383.8</v>
      </c>
      <c r="M459" s="53">
        <f t="shared" si="368"/>
        <v>1697.4900000000002</v>
      </c>
      <c r="N459" s="53">
        <f t="shared" si="368"/>
        <v>516.54999999999995</v>
      </c>
      <c r="O459" s="53">
        <f t="shared" si="368"/>
        <v>-2828.52</v>
      </c>
      <c r="P459" s="53">
        <f t="shared" si="368"/>
        <v>-1474.13</v>
      </c>
      <c r="Q459" s="53">
        <f t="shared" si="368"/>
        <v>-1087.51</v>
      </c>
      <c r="R459" s="53">
        <f t="shared" si="368"/>
        <v>-22.84</v>
      </c>
      <c r="S459" s="53">
        <f t="shared" si="368"/>
        <v>-494.59</v>
      </c>
    </row>
    <row r="460" spans="1:31" outlineLevel="1" x14ac:dyDescent="0.2">
      <c r="B460" s="52" t="str">
        <f t="shared" ref="B460:S460" si="369">B372</f>
        <v>Common Equity + Reserves</v>
      </c>
      <c r="C460" s="53">
        <f t="shared" si="369"/>
        <v>535.64</v>
      </c>
      <c r="D460" s="53">
        <f t="shared" si="369"/>
        <v>680.52</v>
      </c>
      <c r="E460" s="53">
        <f t="shared" si="369"/>
        <v>844.12</v>
      </c>
      <c r="F460" s="53">
        <f t="shared" si="369"/>
        <v>1104.05</v>
      </c>
      <c r="G460" s="53">
        <f t="shared" si="369"/>
        <v>1463.54</v>
      </c>
      <c r="H460" s="53">
        <f t="shared" si="369"/>
        <v>2448.12</v>
      </c>
      <c r="I460" s="53">
        <f t="shared" si="369"/>
        <v>4207.62</v>
      </c>
      <c r="J460" s="53">
        <f t="shared" si="369"/>
        <v>5151.42</v>
      </c>
      <c r="K460" s="53">
        <f t="shared" si="369"/>
        <v>5717.98</v>
      </c>
      <c r="L460" s="53">
        <f t="shared" si="369"/>
        <v>6680.53</v>
      </c>
      <c r="M460" s="53">
        <f t="shared" si="369"/>
        <v>7878.12</v>
      </c>
      <c r="N460" s="53">
        <f t="shared" si="369"/>
        <v>7788.88</v>
      </c>
      <c r="O460" s="53">
        <f t="shared" si="369"/>
        <v>7407.88</v>
      </c>
      <c r="P460" s="53">
        <f t="shared" si="369"/>
        <v>22786.27</v>
      </c>
      <c r="Q460" s="53">
        <f t="shared" si="369"/>
        <v>21890.7</v>
      </c>
      <c r="R460" s="53">
        <f t="shared" si="369"/>
        <v>21012.47</v>
      </c>
      <c r="S460" s="53">
        <f t="shared" si="369"/>
        <v>19770.099999999999</v>
      </c>
    </row>
    <row r="461" spans="1:31" outlineLevel="1" x14ac:dyDescent="0.2">
      <c r="B461" s="52" t="s">
        <v>725</v>
      </c>
      <c r="D461" s="34">
        <f>D459/AVERAGE(C460:D460)</f>
        <v>0.37991711616892521</v>
      </c>
      <c r="E461" s="34">
        <f t="shared" ref="E461:S461" si="370">E459/AVERAGE(D460:E460)</f>
        <v>0.33900461748347155</v>
      </c>
      <c r="F461" s="34">
        <f t="shared" si="370"/>
        <v>0.31376111940949708</v>
      </c>
      <c r="G461" s="34">
        <f t="shared" si="370"/>
        <v>0.35925517703371646</v>
      </c>
      <c r="H461" s="34">
        <f t="shared" si="370"/>
        <v>0.32152589949024196</v>
      </c>
      <c r="I461" s="34">
        <f t="shared" si="370"/>
        <v>0.30469639739533094</v>
      </c>
      <c r="J461" s="34">
        <f t="shared" si="370"/>
        <v>0.27038884330016749</v>
      </c>
      <c r="K461" s="34">
        <f t="shared" si="370"/>
        <v>0.16535411338252343</v>
      </c>
      <c r="L461" s="34">
        <f t="shared" si="370"/>
        <v>0.22322037083488261</v>
      </c>
      <c r="M461" s="34">
        <f t="shared" si="370"/>
        <v>0.23319332493053962</v>
      </c>
      <c r="N461" s="34">
        <f t="shared" si="370"/>
        <v>6.5941150188293857E-2</v>
      </c>
      <c r="O461" s="34">
        <f t="shared" si="370"/>
        <v>-0.37225303288332512</v>
      </c>
      <c r="P461" s="34">
        <f t="shared" si="370"/>
        <v>-9.7643417681901962E-2</v>
      </c>
      <c r="Q461" s="34">
        <f t="shared" si="370"/>
        <v>-4.8683247767250103E-2</v>
      </c>
      <c r="R461" s="34">
        <f t="shared" si="370"/>
        <v>-1.0647231894519683E-3</v>
      </c>
      <c r="S461" s="34">
        <f t="shared" si="370"/>
        <v>-2.4254969708873177E-2</v>
      </c>
      <c r="Y461" s="43">
        <f>AVERAGE(D461:S461)</f>
        <v>0.15202242114917427</v>
      </c>
      <c r="Z461" s="43">
        <f>MEDIAN(D461:S461)</f>
        <v>0.22820684788271112</v>
      </c>
      <c r="AA461" s="43">
        <f>STDEV(D461:S461)</f>
        <v>0.211863172978694</v>
      </c>
      <c r="AB461" s="413">
        <f>AA461/Y461</f>
        <v>1.3936310932109159</v>
      </c>
      <c r="AC461" s="43">
        <f>MAX(D461:S461)</f>
        <v>0.37991711616892521</v>
      </c>
      <c r="AD461" s="43">
        <f>MIN(D461:S461)</f>
        <v>-0.37225303288332512</v>
      </c>
    </row>
    <row r="462" spans="1:31" outlineLevel="1" x14ac:dyDescent="0.2">
      <c r="A462" s="87"/>
      <c r="B462" s="52"/>
      <c r="C462" s="87"/>
      <c r="D462" s="34"/>
      <c r="E462" s="34"/>
      <c r="F462" s="34"/>
      <c r="G462" s="34"/>
      <c r="H462" s="34"/>
      <c r="I462" s="34"/>
      <c r="J462" s="34"/>
      <c r="K462" s="34"/>
      <c r="L462" s="34"/>
      <c r="M462" s="34"/>
      <c r="N462" s="34"/>
      <c r="O462" s="34"/>
      <c r="P462" s="34"/>
      <c r="Q462" s="34"/>
      <c r="R462" s="34"/>
      <c r="S462" s="34"/>
    </row>
    <row r="463" spans="1:31" outlineLevel="1" x14ac:dyDescent="0.2">
      <c r="A463" s="48" t="s">
        <v>810</v>
      </c>
      <c r="B463" s="48" t="s">
        <v>1675</v>
      </c>
      <c r="C463" s="51"/>
      <c r="D463" s="51"/>
      <c r="E463" s="51"/>
      <c r="F463" s="51"/>
      <c r="G463" s="51"/>
      <c r="H463" s="51"/>
      <c r="I463" s="51"/>
      <c r="J463" s="51"/>
      <c r="K463" s="51"/>
      <c r="L463" s="51"/>
      <c r="M463" s="51"/>
      <c r="N463" s="51"/>
      <c r="O463" s="51"/>
      <c r="P463" s="51"/>
      <c r="Q463" s="51"/>
      <c r="R463" s="51"/>
      <c r="S463" s="51"/>
    </row>
    <row r="464" spans="1:31" outlineLevel="1" x14ac:dyDescent="0.2">
      <c r="A464" s="240"/>
      <c r="B464" s="52" t="str">
        <f>B365&amp;" after preference dividends"</f>
        <v>Consolidated PAT plus share of profit from associate and JV after preference dividends</v>
      </c>
      <c r="C464" s="37">
        <f>C365-'Ace-SP&amp;L'!B203</f>
        <v>167.29</v>
      </c>
      <c r="D464" s="37">
        <f>D365-'Ace-SP&amp;L'!C203</f>
        <v>231.02</v>
      </c>
      <c r="E464" s="37">
        <f>E365-'Ace-SP&amp;L'!D203</f>
        <v>258.43</v>
      </c>
      <c r="F464" s="37">
        <f>F365-'Ace-SP&amp;L'!E203</f>
        <v>305.63</v>
      </c>
      <c r="G464" s="37">
        <f>G365-'Ace-SP&amp;L'!F203</f>
        <v>461.21000000000004</v>
      </c>
      <c r="H464" s="37">
        <f>H365-'Ace-SP&amp;L'!G203</f>
        <v>628.84999999999991</v>
      </c>
      <c r="I464" s="37">
        <f>I365-'Ace-SP&amp;L'!H203</f>
        <v>1013.99</v>
      </c>
      <c r="J464" s="37">
        <f>J365-'Ace-SP&amp;L'!I203</f>
        <v>1265.29</v>
      </c>
      <c r="K464" s="37">
        <f>K365-'Ace-SP&amp;L'!J203</f>
        <v>898.65</v>
      </c>
      <c r="L464" s="37">
        <f>L365-'Ace-SP&amp;L'!K203</f>
        <v>1383.8</v>
      </c>
      <c r="M464" s="37">
        <f>M365-'Ace-SP&amp;L'!L203</f>
        <v>1697.4900000000002</v>
      </c>
      <c r="N464" s="37">
        <f>N365-'Ace-SP&amp;L'!M203</f>
        <v>516.54999999999995</v>
      </c>
      <c r="O464" s="37">
        <f>O365-'Ace-SP&amp;L'!N203</f>
        <v>-2828.52</v>
      </c>
      <c r="P464" s="37">
        <f>P365-'Ace-SP&amp;L'!O203</f>
        <v>-1474.13</v>
      </c>
      <c r="Q464" s="37">
        <f>Q365-'Ace-SP&amp;L'!P203</f>
        <v>-1087.51</v>
      </c>
      <c r="R464" s="37">
        <f>R365-'Ace-SP&amp;L'!Q203</f>
        <v>-22.84</v>
      </c>
      <c r="S464" s="37">
        <f>S365-'Ace-SP&amp;L'!R203</f>
        <v>-494.59</v>
      </c>
    </row>
    <row r="465" spans="1:30" outlineLevel="1" x14ac:dyDescent="0.2">
      <c r="A465" s="240"/>
      <c r="B465" s="52" t="s">
        <v>1809</v>
      </c>
      <c r="C465" s="37">
        <f t="shared" ref="C465:S465" si="371">C372+C373</f>
        <v>535.64</v>
      </c>
      <c r="D465" s="37">
        <f t="shared" si="371"/>
        <v>680.52</v>
      </c>
      <c r="E465" s="37">
        <f t="shared" si="371"/>
        <v>844.12</v>
      </c>
      <c r="F465" s="37">
        <f t="shared" si="371"/>
        <v>1104.05</v>
      </c>
      <c r="G465" s="37">
        <f t="shared" si="371"/>
        <v>1463.54</v>
      </c>
      <c r="H465" s="37">
        <f t="shared" si="371"/>
        <v>2448.12</v>
      </c>
      <c r="I465" s="37">
        <f t="shared" si="371"/>
        <v>4207.62</v>
      </c>
      <c r="J465" s="37">
        <f t="shared" si="371"/>
        <v>5151.42</v>
      </c>
      <c r="K465" s="37">
        <f t="shared" si="371"/>
        <v>5717.98</v>
      </c>
      <c r="L465" s="37">
        <f t="shared" si="371"/>
        <v>6680.53</v>
      </c>
      <c r="M465" s="37">
        <f t="shared" si="371"/>
        <v>7878.12</v>
      </c>
      <c r="N465" s="37">
        <f t="shared" si="371"/>
        <v>7788.88</v>
      </c>
      <c r="O465" s="37">
        <f t="shared" si="371"/>
        <v>7407.88</v>
      </c>
      <c r="P465" s="37">
        <f t="shared" si="371"/>
        <v>22786.27</v>
      </c>
      <c r="Q465" s="37">
        <f t="shared" si="371"/>
        <v>21890.7</v>
      </c>
      <c r="R465" s="37">
        <f t="shared" si="371"/>
        <v>21012.47</v>
      </c>
      <c r="S465" s="37">
        <f t="shared" si="371"/>
        <v>19770.099999999999</v>
      </c>
    </row>
    <row r="466" spans="1:30" outlineLevel="1" x14ac:dyDescent="0.2">
      <c r="A466" s="240"/>
      <c r="B466" s="52" t="s">
        <v>725</v>
      </c>
      <c r="C466" s="240"/>
      <c r="D466" s="34">
        <f>D464/AVERAGE(C465:D465)</f>
        <v>0.37991711616892521</v>
      </c>
      <c r="E466" s="34">
        <f t="shared" ref="E466" si="372">E464/AVERAGE(D465:E465)</f>
        <v>0.33900461748347155</v>
      </c>
      <c r="F466" s="34">
        <f t="shared" ref="F466" si="373">F464/AVERAGE(E465:F465)</f>
        <v>0.31376111940949708</v>
      </c>
      <c r="G466" s="34">
        <f t="shared" ref="G466" si="374">G464/AVERAGE(F465:G465)</f>
        <v>0.35925517703371646</v>
      </c>
      <c r="H466" s="34">
        <f t="shared" ref="H466" si="375">H464/AVERAGE(G465:H465)</f>
        <v>0.32152589949024196</v>
      </c>
      <c r="I466" s="34">
        <f t="shared" ref="I466" si="376">I464/AVERAGE(H465:I465)</f>
        <v>0.30469639739533094</v>
      </c>
      <c r="J466" s="34">
        <f t="shared" ref="J466" si="377">J464/AVERAGE(I465:J465)</f>
        <v>0.27038884330016749</v>
      </c>
      <c r="K466" s="34">
        <f t="shared" ref="K466" si="378">K464/AVERAGE(J465:K465)</f>
        <v>0.16535411338252343</v>
      </c>
      <c r="L466" s="34">
        <f t="shared" ref="L466" si="379">L464/AVERAGE(K465:L465)</f>
        <v>0.22322037083488261</v>
      </c>
      <c r="M466" s="34">
        <f t="shared" ref="M466" si="380">M464/AVERAGE(L465:M465)</f>
        <v>0.23319332493053962</v>
      </c>
      <c r="N466" s="34">
        <f t="shared" ref="N466" si="381">N464/AVERAGE(M465:N465)</f>
        <v>6.5941150188293857E-2</v>
      </c>
      <c r="O466" s="34">
        <f t="shared" ref="O466" si="382">O464/AVERAGE(N465:O465)</f>
        <v>-0.37225303288332512</v>
      </c>
      <c r="P466" s="34">
        <f t="shared" ref="P466" si="383">P464/AVERAGE(O465:P465)</f>
        <v>-9.7643417681901962E-2</v>
      </c>
      <c r="Q466" s="34">
        <f t="shared" ref="Q466" si="384">Q464/AVERAGE(P465:Q465)</f>
        <v>-4.8683247767250103E-2</v>
      </c>
      <c r="R466" s="34">
        <f t="shared" ref="R466" si="385">R464/AVERAGE(Q465:R465)</f>
        <v>-1.0647231894519683E-3</v>
      </c>
      <c r="S466" s="34">
        <f t="shared" ref="S466" si="386">S464/AVERAGE(R465:S465)</f>
        <v>-2.4254969708873177E-2</v>
      </c>
      <c r="Y466" s="43">
        <f>AVERAGE(D466:S466)</f>
        <v>0.15202242114917427</v>
      </c>
      <c r="Z466" s="43">
        <f>MEDIAN(D466:S466)</f>
        <v>0.22820684788271112</v>
      </c>
      <c r="AA466" s="43">
        <f>STDEV(D466:S466)</f>
        <v>0.211863172978694</v>
      </c>
      <c r="AB466" s="413">
        <f>AA466/Y466</f>
        <v>1.3936310932109159</v>
      </c>
      <c r="AC466" s="43">
        <f>MAX(D466:S466)</f>
        <v>0.37991711616892521</v>
      </c>
      <c r="AD466" s="43">
        <f>MIN(D466:S466)</f>
        <v>-0.37225303288332512</v>
      </c>
    </row>
    <row r="467" spans="1:30" outlineLevel="1" x14ac:dyDescent="0.2">
      <c r="A467" s="240"/>
      <c r="B467" s="52" t="s">
        <v>1677</v>
      </c>
      <c r="C467" s="34">
        <f>C464/C465</f>
        <v>0.31231797475916662</v>
      </c>
      <c r="D467" s="34">
        <f t="shared" ref="D467:S467" si="387">D464/D465</f>
        <v>0.33947569505672137</v>
      </c>
      <c r="E467" s="34">
        <f t="shared" si="387"/>
        <v>0.30615315358005973</v>
      </c>
      <c r="F467" s="34">
        <f t="shared" si="387"/>
        <v>0.27682623069607354</v>
      </c>
      <c r="G467" s="34">
        <f t="shared" si="387"/>
        <v>0.31513317025841459</v>
      </c>
      <c r="H467" s="34">
        <f t="shared" si="387"/>
        <v>0.25687057823962878</v>
      </c>
      <c r="I467" s="34">
        <f t="shared" si="387"/>
        <v>0.24098896763491001</v>
      </c>
      <c r="J467" s="34">
        <f t="shared" si="387"/>
        <v>0.24561965438655747</v>
      </c>
      <c r="K467" s="34">
        <f t="shared" si="387"/>
        <v>0.15716214467346862</v>
      </c>
      <c r="L467" s="34">
        <f t="shared" si="387"/>
        <v>0.20713925392147031</v>
      </c>
      <c r="M467" s="34">
        <f t="shared" si="387"/>
        <v>0.21546891898067055</v>
      </c>
      <c r="N467" s="34">
        <f t="shared" si="387"/>
        <v>6.6318905927424732E-2</v>
      </c>
      <c r="O467" s="34">
        <f t="shared" si="387"/>
        <v>-0.38182583951143917</v>
      </c>
      <c r="P467" s="34">
        <f t="shared" si="387"/>
        <v>-6.4693782703356018E-2</v>
      </c>
      <c r="Q467" s="34">
        <f t="shared" si="387"/>
        <v>-4.9679087466366997E-2</v>
      </c>
      <c r="R467" s="34">
        <f t="shared" si="387"/>
        <v>-1.0869735923477819E-3</v>
      </c>
      <c r="S467" s="34">
        <f t="shared" si="387"/>
        <v>-2.501707123383291E-2</v>
      </c>
      <c r="Y467" s="43">
        <f>AVERAGE(D467:S467)</f>
        <v>0.13155336992800357</v>
      </c>
      <c r="Z467" s="43">
        <f>MEDIAN(D467:S467)</f>
        <v>0.21130408645107043</v>
      </c>
      <c r="AA467" s="43">
        <f>STDEV(D467:S467)</f>
        <v>0.19389081287431204</v>
      </c>
      <c r="AB467" s="413">
        <f>AA467/Y467</f>
        <v>1.4738566787032856</v>
      </c>
      <c r="AC467" s="43">
        <f>MAX(D467:S467)</f>
        <v>0.33947569505672137</v>
      </c>
      <c r="AD467" s="43">
        <f>MIN(D467:S467)</f>
        <v>-0.38182583951143917</v>
      </c>
    </row>
    <row r="468" spans="1:30" outlineLevel="1" x14ac:dyDescent="0.2">
      <c r="A468" s="240"/>
      <c r="B468" s="52"/>
      <c r="C468" s="240"/>
      <c r="D468" s="34"/>
      <c r="E468" s="34"/>
      <c r="F468" s="34"/>
      <c r="G468" s="34"/>
      <c r="H468" s="34"/>
      <c r="I468" s="34"/>
      <c r="J468" s="34"/>
      <c r="K468" s="34"/>
      <c r="L468" s="34"/>
      <c r="M468" s="34"/>
      <c r="N468" s="34"/>
      <c r="O468" s="34"/>
      <c r="P468" s="34"/>
      <c r="Q468" s="34"/>
      <c r="R468" s="34"/>
      <c r="S468" s="34"/>
    </row>
    <row r="469" spans="1:30" outlineLevel="1" x14ac:dyDescent="0.2">
      <c r="A469" s="48" t="s">
        <v>810</v>
      </c>
      <c r="B469" s="48" t="s">
        <v>1672</v>
      </c>
      <c r="C469" s="51"/>
      <c r="D469" s="51"/>
      <c r="E469" s="51"/>
      <c r="F469" s="51"/>
      <c r="G469" s="51"/>
      <c r="H469" s="51"/>
      <c r="I469" s="51"/>
      <c r="J469" s="51"/>
      <c r="K469" s="51"/>
      <c r="L469" s="51"/>
      <c r="M469" s="51"/>
      <c r="N469" s="51"/>
      <c r="O469" s="51"/>
      <c r="P469" s="51"/>
      <c r="Q469" s="51"/>
      <c r="R469" s="51"/>
      <c r="S469" s="51"/>
    </row>
    <row r="470" spans="1:30" outlineLevel="1" x14ac:dyDescent="0.2">
      <c r="A470" s="240"/>
      <c r="B470" s="52" t="s">
        <v>1684</v>
      </c>
      <c r="C470" s="34">
        <f>C426</f>
        <v>0.24214924687333975</v>
      </c>
      <c r="D470" s="34">
        <f t="shared" ref="D470:S470" si="388">D426</f>
        <v>0.3194461699866098</v>
      </c>
      <c r="E470" s="34">
        <f t="shared" si="388"/>
        <v>0.27593544200100012</v>
      </c>
      <c r="F470" s="34">
        <f t="shared" si="388"/>
        <v>0.25402378123260239</v>
      </c>
      <c r="G470" s="34">
        <f t="shared" si="388"/>
        <v>0.27452182296440003</v>
      </c>
      <c r="H470" s="34">
        <f t="shared" si="388"/>
        <v>0.280035976828785</v>
      </c>
      <c r="I470" s="34">
        <f t="shared" si="388"/>
        <v>0.32201457582445497</v>
      </c>
      <c r="J470" s="34">
        <f t="shared" si="388"/>
        <v>0.3276637619608706</v>
      </c>
      <c r="K470" s="34">
        <f t="shared" si="388"/>
        <v>0.36155557611918676</v>
      </c>
      <c r="L470" s="34">
        <f t="shared" si="388"/>
        <v>0.44529970362694965</v>
      </c>
      <c r="M470" s="34">
        <f t="shared" si="388"/>
        <v>0.42272808773869652</v>
      </c>
      <c r="N470" s="34">
        <f t="shared" si="388"/>
        <v>0.21238497783844679</v>
      </c>
      <c r="O470" s="34">
        <f t="shared" si="388"/>
        <v>-0.99990455283000856</v>
      </c>
      <c r="P470" s="34">
        <f t="shared" si="388"/>
        <v>-0.18361350399330384</v>
      </c>
      <c r="Q470" s="34">
        <f t="shared" si="388"/>
        <v>-0.14062762664128711</v>
      </c>
      <c r="R470" s="34">
        <f t="shared" si="388"/>
        <v>-2.9724256763439686E-3</v>
      </c>
      <c r="S470" s="34">
        <f t="shared" si="388"/>
        <v>-6.2417969065503592E-2</v>
      </c>
      <c r="Y470" s="43">
        <f>AVERAGE(D470:S470)</f>
        <v>0.1316296123697222</v>
      </c>
      <c r="Z470" s="43">
        <f>MEDIAN(D470:S470)</f>
        <v>0.27522863248270008</v>
      </c>
      <c r="AA470" s="43">
        <f>STDEV(D470:S470)</f>
        <v>0.35966249103174885</v>
      </c>
      <c r="AB470" s="413">
        <f>AA470/Y470</f>
        <v>2.7323828168811</v>
      </c>
      <c r="AC470" s="43">
        <f>MAX(D470:S470)</f>
        <v>0.44529970362694965</v>
      </c>
      <c r="AD470" s="43">
        <f>MIN(D470:S470)</f>
        <v>-0.99990455283000856</v>
      </c>
    </row>
    <row r="471" spans="1:30" outlineLevel="1" x14ac:dyDescent="0.2">
      <c r="A471" s="240"/>
      <c r="B471" s="52" t="str">
        <f>B46</f>
        <v>Total Asset turnover</v>
      </c>
      <c r="C471" s="28">
        <f t="shared" ref="C471:S471" si="389">C30/C48</f>
        <v>1.0645033092337557</v>
      </c>
      <c r="D471" s="28">
        <f t="shared" si="389"/>
        <v>0.83145100199710764</v>
      </c>
      <c r="E471" s="28">
        <f t="shared" si="389"/>
        <v>0.65600005583394982</v>
      </c>
      <c r="F471" s="28">
        <f t="shared" si="389"/>
        <v>0.37295389325846179</v>
      </c>
      <c r="G471" s="28">
        <f t="shared" si="389"/>
        <v>0.46623788859169157</v>
      </c>
      <c r="H471" s="28">
        <f t="shared" si="389"/>
        <v>0.54231259598388926</v>
      </c>
      <c r="I471" s="28">
        <f t="shared" si="389"/>
        <v>0.57687692693802106</v>
      </c>
      <c r="J471" s="28">
        <f t="shared" si="389"/>
        <v>0.61470562484578839</v>
      </c>
      <c r="K471" s="28">
        <f t="shared" si="389"/>
        <v>0.37706547001389623</v>
      </c>
      <c r="L471" s="28">
        <f t="shared" si="389"/>
        <v>0.40193779449444933</v>
      </c>
      <c r="M471" s="28">
        <f t="shared" si="389"/>
        <v>0.43281521313850202</v>
      </c>
      <c r="N471" s="28">
        <f t="shared" si="389"/>
        <v>0.25583807391948299</v>
      </c>
      <c r="O471" s="28">
        <f t="shared" si="389"/>
        <v>0.19342854817986566</v>
      </c>
      <c r="P471" s="28">
        <f t="shared" si="389"/>
        <v>0.20834150772025431</v>
      </c>
      <c r="Q471" s="28">
        <f t="shared" si="389"/>
        <v>0.22347743237022316</v>
      </c>
      <c r="R471" s="28">
        <f t="shared" si="389"/>
        <v>0.22461374944971682</v>
      </c>
      <c r="S471" s="28">
        <f t="shared" si="389"/>
        <v>0.23127014059488765</v>
      </c>
    </row>
    <row r="472" spans="1:30" outlineLevel="1" x14ac:dyDescent="0.2">
      <c r="A472" s="240"/>
      <c r="B472" s="47" t="s">
        <v>1676</v>
      </c>
      <c r="C472" s="28">
        <f t="shared" ref="C472:S472" si="390">C48/C465</f>
        <v>1.2213987006198193</v>
      </c>
      <c r="D472" s="28">
        <f t="shared" si="390"/>
        <v>1.2802856639040734</v>
      </c>
      <c r="E472" s="28">
        <f t="shared" si="390"/>
        <v>1.6974126901388427</v>
      </c>
      <c r="F472" s="28">
        <f t="shared" si="390"/>
        <v>2.9227480639463796</v>
      </c>
      <c r="G472" s="28">
        <f t="shared" si="390"/>
        <v>2.4625497082416605</v>
      </c>
      <c r="H472" s="28">
        <f t="shared" si="390"/>
        <v>1.691632763099848</v>
      </c>
      <c r="I472" s="28">
        <f t="shared" si="390"/>
        <v>1.2973581264467799</v>
      </c>
      <c r="J472" s="28">
        <f t="shared" si="390"/>
        <v>1.2194598770824354</v>
      </c>
      <c r="K472" s="28">
        <f t="shared" si="390"/>
        <v>1.152805711107769</v>
      </c>
      <c r="L472" s="28">
        <f t="shared" si="390"/>
        <v>1.1573138658160356</v>
      </c>
      <c r="M472" s="28">
        <f t="shared" si="390"/>
        <v>1.1776629449665657</v>
      </c>
      <c r="N472" s="28">
        <f t="shared" si="390"/>
        <v>1.2205297809184374</v>
      </c>
      <c r="O472" s="28">
        <f t="shared" si="390"/>
        <v>1.974177497475661</v>
      </c>
      <c r="P472" s="28">
        <f t="shared" si="390"/>
        <v>1.6911499775961576</v>
      </c>
      <c r="Q472" s="28">
        <f t="shared" si="390"/>
        <v>1.5807722000666948</v>
      </c>
      <c r="R472" s="28">
        <f t="shared" si="390"/>
        <v>1.6280646682660345</v>
      </c>
      <c r="S472" s="28">
        <f t="shared" si="390"/>
        <v>1.7330347342704386</v>
      </c>
    </row>
    <row r="473" spans="1:30" outlineLevel="1" x14ac:dyDescent="0.2">
      <c r="A473" s="240"/>
      <c r="B473" s="54" t="s">
        <v>736</v>
      </c>
      <c r="C473" s="73">
        <f t="shared" ref="C473:S473" si="391">C470*C471*C472</f>
        <v>0.31483832424762898</v>
      </c>
      <c r="D473" s="73">
        <f t="shared" si="391"/>
        <v>0.34004878622230061</v>
      </c>
      <c r="E473" s="73">
        <f t="shared" si="391"/>
        <v>0.30725489266928874</v>
      </c>
      <c r="F473" s="73">
        <f t="shared" si="391"/>
        <v>0.27689869118246463</v>
      </c>
      <c r="G473" s="73">
        <f t="shared" si="391"/>
        <v>0.31518783224237124</v>
      </c>
      <c r="H473" s="73">
        <f t="shared" si="391"/>
        <v>0.25690325637632144</v>
      </c>
      <c r="I473" s="73">
        <f t="shared" si="391"/>
        <v>0.24100085083729045</v>
      </c>
      <c r="J473" s="73">
        <f t="shared" si="391"/>
        <v>0.24561965438655747</v>
      </c>
      <c r="K473" s="73">
        <f t="shared" si="391"/>
        <v>0.15716214467346859</v>
      </c>
      <c r="L473" s="73">
        <f t="shared" si="391"/>
        <v>0.20713925392147031</v>
      </c>
      <c r="M473" s="73">
        <f t="shared" si="391"/>
        <v>0.21546891898067053</v>
      </c>
      <c r="N473" s="73">
        <f t="shared" si="391"/>
        <v>6.6318905927424732E-2</v>
      </c>
      <c r="O473" s="73">
        <f t="shared" si="391"/>
        <v>-0.38182583951143911</v>
      </c>
      <c r="P473" s="73">
        <f t="shared" si="391"/>
        <v>-6.4693782703356031E-2</v>
      </c>
      <c r="Q473" s="73">
        <f t="shared" si="391"/>
        <v>-4.967908746636699E-2</v>
      </c>
      <c r="R473" s="73">
        <f t="shared" si="391"/>
        <v>-1.0869735923477821E-3</v>
      </c>
      <c r="S473" s="73">
        <f t="shared" si="391"/>
        <v>-2.5017071233832913E-2</v>
      </c>
      <c r="Y473" s="43">
        <f>AVERAGE(D473:S473)</f>
        <v>0.13166877705701788</v>
      </c>
      <c r="Z473" s="43">
        <f>MEDIAN(D473:S473)</f>
        <v>0.21130408645107041</v>
      </c>
      <c r="AA473" s="43">
        <f>STDEV(D473:S473)</f>
        <v>0.19400704557421988</v>
      </c>
      <c r="AB473" s="413">
        <f>AA473/Y473</f>
        <v>1.4734476153766283</v>
      </c>
      <c r="AC473" s="43">
        <f>MAX(D473:S473)</f>
        <v>0.34004878622230061</v>
      </c>
      <c r="AD473" s="43">
        <f>MIN(D473:S473)</f>
        <v>-0.38182583951143911</v>
      </c>
    </row>
    <row r="474" spans="1:30" outlineLevel="1" x14ac:dyDescent="0.2">
      <c r="A474" s="240"/>
      <c r="B474" s="52"/>
      <c r="C474" s="240"/>
      <c r="D474" s="34"/>
      <c r="E474" s="34"/>
      <c r="F474" s="34"/>
      <c r="G474" s="34"/>
      <c r="H474" s="34"/>
      <c r="I474" s="34"/>
      <c r="J474" s="34"/>
      <c r="K474" s="34"/>
      <c r="L474" s="34"/>
      <c r="M474" s="34"/>
      <c r="N474" s="34"/>
      <c r="O474" s="34"/>
      <c r="P474" s="34"/>
      <c r="Q474" s="34"/>
      <c r="R474" s="34"/>
      <c r="S474" s="34"/>
    </row>
    <row r="475" spans="1:30" outlineLevel="1" x14ac:dyDescent="0.2">
      <c r="A475" s="48" t="s">
        <v>810</v>
      </c>
      <c r="B475" s="48" t="s">
        <v>1679</v>
      </c>
      <c r="C475" s="51"/>
      <c r="D475" s="51"/>
      <c r="E475" s="51"/>
      <c r="F475" s="51"/>
      <c r="G475" s="51"/>
      <c r="H475" s="51"/>
      <c r="I475" s="51"/>
      <c r="J475" s="51"/>
      <c r="K475" s="51"/>
      <c r="L475" s="51"/>
      <c r="M475" s="51"/>
      <c r="N475" s="51"/>
      <c r="O475" s="51"/>
      <c r="P475" s="51"/>
      <c r="Q475" s="51"/>
      <c r="R475" s="51"/>
      <c r="S475" s="51"/>
    </row>
    <row r="476" spans="1:30" outlineLevel="1" x14ac:dyDescent="0.2">
      <c r="A476" s="240"/>
      <c r="B476" s="52" t="s">
        <v>1673</v>
      </c>
      <c r="C476" s="34">
        <f t="shared" ref="C476:S476" si="392">C361/C398</f>
        <v>0.26512355872090521</v>
      </c>
      <c r="D476" s="34">
        <f t="shared" si="392"/>
        <v>0.34901506053201919</v>
      </c>
      <c r="E476" s="34">
        <f t="shared" si="392"/>
        <v>0.31279988935346248</v>
      </c>
      <c r="F476" s="34">
        <f t="shared" si="392"/>
        <v>0.26878941726839889</v>
      </c>
      <c r="G476" s="34">
        <f t="shared" si="392"/>
        <v>0.29082209552828592</v>
      </c>
      <c r="H476" s="34">
        <f t="shared" si="392"/>
        <v>0.28520541967772239</v>
      </c>
      <c r="I476" s="34">
        <f t="shared" si="392"/>
        <v>0.33413251615566597</v>
      </c>
      <c r="J476" s="34">
        <f t="shared" si="392"/>
        <v>0.3354637386541674</v>
      </c>
      <c r="K476" s="34">
        <f t="shared" si="392"/>
        <v>0.3818773611854307</v>
      </c>
      <c r="L476" s="34">
        <f t="shared" si="392"/>
        <v>0.46788326570278382</v>
      </c>
      <c r="M476" s="34">
        <f t="shared" si="392"/>
        <v>0.4297856338841905</v>
      </c>
      <c r="N476" s="34">
        <f t="shared" si="392"/>
        <v>0.27261177399327341</v>
      </c>
      <c r="O476" s="34">
        <f t="shared" si="392"/>
        <v>-0.99020782737495538</v>
      </c>
      <c r="P476" s="34">
        <f t="shared" si="392"/>
        <v>-0.19418093676978343</v>
      </c>
      <c r="Q476" s="34">
        <f t="shared" si="392"/>
        <v>-0.139922878579021</v>
      </c>
      <c r="R476" s="34">
        <f t="shared" si="392"/>
        <v>-2.1863726516015182E-3</v>
      </c>
      <c r="S476" s="34">
        <f t="shared" si="392"/>
        <v>-6.5622223568370885E-2</v>
      </c>
    </row>
    <row r="477" spans="1:30" outlineLevel="1" x14ac:dyDescent="0.2">
      <c r="A477" s="240"/>
      <c r="B477" s="52" t="s">
        <v>1681</v>
      </c>
      <c r="C477" s="34">
        <f t="shared" ref="C477:S477" si="393">C313</f>
        <v>8.6655112651646451E-2</v>
      </c>
      <c r="D477" s="34">
        <f t="shared" si="393"/>
        <v>8.472095874698414E-2</v>
      </c>
      <c r="E477" s="34">
        <f t="shared" si="393"/>
        <v>0.11785313424713445</v>
      </c>
      <c r="F477" s="34">
        <f t="shared" si="393"/>
        <v>5.4933844441696543E-2</v>
      </c>
      <c r="G477" s="34">
        <f t="shared" si="393"/>
        <v>5.6048948186952607E-2</v>
      </c>
      <c r="H477" s="34">
        <f t="shared" si="393"/>
        <v>1.8125331751334812E-2</v>
      </c>
      <c r="I477" s="34">
        <f t="shared" si="393"/>
        <v>3.6266869416460741E-2</v>
      </c>
      <c r="J477" s="34">
        <f t="shared" si="393"/>
        <v>2.3251325835063803E-2</v>
      </c>
      <c r="K477" s="34">
        <f t="shared" si="393"/>
        <v>5.321547473555565E-2</v>
      </c>
      <c r="L477" s="34">
        <f t="shared" si="393"/>
        <v>4.8267513996065978E-2</v>
      </c>
      <c r="M477" s="34">
        <f t="shared" si="393"/>
        <v>1.6421084347821049E-2</v>
      </c>
      <c r="N477" s="34">
        <f t="shared" si="393"/>
        <v>0.22092514667511273</v>
      </c>
      <c r="O477" s="34">
        <f t="shared" si="393"/>
        <v>-9.7926164457407643E-3</v>
      </c>
      <c r="P477" s="34">
        <f t="shared" si="393"/>
        <v>5.4420546899555479E-2</v>
      </c>
      <c r="Q477" s="34">
        <f t="shared" si="393"/>
        <v>-5.0366892778588995E-3</v>
      </c>
      <c r="R477" s="34">
        <f t="shared" si="393"/>
        <v>-0.35952380952380952</v>
      </c>
      <c r="S477" s="34">
        <f t="shared" si="393"/>
        <v>4.8828801107734909E-2</v>
      </c>
    </row>
    <row r="478" spans="1:30" outlineLevel="1" x14ac:dyDescent="0.2">
      <c r="A478" s="240"/>
      <c r="B478" s="52" t="str">
        <f>B471</f>
        <v>Total Asset turnover</v>
      </c>
      <c r="C478" s="241">
        <f t="shared" ref="C478:S478" si="394">C471</f>
        <v>1.0645033092337557</v>
      </c>
      <c r="D478" s="241">
        <f t="shared" si="394"/>
        <v>0.83145100199710764</v>
      </c>
      <c r="E478" s="241">
        <f t="shared" si="394"/>
        <v>0.65600005583394982</v>
      </c>
      <c r="F478" s="241">
        <f t="shared" si="394"/>
        <v>0.37295389325846179</v>
      </c>
      <c r="G478" s="241">
        <f t="shared" si="394"/>
        <v>0.46623788859169157</v>
      </c>
      <c r="H478" s="241">
        <f t="shared" si="394"/>
        <v>0.54231259598388926</v>
      </c>
      <c r="I478" s="241">
        <f t="shared" si="394"/>
        <v>0.57687692693802106</v>
      </c>
      <c r="J478" s="241">
        <f t="shared" si="394"/>
        <v>0.61470562484578839</v>
      </c>
      <c r="K478" s="241">
        <f t="shared" si="394"/>
        <v>0.37706547001389623</v>
      </c>
      <c r="L478" s="241">
        <f t="shared" si="394"/>
        <v>0.40193779449444933</v>
      </c>
      <c r="M478" s="241">
        <f t="shared" si="394"/>
        <v>0.43281521313850202</v>
      </c>
      <c r="N478" s="241">
        <f t="shared" si="394"/>
        <v>0.25583807391948299</v>
      </c>
      <c r="O478" s="241">
        <f t="shared" si="394"/>
        <v>0.19342854817986566</v>
      </c>
      <c r="P478" s="241">
        <f t="shared" si="394"/>
        <v>0.20834150772025431</v>
      </c>
      <c r="Q478" s="241">
        <f t="shared" si="394"/>
        <v>0.22347743237022316</v>
      </c>
      <c r="R478" s="241">
        <f t="shared" si="394"/>
        <v>0.22461374944971682</v>
      </c>
      <c r="S478" s="241">
        <f t="shared" si="394"/>
        <v>0.23127014059488765</v>
      </c>
    </row>
    <row r="479" spans="1:30" outlineLevel="1" x14ac:dyDescent="0.2">
      <c r="A479" s="240"/>
      <c r="B479" s="47" t="str">
        <f>B472</f>
        <v>Leverage</v>
      </c>
      <c r="C479" s="242">
        <f t="shared" ref="C479:S479" si="395">C472</f>
        <v>1.2213987006198193</v>
      </c>
      <c r="D479" s="242">
        <f t="shared" si="395"/>
        <v>1.2802856639040734</v>
      </c>
      <c r="E479" s="242">
        <f t="shared" si="395"/>
        <v>1.6974126901388427</v>
      </c>
      <c r="F479" s="242">
        <f t="shared" si="395"/>
        <v>2.9227480639463796</v>
      </c>
      <c r="G479" s="242">
        <f t="shared" si="395"/>
        <v>2.4625497082416605</v>
      </c>
      <c r="H479" s="242">
        <f t="shared" si="395"/>
        <v>1.691632763099848</v>
      </c>
      <c r="I479" s="242">
        <f t="shared" si="395"/>
        <v>1.2973581264467799</v>
      </c>
      <c r="J479" s="242">
        <f t="shared" si="395"/>
        <v>1.2194598770824354</v>
      </c>
      <c r="K479" s="242">
        <f t="shared" si="395"/>
        <v>1.152805711107769</v>
      </c>
      <c r="L479" s="242">
        <f t="shared" si="395"/>
        <v>1.1573138658160356</v>
      </c>
      <c r="M479" s="242">
        <f t="shared" si="395"/>
        <v>1.1776629449665657</v>
      </c>
      <c r="N479" s="242">
        <f t="shared" si="395"/>
        <v>1.2205297809184374</v>
      </c>
      <c r="O479" s="242">
        <f t="shared" si="395"/>
        <v>1.974177497475661</v>
      </c>
      <c r="P479" s="242">
        <f t="shared" si="395"/>
        <v>1.6911499775961576</v>
      </c>
      <c r="Q479" s="242">
        <f t="shared" si="395"/>
        <v>1.5807722000666948</v>
      </c>
      <c r="R479" s="242">
        <f t="shared" si="395"/>
        <v>1.6280646682660345</v>
      </c>
      <c r="S479" s="242">
        <f t="shared" si="395"/>
        <v>1.7330347342704386</v>
      </c>
    </row>
    <row r="480" spans="1:30" outlineLevel="1" x14ac:dyDescent="0.2">
      <c r="A480" s="240"/>
      <c r="B480" s="54" t="s">
        <v>736</v>
      </c>
      <c r="C480" s="73">
        <f>C476*(1-C477)*C478*C479</f>
        <v>0.31483832424762898</v>
      </c>
      <c r="D480" s="73">
        <f t="shared" ref="D480:S480" si="396">D476*(1-D477)*D478*D479</f>
        <v>0.34004878622230061</v>
      </c>
      <c r="E480" s="73">
        <f t="shared" si="396"/>
        <v>0.30725489266928868</v>
      </c>
      <c r="F480" s="73">
        <f t="shared" si="396"/>
        <v>0.27689869118246463</v>
      </c>
      <c r="G480" s="73">
        <f t="shared" si="396"/>
        <v>0.31518783224237124</v>
      </c>
      <c r="H480" s="73">
        <f t="shared" si="396"/>
        <v>0.25690325637632144</v>
      </c>
      <c r="I480" s="73">
        <f t="shared" si="396"/>
        <v>0.24100085083729045</v>
      </c>
      <c r="J480" s="73">
        <f t="shared" si="396"/>
        <v>0.2456196543865575</v>
      </c>
      <c r="K480" s="73">
        <f t="shared" si="396"/>
        <v>0.15716214467346859</v>
      </c>
      <c r="L480" s="73">
        <f t="shared" si="396"/>
        <v>0.20713925392147031</v>
      </c>
      <c r="M480" s="73">
        <f t="shared" si="396"/>
        <v>0.2154689189806705</v>
      </c>
      <c r="N480" s="73">
        <f t="shared" si="396"/>
        <v>6.6318905927424732E-2</v>
      </c>
      <c r="O480" s="73">
        <f t="shared" si="396"/>
        <v>-0.38182583951143911</v>
      </c>
      <c r="P480" s="73">
        <f t="shared" si="396"/>
        <v>-6.4693782703356018E-2</v>
      </c>
      <c r="Q480" s="73">
        <f t="shared" si="396"/>
        <v>-4.9679087466366977E-2</v>
      </c>
      <c r="R480" s="73">
        <f t="shared" si="396"/>
        <v>-1.0869735923477823E-3</v>
      </c>
      <c r="S480" s="73">
        <f t="shared" si="396"/>
        <v>-2.5017071233832913E-2</v>
      </c>
      <c r="Y480" s="43">
        <f>AVERAGE(D480:S480)</f>
        <v>0.13166877705701788</v>
      </c>
      <c r="Z480" s="43">
        <f>MEDIAN(D480:S480)</f>
        <v>0.21130408645107041</v>
      </c>
      <c r="AA480" s="43">
        <f>STDEV(D480:S480)</f>
        <v>0.19400704557421988</v>
      </c>
      <c r="AB480" s="413">
        <f>AA480/Y480</f>
        <v>1.4734476153766283</v>
      </c>
      <c r="AC480" s="43">
        <f>MAX(D480:S480)</f>
        <v>0.34004878622230061</v>
      </c>
      <c r="AD480" s="43">
        <f>MIN(D480:S480)</f>
        <v>-0.38182583951143911</v>
      </c>
    </row>
    <row r="481" spans="1:30" outlineLevel="1" x14ac:dyDescent="0.2">
      <c r="A481" s="240"/>
      <c r="B481" s="52"/>
      <c r="C481" s="245"/>
      <c r="D481" s="245"/>
      <c r="E481" s="245"/>
      <c r="F481" s="245"/>
      <c r="G481" s="245"/>
      <c r="H481" s="245"/>
      <c r="I481" s="245"/>
      <c r="J481" s="245"/>
      <c r="K481" s="245"/>
      <c r="L481" s="245"/>
      <c r="M481" s="245"/>
      <c r="N481" s="245"/>
      <c r="O481" s="245"/>
      <c r="P481" s="245"/>
      <c r="Q481" s="245"/>
      <c r="R481" s="245"/>
      <c r="S481" s="245"/>
    </row>
    <row r="482" spans="1:30" outlineLevel="1" x14ac:dyDescent="0.2">
      <c r="A482" s="48" t="s">
        <v>810</v>
      </c>
      <c r="B482" s="48" t="s">
        <v>1678</v>
      </c>
      <c r="C482" s="51"/>
      <c r="D482" s="51"/>
      <c r="E482" s="51"/>
      <c r="F482" s="51"/>
      <c r="G482" s="51"/>
      <c r="H482" s="51"/>
      <c r="I482" s="51"/>
      <c r="J482" s="51"/>
      <c r="K482" s="51"/>
      <c r="L482" s="51"/>
      <c r="M482" s="51"/>
      <c r="N482" s="51"/>
      <c r="O482" s="51"/>
      <c r="P482" s="51"/>
      <c r="Q482" s="51"/>
      <c r="R482" s="51"/>
      <c r="S482" s="51"/>
    </row>
    <row r="483" spans="1:30" outlineLevel="1" x14ac:dyDescent="0.2">
      <c r="A483" s="39"/>
      <c r="B483" s="47" t="s">
        <v>1803</v>
      </c>
      <c r="C483" s="73">
        <f t="shared" ref="C483:S483" si="397">C359/C398</f>
        <v>0.27409789928636041</v>
      </c>
      <c r="D483" s="73">
        <f t="shared" si="397"/>
        <v>0.35031266824036111</v>
      </c>
      <c r="E483" s="73">
        <f t="shared" si="397"/>
        <v>0.31665123998595629</v>
      </c>
      <c r="F483" s="73">
        <f t="shared" si="397"/>
        <v>0.27832019078165643</v>
      </c>
      <c r="G483" s="73">
        <f t="shared" si="397"/>
        <v>0.29750526679124473</v>
      </c>
      <c r="H483" s="73">
        <f t="shared" si="397"/>
        <v>0.28912368815925971</v>
      </c>
      <c r="I483" s="73">
        <f t="shared" si="397"/>
        <v>0.33573934996268712</v>
      </c>
      <c r="J483" s="73">
        <f t="shared" si="397"/>
        <v>0.3361810671880463</v>
      </c>
      <c r="K483" s="73">
        <f t="shared" si="397"/>
        <v>0.38205438722837576</v>
      </c>
      <c r="L483" s="73">
        <f t="shared" si="397"/>
        <v>0.4680731246601042</v>
      </c>
      <c r="M483" s="73">
        <f t="shared" si="397"/>
        <v>0.50458217533793548</v>
      </c>
      <c r="N483" s="73">
        <f t="shared" si="397"/>
        <v>0.2727926846316413</v>
      </c>
      <c r="O483" s="73">
        <f t="shared" si="397"/>
        <v>3.283736155741495E-2</v>
      </c>
      <c r="P483" s="73">
        <f t="shared" si="397"/>
        <v>-0.12551878073448897</v>
      </c>
      <c r="Q483" s="73">
        <f t="shared" si="397"/>
        <v>-5.6616485156324767E-2</v>
      </c>
      <c r="R483" s="73">
        <f t="shared" si="397"/>
        <v>2.6909301974502788E-2</v>
      </c>
      <c r="S483" s="73">
        <f t="shared" si="397"/>
        <v>0.10333752322106456</v>
      </c>
    </row>
    <row r="484" spans="1:30" outlineLevel="1" x14ac:dyDescent="0.2">
      <c r="A484" s="39"/>
      <c r="B484" s="47" t="s">
        <v>1682</v>
      </c>
      <c r="C484" s="73">
        <f>'Ace-SP&amp;L'!B163/'Ace-SP&amp;L'!B25</f>
        <v>5.1835791106069531E-3</v>
      </c>
      <c r="D484" s="73">
        <f>'Ace-SP&amp;L'!C163/'Ace-SP&amp;L'!C25</f>
        <v>1.2976077083419609E-3</v>
      </c>
      <c r="E484" s="73">
        <f>'Ace-SP&amp;L'!D163/'Ace-SP&amp;L'!D25</f>
        <v>3.8513506324939096E-3</v>
      </c>
      <c r="F484" s="73">
        <f>'Ace-SP&amp;L'!E163/'Ace-SP&amp;L'!E25</f>
        <v>9.5307735132574966E-3</v>
      </c>
      <c r="G484" s="73">
        <f>'Ace-SP&amp;L'!F163/'Ace-SP&amp;L'!F25</f>
        <v>6.6831712629586868E-3</v>
      </c>
      <c r="H484" s="73">
        <f>'Ace-SP&amp;L'!G163/'Ace-SP&amp;L'!G25</f>
        <v>3.9182684815373863E-3</v>
      </c>
      <c r="I484" s="73">
        <f>'Ace-SP&amp;L'!H163/'Ace-SP&amp;L'!H25</f>
        <v>1.606833807021165E-3</v>
      </c>
      <c r="J484" s="73">
        <f>'Ace-SP&amp;L'!I163/'Ace-SP&amp;L'!I25</f>
        <v>7.1732853387888277E-4</v>
      </c>
      <c r="K484" s="73">
        <f>'Ace-SP&amp;L'!J163/'Ace-SP&amp;L'!J25</f>
        <v>1.7702604294490867E-4</v>
      </c>
      <c r="L484" s="73">
        <f>'Ace-SP&amp;L'!K163/'Ace-SP&amp;L'!K25</f>
        <v>1.8985895732034997E-4</v>
      </c>
      <c r="M484" s="73">
        <f>'Ace-SP&amp;L'!L163/'Ace-SP&amp;L'!L25</f>
        <v>1.070834453974041E-4</v>
      </c>
      <c r="N484" s="73">
        <f>'Ace-SP&amp;L'!M163/'Ace-SP&amp;L'!M25</f>
        <v>1.8091063836785711E-4</v>
      </c>
      <c r="O484" s="73">
        <f>'Ace-SP&amp;L'!N163/'Ace-SP&amp;L'!N25</f>
        <v>6.4974777201559676E-3</v>
      </c>
      <c r="P484" s="73">
        <f>'Ace-SP&amp;L'!O163/'Ace-SP&amp;L'!O25</f>
        <v>6.8662156035294533E-2</v>
      </c>
      <c r="Q484" s="73">
        <f>'Ace-SP&amp;L'!P163/'Ace-SP&amp;L'!P25</f>
        <v>7.4237772944398608E-2</v>
      </c>
      <c r="R484" s="73">
        <f>'Ace-SP&amp;L'!Q163/'Ace-SP&amp;L'!Q25</f>
        <v>2.9095674626104247E-2</v>
      </c>
      <c r="S484" s="73">
        <f>'Ace-SP&amp;L'!R163/'Ace-SP&amp;L'!R25</f>
        <v>4.9005280268152811E-2</v>
      </c>
    </row>
    <row r="485" spans="1:30" outlineLevel="1" x14ac:dyDescent="0.2">
      <c r="A485" s="39"/>
      <c r="B485" s="47" t="s">
        <v>1683</v>
      </c>
      <c r="C485" s="73">
        <f>'Ace-SP&amp;L'!B176/'Ace-SP&amp;L'!B25</f>
        <v>-3.790761454848298E-3</v>
      </c>
      <c r="D485" s="73">
        <f>'Ace-SP&amp;L'!C176/'Ace-SP&amp;L'!C25</f>
        <v>0</v>
      </c>
      <c r="E485" s="73">
        <f>'Ace-SP&amp;L'!D176/'Ace-SP&amp;L'!D25</f>
        <v>0</v>
      </c>
      <c r="F485" s="73">
        <f>'Ace-SP&amp;L'!E176/'Ace-SP&amp;L'!E25</f>
        <v>0</v>
      </c>
      <c r="G485" s="73">
        <f>'Ace-SP&amp;L'!F176/'Ace-SP&amp;L'!F25</f>
        <v>0</v>
      </c>
      <c r="H485" s="73">
        <f>'Ace-SP&amp;L'!G176/'Ace-SP&amp;L'!G25</f>
        <v>0</v>
      </c>
      <c r="I485" s="73">
        <f>'Ace-SP&amp;L'!H176/'Ace-SP&amp;L'!H25</f>
        <v>0</v>
      </c>
      <c r="J485" s="73">
        <f>'Ace-SP&amp;L'!I176/'Ace-SP&amp;L'!I25</f>
        <v>0</v>
      </c>
      <c r="K485" s="73">
        <f>'Ace-SP&amp;L'!J176/'Ace-SP&amp;L'!J25</f>
        <v>0</v>
      </c>
      <c r="L485" s="73">
        <f>'Ace-SP&amp;L'!K176/'Ace-SP&amp;L'!K25</f>
        <v>0</v>
      </c>
      <c r="M485" s="73">
        <f>'Ace-SP&amp;L'!L176/'Ace-SP&amp;L'!L25</f>
        <v>-7.4689458008347531E-2</v>
      </c>
      <c r="N485" s="73">
        <f>'Ace-SP&amp;L'!M176/'Ace-SP&amp;L'!M25</f>
        <v>0</v>
      </c>
      <c r="O485" s="73">
        <f>'Ace-SP&amp;L'!N176/'Ace-SP&amp;L'!N25</f>
        <v>-1.0165477112122143</v>
      </c>
      <c r="P485" s="73">
        <f>'Ace-SP&amp;L'!O176/'Ace-SP&amp;L'!O25</f>
        <v>0</v>
      </c>
      <c r="Q485" s="73">
        <f>'Ace-SP&amp;L'!P176/'Ace-SP&amp;L'!P25</f>
        <v>-9.0686204782976388E-3</v>
      </c>
      <c r="R485" s="73">
        <f>'Ace-SP&amp;L'!Q176/'Ace-SP&amp;L'!Q25</f>
        <v>0</v>
      </c>
      <c r="S485" s="73">
        <f>'Ace-SP&amp;L'!R176/'Ace-SP&amp;L'!R25</f>
        <v>-0.11995446652128261</v>
      </c>
    </row>
    <row r="486" spans="1:30" outlineLevel="1" x14ac:dyDescent="0.2">
      <c r="A486" s="240"/>
      <c r="B486" s="52" t="str">
        <f>B477</f>
        <v>Effective Tax rate</v>
      </c>
      <c r="C486" s="243">
        <f t="shared" ref="C486:S486" si="398">C477</f>
        <v>8.6655112651646451E-2</v>
      </c>
      <c r="D486" s="243">
        <f t="shared" si="398"/>
        <v>8.472095874698414E-2</v>
      </c>
      <c r="E486" s="243">
        <f t="shared" si="398"/>
        <v>0.11785313424713445</v>
      </c>
      <c r="F486" s="243">
        <f t="shared" si="398"/>
        <v>5.4933844441696543E-2</v>
      </c>
      <c r="G486" s="243">
        <f t="shared" si="398"/>
        <v>5.6048948186952607E-2</v>
      </c>
      <c r="H486" s="243">
        <f t="shared" si="398"/>
        <v>1.8125331751334812E-2</v>
      </c>
      <c r="I486" s="243">
        <f t="shared" si="398"/>
        <v>3.6266869416460741E-2</v>
      </c>
      <c r="J486" s="243">
        <f t="shared" si="398"/>
        <v>2.3251325835063803E-2</v>
      </c>
      <c r="K486" s="243">
        <f t="shared" si="398"/>
        <v>5.321547473555565E-2</v>
      </c>
      <c r="L486" s="243">
        <f t="shared" si="398"/>
        <v>4.8267513996065978E-2</v>
      </c>
      <c r="M486" s="243">
        <f t="shared" si="398"/>
        <v>1.6421084347821049E-2</v>
      </c>
      <c r="N486" s="243">
        <f t="shared" si="398"/>
        <v>0.22092514667511273</v>
      </c>
      <c r="O486" s="243">
        <f t="shared" si="398"/>
        <v>-9.7926164457407643E-3</v>
      </c>
      <c r="P486" s="243">
        <f t="shared" si="398"/>
        <v>5.4420546899555479E-2</v>
      </c>
      <c r="Q486" s="243">
        <f t="shared" si="398"/>
        <v>-5.0366892778588995E-3</v>
      </c>
      <c r="R486" s="243">
        <f t="shared" si="398"/>
        <v>-0.35952380952380952</v>
      </c>
      <c r="S486" s="243">
        <f t="shared" si="398"/>
        <v>4.8828801107734909E-2</v>
      </c>
    </row>
    <row r="487" spans="1:30" outlineLevel="1" x14ac:dyDescent="0.2">
      <c r="A487" s="240"/>
      <c r="B487" s="52" t="str">
        <f>B478</f>
        <v>Total Asset turnover</v>
      </c>
      <c r="C487" s="241">
        <f t="shared" ref="C487:S487" si="399">C478</f>
        <v>1.0645033092337557</v>
      </c>
      <c r="D487" s="241">
        <f t="shared" si="399"/>
        <v>0.83145100199710764</v>
      </c>
      <c r="E487" s="241">
        <f t="shared" si="399"/>
        <v>0.65600005583394982</v>
      </c>
      <c r="F487" s="241">
        <f t="shared" si="399"/>
        <v>0.37295389325846179</v>
      </c>
      <c r="G487" s="241">
        <f t="shared" si="399"/>
        <v>0.46623788859169157</v>
      </c>
      <c r="H487" s="241">
        <f t="shared" si="399"/>
        <v>0.54231259598388926</v>
      </c>
      <c r="I487" s="241">
        <f t="shared" si="399"/>
        <v>0.57687692693802106</v>
      </c>
      <c r="J487" s="241">
        <f t="shared" si="399"/>
        <v>0.61470562484578839</v>
      </c>
      <c r="K487" s="241">
        <f t="shared" si="399"/>
        <v>0.37706547001389623</v>
      </c>
      <c r="L487" s="241">
        <f t="shared" si="399"/>
        <v>0.40193779449444933</v>
      </c>
      <c r="M487" s="241">
        <f t="shared" si="399"/>
        <v>0.43281521313850202</v>
      </c>
      <c r="N487" s="241">
        <f t="shared" si="399"/>
        <v>0.25583807391948299</v>
      </c>
      <c r="O487" s="241">
        <f t="shared" si="399"/>
        <v>0.19342854817986566</v>
      </c>
      <c r="P487" s="241">
        <f t="shared" si="399"/>
        <v>0.20834150772025431</v>
      </c>
      <c r="Q487" s="241">
        <f t="shared" si="399"/>
        <v>0.22347743237022316</v>
      </c>
      <c r="R487" s="241">
        <f t="shared" si="399"/>
        <v>0.22461374944971682</v>
      </c>
      <c r="S487" s="241">
        <f t="shared" si="399"/>
        <v>0.23127014059488765</v>
      </c>
    </row>
    <row r="488" spans="1:30" outlineLevel="1" x14ac:dyDescent="0.2">
      <c r="A488" s="240"/>
      <c r="B488" s="47" t="str">
        <f>B479</f>
        <v>Leverage</v>
      </c>
      <c r="C488" s="242">
        <f t="shared" ref="C488:S488" si="400">C479</f>
        <v>1.2213987006198193</v>
      </c>
      <c r="D488" s="242">
        <f t="shared" si="400"/>
        <v>1.2802856639040734</v>
      </c>
      <c r="E488" s="242">
        <f t="shared" si="400"/>
        <v>1.6974126901388427</v>
      </c>
      <c r="F488" s="242">
        <f t="shared" si="400"/>
        <v>2.9227480639463796</v>
      </c>
      <c r="G488" s="242">
        <f t="shared" si="400"/>
        <v>2.4625497082416605</v>
      </c>
      <c r="H488" s="242">
        <f t="shared" si="400"/>
        <v>1.691632763099848</v>
      </c>
      <c r="I488" s="242">
        <f t="shared" si="400"/>
        <v>1.2973581264467799</v>
      </c>
      <c r="J488" s="242">
        <f t="shared" si="400"/>
        <v>1.2194598770824354</v>
      </c>
      <c r="K488" s="242">
        <f t="shared" si="400"/>
        <v>1.152805711107769</v>
      </c>
      <c r="L488" s="242">
        <f t="shared" si="400"/>
        <v>1.1573138658160356</v>
      </c>
      <c r="M488" s="242">
        <f t="shared" si="400"/>
        <v>1.1776629449665657</v>
      </c>
      <c r="N488" s="242">
        <f t="shared" si="400"/>
        <v>1.2205297809184374</v>
      </c>
      <c r="O488" s="242">
        <f t="shared" si="400"/>
        <v>1.974177497475661</v>
      </c>
      <c r="P488" s="242">
        <f t="shared" si="400"/>
        <v>1.6911499775961576</v>
      </c>
      <c r="Q488" s="242">
        <f t="shared" si="400"/>
        <v>1.5807722000666948</v>
      </c>
      <c r="R488" s="242">
        <f t="shared" si="400"/>
        <v>1.6280646682660345</v>
      </c>
      <c r="S488" s="242">
        <f t="shared" si="400"/>
        <v>1.7330347342704386</v>
      </c>
    </row>
    <row r="489" spans="1:30" outlineLevel="1" x14ac:dyDescent="0.2">
      <c r="A489" s="240"/>
      <c r="B489" s="54" t="s">
        <v>736</v>
      </c>
      <c r="C489" s="73">
        <f>(C483-C484+C485)*(1-C486)*C487*C488</f>
        <v>0.31483832424762892</v>
      </c>
      <c r="D489" s="73">
        <f t="shared" ref="D489:S489" si="401">(D483-D484+D485)*(1-D486)*D487*D488</f>
        <v>0.34004878622230061</v>
      </c>
      <c r="E489" s="73">
        <f t="shared" si="401"/>
        <v>0.30725489266928857</v>
      </c>
      <c r="F489" s="73">
        <f t="shared" si="401"/>
        <v>0.27689869118246463</v>
      </c>
      <c r="G489" s="73">
        <f t="shared" si="401"/>
        <v>0.31518783224237135</v>
      </c>
      <c r="H489" s="73">
        <f t="shared" si="401"/>
        <v>0.25690325637632139</v>
      </c>
      <c r="I489" s="73">
        <f t="shared" si="401"/>
        <v>0.24100085083729045</v>
      </c>
      <c r="J489" s="73">
        <f t="shared" si="401"/>
        <v>0.2456196543865575</v>
      </c>
      <c r="K489" s="73">
        <f t="shared" si="401"/>
        <v>0.1571621446734687</v>
      </c>
      <c r="L489" s="73">
        <f t="shared" si="401"/>
        <v>0.20713925392147031</v>
      </c>
      <c r="M489" s="73">
        <f t="shared" si="401"/>
        <v>0.2154689189806705</v>
      </c>
      <c r="N489" s="73">
        <f t="shared" si="401"/>
        <v>6.6318905927424746E-2</v>
      </c>
      <c r="O489" s="73">
        <f t="shared" si="401"/>
        <v>-0.38182583951143911</v>
      </c>
      <c r="P489" s="73">
        <f t="shared" si="401"/>
        <v>-6.4693782703356031E-2</v>
      </c>
      <c r="Q489" s="73">
        <f t="shared" si="401"/>
        <v>-4.967908746636699E-2</v>
      </c>
      <c r="R489" s="73">
        <f t="shared" si="401"/>
        <v>-1.0869735923477529E-3</v>
      </c>
      <c r="S489" s="73">
        <f t="shared" si="401"/>
        <v>-2.5017071233832899E-2</v>
      </c>
      <c r="Y489" s="43">
        <f>AVERAGE(D489:S489)</f>
        <v>0.13166877705701791</v>
      </c>
      <c r="Z489" s="43">
        <f>MEDIAN(D489:S489)</f>
        <v>0.21130408645107041</v>
      </c>
      <c r="AA489" s="43">
        <f>STDEV(D489:S489)</f>
        <v>0.19400704557421986</v>
      </c>
      <c r="AB489" s="413">
        <f>AA489/Y489</f>
        <v>1.4734476153766276</v>
      </c>
      <c r="AC489" s="43">
        <f>MAX(D489:S489)</f>
        <v>0.34004878622230061</v>
      </c>
      <c r="AD489" s="43">
        <f>MIN(D489:S489)</f>
        <v>-0.38182583951143911</v>
      </c>
    </row>
    <row r="490" spans="1:30" outlineLevel="1" x14ac:dyDescent="0.2">
      <c r="A490" s="240"/>
      <c r="B490" s="52"/>
      <c r="C490" s="28"/>
      <c r="D490" s="28"/>
      <c r="E490" s="28"/>
      <c r="F490" s="28"/>
      <c r="G490" s="28"/>
      <c r="H490" s="28"/>
      <c r="I490" s="28"/>
      <c r="J490" s="28"/>
      <c r="K490" s="28"/>
      <c r="L490" s="28"/>
      <c r="M490" s="28"/>
      <c r="N490" s="28"/>
      <c r="O490" s="28"/>
      <c r="P490" s="28"/>
      <c r="Q490" s="28"/>
      <c r="R490" s="28"/>
      <c r="S490" s="28"/>
    </row>
    <row r="491" spans="1:30" outlineLevel="1" x14ac:dyDescent="0.2">
      <c r="A491" s="48" t="s">
        <v>813</v>
      </c>
      <c r="B491" s="48"/>
      <c r="C491" s="51"/>
      <c r="D491" s="51"/>
      <c r="E491" s="51"/>
      <c r="F491" s="51"/>
      <c r="G491" s="51"/>
      <c r="H491" s="51"/>
      <c r="I491" s="51"/>
      <c r="J491" s="51"/>
      <c r="K491" s="51"/>
      <c r="L491" s="51"/>
      <c r="M491" s="51"/>
      <c r="N491" s="51"/>
      <c r="O491" s="51"/>
      <c r="P491" s="51"/>
      <c r="Q491" s="51"/>
      <c r="R491" s="51"/>
      <c r="S491" s="51"/>
    </row>
    <row r="492" spans="1:30" outlineLevel="1" x14ac:dyDescent="0.2">
      <c r="B492" s="53" t="s">
        <v>1804</v>
      </c>
      <c r="C492" s="37">
        <f>C464-'Ace-SP&amp;L'!B136*(1-'SA-Ratios'!C313)</f>
        <v>158.67715771230502</v>
      </c>
      <c r="D492" s="37">
        <f>D464-'Ace-SP&amp;L'!C136*(1-'SA-Ratios'!D313)</f>
        <v>222.33400189850889</v>
      </c>
      <c r="E492" s="37">
        <f>E464-'Ace-SP&amp;L'!D136*(1-'SA-Ratios'!E313)</f>
        <v>237.75247746675285</v>
      </c>
      <c r="F492" s="37">
        <f>F464-'Ace-SP&amp;L'!E136*(1-'SA-Ratios'!F313)</f>
        <v>253.83092401384937</v>
      </c>
      <c r="G492" s="37">
        <f>G464-'Ace-SP&amp;L'!F136*(1-'SA-Ratios'!G313)</f>
        <v>331.0957870180896</v>
      </c>
      <c r="H492" s="37">
        <f>H464-'Ace-SP&amp;L'!G136*(1-'SA-Ratios'!H313)</f>
        <v>462.28478127829635</v>
      </c>
      <c r="I492" s="37">
        <f>I464-'Ace-SP&amp;L'!H136*(1-'SA-Ratios'!I313)</f>
        <v>886.12188823417603</v>
      </c>
      <c r="J492" s="37">
        <f>J464-'Ace-SP&amp;L'!I136*(1-'SA-Ratios'!J313)</f>
        <v>1084.6989376336448</v>
      </c>
      <c r="K492" s="37">
        <f>K464-'Ace-SP&amp;L'!J136*(1-'SA-Ratios'!K313)</f>
        <v>781.3623330102406</v>
      </c>
      <c r="L492" s="37">
        <f>L464-'Ace-SP&amp;L'!K136*(1-'SA-Ratios'!L313)</f>
        <v>1179.1584808594341</v>
      </c>
      <c r="M492" s="37">
        <f>M464-'Ace-SP&amp;L'!L136*(1-'SA-Ratios'!M313)</f>
        <v>1338.9361420881548</v>
      </c>
      <c r="N492" s="37">
        <f>N464-'Ace-SP&amp;L'!M136*(1-'SA-Ratios'!N313)</f>
        <v>305.61548346228676</v>
      </c>
      <c r="O492" s="37">
        <f>O464-'Ace-SP&amp;L'!N136*(1-'SA-Ratios'!O313)</f>
        <v>-3076.3433039281135</v>
      </c>
      <c r="P492" s="37">
        <f>P464-'Ace-SP&amp;L'!O136*(1-'SA-Ratios'!P313)</f>
        <v>-1774.6162386062592</v>
      </c>
      <c r="Q492" s="37">
        <f>Q464-'Ace-SP&amp;L'!P136*(1-'SA-Ratios'!Q313)</f>
        <v>-1534.8417800306822</v>
      </c>
      <c r="R492" s="37">
        <f>R464-'Ace-SP&amp;L'!Q136*(1-'SA-Ratios'!R313)</f>
        <v>-960.5035714285716</v>
      </c>
      <c r="S492" s="37">
        <f>S464-'Ace-SP&amp;L'!R136*(1-'SA-Ratios'!S313)</f>
        <v>-1683.2115769837301</v>
      </c>
    </row>
    <row r="493" spans="1:30" outlineLevel="1" x14ac:dyDescent="0.2">
      <c r="B493" s="52" t="s">
        <v>1805</v>
      </c>
      <c r="C493" s="37">
        <f t="shared" ref="C493:S493" si="402">C372+C373-C377</f>
        <v>502.71999999999997</v>
      </c>
      <c r="D493" s="37">
        <f t="shared" si="402"/>
        <v>516.23</v>
      </c>
      <c r="E493" s="37">
        <f t="shared" si="402"/>
        <v>359.28000000000009</v>
      </c>
      <c r="F493" s="37">
        <f t="shared" si="402"/>
        <v>-654.55999999999995</v>
      </c>
      <c r="G493" s="37">
        <f t="shared" si="402"/>
        <v>-391.37999999999988</v>
      </c>
      <c r="H493" s="37">
        <f t="shared" si="402"/>
        <v>628.03999999999974</v>
      </c>
      <c r="I493" s="37">
        <f t="shared" si="402"/>
        <v>2033.19</v>
      </c>
      <c r="J493" s="37">
        <f t="shared" si="402"/>
        <v>2136.2899999999995</v>
      </c>
      <c r="K493" s="37">
        <f t="shared" si="402"/>
        <v>2301.9099999999989</v>
      </c>
      <c r="L493" s="37">
        <f t="shared" si="402"/>
        <v>2566.4700000000003</v>
      </c>
      <c r="M493" s="37">
        <f t="shared" si="402"/>
        <v>4210.4400000000005</v>
      </c>
      <c r="N493" s="37">
        <f t="shared" si="402"/>
        <v>3040.2200000000003</v>
      </c>
      <c r="O493" s="37">
        <f t="shared" si="402"/>
        <v>250.67000000000098</v>
      </c>
      <c r="P493" s="37">
        <f t="shared" si="402"/>
        <v>-3257.8799999999974</v>
      </c>
      <c r="Q493" s="37">
        <f t="shared" si="402"/>
        <v>-401.63000000000102</v>
      </c>
      <c r="R493" s="37">
        <f t="shared" si="402"/>
        <v>1755.2400000000016</v>
      </c>
      <c r="S493" s="37">
        <f t="shared" si="402"/>
        <v>1259.5699999999997</v>
      </c>
    </row>
    <row r="494" spans="1:30" outlineLevel="1" x14ac:dyDescent="0.2">
      <c r="B494" s="52" t="s">
        <v>725</v>
      </c>
      <c r="D494" s="34">
        <f>D492/AVERAGE(C493:D493)</f>
        <v>0.43639825683008759</v>
      </c>
      <c r="E494" s="34">
        <f t="shared" ref="E494:S494" si="403">E492/AVERAGE(D493:E493)</f>
        <v>0.54311767419390489</v>
      </c>
      <c r="F494" s="34">
        <f t="shared" si="403"/>
        <v>-1.719255784434093</v>
      </c>
      <c r="G494" s="34">
        <f t="shared" si="403"/>
        <v>-0.63310665433598423</v>
      </c>
      <c r="H494" s="34">
        <f t="shared" si="403"/>
        <v>3.9067420035350007</v>
      </c>
      <c r="I494" s="34">
        <f t="shared" si="403"/>
        <v>0.66594911994391781</v>
      </c>
      <c r="J494" s="34">
        <f t="shared" si="403"/>
        <v>0.52030418068135353</v>
      </c>
      <c r="K494" s="34">
        <f t="shared" si="403"/>
        <v>0.35210776125917748</v>
      </c>
      <c r="L494" s="34">
        <f t="shared" si="403"/>
        <v>0.48441513639421502</v>
      </c>
      <c r="M494" s="34">
        <f t="shared" si="403"/>
        <v>0.39514650248805272</v>
      </c>
      <c r="N494" s="34">
        <f t="shared" si="403"/>
        <v>8.4300045364776921E-2</v>
      </c>
      <c r="O494" s="34">
        <f t="shared" si="403"/>
        <v>-1.8696117487537489</v>
      </c>
      <c r="P494" s="34">
        <f t="shared" si="403"/>
        <v>1.1802409799157767</v>
      </c>
      <c r="Q494" s="34">
        <f t="shared" si="403"/>
        <v>0.83882365673583781</v>
      </c>
      <c r="R494" s="34">
        <f t="shared" si="403"/>
        <v>-1.4191732794949374</v>
      </c>
      <c r="S494" s="34">
        <f t="shared" si="403"/>
        <v>-1.1166286279956146</v>
      </c>
      <c r="Y494" s="43">
        <f>AVERAGE(D494:S494)</f>
        <v>0.16561057639548268</v>
      </c>
      <c r="Z494" s="43">
        <f>MEDIAN(D494:S494)</f>
        <v>0.41577237965907016</v>
      </c>
      <c r="AA494" s="43">
        <f>STDEV(D494:S494)</f>
        <v>1.3845560567521311</v>
      </c>
      <c r="AB494" s="413">
        <f>AA494/Y494</f>
        <v>8.3603118042761508</v>
      </c>
      <c r="AC494" s="43">
        <f>MAX(D494:S494)</f>
        <v>3.9067420035350007</v>
      </c>
      <c r="AD494" s="43">
        <f>MIN(D494:S494)</f>
        <v>-1.8696117487537489</v>
      </c>
    </row>
    <row r="495" spans="1:30" outlineLevel="1" x14ac:dyDescent="0.2">
      <c r="A495" s="87"/>
      <c r="B495" s="52"/>
      <c r="C495" s="87"/>
      <c r="D495" s="34"/>
      <c r="E495" s="34"/>
      <c r="F495" s="34"/>
      <c r="G495" s="34"/>
      <c r="H495" s="34"/>
      <c r="I495" s="34"/>
      <c r="J495" s="34"/>
      <c r="K495" s="34"/>
      <c r="L495" s="34"/>
      <c r="M495" s="34"/>
      <c r="N495" s="34"/>
      <c r="O495" s="34"/>
      <c r="P495" s="34"/>
      <c r="Q495" s="34"/>
      <c r="R495" s="34"/>
      <c r="S495" s="34"/>
    </row>
    <row r="496" spans="1:30" outlineLevel="1" x14ac:dyDescent="0.2">
      <c r="A496" s="48" t="s">
        <v>814</v>
      </c>
      <c r="B496" s="48"/>
      <c r="C496" s="48"/>
      <c r="D496" s="48"/>
      <c r="E496" s="48"/>
      <c r="F496" s="48"/>
      <c r="G496" s="48"/>
      <c r="H496" s="48"/>
      <c r="I496" s="48"/>
      <c r="J496" s="48"/>
      <c r="K496" s="48"/>
      <c r="L496" s="48"/>
      <c r="M496" s="48"/>
      <c r="N496" s="48"/>
      <c r="O496" s="48"/>
      <c r="P496" s="48"/>
      <c r="Q496" s="48"/>
      <c r="R496" s="48"/>
      <c r="S496" s="48"/>
    </row>
    <row r="497" spans="1:30" outlineLevel="1" x14ac:dyDescent="0.2">
      <c r="B497" s="52" t="s">
        <v>815</v>
      </c>
      <c r="C497" s="37">
        <f>'Ace-SP&amp;L'!B162+'Ace-SP&amp;L'!B194</f>
        <v>208.26999999999998</v>
      </c>
      <c r="D497" s="37">
        <f>'Ace-SP&amp;L'!C162+'Ace-SP&amp;L'!C194</f>
        <v>272.91000000000003</v>
      </c>
      <c r="E497" s="37">
        <f>'Ace-SP&amp;L'!D162+'Ace-SP&amp;L'!D194</f>
        <v>321.18</v>
      </c>
      <c r="F497" s="37">
        <f>'Ace-SP&amp;L'!E162+'Ace-SP&amp;L'!E194</f>
        <v>367.78</v>
      </c>
      <c r="G497" s="37">
        <f>'Ace-SP&amp;L'!F162+'Ace-SP&amp;L'!F194</f>
        <v>540.64</v>
      </c>
      <c r="H497" s="37">
        <f>'Ace-SP&amp;L'!G162+'Ace-SP&amp;L'!G194</f>
        <v>695.61</v>
      </c>
      <c r="I497" s="37">
        <f>'Ace-SP&amp;L'!H162+'Ace-SP&amp;L'!H194</f>
        <v>1113.3699999999999</v>
      </c>
      <c r="J497" s="37">
        <f>'Ace-SP&amp;L'!I162+'Ace-SP&amp;L'!I194</f>
        <v>1357.04</v>
      </c>
      <c r="K497" s="37">
        <f>'Ace-SP&amp;L'!J162+'Ace-SP&amp;L'!J194</f>
        <v>1019.07</v>
      </c>
      <c r="L497" s="37">
        <f>'Ace-SP&amp;L'!K162+'Ace-SP&amp;L'!K194</f>
        <v>1518.8</v>
      </c>
      <c r="M497" s="37">
        <f>'Ace-SP&amp;L'!L162+'Ace-SP&amp;L'!L194</f>
        <v>2101.9</v>
      </c>
      <c r="N497" s="37">
        <f>'Ace-SP&amp;L'!M162+'Ace-SP&amp;L'!M194</f>
        <v>749.29</v>
      </c>
      <c r="O497" s="37">
        <f>'Ace-SP&amp;L'!N162+'Ace-SP&amp;L'!N194</f>
        <v>194.83</v>
      </c>
      <c r="P497" s="37">
        <f>'Ace-SP&amp;L'!O162+'Ace-SP&amp;L'!O194</f>
        <v>-347.04</v>
      </c>
      <c r="Q497" s="37">
        <f>'Ace-SP&amp;L'!P162+'Ace-SP&amp;L'!P194</f>
        <v>26.42</v>
      </c>
      <c r="R497" s="37">
        <f>'Ace-SP&amp;L'!Q162+'Ace-SP&amp;L'!Q194</f>
        <v>629.04999999999995</v>
      </c>
      <c r="S497" s="37">
        <f>'Ace-SP&amp;L'!R162+'Ace-SP&amp;L'!R194</f>
        <v>1251.06</v>
      </c>
    </row>
    <row r="498" spans="1:30" outlineLevel="1" x14ac:dyDescent="0.2">
      <c r="B498" s="53" t="str">
        <f>B$380</f>
        <v>Total Capital Employed</v>
      </c>
      <c r="C498" s="53">
        <f t="shared" ref="C498:S498" si="404">C$380</f>
        <v>544.72</v>
      </c>
      <c r="D498" s="53">
        <f t="shared" si="404"/>
        <v>709.59</v>
      </c>
      <c r="E498" s="53">
        <f t="shared" si="404"/>
        <v>1171.8200000000002</v>
      </c>
      <c r="F498" s="53">
        <f t="shared" si="404"/>
        <v>2920.1000000000004</v>
      </c>
      <c r="G498" s="53">
        <f t="shared" si="404"/>
        <v>3210.92</v>
      </c>
      <c r="H498" s="53">
        <f t="shared" si="404"/>
        <v>3517.64</v>
      </c>
      <c r="I498" s="53">
        <f t="shared" si="404"/>
        <v>4310.1400000000003</v>
      </c>
      <c r="J498" s="53">
        <f t="shared" si="404"/>
        <v>5175.0200000000004</v>
      </c>
      <c r="K498" s="53">
        <f t="shared" si="404"/>
        <v>5747.4699999999993</v>
      </c>
      <c r="L498" s="53">
        <f t="shared" si="404"/>
        <v>6731.0599999999995</v>
      </c>
      <c r="M498" s="53">
        <f t="shared" si="404"/>
        <v>7918.42</v>
      </c>
      <c r="N498" s="53">
        <f t="shared" si="404"/>
        <v>7832.01</v>
      </c>
      <c r="O498" s="53">
        <f t="shared" si="404"/>
        <v>9816.89</v>
      </c>
      <c r="P498" s="53">
        <f t="shared" si="404"/>
        <v>29596.95</v>
      </c>
      <c r="Q498" s="53">
        <f t="shared" si="404"/>
        <v>27719.54</v>
      </c>
      <c r="R498" s="53">
        <f t="shared" si="404"/>
        <v>27059.08</v>
      </c>
      <c r="S498" s="53">
        <f t="shared" si="404"/>
        <v>26654.11</v>
      </c>
    </row>
    <row r="499" spans="1:30" outlineLevel="1" x14ac:dyDescent="0.2">
      <c r="B499" s="52" t="s">
        <v>725</v>
      </c>
      <c r="D499" s="34">
        <f>D497/AVERAGE(C498:D498)</f>
        <v>0.43515558354792683</v>
      </c>
      <c r="E499" s="34">
        <f t="shared" ref="E499:S499" si="405">E497/AVERAGE(D498:E498)</f>
        <v>0.341424782476972</v>
      </c>
      <c r="F499" s="34">
        <f t="shared" si="405"/>
        <v>0.17975913507595453</v>
      </c>
      <c r="G499" s="34">
        <f t="shared" si="405"/>
        <v>0.17636217138420685</v>
      </c>
      <c r="H499" s="34">
        <f t="shared" si="405"/>
        <v>0.20676340851534358</v>
      </c>
      <c r="I499" s="34">
        <f t="shared" si="405"/>
        <v>0.28446634933531595</v>
      </c>
      <c r="J499" s="34">
        <f t="shared" si="405"/>
        <v>0.28613961177249514</v>
      </c>
      <c r="K499" s="34">
        <f t="shared" si="405"/>
        <v>0.18660030817148837</v>
      </c>
      <c r="L499" s="34">
        <f t="shared" si="405"/>
        <v>0.24342610868427614</v>
      </c>
      <c r="M499" s="34">
        <f t="shared" si="405"/>
        <v>0.28695899103585931</v>
      </c>
      <c r="N499" s="34">
        <f t="shared" si="405"/>
        <v>9.5145338889160477E-2</v>
      </c>
      <c r="O499" s="34">
        <f t="shared" si="405"/>
        <v>2.2078429817155742E-2</v>
      </c>
      <c r="P499" s="34">
        <f t="shared" si="405"/>
        <v>-1.7610057786807885E-2</v>
      </c>
      <c r="Q499" s="34">
        <f t="shared" si="405"/>
        <v>9.2189874153145103E-4</v>
      </c>
      <c r="R499" s="34">
        <f t="shared" si="405"/>
        <v>2.2966989675899097E-2</v>
      </c>
      <c r="S499" s="34">
        <f t="shared" si="405"/>
        <v>4.6582971519658387E-2</v>
      </c>
      <c r="Y499" s="43">
        <f>AVERAGE(D499:S499)</f>
        <v>0.17482137630352726</v>
      </c>
      <c r="Z499" s="43">
        <f>MEDIAN(D499:S499)</f>
        <v>0.18317972162372145</v>
      </c>
      <c r="AA499" s="43">
        <f>STDEV(D499:S499)</f>
        <v>0.13536765175930424</v>
      </c>
      <c r="AB499" s="413">
        <f>AA499/Y499</f>
        <v>0.77431979213043756</v>
      </c>
      <c r="AC499" s="43">
        <f>MAX(D499:S499)</f>
        <v>0.43515558354792683</v>
      </c>
      <c r="AD499" s="43">
        <f>MIN(D499:S499)</f>
        <v>-1.7610057786807885E-2</v>
      </c>
    </row>
    <row r="500" spans="1:30" outlineLevel="1" x14ac:dyDescent="0.2">
      <c r="A500" s="87"/>
      <c r="B500" s="52"/>
      <c r="C500" s="31"/>
      <c r="D500" s="41"/>
      <c r="E500" s="41"/>
      <c r="F500" s="41"/>
      <c r="G500" s="41"/>
      <c r="H500" s="41"/>
      <c r="I500" s="41"/>
      <c r="J500" s="41"/>
      <c r="K500" s="41"/>
      <c r="L500" s="41"/>
      <c r="M500" s="41"/>
      <c r="N500" s="41"/>
      <c r="O500" s="41"/>
      <c r="P500" s="41"/>
      <c r="Q500" s="31"/>
      <c r="R500" s="41"/>
      <c r="S500" s="41"/>
    </row>
    <row r="501" spans="1:30" outlineLevel="1" x14ac:dyDescent="0.2">
      <c r="A501" s="48" t="s">
        <v>816</v>
      </c>
      <c r="B501" s="48"/>
      <c r="C501" s="48"/>
      <c r="D501" s="48"/>
      <c r="E501" s="48"/>
      <c r="F501" s="48"/>
      <c r="G501" s="48"/>
      <c r="H501" s="48"/>
      <c r="I501" s="48"/>
      <c r="J501" s="48"/>
      <c r="K501" s="48"/>
      <c r="L501" s="48"/>
      <c r="M501" s="48"/>
      <c r="N501" s="48"/>
      <c r="O501" s="48"/>
      <c r="P501" s="48"/>
      <c r="Q501" s="48"/>
      <c r="R501" s="48"/>
      <c r="S501" s="48"/>
    </row>
    <row r="502" spans="1:30" outlineLevel="1" x14ac:dyDescent="0.2">
      <c r="B502" s="52" t="s">
        <v>817</v>
      </c>
      <c r="C502" s="37">
        <f>'Ace-SP&amp;L'!B135+'Ace-SP&amp;L'!B194</f>
        <v>198.84000000000006</v>
      </c>
      <c r="D502" s="37">
        <f>'Ace-SP&amp;L'!C135+'Ace-SP&amp;L'!C194</f>
        <v>263.42000000000007</v>
      </c>
      <c r="E502" s="37">
        <f>'Ace-SP&amp;L'!D135+'Ace-SP&amp;L'!D194</f>
        <v>297.73999999999995</v>
      </c>
      <c r="F502" s="37">
        <f>'Ace-SP&amp;L'!E135+'Ace-SP&amp;L'!E194</f>
        <v>312.97000000000008</v>
      </c>
      <c r="G502" s="37">
        <f>'Ace-SP&amp;L'!F135+'Ace-SP&amp;L'!F194</f>
        <v>402.80000000000018</v>
      </c>
      <c r="H502" s="37">
        <f>'Ace-SP&amp;L'!G135+'Ace-SP&amp;L'!G194</f>
        <v>525.97000000000014</v>
      </c>
      <c r="I502" s="37">
        <f>'Ace-SP&amp;L'!H135+'Ace-SP&amp;L'!H194</f>
        <v>980.69000000000017</v>
      </c>
      <c r="J502" s="37">
        <f>'Ace-SP&amp;L'!I135+'Ace-SP&amp;L'!I194</f>
        <v>1172.1500000000001</v>
      </c>
      <c r="K502" s="37">
        <f>'Ace-SP&amp;L'!J135+'Ace-SP&amp;L'!J194</f>
        <v>895.18999999999983</v>
      </c>
      <c r="L502" s="37">
        <f>'Ace-SP&amp;L'!K135+'Ace-SP&amp;L'!K194</f>
        <v>1303.78</v>
      </c>
      <c r="M502" s="37">
        <f>'Ace-SP&amp;L'!L135+'Ace-SP&amp;L'!L194</f>
        <v>1737.36</v>
      </c>
      <c r="N502" s="37">
        <f>'Ace-SP&amp;L'!M135+'Ace-SP&amp;L'!M194</f>
        <v>478.54000000000019</v>
      </c>
      <c r="O502" s="37">
        <f>'Ace-SP&amp;L'!N135+'Ace-SP&amp;L'!N194</f>
        <v>-50.589999999999776</v>
      </c>
      <c r="P502" s="37">
        <f>'Ace-SP&amp;L'!O135+'Ace-SP&amp;L'!O194</f>
        <v>-664.82000000000119</v>
      </c>
      <c r="Q502" s="37">
        <f>'Ace-SP&amp;L'!P135+'Ace-SP&amp;L'!P194</f>
        <v>-418.66999999999973</v>
      </c>
      <c r="R502" s="37">
        <f>'Ace-SP&amp;L'!Q135+'Ace-SP&amp;L'!Q194</f>
        <v>-60.65</v>
      </c>
      <c r="S502" s="37">
        <f>'Ace-SP&amp;L'!R135+'Ace-SP&amp;L'!R194</f>
        <v>1.4199999999997091</v>
      </c>
    </row>
    <row r="503" spans="1:30" outlineLevel="1" x14ac:dyDescent="0.2">
      <c r="A503" s="39"/>
      <c r="B503" s="54" t="str">
        <f>B382</f>
        <v>Total Capital Employed ex cash and invt but incl JV and Associates</v>
      </c>
      <c r="C503" s="79">
        <f t="shared" ref="C503:S503" si="406">C382</f>
        <v>511.8</v>
      </c>
      <c r="D503" s="79">
        <f t="shared" si="406"/>
        <v>545.29999999999995</v>
      </c>
      <c r="E503" s="79">
        <f t="shared" si="406"/>
        <v>686.98000000000025</v>
      </c>
      <c r="F503" s="79">
        <f t="shared" si="406"/>
        <v>1161.4900000000005</v>
      </c>
      <c r="G503" s="79">
        <f t="shared" si="406"/>
        <v>1356.0000000000002</v>
      </c>
      <c r="H503" s="79">
        <f t="shared" si="406"/>
        <v>1697.5599999999997</v>
      </c>
      <c r="I503" s="79">
        <f t="shared" si="406"/>
        <v>2135.7100000000005</v>
      </c>
      <c r="J503" s="79">
        <f t="shared" si="406"/>
        <v>2159.89</v>
      </c>
      <c r="K503" s="79">
        <f t="shared" si="406"/>
        <v>2331.3999999999987</v>
      </c>
      <c r="L503" s="79">
        <f t="shared" si="406"/>
        <v>2617</v>
      </c>
      <c r="M503" s="79">
        <f t="shared" si="406"/>
        <v>4250.74</v>
      </c>
      <c r="N503" s="79">
        <f t="shared" si="406"/>
        <v>3083.3500000000004</v>
      </c>
      <c r="O503" s="79">
        <f t="shared" si="406"/>
        <v>2659.6800000000003</v>
      </c>
      <c r="P503" s="79">
        <f t="shared" si="406"/>
        <v>3552.8000000000029</v>
      </c>
      <c r="Q503" s="79">
        <f t="shared" si="406"/>
        <v>5427.2099999999991</v>
      </c>
      <c r="R503" s="79">
        <f t="shared" si="406"/>
        <v>7801.8500000000022</v>
      </c>
      <c r="S503" s="79">
        <f t="shared" si="406"/>
        <v>8143.5800000000017</v>
      </c>
    </row>
    <row r="504" spans="1:30" outlineLevel="1" x14ac:dyDescent="0.2">
      <c r="B504" s="52" t="s">
        <v>725</v>
      </c>
      <c r="C504" s="32"/>
      <c r="D504" s="34">
        <f>D502/AVERAGE(C503:D503)</f>
        <v>0.49838236685271042</v>
      </c>
      <c r="E504" s="34">
        <f t="shared" ref="E504" si="407">E502/AVERAGE(D503:E503)</f>
        <v>0.48323432986009657</v>
      </c>
      <c r="F504" s="34">
        <f t="shared" ref="F504" si="408">F502/AVERAGE(E503:F503)</f>
        <v>0.33862599879900673</v>
      </c>
      <c r="G504" s="34">
        <f t="shared" ref="G504" si="409">G502/AVERAGE(F503:G503)</f>
        <v>0.32000127110733317</v>
      </c>
      <c r="H504" s="34">
        <f t="shared" ref="H504" si="410">H502/AVERAGE(G503:H503)</f>
        <v>0.34449626010296186</v>
      </c>
      <c r="I504" s="34">
        <f t="shared" ref="I504" si="411">I502/AVERAGE(H503:I503)</f>
        <v>0.51167280155063433</v>
      </c>
      <c r="J504" s="34">
        <f t="shared" ref="J504" si="412">J502/AVERAGE(I503:J503)</f>
        <v>0.54574448272651088</v>
      </c>
      <c r="K504" s="34">
        <f t="shared" ref="K504" si="413">K502/AVERAGE(J503:K503)</f>
        <v>0.39863380008861599</v>
      </c>
      <c r="L504" s="34">
        <f t="shared" ref="L504" si="414">L502/AVERAGE(K503:L503)</f>
        <v>0.5269501252930241</v>
      </c>
      <c r="M504" s="34">
        <f t="shared" ref="M504" si="415">M502/AVERAGE(L503:M503)</f>
        <v>0.50594809937475793</v>
      </c>
      <c r="N504" s="34">
        <f t="shared" ref="N504" si="416">N502/AVERAGE(M503:N503)</f>
        <v>0.130497444127356</v>
      </c>
      <c r="O504" s="34">
        <f t="shared" ref="O504" si="417">O502/AVERAGE(N503:O503)</f>
        <v>-1.7617877670846147E-2</v>
      </c>
      <c r="P504" s="34">
        <f t="shared" ref="P504" si="418">P502/AVERAGE(O503:P503)</f>
        <v>-0.21402724837745984</v>
      </c>
      <c r="Q504" s="34">
        <f t="shared" ref="Q504" si="419">Q502/AVERAGE(P503:Q503)</f>
        <v>-9.32448850279676E-2</v>
      </c>
      <c r="R504" s="34">
        <f t="shared" ref="R504" si="420">R502/AVERAGE(Q503:R503)</f>
        <v>-9.1692077895179237E-3</v>
      </c>
      <c r="S504" s="34">
        <f t="shared" ref="S504" si="421">S502/AVERAGE(R503:S503)</f>
        <v>1.7810745774804552E-4</v>
      </c>
      <c r="Y504" s="43">
        <f>AVERAGE(D504:S504)</f>
        <v>0.26689411677968539</v>
      </c>
      <c r="Z504" s="43">
        <f>MEDIAN(D504:S504)</f>
        <v>0.34156112945098427</v>
      </c>
      <c r="AA504" s="43">
        <f>STDEV(D504:S504)</f>
        <v>0.2584657564312518</v>
      </c>
      <c r="AB504" s="413">
        <f>AA504/Y504</f>
        <v>0.96842058397491393</v>
      </c>
      <c r="AC504" s="43">
        <f>MAX(D504:S504)</f>
        <v>0.54574448272651088</v>
      </c>
      <c r="AD504" s="43">
        <f>MIN(D504:S504)</f>
        <v>-0.21402724837745984</v>
      </c>
    </row>
    <row r="505" spans="1:30" outlineLevel="1" x14ac:dyDescent="0.2">
      <c r="A505" s="87"/>
      <c r="B505" s="52"/>
      <c r="C505" s="87"/>
      <c r="D505" s="34"/>
      <c r="E505" s="34"/>
      <c r="F505" s="34"/>
      <c r="G505" s="34"/>
      <c r="H505" s="34"/>
      <c r="I505" s="34"/>
      <c r="J505" s="34"/>
      <c r="K505" s="34"/>
      <c r="L505" s="34"/>
      <c r="M505" s="34"/>
      <c r="N505" s="34"/>
      <c r="O505" s="34"/>
      <c r="P505" s="34"/>
      <c r="Q505" s="34"/>
      <c r="R505" s="34"/>
      <c r="S505" s="34"/>
    </row>
    <row r="506" spans="1:30" outlineLevel="1" x14ac:dyDescent="0.2">
      <c r="A506" s="48" t="s">
        <v>818</v>
      </c>
      <c r="B506" s="48"/>
      <c r="C506" s="48"/>
      <c r="D506" s="48"/>
      <c r="E506" s="48"/>
      <c r="F506" s="48"/>
      <c r="G506" s="48"/>
      <c r="H506" s="48"/>
      <c r="I506" s="48"/>
      <c r="J506" s="48"/>
      <c r="K506" s="48"/>
      <c r="L506" s="48"/>
      <c r="M506" s="48"/>
      <c r="N506" s="48"/>
      <c r="O506" s="48"/>
      <c r="P506" s="48"/>
      <c r="Q506" s="48"/>
      <c r="R506" s="48"/>
      <c r="S506" s="48"/>
    </row>
    <row r="507" spans="1:30" outlineLevel="1" x14ac:dyDescent="0.2">
      <c r="B507" s="52" t="s">
        <v>1738</v>
      </c>
      <c r="C507" s="37">
        <f>('Ace-SP&amp;L'!B162-'Ace-SP&amp;L'!B174)*(1-'SA-Ratios'!C313)+'Ace-SP&amp;L'!B194</f>
        <v>174.34840554592719</v>
      </c>
      <c r="D507" s="37">
        <f>('Ace-SP&amp;L'!C162-'Ace-SP&amp;L'!C174)*(1-'SA-Ratios'!D313)+'Ace-SP&amp;L'!C194</f>
        <v>232.27036229877785</v>
      </c>
      <c r="E507" s="37">
        <f>('Ace-SP&amp;L'!D162-'Ace-SP&amp;L'!D174)*(1-'SA-Ratios'!E313)+'Ace-SP&amp;L'!D194</f>
        <v>262.55337165402534</v>
      </c>
      <c r="F507" s="37">
        <f>('Ace-SP&amp;L'!E162-'Ace-SP&amp;L'!E174)*(1-'SA-Ratios'!F313)+'Ace-SP&amp;L'!E194</f>
        <v>316.54990880425373</v>
      </c>
      <c r="G507" s="37">
        <f>('Ace-SP&amp;L'!F162-'Ace-SP&amp;L'!F174)*(1-'SA-Ratios'!G313)+'Ace-SP&amp;L'!F194</f>
        <v>471.89057031186047</v>
      </c>
      <c r="H507" s="37">
        <f>('Ace-SP&amp;L'!G162-'Ace-SP&amp;L'!G174)*(1-'SA-Ratios'!H313)+'Ace-SP&amp;L'!G194</f>
        <v>637.57049708058832</v>
      </c>
      <c r="I507" s="37">
        <f>('Ace-SP&amp;L'!H162-'Ace-SP&amp;L'!H174)*(1-'SA-Ratios'!I313)+'Ace-SP&amp;L'!H194</f>
        <v>1018.9164896407527</v>
      </c>
      <c r="J507" s="37">
        <f>('Ace-SP&amp;L'!I162-'Ace-SP&amp;L'!I174)*(1-'SA-Ratios'!J313)+'Ace-SP&amp;L'!I194</f>
        <v>1267.9955938274368</v>
      </c>
      <c r="K507" s="37">
        <f>('Ace-SP&amp;L'!J162-'Ace-SP&amp;L'!J174)*(1-'SA-Ratios'!K313)+'Ace-SP&amp;L'!J194</f>
        <v>899.06658519111636</v>
      </c>
      <c r="L507" s="37">
        <f>('Ace-SP&amp;L'!K162-'Ace-SP&amp;L'!K174)*(1-'SA-Ratios'!L313)+'Ace-SP&amp;L'!K194</f>
        <v>1384.3615221667421</v>
      </c>
      <c r="M507" s="37">
        <f>('Ace-SP&amp;L'!L162-'Ace-SP&amp;L'!L174)*(1-'SA-Ratios'!M313)+'Ace-SP&amp;L'!L194</f>
        <v>1992.9079273161319</v>
      </c>
      <c r="N507" s="37">
        <f>('Ace-SP&amp;L'!M162-'Ace-SP&amp;L'!M174)*(1-'SA-Ratios'!N313)+'Ace-SP&amp;L'!M194</f>
        <v>516.89279293546292</v>
      </c>
      <c r="O507" s="37">
        <f>('Ace-SP&amp;L'!N162-'Ace-SP&amp;L'!N174)*(1-'SA-Ratios'!O313)+'Ace-SP&amp;L'!N194</f>
        <v>93.799636141644868</v>
      </c>
      <c r="P507" s="37">
        <f>('Ace-SP&amp;L'!O162-'Ace-SP&amp;L'!O174)*(1-'SA-Ratios'!P313)+'Ace-SP&amp;L'!O194</f>
        <v>-952.87932647837999</v>
      </c>
      <c r="Q507" s="37">
        <f>('Ace-SP&amp;L'!P162-'Ace-SP&amp;L'!P174)*(1-'SA-Ratios'!Q313)+'Ace-SP&amp;L'!P194</f>
        <v>-440.0352136665249</v>
      </c>
      <c r="R507" s="37">
        <f>('Ace-SP&amp;L'!Q162-'Ace-SP&amp;L'!Q174)*(1-'SA-Ratios'!R313)+'Ace-SP&amp;L'!Q194</f>
        <v>281.1087380952381</v>
      </c>
      <c r="S507" s="37">
        <f>('Ace-SP&amp;L'!R162-'Ace-SP&amp;L'!R174)*(1-'SA-Ratios'!S313)+'Ace-SP&amp;L'!R194</f>
        <v>778.8475127889534</v>
      </c>
    </row>
    <row r="508" spans="1:30" outlineLevel="1" x14ac:dyDescent="0.2">
      <c r="B508" s="53" t="str">
        <f>B$380</f>
        <v>Total Capital Employed</v>
      </c>
      <c r="C508" s="53">
        <f t="shared" ref="C508:S508" si="422">C$380</f>
        <v>544.72</v>
      </c>
      <c r="D508" s="53">
        <f t="shared" si="422"/>
        <v>709.59</v>
      </c>
      <c r="E508" s="53">
        <f t="shared" si="422"/>
        <v>1171.8200000000002</v>
      </c>
      <c r="F508" s="53">
        <f t="shared" si="422"/>
        <v>2920.1000000000004</v>
      </c>
      <c r="G508" s="53">
        <f t="shared" si="422"/>
        <v>3210.92</v>
      </c>
      <c r="H508" s="53">
        <f t="shared" si="422"/>
        <v>3517.64</v>
      </c>
      <c r="I508" s="53">
        <f t="shared" si="422"/>
        <v>4310.1400000000003</v>
      </c>
      <c r="J508" s="53">
        <f t="shared" si="422"/>
        <v>5175.0200000000004</v>
      </c>
      <c r="K508" s="53">
        <f t="shared" si="422"/>
        <v>5747.4699999999993</v>
      </c>
      <c r="L508" s="53">
        <f t="shared" si="422"/>
        <v>6731.0599999999995</v>
      </c>
      <c r="M508" s="53">
        <f t="shared" si="422"/>
        <v>7918.42</v>
      </c>
      <c r="N508" s="53">
        <f t="shared" si="422"/>
        <v>7832.01</v>
      </c>
      <c r="O508" s="53">
        <f t="shared" si="422"/>
        <v>9816.89</v>
      </c>
      <c r="P508" s="53">
        <f t="shared" si="422"/>
        <v>29596.95</v>
      </c>
      <c r="Q508" s="53">
        <f t="shared" si="422"/>
        <v>27719.54</v>
      </c>
      <c r="R508" s="53">
        <f t="shared" si="422"/>
        <v>27059.08</v>
      </c>
      <c r="S508" s="53">
        <f t="shared" si="422"/>
        <v>26654.11</v>
      </c>
    </row>
    <row r="509" spans="1:30" outlineLevel="1" x14ac:dyDescent="0.2">
      <c r="B509" s="52" t="s">
        <v>725</v>
      </c>
      <c r="D509" s="34">
        <f>D507/AVERAGE(C508:D508)</f>
        <v>0.37035559359134163</v>
      </c>
      <c r="E509" s="34">
        <f t="shared" ref="E509" si="423">E507/AVERAGE(D508:E508)</f>
        <v>0.27910277042646237</v>
      </c>
      <c r="F509" s="34">
        <f t="shared" ref="F509" si="424">F507/AVERAGE(E508:F508)</f>
        <v>0.15471950028556458</v>
      </c>
      <c r="G509" s="34">
        <f t="shared" ref="G509" si="425">G507/AVERAGE(F508:G508)</f>
        <v>0.15393542030913632</v>
      </c>
      <c r="H509" s="34">
        <f t="shared" ref="H509" si="426">H507/AVERAGE(G508:H508)</f>
        <v>0.18951172229439534</v>
      </c>
      <c r="I509" s="34">
        <f t="shared" ref="I509" si="427">I507/AVERAGE(H508:I508)</f>
        <v>0.26033345077167541</v>
      </c>
      <c r="J509" s="34">
        <f t="shared" ref="J509" si="428">J507/AVERAGE(I508:J508)</f>
        <v>0.26736409166053854</v>
      </c>
      <c r="K509" s="34">
        <f t="shared" ref="K509" si="429">K507/AVERAGE(J508:K508)</f>
        <v>0.16462667124275077</v>
      </c>
      <c r="L509" s="34">
        <f t="shared" ref="L509" si="430">L507/AVERAGE(K508:L508)</f>
        <v>0.22187894281886444</v>
      </c>
      <c r="M509" s="34">
        <f t="shared" ref="M509" si="431">M507/AVERAGE(L508:M508)</f>
        <v>0.27207899902469329</v>
      </c>
      <c r="N509" s="34">
        <f t="shared" ref="N509" si="432">N507/AVERAGE(M508:N508)</f>
        <v>6.5635388105018455E-2</v>
      </c>
      <c r="O509" s="34">
        <f t="shared" ref="O509" si="433">O507/AVERAGE(N508:O508)</f>
        <v>1.0629516416506961E-2</v>
      </c>
      <c r="P509" s="34">
        <f t="shared" ref="P509" si="434">P507/AVERAGE(O508:P508)</f>
        <v>-4.8352524213747257E-2</v>
      </c>
      <c r="Q509" s="34">
        <f t="shared" ref="Q509" si="435">Q507/AVERAGE(P508:Q508)</f>
        <v>-1.5354576446203347E-2</v>
      </c>
      <c r="R509" s="34">
        <f t="shared" ref="R509" si="436">R507/AVERAGE(Q508:R508)</f>
        <v>1.0263447238913214E-2</v>
      </c>
      <c r="S509" s="34">
        <f t="shared" ref="S509" si="437">S507/AVERAGE(R508:S508)</f>
        <v>2.9000233007533283E-2</v>
      </c>
      <c r="Y509" s="43">
        <f>AVERAGE(D509:S509)</f>
        <v>0.14910804040834022</v>
      </c>
      <c r="Z509" s="43">
        <f>MEDIAN(D509:S509)</f>
        <v>0.15967308576415767</v>
      </c>
      <c r="AA509" s="43">
        <f>STDEV(D509:S509)</f>
        <v>0.12660609575806239</v>
      </c>
      <c r="AB509" s="413">
        <f>AA509/Y509</f>
        <v>0.849089662846785</v>
      </c>
      <c r="AC509" s="43">
        <f>MAX(D509:S509)</f>
        <v>0.37035559359134163</v>
      </c>
      <c r="AD509" s="43">
        <f>MIN(D509:S509)</f>
        <v>-4.8352524213747257E-2</v>
      </c>
    </row>
    <row r="510" spans="1:30" outlineLevel="1" x14ac:dyDescent="0.2">
      <c r="A510" s="87"/>
      <c r="B510" s="52"/>
      <c r="C510" s="87"/>
      <c r="D510" s="34"/>
      <c r="E510" s="34"/>
      <c r="F510" s="34"/>
      <c r="G510" s="34"/>
      <c r="H510" s="34"/>
      <c r="I510" s="34"/>
      <c r="J510" s="34"/>
      <c r="K510" s="34"/>
      <c r="L510" s="34"/>
      <c r="M510" s="34"/>
      <c r="N510" s="34"/>
      <c r="O510" s="34"/>
      <c r="P510" s="34"/>
      <c r="Q510" s="34"/>
      <c r="R510" s="34"/>
      <c r="S510" s="34"/>
    </row>
    <row r="511" spans="1:30" outlineLevel="1" x14ac:dyDescent="0.2">
      <c r="A511" s="48" t="s">
        <v>819</v>
      </c>
      <c r="B511" s="48"/>
      <c r="C511" s="48"/>
      <c r="D511" s="48"/>
      <c r="E511" s="48"/>
      <c r="F511" s="48"/>
      <c r="G511" s="48"/>
      <c r="H511" s="48"/>
      <c r="I511" s="48"/>
      <c r="J511" s="48"/>
      <c r="K511" s="48"/>
      <c r="L511" s="48"/>
      <c r="M511" s="48"/>
      <c r="N511" s="48"/>
      <c r="O511" s="48"/>
      <c r="P511" s="48"/>
      <c r="Q511" s="48"/>
      <c r="R511" s="48"/>
      <c r="S511" s="48"/>
    </row>
    <row r="512" spans="1:30" outlineLevel="1" x14ac:dyDescent="0.2">
      <c r="A512" s="32"/>
      <c r="B512" s="52" t="s">
        <v>1739</v>
      </c>
      <c r="C512" s="37">
        <f>C358*(1-'SA-Ratios'!C313)+'Ace-SP&amp;L'!B194</f>
        <v>165.73556325823222</v>
      </c>
      <c r="D512" s="37">
        <f>D358*(1-'SA-Ratios'!D313)+'Ace-SP&amp;L'!C194</f>
        <v>223.58436419728667</v>
      </c>
      <c r="E512" s="37">
        <f>E358*(1-'SA-Ratios'!E313)+'Ace-SP&amp;L'!D194</f>
        <v>241.8758491207781</v>
      </c>
      <c r="F512" s="37">
        <f>('Ace-SP&amp;L'!E135-'Ace-SP&amp;L'!E174)*(1-'SA-Ratios'!F313)+'Ace-SP&amp;L'!E194</f>
        <v>264.75083281810322</v>
      </c>
      <c r="G512" s="37">
        <f>('Ace-SP&amp;L'!F135-'Ace-SP&amp;L'!F174)*(1-'SA-Ratios'!G313)+'Ace-SP&amp;L'!F194</f>
        <v>341.7763573299502</v>
      </c>
      <c r="H512" s="37">
        <f>('Ace-SP&amp;L'!G135-'Ace-SP&amp;L'!G174)*(1-'SA-Ratios'!H313)+'Ace-SP&amp;L'!G194</f>
        <v>471.00527835888488</v>
      </c>
      <c r="I512" s="37">
        <f>('Ace-SP&amp;L'!H135-'Ace-SP&amp;L'!H174)*(1-'SA-Ratios'!I313)+'Ace-SP&amp;L'!H194</f>
        <v>891.04837787492886</v>
      </c>
      <c r="J512" s="37">
        <f>('Ace-SP&amp;L'!I135-'Ace-SP&amp;L'!I174)*(1-'SA-Ratios'!J313)+'Ace-SP&amp;L'!I194</f>
        <v>1087.4045314610819</v>
      </c>
      <c r="K512" s="37">
        <f>('Ace-SP&amp;L'!J135-'Ace-SP&amp;L'!J174)*(1-'SA-Ratios'!K313)+'Ace-SP&amp;L'!J194</f>
        <v>781.77891820135676</v>
      </c>
      <c r="L512" s="37">
        <f>('Ace-SP&amp;L'!K135-'Ace-SP&amp;L'!K174)*(1-'SA-Ratios'!L313)+'Ace-SP&amp;L'!K194</f>
        <v>1179.7200030261763</v>
      </c>
      <c r="M512" s="37">
        <f>('Ace-SP&amp;L'!L135-'Ace-SP&amp;L'!L174)*(1-'SA-Ratios'!M313)+'Ace-SP&amp;L'!L194</f>
        <v>1634.3540694042865</v>
      </c>
      <c r="N512" s="37">
        <f>('Ace-SP&amp;L'!M135-'Ace-SP&amp;L'!M174)*(1-'SA-Ratios'!N313)+'Ace-SP&amp;L'!M194</f>
        <v>305.9582763977499</v>
      </c>
      <c r="O512" s="37">
        <f>('Ace-SP&amp;L'!N135-'Ace-SP&amp;L'!N174)*(1-'SA-Ratios'!O313)+'Ace-SP&amp;L'!N194</f>
        <v>-154.02366778646859</v>
      </c>
      <c r="P512" s="37">
        <f>('Ace-SP&amp;L'!O135-'Ace-SP&amp;L'!O174)*(1-'SA-Ratios'!P313)+'Ace-SP&amp;L'!O194</f>
        <v>-1253.3655650846404</v>
      </c>
      <c r="Q512" s="37">
        <f>('Ace-SP&amp;L'!P135-'Ace-SP&amp;L'!P174)*(1-'SA-Ratios'!Q313)+'Ace-SP&amp;L'!P194</f>
        <v>-887.36699369720679</v>
      </c>
      <c r="R512" s="37">
        <f>('Ace-SP&amp;L'!Q135-'Ace-SP&amp;L'!Q174)*(1-'SA-Ratios'!R313)+'Ace-SP&amp;L'!Q194</f>
        <v>-656.55483333333325</v>
      </c>
      <c r="S512" s="37">
        <f>('Ace-SP&amp;L'!R135-'Ace-SP&amp;L'!R174)*(1-'SA-Ratios'!S313)+'Ace-SP&amp;L'!R194</f>
        <v>-409.774064194777</v>
      </c>
    </row>
    <row r="513" spans="1:30" outlineLevel="1" x14ac:dyDescent="0.2">
      <c r="A513" s="32"/>
      <c r="B513" s="53" t="str">
        <f t="shared" ref="B513:S513" si="438">B382</f>
        <v>Total Capital Employed ex cash and invt but incl JV and Associates</v>
      </c>
      <c r="C513" s="53">
        <f t="shared" si="438"/>
        <v>511.8</v>
      </c>
      <c r="D513" s="53">
        <f t="shared" si="438"/>
        <v>545.29999999999995</v>
      </c>
      <c r="E513" s="53">
        <f t="shared" si="438"/>
        <v>686.98000000000025</v>
      </c>
      <c r="F513" s="53">
        <f t="shared" si="438"/>
        <v>1161.4900000000005</v>
      </c>
      <c r="G513" s="53">
        <f t="shared" si="438"/>
        <v>1356.0000000000002</v>
      </c>
      <c r="H513" s="53">
        <f t="shared" si="438"/>
        <v>1697.5599999999997</v>
      </c>
      <c r="I513" s="53">
        <f t="shared" si="438"/>
        <v>2135.7100000000005</v>
      </c>
      <c r="J513" s="53">
        <f t="shared" si="438"/>
        <v>2159.89</v>
      </c>
      <c r="K513" s="53">
        <f t="shared" si="438"/>
        <v>2331.3999999999987</v>
      </c>
      <c r="L513" s="53">
        <f t="shared" si="438"/>
        <v>2617</v>
      </c>
      <c r="M513" s="53">
        <f t="shared" si="438"/>
        <v>4250.74</v>
      </c>
      <c r="N513" s="53">
        <f t="shared" si="438"/>
        <v>3083.3500000000004</v>
      </c>
      <c r="O513" s="53">
        <f t="shared" si="438"/>
        <v>2659.6800000000003</v>
      </c>
      <c r="P513" s="53">
        <f t="shared" si="438"/>
        <v>3552.8000000000029</v>
      </c>
      <c r="Q513" s="53">
        <f t="shared" si="438"/>
        <v>5427.2099999999991</v>
      </c>
      <c r="R513" s="53">
        <f t="shared" si="438"/>
        <v>7801.8500000000022</v>
      </c>
      <c r="S513" s="53">
        <f t="shared" si="438"/>
        <v>8143.5800000000017</v>
      </c>
    </row>
    <row r="514" spans="1:30" outlineLevel="1" x14ac:dyDescent="0.2">
      <c r="A514" s="32"/>
      <c r="B514" s="52" t="s">
        <v>725</v>
      </c>
      <c r="D514" s="34">
        <f>D512/AVERAGE(C513:D513)</f>
        <v>0.42301459501898914</v>
      </c>
      <c r="E514" s="34">
        <f t="shared" ref="E514" si="439">E512/AVERAGE(D513:E513)</f>
        <v>0.39256637959031726</v>
      </c>
      <c r="F514" s="34">
        <f t="shared" ref="F514" si="440">F512/AVERAGE(E513:F513)</f>
        <v>0.28645402177812257</v>
      </c>
      <c r="G514" s="34">
        <f t="shared" ref="G514" si="441">G512/AVERAGE(F513:G513)</f>
        <v>0.27152152130093871</v>
      </c>
      <c r="H514" s="34">
        <f t="shared" ref="H514" si="442">H512/AVERAGE(G513:H513)</f>
        <v>0.30849583984521994</v>
      </c>
      <c r="I514" s="34">
        <f t="shared" ref="I514" si="443">I512/AVERAGE(H513:I513)</f>
        <v>0.46490248684539764</v>
      </c>
      <c r="J514" s="34">
        <f t="shared" ref="J514" si="444">J512/AVERAGE(I513:J513)</f>
        <v>0.50628761125853516</v>
      </c>
      <c r="K514" s="34">
        <f t="shared" ref="K514" si="445">K512/AVERAGE(J513:K513)</f>
        <v>0.3481311241097132</v>
      </c>
      <c r="L514" s="34">
        <f t="shared" ref="L514" si="446">L512/AVERAGE(K513:L513)</f>
        <v>0.47680866665030175</v>
      </c>
      <c r="M514" s="34">
        <f t="shared" ref="M514" si="447">M512/AVERAGE(L513:M513)</f>
        <v>0.47595106087425748</v>
      </c>
      <c r="N514" s="34">
        <f t="shared" ref="N514" si="448">N512/AVERAGE(M513:N513)</f>
        <v>8.343455736096772E-2</v>
      </c>
      <c r="O514" s="34">
        <f t="shared" ref="O514" si="449">O512/AVERAGE(N513:O513)</f>
        <v>-5.3638468817494796E-2</v>
      </c>
      <c r="P514" s="34">
        <f t="shared" ref="P514" si="450">P512/AVERAGE(O513:P513)</f>
        <v>-0.40349926763052429</v>
      </c>
      <c r="Q514" s="34">
        <f t="shared" ref="Q514" si="451">Q512/AVERAGE(P513:Q513)</f>
        <v>-0.19763162706883547</v>
      </c>
      <c r="R514" s="34">
        <f t="shared" ref="R514" si="452">R512/AVERAGE(Q513:R513)</f>
        <v>-9.9259483793003159E-2</v>
      </c>
      <c r="S514" s="34">
        <f t="shared" ref="S514" si="453">S512/AVERAGE(R513:S513)</f>
        <v>-5.1397054101993724E-2</v>
      </c>
      <c r="Y514" s="43">
        <f>AVERAGE(D514:S514)</f>
        <v>0.20200887270130685</v>
      </c>
      <c r="Z514" s="43">
        <f>MEDIAN(D514:S514)</f>
        <v>0.29747493081167126</v>
      </c>
      <c r="AA514" s="43">
        <f>STDEV(D514:S514)</f>
        <v>0.28317403105966094</v>
      </c>
      <c r="AB514" s="413">
        <f>AA514/Y514</f>
        <v>1.4017900663124141</v>
      </c>
      <c r="AC514" s="43">
        <f>MAX(D514:S514)</f>
        <v>0.50628761125853516</v>
      </c>
      <c r="AD514" s="43">
        <f>MIN(D514:S514)</f>
        <v>-0.40349926763052429</v>
      </c>
    </row>
    <row r="515" spans="1:30" outlineLevel="1" x14ac:dyDescent="0.2">
      <c r="A515" s="45"/>
      <c r="B515" s="52"/>
      <c r="C515" s="45"/>
      <c r="D515" s="34"/>
      <c r="E515" s="34"/>
      <c r="F515" s="34"/>
      <c r="G515" s="34"/>
      <c r="H515" s="34"/>
      <c r="I515" s="34"/>
      <c r="J515" s="34"/>
      <c r="K515" s="34"/>
      <c r="L515" s="34"/>
      <c r="M515" s="34"/>
      <c r="N515" s="34"/>
      <c r="O515" s="34"/>
      <c r="P515" s="34"/>
      <c r="Q515" s="34"/>
      <c r="R515" s="34"/>
      <c r="S515" s="34"/>
    </row>
    <row r="516" spans="1:30" outlineLevel="1" x14ac:dyDescent="0.2">
      <c r="A516" s="48" t="s">
        <v>919</v>
      </c>
      <c r="B516" s="48"/>
      <c r="C516" s="48"/>
      <c r="D516" s="48"/>
      <c r="E516" s="48"/>
      <c r="F516" s="48"/>
      <c r="G516" s="48"/>
      <c r="H516" s="48"/>
      <c r="I516" s="48"/>
      <c r="J516" s="48"/>
      <c r="K516" s="48"/>
      <c r="L516" s="48"/>
      <c r="M516" s="48"/>
      <c r="N516" s="48"/>
      <c r="O516" s="48"/>
      <c r="P516" s="48"/>
      <c r="Q516" s="48"/>
      <c r="R516" s="48"/>
      <c r="S516" s="48"/>
    </row>
    <row r="517" spans="1:30" outlineLevel="1" x14ac:dyDescent="0.2">
      <c r="A517" s="45"/>
      <c r="B517" s="52" t="str">
        <f>B492</f>
        <v>Adjusted PAT</v>
      </c>
      <c r="C517" s="53">
        <f t="shared" ref="C517:S517" si="454">C365</f>
        <v>168.64</v>
      </c>
      <c r="D517" s="53">
        <f t="shared" si="454"/>
        <v>231.41</v>
      </c>
      <c r="E517" s="53">
        <f t="shared" si="454"/>
        <v>259.36</v>
      </c>
      <c r="F517" s="53">
        <f t="shared" si="454"/>
        <v>305.70999999999998</v>
      </c>
      <c r="G517" s="53">
        <f t="shared" si="454"/>
        <v>461.29</v>
      </c>
      <c r="H517" s="53">
        <f t="shared" si="454"/>
        <v>628.92999999999995</v>
      </c>
      <c r="I517" s="53">
        <f t="shared" si="454"/>
        <v>1014.04</v>
      </c>
      <c r="J517" s="53">
        <f t="shared" si="454"/>
        <v>1265.29</v>
      </c>
      <c r="K517" s="53">
        <f t="shared" si="454"/>
        <v>898.65</v>
      </c>
      <c r="L517" s="53">
        <f t="shared" si="454"/>
        <v>1383.8</v>
      </c>
      <c r="M517" s="53">
        <f t="shared" si="454"/>
        <v>1697.4900000000002</v>
      </c>
      <c r="N517" s="53">
        <f t="shared" si="454"/>
        <v>516.54999999999995</v>
      </c>
      <c r="O517" s="53">
        <f t="shared" si="454"/>
        <v>-2828.52</v>
      </c>
      <c r="P517" s="53">
        <f t="shared" si="454"/>
        <v>-1474.13</v>
      </c>
      <c r="Q517" s="53">
        <f t="shared" si="454"/>
        <v>-1087.51</v>
      </c>
      <c r="R517" s="53">
        <f t="shared" si="454"/>
        <v>-22.84</v>
      </c>
      <c r="S517" s="53">
        <f t="shared" si="454"/>
        <v>-494.59</v>
      </c>
    </row>
    <row r="518" spans="1:30" outlineLevel="1" x14ac:dyDescent="0.2">
      <c r="A518" s="45"/>
      <c r="B518" s="52" t="str">
        <f>B$48</f>
        <v>Total Assets</v>
      </c>
      <c r="C518" s="53">
        <f t="shared" ref="C518:S518" si="455">C$48</f>
        <v>654.23</v>
      </c>
      <c r="D518" s="53">
        <f t="shared" si="455"/>
        <v>871.26</v>
      </c>
      <c r="E518" s="53">
        <f t="shared" si="455"/>
        <v>1432.82</v>
      </c>
      <c r="F518" s="53">
        <f t="shared" si="455"/>
        <v>3226.86</v>
      </c>
      <c r="G518" s="53">
        <f t="shared" si="455"/>
        <v>3604.04</v>
      </c>
      <c r="H518" s="53">
        <f t="shared" si="455"/>
        <v>4141.32</v>
      </c>
      <c r="I518" s="53">
        <f t="shared" si="455"/>
        <v>5458.79</v>
      </c>
      <c r="J518" s="53">
        <f t="shared" si="455"/>
        <v>6281.95</v>
      </c>
      <c r="K518" s="53">
        <f t="shared" si="455"/>
        <v>6591.72</v>
      </c>
      <c r="L518" s="53">
        <f t="shared" si="455"/>
        <v>7731.47</v>
      </c>
      <c r="M518" s="53">
        <f t="shared" si="455"/>
        <v>9277.77</v>
      </c>
      <c r="N518" s="53">
        <f t="shared" si="455"/>
        <v>9506.56</v>
      </c>
      <c r="O518" s="53">
        <f t="shared" si="455"/>
        <v>14624.47</v>
      </c>
      <c r="P518" s="53">
        <f t="shared" si="455"/>
        <v>38535</v>
      </c>
      <c r="Q518" s="53">
        <f t="shared" si="455"/>
        <v>34604.21</v>
      </c>
      <c r="R518" s="53">
        <f t="shared" si="455"/>
        <v>34209.660000000003</v>
      </c>
      <c r="S518" s="53">
        <f t="shared" si="455"/>
        <v>34262.269999999997</v>
      </c>
    </row>
    <row r="519" spans="1:30" outlineLevel="1" x14ac:dyDescent="0.2">
      <c r="A519" s="45"/>
      <c r="B519" s="52" t="s">
        <v>725</v>
      </c>
      <c r="C519" s="68"/>
      <c r="D519" s="34">
        <f>D517/AVERAGE(C518:D518)</f>
        <v>0.30339104156697194</v>
      </c>
      <c r="E519" s="34">
        <f t="shared" ref="E519" si="456">E517/AVERAGE(D518:E518)</f>
        <v>0.22513107183778344</v>
      </c>
      <c r="F519" s="34">
        <f t="shared" ref="F519" si="457">F517/AVERAGE(E518:F518)</f>
        <v>0.13121501905710262</v>
      </c>
      <c r="G519" s="34">
        <f t="shared" ref="G519" si="458">G517/AVERAGE(F518:G518)</f>
        <v>0.13505980178307397</v>
      </c>
      <c r="H519" s="34">
        <f t="shared" ref="H519" si="459">H517/AVERAGE(G518:H518)</f>
        <v>0.16240174762696633</v>
      </c>
      <c r="I519" s="34">
        <f t="shared" ref="I519" si="460">I517/AVERAGE(H518:I518)</f>
        <v>0.21125591269266705</v>
      </c>
      <c r="J519" s="34">
        <f t="shared" ref="J519" si="461">J517/AVERAGE(I518:J518)</f>
        <v>0.21553837322008665</v>
      </c>
      <c r="K519" s="34">
        <f t="shared" ref="K519" si="462">K517/AVERAGE(J518:K518)</f>
        <v>0.13961053840901622</v>
      </c>
      <c r="L519" s="34">
        <f t="shared" ref="L519" si="463">L517/AVERAGE(K518:L518)</f>
        <v>0.19322511256221553</v>
      </c>
      <c r="M519" s="34">
        <f t="shared" ref="M519" si="464">M517/AVERAGE(L518:M518)</f>
        <v>0.19959621946659581</v>
      </c>
      <c r="N519" s="34">
        <f t="shared" ref="N519" si="465">N517/AVERAGE(M518:N518)</f>
        <v>5.4997969051863965E-2</v>
      </c>
      <c r="O519" s="34">
        <f t="shared" ref="O519" si="466">O517/AVERAGE(N518:O518)</f>
        <v>-0.23443010928252961</v>
      </c>
      <c r="P519" s="34">
        <f t="shared" ref="P519" si="467">P517/AVERAGE(O518:P518)</f>
        <v>-5.5460673328759674E-2</v>
      </c>
      <c r="Q519" s="34">
        <f t="shared" ref="Q519" si="468">Q517/AVERAGE(P518:Q518)</f>
        <v>-2.9738084400966324E-2</v>
      </c>
      <c r="R519" s="34">
        <f t="shared" ref="R519" si="469">R517/AVERAGE(Q518:R518)</f>
        <v>-6.6381966309989548E-4</v>
      </c>
      <c r="S519" s="34">
        <f t="shared" ref="S519" si="470">S517/AVERAGE(R518:S518)</f>
        <v>-1.4446503844714178E-2</v>
      </c>
      <c r="Y519" s="43">
        <f>AVERAGE(D519:S519)</f>
        <v>0.10229272604714214</v>
      </c>
      <c r="Z519" s="43">
        <f>MEDIAN(D519:S519)</f>
        <v>0.13733517009604509</v>
      </c>
      <c r="AA519" s="43">
        <f>STDEV(D519:S519)</f>
        <v>0.13833421771740032</v>
      </c>
      <c r="AB519" s="413">
        <f>AA519/Y519</f>
        <v>1.3523367991351434</v>
      </c>
      <c r="AC519" s="43">
        <f>MAX(D519:S519)</f>
        <v>0.30339104156697194</v>
      </c>
      <c r="AD519" s="43">
        <f>MIN(D519:S519)</f>
        <v>-0.23443010928252961</v>
      </c>
    </row>
    <row r="520" spans="1:30" outlineLevel="1" x14ac:dyDescent="0.2">
      <c r="A520" s="68"/>
      <c r="B520" s="52"/>
      <c r="C520" s="34"/>
      <c r="D520" s="34"/>
      <c r="E520" s="34"/>
      <c r="F520" s="34"/>
      <c r="G520" s="34"/>
      <c r="H520" s="34"/>
      <c r="I520" s="34"/>
      <c r="J520" s="34"/>
      <c r="K520" s="34"/>
      <c r="L520" s="34"/>
      <c r="M520" s="34"/>
      <c r="N520" s="34"/>
      <c r="O520" s="34"/>
      <c r="P520" s="34"/>
      <c r="Q520" s="34"/>
      <c r="R520" s="34"/>
      <c r="S520" s="34"/>
    </row>
    <row r="521" spans="1:30" outlineLevel="1" x14ac:dyDescent="0.2">
      <c r="A521" s="48" t="s">
        <v>1810</v>
      </c>
      <c r="B521" s="48"/>
      <c r="C521" s="48"/>
      <c r="D521" s="48"/>
      <c r="E521" s="48"/>
      <c r="F521" s="48"/>
      <c r="G521" s="48"/>
      <c r="H521" s="48"/>
      <c r="I521" s="48"/>
      <c r="J521" s="48"/>
      <c r="K521" s="48"/>
      <c r="L521" s="48"/>
      <c r="M521" s="48"/>
      <c r="N521" s="48"/>
      <c r="O521" s="48"/>
      <c r="P521" s="48"/>
      <c r="Q521" s="48"/>
      <c r="R521" s="48"/>
      <c r="S521" s="48"/>
    </row>
    <row r="522" spans="1:30" outlineLevel="1" x14ac:dyDescent="0.2">
      <c r="A522" s="68"/>
      <c r="B522" s="54" t="str">
        <f>B$1080</f>
        <v>CFO plus invt income less interest paid</v>
      </c>
      <c r="C522" s="53">
        <f t="shared" ref="C522:S522" si="471">C$1080</f>
        <v>0</v>
      </c>
      <c r="D522" s="53">
        <f t="shared" si="471"/>
        <v>166.52</v>
      </c>
      <c r="E522" s="53">
        <f t="shared" si="471"/>
        <v>333.77</v>
      </c>
      <c r="F522" s="53">
        <f t="shared" si="471"/>
        <v>225.46</v>
      </c>
      <c r="G522" s="53">
        <f t="shared" si="471"/>
        <v>364.82</v>
      </c>
      <c r="H522" s="53">
        <f t="shared" si="471"/>
        <v>550.77</v>
      </c>
      <c r="I522" s="53">
        <f t="shared" si="471"/>
        <v>725.15</v>
      </c>
      <c r="J522" s="53">
        <f t="shared" si="471"/>
        <v>1342.45</v>
      </c>
      <c r="K522" s="53">
        <f t="shared" si="471"/>
        <v>783.19999999999993</v>
      </c>
      <c r="L522" s="53">
        <f t="shared" si="471"/>
        <v>1347.15</v>
      </c>
      <c r="M522" s="53">
        <f t="shared" si="471"/>
        <v>1483.49</v>
      </c>
      <c r="N522" s="53">
        <f t="shared" si="471"/>
        <v>313.89</v>
      </c>
      <c r="O522" s="53">
        <f t="shared" si="471"/>
        <v>-2317.64</v>
      </c>
      <c r="P522" s="53">
        <f t="shared" si="471"/>
        <v>-94.110000000000014</v>
      </c>
      <c r="Q522" s="53">
        <f t="shared" si="471"/>
        <v>-1524.53</v>
      </c>
      <c r="R522" s="53">
        <f t="shared" si="471"/>
        <v>-1747.6599999999999</v>
      </c>
      <c r="S522" s="53">
        <f t="shared" si="471"/>
        <v>-1323.75</v>
      </c>
    </row>
    <row r="523" spans="1:30" outlineLevel="1" x14ac:dyDescent="0.2">
      <c r="A523" s="68"/>
      <c r="B523" s="52" t="str">
        <f>B$48</f>
        <v>Total Assets</v>
      </c>
      <c r="C523" s="53">
        <f t="shared" ref="C523:S523" si="472">C$48</f>
        <v>654.23</v>
      </c>
      <c r="D523" s="53">
        <f t="shared" si="472"/>
        <v>871.26</v>
      </c>
      <c r="E523" s="53">
        <f t="shared" si="472"/>
        <v>1432.82</v>
      </c>
      <c r="F523" s="53">
        <f t="shared" si="472"/>
        <v>3226.86</v>
      </c>
      <c r="G523" s="53">
        <f t="shared" si="472"/>
        <v>3604.04</v>
      </c>
      <c r="H523" s="53">
        <f t="shared" si="472"/>
        <v>4141.32</v>
      </c>
      <c r="I523" s="53">
        <f t="shared" si="472"/>
        <v>5458.79</v>
      </c>
      <c r="J523" s="53">
        <f t="shared" si="472"/>
        <v>6281.95</v>
      </c>
      <c r="K523" s="53">
        <f t="shared" si="472"/>
        <v>6591.72</v>
      </c>
      <c r="L523" s="53">
        <f t="shared" si="472"/>
        <v>7731.47</v>
      </c>
      <c r="M523" s="53">
        <f t="shared" si="472"/>
        <v>9277.77</v>
      </c>
      <c r="N523" s="53">
        <f t="shared" si="472"/>
        <v>9506.56</v>
      </c>
      <c r="O523" s="53">
        <f t="shared" si="472"/>
        <v>14624.47</v>
      </c>
      <c r="P523" s="53">
        <f t="shared" si="472"/>
        <v>38535</v>
      </c>
      <c r="Q523" s="53">
        <f t="shared" si="472"/>
        <v>34604.21</v>
      </c>
      <c r="R523" s="53">
        <f t="shared" si="472"/>
        <v>34209.660000000003</v>
      </c>
      <c r="S523" s="53">
        <f t="shared" si="472"/>
        <v>34262.269999999997</v>
      </c>
    </row>
    <row r="524" spans="1:30" outlineLevel="1" x14ac:dyDescent="0.2">
      <c r="A524" s="68"/>
      <c r="B524" s="52" t="s">
        <v>725</v>
      </c>
      <c r="C524" s="68"/>
      <c r="D524" s="34">
        <f>D522/AVERAGE(C523:D523)</f>
        <v>0.21831673757284545</v>
      </c>
      <c r="E524" s="34">
        <f t="shared" ref="E524" si="473">E522/AVERAGE(D523:E523)</f>
        <v>0.28972084302628381</v>
      </c>
      <c r="F524" s="34">
        <f t="shared" ref="F524" si="474">F522/AVERAGE(E523:F523)</f>
        <v>9.6770593688837003E-2</v>
      </c>
      <c r="G524" s="34">
        <f t="shared" ref="G524" si="475">G522/AVERAGE(F523:G523)</f>
        <v>0.10681462179215039</v>
      </c>
      <c r="H524" s="34">
        <f t="shared" ref="H524" si="476">H522/AVERAGE(G523:H523)</f>
        <v>0.14221934164454589</v>
      </c>
      <c r="I524" s="34">
        <f t="shared" ref="I524" si="477">I522/AVERAGE(H523:I523)</f>
        <v>0.1510711856426645</v>
      </c>
      <c r="J524" s="34">
        <f t="shared" ref="J524" si="478">J522/AVERAGE(I523:J523)</f>
        <v>0.2286823488127665</v>
      </c>
      <c r="K524" s="34">
        <f t="shared" ref="K524" si="479">K522/AVERAGE(J523:K523)</f>
        <v>0.12167470503749124</v>
      </c>
      <c r="L524" s="34">
        <f t="shared" ref="L524" si="480">L522/AVERAGE(K523:L523)</f>
        <v>0.18810753749688444</v>
      </c>
      <c r="M524" s="34">
        <f t="shared" ref="M524" si="481">M522/AVERAGE(L523:M523)</f>
        <v>0.17443342559691083</v>
      </c>
      <c r="N524" s="34">
        <f t="shared" ref="N524" si="482">N522/AVERAGE(M523:N523)</f>
        <v>3.3420409458309132E-2</v>
      </c>
      <c r="O524" s="34">
        <f t="shared" ref="O524" si="483">O522/AVERAGE(N523:O523)</f>
        <v>-0.19208794651533731</v>
      </c>
      <c r="P524" s="34">
        <f t="shared" ref="P524" si="484">P522/AVERAGE(O523:P523)</f>
        <v>-3.5406673542832542E-3</v>
      </c>
      <c r="Q524" s="34">
        <f t="shared" ref="Q524" si="485">Q522/AVERAGE(P523:Q523)</f>
        <v>-4.1688445910203299E-2</v>
      </c>
      <c r="R524" s="34">
        <f t="shared" ref="R524" si="486">R522/AVERAGE(Q523:R523)</f>
        <v>-5.0793829790418701E-2</v>
      </c>
      <c r="S524" s="34">
        <f t="shared" ref="S524" si="487">S522/AVERAGE(R523:S523)</f>
        <v>-3.8665479416163676E-2</v>
      </c>
      <c r="Y524" s="43">
        <f>AVERAGE(D524:S524)</f>
        <v>8.9028461298955183E-2</v>
      </c>
      <c r="Z524" s="43">
        <f>MEDIAN(D524:S524)</f>
        <v>0.11424466341482081</v>
      </c>
      <c r="AA524" s="43">
        <f>STDEV(D524:S524)</f>
        <v>0.12789528631862801</v>
      </c>
      <c r="AB524" s="413">
        <f>AA524/Y524</f>
        <v>1.4365662896178681</v>
      </c>
      <c r="AC524" s="43">
        <f>MAX(D524:S524)</f>
        <v>0.28972084302628381</v>
      </c>
      <c r="AD524" s="43">
        <f>MIN(D524:S524)</f>
        <v>-0.19208794651533731</v>
      </c>
    </row>
    <row r="525" spans="1:30" outlineLevel="1" x14ac:dyDescent="0.2">
      <c r="A525" s="68"/>
      <c r="B525" s="52"/>
      <c r="C525" s="68"/>
      <c r="D525" s="34"/>
      <c r="E525" s="34"/>
      <c r="F525" s="34"/>
      <c r="G525" s="34"/>
      <c r="H525" s="34"/>
      <c r="I525" s="34"/>
      <c r="J525" s="34"/>
      <c r="K525" s="34"/>
      <c r="L525" s="34"/>
      <c r="M525" s="34"/>
      <c r="N525" s="34"/>
      <c r="O525" s="34"/>
      <c r="P525" s="34"/>
      <c r="Q525" s="34"/>
      <c r="R525" s="34"/>
      <c r="S525" s="34"/>
    </row>
    <row r="526" spans="1:30" outlineLevel="1" x14ac:dyDescent="0.2">
      <c r="A526" s="48" t="s">
        <v>1736</v>
      </c>
      <c r="B526" s="48"/>
      <c r="C526" s="48"/>
      <c r="D526" s="48"/>
      <c r="E526" s="48"/>
      <c r="F526" s="48"/>
      <c r="G526" s="48"/>
      <c r="H526" s="48"/>
      <c r="I526" s="48"/>
      <c r="J526" s="48"/>
      <c r="K526" s="48"/>
      <c r="L526" s="48"/>
      <c r="M526" s="48"/>
      <c r="N526" s="48"/>
      <c r="O526" s="48"/>
      <c r="P526" s="48"/>
      <c r="Q526" s="48"/>
      <c r="R526" s="48"/>
      <c r="S526" s="48"/>
    </row>
    <row r="527" spans="1:30" outlineLevel="1" x14ac:dyDescent="0.2">
      <c r="A527" s="248"/>
      <c r="B527" s="52" t="s">
        <v>1737</v>
      </c>
      <c r="C527" s="41">
        <f t="shared" ref="C527:S527" si="488">C357+C195</f>
        <v>208.26999999999998</v>
      </c>
      <c r="D527" s="41">
        <f t="shared" si="488"/>
        <v>272.90999999999997</v>
      </c>
      <c r="E527" s="41">
        <f t="shared" si="488"/>
        <v>321.17999999999989</v>
      </c>
      <c r="F527" s="41">
        <f t="shared" si="488"/>
        <v>367.78000000000003</v>
      </c>
      <c r="G527" s="41">
        <f t="shared" si="488"/>
        <v>540.64000000000021</v>
      </c>
      <c r="H527" s="41">
        <f t="shared" si="488"/>
        <v>695.60999999999979</v>
      </c>
      <c r="I527" s="41">
        <f t="shared" si="488"/>
        <v>1113.3700000000001</v>
      </c>
      <c r="J527" s="41">
        <f t="shared" si="488"/>
        <v>1357.04</v>
      </c>
      <c r="K527" s="41">
        <f t="shared" si="488"/>
        <v>1019.0700000000003</v>
      </c>
      <c r="L527" s="41">
        <f t="shared" si="488"/>
        <v>1518.8000000000002</v>
      </c>
      <c r="M527" s="41">
        <f t="shared" si="488"/>
        <v>2101.9</v>
      </c>
      <c r="N527" s="41">
        <f t="shared" si="488"/>
        <v>749.29</v>
      </c>
      <c r="O527" s="41">
        <f t="shared" si="488"/>
        <v>194.82999999999984</v>
      </c>
      <c r="P527" s="41">
        <f t="shared" si="488"/>
        <v>-347.04000000000065</v>
      </c>
      <c r="Q527" s="41">
        <f t="shared" si="488"/>
        <v>26.419999999999902</v>
      </c>
      <c r="R527" s="41">
        <f t="shared" si="488"/>
        <v>629.05000000000041</v>
      </c>
      <c r="S527" s="41">
        <f t="shared" si="488"/>
        <v>1251.0600000000002</v>
      </c>
    </row>
    <row r="528" spans="1:30" outlineLevel="1" x14ac:dyDescent="0.2">
      <c r="A528" s="248"/>
      <c r="B528" s="53" t="str">
        <f>B$380</f>
        <v>Total Capital Employed</v>
      </c>
      <c r="C528" s="53">
        <f t="shared" ref="C528:S528" si="489">C$380</f>
        <v>544.72</v>
      </c>
      <c r="D528" s="53">
        <f t="shared" si="489"/>
        <v>709.59</v>
      </c>
      <c r="E528" s="53">
        <f t="shared" si="489"/>
        <v>1171.8200000000002</v>
      </c>
      <c r="F528" s="53">
        <f t="shared" si="489"/>
        <v>2920.1000000000004</v>
      </c>
      <c r="G528" s="53">
        <f t="shared" si="489"/>
        <v>3210.92</v>
      </c>
      <c r="H528" s="53">
        <f t="shared" si="489"/>
        <v>3517.64</v>
      </c>
      <c r="I528" s="53">
        <f t="shared" si="489"/>
        <v>4310.1400000000003</v>
      </c>
      <c r="J528" s="53">
        <f t="shared" si="489"/>
        <v>5175.0200000000004</v>
      </c>
      <c r="K528" s="53">
        <f t="shared" si="489"/>
        <v>5747.4699999999993</v>
      </c>
      <c r="L528" s="53">
        <f t="shared" si="489"/>
        <v>6731.0599999999995</v>
      </c>
      <c r="M528" s="53">
        <f t="shared" si="489"/>
        <v>7918.42</v>
      </c>
      <c r="N528" s="53">
        <f t="shared" si="489"/>
        <v>7832.01</v>
      </c>
      <c r="O528" s="53">
        <f t="shared" si="489"/>
        <v>9816.89</v>
      </c>
      <c r="P528" s="53">
        <f t="shared" si="489"/>
        <v>29596.95</v>
      </c>
      <c r="Q528" s="53">
        <f t="shared" si="489"/>
        <v>27719.54</v>
      </c>
      <c r="R528" s="53">
        <f t="shared" si="489"/>
        <v>27059.08</v>
      </c>
      <c r="S528" s="53">
        <f t="shared" si="489"/>
        <v>26654.11</v>
      </c>
    </row>
    <row r="529" spans="1:31" outlineLevel="1" x14ac:dyDescent="0.2">
      <c r="A529" s="248"/>
      <c r="B529" s="52" t="s">
        <v>725</v>
      </c>
      <c r="C529" s="248"/>
      <c r="D529" s="34">
        <f t="shared" ref="D529:E529" si="490">D527/AVERAGE(C528:D528)</f>
        <v>0.43515558354792672</v>
      </c>
      <c r="E529" s="34">
        <f t="shared" si="490"/>
        <v>0.34142478247697189</v>
      </c>
      <c r="F529" s="34">
        <f t="shared" ref="F529" si="491">F527/AVERAGE(E528:F528)</f>
        <v>0.17975913507595456</v>
      </c>
      <c r="G529" s="34">
        <f t="shared" ref="G529" si="492">G527/AVERAGE(F528:G528)</f>
        <v>0.17636217138420693</v>
      </c>
      <c r="H529" s="34">
        <f t="shared" ref="H529" si="493">H527/AVERAGE(G528:H528)</f>
        <v>0.2067634085153435</v>
      </c>
      <c r="I529" s="34">
        <f t="shared" ref="I529" si="494">I527/AVERAGE(H528:I528)</f>
        <v>0.284466349335316</v>
      </c>
      <c r="J529" s="34">
        <f t="shared" ref="J529" si="495">J527/AVERAGE(I528:J528)</f>
        <v>0.28613961177249514</v>
      </c>
      <c r="K529" s="34">
        <f t="shared" ref="K529" si="496">K527/AVERAGE(J528:K528)</f>
        <v>0.18660030817148843</v>
      </c>
      <c r="L529" s="34">
        <f t="shared" ref="L529" si="497">L527/AVERAGE(K528:L528)</f>
        <v>0.24342610868427617</v>
      </c>
      <c r="M529" s="34">
        <f t="shared" ref="M529" si="498">M527/AVERAGE(L528:M528)</f>
        <v>0.28695899103585931</v>
      </c>
      <c r="N529" s="34">
        <f t="shared" ref="N529" si="499">N527/AVERAGE(M528:N528)</f>
        <v>9.5145338889160477E-2</v>
      </c>
      <c r="O529" s="34">
        <f t="shared" ref="O529" si="500">O527/AVERAGE(N528:O528)</f>
        <v>2.2078429817155725E-2</v>
      </c>
      <c r="P529" s="34">
        <f t="shared" ref="P529" si="501">P527/AVERAGE(O528:P528)</f>
        <v>-1.7610057786807916E-2</v>
      </c>
      <c r="Q529" s="34">
        <f t="shared" ref="Q529" si="502">Q527/AVERAGE(P528:Q528)</f>
        <v>9.2189874153144756E-4</v>
      </c>
      <c r="R529" s="34">
        <f t="shared" ref="R529" si="503">R527/AVERAGE(Q528:R528)</f>
        <v>2.2966989675899115E-2</v>
      </c>
      <c r="S529" s="34">
        <f t="shared" ref="S529" si="504">S527/AVERAGE(R528:S528)</f>
        <v>4.65829715196584E-2</v>
      </c>
      <c r="Y529" s="43">
        <f>AVERAGE(D529:S529)</f>
        <v>0.17482137630352726</v>
      </c>
      <c r="Z529" s="43">
        <f>MEDIAN(D529:S529)</f>
        <v>0.18317972162372148</v>
      </c>
      <c r="AA529" s="43">
        <f>STDEV(D529:S529)</f>
        <v>0.13536765175930421</v>
      </c>
      <c r="AB529" s="413">
        <f>AA529/Y529</f>
        <v>0.77431979213043745</v>
      </c>
      <c r="AC529" s="43">
        <f>MAX(D529:S529)</f>
        <v>0.43515558354792672</v>
      </c>
      <c r="AD529" s="43">
        <f>MIN(D529:S529)</f>
        <v>-1.7610057786807916E-2</v>
      </c>
    </row>
    <row r="530" spans="1:31" outlineLevel="1" x14ac:dyDescent="0.2">
      <c r="A530" s="248"/>
      <c r="B530" s="52"/>
      <c r="C530" s="248"/>
      <c r="D530" s="34"/>
      <c r="E530" s="34"/>
      <c r="F530" s="34"/>
      <c r="G530" s="34"/>
      <c r="H530" s="34"/>
      <c r="I530" s="34"/>
      <c r="J530" s="34"/>
      <c r="K530" s="34"/>
      <c r="L530" s="34"/>
      <c r="M530" s="34"/>
      <c r="N530" s="34"/>
      <c r="O530" s="34"/>
      <c r="P530" s="34"/>
      <c r="Q530" s="34"/>
      <c r="R530" s="34"/>
      <c r="S530" s="34"/>
    </row>
    <row r="531" spans="1:31" outlineLevel="1" x14ac:dyDescent="0.2">
      <c r="A531" s="48" t="s">
        <v>946</v>
      </c>
      <c r="B531" s="48"/>
      <c r="C531" s="48"/>
      <c r="D531" s="48"/>
      <c r="E531" s="48"/>
      <c r="F531" s="48"/>
      <c r="G531" s="48"/>
      <c r="H531" s="48"/>
      <c r="I531" s="48"/>
      <c r="J531" s="48"/>
      <c r="K531" s="48"/>
      <c r="L531" s="48"/>
      <c r="M531" s="48"/>
      <c r="N531" s="48"/>
      <c r="O531" s="48"/>
      <c r="P531" s="48"/>
      <c r="Q531" s="48"/>
      <c r="R531" s="48"/>
      <c r="S531" s="48"/>
    </row>
    <row r="532" spans="1:31" outlineLevel="1" x14ac:dyDescent="0.2">
      <c r="A532" s="68"/>
      <c r="B532" s="54" t="str">
        <f>B1079</f>
        <v>CFO plus investment income</v>
      </c>
      <c r="C532" s="79">
        <f t="shared" ref="C532:S532" si="505">C1079</f>
        <v>0</v>
      </c>
      <c r="D532" s="79">
        <f t="shared" si="505"/>
        <v>167.47</v>
      </c>
      <c r="E532" s="79">
        <f t="shared" si="505"/>
        <v>337.38</v>
      </c>
      <c r="F532" s="79">
        <f t="shared" si="505"/>
        <v>232.38</v>
      </c>
      <c r="G532" s="79">
        <f t="shared" si="505"/>
        <v>376.05</v>
      </c>
      <c r="H532" s="79">
        <f t="shared" si="505"/>
        <v>559.56999999999994</v>
      </c>
      <c r="I532" s="79">
        <f t="shared" si="505"/>
        <v>730.53</v>
      </c>
      <c r="J532" s="79">
        <f t="shared" si="505"/>
        <v>1346.98</v>
      </c>
      <c r="K532" s="79">
        <f t="shared" si="505"/>
        <v>783.64</v>
      </c>
      <c r="L532" s="79">
        <f t="shared" si="505"/>
        <v>1347.74</v>
      </c>
      <c r="M532" s="79">
        <f t="shared" si="505"/>
        <v>1483.92</v>
      </c>
      <c r="N532" s="79">
        <f t="shared" si="505"/>
        <v>314.19</v>
      </c>
      <c r="O532" s="79">
        <f t="shared" si="505"/>
        <v>-2299.4</v>
      </c>
      <c r="P532" s="79">
        <f t="shared" si="505"/>
        <v>237.87</v>
      </c>
      <c r="Q532" s="79">
        <f t="shared" si="505"/>
        <v>-1160.04</v>
      </c>
      <c r="R532" s="79">
        <f t="shared" si="505"/>
        <v>-1604.1</v>
      </c>
      <c r="S532" s="79">
        <f t="shared" si="505"/>
        <v>-1040.06</v>
      </c>
    </row>
    <row r="533" spans="1:31" outlineLevel="1" x14ac:dyDescent="0.2">
      <c r="A533" s="68"/>
      <c r="B533" s="53" t="str">
        <f>B$380</f>
        <v>Total Capital Employed</v>
      </c>
      <c r="C533" s="53">
        <f t="shared" ref="C533:S533" si="506">C$380</f>
        <v>544.72</v>
      </c>
      <c r="D533" s="53">
        <f t="shared" si="506"/>
        <v>709.59</v>
      </c>
      <c r="E533" s="53">
        <f t="shared" si="506"/>
        <v>1171.8200000000002</v>
      </c>
      <c r="F533" s="53">
        <f t="shared" si="506"/>
        <v>2920.1000000000004</v>
      </c>
      <c r="G533" s="53">
        <f t="shared" si="506"/>
        <v>3210.92</v>
      </c>
      <c r="H533" s="53">
        <f t="shared" si="506"/>
        <v>3517.64</v>
      </c>
      <c r="I533" s="53">
        <f t="shared" si="506"/>
        <v>4310.1400000000003</v>
      </c>
      <c r="J533" s="53">
        <f t="shared" si="506"/>
        <v>5175.0200000000004</v>
      </c>
      <c r="K533" s="53">
        <f t="shared" si="506"/>
        <v>5747.4699999999993</v>
      </c>
      <c r="L533" s="53">
        <f t="shared" si="506"/>
        <v>6731.0599999999995</v>
      </c>
      <c r="M533" s="53">
        <f t="shared" si="506"/>
        <v>7918.42</v>
      </c>
      <c r="N533" s="53">
        <f t="shared" si="506"/>
        <v>7832.01</v>
      </c>
      <c r="O533" s="53">
        <f t="shared" si="506"/>
        <v>9816.89</v>
      </c>
      <c r="P533" s="53">
        <f t="shared" si="506"/>
        <v>29596.95</v>
      </c>
      <c r="Q533" s="53">
        <f t="shared" si="506"/>
        <v>27719.54</v>
      </c>
      <c r="R533" s="53">
        <f t="shared" si="506"/>
        <v>27059.08</v>
      </c>
      <c r="S533" s="53">
        <f t="shared" si="506"/>
        <v>26654.11</v>
      </c>
    </row>
    <row r="534" spans="1:31" outlineLevel="1" x14ac:dyDescent="0.2">
      <c r="A534" s="68"/>
      <c r="B534" s="52" t="s">
        <v>725</v>
      </c>
      <c r="C534" s="68"/>
      <c r="D534" s="34">
        <f t="shared" ref="D534:E534" si="507">D532/AVERAGE(C533:D533)</f>
        <v>0.26703127615980099</v>
      </c>
      <c r="E534" s="34">
        <f t="shared" si="507"/>
        <v>0.35864590918513234</v>
      </c>
      <c r="F534" s="34">
        <f t="shared" ref="F534" si="508">F532/AVERAGE(E533:F533)</f>
        <v>0.11357993313652269</v>
      </c>
      <c r="G534" s="34">
        <f t="shared" ref="G534" si="509">G532/AVERAGE(F533:G533)</f>
        <v>0.1226712684023213</v>
      </c>
      <c r="H534" s="34">
        <f t="shared" ref="H534" si="510">H532/AVERAGE(G533:H533)</f>
        <v>0.16632682178653382</v>
      </c>
      <c r="I534" s="34">
        <f t="shared" ref="I534" si="511">I532/AVERAGE(H533:I533)</f>
        <v>0.18665062124893647</v>
      </c>
      <c r="J534" s="34">
        <f t="shared" ref="J534" si="512">J532/AVERAGE(I533:J533)</f>
        <v>0.28401840348502294</v>
      </c>
      <c r="K534" s="34">
        <f t="shared" ref="K534" si="513">K532/AVERAGE(J533:K533)</f>
        <v>0.14349109040154764</v>
      </c>
      <c r="L534" s="34">
        <f t="shared" ref="L534" si="514">L532/AVERAGE(K533:L533)</f>
        <v>0.21600941777597202</v>
      </c>
      <c r="M534" s="34">
        <f t="shared" ref="M534" si="515">M532/AVERAGE(L533:M533)</f>
        <v>0.20259012606590815</v>
      </c>
      <c r="N534" s="34">
        <f t="shared" ref="N534" si="516">N532/AVERAGE(M533:N533)</f>
        <v>3.9896053631551645E-2</v>
      </c>
      <c r="O534" s="34">
        <f t="shared" ref="O534" si="517">O532/AVERAGE(N533:O533)</f>
        <v>-0.26057148037554745</v>
      </c>
      <c r="P534" s="34">
        <f t="shared" ref="P534" si="518">P532/AVERAGE(O533:P533)</f>
        <v>1.2070379338831235E-2</v>
      </c>
      <c r="Q534" s="34">
        <f t="shared" ref="Q534" si="519">Q532/AVERAGE(P533:Q533)</f>
        <v>-4.047840333558457E-2</v>
      </c>
      <c r="R534" s="34">
        <f t="shared" ref="R534" si="520">R532/AVERAGE(Q533:R533)</f>
        <v>-5.8566645161926306E-2</v>
      </c>
      <c r="S534" s="34">
        <f t="shared" ref="S534" si="521">S532/AVERAGE(R533:S533)</f>
        <v>-3.8726428275810833E-2</v>
      </c>
      <c r="Y534" s="43">
        <f>AVERAGE(D534:S534)</f>
        <v>0.10716489646682577</v>
      </c>
      <c r="Z534" s="43">
        <f>MEDIAN(D534:S534)</f>
        <v>0.13308117940193448</v>
      </c>
      <c r="AA534" s="43">
        <f>STDEV(D534:S534)</f>
        <v>0.15743726932017343</v>
      </c>
      <c r="AB534" s="413">
        <f>AA534/Y534</f>
        <v>1.4691123167268687</v>
      </c>
      <c r="AC534" s="43">
        <f>MAX(D534:S534)</f>
        <v>0.35864590918513234</v>
      </c>
      <c r="AD534" s="43">
        <f>MIN(D534:S534)</f>
        <v>-0.26057148037554745</v>
      </c>
    </row>
    <row r="535" spans="1:31" outlineLevel="1" x14ac:dyDescent="0.2">
      <c r="A535" s="320"/>
      <c r="B535" s="52"/>
      <c r="C535" s="320"/>
      <c r="D535" s="34"/>
      <c r="E535" s="34"/>
      <c r="F535" s="34"/>
      <c r="G535" s="34"/>
      <c r="H535" s="34"/>
      <c r="I535" s="34"/>
      <c r="J535" s="34"/>
      <c r="K535" s="34"/>
      <c r="L535" s="34"/>
      <c r="M535" s="34"/>
      <c r="N535" s="34"/>
      <c r="O535" s="34"/>
      <c r="P535" s="34"/>
      <c r="Q535" s="34"/>
      <c r="R535" s="34"/>
      <c r="S535" s="34"/>
    </row>
    <row r="536" spans="1:31" outlineLevel="1" x14ac:dyDescent="0.2">
      <c r="A536" s="48" t="s">
        <v>946</v>
      </c>
      <c r="B536" s="48"/>
      <c r="C536" s="48"/>
      <c r="D536" s="48"/>
      <c r="E536" s="48"/>
      <c r="F536" s="48"/>
      <c r="G536" s="48"/>
      <c r="H536" s="48"/>
      <c r="I536" s="48"/>
      <c r="J536" s="48"/>
      <c r="K536" s="48"/>
      <c r="L536" s="48"/>
      <c r="M536" s="48"/>
      <c r="N536" s="48"/>
      <c r="O536" s="48"/>
      <c r="P536" s="48"/>
      <c r="Q536" s="48"/>
      <c r="R536" s="48"/>
      <c r="S536" s="48"/>
    </row>
    <row r="537" spans="1:31" outlineLevel="1" x14ac:dyDescent="0.2">
      <c r="A537" s="320"/>
      <c r="B537" s="54" t="str">
        <f>B1084</f>
        <v>FCFE</v>
      </c>
      <c r="C537" s="79">
        <f t="shared" ref="C537:S537" si="522">C1084</f>
        <v>0</v>
      </c>
      <c r="D537" s="79">
        <f t="shared" si="522"/>
        <v>92.45</v>
      </c>
      <c r="E537" s="79">
        <f t="shared" si="522"/>
        <v>511.85</v>
      </c>
      <c r="F537" s="79">
        <f t="shared" si="522"/>
        <v>1628.9199999999998</v>
      </c>
      <c r="G537" s="79">
        <f t="shared" si="522"/>
        <v>202.34</v>
      </c>
      <c r="H537" s="79">
        <f t="shared" si="522"/>
        <v>340.03</v>
      </c>
      <c r="I537" s="79">
        <f t="shared" si="522"/>
        <v>627.32000000000005</v>
      </c>
      <c r="J537" s="79">
        <f t="shared" si="522"/>
        <v>1094.3</v>
      </c>
      <c r="K537" s="79">
        <f t="shared" si="522"/>
        <v>666.93000000000006</v>
      </c>
      <c r="L537" s="79">
        <f t="shared" si="522"/>
        <v>1123.44</v>
      </c>
      <c r="M537" s="79">
        <f t="shared" si="522"/>
        <v>1088.1099999999999</v>
      </c>
      <c r="N537" s="79">
        <f t="shared" si="522"/>
        <v>-111.73000000000002</v>
      </c>
      <c r="O537" s="79">
        <f t="shared" si="522"/>
        <v>-384.02000000000049</v>
      </c>
      <c r="P537" s="79">
        <f t="shared" si="522"/>
        <v>-3160.9500000000003</v>
      </c>
      <c r="Q537" s="79">
        <f t="shared" si="522"/>
        <v>-3218.04</v>
      </c>
      <c r="R537" s="79">
        <f t="shared" si="522"/>
        <v>-2518.0399999999995</v>
      </c>
      <c r="S537" s="79">
        <f t="shared" si="522"/>
        <v>-1241.6499999999999</v>
      </c>
    </row>
    <row r="538" spans="1:31" outlineLevel="1" x14ac:dyDescent="0.2">
      <c r="A538" s="320"/>
      <c r="B538" s="53" t="str">
        <f>B$380</f>
        <v>Total Capital Employed</v>
      </c>
      <c r="C538" s="53">
        <f t="shared" ref="C538:S538" si="523">C$380</f>
        <v>544.72</v>
      </c>
      <c r="D538" s="53">
        <f t="shared" si="523"/>
        <v>709.59</v>
      </c>
      <c r="E538" s="53">
        <f t="shared" si="523"/>
        <v>1171.8200000000002</v>
      </c>
      <c r="F538" s="53">
        <f t="shared" si="523"/>
        <v>2920.1000000000004</v>
      </c>
      <c r="G538" s="53">
        <f t="shared" si="523"/>
        <v>3210.92</v>
      </c>
      <c r="H538" s="53">
        <f t="shared" si="523"/>
        <v>3517.64</v>
      </c>
      <c r="I538" s="53">
        <f t="shared" si="523"/>
        <v>4310.1400000000003</v>
      </c>
      <c r="J538" s="53">
        <f t="shared" si="523"/>
        <v>5175.0200000000004</v>
      </c>
      <c r="K538" s="53">
        <f t="shared" si="523"/>
        <v>5747.4699999999993</v>
      </c>
      <c r="L538" s="53">
        <f t="shared" si="523"/>
        <v>6731.0599999999995</v>
      </c>
      <c r="M538" s="53">
        <f t="shared" si="523"/>
        <v>7918.42</v>
      </c>
      <c r="N538" s="53">
        <f t="shared" si="523"/>
        <v>7832.01</v>
      </c>
      <c r="O538" s="53">
        <f t="shared" si="523"/>
        <v>9816.89</v>
      </c>
      <c r="P538" s="53">
        <f t="shared" si="523"/>
        <v>29596.95</v>
      </c>
      <c r="Q538" s="53">
        <f t="shared" si="523"/>
        <v>27719.54</v>
      </c>
      <c r="R538" s="53">
        <f t="shared" si="523"/>
        <v>27059.08</v>
      </c>
      <c r="S538" s="53">
        <f t="shared" si="523"/>
        <v>26654.11</v>
      </c>
    </row>
    <row r="539" spans="1:31" outlineLevel="1" x14ac:dyDescent="0.2">
      <c r="A539" s="320"/>
      <c r="B539" s="52" t="s">
        <v>725</v>
      </c>
      <c r="C539" s="320"/>
      <c r="D539" s="34">
        <f t="shared" ref="D539" si="524">D537/AVERAGE(C538:D538)</f>
        <v>0.14741172437435723</v>
      </c>
      <c r="E539" s="34">
        <f t="shared" ref="E539" si="525">E537/AVERAGE(D538:E538)</f>
        <v>0.54411319170196815</v>
      </c>
      <c r="F539" s="34">
        <f t="shared" ref="F539" si="526">F537/AVERAGE(E538:F538)</f>
        <v>0.79616414788167889</v>
      </c>
      <c r="G539" s="34">
        <f t="shared" ref="G539" si="527">G537/AVERAGE(F538:G538)</f>
        <v>6.6005330271308851E-2</v>
      </c>
      <c r="H539" s="34">
        <f t="shared" ref="H539" si="528">H537/AVERAGE(G538:H538)</f>
        <v>0.10107065999262843</v>
      </c>
      <c r="I539" s="34">
        <f t="shared" ref="I539" si="529">I537/AVERAGE(H538:I538)</f>
        <v>0.16028043710988302</v>
      </c>
      <c r="J539" s="34">
        <f t="shared" ref="J539" si="530">J537/AVERAGE(I538:J538)</f>
        <v>0.23073938657861331</v>
      </c>
      <c r="K539" s="34">
        <f t="shared" ref="K539" si="531">K537/AVERAGE(J538:K538)</f>
        <v>0.12212050548913299</v>
      </c>
      <c r="L539" s="34">
        <f t="shared" ref="L539" si="532">L537/AVERAGE(K538:L538)</f>
        <v>0.18005967049003371</v>
      </c>
      <c r="M539" s="34">
        <f t="shared" ref="M539" si="533">M537/AVERAGE(L538:M538)</f>
        <v>0.14855271313384502</v>
      </c>
      <c r="N539" s="34">
        <f t="shared" ref="N539" si="534">N537/AVERAGE(M538:N538)</f>
        <v>-1.4187549165324378E-2</v>
      </c>
      <c r="O539" s="34">
        <f t="shared" ref="O539" si="535">O537/AVERAGE(N538:O538)</f>
        <v>-4.3517726317220957E-2</v>
      </c>
      <c r="P539" s="34">
        <f t="shared" ref="P539" si="536">P537/AVERAGE(O538:P538)</f>
        <v>-0.16039797187992849</v>
      </c>
      <c r="Q539" s="34">
        <f t="shared" ref="Q539" si="537">Q537/AVERAGE(P538:Q538)</f>
        <v>-0.11229019781218283</v>
      </c>
      <c r="R539" s="34">
        <f t="shared" ref="R539" si="538">R537/AVERAGE(Q538:R538)</f>
        <v>-9.1935138198077984E-2</v>
      </c>
      <c r="S539" s="34">
        <f t="shared" ref="S539" si="539">S537/AVERAGE(R538:S538)</f>
        <v>-4.6232592031864049E-2</v>
      </c>
      <c r="Y539" s="43">
        <f>AVERAGE(D539:S539)</f>
        <v>0.1267472869761781</v>
      </c>
      <c r="Z539" s="43">
        <f>MEDIAN(D539:S539)</f>
        <v>0.11159558274088072</v>
      </c>
      <c r="AA539" s="43">
        <f>STDEV(D539:S539)</f>
        <v>0.24611043749535993</v>
      </c>
      <c r="AB539" s="413">
        <f>AA539/Y539</f>
        <v>1.94174126615914</v>
      </c>
      <c r="AC539" s="43">
        <f>MAX(D539:S539)</f>
        <v>0.79616414788167889</v>
      </c>
      <c r="AD539" s="43">
        <f>MIN(D539:S539)</f>
        <v>-0.16039797187992849</v>
      </c>
    </row>
    <row r="540" spans="1:31" outlineLevel="1" x14ac:dyDescent="0.2">
      <c r="A540" s="376"/>
      <c r="B540" s="52"/>
      <c r="C540" s="376"/>
      <c r="D540" s="34"/>
      <c r="E540" s="34"/>
      <c r="F540" s="34"/>
      <c r="G540" s="34"/>
      <c r="H540" s="34"/>
      <c r="I540" s="34"/>
      <c r="J540" s="34"/>
      <c r="K540" s="34"/>
      <c r="L540" s="34"/>
      <c r="M540" s="34"/>
      <c r="N540" s="34"/>
      <c r="O540" s="34"/>
      <c r="P540" s="34"/>
      <c r="Q540" s="34"/>
      <c r="R540" s="34"/>
      <c r="S540" s="34"/>
    </row>
    <row r="542" spans="1:31" s="38" customFormat="1" x14ac:dyDescent="0.2">
      <c r="A542" s="33" t="s">
        <v>811</v>
      </c>
      <c r="B542" s="33"/>
      <c r="C542" s="33"/>
      <c r="D542" s="33"/>
      <c r="E542" s="33"/>
      <c r="F542" s="33"/>
      <c r="G542" s="33"/>
      <c r="H542" s="33"/>
      <c r="I542" s="33"/>
      <c r="J542" s="33"/>
      <c r="K542" s="33"/>
      <c r="L542" s="33"/>
      <c r="M542" s="33"/>
      <c r="N542" s="33"/>
      <c r="O542" s="33"/>
      <c r="P542" s="33"/>
      <c r="Q542" s="33"/>
      <c r="R542" s="33"/>
      <c r="S542" s="33"/>
      <c r="U542" s="60" t="s">
        <v>1824</v>
      </c>
      <c r="V542" s="39" t="s">
        <v>1812</v>
      </c>
      <c r="W542" s="39" t="s">
        <v>1814</v>
      </c>
      <c r="Y542" s="33"/>
      <c r="Z542" s="33"/>
      <c r="AA542" s="33"/>
      <c r="AB542" s="33"/>
      <c r="AC542" s="33"/>
      <c r="AD542" s="33"/>
      <c r="AE542" s="33"/>
    </row>
    <row r="543" spans="1:31" outlineLevel="1" x14ac:dyDescent="0.2">
      <c r="A543" s="32"/>
      <c r="B543" s="32"/>
      <c r="C543" s="32"/>
      <c r="D543" s="32"/>
      <c r="E543" s="32"/>
      <c r="F543" s="32"/>
      <c r="G543" s="32"/>
      <c r="H543" s="32"/>
      <c r="I543" s="32"/>
      <c r="J543" s="32"/>
      <c r="K543" s="32"/>
      <c r="L543" s="32"/>
      <c r="M543" s="32"/>
      <c r="N543" s="32"/>
      <c r="O543" s="32"/>
      <c r="P543" s="32"/>
      <c r="Q543" s="32"/>
      <c r="R543" s="32"/>
      <c r="S543" s="32"/>
      <c r="V543" s="39" t="s">
        <v>1813</v>
      </c>
    </row>
    <row r="544" spans="1:31" s="48" customFormat="1" outlineLevel="1" x14ac:dyDescent="0.2">
      <c r="A544" s="48" t="s">
        <v>761</v>
      </c>
    </row>
    <row r="545" spans="1:30" outlineLevel="1" x14ac:dyDescent="0.2">
      <c r="A545" s="39"/>
      <c r="B545" s="39" t="s">
        <v>827</v>
      </c>
      <c r="C545" s="62">
        <f>'Ace-SBS'!B5+'Ace-SBS'!B33</f>
        <v>46.790000000000006</v>
      </c>
      <c r="D545" s="307">
        <f>'Ace-SBS'!C5+'Ace-SBS'!C33</f>
        <v>62.22</v>
      </c>
      <c r="E545" s="62">
        <f>'Ace-SBS'!D5+'Ace-SBS'!D33</f>
        <v>61.839999999999996</v>
      </c>
      <c r="F545" s="62">
        <f>'Ace-SBS'!E5+'Ace-SBS'!E33</f>
        <v>94.17</v>
      </c>
      <c r="G545" s="62">
        <f>'Ace-SBS'!F5+'Ace-SBS'!F33</f>
        <v>94.27</v>
      </c>
      <c r="H545" s="62">
        <f>'Ace-SBS'!G5+'Ace-SBS'!G33</f>
        <v>98.07</v>
      </c>
      <c r="I545" s="62">
        <f>'Ace-SBS'!H5+'Ace-SBS'!H33</f>
        <v>103.55999999999999</v>
      </c>
      <c r="J545" s="62">
        <f>'Ace-SBS'!I5+'Ace-SBS'!I33</f>
        <v>103.55999999999999</v>
      </c>
      <c r="K545" s="62">
        <f>'Ace-SBS'!J5+'Ace-SBS'!J33</f>
        <v>103.55999999999999</v>
      </c>
      <c r="L545" s="62">
        <f>'Ace-SBS'!K5+'Ace-SBS'!K33</f>
        <v>103.55999999999999</v>
      </c>
      <c r="M545" s="62">
        <f>'Ace-SBS'!L5+'Ace-SBS'!L33</f>
        <v>103.55999999999999</v>
      </c>
      <c r="N545" s="62">
        <f>'Ace-SBS'!M5+'Ace-SBS'!M33</f>
        <v>103.55999999999999</v>
      </c>
      <c r="O545" s="62">
        <f>'Ace-SBS'!N5+'Ace-SBS'!N33</f>
        <v>207.11999999999998</v>
      </c>
      <c r="P545" s="62">
        <f>'Ace-SBS'!O5+'Ace-SBS'!O33</f>
        <v>263.70999999999998</v>
      </c>
      <c r="Q545" s="62">
        <f>'Ace-SBS'!P5+'Ace-SBS'!P33</f>
        <v>246.22</v>
      </c>
      <c r="R545" s="62">
        <f>'Ace-SBS'!Q5+'Ace-SBS'!Q33</f>
        <v>242.57</v>
      </c>
      <c r="S545" s="62">
        <f>'Ace-SBS'!R5+'Ace-SBS'!R33</f>
        <v>239.93</v>
      </c>
    </row>
    <row r="546" spans="1:30" outlineLevel="1" x14ac:dyDescent="0.2">
      <c r="A546" s="32"/>
      <c r="B546" s="46" t="s">
        <v>1807</v>
      </c>
      <c r="C546" s="37">
        <f>'Ace-SBS'!B11</f>
        <v>46.77</v>
      </c>
      <c r="D546" s="37">
        <f>'Ace-SBS'!C11</f>
        <v>46.52</v>
      </c>
      <c r="E546" s="37">
        <f>'Ace-SBS'!D11</f>
        <v>46.38</v>
      </c>
      <c r="F546" s="37">
        <f>'Ace-SBS'!E11</f>
        <v>92.76</v>
      </c>
      <c r="G546" s="37">
        <f>'Ace-SBS'!F11</f>
        <v>92.87</v>
      </c>
      <c r="H546" s="37">
        <f>'Ace-SBS'!G11</f>
        <v>96.7</v>
      </c>
      <c r="I546" s="37">
        <f>'Ace-SBS'!H11</f>
        <v>103.55999999999999</v>
      </c>
      <c r="J546" s="37">
        <f>'Ace-SBS'!I11</f>
        <v>103.55999999999999</v>
      </c>
      <c r="K546" s="37">
        <f>'Ace-SBS'!J11</f>
        <v>103.55999999999999</v>
      </c>
      <c r="L546" s="37">
        <f>'Ace-SBS'!K11</f>
        <v>103.55999999999999</v>
      </c>
      <c r="M546" s="37">
        <f>'Ace-SBS'!L11</f>
        <v>103.55999999999999</v>
      </c>
      <c r="N546" s="37">
        <f>'Ace-SBS'!M11</f>
        <v>103.55999999999999</v>
      </c>
      <c r="O546" s="37">
        <f>'Ace-SBS'!N11</f>
        <v>207.11999999999998</v>
      </c>
      <c r="P546" s="37">
        <f>'Ace-SBS'!O11</f>
        <v>207.11999999999998</v>
      </c>
      <c r="Q546" s="37">
        <f>'Ace-SBS'!P11</f>
        <v>240.66</v>
      </c>
      <c r="R546" s="37">
        <f>'Ace-SBS'!Q11</f>
        <v>239.93</v>
      </c>
      <c r="S546" s="37">
        <f>'Ace-SBS'!R11</f>
        <v>239.93</v>
      </c>
    </row>
    <row r="547" spans="1:30" outlineLevel="1" x14ac:dyDescent="0.2">
      <c r="A547" s="32"/>
      <c r="B547" s="46" t="s">
        <v>1823</v>
      </c>
      <c r="C547" s="37">
        <f>'Ace-SBS'!B14</f>
        <v>0</v>
      </c>
      <c r="D547" s="37">
        <f>'Ace-SBS'!C14</f>
        <v>15.7</v>
      </c>
      <c r="E547" s="37">
        <f>'Ace-SBS'!D14</f>
        <v>15.45</v>
      </c>
      <c r="F547" s="37">
        <f>'Ace-SBS'!E14</f>
        <v>1.4</v>
      </c>
      <c r="G547" s="37">
        <f>'Ace-SBS'!F14</f>
        <v>1.4</v>
      </c>
      <c r="H547" s="37">
        <f>'Ace-SBS'!G14</f>
        <v>1.37</v>
      </c>
      <c r="I547" s="37">
        <f>'Ace-SBS'!H14</f>
        <v>0</v>
      </c>
      <c r="J547" s="37">
        <f>'Ace-SBS'!I14</f>
        <v>0</v>
      </c>
      <c r="K547" s="37">
        <f>'Ace-SBS'!J14</f>
        <v>0</v>
      </c>
      <c r="L547" s="37">
        <f>'Ace-SBS'!K14</f>
        <v>0</v>
      </c>
      <c r="M547" s="37">
        <f>'Ace-SBS'!L14</f>
        <v>0</v>
      </c>
      <c r="N547" s="37">
        <f>'Ace-SBS'!M14</f>
        <v>0</v>
      </c>
      <c r="O547" s="37">
        <f>'Ace-SBS'!N14</f>
        <v>0</v>
      </c>
      <c r="P547" s="37">
        <f>'Ace-SBS'!O14</f>
        <v>0</v>
      </c>
      <c r="Q547" s="37">
        <f>'Ace-SBS'!P14</f>
        <v>0</v>
      </c>
      <c r="R547" s="37">
        <f>'Ace-SBS'!Q14</f>
        <v>0</v>
      </c>
      <c r="S547" s="37">
        <f>'Ace-SBS'!R14</f>
        <v>0</v>
      </c>
    </row>
    <row r="548" spans="1:30" outlineLevel="1" x14ac:dyDescent="0.2">
      <c r="A548" s="32"/>
      <c r="B548" s="46" t="s">
        <v>828</v>
      </c>
      <c r="C548" s="37">
        <f>'Ace-SBS'!B33</f>
        <v>0.02</v>
      </c>
      <c r="D548" s="37">
        <f>'Ace-SBS'!C33</f>
        <v>0</v>
      </c>
      <c r="E548" s="37">
        <f>'Ace-SBS'!D33</f>
        <v>0.01</v>
      </c>
      <c r="F548" s="37">
        <f>'Ace-SBS'!E33</f>
        <v>0.01</v>
      </c>
      <c r="G548" s="37">
        <f>'Ace-SBS'!F33</f>
        <v>0</v>
      </c>
      <c r="H548" s="37">
        <f>'Ace-SBS'!G33</f>
        <v>0</v>
      </c>
      <c r="I548" s="37">
        <f>'Ace-SBS'!H33</f>
        <v>0</v>
      </c>
      <c r="J548" s="37">
        <f>'Ace-SBS'!I33</f>
        <v>0</v>
      </c>
      <c r="K548" s="37">
        <f>'Ace-SBS'!J33</f>
        <v>0</v>
      </c>
      <c r="L548" s="37">
        <f>'Ace-SBS'!K33</f>
        <v>0</v>
      </c>
      <c r="M548" s="37">
        <f>'Ace-SBS'!L33</f>
        <v>0</v>
      </c>
      <c r="N548" s="37">
        <f>'Ace-SBS'!M33</f>
        <v>0</v>
      </c>
      <c r="O548" s="37">
        <f>'Ace-SBS'!N33</f>
        <v>0</v>
      </c>
      <c r="P548" s="37">
        <f>'Ace-SBS'!O33</f>
        <v>56.59</v>
      </c>
      <c r="Q548" s="37">
        <f>'Ace-SBS'!P33</f>
        <v>5.56</v>
      </c>
      <c r="R548" s="37">
        <f>'Ace-SBS'!Q33</f>
        <v>2.64</v>
      </c>
      <c r="S548" s="37">
        <f>'Ace-SBS'!R33</f>
        <v>0</v>
      </c>
    </row>
    <row r="549" spans="1:30" outlineLevel="1" x14ac:dyDescent="0.2">
      <c r="A549" s="32"/>
      <c r="B549" s="46"/>
      <c r="C549" s="23"/>
      <c r="D549" s="23"/>
      <c r="E549" s="23"/>
      <c r="F549" s="23"/>
      <c r="G549" s="23"/>
      <c r="H549" s="23"/>
      <c r="I549" s="23"/>
      <c r="J549" s="23"/>
      <c r="K549" s="23"/>
      <c r="L549" s="23"/>
      <c r="M549" s="23"/>
      <c r="N549" s="23"/>
      <c r="O549" s="23"/>
      <c r="P549" s="23"/>
      <c r="Q549" s="23"/>
      <c r="R549" s="23"/>
      <c r="S549" s="23"/>
    </row>
    <row r="550" spans="1:30" outlineLevel="1" x14ac:dyDescent="0.2">
      <c r="A550" s="32"/>
      <c r="B550" s="27" t="s">
        <v>829</v>
      </c>
      <c r="C550" s="23"/>
      <c r="D550" s="23"/>
      <c r="E550" s="23"/>
      <c r="F550" s="23"/>
      <c r="G550" s="23"/>
      <c r="H550" s="23"/>
      <c r="I550" s="23"/>
      <c r="J550" s="23"/>
      <c r="K550" s="23"/>
      <c r="L550" s="23"/>
      <c r="M550" s="23"/>
      <c r="N550" s="23"/>
      <c r="O550" s="23"/>
      <c r="P550" s="23"/>
      <c r="Q550" s="23"/>
      <c r="R550" s="23"/>
      <c r="S550" s="23"/>
    </row>
    <row r="551" spans="1:30" outlineLevel="1" x14ac:dyDescent="0.2">
      <c r="A551" s="32"/>
      <c r="B551" s="46" t="str">
        <f>B546</f>
        <v>Common Equity</v>
      </c>
      <c r="C551" s="34">
        <f t="shared" ref="C551:S551" si="540">C546/C$545</f>
        <v>0.99957255823893987</v>
      </c>
      <c r="D551" s="34">
        <f t="shared" si="540"/>
        <v>0.74766955962712955</v>
      </c>
      <c r="E551" s="34">
        <f t="shared" si="540"/>
        <v>0.75000000000000011</v>
      </c>
      <c r="F551" s="34">
        <f t="shared" si="540"/>
        <v>0.98502707868748007</v>
      </c>
      <c r="G551" s="34">
        <f t="shared" si="540"/>
        <v>0.98514903999151382</v>
      </c>
      <c r="H551" s="34">
        <f t="shared" si="540"/>
        <v>0.98603038645865204</v>
      </c>
      <c r="I551" s="34">
        <f t="shared" si="540"/>
        <v>1</v>
      </c>
      <c r="J551" s="34">
        <f t="shared" si="540"/>
        <v>1</v>
      </c>
      <c r="K551" s="34">
        <f t="shared" si="540"/>
        <v>1</v>
      </c>
      <c r="L551" s="34">
        <f t="shared" si="540"/>
        <v>1</v>
      </c>
      <c r="M551" s="34">
        <f t="shared" si="540"/>
        <v>1</v>
      </c>
      <c r="N551" s="34">
        <f t="shared" si="540"/>
        <v>1</v>
      </c>
      <c r="O551" s="34">
        <f t="shared" si="540"/>
        <v>1</v>
      </c>
      <c r="P551" s="34">
        <f t="shared" si="540"/>
        <v>0.78540821356793444</v>
      </c>
      <c r="Q551" s="34">
        <f t="shared" si="540"/>
        <v>0.97741856875964583</v>
      </c>
      <c r="R551" s="34">
        <f t="shared" si="540"/>
        <v>0.98911654367811364</v>
      </c>
      <c r="S551" s="34">
        <f t="shared" si="540"/>
        <v>1</v>
      </c>
    </row>
    <row r="552" spans="1:30" outlineLevel="1" x14ac:dyDescent="0.2">
      <c r="A552" s="32"/>
      <c r="B552" s="46" t="str">
        <f t="shared" ref="B552:B553" si="541">B547</f>
        <v>Preference Equity</v>
      </c>
      <c r="C552" s="34">
        <f t="shared" ref="C552:S552" si="542">C547/C$545</f>
        <v>0</v>
      </c>
      <c r="D552" s="34">
        <f t="shared" si="542"/>
        <v>0.25233044037287045</v>
      </c>
      <c r="E552" s="34">
        <f t="shared" si="542"/>
        <v>0.24983829236739974</v>
      </c>
      <c r="F552" s="34">
        <f t="shared" si="542"/>
        <v>1.4866730381225442E-2</v>
      </c>
      <c r="G552" s="34">
        <f t="shared" si="542"/>
        <v>1.4850960008486262E-2</v>
      </c>
      <c r="H552" s="34">
        <f t="shared" si="542"/>
        <v>1.3969613541348019E-2</v>
      </c>
      <c r="I552" s="34">
        <f t="shared" si="542"/>
        <v>0</v>
      </c>
      <c r="J552" s="34">
        <f t="shared" si="542"/>
        <v>0</v>
      </c>
      <c r="K552" s="34">
        <f t="shared" si="542"/>
        <v>0</v>
      </c>
      <c r="L552" s="34">
        <f t="shared" si="542"/>
        <v>0</v>
      </c>
      <c r="M552" s="34">
        <f t="shared" si="542"/>
        <v>0</v>
      </c>
      <c r="N552" s="34">
        <f t="shared" si="542"/>
        <v>0</v>
      </c>
      <c r="O552" s="34">
        <f t="shared" si="542"/>
        <v>0</v>
      </c>
      <c r="P552" s="34">
        <f t="shared" si="542"/>
        <v>0</v>
      </c>
      <c r="Q552" s="34">
        <f t="shared" si="542"/>
        <v>0</v>
      </c>
      <c r="R552" s="34">
        <f t="shared" si="542"/>
        <v>0</v>
      </c>
      <c r="S552" s="34">
        <f t="shared" si="542"/>
        <v>0</v>
      </c>
    </row>
    <row r="553" spans="1:30" outlineLevel="1" x14ac:dyDescent="0.2">
      <c r="A553" s="32"/>
      <c r="B553" s="46" t="str">
        <f t="shared" si="541"/>
        <v>Share Warrants</v>
      </c>
      <c r="C553" s="34">
        <f t="shared" ref="C553:S553" si="543">C548/C$545</f>
        <v>4.274417610600555E-4</v>
      </c>
      <c r="D553" s="34">
        <f t="shared" si="543"/>
        <v>0</v>
      </c>
      <c r="E553" s="34">
        <f t="shared" si="543"/>
        <v>1.6170763260025875E-4</v>
      </c>
      <c r="F553" s="34">
        <f t="shared" si="543"/>
        <v>1.0619093129446746E-4</v>
      </c>
      <c r="G553" s="34">
        <f t="shared" si="543"/>
        <v>0</v>
      </c>
      <c r="H553" s="34">
        <f t="shared" si="543"/>
        <v>0</v>
      </c>
      <c r="I553" s="34">
        <f t="shared" si="543"/>
        <v>0</v>
      </c>
      <c r="J553" s="34">
        <f t="shared" si="543"/>
        <v>0</v>
      </c>
      <c r="K553" s="34">
        <f t="shared" si="543"/>
        <v>0</v>
      </c>
      <c r="L553" s="34">
        <f t="shared" si="543"/>
        <v>0</v>
      </c>
      <c r="M553" s="34">
        <f t="shared" si="543"/>
        <v>0</v>
      </c>
      <c r="N553" s="34">
        <f t="shared" si="543"/>
        <v>0</v>
      </c>
      <c r="O553" s="34">
        <f t="shared" si="543"/>
        <v>0</v>
      </c>
      <c r="P553" s="34">
        <f t="shared" si="543"/>
        <v>0.21459178643206556</v>
      </c>
      <c r="Q553" s="34">
        <f t="shared" si="543"/>
        <v>2.2581431240354152E-2</v>
      </c>
      <c r="R553" s="34">
        <f t="shared" si="543"/>
        <v>1.0883456321886467E-2</v>
      </c>
      <c r="S553" s="34">
        <f t="shared" si="543"/>
        <v>0</v>
      </c>
    </row>
    <row r="554" spans="1:30" outlineLevel="1" x14ac:dyDescent="0.2">
      <c r="A554" s="306"/>
      <c r="B554" s="46"/>
      <c r="C554" s="34"/>
      <c r="D554" s="34"/>
      <c r="E554" s="34"/>
      <c r="F554" s="34"/>
      <c r="G554" s="34"/>
      <c r="H554" s="34"/>
      <c r="I554" s="34"/>
      <c r="J554" s="34"/>
      <c r="K554" s="34"/>
      <c r="L554" s="34"/>
      <c r="M554" s="34"/>
      <c r="N554" s="34"/>
      <c r="O554" s="34"/>
      <c r="P554" s="34"/>
      <c r="Q554" s="34"/>
      <c r="R554" s="34"/>
      <c r="S554" s="34"/>
    </row>
    <row r="555" spans="1:30" outlineLevel="1" x14ac:dyDescent="0.2">
      <c r="A555" s="306"/>
      <c r="B555" s="319" t="str">
        <f>'Ace-SBS'!A63</f>
        <v>Minority Interest</v>
      </c>
      <c r="C555" s="37">
        <f>'Ace-SBS'!B63</f>
        <v>0</v>
      </c>
      <c r="D555" s="37">
        <f>'Ace-SBS'!C63</f>
        <v>0</v>
      </c>
      <c r="E555" s="37">
        <f>'Ace-SBS'!D63</f>
        <v>0</v>
      </c>
      <c r="F555" s="37">
        <f>'Ace-SBS'!E63</f>
        <v>0</v>
      </c>
      <c r="G555" s="37">
        <f>'Ace-SBS'!F63</f>
        <v>0</v>
      </c>
      <c r="H555" s="37">
        <f>'Ace-SBS'!G63</f>
        <v>0</v>
      </c>
      <c r="I555" s="37">
        <f>'Ace-SBS'!H63</f>
        <v>0</v>
      </c>
      <c r="J555" s="37">
        <f>'Ace-SBS'!I63</f>
        <v>0</v>
      </c>
      <c r="K555" s="37">
        <f>'Ace-SBS'!J63</f>
        <v>0</v>
      </c>
      <c r="L555" s="37">
        <f>'Ace-SBS'!K63</f>
        <v>0</v>
      </c>
      <c r="M555" s="37">
        <f>'Ace-SBS'!L63</f>
        <v>0</v>
      </c>
      <c r="N555" s="37">
        <f>'Ace-SBS'!M63</f>
        <v>0</v>
      </c>
      <c r="O555" s="37">
        <f>'Ace-SBS'!N63</f>
        <v>0</v>
      </c>
      <c r="P555" s="37">
        <f>'Ace-SBS'!O63</f>
        <v>0</v>
      </c>
      <c r="Q555" s="37">
        <f>'Ace-SBS'!P63</f>
        <v>0</v>
      </c>
      <c r="R555" s="37">
        <f>'Ace-SBS'!Q63</f>
        <v>0</v>
      </c>
      <c r="S555" s="37">
        <f>'Ace-SBS'!R63</f>
        <v>0</v>
      </c>
    </row>
    <row r="556" spans="1:30" outlineLevel="1" x14ac:dyDescent="0.2">
      <c r="A556" s="317"/>
      <c r="B556" s="319" t="s">
        <v>1912</v>
      </c>
      <c r="C556" s="34">
        <f>C555/C581</f>
        <v>0</v>
      </c>
      <c r="D556" s="34">
        <f t="shared" ref="D556:S556" si="544">D555/D581</f>
        <v>0</v>
      </c>
      <c r="E556" s="34">
        <f t="shared" si="544"/>
        <v>0</v>
      </c>
      <c r="F556" s="34">
        <f t="shared" si="544"/>
        <v>0</v>
      </c>
      <c r="G556" s="34">
        <f t="shared" si="544"/>
        <v>0</v>
      </c>
      <c r="H556" s="34">
        <f t="shared" si="544"/>
        <v>0</v>
      </c>
      <c r="I556" s="34">
        <f t="shared" si="544"/>
        <v>0</v>
      </c>
      <c r="J556" s="34">
        <f t="shared" si="544"/>
        <v>0</v>
      </c>
      <c r="K556" s="34">
        <f t="shared" si="544"/>
        <v>0</v>
      </c>
      <c r="L556" s="34">
        <f t="shared" si="544"/>
        <v>0</v>
      </c>
      <c r="M556" s="34">
        <f t="shared" si="544"/>
        <v>0</v>
      </c>
      <c r="N556" s="34">
        <f t="shared" si="544"/>
        <v>0</v>
      </c>
      <c r="O556" s="34">
        <f t="shared" si="544"/>
        <v>0</v>
      </c>
      <c r="P556" s="34">
        <f t="shared" si="544"/>
        <v>0</v>
      </c>
      <c r="Q556" s="34">
        <f t="shared" si="544"/>
        <v>0</v>
      </c>
      <c r="R556" s="34">
        <f t="shared" si="544"/>
        <v>0</v>
      </c>
      <c r="S556" s="34">
        <f t="shared" si="544"/>
        <v>0</v>
      </c>
      <c r="Y556" s="43">
        <f>AVERAGE(D556:S556)</f>
        <v>0</v>
      </c>
      <c r="Z556" s="43">
        <f>MEDIAN(D556:S556)</f>
        <v>0</v>
      </c>
      <c r="AA556" s="43">
        <f>STDEV(D556:S556)</f>
        <v>0</v>
      </c>
      <c r="AB556" s="413" t="e">
        <f>AA556/Y556</f>
        <v>#DIV/0!</v>
      </c>
      <c r="AC556" s="43">
        <f>MAX(D556:S556)</f>
        <v>0</v>
      </c>
      <c r="AD556" s="43">
        <f>MIN(D556:S556)</f>
        <v>0</v>
      </c>
    </row>
    <row r="557" spans="1:30" outlineLevel="1" x14ac:dyDescent="0.2">
      <c r="A557" s="311"/>
      <c r="B557" s="34"/>
      <c r="C557" s="37"/>
      <c r="D557" s="37"/>
      <c r="E557" s="37"/>
      <c r="F557" s="37"/>
      <c r="G557" s="37"/>
      <c r="H557" s="37"/>
      <c r="I557" s="37"/>
      <c r="J557" s="37"/>
      <c r="K557" s="37"/>
      <c r="L557" s="37"/>
      <c r="M557" s="37"/>
      <c r="N557" s="37"/>
      <c r="O557" s="37"/>
      <c r="P557" s="37"/>
      <c r="Q557" s="37"/>
      <c r="R557" s="37"/>
      <c r="S557" s="37"/>
    </row>
    <row r="558" spans="1:30" s="48" customFormat="1" outlineLevel="1" x14ac:dyDescent="0.2">
      <c r="A558" s="48" t="s">
        <v>1813</v>
      </c>
    </row>
    <row r="559" spans="1:30" outlineLevel="1" x14ac:dyDescent="0.2">
      <c r="A559" s="311"/>
      <c r="B559" s="34" t="s">
        <v>854</v>
      </c>
      <c r="C559" s="37">
        <f t="shared" ref="C559:L559" si="545">C560+C561+C562</f>
        <v>0</v>
      </c>
      <c r="D559" s="37">
        <f t="shared" si="545"/>
        <v>0</v>
      </c>
      <c r="E559" s="37">
        <f t="shared" si="545"/>
        <v>0</v>
      </c>
      <c r="F559" s="37">
        <f t="shared" si="545"/>
        <v>1575.35</v>
      </c>
      <c r="G559" s="37">
        <f t="shared" si="545"/>
        <v>1546.78</v>
      </c>
      <c r="H559" s="37">
        <f t="shared" si="545"/>
        <v>957.74</v>
      </c>
      <c r="I559" s="37">
        <f t="shared" si="545"/>
        <v>0</v>
      </c>
      <c r="J559" s="37">
        <f t="shared" si="545"/>
        <v>0</v>
      </c>
      <c r="K559" s="37">
        <f t="shared" si="545"/>
        <v>0</v>
      </c>
      <c r="L559" s="37">
        <f t="shared" si="545"/>
        <v>0</v>
      </c>
      <c r="M559" s="37">
        <f>M560+M561+M562</f>
        <v>0</v>
      </c>
      <c r="N559" s="37">
        <f t="shared" ref="N559:S559" si="546">N560+N561+N562</f>
        <v>0</v>
      </c>
      <c r="O559" s="37">
        <f t="shared" si="546"/>
        <v>0</v>
      </c>
      <c r="P559" s="37">
        <f t="shared" si="546"/>
        <v>0</v>
      </c>
      <c r="Q559" s="37">
        <f t="shared" si="546"/>
        <v>0</v>
      </c>
      <c r="R559" s="37">
        <f t="shared" si="546"/>
        <v>0</v>
      </c>
      <c r="S559" s="37">
        <f t="shared" si="546"/>
        <v>0</v>
      </c>
    </row>
    <row r="560" spans="1:30" outlineLevel="1" x14ac:dyDescent="0.2">
      <c r="A560" s="311"/>
      <c r="B560" s="34" t="str">
        <f>'Ace-SBS'!A15</f>
        <v>               Convertible Pref. Shares</v>
      </c>
      <c r="C560" s="37">
        <f>'Ace-SBS'!B15</f>
        <v>0</v>
      </c>
      <c r="D560" s="37">
        <f>'Ace-SBS'!C15</f>
        <v>0</v>
      </c>
      <c r="E560" s="37">
        <f>'Ace-SBS'!D15</f>
        <v>0</v>
      </c>
      <c r="F560" s="37">
        <f>'Ace-SBS'!E15</f>
        <v>0</v>
      </c>
      <c r="G560" s="37">
        <f>'Ace-SBS'!F15</f>
        <v>0</v>
      </c>
      <c r="H560" s="37">
        <f>'Ace-SBS'!G15</f>
        <v>0</v>
      </c>
      <c r="I560" s="37">
        <f>'Ace-SBS'!H15</f>
        <v>0</v>
      </c>
      <c r="J560" s="37">
        <f>'Ace-SBS'!I15</f>
        <v>0</v>
      </c>
      <c r="K560" s="37">
        <f>'Ace-SBS'!J15</f>
        <v>0</v>
      </c>
      <c r="L560" s="37">
        <f>'Ace-SBS'!K15</f>
        <v>0</v>
      </c>
      <c r="M560" s="37">
        <f>'Ace-SBS'!L15</f>
        <v>0</v>
      </c>
      <c r="N560" s="37">
        <f>'Ace-SBS'!M15</f>
        <v>0</v>
      </c>
      <c r="O560" s="37">
        <f>'Ace-SBS'!N15</f>
        <v>0</v>
      </c>
      <c r="P560" s="37">
        <f>'Ace-SBS'!O15</f>
        <v>0</v>
      </c>
      <c r="Q560" s="37">
        <f>'Ace-SBS'!P15</f>
        <v>0</v>
      </c>
      <c r="R560" s="37">
        <f>'Ace-SBS'!Q15</f>
        <v>0</v>
      </c>
      <c r="S560" s="37">
        <f>'Ace-SBS'!R15</f>
        <v>0</v>
      </c>
    </row>
    <row r="561" spans="1:30" outlineLevel="1" x14ac:dyDescent="0.2">
      <c r="A561" s="311"/>
      <c r="B561" s="34" t="str">
        <f>'Ace-SBS'!A67</f>
        <v xml:space="preserve">     Converible Debentures &amp; Bonds</v>
      </c>
      <c r="C561" s="37">
        <f>'Ace-SBS'!B67</f>
        <v>0</v>
      </c>
      <c r="D561" s="37">
        <f>'Ace-SBS'!C67</f>
        <v>0</v>
      </c>
      <c r="E561" s="37">
        <f>'Ace-SBS'!D67</f>
        <v>0</v>
      </c>
      <c r="F561" s="37">
        <f>'Ace-SBS'!E67</f>
        <v>0</v>
      </c>
      <c r="G561" s="37">
        <f>'Ace-SBS'!F67</f>
        <v>0</v>
      </c>
      <c r="H561" s="37">
        <f>'Ace-SBS'!G67</f>
        <v>0</v>
      </c>
      <c r="I561" s="37">
        <f>'Ace-SBS'!H67</f>
        <v>0</v>
      </c>
      <c r="J561" s="37">
        <f>'Ace-SBS'!I67</f>
        <v>0</v>
      </c>
      <c r="K561" s="37">
        <f>'Ace-SBS'!J67</f>
        <v>0</v>
      </c>
      <c r="L561" s="37">
        <f>'Ace-SBS'!K67</f>
        <v>0</v>
      </c>
      <c r="M561" s="37">
        <f>'Ace-SBS'!L67</f>
        <v>0</v>
      </c>
      <c r="N561" s="37">
        <f>'Ace-SBS'!M67</f>
        <v>0</v>
      </c>
      <c r="O561" s="37">
        <f>'Ace-SBS'!N67</f>
        <v>0</v>
      </c>
      <c r="P561" s="37">
        <f>'Ace-SBS'!O67</f>
        <v>0</v>
      </c>
      <c r="Q561" s="37">
        <f>'Ace-SBS'!P67</f>
        <v>0</v>
      </c>
      <c r="R561" s="37">
        <f>'Ace-SBS'!Q67</f>
        <v>0</v>
      </c>
      <c r="S561" s="37">
        <f>'Ace-SBS'!R67</f>
        <v>0</v>
      </c>
    </row>
    <row r="562" spans="1:30" outlineLevel="1" x14ac:dyDescent="0.2">
      <c r="A562" s="311"/>
      <c r="B562" s="34" t="str">
        <f>'Ace-SBS'!A104</f>
        <v>     Foreign Currency Convertible Notes</v>
      </c>
      <c r="C562" s="37">
        <f>'Ace-SBS'!B104</f>
        <v>0</v>
      </c>
      <c r="D562" s="37">
        <f>'Ace-SBS'!C104</f>
        <v>0</v>
      </c>
      <c r="E562" s="37">
        <f>'Ace-SBS'!D104</f>
        <v>0</v>
      </c>
      <c r="F562" s="37">
        <f>'Ace-SBS'!E104</f>
        <v>1575.35</v>
      </c>
      <c r="G562" s="37">
        <f>'Ace-SBS'!F104</f>
        <v>1546.78</v>
      </c>
      <c r="H562" s="37">
        <f>'Ace-SBS'!G104</f>
        <v>957.74</v>
      </c>
      <c r="I562" s="37">
        <f>'Ace-SBS'!H104</f>
        <v>0</v>
      </c>
      <c r="J562" s="37">
        <f>'Ace-SBS'!I104</f>
        <v>0</v>
      </c>
      <c r="K562" s="37">
        <f>'Ace-SBS'!J104</f>
        <v>0</v>
      </c>
      <c r="L562" s="37">
        <f>'Ace-SBS'!K104</f>
        <v>0</v>
      </c>
      <c r="M562" s="37">
        <f>'Ace-SBS'!L104</f>
        <v>0</v>
      </c>
      <c r="N562" s="37">
        <f>'Ace-SBS'!M104</f>
        <v>0</v>
      </c>
      <c r="O562" s="37">
        <f>'Ace-SBS'!N104</f>
        <v>0</v>
      </c>
      <c r="P562" s="37">
        <f>'Ace-SBS'!O104</f>
        <v>0</v>
      </c>
      <c r="Q562" s="37">
        <f>'Ace-SBS'!P104</f>
        <v>0</v>
      </c>
      <c r="R562" s="37">
        <f>'Ace-SBS'!Q104</f>
        <v>0</v>
      </c>
      <c r="S562" s="37">
        <f>'Ace-SBS'!R104</f>
        <v>0</v>
      </c>
    </row>
    <row r="563" spans="1:30" outlineLevel="1" x14ac:dyDescent="0.2">
      <c r="A563" s="311"/>
      <c r="B563" s="319" t="s">
        <v>1912</v>
      </c>
      <c r="C563" s="34">
        <f>C559/C581</f>
        <v>0</v>
      </c>
      <c r="D563" s="34">
        <f t="shared" ref="D563:S563" si="547">D559/D581</f>
        <v>0</v>
      </c>
      <c r="E563" s="34">
        <f t="shared" si="547"/>
        <v>0</v>
      </c>
      <c r="F563" s="34">
        <f t="shared" si="547"/>
        <v>1.4268828404510665</v>
      </c>
      <c r="G563" s="34">
        <f t="shared" si="547"/>
        <v>1.0568757943069544</v>
      </c>
      <c r="H563" s="34">
        <f t="shared" si="547"/>
        <v>0.39121448295018219</v>
      </c>
      <c r="I563" s="34">
        <f t="shared" si="547"/>
        <v>0</v>
      </c>
      <c r="J563" s="34">
        <f t="shared" si="547"/>
        <v>0</v>
      </c>
      <c r="K563" s="34">
        <f t="shared" si="547"/>
        <v>0</v>
      </c>
      <c r="L563" s="34">
        <f t="shared" si="547"/>
        <v>0</v>
      </c>
      <c r="M563" s="34">
        <f t="shared" si="547"/>
        <v>0</v>
      </c>
      <c r="N563" s="34">
        <f t="shared" si="547"/>
        <v>0</v>
      </c>
      <c r="O563" s="34">
        <f t="shared" si="547"/>
        <v>0</v>
      </c>
      <c r="P563" s="34">
        <f t="shared" si="547"/>
        <v>0</v>
      </c>
      <c r="Q563" s="34">
        <f t="shared" si="547"/>
        <v>0</v>
      </c>
      <c r="R563" s="34">
        <f t="shared" si="547"/>
        <v>0</v>
      </c>
      <c r="S563" s="34">
        <f t="shared" si="547"/>
        <v>0</v>
      </c>
      <c r="Y563" s="43">
        <f>AVERAGE(D563:S563)</f>
        <v>0.17968581985676271</v>
      </c>
      <c r="Z563" s="43">
        <f>MEDIAN(D563:S563)</f>
        <v>0</v>
      </c>
      <c r="AA563" s="43">
        <f>STDEV(D563:S563)</f>
        <v>0.43123373050772101</v>
      </c>
      <c r="AB563" s="413">
        <f>AA563/Y563</f>
        <v>2.3999318969715069</v>
      </c>
      <c r="AC563" s="43">
        <f>MAX(D563:S563)</f>
        <v>1.4268828404510665</v>
      </c>
      <c r="AD563" s="43">
        <f>MIN(D563:S563)</f>
        <v>0</v>
      </c>
    </row>
    <row r="564" spans="1:30" outlineLevel="1" x14ac:dyDescent="0.2">
      <c r="A564" s="32"/>
      <c r="B564" s="32"/>
      <c r="C564" s="32"/>
      <c r="D564" s="32"/>
      <c r="E564" s="32"/>
      <c r="F564" s="32"/>
      <c r="G564" s="32"/>
      <c r="H564" s="32"/>
      <c r="I564" s="32"/>
      <c r="J564" s="32"/>
      <c r="K564" s="32"/>
      <c r="L564" s="32"/>
      <c r="M564" s="32"/>
      <c r="N564" s="32"/>
      <c r="O564" s="32"/>
      <c r="P564" s="32"/>
      <c r="Q564" s="32"/>
      <c r="R564" s="32"/>
      <c r="S564" s="32"/>
    </row>
    <row r="565" spans="1:30" s="48" customFormat="1" outlineLevel="1" x14ac:dyDescent="0.2">
      <c r="A565" s="48" t="s">
        <v>761</v>
      </c>
    </row>
    <row r="566" spans="1:30" outlineLevel="1" x14ac:dyDescent="0.2">
      <c r="A566" s="39"/>
      <c r="B566" s="39" t="s">
        <v>824</v>
      </c>
      <c r="C566" s="62">
        <f>'Ace-SBS'!B34</f>
        <v>488.85</v>
      </c>
      <c r="D566" s="307">
        <f>'Ace-SBS'!C34</f>
        <v>634</v>
      </c>
      <c r="E566" s="62">
        <f>'Ace-SBS'!D34</f>
        <v>797.73</v>
      </c>
      <c r="F566" s="62">
        <f>'Ace-SBS'!E34</f>
        <v>1011.28</v>
      </c>
      <c r="G566" s="62">
        <f>'Ace-SBS'!F34</f>
        <v>1370.67</v>
      </c>
      <c r="H566" s="62">
        <f>'Ace-SBS'!G34</f>
        <v>2351.42</v>
      </c>
      <c r="I566" s="62">
        <f>'Ace-SBS'!H34</f>
        <v>4104.0600000000004</v>
      </c>
      <c r="J566" s="62">
        <f>'Ace-SBS'!I34</f>
        <v>5047.8599999999997</v>
      </c>
      <c r="K566" s="62">
        <f>'Ace-SBS'!J34</f>
        <v>5614.42</v>
      </c>
      <c r="L566" s="62">
        <f>'Ace-SBS'!K34</f>
        <v>6576.97</v>
      </c>
      <c r="M566" s="62">
        <f>'Ace-SBS'!L34</f>
        <v>7774.56</v>
      </c>
      <c r="N566" s="62">
        <f>'Ace-SBS'!M34</f>
        <v>7685.32</v>
      </c>
      <c r="O566" s="62">
        <f>'Ace-SBS'!N34</f>
        <v>7200.76</v>
      </c>
      <c r="P566" s="62">
        <f>'Ace-SBS'!O34</f>
        <v>22522.560000000001</v>
      </c>
      <c r="Q566" s="62">
        <f>'Ace-SBS'!P34</f>
        <v>21644.48</v>
      </c>
      <c r="R566" s="62">
        <f>'Ace-SBS'!Q34</f>
        <v>20769.900000000001</v>
      </c>
      <c r="S566" s="62">
        <f>'Ace-SBS'!R34</f>
        <v>19530.169999999998</v>
      </c>
    </row>
    <row r="567" spans="1:30" outlineLevel="1" x14ac:dyDescent="0.2">
      <c r="A567" s="32"/>
      <c r="B567" s="30" t="str">
        <f>'Ace-SBS'!A37</f>
        <v>     Profit &amp; Loss Account Balance</v>
      </c>
      <c r="C567" s="37">
        <f>'Ace-SBS'!B37</f>
        <v>128.77000000000001</v>
      </c>
      <c r="D567" s="37">
        <f>'Ace-SBS'!C37</f>
        <v>154.25</v>
      </c>
      <c r="E567" s="37">
        <f>'Ace-SBS'!D37</f>
        <v>190.57</v>
      </c>
      <c r="F567" s="37">
        <f>'Ace-SBS'!E37</f>
        <v>259.45</v>
      </c>
      <c r="G567" s="37">
        <f>'Ace-SBS'!F37</f>
        <v>390.32</v>
      </c>
      <c r="H567" s="37">
        <f>'Ace-SBS'!G37</f>
        <v>670.84</v>
      </c>
      <c r="I567" s="37">
        <f>'Ace-SBS'!H37</f>
        <v>1128.79</v>
      </c>
      <c r="J567" s="37">
        <f>'Ace-SBS'!I37</f>
        <v>1622.59</v>
      </c>
      <c r="K567" s="37">
        <f>'Ace-SBS'!J37</f>
        <v>1889.15</v>
      </c>
      <c r="L567" s="37">
        <f>'Ace-SBS'!K37</f>
        <v>2351.6999999999998</v>
      </c>
      <c r="M567" s="37">
        <f>'Ace-SBS'!L37</f>
        <v>3349.29</v>
      </c>
      <c r="N567" s="37">
        <f>'Ace-SBS'!M37</f>
        <v>3208.05</v>
      </c>
      <c r="O567" s="37">
        <f>'Ace-SBS'!N37</f>
        <v>16.059999999999999</v>
      </c>
      <c r="P567" s="37">
        <f>'Ace-SBS'!O37</f>
        <v>13552.2</v>
      </c>
      <c r="Q567" s="37">
        <f>'Ace-SBS'!P37</f>
        <v>12635.34</v>
      </c>
      <c r="R567" s="37">
        <f>'Ace-SBS'!Q37</f>
        <v>12486</v>
      </c>
      <c r="S567" s="37">
        <f>'Ace-SBS'!R37</f>
        <v>11236.77</v>
      </c>
    </row>
    <row r="568" spans="1:30" outlineLevel="1" x14ac:dyDescent="0.2">
      <c r="A568" s="32"/>
      <c r="B568" s="30" t="str">
        <f>'Ace-SBS'!A38</f>
        <v>     General Reserves</v>
      </c>
      <c r="C568" s="37">
        <f>'Ace-SBS'!B38</f>
        <v>303.49</v>
      </c>
      <c r="D568" s="37">
        <f>'Ace-SBS'!C38</f>
        <v>444.34</v>
      </c>
      <c r="E568" s="37">
        <f>'Ace-SBS'!D38</f>
        <v>570.36</v>
      </c>
      <c r="F568" s="37">
        <f>'Ace-SBS'!E38</f>
        <v>711.06</v>
      </c>
      <c r="G568" s="37">
        <f>'Ace-SBS'!F38</f>
        <v>924.73</v>
      </c>
      <c r="H568" s="37">
        <f>'Ace-SBS'!G38</f>
        <v>1124</v>
      </c>
      <c r="I568" s="37">
        <f>'Ace-SBS'!H38</f>
        <v>1424</v>
      </c>
      <c r="J568" s="37">
        <f>'Ace-SBS'!I38</f>
        <v>1874</v>
      </c>
      <c r="K568" s="37">
        <f>'Ace-SBS'!J38</f>
        <v>2174</v>
      </c>
      <c r="L568" s="37">
        <f>'Ace-SBS'!K38</f>
        <v>2674</v>
      </c>
      <c r="M568" s="37">
        <f>'Ace-SBS'!L38</f>
        <v>2874</v>
      </c>
      <c r="N568" s="37">
        <f>'Ace-SBS'!M38</f>
        <v>2926</v>
      </c>
      <c r="O568" s="37">
        <f>'Ace-SBS'!N38</f>
        <v>2926</v>
      </c>
      <c r="P568" s="37">
        <f>'Ace-SBS'!O38</f>
        <v>3402.9300000000003</v>
      </c>
      <c r="Q568" s="37">
        <f>'Ace-SBS'!P38</f>
        <v>3477.93</v>
      </c>
      <c r="R568" s="37">
        <f>'Ace-SBS'!Q38</f>
        <v>3477.93</v>
      </c>
      <c r="S568" s="37">
        <f>'Ace-SBS'!R38</f>
        <v>3477.93</v>
      </c>
    </row>
    <row r="569" spans="1:30" outlineLevel="1" x14ac:dyDescent="0.2">
      <c r="A569" s="32"/>
      <c r="B569" s="46" t="s">
        <v>825</v>
      </c>
      <c r="C569" s="37">
        <f>'Ace-SBS'!B35</f>
        <v>5.74</v>
      </c>
      <c r="D569" s="37">
        <f>'Ace-SBS'!C35</f>
        <v>0</v>
      </c>
      <c r="E569" s="37">
        <f>'Ace-SBS'!D35</f>
        <v>0</v>
      </c>
      <c r="F569" s="37">
        <f>'Ace-SBS'!E35</f>
        <v>0</v>
      </c>
      <c r="G569" s="37">
        <f>'Ace-SBS'!F35</f>
        <v>15.65</v>
      </c>
      <c r="H569" s="37">
        <f>'Ace-SBS'!G35</f>
        <v>516.59</v>
      </c>
      <c r="I569" s="37">
        <f>'Ace-SBS'!H35</f>
        <v>1509.91</v>
      </c>
      <c r="J569" s="37">
        <f>'Ace-SBS'!I35</f>
        <v>1509.91</v>
      </c>
      <c r="K569" s="37">
        <f>'Ace-SBS'!J35</f>
        <v>1509.91</v>
      </c>
      <c r="L569" s="37">
        <f>'Ace-SBS'!K35</f>
        <v>1509.91</v>
      </c>
      <c r="M569" s="37">
        <f>'Ace-SBS'!L35</f>
        <v>1509.91</v>
      </c>
      <c r="N569" s="37">
        <f>'Ace-SBS'!M35</f>
        <v>1509.91</v>
      </c>
      <c r="O569" s="37">
        <f>'Ace-SBS'!N35</f>
        <v>1421.8</v>
      </c>
      <c r="P569" s="37">
        <f>'Ace-SBS'!O35</f>
        <v>1822.03</v>
      </c>
      <c r="Q569" s="37">
        <f>'Ace-SBS'!P35</f>
        <v>1858.52</v>
      </c>
      <c r="R569" s="37">
        <f>'Ace-SBS'!Q35</f>
        <v>1189.46</v>
      </c>
      <c r="S569" s="37">
        <f>'Ace-SBS'!R35</f>
        <v>1192.9100000000001</v>
      </c>
    </row>
    <row r="570" spans="1:30" outlineLevel="1" x14ac:dyDescent="0.2">
      <c r="A570" s="32"/>
      <c r="B570" s="46" t="s">
        <v>765</v>
      </c>
      <c r="C570" s="37">
        <f t="shared" ref="C570:S570" si="548">C566-C567-C568-C569</f>
        <v>50.85000000000003</v>
      </c>
      <c r="D570" s="37">
        <f t="shared" si="548"/>
        <v>35.410000000000025</v>
      </c>
      <c r="E570" s="37">
        <f t="shared" si="548"/>
        <v>36.800000000000068</v>
      </c>
      <c r="F570" s="37">
        <f t="shared" si="548"/>
        <v>40.769999999999982</v>
      </c>
      <c r="G570" s="37">
        <f t="shared" si="548"/>
        <v>39.97000000000012</v>
      </c>
      <c r="H570" s="37">
        <f t="shared" si="548"/>
        <v>39.989999999999895</v>
      </c>
      <c r="I570" s="37">
        <f t="shared" si="548"/>
        <v>41.360000000000355</v>
      </c>
      <c r="J570" s="37">
        <f t="shared" si="548"/>
        <v>41.359999999999445</v>
      </c>
      <c r="K570" s="37">
        <f t="shared" si="548"/>
        <v>41.3599999999999</v>
      </c>
      <c r="L570" s="37">
        <f t="shared" si="548"/>
        <v>41.360000000000355</v>
      </c>
      <c r="M570" s="37">
        <f t="shared" si="548"/>
        <v>41.360000000000355</v>
      </c>
      <c r="N570" s="37">
        <f t="shared" si="548"/>
        <v>41.359999999999445</v>
      </c>
      <c r="O570" s="37">
        <f t="shared" si="548"/>
        <v>2836.8999999999996</v>
      </c>
      <c r="P570" s="37">
        <f t="shared" si="548"/>
        <v>3745.4000000000005</v>
      </c>
      <c r="Q570" s="37">
        <f t="shared" si="548"/>
        <v>3672.6899999999991</v>
      </c>
      <c r="R570" s="37">
        <f t="shared" si="548"/>
        <v>3616.5100000000011</v>
      </c>
      <c r="S570" s="37">
        <f t="shared" si="548"/>
        <v>3622.5599999999977</v>
      </c>
    </row>
    <row r="571" spans="1:30" outlineLevel="1" x14ac:dyDescent="0.2">
      <c r="A571" s="32"/>
      <c r="B571" s="32"/>
      <c r="C571" s="32"/>
      <c r="D571" s="32"/>
      <c r="E571" s="32"/>
      <c r="F571" s="32"/>
      <c r="G571" s="32"/>
      <c r="H571" s="32"/>
      <c r="I571" s="32"/>
      <c r="J571" s="32"/>
      <c r="K571" s="32"/>
      <c r="L571" s="32"/>
      <c r="M571" s="32"/>
      <c r="N571" s="32"/>
      <c r="O571" s="32"/>
      <c r="P571" s="32"/>
      <c r="Q571" s="32"/>
      <c r="R571" s="32"/>
      <c r="S571" s="32"/>
    </row>
    <row r="572" spans="1:30" outlineLevel="1" x14ac:dyDescent="0.2">
      <c r="A572" s="32"/>
      <c r="B572" s="30" t="s">
        <v>826</v>
      </c>
      <c r="C572" s="32"/>
      <c r="D572" s="32"/>
      <c r="E572" s="32"/>
      <c r="F572" s="32"/>
      <c r="G572" s="32"/>
      <c r="H572" s="32"/>
      <c r="I572" s="32"/>
      <c r="J572" s="32"/>
      <c r="K572" s="32"/>
      <c r="L572" s="32"/>
      <c r="M572" s="32"/>
      <c r="N572" s="32"/>
      <c r="O572" s="32"/>
      <c r="P572" s="32"/>
      <c r="Q572" s="32"/>
      <c r="R572" s="32"/>
      <c r="S572" s="32"/>
    </row>
    <row r="573" spans="1:30" outlineLevel="1" x14ac:dyDescent="0.2">
      <c r="A573" s="32"/>
      <c r="B573" s="30" t="str">
        <f>B567</f>
        <v>     Profit &amp; Loss Account Balance</v>
      </c>
      <c r="C573" s="34">
        <f t="shared" ref="C573:S573" si="549">C567/C$566</f>
        <v>0.26341413521530121</v>
      </c>
      <c r="D573" s="34">
        <f t="shared" si="549"/>
        <v>0.24329652996845424</v>
      </c>
      <c r="E573" s="34">
        <f t="shared" si="549"/>
        <v>0.23889035137201808</v>
      </c>
      <c r="F573" s="34">
        <f t="shared" si="549"/>
        <v>0.25655604778102997</v>
      </c>
      <c r="G573" s="34">
        <f t="shared" si="549"/>
        <v>0.28476584444103975</v>
      </c>
      <c r="H573" s="34">
        <f t="shared" si="549"/>
        <v>0.28529144091655256</v>
      </c>
      <c r="I573" s="34">
        <f t="shared" si="549"/>
        <v>0.27504227521040137</v>
      </c>
      <c r="J573" s="34">
        <f t="shared" si="549"/>
        <v>0.32144116516702126</v>
      </c>
      <c r="K573" s="34">
        <f t="shared" si="549"/>
        <v>0.33648177371838944</v>
      </c>
      <c r="L573" s="34">
        <f t="shared" si="549"/>
        <v>0.35756586999788653</v>
      </c>
      <c r="M573" s="34">
        <f t="shared" si="549"/>
        <v>0.43080122862258441</v>
      </c>
      <c r="N573" s="34">
        <f t="shared" si="549"/>
        <v>0.41742568949633851</v>
      </c>
      <c r="O573" s="34">
        <f t="shared" si="549"/>
        <v>2.2303201328748631E-3</v>
      </c>
      <c r="P573" s="34">
        <f t="shared" si="549"/>
        <v>0.60171667874344659</v>
      </c>
      <c r="Q573" s="34">
        <f t="shared" si="549"/>
        <v>0.58376731619332045</v>
      </c>
      <c r="R573" s="34">
        <f t="shared" si="549"/>
        <v>0.60115840711799284</v>
      </c>
      <c r="S573" s="34">
        <f t="shared" si="549"/>
        <v>0.57535443879904791</v>
      </c>
    </row>
    <row r="574" spans="1:30" outlineLevel="1" x14ac:dyDescent="0.2">
      <c r="B574" s="30" t="str">
        <f>B568</f>
        <v>     General Reserves</v>
      </c>
      <c r="C574" s="34">
        <f t="shared" ref="C574:S574" si="550">C568/C$566</f>
        <v>0.62082438375779891</v>
      </c>
      <c r="D574" s="34">
        <f t="shared" si="550"/>
        <v>0.7008517350157728</v>
      </c>
      <c r="E574" s="34">
        <f t="shared" si="550"/>
        <v>0.71497875220939411</v>
      </c>
      <c r="F574" s="34">
        <f t="shared" si="550"/>
        <v>0.70312870817182183</v>
      </c>
      <c r="G574" s="34">
        <f t="shared" si="550"/>
        <v>0.6746554604682381</v>
      </c>
      <c r="H574" s="34">
        <f t="shared" si="550"/>
        <v>0.4780090328397309</v>
      </c>
      <c r="I574" s="34">
        <f t="shared" si="550"/>
        <v>0.3469734847931073</v>
      </c>
      <c r="J574" s="34">
        <f t="shared" si="550"/>
        <v>0.37124642917989009</v>
      </c>
      <c r="K574" s="34">
        <f t="shared" si="550"/>
        <v>0.3872172014206276</v>
      </c>
      <c r="L574" s="34">
        <f t="shared" si="550"/>
        <v>0.40657019873893296</v>
      </c>
      <c r="M574" s="34">
        <f t="shared" si="550"/>
        <v>0.36966722232512189</v>
      </c>
      <c r="N574" s="34">
        <f t="shared" si="550"/>
        <v>0.3807258513633785</v>
      </c>
      <c r="O574" s="34">
        <f t="shared" si="550"/>
        <v>0.40634599681144767</v>
      </c>
      <c r="P574" s="34">
        <f t="shared" si="550"/>
        <v>0.15108984058650526</v>
      </c>
      <c r="Q574" s="34">
        <f t="shared" si="550"/>
        <v>0.16068438696609944</v>
      </c>
      <c r="R574" s="34">
        <f t="shared" si="550"/>
        <v>0.16745049326188377</v>
      </c>
      <c r="S574" s="34">
        <f t="shared" si="550"/>
        <v>0.17807986310411023</v>
      </c>
    </row>
    <row r="575" spans="1:30" outlineLevel="1" x14ac:dyDescent="0.2">
      <c r="B575" s="46" t="str">
        <f>B569</f>
        <v>Securities Premium</v>
      </c>
      <c r="C575" s="34">
        <f t="shared" ref="C575:S575" si="551">C569/C$566</f>
        <v>1.1741843101155773E-2</v>
      </c>
      <c r="D575" s="34">
        <f t="shared" si="551"/>
        <v>0</v>
      </c>
      <c r="E575" s="34">
        <f t="shared" si="551"/>
        <v>0</v>
      </c>
      <c r="F575" s="34">
        <f t="shared" si="551"/>
        <v>0</v>
      </c>
      <c r="G575" s="34">
        <f t="shared" si="551"/>
        <v>1.1417773789460628E-2</v>
      </c>
      <c r="H575" s="34">
        <f t="shared" si="551"/>
        <v>0.21969278138316423</v>
      </c>
      <c r="I575" s="34">
        <f t="shared" si="551"/>
        <v>0.36790641462356788</v>
      </c>
      <c r="J575" s="34">
        <f t="shared" si="551"/>
        <v>0.29911883451601279</v>
      </c>
      <c r="K575" s="34">
        <f t="shared" si="551"/>
        <v>0.26893427994343139</v>
      </c>
      <c r="L575" s="34">
        <f t="shared" si="551"/>
        <v>0.22957532115852741</v>
      </c>
      <c r="M575" s="34">
        <f t="shared" si="551"/>
        <v>0.19421163384165793</v>
      </c>
      <c r="N575" s="34">
        <f t="shared" si="551"/>
        <v>0.19646677041424432</v>
      </c>
      <c r="O575" s="34">
        <f t="shared" si="551"/>
        <v>0.19745138013209715</v>
      </c>
      <c r="P575" s="34">
        <f t="shared" si="551"/>
        <v>8.0897997385732348E-2</v>
      </c>
      <c r="Q575" s="34">
        <f t="shared" si="551"/>
        <v>8.5865772705096169E-2</v>
      </c>
      <c r="R575" s="34">
        <f t="shared" si="551"/>
        <v>5.7268450979542508E-2</v>
      </c>
      <c r="S575" s="34">
        <f t="shared" si="551"/>
        <v>6.1080369500111885E-2</v>
      </c>
    </row>
    <row r="576" spans="1:30" outlineLevel="1" x14ac:dyDescent="0.2">
      <c r="A576" s="39"/>
      <c r="B576" s="46" t="str">
        <f>B570</f>
        <v>Others</v>
      </c>
      <c r="C576" s="34">
        <f t="shared" ref="C576:S576" si="552">C570/C$566</f>
        <v>0.10401963792574415</v>
      </c>
      <c r="D576" s="34">
        <f t="shared" si="552"/>
        <v>5.585173501577291E-2</v>
      </c>
      <c r="E576" s="34">
        <f t="shared" si="552"/>
        <v>4.6130896418587829E-2</v>
      </c>
      <c r="F576" s="34">
        <f t="shared" si="552"/>
        <v>4.0315244047148154E-2</v>
      </c>
      <c r="G576" s="34">
        <f t="shared" si="552"/>
        <v>2.9160921301261512E-2</v>
      </c>
      <c r="H576" s="34">
        <f t="shared" si="552"/>
        <v>1.7006744860552304E-2</v>
      </c>
      <c r="I576" s="34">
        <f t="shared" si="552"/>
        <v>1.0077825372923484E-2</v>
      </c>
      <c r="J576" s="34">
        <f t="shared" si="552"/>
        <v>8.1935711370758006E-3</v>
      </c>
      <c r="K576" s="34">
        <f t="shared" si="552"/>
        <v>7.3667449175515726E-3</v>
      </c>
      <c r="L576" s="34">
        <f t="shared" si="552"/>
        <v>6.2886101046531083E-3</v>
      </c>
      <c r="M576" s="34">
        <f t="shared" si="552"/>
        <v>5.3199152106357594E-3</v>
      </c>
      <c r="N576" s="34">
        <f t="shared" si="552"/>
        <v>5.3816887260386614E-3</v>
      </c>
      <c r="O576" s="34">
        <f t="shared" si="552"/>
        <v>0.39397230292358021</v>
      </c>
      <c r="P576" s="34">
        <f t="shared" si="552"/>
        <v>0.16629548328431584</v>
      </c>
      <c r="Q576" s="34">
        <f t="shared" si="552"/>
        <v>0.16968252413548393</v>
      </c>
      <c r="R576" s="34">
        <f t="shared" si="552"/>
        <v>0.17412264864058088</v>
      </c>
      <c r="S576" s="34">
        <f t="shared" si="552"/>
        <v>0.18548532859672998</v>
      </c>
    </row>
    <row r="577" spans="1:19" outlineLevel="1" x14ac:dyDescent="0.2">
      <c r="A577" s="39"/>
      <c r="B577" s="46"/>
      <c r="C577" s="34"/>
      <c r="D577" s="34"/>
      <c r="E577" s="34"/>
      <c r="F577" s="34"/>
      <c r="G577" s="34"/>
      <c r="H577" s="34"/>
      <c r="I577" s="34"/>
      <c r="J577" s="34"/>
      <c r="K577" s="34"/>
      <c r="L577" s="34"/>
      <c r="M577" s="34"/>
      <c r="N577" s="34"/>
      <c r="O577" s="34"/>
      <c r="P577" s="34"/>
      <c r="Q577" s="34"/>
      <c r="R577" s="34"/>
      <c r="S577" s="34"/>
    </row>
    <row r="578" spans="1:19" outlineLevel="1" x14ac:dyDescent="0.2">
      <c r="A578" s="39"/>
      <c r="B578" s="46" t="s">
        <v>1909</v>
      </c>
      <c r="C578" s="34">
        <f>(C567+C568)/C587</f>
        <v>0.80699723695019043</v>
      </c>
      <c r="D578" s="34">
        <f t="shared" ref="D578:S578" si="553">(D567+D568)/D587</f>
        <v>0.87960677129254095</v>
      </c>
      <c r="E578" s="34">
        <f t="shared" si="553"/>
        <v>0.90144766146993327</v>
      </c>
      <c r="F578" s="34">
        <f t="shared" si="553"/>
        <v>0.87904533309179844</v>
      </c>
      <c r="G578" s="34">
        <f t="shared" si="553"/>
        <v>0.89854052502835591</v>
      </c>
      <c r="H578" s="34">
        <f t="shared" si="553"/>
        <v>0.7331503357678546</v>
      </c>
      <c r="I578" s="34">
        <f t="shared" si="553"/>
        <v>0.60670640409542675</v>
      </c>
      <c r="J578" s="34">
        <f t="shared" si="553"/>
        <v>0.67876236066948537</v>
      </c>
      <c r="K578" s="34">
        <f t="shared" si="553"/>
        <v>0.71059185236744438</v>
      </c>
      <c r="L578" s="34">
        <f t="shared" si="553"/>
        <v>0.7522906116730258</v>
      </c>
      <c r="M578" s="34">
        <f t="shared" si="553"/>
        <v>0.78994607850603937</v>
      </c>
      <c r="N578" s="34">
        <f t="shared" si="553"/>
        <v>0.78753941516623704</v>
      </c>
      <c r="O578" s="34">
        <f t="shared" si="553"/>
        <v>0.39715276165380647</v>
      </c>
      <c r="P578" s="34">
        <f t="shared" si="553"/>
        <v>0.7440941409015166</v>
      </c>
      <c r="Q578" s="34">
        <f t="shared" si="553"/>
        <v>0.73607833463525607</v>
      </c>
      <c r="R578" s="34">
        <f t="shared" si="553"/>
        <v>0.75973600438215971</v>
      </c>
      <c r="S578" s="34">
        <f t="shared" si="553"/>
        <v>0.74429062068477159</v>
      </c>
    </row>
    <row r="579" spans="1:19" outlineLevel="1" x14ac:dyDescent="0.2">
      <c r="A579" s="39"/>
      <c r="B579" s="46"/>
      <c r="C579" s="34"/>
      <c r="D579" s="34"/>
      <c r="E579" s="34"/>
      <c r="F579" s="34"/>
      <c r="G579" s="34"/>
      <c r="H579" s="34"/>
      <c r="I579" s="34"/>
      <c r="J579" s="34"/>
      <c r="K579" s="34"/>
      <c r="L579" s="34"/>
      <c r="M579" s="34"/>
      <c r="N579" s="34"/>
      <c r="O579" s="34"/>
      <c r="P579" s="34"/>
      <c r="Q579" s="34"/>
      <c r="R579" s="34"/>
      <c r="S579" s="34"/>
    </row>
    <row r="580" spans="1:19" s="48" customFormat="1" outlineLevel="1" x14ac:dyDescent="0.2">
      <c r="A580" s="48" t="s">
        <v>1836</v>
      </c>
    </row>
    <row r="581" spans="1:19" outlineLevel="1" x14ac:dyDescent="0.2">
      <c r="A581" s="39"/>
      <c r="B581" s="39" t="s">
        <v>1830</v>
      </c>
      <c r="C581" s="310">
        <f t="shared" ref="C581:S581" si="554">C545-C547+C566</f>
        <v>535.64</v>
      </c>
      <c r="D581" s="310">
        <f t="shared" si="554"/>
        <v>680.52</v>
      </c>
      <c r="E581" s="310">
        <f t="shared" si="554"/>
        <v>844.12</v>
      </c>
      <c r="F581" s="310">
        <f t="shared" si="554"/>
        <v>1104.05</v>
      </c>
      <c r="G581" s="310">
        <f t="shared" si="554"/>
        <v>1463.54</v>
      </c>
      <c r="H581" s="310">
        <f t="shared" si="554"/>
        <v>2448.12</v>
      </c>
      <c r="I581" s="310">
        <f t="shared" si="554"/>
        <v>4207.6200000000008</v>
      </c>
      <c r="J581" s="310">
        <f t="shared" si="554"/>
        <v>5151.42</v>
      </c>
      <c r="K581" s="310">
        <f t="shared" si="554"/>
        <v>5717.9800000000005</v>
      </c>
      <c r="L581" s="310">
        <f t="shared" si="554"/>
        <v>6680.5300000000007</v>
      </c>
      <c r="M581" s="310">
        <f t="shared" si="554"/>
        <v>7878.1200000000008</v>
      </c>
      <c r="N581" s="310">
        <f t="shared" si="554"/>
        <v>7788.88</v>
      </c>
      <c r="O581" s="310">
        <f t="shared" si="554"/>
        <v>7407.88</v>
      </c>
      <c r="P581" s="310">
        <f t="shared" si="554"/>
        <v>22786.27</v>
      </c>
      <c r="Q581" s="310">
        <f t="shared" si="554"/>
        <v>21890.7</v>
      </c>
      <c r="R581" s="310">
        <f t="shared" si="554"/>
        <v>21012.47</v>
      </c>
      <c r="S581" s="310">
        <f t="shared" si="554"/>
        <v>19770.099999999999</v>
      </c>
    </row>
    <row r="582" spans="1:19" outlineLevel="1" x14ac:dyDescent="0.2">
      <c r="A582" s="39"/>
      <c r="B582" s="46" t="str">
        <f>B545</f>
        <v>Total share capital and warrants</v>
      </c>
      <c r="C582" s="310">
        <f t="shared" ref="C582:S582" si="555">C545-C547</f>
        <v>46.790000000000006</v>
      </c>
      <c r="D582" s="310">
        <f t="shared" si="555"/>
        <v>46.519999999999996</v>
      </c>
      <c r="E582" s="310">
        <f t="shared" si="555"/>
        <v>46.39</v>
      </c>
      <c r="F582" s="310">
        <f t="shared" si="555"/>
        <v>92.77</v>
      </c>
      <c r="G582" s="310">
        <f t="shared" si="555"/>
        <v>92.86999999999999</v>
      </c>
      <c r="H582" s="310">
        <f t="shared" si="555"/>
        <v>96.699999999999989</v>
      </c>
      <c r="I582" s="310">
        <f t="shared" si="555"/>
        <v>103.55999999999999</v>
      </c>
      <c r="J582" s="310">
        <f t="shared" si="555"/>
        <v>103.55999999999999</v>
      </c>
      <c r="K582" s="310">
        <f t="shared" si="555"/>
        <v>103.55999999999999</v>
      </c>
      <c r="L582" s="310">
        <f t="shared" si="555"/>
        <v>103.55999999999999</v>
      </c>
      <c r="M582" s="310">
        <f t="shared" si="555"/>
        <v>103.55999999999999</v>
      </c>
      <c r="N582" s="310">
        <f t="shared" si="555"/>
        <v>103.55999999999999</v>
      </c>
      <c r="O582" s="310">
        <f t="shared" si="555"/>
        <v>207.11999999999998</v>
      </c>
      <c r="P582" s="310">
        <f t="shared" si="555"/>
        <v>263.70999999999998</v>
      </c>
      <c r="Q582" s="310">
        <f t="shared" si="555"/>
        <v>246.22</v>
      </c>
      <c r="R582" s="310">
        <f t="shared" si="555"/>
        <v>242.57</v>
      </c>
      <c r="S582" s="310">
        <f t="shared" si="555"/>
        <v>239.93</v>
      </c>
    </row>
    <row r="583" spans="1:19" outlineLevel="1" x14ac:dyDescent="0.2">
      <c r="A583" s="39"/>
      <c r="B583" s="46" t="str">
        <f t="shared" ref="B583:S583" si="556">B566</f>
        <v>Reserves</v>
      </c>
      <c r="C583" s="310">
        <f t="shared" si="556"/>
        <v>488.85</v>
      </c>
      <c r="D583" s="310">
        <f t="shared" si="556"/>
        <v>634</v>
      </c>
      <c r="E583" s="310">
        <f t="shared" si="556"/>
        <v>797.73</v>
      </c>
      <c r="F583" s="310">
        <f t="shared" si="556"/>
        <v>1011.28</v>
      </c>
      <c r="G583" s="310">
        <f t="shared" si="556"/>
        <v>1370.67</v>
      </c>
      <c r="H583" s="310">
        <f t="shared" si="556"/>
        <v>2351.42</v>
      </c>
      <c r="I583" s="310">
        <f t="shared" si="556"/>
        <v>4104.0600000000004</v>
      </c>
      <c r="J583" s="310">
        <f t="shared" si="556"/>
        <v>5047.8599999999997</v>
      </c>
      <c r="K583" s="310">
        <f t="shared" si="556"/>
        <v>5614.42</v>
      </c>
      <c r="L583" s="310">
        <f t="shared" si="556"/>
        <v>6576.97</v>
      </c>
      <c r="M583" s="310">
        <f t="shared" si="556"/>
        <v>7774.56</v>
      </c>
      <c r="N583" s="310">
        <f t="shared" si="556"/>
        <v>7685.32</v>
      </c>
      <c r="O583" s="310">
        <f t="shared" si="556"/>
        <v>7200.76</v>
      </c>
      <c r="P583" s="310">
        <f t="shared" si="556"/>
        <v>22522.560000000001</v>
      </c>
      <c r="Q583" s="310">
        <f t="shared" si="556"/>
        <v>21644.48</v>
      </c>
      <c r="R583" s="310">
        <f t="shared" si="556"/>
        <v>20769.900000000001</v>
      </c>
      <c r="S583" s="310">
        <f t="shared" si="556"/>
        <v>19530.169999999998</v>
      </c>
    </row>
    <row r="584" spans="1:19" outlineLevel="1" x14ac:dyDescent="0.2">
      <c r="A584" s="39"/>
      <c r="B584" s="46"/>
      <c r="C584" s="310"/>
      <c r="D584" s="310"/>
      <c r="E584" s="310"/>
      <c r="F584" s="310"/>
      <c r="G584" s="310"/>
      <c r="H584" s="310"/>
      <c r="I584" s="310"/>
      <c r="J584" s="310"/>
      <c r="K584" s="310"/>
      <c r="L584" s="310"/>
      <c r="M584" s="310"/>
      <c r="N584" s="310"/>
      <c r="O584" s="310"/>
      <c r="P584" s="310"/>
      <c r="Q584" s="310"/>
      <c r="R584" s="310"/>
      <c r="S584" s="310"/>
    </row>
    <row r="585" spans="1:19" s="48" customFormat="1" outlineLevel="1" x14ac:dyDescent="0.2">
      <c r="A585" s="48" t="s">
        <v>1831</v>
      </c>
    </row>
    <row r="586" spans="1:19" outlineLevel="1" x14ac:dyDescent="0.2">
      <c r="A586" s="39"/>
      <c r="B586" s="46" t="s">
        <v>1829</v>
      </c>
      <c r="C586" s="310">
        <f>'Ace-SBS'!B243</f>
        <v>654.23</v>
      </c>
      <c r="D586" s="310">
        <f>'Ace-SBS'!C243</f>
        <v>871.26</v>
      </c>
      <c r="E586" s="310">
        <f>'Ace-SBS'!D243</f>
        <v>1432.82</v>
      </c>
      <c r="F586" s="310">
        <f>'Ace-SBS'!E243</f>
        <v>3226.86</v>
      </c>
      <c r="G586" s="310">
        <f>'Ace-SBS'!F243</f>
        <v>3604.04</v>
      </c>
      <c r="H586" s="310">
        <f>'Ace-SBS'!G243</f>
        <v>4141.32</v>
      </c>
      <c r="I586" s="310">
        <f>'Ace-SBS'!H243</f>
        <v>5458.79</v>
      </c>
      <c r="J586" s="310">
        <f>'Ace-SBS'!I243</f>
        <v>6281.95</v>
      </c>
      <c r="K586" s="310">
        <f>'Ace-SBS'!J243</f>
        <v>6591.72</v>
      </c>
      <c r="L586" s="310">
        <f>'Ace-SBS'!K243</f>
        <v>7731.47</v>
      </c>
      <c r="M586" s="310">
        <f>'Ace-SBS'!L243</f>
        <v>9277.77</v>
      </c>
      <c r="N586" s="310">
        <f>'Ace-SBS'!M243</f>
        <v>9506.56</v>
      </c>
      <c r="O586" s="310">
        <f>'Ace-SBS'!N243</f>
        <v>14624.47</v>
      </c>
      <c r="P586" s="310">
        <f>'Ace-SBS'!O243</f>
        <v>38535</v>
      </c>
      <c r="Q586" s="310">
        <f>'Ace-SBS'!P243</f>
        <v>34604.21</v>
      </c>
      <c r="R586" s="310">
        <f>'Ace-SBS'!Q243</f>
        <v>34209.660000000003</v>
      </c>
      <c r="S586" s="310">
        <f>'Ace-SBS'!R243</f>
        <v>34262.269999999997</v>
      </c>
    </row>
    <row r="587" spans="1:19" outlineLevel="1" x14ac:dyDescent="0.2">
      <c r="A587" s="39"/>
      <c r="B587" s="46" t="str">
        <f t="shared" ref="B587:S587" si="557">B581</f>
        <v>Total shareholders funds excl preference capital</v>
      </c>
      <c r="C587" s="53">
        <f t="shared" si="557"/>
        <v>535.64</v>
      </c>
      <c r="D587" s="53">
        <f t="shared" si="557"/>
        <v>680.52</v>
      </c>
      <c r="E587" s="53">
        <f t="shared" si="557"/>
        <v>844.12</v>
      </c>
      <c r="F587" s="53">
        <f t="shared" si="557"/>
        <v>1104.05</v>
      </c>
      <c r="G587" s="53">
        <f t="shared" si="557"/>
        <v>1463.54</v>
      </c>
      <c r="H587" s="53">
        <f t="shared" si="557"/>
        <v>2448.12</v>
      </c>
      <c r="I587" s="53">
        <f t="shared" si="557"/>
        <v>4207.6200000000008</v>
      </c>
      <c r="J587" s="53">
        <f t="shared" si="557"/>
        <v>5151.42</v>
      </c>
      <c r="K587" s="53">
        <f t="shared" si="557"/>
        <v>5717.9800000000005</v>
      </c>
      <c r="L587" s="53">
        <f t="shared" si="557"/>
        <v>6680.5300000000007</v>
      </c>
      <c r="M587" s="53">
        <f t="shared" si="557"/>
        <v>7878.1200000000008</v>
      </c>
      <c r="N587" s="53">
        <f t="shared" si="557"/>
        <v>7788.88</v>
      </c>
      <c r="O587" s="53">
        <f t="shared" si="557"/>
        <v>7407.88</v>
      </c>
      <c r="P587" s="53">
        <f t="shared" si="557"/>
        <v>22786.27</v>
      </c>
      <c r="Q587" s="53">
        <f t="shared" si="557"/>
        <v>21890.7</v>
      </c>
      <c r="R587" s="53">
        <f t="shared" si="557"/>
        <v>21012.47</v>
      </c>
      <c r="S587" s="53">
        <f t="shared" si="557"/>
        <v>19770.099999999999</v>
      </c>
    </row>
    <row r="588" spans="1:19" outlineLevel="1" x14ac:dyDescent="0.2">
      <c r="A588" s="39"/>
      <c r="B588" s="46" t="s">
        <v>746</v>
      </c>
      <c r="C588" s="34">
        <f>C587/C586</f>
        <v>0.81873347293765186</v>
      </c>
      <c r="D588" s="34">
        <f t="shared" ref="D588:S588" si="558">D587/D586</f>
        <v>0.78107568349287237</v>
      </c>
      <c r="E588" s="34">
        <f t="shared" si="558"/>
        <v>0.58913192166496842</v>
      </c>
      <c r="F588" s="34">
        <f t="shared" si="558"/>
        <v>0.34214375584933959</v>
      </c>
      <c r="G588" s="34">
        <f t="shared" si="558"/>
        <v>0.40608317332770999</v>
      </c>
      <c r="H588" s="34">
        <f t="shared" si="558"/>
        <v>0.5911448523659123</v>
      </c>
      <c r="I588" s="34">
        <f t="shared" si="558"/>
        <v>0.77079719131895541</v>
      </c>
      <c r="J588" s="34">
        <f t="shared" si="558"/>
        <v>0.8200351801590271</v>
      </c>
      <c r="K588" s="34">
        <f t="shared" si="558"/>
        <v>0.86744886008507649</v>
      </c>
      <c r="L588" s="34">
        <f t="shared" si="558"/>
        <v>0.8640698340677776</v>
      </c>
      <c r="M588" s="34">
        <f t="shared" si="558"/>
        <v>0.84913939448811515</v>
      </c>
      <c r="N588" s="34">
        <f t="shared" si="558"/>
        <v>0.81931634576545043</v>
      </c>
      <c r="O588" s="34">
        <f t="shared" si="558"/>
        <v>0.50654006606735158</v>
      </c>
      <c r="P588" s="34">
        <f t="shared" si="558"/>
        <v>0.5913136110029843</v>
      </c>
      <c r="Q588" s="34">
        <f t="shared" si="558"/>
        <v>0.63260221805381489</v>
      </c>
      <c r="R588" s="34">
        <f t="shared" si="558"/>
        <v>0.61422621563616819</v>
      </c>
      <c r="S588" s="34">
        <f t="shared" si="558"/>
        <v>0.57702247982985366</v>
      </c>
    </row>
    <row r="589" spans="1:19" outlineLevel="1" x14ac:dyDescent="0.2">
      <c r="A589" s="39"/>
      <c r="B589" s="46" t="s">
        <v>954</v>
      </c>
      <c r="C589" s="310"/>
      <c r="D589" s="34">
        <f>D587/C587-1</f>
        <v>0.27048017325069074</v>
      </c>
      <c r="E589" s="34">
        <f t="shared" ref="E589:S589" si="559">E587/D587-1</f>
        <v>0.24040439663786528</v>
      </c>
      <c r="F589" s="34">
        <f t="shared" si="559"/>
        <v>0.30793015211107422</v>
      </c>
      <c r="G589" s="34">
        <f t="shared" si="559"/>
        <v>0.3256102531588243</v>
      </c>
      <c r="H589" s="34">
        <f t="shared" si="559"/>
        <v>0.67273870205119102</v>
      </c>
      <c r="I589" s="34">
        <f t="shared" si="559"/>
        <v>0.71871476888387864</v>
      </c>
      <c r="J589" s="34">
        <f t="shared" si="559"/>
        <v>0.22430732813324372</v>
      </c>
      <c r="K589" s="34">
        <f t="shared" si="559"/>
        <v>0.10998132553742468</v>
      </c>
      <c r="L589" s="34">
        <f t="shared" si="559"/>
        <v>0.16833741985806183</v>
      </c>
      <c r="M589" s="34">
        <f t="shared" si="559"/>
        <v>0.17926571694161986</v>
      </c>
      <c r="N589" s="34">
        <f t="shared" si="559"/>
        <v>-1.1327575614486829E-2</v>
      </c>
      <c r="O589" s="34">
        <f t="shared" si="559"/>
        <v>-4.8915890346237223E-2</v>
      </c>
      <c r="P589" s="34">
        <f t="shared" si="559"/>
        <v>2.0759502043769609</v>
      </c>
      <c r="Q589" s="34">
        <f t="shared" si="559"/>
        <v>-3.9303053988213099E-2</v>
      </c>
      <c r="R589" s="34">
        <f t="shared" si="559"/>
        <v>-4.0118863261567661E-2</v>
      </c>
      <c r="S589" s="34">
        <f t="shared" si="559"/>
        <v>-5.9125366984462246E-2</v>
      </c>
    </row>
    <row r="590" spans="1:19" outlineLevel="1" x14ac:dyDescent="0.2">
      <c r="A590" s="39"/>
      <c r="B590" s="46" t="s">
        <v>1896</v>
      </c>
      <c r="C590" s="34">
        <f t="shared" ref="C590:S590" si="560">C547/C586</f>
        <v>0</v>
      </c>
      <c r="D590" s="34">
        <f t="shared" si="560"/>
        <v>1.8019879255331359E-2</v>
      </c>
      <c r="E590" s="34">
        <f t="shared" si="560"/>
        <v>1.0782931561535992E-2</v>
      </c>
      <c r="F590" s="34">
        <f t="shared" si="560"/>
        <v>4.3385830187860639E-4</v>
      </c>
      <c r="G590" s="34">
        <f t="shared" si="560"/>
        <v>3.8845295834674421E-4</v>
      </c>
      <c r="H590" s="34">
        <f t="shared" si="560"/>
        <v>3.3081239797938826E-4</v>
      </c>
      <c r="I590" s="34">
        <f t="shared" si="560"/>
        <v>0</v>
      </c>
      <c r="J590" s="34">
        <f t="shared" si="560"/>
        <v>0</v>
      </c>
      <c r="K590" s="34">
        <f t="shared" si="560"/>
        <v>0</v>
      </c>
      <c r="L590" s="34">
        <f t="shared" si="560"/>
        <v>0</v>
      </c>
      <c r="M590" s="34">
        <f t="shared" si="560"/>
        <v>0</v>
      </c>
      <c r="N590" s="34">
        <f t="shared" si="560"/>
        <v>0</v>
      </c>
      <c r="O590" s="34">
        <f t="shared" si="560"/>
        <v>0</v>
      </c>
      <c r="P590" s="34">
        <f t="shared" si="560"/>
        <v>0</v>
      </c>
      <c r="Q590" s="34">
        <f t="shared" si="560"/>
        <v>0</v>
      </c>
      <c r="R590" s="34">
        <f t="shared" si="560"/>
        <v>0</v>
      </c>
      <c r="S590" s="34">
        <f t="shared" si="560"/>
        <v>0</v>
      </c>
    </row>
    <row r="591" spans="1:19" outlineLevel="1" x14ac:dyDescent="0.2">
      <c r="A591" s="39"/>
      <c r="B591" s="46" t="s">
        <v>1902</v>
      </c>
      <c r="C591" s="34">
        <f t="shared" ref="C591:S591" si="561">C555/C586</f>
        <v>0</v>
      </c>
      <c r="D591" s="34">
        <f t="shared" si="561"/>
        <v>0</v>
      </c>
      <c r="E591" s="34">
        <f t="shared" si="561"/>
        <v>0</v>
      </c>
      <c r="F591" s="34">
        <f t="shared" si="561"/>
        <v>0</v>
      </c>
      <c r="G591" s="34">
        <f t="shared" si="561"/>
        <v>0</v>
      </c>
      <c r="H591" s="34">
        <f t="shared" si="561"/>
        <v>0</v>
      </c>
      <c r="I591" s="34">
        <f t="shared" si="561"/>
        <v>0</v>
      </c>
      <c r="J591" s="34">
        <f t="shared" si="561"/>
        <v>0</v>
      </c>
      <c r="K591" s="34">
        <f t="shared" si="561"/>
        <v>0</v>
      </c>
      <c r="L591" s="34">
        <f t="shared" si="561"/>
        <v>0</v>
      </c>
      <c r="M591" s="34">
        <f t="shared" si="561"/>
        <v>0</v>
      </c>
      <c r="N591" s="34">
        <f t="shared" si="561"/>
        <v>0</v>
      </c>
      <c r="O591" s="34">
        <f t="shared" si="561"/>
        <v>0</v>
      </c>
      <c r="P591" s="34">
        <f t="shared" si="561"/>
        <v>0</v>
      </c>
      <c r="Q591" s="34">
        <f t="shared" si="561"/>
        <v>0</v>
      </c>
      <c r="R591" s="34">
        <f t="shared" si="561"/>
        <v>0</v>
      </c>
      <c r="S591" s="34">
        <f t="shared" si="561"/>
        <v>0</v>
      </c>
    </row>
    <row r="592" spans="1:19" outlineLevel="1" x14ac:dyDescent="0.2">
      <c r="A592" s="39"/>
      <c r="B592" s="46"/>
      <c r="C592" s="34"/>
      <c r="D592" s="34"/>
      <c r="E592" s="34"/>
      <c r="F592" s="34"/>
      <c r="G592" s="34"/>
      <c r="H592" s="34"/>
      <c r="I592" s="34"/>
      <c r="J592" s="34"/>
      <c r="K592" s="34"/>
      <c r="L592" s="34"/>
      <c r="M592" s="34"/>
      <c r="N592" s="34"/>
      <c r="O592" s="34"/>
      <c r="P592" s="34"/>
      <c r="Q592" s="34"/>
      <c r="R592" s="34"/>
      <c r="S592" s="34"/>
    </row>
    <row r="593" spans="1:30" outlineLevel="1" x14ac:dyDescent="0.2">
      <c r="A593" s="48" t="s">
        <v>837</v>
      </c>
      <c r="B593" s="48"/>
      <c r="C593" s="48"/>
      <c r="D593" s="48"/>
      <c r="E593" s="48"/>
      <c r="F593" s="48"/>
      <c r="G593" s="48"/>
      <c r="H593" s="48"/>
      <c r="I593" s="48"/>
      <c r="J593" s="48"/>
      <c r="K593" s="48"/>
      <c r="L593" s="48"/>
      <c r="M593" s="48"/>
      <c r="N593" s="48"/>
      <c r="O593" s="48"/>
      <c r="P593" s="48"/>
      <c r="Q593" s="48"/>
      <c r="R593" s="48"/>
      <c r="S593" s="48"/>
    </row>
    <row r="594" spans="1:30" outlineLevel="1" x14ac:dyDescent="0.2">
      <c r="A594" s="39"/>
      <c r="B594" s="46" t="s">
        <v>838</v>
      </c>
      <c r="C594" s="37">
        <f>'Ace-SP&amp;L'!B201+'Ace-SP&amp;L'!B202+'Ace-SP&amp;L'!B204</f>
        <v>23.53</v>
      </c>
      <c r="D594" s="37">
        <f>'Ace-SP&amp;L'!C201+'Ace-SP&amp;L'!C202+'Ace-SP&amp;L'!C204</f>
        <v>52.53</v>
      </c>
      <c r="E594" s="37">
        <f>'Ace-SP&amp;L'!D201+'Ace-SP&amp;L'!D202+'Ace-SP&amp;L'!D204</f>
        <v>68.17</v>
      </c>
      <c r="F594" s="37">
        <f>'Ace-SP&amp;L'!E201+'Ace-SP&amp;L'!E202+'Ace-SP&amp;L'!E204</f>
        <v>79.47999999999999</v>
      </c>
      <c r="G594" s="37">
        <f>'Ace-SP&amp;L'!F201+'Ace-SP&amp;L'!F202+'Ace-SP&amp;L'!F204</f>
        <v>116.66</v>
      </c>
      <c r="H594" s="37">
        <f>'Ace-SP&amp;L'!G201+'Ace-SP&amp;L'!G202+'Ace-SP&amp;L'!G204</f>
        <v>148.26000000000002</v>
      </c>
      <c r="I594" s="37">
        <f>'Ace-SP&amp;L'!H201+'Ace-SP&amp;L'!H202+'Ace-SP&amp;L'!H204</f>
        <v>254.67000000000002</v>
      </c>
      <c r="J594" s="37">
        <f>'Ace-SP&amp;L'!I201+'Ace-SP&amp;L'!I202+'Ace-SP&amp;L'!I204</f>
        <v>333.19</v>
      </c>
      <c r="K594" s="37">
        <f>'Ace-SP&amp;L'!J201+'Ace-SP&amp;L'!J202+'Ace-SP&amp;L'!J204</f>
        <v>332.09000000000003</v>
      </c>
      <c r="L594" s="37">
        <f>'Ace-SP&amp;L'!K201+'Ace-SP&amp;L'!K202+'Ace-SP&amp;L'!K204</f>
        <v>421.25</v>
      </c>
      <c r="M594" s="37">
        <f>'Ace-SP&amp;L'!L201+'Ace-SP&amp;L'!L202+'Ace-SP&amp;L'!L204</f>
        <v>511.52</v>
      </c>
      <c r="N594" s="37">
        <f>'Ace-SP&amp;L'!M201+'Ace-SP&amp;L'!M202+'Ace-SP&amp;L'!M204</f>
        <v>605.79</v>
      </c>
      <c r="O594" s="37">
        <f>'Ace-SP&amp;L'!N201+'Ace-SP&amp;L'!N202+'Ace-SP&amp;L'!N204</f>
        <v>363.47</v>
      </c>
      <c r="P594" s="37">
        <f>'Ace-SP&amp;L'!O201+'Ace-SP&amp;L'!O202+'Ace-SP&amp;L'!O204</f>
        <v>868.92000000000007</v>
      </c>
      <c r="Q594" s="37">
        <f>'Ace-SP&amp;L'!P201+'Ace-SP&amp;L'!P202+'Ace-SP&amp;L'!P204</f>
        <v>0</v>
      </c>
      <c r="R594" s="37">
        <f>'Ace-SP&amp;L'!Q201+'Ace-SP&amp;L'!Q202+'Ace-SP&amp;L'!Q204</f>
        <v>0</v>
      </c>
      <c r="S594" s="37">
        <f>'Ace-SP&amp;L'!R201+'Ace-SP&amp;L'!R202+'Ace-SP&amp;L'!R204</f>
        <v>0</v>
      </c>
    </row>
    <row r="595" spans="1:30" outlineLevel="1" x14ac:dyDescent="0.2">
      <c r="A595" s="39"/>
      <c r="B595" s="52" t="str">
        <f t="shared" ref="B595:S595" si="562">B459</f>
        <v>Profit for controlling shareholders plus share of profit from associate and JV after preference dividend</v>
      </c>
      <c r="C595" s="53">
        <f t="shared" si="562"/>
        <v>167.29</v>
      </c>
      <c r="D595" s="53">
        <f t="shared" si="562"/>
        <v>231.02</v>
      </c>
      <c r="E595" s="53">
        <f t="shared" si="562"/>
        <v>258.43</v>
      </c>
      <c r="F595" s="53">
        <f t="shared" si="562"/>
        <v>305.63</v>
      </c>
      <c r="G595" s="53">
        <f t="shared" si="562"/>
        <v>461.21000000000004</v>
      </c>
      <c r="H595" s="53">
        <f t="shared" si="562"/>
        <v>628.84999999999991</v>
      </c>
      <c r="I595" s="53">
        <f t="shared" si="562"/>
        <v>1013.99</v>
      </c>
      <c r="J595" s="53">
        <f t="shared" si="562"/>
        <v>1265.29</v>
      </c>
      <c r="K595" s="53">
        <f t="shared" si="562"/>
        <v>898.65</v>
      </c>
      <c r="L595" s="53">
        <f t="shared" si="562"/>
        <v>1383.8</v>
      </c>
      <c r="M595" s="53">
        <f t="shared" si="562"/>
        <v>1697.4900000000002</v>
      </c>
      <c r="N595" s="53">
        <f t="shared" si="562"/>
        <v>516.54999999999995</v>
      </c>
      <c r="O595" s="53">
        <f t="shared" si="562"/>
        <v>-2828.52</v>
      </c>
      <c r="P595" s="53">
        <f t="shared" si="562"/>
        <v>-1474.13</v>
      </c>
      <c r="Q595" s="53">
        <f t="shared" si="562"/>
        <v>-1087.51</v>
      </c>
      <c r="R595" s="53">
        <f t="shared" si="562"/>
        <v>-22.84</v>
      </c>
      <c r="S595" s="53">
        <f t="shared" si="562"/>
        <v>-494.59</v>
      </c>
    </row>
    <row r="596" spans="1:30" outlineLevel="1" x14ac:dyDescent="0.2">
      <c r="A596" s="39"/>
      <c r="B596" s="46" t="s">
        <v>839</v>
      </c>
      <c r="C596" s="34">
        <f>C594/C595</f>
        <v>0.14065395421124993</v>
      </c>
      <c r="D596" s="34">
        <f t="shared" ref="D596:S596" si="563">D594/D595</f>
        <v>0.22738291057051338</v>
      </c>
      <c r="E596" s="34">
        <f t="shared" si="563"/>
        <v>0.2637851642611152</v>
      </c>
      <c r="F596" s="34">
        <f t="shared" si="563"/>
        <v>0.26005300526780745</v>
      </c>
      <c r="G596" s="34">
        <f t="shared" si="563"/>
        <v>0.25294334468029744</v>
      </c>
      <c r="H596" s="34">
        <f t="shared" si="563"/>
        <v>0.23576369563488914</v>
      </c>
      <c r="I596" s="34">
        <f t="shared" si="563"/>
        <v>0.25115632304066116</v>
      </c>
      <c r="J596" s="34">
        <f t="shared" si="563"/>
        <v>0.26333093599095858</v>
      </c>
      <c r="K596" s="34">
        <f t="shared" si="563"/>
        <v>0.36954320369443056</v>
      </c>
      <c r="L596" s="34">
        <f t="shared" si="563"/>
        <v>0.30441537794478973</v>
      </c>
      <c r="M596" s="34">
        <f t="shared" si="563"/>
        <v>0.3013390358706089</v>
      </c>
      <c r="N596" s="34">
        <f t="shared" si="563"/>
        <v>1.1727615913270739</v>
      </c>
      <c r="O596" s="34">
        <f t="shared" si="563"/>
        <v>-0.12850183134642854</v>
      </c>
      <c r="P596" s="34">
        <f t="shared" si="563"/>
        <v>-0.58944597830584822</v>
      </c>
      <c r="Q596" s="34">
        <f t="shared" si="563"/>
        <v>0</v>
      </c>
      <c r="R596" s="34">
        <f t="shared" si="563"/>
        <v>0</v>
      </c>
      <c r="S596" s="34">
        <f t="shared" si="563"/>
        <v>0</v>
      </c>
      <c r="Y596" s="43">
        <f>AVERAGE(D596:S596)</f>
        <v>0.19903292366442929</v>
      </c>
      <c r="Z596" s="43">
        <f>MEDIAN(D596:S596)</f>
        <v>0.2520498338604793</v>
      </c>
      <c r="AA596" s="43">
        <f>STDEV(D596:S596)</f>
        <v>0.35274543945291609</v>
      </c>
      <c r="AB596" s="413">
        <f>AA596/Y596</f>
        <v>1.7722969293645459</v>
      </c>
      <c r="AC596" s="43">
        <f>MAX(D596:S596)</f>
        <v>1.1727615913270739</v>
      </c>
      <c r="AD596" s="43">
        <f>MIN(D596:S596)</f>
        <v>-0.58944597830584822</v>
      </c>
    </row>
    <row r="597" spans="1:30" outlineLevel="1" x14ac:dyDescent="0.2">
      <c r="A597" s="39"/>
      <c r="B597" s="46"/>
      <c r="C597" s="34"/>
      <c r="D597" s="34"/>
      <c r="E597" s="34"/>
      <c r="F597" s="34"/>
      <c r="G597" s="34"/>
      <c r="H597" s="34"/>
      <c r="I597" s="34"/>
      <c r="J597" s="34"/>
      <c r="K597" s="34"/>
      <c r="L597" s="34"/>
      <c r="M597" s="34"/>
      <c r="N597" s="34"/>
      <c r="O597" s="34"/>
      <c r="P597" s="34"/>
      <c r="Q597" s="34"/>
      <c r="R597" s="34"/>
      <c r="S597" s="34"/>
    </row>
    <row r="598" spans="1:30" outlineLevel="1" x14ac:dyDescent="0.2">
      <c r="A598" s="48" t="s">
        <v>837</v>
      </c>
      <c r="B598" s="48"/>
      <c r="C598" s="48"/>
      <c r="D598" s="48"/>
      <c r="E598" s="48"/>
      <c r="F598" s="48"/>
      <c r="G598" s="48"/>
      <c r="H598" s="48"/>
      <c r="I598" s="48"/>
      <c r="J598" s="48"/>
      <c r="K598" s="48"/>
      <c r="L598" s="48"/>
      <c r="M598" s="48"/>
      <c r="N598" s="48"/>
      <c r="O598" s="48"/>
      <c r="P598" s="48"/>
      <c r="Q598" s="48"/>
      <c r="R598" s="48"/>
      <c r="S598" s="48"/>
    </row>
    <row r="599" spans="1:30" outlineLevel="1" x14ac:dyDescent="0.2">
      <c r="A599" s="39"/>
      <c r="B599" s="46" t="s">
        <v>1820</v>
      </c>
      <c r="C599" s="37">
        <f>'Ace-SP&amp;L'!B201+'Ace-SP&amp;L'!B202</f>
        <v>23.39</v>
      </c>
      <c r="D599" s="37">
        <f>'Ace-SP&amp;L'!C201+'Ace-SP&amp;L'!C202</f>
        <v>46.52</v>
      </c>
      <c r="E599" s="37">
        <f>'Ace-SP&amp;L'!D201+'Ace-SP&amp;L'!D202</f>
        <v>60.29</v>
      </c>
      <c r="F599" s="37">
        <f>'Ace-SP&amp;L'!E201+'Ace-SP&amp;L'!E202</f>
        <v>69.569999999999993</v>
      </c>
      <c r="G599" s="37">
        <f>'Ace-SP&amp;L'!F201+'Ace-SP&amp;L'!F202</f>
        <v>102.3</v>
      </c>
      <c r="H599" s="37">
        <f>'Ace-SP&amp;L'!G201+'Ace-SP&amp;L'!G202</f>
        <v>130.01000000000002</v>
      </c>
      <c r="I599" s="37">
        <f>'Ace-SP&amp;L'!H201+'Ace-SP&amp;L'!H202</f>
        <v>217.47</v>
      </c>
      <c r="J599" s="37">
        <f>'Ace-SP&amp;L'!I201+'Ace-SP&amp;L'!I202</f>
        <v>284.79000000000002</v>
      </c>
      <c r="K599" s="37">
        <f>'Ace-SP&amp;L'!J201+'Ace-SP&amp;L'!J202</f>
        <v>284.79000000000002</v>
      </c>
      <c r="L599" s="37">
        <f>'Ace-SP&amp;L'!K201+'Ace-SP&amp;L'!K202</f>
        <v>362.45</v>
      </c>
      <c r="M599" s="37">
        <f>'Ace-SP&amp;L'!L201+'Ace-SP&amp;L'!L202</f>
        <v>440.12</v>
      </c>
      <c r="N599" s="37">
        <f>'Ace-SP&amp;L'!M201+'Ace-SP&amp;L'!M202</f>
        <v>517.79</v>
      </c>
      <c r="O599" s="37">
        <f>'Ace-SP&amp;L'!N201+'Ace-SP&amp;L'!N202</f>
        <v>310.67</v>
      </c>
      <c r="P599" s="37">
        <f>'Ace-SP&amp;L'!O201+'Ace-SP&amp;L'!O202</f>
        <v>721.95</v>
      </c>
      <c r="Q599" s="37">
        <f>'Ace-SP&amp;L'!P201+'Ace-SP&amp;L'!P202</f>
        <v>0</v>
      </c>
      <c r="R599" s="37">
        <f>'Ace-SP&amp;L'!Q201+'Ace-SP&amp;L'!Q202</f>
        <v>0</v>
      </c>
      <c r="S599" s="37">
        <f>'Ace-SP&amp;L'!R201+'Ace-SP&amp;L'!R202</f>
        <v>0</v>
      </c>
    </row>
    <row r="600" spans="1:30" outlineLevel="1" x14ac:dyDescent="0.2">
      <c r="A600" s="39"/>
      <c r="B600" s="52" t="str">
        <f t="shared" ref="B600:S600" si="564">B464</f>
        <v>Consolidated PAT plus share of profit from associate and JV after preference dividends</v>
      </c>
      <c r="C600" s="53">
        <f t="shared" si="564"/>
        <v>167.29</v>
      </c>
      <c r="D600" s="53">
        <f t="shared" si="564"/>
        <v>231.02</v>
      </c>
      <c r="E600" s="53">
        <f t="shared" si="564"/>
        <v>258.43</v>
      </c>
      <c r="F600" s="53">
        <f t="shared" si="564"/>
        <v>305.63</v>
      </c>
      <c r="G600" s="53">
        <f t="shared" si="564"/>
        <v>461.21000000000004</v>
      </c>
      <c r="H600" s="53">
        <f t="shared" si="564"/>
        <v>628.84999999999991</v>
      </c>
      <c r="I600" s="53">
        <f t="shared" si="564"/>
        <v>1013.99</v>
      </c>
      <c r="J600" s="53">
        <f t="shared" si="564"/>
        <v>1265.29</v>
      </c>
      <c r="K600" s="53">
        <f t="shared" si="564"/>
        <v>898.65</v>
      </c>
      <c r="L600" s="53">
        <f t="shared" si="564"/>
        <v>1383.8</v>
      </c>
      <c r="M600" s="53">
        <f t="shared" si="564"/>
        <v>1697.4900000000002</v>
      </c>
      <c r="N600" s="53">
        <f t="shared" si="564"/>
        <v>516.54999999999995</v>
      </c>
      <c r="O600" s="53">
        <f t="shared" si="564"/>
        <v>-2828.52</v>
      </c>
      <c r="P600" s="53">
        <f t="shared" si="564"/>
        <v>-1474.13</v>
      </c>
      <c r="Q600" s="53">
        <f t="shared" si="564"/>
        <v>-1087.51</v>
      </c>
      <c r="R600" s="53">
        <f t="shared" si="564"/>
        <v>-22.84</v>
      </c>
      <c r="S600" s="53">
        <f t="shared" si="564"/>
        <v>-494.59</v>
      </c>
    </row>
    <row r="601" spans="1:30" outlineLevel="1" x14ac:dyDescent="0.2">
      <c r="A601" s="39"/>
      <c r="B601" s="46" t="s">
        <v>839</v>
      </c>
      <c r="C601" s="34">
        <f>C599/C600</f>
        <v>0.13981708410544563</v>
      </c>
      <c r="D601" s="34">
        <f t="shared" ref="D601:S601" si="565">D599/D600</f>
        <v>0.2013678469396589</v>
      </c>
      <c r="E601" s="34">
        <f t="shared" si="565"/>
        <v>0.23329334829547652</v>
      </c>
      <c r="F601" s="34">
        <f t="shared" si="565"/>
        <v>0.22762817786212083</v>
      </c>
      <c r="G601" s="34">
        <f t="shared" si="565"/>
        <v>0.22180785325556684</v>
      </c>
      <c r="H601" s="34">
        <f t="shared" si="565"/>
        <v>0.20674246640693336</v>
      </c>
      <c r="I601" s="34">
        <f t="shared" si="565"/>
        <v>0.21446957070582551</v>
      </c>
      <c r="J601" s="34">
        <f t="shared" si="565"/>
        <v>0.22507883568193854</v>
      </c>
      <c r="K601" s="34">
        <f t="shared" si="565"/>
        <v>0.3169086963779002</v>
      </c>
      <c r="L601" s="34">
        <f t="shared" si="565"/>
        <v>0.26192368839427665</v>
      </c>
      <c r="M601" s="34">
        <f t="shared" si="565"/>
        <v>0.25927693241197292</v>
      </c>
      <c r="N601" s="34">
        <f t="shared" si="565"/>
        <v>1.0024005420578841</v>
      </c>
      <c r="O601" s="34">
        <f t="shared" si="565"/>
        <v>-0.10983482527965155</v>
      </c>
      <c r="P601" s="34">
        <f t="shared" si="565"/>
        <v>-0.48974649454254371</v>
      </c>
      <c r="Q601" s="34">
        <f t="shared" si="565"/>
        <v>0</v>
      </c>
      <c r="R601" s="34">
        <f t="shared" si="565"/>
        <v>0</v>
      </c>
      <c r="S601" s="34">
        <f t="shared" si="565"/>
        <v>0</v>
      </c>
      <c r="Y601" s="43">
        <f>AVERAGE(D601:S601)</f>
        <v>0.17320728991045994</v>
      </c>
      <c r="Z601" s="43">
        <f>MEDIAN(D601:S601)</f>
        <v>0.21813871198069618</v>
      </c>
      <c r="AA601" s="43">
        <f>STDEV(D601:S601)</f>
        <v>0.29981748023324784</v>
      </c>
      <c r="AB601" s="413">
        <f>AA601/Y601</f>
        <v>1.730974951390553</v>
      </c>
      <c r="AC601" s="43">
        <f>MAX(D601:S601)</f>
        <v>1.0024005420578841</v>
      </c>
      <c r="AD601" s="43">
        <f>MIN(D601:S601)</f>
        <v>-0.48974649454254371</v>
      </c>
    </row>
    <row r="602" spans="1:30" outlineLevel="1" x14ac:dyDescent="0.2">
      <c r="A602" s="39"/>
      <c r="B602" s="46"/>
      <c r="C602" s="34"/>
      <c r="D602" s="34"/>
      <c r="E602" s="34"/>
      <c r="F602" s="34"/>
      <c r="G602" s="34"/>
      <c r="H602" s="34"/>
      <c r="I602" s="34"/>
      <c r="J602" s="34"/>
      <c r="K602" s="34"/>
      <c r="L602" s="34"/>
      <c r="M602" s="34"/>
      <c r="N602" s="34"/>
      <c r="O602" s="34"/>
      <c r="P602" s="34"/>
      <c r="Q602" s="34"/>
      <c r="R602" s="34"/>
      <c r="S602" s="34"/>
    </row>
    <row r="603" spans="1:30" outlineLevel="1" x14ac:dyDescent="0.2">
      <c r="A603" s="48" t="s">
        <v>1915</v>
      </c>
      <c r="B603" s="48"/>
      <c r="C603" s="48"/>
      <c r="D603" s="48"/>
      <c r="E603" s="48"/>
      <c r="F603" s="48"/>
      <c r="G603" s="48"/>
      <c r="H603" s="48"/>
      <c r="I603" s="48"/>
      <c r="J603" s="48"/>
      <c r="K603" s="48"/>
      <c r="L603" s="48"/>
      <c r="M603" s="48"/>
      <c r="N603" s="48"/>
      <c r="O603" s="48"/>
      <c r="P603" s="48"/>
      <c r="Q603" s="48"/>
      <c r="R603" s="48"/>
      <c r="S603" s="48"/>
    </row>
    <row r="604" spans="1:30" outlineLevel="1" x14ac:dyDescent="0.2">
      <c r="A604" s="39"/>
      <c r="B604" s="46" t="str">
        <f>B$1084</f>
        <v>FCFE</v>
      </c>
      <c r="C604" s="53">
        <f t="shared" ref="C604:S604" si="566">C$1084</f>
        <v>0</v>
      </c>
      <c r="D604" s="53">
        <f t="shared" si="566"/>
        <v>92.45</v>
      </c>
      <c r="E604" s="53">
        <f t="shared" si="566"/>
        <v>511.85</v>
      </c>
      <c r="F604" s="53">
        <f t="shared" si="566"/>
        <v>1628.9199999999998</v>
      </c>
      <c r="G604" s="53">
        <f t="shared" si="566"/>
        <v>202.34</v>
      </c>
      <c r="H604" s="53">
        <f t="shared" si="566"/>
        <v>340.03</v>
      </c>
      <c r="I604" s="53">
        <f t="shared" si="566"/>
        <v>627.32000000000005</v>
      </c>
      <c r="J604" s="53">
        <f t="shared" si="566"/>
        <v>1094.3</v>
      </c>
      <c r="K604" s="53">
        <f t="shared" si="566"/>
        <v>666.93000000000006</v>
      </c>
      <c r="L604" s="53">
        <f t="shared" si="566"/>
        <v>1123.44</v>
      </c>
      <c r="M604" s="53">
        <f t="shared" si="566"/>
        <v>1088.1099999999999</v>
      </c>
      <c r="N604" s="53">
        <f t="shared" si="566"/>
        <v>-111.73000000000002</v>
      </c>
      <c r="O604" s="53">
        <f t="shared" si="566"/>
        <v>-384.02000000000049</v>
      </c>
      <c r="P604" s="53">
        <f t="shared" si="566"/>
        <v>-3160.9500000000003</v>
      </c>
      <c r="Q604" s="53">
        <f t="shared" si="566"/>
        <v>-3218.04</v>
      </c>
      <c r="R604" s="53">
        <f t="shared" si="566"/>
        <v>-2518.0399999999995</v>
      </c>
      <c r="S604" s="53">
        <f t="shared" si="566"/>
        <v>-1241.6499999999999</v>
      </c>
      <c r="T604" s="62"/>
    </row>
    <row r="605" spans="1:30" outlineLevel="1" x14ac:dyDescent="0.2">
      <c r="A605" s="39"/>
      <c r="B605" s="46" t="s">
        <v>918</v>
      </c>
      <c r="D605" s="37">
        <f>'Ace-SCFS'!C70+'Ace-SCFS'!C76</f>
        <v>-23.29</v>
      </c>
      <c r="E605" s="37">
        <f>'Ace-SCFS'!D70+'Ace-SCFS'!D76</f>
        <v>-47.230000000000004</v>
      </c>
      <c r="F605" s="37">
        <f>'Ace-SCFS'!E70+'Ace-SCFS'!E76</f>
        <v>-62.47</v>
      </c>
      <c r="G605" s="37">
        <f>'Ace-SCFS'!F70+'Ace-SCFS'!F76</f>
        <v>-79.3</v>
      </c>
      <c r="H605" s="37">
        <f>'Ace-SCFS'!G70+'Ace-SCFS'!G76</f>
        <v>-262.87</v>
      </c>
      <c r="I605" s="37">
        <f>'Ace-SCFS'!H70+'Ace-SCFS'!H76</f>
        <v>-1.8</v>
      </c>
      <c r="J605" s="37">
        <f>'Ace-SCFS'!I70+'Ace-SCFS'!I76</f>
        <v>-242.22</v>
      </c>
      <c r="K605" s="37">
        <f>'Ace-SCFS'!J70+'Ace-SCFS'!J76</f>
        <v>-332.78999999999996</v>
      </c>
      <c r="L605" s="37">
        <f>'Ace-SCFS'!K70+'Ace-SCFS'!K76</f>
        <v>-332.03000000000003</v>
      </c>
      <c r="M605" s="37">
        <f>'Ace-SCFS'!L70+'Ace-SCFS'!L76</f>
        <v>-409.55</v>
      </c>
      <c r="N605" s="37">
        <f>'Ace-SCFS'!M70+'Ace-SCFS'!M76</f>
        <v>-511.52</v>
      </c>
      <c r="O605" s="37">
        <f>'Ace-SCFS'!N70+'Ace-SCFS'!N76</f>
        <v>-605.54</v>
      </c>
      <c r="P605" s="37">
        <f>'Ace-SCFS'!O70+'Ace-SCFS'!O76</f>
        <v>-363.28000000000003</v>
      </c>
      <c r="Q605" s="37">
        <f>'Ace-SCFS'!P70+'Ace-SCFS'!P76</f>
        <v>-868.65</v>
      </c>
      <c r="R605" s="37">
        <f>'Ace-SCFS'!Q70+'Ace-SCFS'!Q76</f>
        <v>-247.39</v>
      </c>
      <c r="S605" s="37">
        <f>'Ace-SCFS'!R70+'Ace-SCFS'!R76</f>
        <v>-798.48</v>
      </c>
      <c r="T605" s="62">
        <f>'Ace-SCFS'!S70+'Ace-SCFS'!S76</f>
        <v>0</v>
      </c>
    </row>
    <row r="606" spans="1:30" outlineLevel="1" x14ac:dyDescent="0.2">
      <c r="A606" s="39"/>
      <c r="B606" s="46" t="s">
        <v>736</v>
      </c>
      <c r="C606" s="34"/>
      <c r="D606" s="36">
        <f>D604/-D605</f>
        <v>3.9695148132245603</v>
      </c>
      <c r="E606" s="36">
        <f t="shared" ref="E606:S606" si="567">E604/-E605</f>
        <v>10.837391488460725</v>
      </c>
      <c r="F606" s="36">
        <f t="shared" si="567"/>
        <v>26.075236113334398</v>
      </c>
      <c r="G606" s="36">
        <f t="shared" si="567"/>
        <v>2.5515762925598993</v>
      </c>
      <c r="H606" s="36">
        <f t="shared" si="567"/>
        <v>1.2935291208582187</v>
      </c>
      <c r="I606" s="36">
        <f t="shared" si="567"/>
        <v>348.51111111111112</v>
      </c>
      <c r="J606" s="36">
        <f t="shared" si="567"/>
        <v>4.517793741226984</v>
      </c>
      <c r="K606" s="36">
        <f t="shared" si="567"/>
        <v>2.0040566122780135</v>
      </c>
      <c r="L606" s="36">
        <f t="shared" si="567"/>
        <v>3.383549679245851</v>
      </c>
      <c r="M606" s="36">
        <f t="shared" si="567"/>
        <v>2.6568428763276764</v>
      </c>
      <c r="N606" s="36">
        <f t="shared" si="567"/>
        <v>-0.21842743196746955</v>
      </c>
      <c r="O606" s="36">
        <f t="shared" si="567"/>
        <v>-0.6341777586947196</v>
      </c>
      <c r="P606" s="36">
        <f t="shared" si="567"/>
        <v>-8.7011396168244879</v>
      </c>
      <c r="Q606" s="36">
        <f t="shared" si="567"/>
        <v>-3.7046451390088069</v>
      </c>
      <c r="R606" s="36">
        <f t="shared" si="567"/>
        <v>-10.178422733336026</v>
      </c>
      <c r="S606" s="36">
        <f t="shared" si="567"/>
        <v>-1.5550170323614867</v>
      </c>
      <c r="Y606" s="413">
        <f>AVERAGE(D606:S606)</f>
        <v>23.800548258527151</v>
      </c>
      <c r="Z606" s="413">
        <f>MEDIAN(D606:S606)</f>
        <v>2.2778164524189561</v>
      </c>
      <c r="AA606" s="413">
        <f>STDEV(D606:S606)</f>
        <v>86.969987628019496</v>
      </c>
      <c r="AB606" s="413">
        <f>AA606/Y606</f>
        <v>3.6541169843371271</v>
      </c>
      <c r="AC606" s="413">
        <f>MAX(D606:S606)</f>
        <v>348.51111111111112</v>
      </c>
      <c r="AD606" s="413">
        <f>MIN(D606:S606)</f>
        <v>-10.178422733336026</v>
      </c>
    </row>
    <row r="607" spans="1:30" outlineLevel="1" x14ac:dyDescent="0.2">
      <c r="A607" s="39"/>
      <c r="B607" s="46"/>
      <c r="C607" s="34"/>
      <c r="D607" s="34"/>
      <c r="E607" s="34"/>
      <c r="F607" s="34"/>
      <c r="G607" s="34"/>
      <c r="H607" s="34"/>
      <c r="I607" s="34"/>
      <c r="J607" s="34"/>
      <c r="K607" s="34"/>
      <c r="L607" s="34"/>
      <c r="M607" s="34"/>
      <c r="N607" s="34"/>
      <c r="O607" s="34"/>
      <c r="P607" s="34"/>
      <c r="Q607" s="34"/>
      <c r="R607" s="34"/>
      <c r="S607" s="34"/>
    </row>
    <row r="608" spans="1:30" outlineLevel="1" x14ac:dyDescent="0.2">
      <c r="A608" s="48" t="s">
        <v>1674</v>
      </c>
      <c r="B608" s="48"/>
      <c r="C608" s="48"/>
      <c r="D608" s="48"/>
      <c r="E608" s="48"/>
      <c r="F608" s="48"/>
      <c r="G608" s="48"/>
      <c r="H608" s="48"/>
      <c r="I608" s="48"/>
      <c r="J608" s="48"/>
      <c r="K608" s="48"/>
      <c r="L608" s="48"/>
      <c r="M608" s="48"/>
      <c r="N608" s="48"/>
      <c r="O608" s="48"/>
      <c r="P608" s="48"/>
      <c r="Q608" s="48"/>
      <c r="R608" s="48"/>
      <c r="S608" s="48"/>
    </row>
    <row r="609" spans="1:30" outlineLevel="1" x14ac:dyDescent="0.2">
      <c r="A609" s="39"/>
      <c r="B609" s="52" t="str">
        <f>B$48</f>
        <v>Total Assets</v>
      </c>
      <c r="C609" s="53">
        <f t="shared" ref="C609:S609" si="568">C$48</f>
        <v>654.23</v>
      </c>
      <c r="D609" s="53">
        <f t="shared" si="568"/>
        <v>871.26</v>
      </c>
      <c r="E609" s="53">
        <f t="shared" si="568"/>
        <v>1432.82</v>
      </c>
      <c r="F609" s="53">
        <f t="shared" si="568"/>
        <v>3226.86</v>
      </c>
      <c r="G609" s="53">
        <f t="shared" si="568"/>
        <v>3604.04</v>
      </c>
      <c r="H609" s="53">
        <f t="shared" si="568"/>
        <v>4141.32</v>
      </c>
      <c r="I609" s="53">
        <f t="shared" si="568"/>
        <v>5458.79</v>
      </c>
      <c r="J609" s="53">
        <f t="shared" si="568"/>
        <v>6281.95</v>
      </c>
      <c r="K609" s="53">
        <f t="shared" si="568"/>
        <v>6591.72</v>
      </c>
      <c r="L609" s="53">
        <f t="shared" si="568"/>
        <v>7731.47</v>
      </c>
      <c r="M609" s="53">
        <f t="shared" si="568"/>
        <v>9277.77</v>
      </c>
      <c r="N609" s="53">
        <f t="shared" si="568"/>
        <v>9506.56</v>
      </c>
      <c r="O609" s="53">
        <f t="shared" si="568"/>
        <v>14624.47</v>
      </c>
      <c r="P609" s="53">
        <f t="shared" si="568"/>
        <v>38535</v>
      </c>
      <c r="Q609" s="53">
        <f t="shared" si="568"/>
        <v>34604.21</v>
      </c>
      <c r="R609" s="53">
        <f t="shared" si="568"/>
        <v>34209.660000000003</v>
      </c>
      <c r="S609" s="53">
        <f t="shared" si="568"/>
        <v>34262.269999999997</v>
      </c>
    </row>
    <row r="610" spans="1:30" outlineLevel="1" x14ac:dyDescent="0.2">
      <c r="A610" s="39"/>
      <c r="B610" s="53" t="str">
        <f t="shared" ref="B610:S610" si="569">B374</f>
        <v>CE + Reserves + minority interest</v>
      </c>
      <c r="C610" s="37">
        <f t="shared" si="569"/>
        <v>535.64</v>
      </c>
      <c r="D610" s="37">
        <f t="shared" si="569"/>
        <v>680.52</v>
      </c>
      <c r="E610" s="37">
        <f t="shared" si="569"/>
        <v>844.12</v>
      </c>
      <c r="F610" s="37">
        <f t="shared" si="569"/>
        <v>1104.05</v>
      </c>
      <c r="G610" s="37">
        <f t="shared" si="569"/>
        <v>1463.54</v>
      </c>
      <c r="H610" s="37">
        <f t="shared" si="569"/>
        <v>2448.12</v>
      </c>
      <c r="I610" s="37">
        <f t="shared" si="569"/>
        <v>4207.62</v>
      </c>
      <c r="J610" s="37">
        <f t="shared" si="569"/>
        <v>5151.42</v>
      </c>
      <c r="K610" s="37">
        <f t="shared" si="569"/>
        <v>5717.98</v>
      </c>
      <c r="L610" s="37">
        <f t="shared" si="569"/>
        <v>6680.53</v>
      </c>
      <c r="M610" s="37">
        <f t="shared" si="569"/>
        <v>7878.12</v>
      </c>
      <c r="N610" s="37">
        <f t="shared" si="569"/>
        <v>7788.88</v>
      </c>
      <c r="O610" s="37">
        <f t="shared" si="569"/>
        <v>7407.88</v>
      </c>
      <c r="P610" s="37">
        <f t="shared" si="569"/>
        <v>22786.27</v>
      </c>
      <c r="Q610" s="37">
        <f t="shared" si="569"/>
        <v>21890.7</v>
      </c>
      <c r="R610" s="37">
        <f t="shared" si="569"/>
        <v>21012.47</v>
      </c>
      <c r="S610" s="37">
        <f t="shared" si="569"/>
        <v>19770.099999999999</v>
      </c>
    </row>
    <row r="611" spans="1:30" outlineLevel="1" x14ac:dyDescent="0.2">
      <c r="A611" s="39"/>
      <c r="B611" s="46" t="s">
        <v>736</v>
      </c>
      <c r="C611" s="63">
        <f>C609/C610</f>
        <v>1.2213987006198193</v>
      </c>
      <c r="D611" s="63">
        <f t="shared" ref="D611:S611" si="570">D609/D610</f>
        <v>1.2802856639040734</v>
      </c>
      <c r="E611" s="63">
        <f t="shared" si="570"/>
        <v>1.6974126901388427</v>
      </c>
      <c r="F611" s="63">
        <f t="shared" si="570"/>
        <v>2.9227480639463796</v>
      </c>
      <c r="G611" s="63">
        <f t="shared" si="570"/>
        <v>2.4625497082416605</v>
      </c>
      <c r="H611" s="63">
        <f t="shared" si="570"/>
        <v>1.691632763099848</v>
      </c>
      <c r="I611" s="63">
        <f t="shared" si="570"/>
        <v>1.2973581264467799</v>
      </c>
      <c r="J611" s="63">
        <f t="shared" si="570"/>
        <v>1.2194598770824354</v>
      </c>
      <c r="K611" s="63">
        <f t="shared" si="570"/>
        <v>1.152805711107769</v>
      </c>
      <c r="L611" s="63">
        <f t="shared" si="570"/>
        <v>1.1573138658160356</v>
      </c>
      <c r="M611" s="63">
        <f t="shared" si="570"/>
        <v>1.1776629449665657</v>
      </c>
      <c r="N611" s="63">
        <f t="shared" si="570"/>
        <v>1.2205297809184374</v>
      </c>
      <c r="O611" s="63">
        <f t="shared" si="570"/>
        <v>1.974177497475661</v>
      </c>
      <c r="P611" s="63">
        <f t="shared" si="570"/>
        <v>1.6911499775961576</v>
      </c>
      <c r="Q611" s="63">
        <f t="shared" si="570"/>
        <v>1.5807722000666948</v>
      </c>
      <c r="R611" s="63">
        <f t="shared" si="570"/>
        <v>1.6280646682660345</v>
      </c>
      <c r="S611" s="63">
        <f t="shared" si="570"/>
        <v>1.7330347342704386</v>
      </c>
      <c r="Y611" s="413">
        <f>AVERAGE(D611:S611)</f>
        <v>1.6179348920839884</v>
      </c>
      <c r="Z611" s="413">
        <f>MEDIAN(D611:S611)</f>
        <v>1.6044184341663645</v>
      </c>
      <c r="AA611" s="413">
        <f>STDEV(D611:S611)</f>
        <v>0.49869873927014013</v>
      </c>
      <c r="AB611" s="413">
        <f>AA611/Y611</f>
        <v>0.30823164869619007</v>
      </c>
      <c r="AC611" s="413">
        <f>MAX(D611:S611)</f>
        <v>2.9227480639463796</v>
      </c>
      <c r="AD611" s="413">
        <f>MIN(D611:S611)</f>
        <v>1.152805711107769</v>
      </c>
    </row>
    <row r="612" spans="1:30" outlineLevel="1" x14ac:dyDescent="0.2">
      <c r="A612" s="39"/>
      <c r="B612" s="46"/>
      <c r="C612" s="34"/>
      <c r="D612" s="34"/>
      <c r="E612" s="34"/>
      <c r="F612" s="34"/>
      <c r="G612" s="34"/>
      <c r="H612" s="34"/>
      <c r="I612" s="34"/>
      <c r="J612" s="34"/>
      <c r="K612" s="34"/>
      <c r="L612" s="34"/>
      <c r="M612" s="34"/>
      <c r="N612" s="34"/>
      <c r="O612" s="34"/>
      <c r="P612" s="34"/>
      <c r="Q612" s="34"/>
      <c r="R612" s="34"/>
      <c r="S612" s="34"/>
    </row>
    <row r="613" spans="1:30" outlineLevel="1" x14ac:dyDescent="0.2">
      <c r="A613" s="39"/>
      <c r="B613" s="46"/>
      <c r="C613" s="34"/>
      <c r="D613" s="34"/>
      <c r="E613" s="34"/>
      <c r="F613" s="34"/>
      <c r="G613" s="34"/>
      <c r="H613" s="34"/>
      <c r="I613" s="34"/>
      <c r="J613" s="34"/>
      <c r="K613" s="34"/>
      <c r="L613" s="34"/>
      <c r="M613" s="34"/>
      <c r="N613" s="34"/>
      <c r="O613" s="34"/>
      <c r="P613" s="34"/>
      <c r="Q613" s="34"/>
      <c r="R613" s="34"/>
      <c r="S613" s="34"/>
    </row>
    <row r="614" spans="1:30" outlineLevel="1" x14ac:dyDescent="0.2">
      <c r="A614" s="48" t="s">
        <v>1685</v>
      </c>
      <c r="B614" s="48"/>
      <c r="C614" s="48"/>
      <c r="D614" s="48"/>
      <c r="E614" s="48"/>
      <c r="F614" s="48"/>
      <c r="G614" s="48"/>
      <c r="H614" s="48"/>
      <c r="I614" s="48"/>
      <c r="J614" s="48"/>
      <c r="K614" s="48"/>
      <c r="L614" s="48"/>
      <c r="M614" s="48"/>
      <c r="N614" s="48"/>
      <c r="O614" s="48"/>
      <c r="P614" s="48"/>
      <c r="Q614" s="48"/>
      <c r="R614" s="48"/>
      <c r="S614" s="48"/>
    </row>
    <row r="615" spans="1:30" outlineLevel="1" x14ac:dyDescent="0.2">
      <c r="A615" s="39"/>
      <c r="B615" s="46" t="s">
        <v>1686</v>
      </c>
      <c r="C615" s="34"/>
      <c r="D615" s="37">
        <f t="shared" ref="D615:S615" si="571">D372-C372</f>
        <v>144.88</v>
      </c>
      <c r="E615" s="37">
        <f t="shared" si="571"/>
        <v>163.60000000000002</v>
      </c>
      <c r="F615" s="37">
        <f t="shared" si="571"/>
        <v>259.92999999999995</v>
      </c>
      <c r="G615" s="37">
        <f t="shared" si="571"/>
        <v>359.49</v>
      </c>
      <c r="H615" s="37">
        <f t="shared" si="571"/>
        <v>984.57999999999993</v>
      </c>
      <c r="I615" s="37">
        <f t="shared" si="571"/>
        <v>1759.5</v>
      </c>
      <c r="J615" s="37">
        <f t="shared" si="571"/>
        <v>943.80000000000018</v>
      </c>
      <c r="K615" s="37">
        <f t="shared" si="571"/>
        <v>566.55999999999949</v>
      </c>
      <c r="L615" s="37">
        <f t="shared" si="571"/>
        <v>962.55000000000018</v>
      </c>
      <c r="M615" s="37">
        <f t="shared" si="571"/>
        <v>1197.5900000000001</v>
      </c>
      <c r="N615" s="37">
        <f t="shared" si="571"/>
        <v>-89.239999999999782</v>
      </c>
      <c r="O615" s="37">
        <f t="shared" si="571"/>
        <v>-381</v>
      </c>
      <c r="P615" s="37">
        <f t="shared" si="571"/>
        <v>15378.39</v>
      </c>
      <c r="Q615" s="37">
        <f t="shared" si="571"/>
        <v>-895.56999999999971</v>
      </c>
      <c r="R615" s="37">
        <f t="shared" si="571"/>
        <v>-878.22999999999956</v>
      </c>
      <c r="S615" s="37">
        <f t="shared" si="571"/>
        <v>-1242.3700000000026</v>
      </c>
    </row>
    <row r="616" spans="1:30" outlineLevel="1" x14ac:dyDescent="0.2">
      <c r="A616" s="39"/>
      <c r="B616" s="46" t="s">
        <v>1687</v>
      </c>
      <c r="C616" s="34"/>
      <c r="D616" s="37">
        <f>D366-'Ace-SP&amp;L'!C201-'Ace-SP&amp;L'!C202-'Ace-SP&amp;L'!B203-'Ace-SP&amp;L'!C204+SUM('Ace-SCFS'!C67:C69)</f>
        <v>162.63999999999999</v>
      </c>
      <c r="E616" s="37">
        <f>E366-'Ace-SP&amp;L'!D201-'Ace-SP&amp;L'!D202-'Ace-SP&amp;L'!C203-'Ace-SP&amp;L'!D204+SUM('Ace-SCFS'!D67:D69)</f>
        <v>182.77000000000004</v>
      </c>
      <c r="F616" s="37">
        <f>F366-'Ace-SP&amp;L'!E201-'Ace-SP&amp;L'!E202-'Ace-SP&amp;L'!D203-'Ace-SP&amp;L'!E204+SUM('Ace-SCFS'!E67:E69)</f>
        <v>225.29999999999998</v>
      </c>
      <c r="G616" s="37">
        <f>G366-'Ace-SP&amp;L'!F201-'Ace-SP&amp;L'!F202-'Ace-SP&amp;L'!E203-'Ace-SP&amp;L'!F204+SUM('Ace-SCFS'!F67:F69)</f>
        <v>344.55</v>
      </c>
      <c r="H616" s="37">
        <f>H366-'Ace-SP&amp;L'!G201-'Ace-SP&amp;L'!G202-'Ace-SP&amp;L'!F203-'Ace-SP&amp;L'!G204+SUM('Ace-SCFS'!G67:G69)</f>
        <v>480.58999999999992</v>
      </c>
      <c r="I616" s="37">
        <f>I366-'Ace-SP&amp;L'!H201-'Ace-SP&amp;L'!H202-'Ace-SP&amp;L'!G203-'Ace-SP&amp;L'!H204+SUM('Ace-SCFS'!H67:H69)</f>
        <v>759.28999999999985</v>
      </c>
      <c r="J616" s="37">
        <f>J366-'Ace-SP&amp;L'!I201-'Ace-SP&amp;L'!I202-'Ace-SP&amp;L'!H203-'Ace-SP&amp;L'!I204+SUM('Ace-SCFS'!I67:I69)</f>
        <v>932.05000000000007</v>
      </c>
      <c r="K616" s="37">
        <f>K366-'Ace-SP&amp;L'!J201-'Ace-SP&amp;L'!J202-'Ace-SP&amp;L'!I203-'Ace-SP&amp;L'!J204+SUM('Ace-SCFS'!J67:J69)</f>
        <v>566.55999999999995</v>
      </c>
      <c r="L616" s="37">
        <f>L366-'Ace-SP&amp;L'!K201-'Ace-SP&amp;L'!K202-'Ace-SP&amp;L'!J203-'Ace-SP&amp;L'!K204+SUM('Ace-SCFS'!K67:K69)</f>
        <v>962.55</v>
      </c>
      <c r="M616" s="37">
        <f>M366-'Ace-SP&amp;L'!L201-'Ace-SP&amp;L'!L202-'Ace-SP&amp;L'!K203-'Ace-SP&amp;L'!L204+SUM('Ace-SCFS'!L67:L69)</f>
        <v>1185.9700000000003</v>
      </c>
      <c r="N616" s="37">
        <f>N366-'Ace-SP&amp;L'!M201-'Ace-SP&amp;L'!M202-'Ace-SP&amp;L'!L203-'Ace-SP&amp;L'!M204+SUM('Ace-SCFS'!M67:M69)</f>
        <v>-89.240000000000009</v>
      </c>
      <c r="O616" s="37">
        <f>O366-'Ace-SP&amp;L'!N201-'Ace-SP&amp;L'!N202-'Ace-SP&amp;L'!M203-'Ace-SP&amp;L'!N204+SUM('Ace-SCFS'!N67:N69)</f>
        <v>-3191.9900000000002</v>
      </c>
      <c r="P616" s="37">
        <f>P366-'Ace-SP&amp;L'!O201-'Ace-SP&amp;L'!O202-'Ace-SP&amp;L'!N203-'Ace-SP&amp;L'!O204+SUM('Ace-SCFS'!O67:O69)</f>
        <v>-2268.1799999999998</v>
      </c>
      <c r="Q616" s="37">
        <f>Q366-'Ace-SP&amp;L'!P201-'Ace-SP&amp;L'!P202-'Ace-SP&amp;L'!O203-'Ace-SP&amp;L'!P204+SUM('Ace-SCFS'!P67:P69)</f>
        <v>-1078.3799999999999</v>
      </c>
      <c r="R616" s="37">
        <f>R366-'Ace-SP&amp;L'!Q201-'Ace-SP&amp;L'!Q202-'Ace-SP&amp;L'!P203-'Ace-SP&amp;L'!Q204+SUM('Ace-SCFS'!Q67:Q69)</f>
        <v>-698.78</v>
      </c>
      <c r="S616" s="37">
        <f>S366-'Ace-SP&amp;L'!R201-'Ace-SP&amp;L'!R202-'Ace-SP&amp;L'!Q203-'Ace-SP&amp;L'!R204+SUM('Ace-SCFS'!R67:R69)</f>
        <v>-493.67999999999995</v>
      </c>
    </row>
    <row r="617" spans="1:30" outlineLevel="1" x14ac:dyDescent="0.2">
      <c r="A617" s="39"/>
      <c r="B617" s="46" t="s">
        <v>736</v>
      </c>
      <c r="C617" s="28"/>
      <c r="D617" s="28">
        <f>D615/D616</f>
        <v>0.89080177078209544</v>
      </c>
      <c r="E617" s="28">
        <f t="shared" ref="E617:S617" si="572">E615/E616</f>
        <v>0.8951140778027028</v>
      </c>
      <c r="F617" s="28">
        <f t="shared" si="572"/>
        <v>1.1537061695517088</v>
      </c>
      <c r="G617" s="28">
        <f t="shared" si="572"/>
        <v>1.0433609055289508</v>
      </c>
      <c r="H617" s="28">
        <f t="shared" si="572"/>
        <v>2.0486901516885498</v>
      </c>
      <c r="I617" s="28">
        <f t="shared" si="572"/>
        <v>2.3172964216570748</v>
      </c>
      <c r="J617" s="28">
        <f t="shared" si="572"/>
        <v>1.0126066198165335</v>
      </c>
      <c r="K617" s="28">
        <f t="shared" si="572"/>
        <v>0.99999999999999922</v>
      </c>
      <c r="L617" s="28">
        <f t="shared" si="572"/>
        <v>1.0000000000000002</v>
      </c>
      <c r="M617" s="28">
        <f t="shared" si="572"/>
        <v>1.0097978869617275</v>
      </c>
      <c r="N617" s="28">
        <f t="shared" si="572"/>
        <v>0.99999999999999745</v>
      </c>
      <c r="O617" s="28">
        <f t="shared" si="572"/>
        <v>0.11936127619447429</v>
      </c>
      <c r="P617" s="28">
        <f t="shared" si="572"/>
        <v>-6.7800571383223556</v>
      </c>
      <c r="Q617" s="28">
        <f t="shared" si="572"/>
        <v>0.83047719727739744</v>
      </c>
      <c r="R617" s="28">
        <f t="shared" si="572"/>
        <v>1.2568047167921228</v>
      </c>
      <c r="S617" s="28">
        <f t="shared" si="572"/>
        <v>2.5165491816561389</v>
      </c>
      <c r="Y617" s="413">
        <f>AVERAGE(D617:S617)</f>
        <v>0.70715682733669494</v>
      </c>
      <c r="Z617" s="413">
        <f>MEDIAN(D617:S617)</f>
        <v>1.0048989434808639</v>
      </c>
      <c r="AA617" s="413">
        <f>STDEV(D617:S617)</f>
        <v>2.0850421995321353</v>
      </c>
      <c r="AB617" s="413">
        <f>AA617/Y617</f>
        <v>2.9484862747982703</v>
      </c>
      <c r="AC617" s="413">
        <f>MAX(D617:S617)</f>
        <v>2.5165491816561389</v>
      </c>
      <c r="AD617" s="413">
        <f>MIN(D617:S617)</f>
        <v>-6.7800571383223556</v>
      </c>
    </row>
    <row r="618" spans="1:30" outlineLevel="1" x14ac:dyDescent="0.2">
      <c r="A618" s="39"/>
      <c r="B618" s="46"/>
      <c r="C618" s="28"/>
      <c r="D618" s="28"/>
      <c r="E618" s="28"/>
      <c r="F618" s="28"/>
      <c r="G618" s="28"/>
      <c r="H618" s="28"/>
      <c r="I618" s="28"/>
      <c r="J618" s="28"/>
      <c r="K618" s="28"/>
      <c r="L618" s="28"/>
      <c r="M618" s="28"/>
      <c r="N618" s="28"/>
      <c r="O618" s="28"/>
      <c r="P618" s="28"/>
      <c r="Q618" s="28"/>
      <c r="R618" s="28"/>
      <c r="S618" s="28"/>
    </row>
    <row r="619" spans="1:30" outlineLevel="1" x14ac:dyDescent="0.2">
      <c r="A619" s="48" t="s">
        <v>1685</v>
      </c>
      <c r="B619" s="48"/>
      <c r="C619" s="48"/>
      <c r="D619" s="48"/>
      <c r="E619" s="48"/>
      <c r="F619" s="48"/>
      <c r="G619" s="48"/>
      <c r="H619" s="48"/>
      <c r="I619" s="48"/>
      <c r="J619" s="48"/>
      <c r="K619" s="48"/>
      <c r="L619" s="48"/>
      <c r="M619" s="48"/>
      <c r="N619" s="48"/>
      <c r="O619" s="48"/>
      <c r="P619" s="48"/>
      <c r="Q619" s="48"/>
      <c r="R619" s="48"/>
      <c r="S619" s="48"/>
    </row>
    <row r="620" spans="1:30" outlineLevel="1" x14ac:dyDescent="0.2">
      <c r="A620" s="39"/>
      <c r="B620" s="46" t="s">
        <v>2338</v>
      </c>
      <c r="C620" s="34"/>
      <c r="D620" s="37">
        <f>D366</f>
        <v>231.41</v>
      </c>
      <c r="E620" s="37">
        <f t="shared" ref="E620:S620" si="573">E366</f>
        <v>259.36</v>
      </c>
      <c r="F620" s="37">
        <f t="shared" si="573"/>
        <v>305.70999999999998</v>
      </c>
      <c r="G620" s="37">
        <f t="shared" si="573"/>
        <v>461.29</v>
      </c>
      <c r="H620" s="37">
        <f t="shared" si="573"/>
        <v>628.92999999999995</v>
      </c>
      <c r="I620" s="37">
        <f t="shared" si="573"/>
        <v>1014.04</v>
      </c>
      <c r="J620" s="37">
        <f t="shared" si="573"/>
        <v>1265.29</v>
      </c>
      <c r="K620" s="37">
        <f t="shared" si="573"/>
        <v>898.65</v>
      </c>
      <c r="L620" s="37">
        <f t="shared" si="573"/>
        <v>1383.8</v>
      </c>
      <c r="M620" s="37">
        <f t="shared" si="573"/>
        <v>1697.4900000000002</v>
      </c>
      <c r="N620" s="37">
        <f t="shared" si="573"/>
        <v>516.54999999999995</v>
      </c>
      <c r="O620" s="37">
        <f t="shared" si="573"/>
        <v>-2828.52</v>
      </c>
      <c r="P620" s="37">
        <f t="shared" si="573"/>
        <v>-1474.13</v>
      </c>
      <c r="Q620" s="37">
        <f t="shared" si="573"/>
        <v>-1087.51</v>
      </c>
      <c r="R620" s="37">
        <f t="shared" si="573"/>
        <v>-22.84</v>
      </c>
      <c r="S620" s="37">
        <f t="shared" si="573"/>
        <v>-494.59</v>
      </c>
    </row>
    <row r="621" spans="1:30" outlineLevel="1" x14ac:dyDescent="0.2">
      <c r="A621" s="39"/>
      <c r="B621" s="46" t="s">
        <v>2339</v>
      </c>
      <c r="C621" s="34"/>
      <c r="D621" s="37">
        <f>D372-C372-(-'Ace-SP&amp;L'!C201-'Ace-SP&amp;L'!C202-'Ace-SP&amp;L'!B203-'Ace-SP&amp;L'!C204+SUM('Ace-SCFS'!C67:C69))</f>
        <v>213.65</v>
      </c>
      <c r="E621" s="37">
        <f>E372-D372-(-'Ace-SP&amp;L'!D201-'Ace-SP&amp;L'!D202-'Ace-SP&amp;L'!C203-'Ace-SP&amp;L'!D204+SUM('Ace-SCFS'!D67:D69))</f>
        <v>240.19000000000003</v>
      </c>
      <c r="F621" s="37">
        <f>F372-E372-(-'Ace-SP&amp;L'!E201-'Ace-SP&amp;L'!E202-'Ace-SP&amp;L'!D203-'Ace-SP&amp;L'!E204+SUM('Ace-SCFS'!E67:E69))</f>
        <v>340.33999999999992</v>
      </c>
      <c r="G621" s="37">
        <f>G372-F372-(-'Ace-SP&amp;L'!F201-'Ace-SP&amp;L'!F202-'Ace-SP&amp;L'!E203-'Ace-SP&amp;L'!F204+SUM('Ace-SCFS'!F67:F69))</f>
        <v>476.23</v>
      </c>
      <c r="H621" s="37">
        <f>H372-G372-(-'Ace-SP&amp;L'!G201-'Ace-SP&amp;L'!G202-'Ace-SP&amp;L'!F203-'Ace-SP&amp;L'!G204+SUM('Ace-SCFS'!G67:G69))</f>
        <v>1132.92</v>
      </c>
      <c r="I621" s="37">
        <f>I372-H372-(-'Ace-SP&amp;L'!H201-'Ace-SP&amp;L'!H202-'Ace-SP&amp;L'!G203-'Ace-SP&amp;L'!H204+SUM('Ace-SCFS'!H67:H69))</f>
        <v>2014.25</v>
      </c>
      <c r="J621" s="37">
        <f>J372-I372-(-'Ace-SP&amp;L'!I201-'Ace-SP&amp;L'!I202-'Ace-SP&amp;L'!H203-'Ace-SP&amp;L'!I204+SUM('Ace-SCFS'!I67:I69))</f>
        <v>1277.0400000000002</v>
      </c>
      <c r="K621" s="37">
        <f>K372-J372-(-'Ace-SP&amp;L'!J201-'Ace-SP&amp;L'!J202-'Ace-SP&amp;L'!I203-'Ace-SP&amp;L'!J204+SUM('Ace-SCFS'!J67:J69))</f>
        <v>898.64999999999952</v>
      </c>
      <c r="L621" s="37">
        <f>L372-K372-(-'Ace-SP&amp;L'!K201-'Ace-SP&amp;L'!K202-'Ace-SP&amp;L'!J203-'Ace-SP&amp;L'!K204+SUM('Ace-SCFS'!K67:K69))</f>
        <v>1383.8000000000002</v>
      </c>
      <c r="M621" s="37">
        <f>M372-L372-(-'Ace-SP&amp;L'!L201-'Ace-SP&amp;L'!L202-'Ace-SP&amp;L'!K203-'Ace-SP&amp;L'!L204+SUM('Ace-SCFS'!L67:L69))</f>
        <v>1709.1100000000001</v>
      </c>
      <c r="N621" s="37">
        <f>N372-M372-(-'Ace-SP&amp;L'!M201-'Ace-SP&amp;L'!M202-'Ace-SP&amp;L'!L203-'Ace-SP&amp;L'!M204+SUM('Ace-SCFS'!M67:M69))</f>
        <v>516.55000000000018</v>
      </c>
      <c r="O621" s="37">
        <f>O372-N372-(-'Ace-SP&amp;L'!N201-'Ace-SP&amp;L'!N202-'Ace-SP&amp;L'!M203-'Ace-SP&amp;L'!N204+SUM('Ace-SCFS'!N67:N69))</f>
        <v>-17.529999999999973</v>
      </c>
      <c r="P621" s="37">
        <f>P372-O372-(-'Ace-SP&amp;L'!O201-'Ace-SP&amp;L'!O202-'Ace-SP&amp;L'!N203-'Ace-SP&amp;L'!O204+SUM('Ace-SCFS'!O67:O69))</f>
        <v>16172.439999999999</v>
      </c>
      <c r="Q621" s="37">
        <f>Q372-P372-(-'Ace-SP&amp;L'!P201-'Ace-SP&amp;L'!P202-'Ace-SP&amp;L'!O203-'Ace-SP&amp;L'!P204+SUM('Ace-SCFS'!P67:P69))</f>
        <v>-904.6999999999997</v>
      </c>
      <c r="R621" s="37">
        <f>R372-Q372-(-'Ace-SP&amp;L'!Q201-'Ace-SP&amp;L'!Q202-'Ace-SP&amp;L'!P203-'Ace-SP&amp;L'!Q204+SUM('Ace-SCFS'!Q67:Q69))</f>
        <v>-202.28999999999962</v>
      </c>
      <c r="S621" s="37">
        <f>S372-R372-(-'Ace-SP&amp;L'!R201-'Ace-SP&amp;L'!R202-'Ace-SP&amp;L'!Q203-'Ace-SP&amp;L'!R204+SUM('Ace-SCFS'!R67:R69))</f>
        <v>-1243.2800000000027</v>
      </c>
    </row>
    <row r="622" spans="1:30" outlineLevel="1" x14ac:dyDescent="0.2">
      <c r="A622" s="39"/>
      <c r="B622" s="46" t="s">
        <v>736</v>
      </c>
      <c r="C622" s="28"/>
      <c r="D622" s="28">
        <f t="shared" ref="D622:S622" si="574">D620/D621</f>
        <v>1.0831266089398548</v>
      </c>
      <c r="E622" s="28">
        <f t="shared" si="574"/>
        <v>1.0798118156459469</v>
      </c>
      <c r="F622" s="28">
        <f t="shared" si="574"/>
        <v>0.89824881001351609</v>
      </c>
      <c r="G622" s="28">
        <f t="shared" si="574"/>
        <v>0.96862860382588245</v>
      </c>
      <c r="H622" s="28">
        <f t="shared" si="574"/>
        <v>0.55514069837234747</v>
      </c>
      <c r="I622" s="28">
        <f t="shared" si="574"/>
        <v>0.50343303959290053</v>
      </c>
      <c r="J622" s="28">
        <f t="shared" si="574"/>
        <v>0.99079903526905955</v>
      </c>
      <c r="K622" s="28">
        <f t="shared" si="574"/>
        <v>1.0000000000000004</v>
      </c>
      <c r="L622" s="28">
        <f t="shared" si="574"/>
        <v>0.99999999999999989</v>
      </c>
      <c r="M622" s="28">
        <f t="shared" si="574"/>
        <v>0.99320113977450253</v>
      </c>
      <c r="N622" s="28">
        <f t="shared" si="574"/>
        <v>0.99999999999999956</v>
      </c>
      <c r="O622" s="28">
        <f t="shared" si="574"/>
        <v>161.35310895607554</v>
      </c>
      <c r="P622" s="28">
        <f t="shared" si="574"/>
        <v>-9.1150747815419333E-2</v>
      </c>
      <c r="Q622" s="28">
        <f t="shared" si="574"/>
        <v>1.2020669835304525</v>
      </c>
      <c r="R622" s="28">
        <f t="shared" si="574"/>
        <v>0.11290721241781622</v>
      </c>
      <c r="S622" s="28">
        <f t="shared" si="574"/>
        <v>0.397810629946592</v>
      </c>
      <c r="Y622" s="413">
        <f>AVERAGE(D622:S622)</f>
        <v>10.815445799099312</v>
      </c>
      <c r="Z622" s="413">
        <f>MEDIAN(D622:S622)</f>
        <v>0.99200008752178104</v>
      </c>
      <c r="AA622" s="413">
        <f>STDEV(D622:S622)</f>
        <v>40.145138489937949</v>
      </c>
      <c r="AB622" s="413">
        <f>AA622/Y622</f>
        <v>3.7118339119485166</v>
      </c>
      <c r="AC622" s="413">
        <f>MAX(D622:S622)</f>
        <v>161.35310895607554</v>
      </c>
      <c r="AD622" s="413">
        <f>MIN(D622:S622)</f>
        <v>-9.1150747815419333E-2</v>
      </c>
    </row>
    <row r="623" spans="1:30" outlineLevel="1" x14ac:dyDescent="0.2">
      <c r="A623" s="39"/>
      <c r="B623" s="46"/>
      <c r="C623" s="28"/>
      <c r="D623" s="28"/>
      <c r="E623" s="28"/>
      <c r="F623" s="28"/>
      <c r="G623" s="28"/>
      <c r="H623" s="28"/>
      <c r="I623" s="28"/>
      <c r="J623" s="28"/>
      <c r="K623" s="28"/>
      <c r="L623" s="28"/>
      <c r="M623" s="28"/>
      <c r="N623" s="28"/>
      <c r="O623" s="28"/>
      <c r="P623" s="28"/>
      <c r="Q623" s="28"/>
      <c r="R623" s="28"/>
      <c r="S623" s="28"/>
    </row>
    <row r="624" spans="1:30" outlineLevel="1" x14ac:dyDescent="0.2">
      <c r="A624" s="48" t="s">
        <v>1916</v>
      </c>
      <c r="B624" s="48"/>
      <c r="C624" s="48"/>
      <c r="D624" s="48"/>
      <c r="E624" s="48"/>
      <c r="F624" s="48"/>
      <c r="G624" s="48"/>
      <c r="H624" s="48"/>
      <c r="I624" s="48"/>
      <c r="J624" s="48"/>
      <c r="K624" s="48"/>
      <c r="L624" s="48"/>
      <c r="M624" s="48"/>
      <c r="N624" s="48"/>
      <c r="O624" s="48"/>
      <c r="P624" s="48"/>
      <c r="Q624" s="48"/>
      <c r="R624" s="48"/>
      <c r="S624" s="48"/>
    </row>
    <row r="625" spans="1:31" outlineLevel="1" x14ac:dyDescent="0.2">
      <c r="A625" s="39"/>
      <c r="B625" s="46" t="s">
        <v>1826</v>
      </c>
      <c r="C625" s="28"/>
      <c r="D625" s="37">
        <f>'Ace-SCFS'!C67+'Ace-SCFS'!C68+'Ace-SCFS'!C69</f>
        <v>-14.89</v>
      </c>
      <c r="E625" s="37">
        <f>'Ace-SCFS'!D67+'Ace-SCFS'!D68+'Ace-SCFS'!D69</f>
        <v>-8.0299999999999994</v>
      </c>
      <c r="F625" s="37">
        <f>'Ace-SCFS'!E67+'Ace-SCFS'!E68+'Ace-SCFS'!E69</f>
        <v>0</v>
      </c>
      <c r="G625" s="37">
        <f>'Ace-SCFS'!F67+'Ace-SCFS'!F68+'Ace-SCFS'!F69</f>
        <v>0</v>
      </c>
      <c r="H625" s="37">
        <f>'Ace-SCFS'!G67+'Ace-SCFS'!G68+'Ace-SCFS'!G69</f>
        <v>0</v>
      </c>
      <c r="I625" s="37">
        <f>'Ace-SCFS'!H67+'Ace-SCFS'!H68+'Ace-SCFS'!H69</f>
        <v>0</v>
      </c>
      <c r="J625" s="37">
        <f>'Ace-SCFS'!I67+'Ace-SCFS'!I68+'Ace-SCFS'!I69</f>
        <v>0</v>
      </c>
      <c r="K625" s="37">
        <f>'Ace-SCFS'!J67+'Ace-SCFS'!J68+'Ace-SCFS'!J69</f>
        <v>0</v>
      </c>
      <c r="L625" s="37">
        <f>'Ace-SCFS'!K67+'Ace-SCFS'!K68+'Ace-SCFS'!K69</f>
        <v>0</v>
      </c>
      <c r="M625" s="37">
        <f>'Ace-SCFS'!L67+'Ace-SCFS'!L68+'Ace-SCFS'!L69</f>
        <v>0</v>
      </c>
      <c r="N625" s="37">
        <f>'Ace-SCFS'!M67+'Ace-SCFS'!M68+'Ace-SCFS'!M69</f>
        <v>0</v>
      </c>
      <c r="O625" s="37">
        <f>'Ace-SCFS'!N67+'Ace-SCFS'!N68+'Ace-SCFS'!N69</f>
        <v>0</v>
      </c>
      <c r="P625" s="37">
        <f>'Ace-SCFS'!O67+'Ace-SCFS'!O68+'Ace-SCFS'!O69</f>
        <v>74.87</v>
      </c>
      <c r="Q625" s="37">
        <f>'Ace-SCFS'!P67+'Ace-SCFS'!P68+'Ace-SCFS'!P69</f>
        <v>9.1300000000000008</v>
      </c>
      <c r="R625" s="37">
        <f>'Ace-SCFS'!Q67+'Ace-SCFS'!Q68+'Ace-SCFS'!Q69</f>
        <v>-675.93999999999994</v>
      </c>
      <c r="S625" s="37">
        <f>'Ace-SCFS'!R67+'Ace-SCFS'!R68+'Ace-SCFS'!R69</f>
        <v>0.91</v>
      </c>
    </row>
    <row r="626" spans="1:31" outlineLevel="1" x14ac:dyDescent="0.2">
      <c r="A626" s="39"/>
      <c r="B626" s="46" t="s">
        <v>1825</v>
      </c>
      <c r="C626" s="28"/>
      <c r="D626" s="37">
        <f t="shared" ref="D626:S626" si="575">C546+C566</f>
        <v>535.62</v>
      </c>
      <c r="E626" s="37">
        <f t="shared" si="575"/>
        <v>680.52</v>
      </c>
      <c r="F626" s="37">
        <f t="shared" si="575"/>
        <v>844.11</v>
      </c>
      <c r="G626" s="37">
        <f t="shared" si="575"/>
        <v>1104.04</v>
      </c>
      <c r="H626" s="37">
        <f t="shared" si="575"/>
        <v>1463.54</v>
      </c>
      <c r="I626" s="37">
        <f t="shared" si="575"/>
        <v>2448.12</v>
      </c>
      <c r="J626" s="37">
        <f t="shared" si="575"/>
        <v>4207.6200000000008</v>
      </c>
      <c r="K626" s="37">
        <f t="shared" si="575"/>
        <v>5151.42</v>
      </c>
      <c r="L626" s="37">
        <f t="shared" si="575"/>
        <v>5717.9800000000005</v>
      </c>
      <c r="M626" s="37">
        <f t="shared" si="575"/>
        <v>6680.5300000000007</v>
      </c>
      <c r="N626" s="37">
        <f t="shared" si="575"/>
        <v>7878.1200000000008</v>
      </c>
      <c r="O626" s="37">
        <f t="shared" si="575"/>
        <v>7788.88</v>
      </c>
      <c r="P626" s="37">
        <f t="shared" si="575"/>
        <v>7407.88</v>
      </c>
      <c r="Q626" s="37">
        <f t="shared" si="575"/>
        <v>22729.68</v>
      </c>
      <c r="R626" s="37">
        <f t="shared" si="575"/>
        <v>21885.14</v>
      </c>
      <c r="S626" s="37">
        <f t="shared" si="575"/>
        <v>21009.83</v>
      </c>
    </row>
    <row r="627" spans="1:31" outlineLevel="1" x14ac:dyDescent="0.2">
      <c r="A627" s="39"/>
      <c r="B627" s="46" t="s">
        <v>1827</v>
      </c>
      <c r="C627" s="28"/>
      <c r="D627" s="34">
        <f>D625/D626</f>
        <v>-2.7799559389119152E-2</v>
      </c>
      <c r="E627" s="34">
        <f t="shared" ref="E627:S627" si="576">E625/E626</f>
        <v>-1.179980015282431E-2</v>
      </c>
      <c r="F627" s="34">
        <f t="shared" si="576"/>
        <v>0</v>
      </c>
      <c r="G627" s="34">
        <f t="shared" si="576"/>
        <v>0</v>
      </c>
      <c r="H627" s="34">
        <f t="shared" si="576"/>
        <v>0</v>
      </c>
      <c r="I627" s="34">
        <f t="shared" si="576"/>
        <v>0</v>
      </c>
      <c r="J627" s="34">
        <f t="shared" si="576"/>
        <v>0</v>
      </c>
      <c r="K627" s="34">
        <f t="shared" si="576"/>
        <v>0</v>
      </c>
      <c r="L627" s="34">
        <f t="shared" si="576"/>
        <v>0</v>
      </c>
      <c r="M627" s="34">
        <f t="shared" si="576"/>
        <v>0</v>
      </c>
      <c r="N627" s="34">
        <f t="shared" si="576"/>
        <v>0</v>
      </c>
      <c r="O627" s="34">
        <f t="shared" si="576"/>
        <v>0</v>
      </c>
      <c r="P627" s="34">
        <f t="shared" si="576"/>
        <v>1.0106805185829145E-2</v>
      </c>
      <c r="Q627" s="34">
        <f t="shared" si="576"/>
        <v>4.0167745432403805E-4</v>
      </c>
      <c r="R627" s="34">
        <f t="shared" si="576"/>
        <v>-3.0885797394944695E-2</v>
      </c>
      <c r="S627" s="34">
        <f t="shared" si="576"/>
        <v>4.3313058696810016E-5</v>
      </c>
      <c r="Y627" s="43">
        <f>AVERAGE(D627:S627)</f>
        <v>-3.7458350773773852E-3</v>
      </c>
      <c r="Z627" s="43">
        <f>MEDIAN(D627:S627)</f>
        <v>0</v>
      </c>
      <c r="AA627" s="43">
        <f>STDEV(D627:S627)</f>
        <v>1.0782063845817966E-2</v>
      </c>
      <c r="AB627" s="413">
        <f>AA627/Y627</f>
        <v>-2.8784139245572278</v>
      </c>
      <c r="AC627" s="43">
        <f>MAX(D627:S627)</f>
        <v>1.0106805185829145E-2</v>
      </c>
      <c r="AD627" s="43">
        <f>MIN(D627:S627)</f>
        <v>-3.0885797394944695E-2</v>
      </c>
    </row>
    <row r="628" spans="1:31" outlineLevel="1" x14ac:dyDescent="0.2">
      <c r="A628" s="39"/>
      <c r="B628" s="46"/>
      <c r="C628" s="28"/>
      <c r="D628" s="28"/>
      <c r="E628" s="28"/>
      <c r="F628" s="28"/>
      <c r="G628" s="28"/>
      <c r="H628" s="28"/>
      <c r="I628" s="28"/>
      <c r="J628" s="28"/>
      <c r="K628" s="28"/>
      <c r="L628" s="28"/>
      <c r="M628" s="28"/>
      <c r="N628" s="28"/>
      <c r="O628" s="28"/>
      <c r="P628" s="28"/>
      <c r="Q628" s="28"/>
      <c r="R628" s="28"/>
      <c r="S628" s="28"/>
    </row>
    <row r="629" spans="1:31" x14ac:dyDescent="0.2">
      <c r="A629" s="32"/>
      <c r="B629" s="65"/>
      <c r="C629" s="28"/>
      <c r="D629" s="28"/>
      <c r="E629" s="28"/>
      <c r="F629" s="28"/>
      <c r="G629" s="28"/>
      <c r="H629" s="28"/>
      <c r="I629" s="28"/>
      <c r="J629" s="28"/>
      <c r="K629" s="28"/>
      <c r="L629" s="28"/>
      <c r="M629" s="28"/>
      <c r="N629" s="28"/>
      <c r="O629" s="28"/>
      <c r="P629" s="28"/>
      <c r="Q629" s="28"/>
      <c r="R629" s="28"/>
      <c r="S629" s="28"/>
    </row>
    <row r="630" spans="1:31" s="38" customFormat="1" x14ac:dyDescent="0.2">
      <c r="A630" s="33" t="s">
        <v>820</v>
      </c>
      <c r="B630" s="33"/>
      <c r="C630" s="33"/>
      <c r="D630" s="33"/>
      <c r="E630" s="33"/>
      <c r="F630" s="33"/>
      <c r="G630" s="33"/>
      <c r="H630" s="33"/>
      <c r="I630" s="33"/>
      <c r="J630" s="33"/>
      <c r="K630" s="33"/>
      <c r="L630" s="33"/>
      <c r="M630" s="33"/>
      <c r="N630" s="33"/>
      <c r="O630" s="33"/>
      <c r="P630" s="33"/>
      <c r="Q630" s="33"/>
      <c r="R630" s="33"/>
      <c r="S630" s="33"/>
      <c r="V630" s="60" t="s">
        <v>1837</v>
      </c>
      <c r="Y630" s="33"/>
      <c r="Z630" s="33"/>
      <c r="AA630" s="33"/>
      <c r="AB630" s="33"/>
      <c r="AC630" s="33"/>
      <c r="AD630" s="33"/>
      <c r="AE630" s="33"/>
    </row>
    <row r="631" spans="1:31" s="38" customFormat="1" outlineLevel="1" x14ac:dyDescent="0.2">
      <c r="C631" s="308"/>
      <c r="D631" s="308"/>
      <c r="E631" s="308"/>
      <c r="F631" s="308"/>
      <c r="G631" s="308"/>
      <c r="H631" s="308"/>
      <c r="I631" s="308"/>
      <c r="J631" s="308"/>
      <c r="K631" s="308"/>
      <c r="L631" s="308"/>
      <c r="M631" s="308"/>
      <c r="N631" s="308"/>
      <c r="O631" s="308"/>
      <c r="P631" s="308"/>
      <c r="Q631" s="308"/>
      <c r="R631" s="308"/>
      <c r="S631" s="308"/>
    </row>
    <row r="632" spans="1:31" outlineLevel="1" x14ac:dyDescent="0.2">
      <c r="A632" s="48" t="s">
        <v>761</v>
      </c>
      <c r="B632" s="48"/>
      <c r="C632" s="66"/>
      <c r="D632" s="66"/>
      <c r="E632" s="66"/>
      <c r="F632" s="66"/>
      <c r="G632" s="66"/>
      <c r="H632" s="66"/>
      <c r="I632" s="66"/>
      <c r="J632" s="66"/>
      <c r="K632" s="66"/>
      <c r="L632" s="66"/>
      <c r="M632" s="66"/>
      <c r="N632" s="66"/>
      <c r="O632" s="66"/>
      <c r="P632" s="66"/>
      <c r="Q632" s="66"/>
      <c r="R632" s="66"/>
      <c r="S632" s="66"/>
    </row>
    <row r="633" spans="1:31" outlineLevel="1" x14ac:dyDescent="0.2">
      <c r="A633" s="39"/>
      <c r="B633" s="46" t="s">
        <v>823</v>
      </c>
      <c r="C633" s="37">
        <f t="shared" ref="C633:R633" si="577">C634+C637</f>
        <v>9.08</v>
      </c>
      <c r="D633" s="37">
        <f t="shared" si="577"/>
        <v>13.370000000000001</v>
      </c>
      <c r="E633" s="37">
        <f t="shared" si="577"/>
        <v>312.25</v>
      </c>
      <c r="F633" s="37">
        <f t="shared" si="577"/>
        <v>1814.65</v>
      </c>
      <c r="G633" s="37">
        <f t="shared" si="577"/>
        <v>1745.98</v>
      </c>
      <c r="H633" s="37">
        <f t="shared" si="577"/>
        <v>1068.1500000000001</v>
      </c>
      <c r="I633" s="37">
        <f t="shared" si="577"/>
        <v>102.52</v>
      </c>
      <c r="J633" s="37">
        <f t="shared" si="577"/>
        <v>23.6</v>
      </c>
      <c r="K633" s="37">
        <f t="shared" si="577"/>
        <v>29.49</v>
      </c>
      <c r="L633" s="37">
        <f t="shared" si="577"/>
        <v>50.53</v>
      </c>
      <c r="M633" s="37">
        <f t="shared" si="577"/>
        <v>40.299999999999997</v>
      </c>
      <c r="N633" s="37">
        <f t="shared" si="577"/>
        <v>43.13</v>
      </c>
      <c r="O633" s="37">
        <f t="shared" si="577"/>
        <v>2409.0099999999998</v>
      </c>
      <c r="P633" s="37">
        <f t="shared" si="577"/>
        <v>6810.68</v>
      </c>
      <c r="Q633" s="37">
        <f t="shared" si="577"/>
        <v>5828.84</v>
      </c>
      <c r="R633" s="37">
        <f t="shared" si="577"/>
        <v>6046.6100000000006</v>
      </c>
      <c r="S633" s="37">
        <f>S634+S637</f>
        <v>6884.01</v>
      </c>
    </row>
    <row r="634" spans="1:31" s="38" customFormat="1" outlineLevel="1" x14ac:dyDescent="0.2">
      <c r="B634" s="72" t="s">
        <v>1774</v>
      </c>
      <c r="C634" s="62">
        <f>C635+C636</f>
        <v>0.17</v>
      </c>
      <c r="D634" s="62">
        <f t="shared" ref="D634:S634" si="578">D635+D636</f>
        <v>13.370000000000001</v>
      </c>
      <c r="E634" s="62">
        <f t="shared" si="578"/>
        <v>312.25</v>
      </c>
      <c r="F634" s="62">
        <f t="shared" si="578"/>
        <v>1814.65</v>
      </c>
      <c r="G634" s="62">
        <f t="shared" si="578"/>
        <v>1745.98</v>
      </c>
      <c r="H634" s="62">
        <f t="shared" si="578"/>
        <v>1068.1500000000001</v>
      </c>
      <c r="I634" s="62">
        <f t="shared" si="578"/>
        <v>102.52</v>
      </c>
      <c r="J634" s="62">
        <f t="shared" si="578"/>
        <v>23.6</v>
      </c>
      <c r="K634" s="62">
        <f t="shared" si="578"/>
        <v>29.49</v>
      </c>
      <c r="L634" s="62">
        <f t="shared" si="578"/>
        <v>0</v>
      </c>
      <c r="M634" s="62">
        <f t="shared" si="578"/>
        <v>0</v>
      </c>
      <c r="N634" s="62">
        <f t="shared" si="578"/>
        <v>4.6399999999999997</v>
      </c>
      <c r="O634" s="62">
        <f t="shared" si="578"/>
        <v>4.6399999999999997</v>
      </c>
      <c r="P634" s="62">
        <f t="shared" si="578"/>
        <v>2557.87</v>
      </c>
      <c r="Q634" s="62">
        <f t="shared" si="578"/>
        <v>2095.12</v>
      </c>
      <c r="R634" s="62">
        <f t="shared" si="578"/>
        <v>1992.5700000000002</v>
      </c>
      <c r="S634" s="62">
        <f t="shared" si="578"/>
        <v>1670.1999999999998</v>
      </c>
    </row>
    <row r="635" spans="1:31" s="38" customFormat="1" outlineLevel="1" x14ac:dyDescent="0.2">
      <c r="B635" s="312" t="s">
        <v>832</v>
      </c>
      <c r="C635" s="62">
        <f>+'Ace-SBS'!B65+'Ace-SBS'!B100</f>
        <v>0.17</v>
      </c>
      <c r="D635" s="62">
        <f>+'Ace-SBS'!C65+'Ace-SBS'!C100</f>
        <v>13.370000000000001</v>
      </c>
      <c r="E635" s="62">
        <f>+'Ace-SBS'!D65+'Ace-SBS'!D100</f>
        <v>312.25</v>
      </c>
      <c r="F635" s="62">
        <f>+'Ace-SBS'!E65+'Ace-SBS'!E100</f>
        <v>1814.65</v>
      </c>
      <c r="G635" s="62">
        <f>+'Ace-SBS'!F65+'Ace-SBS'!F100</f>
        <v>1745.98</v>
      </c>
      <c r="H635" s="62">
        <f>+'Ace-SBS'!G65+'Ace-SBS'!G100</f>
        <v>1068.1500000000001</v>
      </c>
      <c r="I635" s="62">
        <f>+'Ace-SBS'!H65+'Ace-SBS'!H100</f>
        <v>102.52</v>
      </c>
      <c r="J635" s="62">
        <f>+'Ace-SBS'!I65+'Ace-SBS'!I100</f>
        <v>23.6</v>
      </c>
      <c r="K635" s="62">
        <f>+'Ace-SBS'!J65+'Ace-SBS'!J100</f>
        <v>29.49</v>
      </c>
      <c r="L635" s="62">
        <f>+'Ace-SBS'!K65+'Ace-SBS'!K100</f>
        <v>0</v>
      </c>
      <c r="M635" s="62">
        <f>+'Ace-SBS'!L65+'Ace-SBS'!L100</f>
        <v>0</v>
      </c>
      <c r="N635" s="62">
        <f>+'Ace-SBS'!M65+'Ace-SBS'!M100</f>
        <v>4.6399999999999997</v>
      </c>
      <c r="O635" s="62">
        <f>+'Ace-SBS'!N65+'Ace-SBS'!N100</f>
        <v>4.6399999999999997</v>
      </c>
      <c r="P635" s="62">
        <f>+'Ace-SBS'!O65+'Ace-SBS'!O100</f>
        <v>1170.32</v>
      </c>
      <c r="Q635" s="62">
        <f>+'Ace-SBS'!P65+'Ace-SBS'!P100</f>
        <v>1922.84</v>
      </c>
      <c r="R635" s="62">
        <f>+'Ace-SBS'!Q65+'Ace-SBS'!Q100</f>
        <v>760.6400000000001</v>
      </c>
      <c r="S635" s="62">
        <f>+'Ace-SBS'!R65+'Ace-SBS'!R100</f>
        <v>1564.6899999999998</v>
      </c>
    </row>
    <row r="636" spans="1:31" s="38" customFormat="1" outlineLevel="1" x14ac:dyDescent="0.2">
      <c r="B636" s="312" t="s">
        <v>1839</v>
      </c>
      <c r="C636" s="62">
        <f>'Ace-SBS'!B96+'Ace-SBS'!B97+'Ace-SBS'!B121+'Ace-SBS'!B122+SUM('Ace-SBS'!B190:B193)</f>
        <v>0</v>
      </c>
      <c r="D636" s="62">
        <f>'Ace-SBS'!C96+'Ace-SBS'!C97+'Ace-SBS'!C121+'Ace-SBS'!C122+SUM('Ace-SBS'!C190:C193)</f>
        <v>0</v>
      </c>
      <c r="E636" s="62">
        <f>'Ace-SBS'!D96+'Ace-SBS'!D97+'Ace-SBS'!D121+'Ace-SBS'!D122+SUM('Ace-SBS'!D190:D193)</f>
        <v>0</v>
      </c>
      <c r="F636" s="62">
        <f>'Ace-SBS'!E96+'Ace-SBS'!E97+'Ace-SBS'!E121+'Ace-SBS'!E122+SUM('Ace-SBS'!E190:E193)</f>
        <v>0</v>
      </c>
      <c r="G636" s="62">
        <f>'Ace-SBS'!F96+'Ace-SBS'!F97+'Ace-SBS'!F121+'Ace-SBS'!F122+SUM('Ace-SBS'!F190:F193)</f>
        <v>0</v>
      </c>
      <c r="H636" s="62">
        <f>'Ace-SBS'!G96+'Ace-SBS'!G97+'Ace-SBS'!G121+'Ace-SBS'!G122+SUM('Ace-SBS'!G190:G193)</f>
        <v>0</v>
      </c>
      <c r="I636" s="62">
        <f>'Ace-SBS'!H96+'Ace-SBS'!H97+'Ace-SBS'!H121+'Ace-SBS'!H122+SUM('Ace-SBS'!H190:H193)</f>
        <v>0</v>
      </c>
      <c r="J636" s="62">
        <f>'Ace-SBS'!I96+'Ace-SBS'!I97+'Ace-SBS'!I121+'Ace-SBS'!I122+SUM('Ace-SBS'!I190:I193)</f>
        <v>0</v>
      </c>
      <c r="K636" s="62">
        <f>'Ace-SBS'!J96+'Ace-SBS'!J97+'Ace-SBS'!J121+'Ace-SBS'!J122+SUM('Ace-SBS'!J190:J193)</f>
        <v>0</v>
      </c>
      <c r="L636" s="62">
        <f>'Ace-SBS'!K96+'Ace-SBS'!K97+'Ace-SBS'!K121+'Ace-SBS'!K122+SUM('Ace-SBS'!K190:K193)</f>
        <v>0</v>
      </c>
      <c r="M636" s="62">
        <f>'Ace-SBS'!L96+'Ace-SBS'!L97+'Ace-SBS'!L121+'Ace-SBS'!L122+SUM('Ace-SBS'!L190:L193)</f>
        <v>0</v>
      </c>
      <c r="N636" s="62">
        <f>'Ace-SBS'!M96+'Ace-SBS'!M97+'Ace-SBS'!M121+'Ace-SBS'!M122+SUM('Ace-SBS'!M190:M193)</f>
        <v>0</v>
      </c>
      <c r="O636" s="62">
        <f>'Ace-SBS'!N96+'Ace-SBS'!N97+'Ace-SBS'!N121+'Ace-SBS'!N122+SUM('Ace-SBS'!N190:N193)</f>
        <v>0</v>
      </c>
      <c r="P636" s="62">
        <f>'Ace-SBS'!O96+'Ace-SBS'!O97+'Ace-SBS'!O121+'Ace-SBS'!O122+SUM('Ace-SBS'!O190:O193)</f>
        <v>1387.55</v>
      </c>
      <c r="Q636" s="62">
        <f>'Ace-SBS'!P96+'Ace-SBS'!P97+'Ace-SBS'!P121+'Ace-SBS'!P122+SUM('Ace-SBS'!P190:P193)</f>
        <v>172.28</v>
      </c>
      <c r="R636" s="62">
        <f>'Ace-SBS'!Q96+'Ace-SBS'!Q97+'Ace-SBS'!Q121+'Ace-SBS'!Q122+SUM('Ace-SBS'!Q190:Q193)</f>
        <v>1231.93</v>
      </c>
      <c r="S636" s="62">
        <f>'Ace-SBS'!R96+'Ace-SBS'!R97+'Ace-SBS'!R121+'Ace-SBS'!R122+SUM('Ace-SBS'!R190:R193)</f>
        <v>105.50999999999999</v>
      </c>
    </row>
    <row r="637" spans="1:31" s="38" customFormat="1" outlineLevel="1" x14ac:dyDescent="0.2">
      <c r="B637" s="72" t="s">
        <v>835</v>
      </c>
      <c r="C637" s="62">
        <f>C638+C639</f>
        <v>8.91</v>
      </c>
      <c r="D637" s="62">
        <f t="shared" ref="D637:S637" si="579">D638+D639</f>
        <v>0</v>
      </c>
      <c r="E637" s="62">
        <f t="shared" si="579"/>
        <v>0</v>
      </c>
      <c r="F637" s="62">
        <f t="shared" si="579"/>
        <v>0</v>
      </c>
      <c r="G637" s="62">
        <f t="shared" si="579"/>
        <v>0</v>
      </c>
      <c r="H637" s="62">
        <f t="shared" si="579"/>
        <v>0</v>
      </c>
      <c r="I637" s="62">
        <f t="shared" si="579"/>
        <v>0</v>
      </c>
      <c r="J637" s="62">
        <f t="shared" si="579"/>
        <v>0</v>
      </c>
      <c r="K637" s="62">
        <f t="shared" si="579"/>
        <v>0</v>
      </c>
      <c r="L637" s="62">
        <f t="shared" si="579"/>
        <v>50.53</v>
      </c>
      <c r="M637" s="62">
        <f t="shared" si="579"/>
        <v>40.299999999999997</v>
      </c>
      <c r="N637" s="62">
        <f t="shared" si="579"/>
        <v>38.49</v>
      </c>
      <c r="O637" s="62">
        <f t="shared" si="579"/>
        <v>2404.37</v>
      </c>
      <c r="P637" s="62">
        <f t="shared" si="579"/>
        <v>4252.8100000000004</v>
      </c>
      <c r="Q637" s="62">
        <f t="shared" si="579"/>
        <v>3733.72</v>
      </c>
      <c r="R637" s="62">
        <f t="shared" si="579"/>
        <v>4054.04</v>
      </c>
      <c r="S637" s="62">
        <f t="shared" si="579"/>
        <v>5213.8100000000004</v>
      </c>
    </row>
    <row r="638" spans="1:31" s="38" customFormat="1" outlineLevel="1" x14ac:dyDescent="0.2">
      <c r="B638" s="312" t="s">
        <v>1840</v>
      </c>
      <c r="C638" s="62">
        <f>'Ace-SBS'!B180</f>
        <v>8.91</v>
      </c>
      <c r="D638" s="62">
        <f>'Ace-SBS'!C180</f>
        <v>0</v>
      </c>
      <c r="E638" s="62">
        <f>'Ace-SBS'!D180</f>
        <v>0</v>
      </c>
      <c r="F638" s="62">
        <f>'Ace-SBS'!E180</f>
        <v>0</v>
      </c>
      <c r="G638" s="62">
        <f>'Ace-SBS'!F180</f>
        <v>0</v>
      </c>
      <c r="H638" s="62">
        <f>'Ace-SBS'!G180</f>
        <v>0</v>
      </c>
      <c r="I638" s="62">
        <f>'Ace-SBS'!H180</f>
        <v>0</v>
      </c>
      <c r="J638" s="62">
        <f>'Ace-SBS'!I180</f>
        <v>0</v>
      </c>
      <c r="K638" s="62">
        <f>'Ace-SBS'!J180</f>
        <v>0</v>
      </c>
      <c r="L638" s="62">
        <f>'Ace-SBS'!K180</f>
        <v>0</v>
      </c>
      <c r="M638" s="62">
        <f>'Ace-SBS'!L180</f>
        <v>0</v>
      </c>
      <c r="N638" s="62">
        <f>'Ace-SBS'!M180</f>
        <v>0</v>
      </c>
      <c r="O638" s="62">
        <f>'Ace-SBS'!N180</f>
        <v>0</v>
      </c>
      <c r="P638" s="62">
        <f>'Ace-SBS'!O180</f>
        <v>0</v>
      </c>
      <c r="Q638" s="62">
        <f>'Ace-SBS'!P180</f>
        <v>0</v>
      </c>
      <c r="R638" s="62">
        <f>'Ace-SBS'!Q180</f>
        <v>0</v>
      </c>
      <c r="S638" s="62">
        <f>'Ace-SBS'!R180</f>
        <v>0</v>
      </c>
    </row>
    <row r="639" spans="1:31" s="38" customFormat="1" outlineLevel="1" x14ac:dyDescent="0.2">
      <c r="B639" s="312" t="s">
        <v>1841</v>
      </c>
      <c r="C639" s="62">
        <f>'Ace-SBS'!B200</f>
        <v>0</v>
      </c>
      <c r="D639" s="62">
        <f>'Ace-SBS'!C200</f>
        <v>0</v>
      </c>
      <c r="E639" s="62">
        <f>'Ace-SBS'!D200</f>
        <v>0</v>
      </c>
      <c r="F639" s="62">
        <f>'Ace-SBS'!E200</f>
        <v>0</v>
      </c>
      <c r="G639" s="62">
        <f>'Ace-SBS'!F200</f>
        <v>0</v>
      </c>
      <c r="H639" s="62">
        <f>'Ace-SBS'!G200</f>
        <v>0</v>
      </c>
      <c r="I639" s="62">
        <f>'Ace-SBS'!H200</f>
        <v>0</v>
      </c>
      <c r="J639" s="62">
        <f>'Ace-SBS'!I200</f>
        <v>0</v>
      </c>
      <c r="K639" s="62">
        <f>'Ace-SBS'!J200</f>
        <v>0</v>
      </c>
      <c r="L639" s="62">
        <f>'Ace-SBS'!K200</f>
        <v>50.53</v>
      </c>
      <c r="M639" s="62">
        <f>'Ace-SBS'!L200</f>
        <v>40.299999999999997</v>
      </c>
      <c r="N639" s="62">
        <f>'Ace-SBS'!M200</f>
        <v>38.49</v>
      </c>
      <c r="O639" s="62">
        <f>'Ace-SBS'!N200</f>
        <v>2404.37</v>
      </c>
      <c r="P639" s="62">
        <f>'Ace-SBS'!O200</f>
        <v>4252.8100000000004</v>
      </c>
      <c r="Q639" s="62">
        <f>'Ace-SBS'!P200</f>
        <v>3733.72</v>
      </c>
      <c r="R639" s="62">
        <f>'Ace-SBS'!Q200</f>
        <v>4054.04</v>
      </c>
      <c r="S639" s="62">
        <f>'Ace-SBS'!R200</f>
        <v>5213.8100000000004</v>
      </c>
    </row>
    <row r="640" spans="1:31" s="38" customFormat="1" outlineLevel="1" x14ac:dyDescent="0.2">
      <c r="B640" s="72"/>
      <c r="C640" s="62"/>
      <c r="D640" s="62"/>
      <c r="E640" s="62"/>
      <c r="F640" s="62"/>
      <c r="G640" s="62"/>
      <c r="H640" s="62"/>
      <c r="I640" s="62"/>
      <c r="J640" s="62"/>
      <c r="K640" s="62"/>
      <c r="L640" s="62"/>
      <c r="M640" s="62"/>
      <c r="N640" s="62"/>
      <c r="O640" s="62"/>
      <c r="P640" s="62"/>
      <c r="Q640" s="62"/>
      <c r="R640" s="62"/>
      <c r="S640" s="62"/>
    </row>
    <row r="641" spans="2:19" s="38" customFormat="1" outlineLevel="1" x14ac:dyDescent="0.2">
      <c r="B641" s="47" t="s">
        <v>823</v>
      </c>
      <c r="C641" s="62"/>
      <c r="D641" s="62"/>
      <c r="E641" s="62"/>
      <c r="F641" s="62"/>
      <c r="G641" s="62"/>
      <c r="H641" s="62"/>
      <c r="I641" s="62"/>
      <c r="J641" s="62"/>
      <c r="K641" s="62"/>
      <c r="L641" s="62"/>
      <c r="M641" s="62"/>
      <c r="N641" s="62"/>
      <c r="O641" s="62"/>
      <c r="P641" s="62"/>
      <c r="Q641" s="62"/>
      <c r="R641" s="62"/>
      <c r="S641" s="62"/>
    </row>
    <row r="642" spans="2:19" s="38" customFormat="1" outlineLevel="1" x14ac:dyDescent="0.2">
      <c r="B642" s="72" t="str">
        <f>B634</f>
        <v>Long term debt (incl Curr Mat)</v>
      </c>
      <c r="C642" s="73">
        <f>C634/C$633</f>
        <v>1.8722466960352423E-2</v>
      </c>
      <c r="D642" s="73">
        <f t="shared" ref="D642:S642" si="580">D634/D$633</f>
        <v>1</v>
      </c>
      <c r="E642" s="73">
        <f t="shared" si="580"/>
        <v>1</v>
      </c>
      <c r="F642" s="73">
        <f t="shared" si="580"/>
        <v>1</v>
      </c>
      <c r="G642" s="73">
        <f t="shared" si="580"/>
        <v>1</v>
      </c>
      <c r="H642" s="73">
        <f t="shared" si="580"/>
        <v>1</v>
      </c>
      <c r="I642" s="73">
        <f t="shared" si="580"/>
        <v>1</v>
      </c>
      <c r="J642" s="73">
        <f t="shared" si="580"/>
        <v>1</v>
      </c>
      <c r="K642" s="73">
        <f t="shared" si="580"/>
        <v>1</v>
      </c>
      <c r="L642" s="73">
        <f t="shared" si="580"/>
        <v>0</v>
      </c>
      <c r="M642" s="73">
        <f t="shared" si="580"/>
        <v>0</v>
      </c>
      <c r="N642" s="73">
        <f t="shared" si="580"/>
        <v>0.10758172965453279</v>
      </c>
      <c r="O642" s="73">
        <f t="shared" si="580"/>
        <v>1.9261024238172528E-3</v>
      </c>
      <c r="P642" s="73">
        <f t="shared" si="580"/>
        <v>0.37556749105816156</v>
      </c>
      <c r="Q642" s="73">
        <f t="shared" si="580"/>
        <v>0.3594403002998881</v>
      </c>
      <c r="R642" s="73">
        <f t="shared" si="580"/>
        <v>0.32953506179495617</v>
      </c>
      <c r="S642" s="73">
        <f t="shared" si="580"/>
        <v>0.24262021699561734</v>
      </c>
    </row>
    <row r="643" spans="2:19" s="38" customFormat="1" outlineLevel="1" x14ac:dyDescent="0.2">
      <c r="B643" s="72" t="str">
        <f>B637</f>
        <v>Short term debt</v>
      </c>
      <c r="C643" s="73">
        <f t="shared" ref="C643:S643" si="581">C637/C$633</f>
        <v>0.9812775330396476</v>
      </c>
      <c r="D643" s="73">
        <f t="shared" si="581"/>
        <v>0</v>
      </c>
      <c r="E643" s="73">
        <f t="shared" si="581"/>
        <v>0</v>
      </c>
      <c r="F643" s="73">
        <f t="shared" si="581"/>
        <v>0</v>
      </c>
      <c r="G643" s="73">
        <f t="shared" si="581"/>
        <v>0</v>
      </c>
      <c r="H643" s="73">
        <f t="shared" si="581"/>
        <v>0</v>
      </c>
      <c r="I643" s="73">
        <f t="shared" si="581"/>
        <v>0</v>
      </c>
      <c r="J643" s="73">
        <f t="shared" si="581"/>
        <v>0</v>
      </c>
      <c r="K643" s="73">
        <f t="shared" si="581"/>
        <v>0</v>
      </c>
      <c r="L643" s="73">
        <f t="shared" si="581"/>
        <v>1</v>
      </c>
      <c r="M643" s="73">
        <f t="shared" si="581"/>
        <v>1</v>
      </c>
      <c r="N643" s="73">
        <f t="shared" si="581"/>
        <v>0.89241827034546717</v>
      </c>
      <c r="O643" s="73">
        <f t="shared" si="581"/>
        <v>0.99807389757618281</v>
      </c>
      <c r="P643" s="73">
        <f t="shared" si="581"/>
        <v>0.62443250894183844</v>
      </c>
      <c r="Q643" s="73">
        <f t="shared" si="581"/>
        <v>0.64055969970011184</v>
      </c>
      <c r="R643" s="73">
        <f t="shared" si="581"/>
        <v>0.67046493820504371</v>
      </c>
      <c r="S643" s="73">
        <f t="shared" si="581"/>
        <v>0.75737978300438269</v>
      </c>
    </row>
    <row r="644" spans="2:19" s="38" customFormat="1" outlineLevel="1" x14ac:dyDescent="0.2">
      <c r="B644" s="72"/>
      <c r="C644" s="62"/>
      <c r="D644" s="62"/>
      <c r="E644" s="62"/>
      <c r="F644" s="62"/>
      <c r="G644" s="62"/>
      <c r="H644" s="62"/>
      <c r="I644" s="62"/>
      <c r="J644" s="62"/>
      <c r="K644" s="62"/>
      <c r="L644" s="62"/>
      <c r="M644" s="62"/>
      <c r="N644" s="62"/>
      <c r="O644" s="62"/>
      <c r="P644" s="62"/>
      <c r="Q644" s="62"/>
      <c r="R644" s="62"/>
      <c r="S644" s="62"/>
    </row>
    <row r="645" spans="2:19" s="38" customFormat="1" outlineLevel="1" x14ac:dyDescent="0.2">
      <c r="B645" s="46" t="str">
        <f>B$633</f>
        <v>Total Debt (LT and ST)</v>
      </c>
      <c r="C645" s="53">
        <f t="shared" ref="C645:S645" si="582">C$633</f>
        <v>9.08</v>
      </c>
      <c r="D645" s="53">
        <f t="shared" si="582"/>
        <v>13.370000000000001</v>
      </c>
      <c r="E645" s="53">
        <f t="shared" si="582"/>
        <v>312.25</v>
      </c>
      <c r="F645" s="53">
        <f t="shared" si="582"/>
        <v>1814.65</v>
      </c>
      <c r="G645" s="53">
        <f t="shared" si="582"/>
        <v>1745.98</v>
      </c>
      <c r="H645" s="53">
        <f t="shared" si="582"/>
        <v>1068.1500000000001</v>
      </c>
      <c r="I645" s="53">
        <f t="shared" si="582"/>
        <v>102.52</v>
      </c>
      <c r="J645" s="53">
        <f t="shared" si="582"/>
        <v>23.6</v>
      </c>
      <c r="K645" s="53">
        <f t="shared" si="582"/>
        <v>29.49</v>
      </c>
      <c r="L645" s="53">
        <f t="shared" si="582"/>
        <v>50.53</v>
      </c>
      <c r="M645" s="53">
        <f t="shared" si="582"/>
        <v>40.299999999999997</v>
      </c>
      <c r="N645" s="53">
        <f t="shared" si="582"/>
        <v>43.13</v>
      </c>
      <c r="O645" s="53">
        <f t="shared" si="582"/>
        <v>2409.0099999999998</v>
      </c>
      <c r="P645" s="53">
        <f t="shared" si="582"/>
        <v>6810.68</v>
      </c>
      <c r="Q645" s="53">
        <f t="shared" si="582"/>
        <v>5828.84</v>
      </c>
      <c r="R645" s="53">
        <f t="shared" si="582"/>
        <v>6046.6100000000006</v>
      </c>
      <c r="S645" s="53">
        <f t="shared" si="582"/>
        <v>6884.01</v>
      </c>
    </row>
    <row r="646" spans="2:19" s="38" customFormat="1" outlineLevel="1" x14ac:dyDescent="0.2">
      <c r="B646" s="72" t="s">
        <v>891</v>
      </c>
      <c r="C646" s="62">
        <f>'Ace-SBS'!B74+'Ace-SBS'!B77+'Ace-SBS'!B80+'Ace-SBS'!B83+'Ace-SBS'!B85+'Ace-SBS'!B104+'Ace-SBS'!B105+'Ace-SBS'!B192+'Ace-SBS'!B204+'Ace-SBS'!B207+'Ace-SBS'!B218+'Ace-SBS'!B221</f>
        <v>0</v>
      </c>
      <c r="D646" s="62">
        <f>'Ace-SBS'!C74+'Ace-SBS'!C77+'Ace-SBS'!C80+'Ace-SBS'!C83+'Ace-SBS'!C85+'Ace-SBS'!C104+'Ace-SBS'!C105+'Ace-SBS'!C192+'Ace-SBS'!C204+'Ace-SBS'!C207+'Ace-SBS'!C218+'Ace-SBS'!C221</f>
        <v>0</v>
      </c>
      <c r="E646" s="62">
        <f>'Ace-SBS'!D74+'Ace-SBS'!D77+'Ace-SBS'!D80+'Ace-SBS'!D83+'Ace-SBS'!D85+'Ace-SBS'!D104+'Ace-SBS'!D105+'Ace-SBS'!D192+'Ace-SBS'!D204+'Ace-SBS'!D207+'Ace-SBS'!D218+'Ace-SBS'!D221</f>
        <v>188.88</v>
      </c>
      <c r="F646" s="62">
        <f>'Ace-SBS'!E74+'Ace-SBS'!E77+'Ace-SBS'!E80+'Ace-SBS'!E83+'Ace-SBS'!E85+'Ace-SBS'!E104+'Ace-SBS'!E105+'Ace-SBS'!E192+'Ace-SBS'!E204+'Ace-SBS'!E207+'Ace-SBS'!E218+'Ace-SBS'!E221</f>
        <v>1756.1799999999998</v>
      </c>
      <c r="G646" s="62">
        <f>'Ace-SBS'!F74+'Ace-SBS'!F77+'Ace-SBS'!F80+'Ace-SBS'!F83+'Ace-SBS'!F85+'Ace-SBS'!F104+'Ace-SBS'!F105+'Ace-SBS'!F192+'Ace-SBS'!F204+'Ace-SBS'!F207+'Ace-SBS'!F218+'Ace-SBS'!F221</f>
        <v>1727.59</v>
      </c>
      <c r="H646" s="62">
        <f>'Ace-SBS'!G74+'Ace-SBS'!G77+'Ace-SBS'!G80+'Ace-SBS'!G83+'Ace-SBS'!G85+'Ace-SBS'!G104+'Ace-SBS'!G105+'Ace-SBS'!G192+'Ace-SBS'!G204+'Ace-SBS'!G207+'Ace-SBS'!G218+'Ace-SBS'!G221</f>
        <v>1047.76</v>
      </c>
      <c r="I646" s="62">
        <f>'Ace-SBS'!H74+'Ace-SBS'!H77+'Ace-SBS'!H80+'Ace-SBS'!H83+'Ace-SBS'!H85+'Ace-SBS'!H104+'Ace-SBS'!H105+'Ace-SBS'!H192+'Ace-SBS'!H204+'Ace-SBS'!H207+'Ace-SBS'!H218+'Ace-SBS'!H221</f>
        <v>79.64</v>
      </c>
      <c r="J646" s="62">
        <f>'Ace-SBS'!I74+'Ace-SBS'!I77+'Ace-SBS'!I80+'Ace-SBS'!I83+'Ace-SBS'!I85+'Ace-SBS'!I104+'Ace-SBS'!I105+'Ace-SBS'!I192+'Ace-SBS'!I204+'Ace-SBS'!I207+'Ace-SBS'!I218+'Ace-SBS'!I221</f>
        <v>0</v>
      </c>
      <c r="K646" s="62">
        <f>'Ace-SBS'!J74+'Ace-SBS'!J77+'Ace-SBS'!J80+'Ace-SBS'!J83+'Ace-SBS'!J85+'Ace-SBS'!J104+'Ace-SBS'!J105+'Ace-SBS'!J192+'Ace-SBS'!J204+'Ace-SBS'!J207+'Ace-SBS'!J218+'Ace-SBS'!J221</f>
        <v>0</v>
      </c>
      <c r="L646" s="62">
        <f>'Ace-SBS'!K74+'Ace-SBS'!K77+'Ace-SBS'!K80+'Ace-SBS'!K83+'Ace-SBS'!K85+'Ace-SBS'!K104+'Ace-SBS'!K105+'Ace-SBS'!K192+'Ace-SBS'!K204+'Ace-SBS'!K207+'Ace-SBS'!K218+'Ace-SBS'!K221</f>
        <v>0</v>
      </c>
      <c r="M646" s="62">
        <f>'Ace-SBS'!L74+'Ace-SBS'!L77+'Ace-SBS'!L80+'Ace-SBS'!L83+'Ace-SBS'!L85+'Ace-SBS'!L104+'Ace-SBS'!L105+'Ace-SBS'!L192+'Ace-SBS'!L204+'Ace-SBS'!L207+'Ace-SBS'!L218+'Ace-SBS'!L221</f>
        <v>0</v>
      </c>
      <c r="N646" s="62">
        <f>'Ace-SBS'!M74+'Ace-SBS'!M77+'Ace-SBS'!M80+'Ace-SBS'!M83+'Ace-SBS'!M85+'Ace-SBS'!M104+'Ace-SBS'!M105+'Ace-SBS'!M192+'Ace-SBS'!M204+'Ace-SBS'!M207+'Ace-SBS'!M218+'Ace-SBS'!M221</f>
        <v>0</v>
      </c>
      <c r="O646" s="62">
        <f>'Ace-SBS'!N74+'Ace-SBS'!N77+'Ace-SBS'!N80+'Ace-SBS'!N83+'Ace-SBS'!N85+'Ace-SBS'!N104+'Ace-SBS'!N105+'Ace-SBS'!N192+'Ace-SBS'!N204+'Ace-SBS'!N207+'Ace-SBS'!N218+'Ace-SBS'!N221</f>
        <v>0</v>
      </c>
      <c r="P646" s="62">
        <f>'Ace-SBS'!O74+'Ace-SBS'!O77+'Ace-SBS'!O80+'Ace-SBS'!O83+'Ace-SBS'!O85+'Ace-SBS'!O104+'Ace-SBS'!O105+'Ace-SBS'!O192+'Ace-SBS'!O204+'Ace-SBS'!O207+'Ace-SBS'!O218+'Ace-SBS'!O221</f>
        <v>0</v>
      </c>
      <c r="Q646" s="62">
        <f>'Ace-SBS'!P74+'Ace-SBS'!P77+'Ace-SBS'!P80+'Ace-SBS'!P83+'Ace-SBS'!P85+'Ace-SBS'!P104+'Ace-SBS'!P105+'Ace-SBS'!P192+'Ace-SBS'!P204+'Ace-SBS'!P207+'Ace-SBS'!P218+'Ace-SBS'!P221</f>
        <v>0</v>
      </c>
      <c r="R646" s="62">
        <f>'Ace-SBS'!Q74+'Ace-SBS'!Q77+'Ace-SBS'!Q80+'Ace-SBS'!Q83+'Ace-SBS'!Q85+'Ace-SBS'!Q104+'Ace-SBS'!Q105+'Ace-SBS'!Q192+'Ace-SBS'!Q204+'Ace-SBS'!Q207+'Ace-SBS'!Q218+'Ace-SBS'!Q221</f>
        <v>0</v>
      </c>
      <c r="S646" s="62">
        <f>'Ace-SBS'!R74+'Ace-SBS'!R77+'Ace-SBS'!R80+'Ace-SBS'!R83+'Ace-SBS'!R85+'Ace-SBS'!R104+'Ace-SBS'!R105+'Ace-SBS'!R192+'Ace-SBS'!R204+'Ace-SBS'!R207+'Ace-SBS'!R218+'Ace-SBS'!R221</f>
        <v>0</v>
      </c>
    </row>
    <row r="647" spans="2:19" s="38" customFormat="1" outlineLevel="1" x14ac:dyDescent="0.2">
      <c r="B647" s="72" t="s">
        <v>892</v>
      </c>
      <c r="C647" s="62">
        <f>C645-C646</f>
        <v>9.08</v>
      </c>
      <c r="D647" s="62">
        <f t="shared" ref="D647:S647" si="583">D645-D646</f>
        <v>13.370000000000001</v>
      </c>
      <c r="E647" s="62">
        <f t="shared" si="583"/>
        <v>123.37</v>
      </c>
      <c r="F647" s="62">
        <f t="shared" si="583"/>
        <v>58.470000000000255</v>
      </c>
      <c r="G647" s="62">
        <f t="shared" si="583"/>
        <v>18.3900000000001</v>
      </c>
      <c r="H647" s="62">
        <f t="shared" si="583"/>
        <v>20.3900000000001</v>
      </c>
      <c r="I647" s="62">
        <f t="shared" si="583"/>
        <v>22.879999999999995</v>
      </c>
      <c r="J647" s="62">
        <f t="shared" si="583"/>
        <v>23.6</v>
      </c>
      <c r="K647" s="62">
        <f t="shared" si="583"/>
        <v>29.49</v>
      </c>
      <c r="L647" s="62">
        <f t="shared" si="583"/>
        <v>50.53</v>
      </c>
      <c r="M647" s="62">
        <f t="shared" si="583"/>
        <v>40.299999999999997</v>
      </c>
      <c r="N647" s="62">
        <f t="shared" si="583"/>
        <v>43.13</v>
      </c>
      <c r="O647" s="62">
        <f t="shared" si="583"/>
        <v>2409.0099999999998</v>
      </c>
      <c r="P647" s="62">
        <f t="shared" si="583"/>
        <v>6810.68</v>
      </c>
      <c r="Q647" s="62">
        <f t="shared" si="583"/>
        <v>5828.84</v>
      </c>
      <c r="R647" s="62">
        <f t="shared" si="583"/>
        <v>6046.6100000000006</v>
      </c>
      <c r="S647" s="62">
        <f t="shared" si="583"/>
        <v>6884.01</v>
      </c>
    </row>
    <row r="648" spans="2:19" s="38" customFormat="1" outlineLevel="1" x14ac:dyDescent="0.2">
      <c r="B648" s="72"/>
      <c r="C648" s="62"/>
      <c r="D648" s="62"/>
      <c r="E648" s="62"/>
      <c r="F648" s="62"/>
      <c r="G648" s="62"/>
      <c r="H648" s="62"/>
      <c r="I648" s="62"/>
      <c r="J648" s="62"/>
      <c r="K648" s="62"/>
      <c r="L648" s="62"/>
      <c r="M648" s="62"/>
      <c r="N648" s="62"/>
      <c r="O648" s="62"/>
      <c r="P648" s="62"/>
      <c r="Q648" s="62"/>
      <c r="R648" s="62"/>
      <c r="S648" s="62"/>
    </row>
    <row r="649" spans="2:19" s="38" customFormat="1" outlineLevel="1" x14ac:dyDescent="0.2">
      <c r="B649" s="71" t="str">
        <f>B641</f>
        <v>Total Debt (LT and ST)</v>
      </c>
      <c r="C649" s="62"/>
      <c r="D649" s="62"/>
      <c r="E649" s="62"/>
      <c r="F649" s="62"/>
      <c r="G649" s="62"/>
      <c r="H649" s="62"/>
      <c r="I649" s="62"/>
      <c r="J649" s="62"/>
      <c r="K649" s="62"/>
      <c r="L649" s="62"/>
      <c r="M649" s="62"/>
      <c r="N649" s="62"/>
      <c r="O649" s="62"/>
      <c r="P649" s="62"/>
      <c r="Q649" s="62"/>
      <c r="R649" s="62"/>
      <c r="S649" s="62"/>
    </row>
    <row r="650" spans="2:19" s="38" customFormat="1" outlineLevel="1" x14ac:dyDescent="0.2">
      <c r="B650" s="72" t="str">
        <f>B646</f>
        <v>Foreign debt</v>
      </c>
      <c r="C650" s="73">
        <f>C646/C$645</f>
        <v>0</v>
      </c>
      <c r="D650" s="73">
        <f t="shared" ref="D650:S650" si="584">D646/D$645</f>
        <v>0</v>
      </c>
      <c r="E650" s="73">
        <f t="shared" si="584"/>
        <v>0.60489991993594872</v>
      </c>
      <c r="F650" s="73">
        <f t="shared" si="584"/>
        <v>0.96777891053371157</v>
      </c>
      <c r="G650" s="73">
        <f t="shared" si="584"/>
        <v>0.98946723330164144</v>
      </c>
      <c r="H650" s="73">
        <f t="shared" si="584"/>
        <v>0.98091092075083075</v>
      </c>
      <c r="I650" s="73">
        <f t="shared" si="584"/>
        <v>0.77682403433476399</v>
      </c>
      <c r="J650" s="73">
        <f t="shared" si="584"/>
        <v>0</v>
      </c>
      <c r="K650" s="73">
        <f t="shared" si="584"/>
        <v>0</v>
      </c>
      <c r="L650" s="73">
        <f t="shared" si="584"/>
        <v>0</v>
      </c>
      <c r="M650" s="73">
        <f t="shared" si="584"/>
        <v>0</v>
      </c>
      <c r="N650" s="73">
        <f t="shared" si="584"/>
        <v>0</v>
      </c>
      <c r="O650" s="73">
        <f t="shared" si="584"/>
        <v>0</v>
      </c>
      <c r="P650" s="73">
        <f t="shared" si="584"/>
        <v>0</v>
      </c>
      <c r="Q650" s="73">
        <f t="shared" si="584"/>
        <v>0</v>
      </c>
      <c r="R650" s="73">
        <f t="shared" si="584"/>
        <v>0</v>
      </c>
      <c r="S650" s="73">
        <f t="shared" si="584"/>
        <v>0</v>
      </c>
    </row>
    <row r="651" spans="2:19" s="38" customFormat="1" outlineLevel="1" x14ac:dyDescent="0.2">
      <c r="B651" s="72" t="str">
        <f>B647</f>
        <v>Domestic debt</v>
      </c>
      <c r="C651" s="73">
        <f t="shared" ref="C651:S651" si="585">C647/C$645</f>
        <v>1</v>
      </c>
      <c r="D651" s="73">
        <f t="shared" si="585"/>
        <v>1</v>
      </c>
      <c r="E651" s="73">
        <f t="shared" si="585"/>
        <v>0.39510008006405123</v>
      </c>
      <c r="F651" s="73">
        <f t="shared" si="585"/>
        <v>3.2221089466288405E-2</v>
      </c>
      <c r="G651" s="73">
        <f t="shared" si="585"/>
        <v>1.0532766698358571E-2</v>
      </c>
      <c r="H651" s="73">
        <f t="shared" si="585"/>
        <v>1.9089079249169215E-2</v>
      </c>
      <c r="I651" s="73">
        <f t="shared" si="585"/>
        <v>0.22317596566523601</v>
      </c>
      <c r="J651" s="73">
        <f t="shared" si="585"/>
        <v>1</v>
      </c>
      <c r="K651" s="73">
        <f t="shared" si="585"/>
        <v>1</v>
      </c>
      <c r="L651" s="73">
        <f t="shared" si="585"/>
        <v>1</v>
      </c>
      <c r="M651" s="73">
        <f t="shared" si="585"/>
        <v>1</v>
      </c>
      <c r="N651" s="73">
        <f t="shared" si="585"/>
        <v>1</v>
      </c>
      <c r="O651" s="73">
        <f t="shared" si="585"/>
        <v>1</v>
      </c>
      <c r="P651" s="73">
        <f t="shared" si="585"/>
        <v>1</v>
      </c>
      <c r="Q651" s="73">
        <f t="shared" si="585"/>
        <v>1</v>
      </c>
      <c r="R651" s="73">
        <f t="shared" si="585"/>
        <v>1</v>
      </c>
      <c r="S651" s="73">
        <f t="shared" si="585"/>
        <v>1</v>
      </c>
    </row>
    <row r="652" spans="2:19" s="38" customFormat="1" outlineLevel="1" x14ac:dyDescent="0.2">
      <c r="B652" s="72"/>
      <c r="C652" s="62"/>
      <c r="D652" s="62"/>
      <c r="E652" s="62"/>
      <c r="F652" s="62"/>
      <c r="G652" s="62"/>
      <c r="H652" s="62"/>
      <c r="I652" s="62"/>
      <c r="J652" s="62"/>
      <c r="K652" s="62"/>
      <c r="L652" s="62"/>
      <c r="M652" s="62"/>
      <c r="N652" s="62"/>
      <c r="O652" s="62"/>
      <c r="P652" s="62"/>
      <c r="Q652" s="62"/>
      <c r="R652" s="62"/>
      <c r="S652" s="62"/>
    </row>
    <row r="653" spans="2:19" s="38" customFormat="1" outlineLevel="1" x14ac:dyDescent="0.2">
      <c r="B653" s="71" t="str">
        <f>B645</f>
        <v>Total Debt (LT and ST)</v>
      </c>
      <c r="C653" s="62">
        <f>C633</f>
        <v>9.08</v>
      </c>
      <c r="D653" s="62">
        <f t="shared" ref="D653:S653" si="586">D633</f>
        <v>13.370000000000001</v>
      </c>
      <c r="E653" s="62">
        <f t="shared" si="586"/>
        <v>312.25</v>
      </c>
      <c r="F653" s="62">
        <f t="shared" si="586"/>
        <v>1814.65</v>
      </c>
      <c r="G653" s="62">
        <f t="shared" si="586"/>
        <v>1745.98</v>
      </c>
      <c r="H653" s="62">
        <f t="shared" si="586"/>
        <v>1068.1500000000001</v>
      </c>
      <c r="I653" s="62">
        <f t="shared" si="586"/>
        <v>102.52</v>
      </c>
      <c r="J653" s="62">
        <f t="shared" si="586"/>
        <v>23.6</v>
      </c>
      <c r="K653" s="62">
        <f t="shared" si="586"/>
        <v>29.49</v>
      </c>
      <c r="L653" s="62">
        <f t="shared" si="586"/>
        <v>50.53</v>
      </c>
      <c r="M653" s="62">
        <f t="shared" si="586"/>
        <v>40.299999999999997</v>
      </c>
      <c r="N653" s="62">
        <f t="shared" si="586"/>
        <v>43.13</v>
      </c>
      <c r="O653" s="62">
        <f t="shared" si="586"/>
        <v>2409.0099999999998</v>
      </c>
      <c r="P653" s="62">
        <f t="shared" si="586"/>
        <v>6810.68</v>
      </c>
      <c r="Q653" s="62">
        <f t="shared" si="586"/>
        <v>5828.84</v>
      </c>
      <c r="R653" s="62">
        <f t="shared" si="586"/>
        <v>6046.6100000000006</v>
      </c>
      <c r="S653" s="62">
        <f t="shared" si="586"/>
        <v>6884.01</v>
      </c>
    </row>
    <row r="654" spans="2:19" s="38" customFormat="1" outlineLevel="1" x14ac:dyDescent="0.2">
      <c r="B654" s="72" t="s">
        <v>2387</v>
      </c>
      <c r="C654" s="62">
        <f>C646</f>
        <v>0</v>
      </c>
      <c r="D654" s="62">
        <f t="shared" ref="D654:S654" si="587">D646</f>
        <v>0</v>
      </c>
      <c r="E654" s="62">
        <f t="shared" si="587"/>
        <v>188.88</v>
      </c>
      <c r="F654" s="62">
        <f t="shared" si="587"/>
        <v>1756.1799999999998</v>
      </c>
      <c r="G654" s="62">
        <f t="shared" si="587"/>
        <v>1727.59</v>
      </c>
      <c r="H654" s="62">
        <f t="shared" si="587"/>
        <v>1047.76</v>
      </c>
      <c r="I654" s="62">
        <f t="shared" si="587"/>
        <v>79.64</v>
      </c>
      <c r="J654" s="62">
        <f t="shared" si="587"/>
        <v>0</v>
      </c>
      <c r="K654" s="62">
        <f t="shared" si="587"/>
        <v>0</v>
      </c>
      <c r="L654" s="62">
        <f t="shared" si="587"/>
        <v>0</v>
      </c>
      <c r="M654" s="62">
        <f t="shared" si="587"/>
        <v>0</v>
      </c>
      <c r="N654" s="62">
        <f t="shared" si="587"/>
        <v>0</v>
      </c>
      <c r="O654" s="62">
        <f t="shared" si="587"/>
        <v>0</v>
      </c>
      <c r="P654" s="62">
        <f t="shared" si="587"/>
        <v>0</v>
      </c>
      <c r="Q654" s="62">
        <f t="shared" si="587"/>
        <v>0</v>
      </c>
      <c r="R654" s="62">
        <f t="shared" si="587"/>
        <v>0</v>
      </c>
      <c r="S654" s="62">
        <f t="shared" si="587"/>
        <v>0</v>
      </c>
    </row>
    <row r="655" spans="2:19" s="38" customFormat="1" outlineLevel="1" x14ac:dyDescent="0.2">
      <c r="B655" s="72" t="s">
        <v>2388</v>
      </c>
      <c r="C655" s="62">
        <f>'Ace-SBS'!B66+'Ace-SBS'!B67+'Ace-SBS'!B96+'Ace-SBS'!B121+'Ace-SBS'!B190</f>
        <v>0</v>
      </c>
      <c r="D655" s="62">
        <f>'Ace-SBS'!C66+'Ace-SBS'!C67+'Ace-SBS'!C96+'Ace-SBS'!C121+'Ace-SBS'!C190</f>
        <v>0</v>
      </c>
      <c r="E655" s="62">
        <f>'Ace-SBS'!D66+'Ace-SBS'!D67+'Ace-SBS'!D96+'Ace-SBS'!D121+'Ace-SBS'!D190</f>
        <v>2.08</v>
      </c>
      <c r="F655" s="62">
        <f>'Ace-SBS'!E66+'Ace-SBS'!E67+'Ace-SBS'!E96+'Ace-SBS'!E121+'Ace-SBS'!E190</f>
        <v>0</v>
      </c>
      <c r="G655" s="62">
        <f>'Ace-SBS'!F66+'Ace-SBS'!F67+'Ace-SBS'!F96+'Ace-SBS'!F121+'Ace-SBS'!F190</f>
        <v>0</v>
      </c>
      <c r="H655" s="62">
        <f>'Ace-SBS'!G66+'Ace-SBS'!G67+'Ace-SBS'!G96+'Ace-SBS'!G121+'Ace-SBS'!G190</f>
        <v>0</v>
      </c>
      <c r="I655" s="62">
        <f>'Ace-SBS'!H66+'Ace-SBS'!H67+'Ace-SBS'!H96+'Ace-SBS'!H121+'Ace-SBS'!H190</f>
        <v>0</v>
      </c>
      <c r="J655" s="62">
        <f>'Ace-SBS'!I66+'Ace-SBS'!I67+'Ace-SBS'!I96+'Ace-SBS'!I121+'Ace-SBS'!I190</f>
        <v>0</v>
      </c>
      <c r="K655" s="62">
        <f>'Ace-SBS'!J66+'Ace-SBS'!J67+'Ace-SBS'!J96+'Ace-SBS'!J121+'Ace-SBS'!J190</f>
        <v>0</v>
      </c>
      <c r="L655" s="62">
        <f>'Ace-SBS'!K66+'Ace-SBS'!K67+'Ace-SBS'!K96+'Ace-SBS'!K121+'Ace-SBS'!K190</f>
        <v>0</v>
      </c>
      <c r="M655" s="62">
        <f>'Ace-SBS'!L66+'Ace-SBS'!L67+'Ace-SBS'!L96+'Ace-SBS'!L121+'Ace-SBS'!L190</f>
        <v>0</v>
      </c>
      <c r="N655" s="62">
        <f>'Ace-SBS'!M66+'Ace-SBS'!M67+'Ace-SBS'!M96+'Ace-SBS'!M121+'Ace-SBS'!M190</f>
        <v>0</v>
      </c>
      <c r="O655" s="62">
        <f>'Ace-SBS'!N66+'Ace-SBS'!N67+'Ace-SBS'!N96+'Ace-SBS'!N121+'Ace-SBS'!N190</f>
        <v>0</v>
      </c>
      <c r="P655" s="62">
        <f>'Ace-SBS'!O66+'Ace-SBS'!O67+'Ace-SBS'!O96+'Ace-SBS'!O121+'Ace-SBS'!O190</f>
        <v>0</v>
      </c>
      <c r="Q655" s="62">
        <f>'Ace-SBS'!P66+'Ace-SBS'!P67+'Ace-SBS'!P96+'Ace-SBS'!P121+'Ace-SBS'!P190</f>
        <v>0</v>
      </c>
      <c r="R655" s="62">
        <f>'Ace-SBS'!Q66+'Ace-SBS'!Q67+'Ace-SBS'!Q96+'Ace-SBS'!Q121+'Ace-SBS'!Q190</f>
        <v>0</v>
      </c>
      <c r="S655" s="62">
        <f>'Ace-SBS'!R66+'Ace-SBS'!R67+'Ace-SBS'!R96+'Ace-SBS'!R121+'Ace-SBS'!R190</f>
        <v>0</v>
      </c>
    </row>
    <row r="656" spans="2:19" s="38" customFormat="1" outlineLevel="1" x14ac:dyDescent="0.2">
      <c r="B656" s="72" t="s">
        <v>2389</v>
      </c>
      <c r="C656" s="62">
        <f>'Ace-SBS'!B71+'Ace-SBS'!B103+'Ace-SBS'!B230</f>
        <v>0</v>
      </c>
      <c r="D656" s="62">
        <f>'Ace-SBS'!C71+'Ace-SBS'!C103+'Ace-SBS'!C230</f>
        <v>0</v>
      </c>
      <c r="E656" s="62">
        <f>'Ace-SBS'!D71+'Ace-SBS'!D103+'Ace-SBS'!D230</f>
        <v>0</v>
      </c>
      <c r="F656" s="62">
        <f>'Ace-SBS'!E71+'Ace-SBS'!E103+'Ace-SBS'!E230</f>
        <v>0</v>
      </c>
      <c r="G656" s="62">
        <f>'Ace-SBS'!F71+'Ace-SBS'!F103+'Ace-SBS'!F230</f>
        <v>0</v>
      </c>
      <c r="H656" s="62">
        <f>'Ace-SBS'!G71+'Ace-SBS'!G103+'Ace-SBS'!G230</f>
        <v>0</v>
      </c>
      <c r="I656" s="62">
        <f>'Ace-SBS'!H71+'Ace-SBS'!H103+'Ace-SBS'!H230</f>
        <v>0</v>
      </c>
      <c r="J656" s="62">
        <f>'Ace-SBS'!I71+'Ace-SBS'!I103+'Ace-SBS'!I230</f>
        <v>0</v>
      </c>
      <c r="K656" s="62">
        <f>'Ace-SBS'!J71+'Ace-SBS'!J103+'Ace-SBS'!J230</f>
        <v>0</v>
      </c>
      <c r="L656" s="62">
        <f>'Ace-SBS'!K71+'Ace-SBS'!K103+'Ace-SBS'!K230</f>
        <v>0</v>
      </c>
      <c r="M656" s="62">
        <f>'Ace-SBS'!L71+'Ace-SBS'!L103+'Ace-SBS'!L230</f>
        <v>0</v>
      </c>
      <c r="N656" s="62">
        <f>'Ace-SBS'!M71+'Ace-SBS'!M103+'Ace-SBS'!M230</f>
        <v>0</v>
      </c>
      <c r="O656" s="62">
        <f>'Ace-SBS'!N71+'Ace-SBS'!N103+'Ace-SBS'!N230</f>
        <v>0</v>
      </c>
      <c r="P656" s="62">
        <f>'Ace-SBS'!O71+'Ace-SBS'!O103+'Ace-SBS'!O230</f>
        <v>6.57</v>
      </c>
      <c r="Q656" s="62">
        <f>'Ace-SBS'!P71+'Ace-SBS'!P103+'Ace-SBS'!P230</f>
        <v>801.99</v>
      </c>
      <c r="R656" s="62">
        <f>'Ace-SBS'!Q71+'Ace-SBS'!Q103+'Ace-SBS'!Q230</f>
        <v>0</v>
      </c>
      <c r="S656" s="62">
        <f>'Ace-SBS'!R71+'Ace-SBS'!R103+'Ace-SBS'!R230</f>
        <v>0</v>
      </c>
    </row>
    <row r="657" spans="1:30" s="38" customFormat="1" outlineLevel="1" x14ac:dyDescent="0.2">
      <c r="B657" s="72" t="s">
        <v>765</v>
      </c>
      <c r="C657" s="62">
        <f>C653-SUM(C654:C656)</f>
        <v>9.08</v>
      </c>
      <c r="D657" s="62">
        <f t="shared" ref="D657:S657" si="588">D653-SUM(D654:D656)</f>
        <v>13.370000000000001</v>
      </c>
      <c r="E657" s="62">
        <f t="shared" si="588"/>
        <v>121.28999999999999</v>
      </c>
      <c r="F657" s="62">
        <f t="shared" si="588"/>
        <v>58.470000000000255</v>
      </c>
      <c r="G657" s="62">
        <f t="shared" si="588"/>
        <v>18.3900000000001</v>
      </c>
      <c r="H657" s="62">
        <f t="shared" si="588"/>
        <v>20.3900000000001</v>
      </c>
      <c r="I657" s="62">
        <f t="shared" si="588"/>
        <v>22.879999999999995</v>
      </c>
      <c r="J657" s="62">
        <f t="shared" si="588"/>
        <v>23.6</v>
      </c>
      <c r="K657" s="62">
        <f t="shared" si="588"/>
        <v>29.49</v>
      </c>
      <c r="L657" s="62">
        <f t="shared" si="588"/>
        <v>50.53</v>
      </c>
      <c r="M657" s="62">
        <f t="shared" si="588"/>
        <v>40.299999999999997</v>
      </c>
      <c r="N657" s="62">
        <f t="shared" si="588"/>
        <v>43.13</v>
      </c>
      <c r="O657" s="62">
        <f t="shared" si="588"/>
        <v>2409.0099999999998</v>
      </c>
      <c r="P657" s="62">
        <f t="shared" si="588"/>
        <v>6804.1100000000006</v>
      </c>
      <c r="Q657" s="62">
        <f t="shared" si="588"/>
        <v>5026.8500000000004</v>
      </c>
      <c r="R657" s="62">
        <f t="shared" si="588"/>
        <v>6046.6100000000006</v>
      </c>
      <c r="S657" s="62">
        <f t="shared" si="588"/>
        <v>6884.01</v>
      </c>
    </row>
    <row r="658" spans="1:30" s="38" customFormat="1" outlineLevel="1" x14ac:dyDescent="0.2">
      <c r="B658" s="72"/>
      <c r="C658" s="62"/>
      <c r="D658" s="62"/>
      <c r="E658" s="62"/>
      <c r="F658" s="62"/>
      <c r="G658" s="62"/>
      <c r="H658" s="62"/>
      <c r="I658" s="62"/>
      <c r="J658" s="62"/>
      <c r="K658" s="62"/>
      <c r="L658" s="62"/>
      <c r="M658" s="62"/>
      <c r="N658" s="62"/>
      <c r="O658" s="62"/>
      <c r="P658" s="62"/>
      <c r="Q658" s="62"/>
      <c r="R658" s="62"/>
      <c r="S658" s="62"/>
    </row>
    <row r="659" spans="1:30" outlineLevel="1" x14ac:dyDescent="0.2">
      <c r="A659" s="32"/>
      <c r="B659" s="46" t="s">
        <v>1823</v>
      </c>
      <c r="C659" s="37">
        <f>'Ace-SBS'!B14</f>
        <v>0</v>
      </c>
      <c r="D659" s="37">
        <f>'Ace-SBS'!C14</f>
        <v>15.7</v>
      </c>
      <c r="E659" s="37">
        <f>'Ace-SBS'!D14</f>
        <v>15.45</v>
      </c>
      <c r="F659" s="37">
        <f>'Ace-SBS'!E14</f>
        <v>1.4</v>
      </c>
      <c r="G659" s="37">
        <f>'Ace-SBS'!F14</f>
        <v>1.4</v>
      </c>
      <c r="H659" s="37">
        <f>'Ace-SBS'!G14</f>
        <v>1.37</v>
      </c>
      <c r="I659" s="37">
        <f>'Ace-SBS'!H14</f>
        <v>0</v>
      </c>
      <c r="J659" s="37">
        <f>'Ace-SBS'!I14</f>
        <v>0</v>
      </c>
      <c r="K659" s="37">
        <f>'Ace-SBS'!J14</f>
        <v>0</v>
      </c>
      <c r="L659" s="37">
        <f>'Ace-SBS'!K14</f>
        <v>0</v>
      </c>
      <c r="M659" s="37">
        <f>'Ace-SBS'!L14</f>
        <v>0</v>
      </c>
      <c r="N659" s="37">
        <f>'Ace-SBS'!M14</f>
        <v>0</v>
      </c>
      <c r="O659" s="37">
        <f>'Ace-SBS'!N14</f>
        <v>0</v>
      </c>
      <c r="P659" s="37">
        <f>'Ace-SBS'!O14</f>
        <v>0</v>
      </c>
      <c r="Q659" s="37">
        <f>'Ace-SBS'!P14</f>
        <v>0</v>
      </c>
      <c r="R659" s="37">
        <f>'Ace-SBS'!Q14</f>
        <v>0</v>
      </c>
      <c r="S659" s="37">
        <f>'Ace-SBS'!R14</f>
        <v>0</v>
      </c>
    </row>
    <row r="660" spans="1:30" outlineLevel="1" x14ac:dyDescent="0.2">
      <c r="B660" s="46" t="s">
        <v>821</v>
      </c>
      <c r="C660" s="37">
        <f>'Ace-SBS'!B125</f>
        <v>23.11</v>
      </c>
      <c r="D660" s="37">
        <f>'Ace-SBS'!C125</f>
        <v>28.75</v>
      </c>
      <c r="E660" s="37">
        <f>'Ace-SBS'!D125</f>
        <v>74.06</v>
      </c>
      <c r="F660" s="37">
        <f>'Ace-SBS'!E125</f>
        <v>85.3</v>
      </c>
      <c r="G660" s="37">
        <f>'Ace-SBS'!F125</f>
        <v>104.44000000000001</v>
      </c>
      <c r="H660" s="37">
        <f>'Ace-SBS'!G125</f>
        <v>109.32</v>
      </c>
      <c r="I660" s="37">
        <f>'Ace-SBS'!H125</f>
        <v>112.94</v>
      </c>
      <c r="J660" s="37">
        <f>'Ace-SBS'!I125</f>
        <v>117.42</v>
      </c>
      <c r="K660" s="37">
        <f>'Ace-SBS'!J125</f>
        <v>115.33</v>
      </c>
      <c r="L660" s="37">
        <f>'Ace-SBS'!K125</f>
        <v>128.51</v>
      </c>
      <c r="M660" s="37">
        <f>'Ace-SBS'!L125</f>
        <v>133.91</v>
      </c>
      <c r="N660" s="37">
        <f>'Ace-SBS'!M125</f>
        <v>165.41</v>
      </c>
      <c r="O660" s="37">
        <f>'Ace-SBS'!N125</f>
        <v>192.84</v>
      </c>
      <c r="P660" s="37">
        <f>'Ace-SBS'!O125</f>
        <v>0</v>
      </c>
      <c r="Q660" s="37">
        <f>'Ace-SBS'!P125</f>
        <v>-751.7</v>
      </c>
      <c r="R660" s="37">
        <f>'Ace-SBS'!Q125</f>
        <v>-749.06</v>
      </c>
      <c r="S660" s="37">
        <f>'Ace-SBS'!R125</f>
        <v>-751.7</v>
      </c>
    </row>
    <row r="661" spans="1:30" outlineLevel="1" x14ac:dyDescent="0.2">
      <c r="B661" s="46" t="s">
        <v>822</v>
      </c>
      <c r="C661" s="37">
        <f>'Ace-SBS'!B508</f>
        <v>114.84</v>
      </c>
      <c r="D661" s="37">
        <f>'Ace-SBS'!C508</f>
        <v>133.74</v>
      </c>
      <c r="E661" s="37">
        <f>'Ace-SBS'!D508</f>
        <v>165.14</v>
      </c>
      <c r="F661" s="37">
        <f>'Ace-SBS'!E508</f>
        <v>56.7</v>
      </c>
      <c r="G661" s="37">
        <f>'Ace-SBS'!F508</f>
        <v>68.680000000000007</v>
      </c>
      <c r="H661" s="37">
        <f>'Ace-SBS'!G508</f>
        <v>111.31</v>
      </c>
      <c r="I661" s="37">
        <f>'Ace-SBS'!H508</f>
        <v>73.150000000000006</v>
      </c>
      <c r="J661" s="37">
        <f>'Ace-SBS'!I508</f>
        <v>102.22</v>
      </c>
      <c r="K661" s="37">
        <f>'Ace-SBS'!J508</f>
        <v>146.74</v>
      </c>
      <c r="L661" s="37">
        <f>'Ace-SBS'!K508</f>
        <v>107.49</v>
      </c>
      <c r="M661" s="37">
        <f>'Ace-SBS'!L508</f>
        <v>315.42</v>
      </c>
      <c r="N661" s="37">
        <f>'Ace-SBS'!M508</f>
        <v>404.43</v>
      </c>
      <c r="O661" s="37">
        <f>'Ace-SBS'!N508</f>
        <v>768.61</v>
      </c>
      <c r="P661" s="37">
        <f>'Ace-SBS'!O508</f>
        <v>1728.96</v>
      </c>
      <c r="Q661" s="37">
        <f>'Ace-SBS'!P508</f>
        <v>2584.77</v>
      </c>
      <c r="R661" s="37">
        <f>'Ace-SBS'!Q508</f>
        <v>5405.55</v>
      </c>
      <c r="S661" s="37">
        <f>'Ace-SBS'!R508</f>
        <v>5602.75</v>
      </c>
    </row>
    <row r="662" spans="1:30" outlineLevel="1" x14ac:dyDescent="0.2">
      <c r="A662" s="320"/>
      <c r="B662" s="70" t="s">
        <v>1956</v>
      </c>
      <c r="C662" s="34">
        <f>C661/C633</f>
        <v>12.647577092511014</v>
      </c>
      <c r="D662" s="34">
        <f t="shared" ref="D662:S662" si="589">D661/D633</f>
        <v>10.002991772625281</v>
      </c>
      <c r="E662" s="34">
        <f t="shared" si="589"/>
        <v>0.528871096877502</v>
      </c>
      <c r="F662" s="34">
        <f t="shared" si="589"/>
        <v>3.1245694762075331E-2</v>
      </c>
      <c r="G662" s="34">
        <f t="shared" si="589"/>
        <v>3.9336074869127942E-2</v>
      </c>
      <c r="H662" s="34">
        <f t="shared" si="589"/>
        <v>0.10420821045733276</v>
      </c>
      <c r="I662" s="34">
        <f t="shared" si="589"/>
        <v>0.71351931330472107</v>
      </c>
      <c r="J662" s="34">
        <f t="shared" si="589"/>
        <v>4.3313559322033894</v>
      </c>
      <c r="K662" s="34">
        <f t="shared" si="589"/>
        <v>4.9759240420481525</v>
      </c>
      <c r="L662" s="34">
        <f t="shared" si="589"/>
        <v>2.1272511379378587</v>
      </c>
      <c r="M662" s="34">
        <f t="shared" si="589"/>
        <v>7.82679900744417</v>
      </c>
      <c r="N662" s="34">
        <f t="shared" si="589"/>
        <v>9.3769997681428237</v>
      </c>
      <c r="O662" s="34">
        <f t="shared" si="589"/>
        <v>0.319056375855642</v>
      </c>
      <c r="P662" s="34">
        <f t="shared" si="589"/>
        <v>0.25386011382123369</v>
      </c>
      <c r="Q662" s="34">
        <f t="shared" si="589"/>
        <v>0.44344500792610536</v>
      </c>
      <c r="R662" s="34">
        <f t="shared" si="589"/>
        <v>0.89398026332110048</v>
      </c>
      <c r="S662" s="34">
        <f t="shared" si="589"/>
        <v>0.81387882934510547</v>
      </c>
      <c r="Y662" s="43">
        <f t="shared" ref="Y662:Y664" si="590">AVERAGE(D662:S662)</f>
        <v>2.6739201650588513</v>
      </c>
      <c r="Z662" s="43">
        <f t="shared" ref="Z662:Z664" si="591">MEDIAN(D662:S662)</f>
        <v>0.76369907132491321</v>
      </c>
      <c r="AA662" s="43">
        <f t="shared" ref="AA662:AA664" si="592">STDEV(D662:S662)</f>
        <v>3.5168310635389393</v>
      </c>
      <c r="AB662" s="413">
        <f t="shared" ref="AB662:AB664" si="593">AA662/Y662</f>
        <v>1.315234130582779</v>
      </c>
      <c r="AC662" s="43">
        <f t="shared" ref="AC662:AC664" si="594">MAX(D662:S662)</f>
        <v>10.002991772625281</v>
      </c>
      <c r="AD662" s="43">
        <f t="shared" ref="AD662:AD664" si="595">MIN(D662:S662)</f>
        <v>3.1245694762075331E-2</v>
      </c>
    </row>
    <row r="663" spans="1:30" outlineLevel="1" x14ac:dyDescent="0.2">
      <c r="A663" s="320"/>
      <c r="B663" s="70" t="s">
        <v>1957</v>
      </c>
      <c r="C663" s="34">
        <f t="shared" ref="C663:S663" si="596">C661/C581</f>
        <v>0.21439772981853486</v>
      </c>
      <c r="D663" s="34">
        <f t="shared" si="596"/>
        <v>0.1965261858578734</v>
      </c>
      <c r="E663" s="34">
        <f t="shared" si="596"/>
        <v>0.19563569160782826</v>
      </c>
      <c r="F663" s="34">
        <f t="shared" si="596"/>
        <v>5.1356369729631812E-2</v>
      </c>
      <c r="G663" s="34">
        <f t="shared" si="596"/>
        <v>4.6927313226833571E-2</v>
      </c>
      <c r="H663" s="34">
        <f t="shared" si="596"/>
        <v>4.5467542440730035E-2</v>
      </c>
      <c r="I663" s="34">
        <f t="shared" si="596"/>
        <v>1.7385125082588253E-2</v>
      </c>
      <c r="J663" s="34">
        <f t="shared" si="596"/>
        <v>1.9843072395572481E-2</v>
      </c>
      <c r="K663" s="34">
        <f t="shared" si="596"/>
        <v>2.5662908929377157E-2</v>
      </c>
      <c r="L663" s="34">
        <f t="shared" si="596"/>
        <v>1.609004076023908E-2</v>
      </c>
      <c r="M663" s="34">
        <f t="shared" si="596"/>
        <v>4.0037470868684408E-2</v>
      </c>
      <c r="N663" s="34">
        <f t="shared" si="596"/>
        <v>5.1924025020285328E-2</v>
      </c>
      <c r="O663" s="34">
        <f t="shared" si="596"/>
        <v>0.10375573038440147</v>
      </c>
      <c r="P663" s="34">
        <f t="shared" si="596"/>
        <v>7.5877271707918845E-2</v>
      </c>
      <c r="Q663" s="34">
        <f t="shared" si="596"/>
        <v>0.11807616933218215</v>
      </c>
      <c r="R663" s="34">
        <f t="shared" si="596"/>
        <v>0.25725438275462142</v>
      </c>
      <c r="S663" s="34">
        <f t="shared" si="596"/>
        <v>0.28339512698468899</v>
      </c>
      <c r="Y663" s="43">
        <f t="shared" si="590"/>
        <v>9.6575901692716043E-2</v>
      </c>
      <c r="Z663" s="43">
        <f t="shared" si="591"/>
        <v>5.164019737495857E-2</v>
      </c>
      <c r="AA663" s="43">
        <f t="shared" si="592"/>
        <v>8.8484316055765108E-2</v>
      </c>
      <c r="AB663" s="413">
        <f t="shared" si="593"/>
        <v>0.91621527218356569</v>
      </c>
      <c r="AC663" s="43">
        <f t="shared" si="594"/>
        <v>0.28339512698468899</v>
      </c>
      <c r="AD663" s="43">
        <f t="shared" si="595"/>
        <v>1.609004076023908E-2</v>
      </c>
    </row>
    <row r="664" spans="1:30" outlineLevel="1" x14ac:dyDescent="0.2">
      <c r="A664" s="320"/>
      <c r="B664" s="70" t="s">
        <v>1958</v>
      </c>
      <c r="C664" s="34">
        <f t="shared" ref="C664:S664" si="597">C661/C380</f>
        <v>0.21082390953150243</v>
      </c>
      <c r="D664" s="34">
        <f t="shared" si="597"/>
        <v>0.18847503487929651</v>
      </c>
      <c r="E664" s="34">
        <f t="shared" si="597"/>
        <v>0.14092608079739205</v>
      </c>
      <c r="F664" s="34">
        <f t="shared" si="597"/>
        <v>1.9417143248518884E-2</v>
      </c>
      <c r="G664" s="34">
        <f t="shared" si="597"/>
        <v>2.1389508302916301E-2</v>
      </c>
      <c r="H664" s="34">
        <f t="shared" si="597"/>
        <v>3.1643374535199741E-2</v>
      </c>
      <c r="I664" s="34">
        <f t="shared" si="597"/>
        <v>1.6971606490740442E-2</v>
      </c>
      <c r="J664" s="34">
        <f t="shared" si="597"/>
        <v>1.9752580666354911E-2</v>
      </c>
      <c r="K664" s="34">
        <f t="shared" si="597"/>
        <v>2.5531233742846857E-2</v>
      </c>
      <c r="L664" s="34">
        <f t="shared" si="597"/>
        <v>1.5969252985413889E-2</v>
      </c>
      <c r="M664" s="34">
        <f t="shared" si="597"/>
        <v>3.9833704198564863E-2</v>
      </c>
      <c r="N664" s="34">
        <f t="shared" si="597"/>
        <v>5.1638085242485643E-2</v>
      </c>
      <c r="O664" s="34">
        <f t="shared" si="597"/>
        <v>7.8294653398377698E-2</v>
      </c>
      <c r="P664" s="34">
        <f t="shared" si="597"/>
        <v>5.8416830112562275E-2</v>
      </c>
      <c r="Q664" s="34">
        <f t="shared" si="597"/>
        <v>9.3247218388183922E-2</v>
      </c>
      <c r="R664" s="34">
        <f t="shared" si="597"/>
        <v>0.19976843262963856</v>
      </c>
      <c r="S664" s="34">
        <f t="shared" si="597"/>
        <v>0.21020210391568128</v>
      </c>
      <c r="Y664" s="43">
        <f t="shared" si="590"/>
        <v>7.5717302720885865E-2</v>
      </c>
      <c r="Z664" s="43">
        <f t="shared" si="591"/>
        <v>4.573589472052525E-2</v>
      </c>
      <c r="AA664" s="43">
        <f t="shared" si="592"/>
        <v>7.0074879059889059E-2</v>
      </c>
      <c r="AB664" s="413">
        <f t="shared" si="593"/>
        <v>0.92548039274726568</v>
      </c>
      <c r="AC664" s="43">
        <f t="shared" si="594"/>
        <v>0.21020210391568128</v>
      </c>
      <c r="AD664" s="43">
        <f t="shared" si="595"/>
        <v>1.5969252985413889E-2</v>
      </c>
    </row>
    <row r="665" spans="1:30" outlineLevel="1" x14ac:dyDescent="0.2">
      <c r="B665" s="32"/>
      <c r="C665" s="37"/>
      <c r="D665" s="37"/>
      <c r="E665" s="37"/>
      <c r="F665" s="37"/>
      <c r="G665" s="37"/>
      <c r="H665" s="37"/>
      <c r="I665" s="37"/>
      <c r="J665" s="37"/>
      <c r="K665" s="37"/>
      <c r="L665" s="37"/>
      <c r="M665" s="37"/>
      <c r="N665" s="37"/>
      <c r="O665" s="37"/>
      <c r="P665" s="37"/>
      <c r="Q665" s="37"/>
      <c r="R665" s="37"/>
      <c r="S665" s="37"/>
    </row>
    <row r="666" spans="1:30" s="48" customFormat="1" outlineLevel="1" x14ac:dyDescent="0.2">
      <c r="A666" s="48" t="s">
        <v>1831</v>
      </c>
    </row>
    <row r="667" spans="1:30" outlineLevel="1" x14ac:dyDescent="0.2">
      <c r="A667" s="39"/>
      <c r="B667" s="46" t="str">
        <f>B$586</f>
        <v>Total Equity and Liabilities</v>
      </c>
      <c r="C667" s="53">
        <f t="shared" ref="C667:S667" si="598">C$586</f>
        <v>654.23</v>
      </c>
      <c r="D667" s="53">
        <f t="shared" si="598"/>
        <v>871.26</v>
      </c>
      <c r="E667" s="53">
        <f t="shared" si="598"/>
        <v>1432.82</v>
      </c>
      <c r="F667" s="53">
        <f t="shared" si="598"/>
        <v>3226.86</v>
      </c>
      <c r="G667" s="53">
        <f t="shared" si="598"/>
        <v>3604.04</v>
      </c>
      <c r="H667" s="53">
        <f t="shared" si="598"/>
        <v>4141.32</v>
      </c>
      <c r="I667" s="53">
        <f t="shared" si="598"/>
        <v>5458.79</v>
      </c>
      <c r="J667" s="53">
        <f t="shared" si="598"/>
        <v>6281.95</v>
      </c>
      <c r="K667" s="53">
        <f t="shared" si="598"/>
        <v>6591.72</v>
      </c>
      <c r="L667" s="53">
        <f t="shared" si="598"/>
        <v>7731.47</v>
      </c>
      <c r="M667" s="53">
        <f t="shared" si="598"/>
        <v>9277.77</v>
      </c>
      <c r="N667" s="53">
        <f t="shared" si="598"/>
        <v>9506.56</v>
      </c>
      <c r="O667" s="53">
        <f t="shared" si="598"/>
        <v>14624.47</v>
      </c>
      <c r="P667" s="53">
        <f t="shared" si="598"/>
        <v>38535</v>
      </c>
      <c r="Q667" s="53">
        <f t="shared" si="598"/>
        <v>34604.21</v>
      </c>
      <c r="R667" s="53">
        <f t="shared" si="598"/>
        <v>34209.660000000003</v>
      </c>
      <c r="S667" s="53">
        <f t="shared" si="598"/>
        <v>34262.269999999997</v>
      </c>
    </row>
    <row r="668" spans="1:30" outlineLevel="1" x14ac:dyDescent="0.2">
      <c r="A668" s="39"/>
      <c r="B668" s="46" t="str">
        <f>B$633</f>
        <v>Total Debt (LT and ST)</v>
      </c>
      <c r="C668" s="53">
        <f t="shared" ref="C668:S668" si="599">C$633</f>
        <v>9.08</v>
      </c>
      <c r="D668" s="53">
        <f t="shared" si="599"/>
        <v>13.370000000000001</v>
      </c>
      <c r="E668" s="53">
        <f t="shared" si="599"/>
        <v>312.25</v>
      </c>
      <c r="F668" s="53">
        <f t="shared" si="599"/>
        <v>1814.65</v>
      </c>
      <c r="G668" s="53">
        <f t="shared" si="599"/>
        <v>1745.98</v>
      </c>
      <c r="H668" s="53">
        <f t="shared" si="599"/>
        <v>1068.1500000000001</v>
      </c>
      <c r="I668" s="53">
        <f t="shared" si="599"/>
        <v>102.52</v>
      </c>
      <c r="J668" s="53">
        <f t="shared" si="599"/>
        <v>23.6</v>
      </c>
      <c r="K668" s="53">
        <f t="shared" si="599"/>
        <v>29.49</v>
      </c>
      <c r="L668" s="53">
        <f t="shared" si="599"/>
        <v>50.53</v>
      </c>
      <c r="M668" s="53">
        <f t="shared" si="599"/>
        <v>40.299999999999997</v>
      </c>
      <c r="N668" s="53">
        <f t="shared" si="599"/>
        <v>43.13</v>
      </c>
      <c r="O668" s="53">
        <f t="shared" si="599"/>
        <v>2409.0099999999998</v>
      </c>
      <c r="P668" s="53">
        <f t="shared" si="599"/>
        <v>6810.68</v>
      </c>
      <c r="Q668" s="53">
        <f t="shared" si="599"/>
        <v>5828.84</v>
      </c>
      <c r="R668" s="53">
        <f t="shared" si="599"/>
        <v>6046.6100000000006</v>
      </c>
      <c r="S668" s="53">
        <f t="shared" si="599"/>
        <v>6884.01</v>
      </c>
    </row>
    <row r="669" spans="1:30" outlineLevel="1" x14ac:dyDescent="0.2">
      <c r="A669" s="39"/>
      <c r="B669" s="46" t="s">
        <v>746</v>
      </c>
      <c r="C669" s="34">
        <f>C668/C667</f>
        <v>1.3878911086315209E-2</v>
      </c>
      <c r="D669" s="34">
        <f t="shared" ref="D669:S669" si="600">D668/D667</f>
        <v>1.5345591442279E-2</v>
      </c>
      <c r="E669" s="34">
        <f t="shared" si="600"/>
        <v>0.21792688544269345</v>
      </c>
      <c r="F669" s="34">
        <f t="shared" si="600"/>
        <v>0.56235783393143801</v>
      </c>
      <c r="G669" s="34">
        <f t="shared" si="600"/>
        <v>0.48445078301017747</v>
      </c>
      <c r="H669" s="34">
        <f t="shared" si="600"/>
        <v>0.2579250094172873</v>
      </c>
      <c r="I669" s="34">
        <f t="shared" si="600"/>
        <v>1.8780718803984034E-2</v>
      </c>
      <c r="J669" s="34">
        <f t="shared" si="600"/>
        <v>3.7567952626174996E-3</v>
      </c>
      <c r="K669" s="34">
        <f t="shared" si="600"/>
        <v>4.4737943966066517E-3</v>
      </c>
      <c r="L669" s="34">
        <f t="shared" si="600"/>
        <v>6.535626472068054E-3</v>
      </c>
      <c r="M669" s="34">
        <f t="shared" si="600"/>
        <v>4.3437162162890432E-3</v>
      </c>
      <c r="N669" s="34">
        <f t="shared" si="600"/>
        <v>4.5368671738252328E-3</v>
      </c>
      <c r="O669" s="34">
        <f t="shared" si="600"/>
        <v>0.16472460198557623</v>
      </c>
      <c r="P669" s="34">
        <f t="shared" si="600"/>
        <v>0.17674010639678214</v>
      </c>
      <c r="Q669" s="34">
        <f t="shared" si="600"/>
        <v>0.16844308828318869</v>
      </c>
      <c r="R669" s="34">
        <f t="shared" si="600"/>
        <v>0.17675153743124017</v>
      </c>
      <c r="S669" s="34">
        <f t="shared" si="600"/>
        <v>0.20092101311442589</v>
      </c>
    </row>
    <row r="670" spans="1:30" outlineLevel="1" x14ac:dyDescent="0.2">
      <c r="A670" s="39"/>
      <c r="B670" s="46" t="s">
        <v>954</v>
      </c>
      <c r="C670" s="310"/>
      <c r="D670" s="34">
        <f>D668/C668-1</f>
        <v>0.47246696035242297</v>
      </c>
      <c r="E670" s="34">
        <f t="shared" ref="E670:S670" si="601">E668/D668-1</f>
        <v>22.354525056095735</v>
      </c>
      <c r="F670" s="34">
        <f t="shared" si="601"/>
        <v>4.8115292233787033</v>
      </c>
      <c r="G670" s="34">
        <f t="shared" si="601"/>
        <v>-3.784200810073568E-2</v>
      </c>
      <c r="H670" s="34">
        <f t="shared" si="601"/>
        <v>-0.38822323279762649</v>
      </c>
      <c r="I670" s="34">
        <f t="shared" si="601"/>
        <v>-0.90402097083742916</v>
      </c>
      <c r="J670" s="34">
        <f t="shared" si="601"/>
        <v>-0.76980101443620752</v>
      </c>
      <c r="K670" s="34">
        <f t="shared" si="601"/>
        <v>0.24957627118644043</v>
      </c>
      <c r="L670" s="34">
        <f t="shared" si="601"/>
        <v>0.71346219057307581</v>
      </c>
      <c r="M670" s="34">
        <f t="shared" si="601"/>
        <v>-0.2024539877300614</v>
      </c>
      <c r="N670" s="34">
        <f t="shared" si="601"/>
        <v>7.0223325062034769E-2</v>
      </c>
      <c r="O670" s="34">
        <f t="shared" si="601"/>
        <v>54.854625550660785</v>
      </c>
      <c r="P670" s="34">
        <f t="shared" si="601"/>
        <v>1.8271696672076914</v>
      </c>
      <c r="Q670" s="34">
        <f t="shared" si="601"/>
        <v>-0.14416181644123638</v>
      </c>
      <c r="R670" s="34">
        <f t="shared" si="601"/>
        <v>3.7360778473933154E-2</v>
      </c>
      <c r="S670" s="34">
        <f t="shared" si="601"/>
        <v>0.13849082378390531</v>
      </c>
      <c r="Y670" s="43">
        <f>AVERAGE(D670:S670)</f>
        <v>5.1926829260269649</v>
      </c>
      <c r="Z670" s="43">
        <f>MEDIAN(D670:S670)</f>
        <v>0.10435707442297004</v>
      </c>
      <c r="AA670" s="43">
        <f>STDEV(D670:S670)</f>
        <v>14.390424170898305</v>
      </c>
      <c r="AB670" s="413">
        <f>AA670/Y670</f>
        <v>2.7712888262000495</v>
      </c>
      <c r="AC670" s="43">
        <f>MAX(D670:S670)</f>
        <v>54.854625550660785</v>
      </c>
      <c r="AD670" s="43">
        <f>MIN(D670:S670)</f>
        <v>-0.90402097083742916</v>
      </c>
    </row>
    <row r="671" spans="1:30" outlineLevel="1" x14ac:dyDescent="0.2">
      <c r="A671" s="306"/>
      <c r="B671" s="306"/>
      <c r="C671" s="37"/>
      <c r="D671" s="37"/>
      <c r="E671" s="37"/>
      <c r="F671" s="37"/>
      <c r="G671" s="37"/>
      <c r="H671" s="37"/>
      <c r="I671" s="37"/>
      <c r="J671" s="37"/>
      <c r="K671" s="37"/>
      <c r="L671" s="37"/>
      <c r="M671" s="37"/>
      <c r="N671" s="37"/>
      <c r="O671" s="37"/>
      <c r="P671" s="37"/>
      <c r="Q671" s="37"/>
      <c r="R671" s="37"/>
      <c r="S671" s="37"/>
    </row>
    <row r="672" spans="1:30" outlineLevel="1" x14ac:dyDescent="0.2">
      <c r="A672" s="48" t="s">
        <v>830</v>
      </c>
      <c r="B672" s="48"/>
      <c r="C672" s="66"/>
      <c r="D672" s="66"/>
      <c r="E672" s="66"/>
      <c r="F672" s="66"/>
      <c r="G672" s="66"/>
      <c r="H672" s="66"/>
      <c r="I672" s="66"/>
      <c r="J672" s="66"/>
      <c r="K672" s="66"/>
      <c r="L672" s="66"/>
      <c r="M672" s="66"/>
      <c r="N672" s="66"/>
      <c r="O672" s="66"/>
      <c r="P672" s="66"/>
      <c r="Q672" s="66"/>
      <c r="R672" s="66"/>
      <c r="S672" s="66"/>
    </row>
    <row r="673" spans="1:30" outlineLevel="1" x14ac:dyDescent="0.2">
      <c r="B673" s="46" t="s">
        <v>811</v>
      </c>
      <c r="C673" s="37">
        <f>C$374</f>
        <v>535.64</v>
      </c>
      <c r="D673" s="37">
        <f t="shared" ref="D673:S673" si="602">D$374</f>
        <v>680.52</v>
      </c>
      <c r="E673" s="37">
        <f t="shared" si="602"/>
        <v>844.12</v>
      </c>
      <c r="F673" s="37">
        <f t="shared" si="602"/>
        <v>1104.05</v>
      </c>
      <c r="G673" s="37">
        <f t="shared" si="602"/>
        <v>1463.54</v>
      </c>
      <c r="H673" s="37">
        <f t="shared" si="602"/>
        <v>2448.12</v>
      </c>
      <c r="I673" s="37">
        <f t="shared" si="602"/>
        <v>4207.62</v>
      </c>
      <c r="J673" s="37">
        <f t="shared" si="602"/>
        <v>5151.42</v>
      </c>
      <c r="K673" s="37">
        <f t="shared" si="602"/>
        <v>5717.98</v>
      </c>
      <c r="L673" s="37">
        <f t="shared" si="602"/>
        <v>6680.53</v>
      </c>
      <c r="M673" s="37">
        <f t="shared" si="602"/>
        <v>7878.12</v>
      </c>
      <c r="N673" s="37">
        <f t="shared" si="602"/>
        <v>7788.88</v>
      </c>
      <c r="O673" s="37">
        <f t="shared" si="602"/>
        <v>7407.88</v>
      </c>
      <c r="P673" s="37">
        <f t="shared" si="602"/>
        <v>22786.27</v>
      </c>
      <c r="Q673" s="37">
        <f t="shared" si="602"/>
        <v>21890.7</v>
      </c>
      <c r="R673" s="37">
        <f t="shared" si="602"/>
        <v>21012.47</v>
      </c>
      <c r="S673" s="37">
        <f t="shared" si="602"/>
        <v>19770.099999999999</v>
      </c>
    </row>
    <row r="674" spans="1:30" outlineLevel="1" x14ac:dyDescent="0.2">
      <c r="B674" s="46" t="str">
        <f>B$633</f>
        <v>Total Debt (LT and ST)</v>
      </c>
      <c r="C674" s="53">
        <f t="shared" ref="C674:S674" si="603">C$633</f>
        <v>9.08</v>
      </c>
      <c r="D674" s="53">
        <f t="shared" si="603"/>
        <v>13.370000000000001</v>
      </c>
      <c r="E674" s="53">
        <f t="shared" si="603"/>
        <v>312.25</v>
      </c>
      <c r="F674" s="53">
        <f t="shared" si="603"/>
        <v>1814.65</v>
      </c>
      <c r="G674" s="53">
        <f t="shared" si="603"/>
        <v>1745.98</v>
      </c>
      <c r="H674" s="53">
        <f t="shared" si="603"/>
        <v>1068.1500000000001</v>
      </c>
      <c r="I674" s="53">
        <f t="shared" si="603"/>
        <v>102.52</v>
      </c>
      <c r="J674" s="53">
        <f t="shared" si="603"/>
        <v>23.6</v>
      </c>
      <c r="K674" s="53">
        <f t="shared" si="603"/>
        <v>29.49</v>
      </c>
      <c r="L674" s="53">
        <f t="shared" si="603"/>
        <v>50.53</v>
      </c>
      <c r="M674" s="53">
        <f t="shared" si="603"/>
        <v>40.299999999999997</v>
      </c>
      <c r="N674" s="53">
        <f t="shared" si="603"/>
        <v>43.13</v>
      </c>
      <c r="O674" s="53">
        <f t="shared" si="603"/>
        <v>2409.0099999999998</v>
      </c>
      <c r="P674" s="53">
        <f t="shared" si="603"/>
        <v>6810.68</v>
      </c>
      <c r="Q674" s="53">
        <f t="shared" si="603"/>
        <v>5828.84</v>
      </c>
      <c r="R674" s="53">
        <f t="shared" si="603"/>
        <v>6046.6100000000006</v>
      </c>
      <c r="S674" s="53">
        <f t="shared" si="603"/>
        <v>6884.01</v>
      </c>
    </row>
    <row r="675" spans="1:30" outlineLevel="1" x14ac:dyDescent="0.2">
      <c r="B675" s="46" t="s">
        <v>2384</v>
      </c>
      <c r="C675" s="63">
        <f>C674/C673</f>
        <v>1.6951683966843403E-2</v>
      </c>
      <c r="D675" s="63">
        <f t="shared" ref="D675:S675" si="604">D674/D673</f>
        <v>1.9646740727678837E-2</v>
      </c>
      <c r="E675" s="63">
        <f t="shared" si="604"/>
        <v>0.36991186087286165</v>
      </c>
      <c r="F675" s="63">
        <f t="shared" si="604"/>
        <v>1.64363027036819</v>
      </c>
      <c r="G675" s="63">
        <f t="shared" si="604"/>
        <v>1.1929841343591565</v>
      </c>
      <c r="H675" s="63">
        <f t="shared" si="604"/>
        <v>0.43631439635312003</v>
      </c>
      <c r="I675" s="63">
        <f t="shared" si="604"/>
        <v>2.4365318160860534E-2</v>
      </c>
      <c r="J675" s="63">
        <f t="shared" si="604"/>
        <v>4.5812610891754124E-3</v>
      </c>
      <c r="K675" s="63">
        <f t="shared" si="604"/>
        <v>5.1574157307300835E-3</v>
      </c>
      <c r="L675" s="63">
        <f t="shared" si="604"/>
        <v>7.5637711379186985E-3</v>
      </c>
      <c r="M675" s="63">
        <f t="shared" si="604"/>
        <v>5.1154336313739826E-3</v>
      </c>
      <c r="N675" s="63">
        <f t="shared" si="604"/>
        <v>5.537381497724962E-3</v>
      </c>
      <c r="O675" s="63">
        <f t="shared" si="604"/>
        <v>0.32519560252055912</v>
      </c>
      <c r="P675" s="63">
        <f t="shared" si="604"/>
        <v>0.29889402697326067</v>
      </c>
      <c r="Q675" s="63">
        <f t="shared" si="604"/>
        <v>0.26627015125144465</v>
      </c>
      <c r="R675" s="63">
        <f t="shared" si="604"/>
        <v>0.2877629331535036</v>
      </c>
      <c r="S675" s="63">
        <f t="shared" si="604"/>
        <v>0.34820309457210641</v>
      </c>
      <c r="Y675" s="413">
        <f>AVERAGE(D675:S675)</f>
        <v>0.32757086202497909</v>
      </c>
      <c r="Z675" s="413">
        <f>MEDIAN(D675:S675)</f>
        <v>0.27701654220247413</v>
      </c>
      <c r="AA675" s="413">
        <f>STDEV(D675:S675)</f>
        <v>0.46233305007109687</v>
      </c>
      <c r="AB675" s="413">
        <f>AA675/Y675</f>
        <v>1.4113985817085324</v>
      </c>
      <c r="AC675" s="413">
        <f>MAX(D675:S675)</f>
        <v>1.64363027036819</v>
      </c>
      <c r="AD675" s="413">
        <f>MIN(D675:S675)</f>
        <v>4.5812610891754124E-3</v>
      </c>
    </row>
    <row r="676" spans="1:30" outlineLevel="1" x14ac:dyDescent="0.2">
      <c r="C676" s="37"/>
      <c r="D676" s="37"/>
      <c r="E676" s="37"/>
      <c r="F676" s="37"/>
      <c r="G676" s="37"/>
      <c r="H676" s="37"/>
      <c r="I676" s="37"/>
      <c r="J676" s="37"/>
      <c r="K676" s="37"/>
      <c r="L676" s="37"/>
      <c r="M676" s="37"/>
      <c r="N676" s="37"/>
      <c r="O676" s="37"/>
      <c r="P676" s="37"/>
      <c r="Q676" s="37"/>
      <c r="R676" s="37"/>
      <c r="S676" s="37"/>
    </row>
    <row r="677" spans="1:30" outlineLevel="1" x14ac:dyDescent="0.2">
      <c r="A677" s="48" t="s">
        <v>831</v>
      </c>
      <c r="B677" s="48"/>
      <c r="C677" s="66"/>
      <c r="D677" s="66"/>
      <c r="E677" s="66"/>
      <c r="F677" s="66"/>
      <c r="G677" s="66"/>
      <c r="H677" s="66"/>
      <c r="I677" s="66"/>
      <c r="J677" s="66"/>
      <c r="K677" s="66"/>
      <c r="L677" s="66"/>
      <c r="M677" s="66"/>
      <c r="N677" s="66"/>
      <c r="O677" s="66"/>
      <c r="P677" s="66"/>
      <c r="Q677" s="66"/>
      <c r="R677" s="66"/>
      <c r="S677" s="66"/>
    </row>
    <row r="678" spans="1:30" outlineLevel="1" x14ac:dyDescent="0.2">
      <c r="B678" s="46" t="str">
        <f>B673</f>
        <v>Equity</v>
      </c>
      <c r="C678" s="37">
        <f>C$374</f>
        <v>535.64</v>
      </c>
      <c r="D678" s="37">
        <f t="shared" ref="D678:S678" si="605">D$374</f>
        <v>680.52</v>
      </c>
      <c r="E678" s="37">
        <f t="shared" si="605"/>
        <v>844.12</v>
      </c>
      <c r="F678" s="37">
        <f t="shared" si="605"/>
        <v>1104.05</v>
      </c>
      <c r="G678" s="37">
        <f t="shared" si="605"/>
        <v>1463.54</v>
      </c>
      <c r="H678" s="37">
        <f t="shared" si="605"/>
        <v>2448.12</v>
      </c>
      <c r="I678" s="37">
        <f t="shared" si="605"/>
        <v>4207.62</v>
      </c>
      <c r="J678" s="37">
        <f t="shared" si="605"/>
        <v>5151.42</v>
      </c>
      <c r="K678" s="37">
        <f t="shared" si="605"/>
        <v>5717.98</v>
      </c>
      <c r="L678" s="37">
        <f t="shared" si="605"/>
        <v>6680.53</v>
      </c>
      <c r="M678" s="37">
        <f t="shared" si="605"/>
        <v>7878.12</v>
      </c>
      <c r="N678" s="37">
        <f t="shared" si="605"/>
        <v>7788.88</v>
      </c>
      <c r="O678" s="37">
        <f t="shared" si="605"/>
        <v>7407.88</v>
      </c>
      <c r="P678" s="37">
        <f t="shared" si="605"/>
        <v>22786.27</v>
      </c>
      <c r="Q678" s="37">
        <f t="shared" si="605"/>
        <v>21890.7</v>
      </c>
      <c r="R678" s="37">
        <f t="shared" si="605"/>
        <v>21012.47</v>
      </c>
      <c r="S678" s="37">
        <f t="shared" si="605"/>
        <v>19770.099999999999</v>
      </c>
    </row>
    <row r="679" spans="1:30" outlineLevel="1" x14ac:dyDescent="0.2">
      <c r="B679" s="296" t="str">
        <f>B$634</f>
        <v>Long term debt (incl Curr Mat)</v>
      </c>
      <c r="C679" s="37">
        <f>C$634</f>
        <v>0.17</v>
      </c>
      <c r="D679" s="37">
        <f t="shared" ref="D679:S679" si="606">D$634</f>
        <v>13.370000000000001</v>
      </c>
      <c r="E679" s="37">
        <f t="shared" si="606"/>
        <v>312.25</v>
      </c>
      <c r="F679" s="37">
        <f t="shared" si="606"/>
        <v>1814.65</v>
      </c>
      <c r="G679" s="37">
        <f t="shared" si="606"/>
        <v>1745.98</v>
      </c>
      <c r="H679" s="37">
        <f t="shared" si="606"/>
        <v>1068.1500000000001</v>
      </c>
      <c r="I679" s="37">
        <f t="shared" si="606"/>
        <v>102.52</v>
      </c>
      <c r="J679" s="37">
        <f t="shared" si="606"/>
        <v>23.6</v>
      </c>
      <c r="K679" s="37">
        <f t="shared" si="606"/>
        <v>29.49</v>
      </c>
      <c r="L679" s="37">
        <f t="shared" si="606"/>
        <v>0</v>
      </c>
      <c r="M679" s="37">
        <f t="shared" si="606"/>
        <v>0</v>
      </c>
      <c r="N679" s="37">
        <f t="shared" si="606"/>
        <v>4.6399999999999997</v>
      </c>
      <c r="O679" s="37">
        <f t="shared" si="606"/>
        <v>4.6399999999999997</v>
      </c>
      <c r="P679" s="37">
        <f t="shared" si="606"/>
        <v>2557.87</v>
      </c>
      <c r="Q679" s="37">
        <f t="shared" si="606"/>
        <v>2095.12</v>
      </c>
      <c r="R679" s="37">
        <f t="shared" si="606"/>
        <v>1992.5700000000002</v>
      </c>
      <c r="S679" s="37">
        <f t="shared" si="606"/>
        <v>1670.1999999999998</v>
      </c>
    </row>
    <row r="680" spans="1:30" outlineLevel="1" x14ac:dyDescent="0.2">
      <c r="B680" s="46" t="s">
        <v>2385</v>
      </c>
      <c r="C680" s="63">
        <f>C679/C678</f>
        <v>3.1737734299156151E-4</v>
      </c>
      <c r="D680" s="63">
        <f t="shared" ref="D680:S680" si="607">D679/D678</f>
        <v>1.9646740727678837E-2</v>
      </c>
      <c r="E680" s="63">
        <f t="shared" si="607"/>
        <v>0.36991186087286165</v>
      </c>
      <c r="F680" s="63">
        <f t="shared" si="607"/>
        <v>1.64363027036819</v>
      </c>
      <c r="G680" s="63">
        <f t="shared" si="607"/>
        <v>1.1929841343591565</v>
      </c>
      <c r="H680" s="63">
        <f t="shared" si="607"/>
        <v>0.43631439635312003</v>
      </c>
      <c r="I680" s="63">
        <f t="shared" si="607"/>
        <v>2.4365318160860534E-2</v>
      </c>
      <c r="J680" s="63">
        <f t="shared" si="607"/>
        <v>4.5812610891754124E-3</v>
      </c>
      <c r="K680" s="63">
        <f t="shared" si="607"/>
        <v>5.1574157307300835E-3</v>
      </c>
      <c r="L680" s="63">
        <f t="shared" si="607"/>
        <v>0</v>
      </c>
      <c r="M680" s="63">
        <f t="shared" si="607"/>
        <v>0</v>
      </c>
      <c r="N680" s="63">
        <f t="shared" si="607"/>
        <v>5.9572107928225872E-4</v>
      </c>
      <c r="O680" s="63">
        <f t="shared" si="607"/>
        <v>6.2636003822956086E-4</v>
      </c>
      <c r="P680" s="63">
        <f t="shared" si="607"/>
        <v>0.11225487980261797</v>
      </c>
      <c r="Q680" s="63">
        <f t="shared" si="607"/>
        <v>9.5708223126715897E-2</v>
      </c>
      <c r="R680" s="63">
        <f t="shared" si="607"/>
        <v>9.4827975959037664E-2</v>
      </c>
      <c r="S680" s="63">
        <f t="shared" si="607"/>
        <v>8.448111036362993E-2</v>
      </c>
      <c r="Y680" s="413">
        <f>AVERAGE(D680:S680)</f>
        <v>0.25531785425195536</v>
      </c>
      <c r="Z680" s="413">
        <f>MEDIAN(D680:S680)</f>
        <v>5.4423214262245237E-2</v>
      </c>
      <c r="AA680" s="413">
        <f>STDEV(D680:S680)</f>
        <v>0.4794343863959451</v>
      </c>
      <c r="AB680" s="413">
        <f>AA680/Y680</f>
        <v>1.8777942020569576</v>
      </c>
      <c r="AC680" s="413">
        <f>MAX(D680:S680)</f>
        <v>1.64363027036819</v>
      </c>
      <c r="AD680" s="413">
        <f>MIN(D680:S680)</f>
        <v>0</v>
      </c>
    </row>
    <row r="681" spans="1:30" outlineLevel="1" x14ac:dyDescent="0.2"/>
    <row r="682" spans="1:30" outlineLevel="1" x14ac:dyDescent="0.2">
      <c r="A682" s="48" t="s">
        <v>840</v>
      </c>
      <c r="B682" s="48"/>
      <c r="C682" s="66"/>
      <c r="D682" s="66"/>
      <c r="E682" s="66"/>
      <c r="F682" s="66"/>
      <c r="G682" s="66"/>
      <c r="H682" s="66"/>
      <c r="I682" s="66"/>
      <c r="J682" s="66"/>
      <c r="K682" s="66"/>
      <c r="L682" s="66"/>
      <c r="M682" s="66"/>
      <c r="N682" s="66"/>
      <c r="O682" s="66"/>
      <c r="P682" s="66"/>
      <c r="Q682" s="66"/>
      <c r="R682" s="66"/>
      <c r="S682" s="66"/>
    </row>
    <row r="683" spans="1:30" outlineLevel="1" x14ac:dyDescent="0.2">
      <c r="A683" s="32"/>
      <c r="B683" s="46" t="str">
        <f>B673</f>
        <v>Equity</v>
      </c>
      <c r="C683" s="37">
        <f t="shared" ref="C683:S683" si="608">C673</f>
        <v>535.64</v>
      </c>
      <c r="D683" s="37">
        <f t="shared" si="608"/>
        <v>680.52</v>
      </c>
      <c r="E683" s="37">
        <f t="shared" si="608"/>
        <v>844.12</v>
      </c>
      <c r="F683" s="37">
        <f t="shared" si="608"/>
        <v>1104.05</v>
      </c>
      <c r="G683" s="37">
        <f t="shared" si="608"/>
        <v>1463.54</v>
      </c>
      <c r="H683" s="37">
        <f t="shared" si="608"/>
        <v>2448.12</v>
      </c>
      <c r="I683" s="37">
        <f t="shared" si="608"/>
        <v>4207.62</v>
      </c>
      <c r="J683" s="37">
        <f t="shared" si="608"/>
        <v>5151.42</v>
      </c>
      <c r="K683" s="37">
        <f t="shared" si="608"/>
        <v>5717.98</v>
      </c>
      <c r="L683" s="37">
        <f t="shared" si="608"/>
        <v>6680.53</v>
      </c>
      <c r="M683" s="37">
        <f t="shared" si="608"/>
        <v>7878.12</v>
      </c>
      <c r="N683" s="37">
        <f t="shared" si="608"/>
        <v>7788.88</v>
      </c>
      <c r="O683" s="37">
        <f t="shared" si="608"/>
        <v>7407.88</v>
      </c>
      <c r="P683" s="37">
        <f t="shared" si="608"/>
        <v>22786.27</v>
      </c>
      <c r="Q683" s="37">
        <f t="shared" si="608"/>
        <v>21890.7</v>
      </c>
      <c r="R683" s="37">
        <f t="shared" si="608"/>
        <v>21012.47</v>
      </c>
      <c r="S683" s="37">
        <f t="shared" si="608"/>
        <v>19770.099999999999</v>
      </c>
    </row>
    <row r="684" spans="1:30" outlineLevel="1" x14ac:dyDescent="0.2">
      <c r="A684" s="32"/>
      <c r="B684" s="46" t="str">
        <f>B$633</f>
        <v>Total Debt (LT and ST)</v>
      </c>
      <c r="C684" s="53">
        <f t="shared" ref="C684:S684" si="609">C$633</f>
        <v>9.08</v>
      </c>
      <c r="D684" s="53">
        <f t="shared" si="609"/>
        <v>13.370000000000001</v>
      </c>
      <c r="E684" s="53">
        <f t="shared" si="609"/>
        <v>312.25</v>
      </c>
      <c r="F684" s="53">
        <f t="shared" si="609"/>
        <v>1814.65</v>
      </c>
      <c r="G684" s="53">
        <f t="shared" si="609"/>
        <v>1745.98</v>
      </c>
      <c r="H684" s="53">
        <f t="shared" si="609"/>
        <v>1068.1500000000001</v>
      </c>
      <c r="I684" s="53">
        <f t="shared" si="609"/>
        <v>102.52</v>
      </c>
      <c r="J684" s="53">
        <f t="shared" si="609"/>
        <v>23.6</v>
      </c>
      <c r="K684" s="53">
        <f t="shared" si="609"/>
        <v>29.49</v>
      </c>
      <c r="L684" s="53">
        <f t="shared" si="609"/>
        <v>50.53</v>
      </c>
      <c r="M684" s="53">
        <f t="shared" si="609"/>
        <v>40.299999999999997</v>
      </c>
      <c r="N684" s="53">
        <f t="shared" si="609"/>
        <v>43.13</v>
      </c>
      <c r="O684" s="53">
        <f t="shared" si="609"/>
        <v>2409.0099999999998</v>
      </c>
      <c r="P684" s="53">
        <f t="shared" si="609"/>
        <v>6810.68</v>
      </c>
      <c r="Q684" s="53">
        <f t="shared" si="609"/>
        <v>5828.84</v>
      </c>
      <c r="R684" s="53">
        <f t="shared" si="609"/>
        <v>6046.6100000000006</v>
      </c>
      <c r="S684" s="53">
        <f t="shared" si="609"/>
        <v>6884.01</v>
      </c>
    </row>
    <row r="685" spans="1:30" outlineLevel="1" x14ac:dyDescent="0.2">
      <c r="A685" s="32"/>
      <c r="B685" s="46" t="str">
        <f>B$842</f>
        <v>Cash and investments excl associates and JV</v>
      </c>
      <c r="C685" s="53">
        <f t="shared" ref="C685:S685" si="610">C$842</f>
        <v>32.92</v>
      </c>
      <c r="D685" s="53">
        <f t="shared" si="610"/>
        <v>164.29000000000002</v>
      </c>
      <c r="E685" s="53">
        <f t="shared" si="610"/>
        <v>484.83999999999992</v>
      </c>
      <c r="F685" s="53">
        <f t="shared" si="610"/>
        <v>1758.61</v>
      </c>
      <c r="G685" s="53">
        <f t="shared" si="610"/>
        <v>1854.9199999999998</v>
      </c>
      <c r="H685" s="53">
        <f t="shared" si="610"/>
        <v>1820.0800000000002</v>
      </c>
      <c r="I685" s="53">
        <f t="shared" si="610"/>
        <v>2174.4299999999998</v>
      </c>
      <c r="J685" s="53">
        <f t="shared" si="610"/>
        <v>3015.1300000000006</v>
      </c>
      <c r="K685" s="53">
        <f t="shared" si="610"/>
        <v>3416.0700000000006</v>
      </c>
      <c r="L685" s="53">
        <f t="shared" si="610"/>
        <v>4114.0599999999995</v>
      </c>
      <c r="M685" s="53">
        <f t="shared" si="610"/>
        <v>3667.68</v>
      </c>
      <c r="N685" s="53">
        <f t="shared" si="610"/>
        <v>4748.66</v>
      </c>
      <c r="O685" s="53">
        <f t="shared" si="610"/>
        <v>7157.2099999999991</v>
      </c>
      <c r="P685" s="53">
        <f t="shared" si="610"/>
        <v>26044.149999999998</v>
      </c>
      <c r="Q685" s="53">
        <f t="shared" si="610"/>
        <v>22292.33</v>
      </c>
      <c r="R685" s="53">
        <f t="shared" si="610"/>
        <v>19257.23</v>
      </c>
      <c r="S685" s="53">
        <f t="shared" si="610"/>
        <v>18510.53</v>
      </c>
    </row>
    <row r="686" spans="1:30" outlineLevel="1" x14ac:dyDescent="0.2">
      <c r="A686" s="32"/>
      <c r="B686" s="46" t="s">
        <v>841</v>
      </c>
      <c r="C686" s="37">
        <f>C684-C685</f>
        <v>-23.840000000000003</v>
      </c>
      <c r="D686" s="37">
        <f t="shared" ref="D686:S686" si="611">D684-D685</f>
        <v>-150.92000000000002</v>
      </c>
      <c r="E686" s="37">
        <f t="shared" si="611"/>
        <v>-172.58999999999992</v>
      </c>
      <c r="F686" s="37">
        <f t="shared" si="611"/>
        <v>56.040000000000191</v>
      </c>
      <c r="G686" s="37">
        <f t="shared" si="611"/>
        <v>-108.93999999999983</v>
      </c>
      <c r="H686" s="37">
        <f t="shared" si="611"/>
        <v>-751.93000000000006</v>
      </c>
      <c r="I686" s="37">
        <f t="shared" si="611"/>
        <v>-2071.91</v>
      </c>
      <c r="J686" s="37">
        <f t="shared" si="611"/>
        <v>-2991.5300000000007</v>
      </c>
      <c r="K686" s="37">
        <f t="shared" si="611"/>
        <v>-3386.5800000000008</v>
      </c>
      <c r="L686" s="37">
        <f t="shared" si="611"/>
        <v>-4063.5299999999993</v>
      </c>
      <c r="M686" s="37">
        <f t="shared" si="611"/>
        <v>-3627.3799999999997</v>
      </c>
      <c r="N686" s="37">
        <f t="shared" si="611"/>
        <v>-4705.53</v>
      </c>
      <c r="O686" s="37">
        <f t="shared" si="611"/>
        <v>-4748.1999999999989</v>
      </c>
      <c r="P686" s="37">
        <f t="shared" si="611"/>
        <v>-19233.469999999998</v>
      </c>
      <c r="Q686" s="37">
        <f t="shared" si="611"/>
        <v>-16463.490000000002</v>
      </c>
      <c r="R686" s="37">
        <f t="shared" si="611"/>
        <v>-13210.619999999999</v>
      </c>
      <c r="S686" s="37">
        <f t="shared" si="611"/>
        <v>-11626.519999999999</v>
      </c>
    </row>
    <row r="687" spans="1:30" outlineLevel="1" x14ac:dyDescent="0.2">
      <c r="A687" s="32"/>
      <c r="B687" s="46" t="s">
        <v>2386</v>
      </c>
      <c r="C687" s="63">
        <f>C686/C683</f>
        <v>-4.4507505040698982E-2</v>
      </c>
      <c r="D687" s="63">
        <f t="shared" ref="D687:S687" si="612">D686/D683</f>
        <v>-0.22177158643390352</v>
      </c>
      <c r="E687" s="63">
        <f t="shared" si="612"/>
        <v>-0.20446145097853377</v>
      </c>
      <c r="F687" s="63">
        <f t="shared" si="612"/>
        <v>5.0758570716906114E-2</v>
      </c>
      <c r="G687" s="63">
        <f t="shared" si="612"/>
        <v>-7.44359566530466E-2</v>
      </c>
      <c r="H687" s="63">
        <f t="shared" si="612"/>
        <v>-0.30714589154126437</v>
      </c>
      <c r="I687" s="63">
        <f t="shared" si="612"/>
        <v>-0.4924185168812773</v>
      </c>
      <c r="J687" s="63">
        <f t="shared" si="612"/>
        <v>-0.58071949093647979</v>
      </c>
      <c r="K687" s="63">
        <f t="shared" si="612"/>
        <v>-0.59226859835116619</v>
      </c>
      <c r="L687" s="63">
        <f t="shared" si="612"/>
        <v>-0.60826461373573648</v>
      </c>
      <c r="M687" s="63">
        <f t="shared" si="612"/>
        <v>-0.460437261681721</v>
      </c>
      <c r="N687" s="63">
        <f t="shared" si="612"/>
        <v>-0.60413435564548434</v>
      </c>
      <c r="O687" s="63">
        <f t="shared" si="612"/>
        <v>-0.64096610636241391</v>
      </c>
      <c r="P687" s="63">
        <f t="shared" si="612"/>
        <v>-0.84408154559741444</v>
      </c>
      <c r="Q687" s="63">
        <f t="shared" si="612"/>
        <v>-0.75207690937247329</v>
      </c>
      <c r="R687" s="63">
        <f t="shared" si="612"/>
        <v>-0.62870381254559782</v>
      </c>
      <c r="S687" s="63">
        <f t="shared" si="612"/>
        <v>-0.58808604913480456</v>
      </c>
      <c r="Y687" s="413">
        <f>AVERAGE(D687:S687)</f>
        <v>-0.4718258484459007</v>
      </c>
      <c r="Z687" s="413">
        <f>MEDIAN(D687:S687)</f>
        <v>-0.58440277003564223</v>
      </c>
      <c r="AA687" s="413">
        <f>STDEV(D687:S687)</f>
        <v>0.25020434041233763</v>
      </c>
      <c r="AB687" s="413">
        <f>AA687/Y687</f>
        <v>-0.53028959993705371</v>
      </c>
      <c r="AC687" s="413">
        <f>MAX(D687:S687)</f>
        <v>5.0758570716906114E-2</v>
      </c>
      <c r="AD687" s="413">
        <f>MIN(D687:S687)</f>
        <v>-0.84408154559741444</v>
      </c>
    </row>
    <row r="688" spans="1:30" outlineLevel="1" x14ac:dyDescent="0.2">
      <c r="A688" s="32"/>
      <c r="B688" s="32"/>
      <c r="C688" s="32"/>
      <c r="D688" s="32"/>
      <c r="E688" s="32"/>
      <c r="F688" s="32"/>
      <c r="G688" s="32"/>
      <c r="H688" s="32"/>
      <c r="I688" s="32"/>
      <c r="J688" s="32"/>
      <c r="K688" s="32"/>
      <c r="L688" s="32"/>
      <c r="M688" s="32"/>
      <c r="N688" s="32"/>
      <c r="O688" s="32"/>
      <c r="P688" s="32"/>
      <c r="Q688" s="32"/>
      <c r="R688" s="32"/>
      <c r="S688" s="32"/>
    </row>
    <row r="689" spans="1:30" outlineLevel="1" x14ac:dyDescent="0.2">
      <c r="A689" s="48" t="s">
        <v>2380</v>
      </c>
      <c r="B689" s="48"/>
      <c r="C689" s="66"/>
      <c r="D689" s="66"/>
      <c r="E689" s="66"/>
      <c r="F689" s="66"/>
      <c r="G689" s="66"/>
      <c r="H689" s="66"/>
      <c r="I689" s="66"/>
      <c r="J689" s="66"/>
      <c r="K689" s="66"/>
      <c r="L689" s="66"/>
      <c r="M689" s="66"/>
      <c r="N689" s="66"/>
      <c r="O689" s="66"/>
      <c r="P689" s="66"/>
      <c r="Q689" s="66"/>
      <c r="R689" s="66"/>
      <c r="S689" s="66"/>
    </row>
    <row r="690" spans="1:30" outlineLevel="1" x14ac:dyDescent="0.2">
      <c r="A690" s="432"/>
      <c r="B690" s="46" t="str">
        <f>B$633</f>
        <v>Total Debt (LT and ST)</v>
      </c>
      <c r="C690" s="53">
        <f t="shared" ref="C690:S690" si="613">C$633</f>
        <v>9.08</v>
      </c>
      <c r="D690" s="53">
        <f t="shared" si="613"/>
        <v>13.370000000000001</v>
      </c>
      <c r="E690" s="53">
        <f t="shared" si="613"/>
        <v>312.25</v>
      </c>
      <c r="F690" s="53">
        <f t="shared" si="613"/>
        <v>1814.65</v>
      </c>
      <c r="G690" s="53">
        <f t="shared" si="613"/>
        <v>1745.98</v>
      </c>
      <c r="H690" s="53">
        <f t="shared" si="613"/>
        <v>1068.1500000000001</v>
      </c>
      <c r="I690" s="53">
        <f t="shared" si="613"/>
        <v>102.52</v>
      </c>
      <c r="J690" s="53">
        <f t="shared" si="613"/>
        <v>23.6</v>
      </c>
      <c r="K690" s="53">
        <f t="shared" si="613"/>
        <v>29.49</v>
      </c>
      <c r="L690" s="53">
        <f t="shared" si="613"/>
        <v>50.53</v>
      </c>
      <c r="M690" s="53">
        <f t="shared" si="613"/>
        <v>40.299999999999997</v>
      </c>
      <c r="N690" s="53">
        <f t="shared" si="613"/>
        <v>43.13</v>
      </c>
      <c r="O690" s="53">
        <f t="shared" si="613"/>
        <v>2409.0099999999998</v>
      </c>
      <c r="P690" s="53">
        <f t="shared" si="613"/>
        <v>6810.68</v>
      </c>
      <c r="Q690" s="53">
        <f t="shared" si="613"/>
        <v>5828.84</v>
      </c>
      <c r="R690" s="53">
        <f t="shared" si="613"/>
        <v>6046.6100000000006</v>
      </c>
      <c r="S690" s="53">
        <f t="shared" si="613"/>
        <v>6884.01</v>
      </c>
    </row>
    <row r="691" spans="1:30" outlineLevel="1" x14ac:dyDescent="0.2">
      <c r="A691" s="432"/>
      <c r="B691" s="53" t="str">
        <f>B$357</f>
        <v>EBITDA excl other income</v>
      </c>
      <c r="C691" s="53">
        <f t="shared" ref="C691:S691" si="614">C$357</f>
        <v>198.83999999999997</v>
      </c>
      <c r="D691" s="53">
        <f t="shared" si="614"/>
        <v>263.41999999999996</v>
      </c>
      <c r="E691" s="53">
        <f t="shared" si="614"/>
        <v>297.7399999999999</v>
      </c>
      <c r="F691" s="53">
        <f t="shared" si="614"/>
        <v>312.97000000000003</v>
      </c>
      <c r="G691" s="53">
        <f t="shared" si="614"/>
        <v>402.80000000000018</v>
      </c>
      <c r="H691" s="53">
        <f t="shared" si="614"/>
        <v>525.9699999999998</v>
      </c>
      <c r="I691" s="53">
        <f t="shared" si="614"/>
        <v>980.69</v>
      </c>
      <c r="J691" s="53">
        <f t="shared" si="614"/>
        <v>1172.1500000000001</v>
      </c>
      <c r="K691" s="53">
        <f t="shared" si="614"/>
        <v>895.19000000000028</v>
      </c>
      <c r="L691" s="53">
        <f t="shared" si="614"/>
        <v>1303.7800000000002</v>
      </c>
      <c r="M691" s="53">
        <f t="shared" si="614"/>
        <v>1737.3600000000001</v>
      </c>
      <c r="N691" s="53">
        <f t="shared" si="614"/>
        <v>478.53999999999996</v>
      </c>
      <c r="O691" s="53">
        <f t="shared" si="614"/>
        <v>-50.590000000000146</v>
      </c>
      <c r="P691" s="53">
        <f t="shared" si="614"/>
        <v>-664.82000000000062</v>
      </c>
      <c r="Q691" s="53">
        <f t="shared" si="614"/>
        <v>-418.67000000000007</v>
      </c>
      <c r="R691" s="53">
        <f t="shared" si="614"/>
        <v>-60.649999999999636</v>
      </c>
      <c r="S691" s="53">
        <f t="shared" si="614"/>
        <v>1.4200000000000728</v>
      </c>
    </row>
    <row r="692" spans="1:30" outlineLevel="1" x14ac:dyDescent="0.2">
      <c r="A692" s="432"/>
      <c r="B692" s="46" t="s">
        <v>2380</v>
      </c>
      <c r="C692" s="63">
        <f>C690/C691</f>
        <v>4.5664856165761422E-2</v>
      </c>
      <c r="D692" s="63">
        <f t="shared" ref="D692:S692" si="615">D690/D691</f>
        <v>5.0755447574216093E-2</v>
      </c>
      <c r="E692" s="63">
        <f t="shared" si="615"/>
        <v>1.0487337945858806</v>
      </c>
      <c r="F692" s="63">
        <f t="shared" si="615"/>
        <v>5.7981595680097131</v>
      </c>
      <c r="G692" s="63">
        <f t="shared" si="615"/>
        <v>4.3346077457795413</v>
      </c>
      <c r="H692" s="63">
        <f t="shared" si="615"/>
        <v>2.0308192482460985</v>
      </c>
      <c r="I692" s="63">
        <f t="shared" si="615"/>
        <v>0.10453864116081533</v>
      </c>
      <c r="J692" s="63">
        <f t="shared" si="615"/>
        <v>2.0133941901633749E-2</v>
      </c>
      <c r="K692" s="63">
        <f t="shared" si="615"/>
        <v>3.294272724226141E-2</v>
      </c>
      <c r="L692" s="63">
        <f t="shared" si="615"/>
        <v>3.8756538679838616E-2</v>
      </c>
      <c r="M692" s="63">
        <f t="shared" si="615"/>
        <v>2.3196113643689273E-2</v>
      </c>
      <c r="N692" s="63">
        <f t="shared" si="615"/>
        <v>9.0128306933589683E-2</v>
      </c>
      <c r="O692" s="63">
        <f t="shared" si="615"/>
        <v>-47.618304012650583</v>
      </c>
      <c r="P692" s="63">
        <f t="shared" si="615"/>
        <v>-10.244396979633576</v>
      </c>
      <c r="Q692" s="63">
        <f t="shared" si="615"/>
        <v>-13.922277688871901</v>
      </c>
      <c r="R692" s="63">
        <f t="shared" si="615"/>
        <v>-99.696784830998141</v>
      </c>
      <c r="S692" s="63">
        <f t="shared" si="615"/>
        <v>4847.8943661969352</v>
      </c>
      <c r="Y692" s="413">
        <f>AVERAGE(D692:S692)</f>
        <v>293.12408592240865</v>
      </c>
      <c r="Z692" s="413">
        <f>MEDIAN(D692:S692)</f>
        <v>4.4755993127027355E-2</v>
      </c>
      <c r="AA692" s="413">
        <f>STDEV(D692:S692)</f>
        <v>1214.9045366012092</v>
      </c>
      <c r="AB692" s="413">
        <f>AA692/Y692</f>
        <v>4.1446765890224393</v>
      </c>
      <c r="AC692" s="413">
        <f>MAX(D692:S692)</f>
        <v>4847.8943661969352</v>
      </c>
      <c r="AD692" s="413">
        <f>MIN(D692:S692)</f>
        <v>-99.696784830998141</v>
      </c>
    </row>
    <row r="693" spans="1:30" outlineLevel="1" x14ac:dyDescent="0.2">
      <c r="A693" s="432"/>
      <c r="B693" s="432"/>
      <c r="C693" s="37"/>
      <c r="D693" s="37"/>
      <c r="E693" s="37"/>
      <c r="F693" s="37"/>
      <c r="G693" s="37"/>
      <c r="H693" s="37"/>
      <c r="I693" s="37"/>
      <c r="J693" s="37"/>
      <c r="K693" s="37"/>
      <c r="L693" s="37"/>
      <c r="M693" s="37"/>
      <c r="N693" s="37"/>
      <c r="O693" s="37"/>
      <c r="P693" s="37"/>
      <c r="Q693" s="37"/>
      <c r="R693" s="37"/>
      <c r="S693" s="37"/>
    </row>
    <row r="694" spans="1:30" outlineLevel="1" x14ac:dyDescent="0.2">
      <c r="A694" s="48" t="s">
        <v>2381</v>
      </c>
      <c r="B694" s="48"/>
      <c r="C694" s="66"/>
      <c r="D694" s="66"/>
      <c r="E694" s="66"/>
      <c r="F694" s="66"/>
      <c r="G694" s="66"/>
      <c r="H694" s="66"/>
      <c r="I694" s="66"/>
      <c r="J694" s="66"/>
      <c r="K694" s="66"/>
      <c r="L694" s="66"/>
      <c r="M694" s="66"/>
      <c r="N694" s="66"/>
      <c r="O694" s="66"/>
      <c r="P694" s="66"/>
      <c r="Q694" s="66"/>
      <c r="R694" s="66"/>
      <c r="S694" s="66"/>
    </row>
    <row r="695" spans="1:30" outlineLevel="1" x14ac:dyDescent="0.2">
      <c r="A695" s="432"/>
      <c r="B695" s="296" t="str">
        <f>B$634</f>
        <v>Long term debt (incl Curr Mat)</v>
      </c>
      <c r="C695" s="37">
        <f>C$634</f>
        <v>0.17</v>
      </c>
      <c r="D695" s="37">
        <f t="shared" ref="D695:S695" si="616">D$634</f>
        <v>13.370000000000001</v>
      </c>
      <c r="E695" s="37">
        <f t="shared" si="616"/>
        <v>312.25</v>
      </c>
      <c r="F695" s="37">
        <f t="shared" si="616"/>
        <v>1814.65</v>
      </c>
      <c r="G695" s="37">
        <f t="shared" si="616"/>
        <v>1745.98</v>
      </c>
      <c r="H695" s="37">
        <f t="shared" si="616"/>
        <v>1068.1500000000001</v>
      </c>
      <c r="I695" s="37">
        <f t="shared" si="616"/>
        <v>102.52</v>
      </c>
      <c r="J695" s="37">
        <f t="shared" si="616"/>
        <v>23.6</v>
      </c>
      <c r="K695" s="37">
        <f t="shared" si="616"/>
        <v>29.49</v>
      </c>
      <c r="L695" s="37">
        <f t="shared" si="616"/>
        <v>0</v>
      </c>
      <c r="M695" s="37">
        <f t="shared" si="616"/>
        <v>0</v>
      </c>
      <c r="N695" s="37">
        <f t="shared" si="616"/>
        <v>4.6399999999999997</v>
      </c>
      <c r="O695" s="37">
        <f t="shared" si="616"/>
        <v>4.6399999999999997</v>
      </c>
      <c r="P695" s="37">
        <f t="shared" si="616"/>
        <v>2557.87</v>
      </c>
      <c r="Q695" s="37">
        <f t="shared" si="616"/>
        <v>2095.12</v>
      </c>
      <c r="R695" s="37">
        <f t="shared" si="616"/>
        <v>1992.5700000000002</v>
      </c>
      <c r="S695" s="37">
        <f t="shared" si="616"/>
        <v>1670.1999999999998</v>
      </c>
    </row>
    <row r="696" spans="1:30" outlineLevel="1" x14ac:dyDescent="0.2">
      <c r="A696" s="432"/>
      <c r="B696" s="296" t="str">
        <f>B$357</f>
        <v>EBITDA excl other income</v>
      </c>
      <c r="C696" s="53">
        <f t="shared" ref="C696:S696" si="617">C$357</f>
        <v>198.83999999999997</v>
      </c>
      <c r="D696" s="53">
        <f t="shared" si="617"/>
        <v>263.41999999999996</v>
      </c>
      <c r="E696" s="53">
        <f t="shared" si="617"/>
        <v>297.7399999999999</v>
      </c>
      <c r="F696" s="53">
        <f t="shared" si="617"/>
        <v>312.97000000000003</v>
      </c>
      <c r="G696" s="53">
        <f t="shared" si="617"/>
        <v>402.80000000000018</v>
      </c>
      <c r="H696" s="53">
        <f t="shared" si="617"/>
        <v>525.9699999999998</v>
      </c>
      <c r="I696" s="53">
        <f t="shared" si="617"/>
        <v>980.69</v>
      </c>
      <c r="J696" s="53">
        <f t="shared" si="617"/>
        <v>1172.1500000000001</v>
      </c>
      <c r="K696" s="53">
        <f t="shared" si="617"/>
        <v>895.19000000000028</v>
      </c>
      <c r="L696" s="53">
        <f t="shared" si="617"/>
        <v>1303.7800000000002</v>
      </c>
      <c r="M696" s="53">
        <f t="shared" si="617"/>
        <v>1737.3600000000001</v>
      </c>
      <c r="N696" s="53">
        <f t="shared" si="617"/>
        <v>478.53999999999996</v>
      </c>
      <c r="O696" s="53">
        <f t="shared" si="617"/>
        <v>-50.590000000000146</v>
      </c>
      <c r="P696" s="53">
        <f t="shared" si="617"/>
        <v>-664.82000000000062</v>
      </c>
      <c r="Q696" s="53">
        <f t="shared" si="617"/>
        <v>-418.67000000000007</v>
      </c>
      <c r="R696" s="53">
        <f t="shared" si="617"/>
        <v>-60.649999999999636</v>
      </c>
      <c r="S696" s="53">
        <f t="shared" si="617"/>
        <v>1.4200000000000728</v>
      </c>
    </row>
    <row r="697" spans="1:30" outlineLevel="1" x14ac:dyDescent="0.2">
      <c r="A697" s="432"/>
      <c r="B697" s="46" t="s">
        <v>2382</v>
      </c>
      <c r="C697" s="63">
        <f>C695/C696</f>
        <v>8.5495876081271389E-4</v>
      </c>
      <c r="D697" s="63">
        <f t="shared" ref="D697:S697" si="618">D695/D696</f>
        <v>5.0755447574216093E-2</v>
      </c>
      <c r="E697" s="63">
        <f t="shared" si="618"/>
        <v>1.0487337945858806</v>
      </c>
      <c r="F697" s="63">
        <f t="shared" si="618"/>
        <v>5.7981595680097131</v>
      </c>
      <c r="G697" s="63">
        <f t="shared" si="618"/>
        <v>4.3346077457795413</v>
      </c>
      <c r="H697" s="63">
        <f t="shared" si="618"/>
        <v>2.0308192482460985</v>
      </c>
      <c r="I697" s="63">
        <f t="shared" si="618"/>
        <v>0.10453864116081533</v>
      </c>
      <c r="J697" s="63">
        <f t="shared" si="618"/>
        <v>2.0133941901633749E-2</v>
      </c>
      <c r="K697" s="63">
        <f t="shared" si="618"/>
        <v>3.294272724226141E-2</v>
      </c>
      <c r="L697" s="63">
        <f t="shared" si="618"/>
        <v>0</v>
      </c>
      <c r="M697" s="63">
        <f t="shared" si="618"/>
        <v>0</v>
      </c>
      <c r="N697" s="63">
        <f t="shared" si="618"/>
        <v>9.6961591507501981E-3</v>
      </c>
      <c r="O697" s="63">
        <f t="shared" si="618"/>
        <v>-9.1717730776833095E-2</v>
      </c>
      <c r="P697" s="63">
        <f t="shared" si="618"/>
        <v>-3.8474624710447904</v>
      </c>
      <c r="Q697" s="63">
        <f t="shared" si="618"/>
        <v>-5.0042276733465485</v>
      </c>
      <c r="R697" s="63">
        <f t="shared" si="618"/>
        <v>-32.853586150041423</v>
      </c>
      <c r="S697" s="63">
        <f t="shared" si="618"/>
        <v>1176.1971830985312</v>
      </c>
      <c r="Y697" s="413">
        <f>AVERAGE(D697:S697)</f>
        <v>71.739411021685783</v>
      </c>
      <c r="Z697" s="413">
        <f>MEDIAN(D697:S697)</f>
        <v>2.653833457194758E-2</v>
      </c>
      <c r="AA697" s="413">
        <f>STDEV(D697:S697)</f>
        <v>294.64916793404473</v>
      </c>
      <c r="AB697" s="413">
        <f>AA697/Y697</f>
        <v>4.1072147615621848</v>
      </c>
      <c r="AC697" s="413">
        <f>MAX(D697:S697)</f>
        <v>1176.1971830985312</v>
      </c>
      <c r="AD697" s="413">
        <f>MIN(D697:S697)</f>
        <v>-32.853586150041423</v>
      </c>
    </row>
    <row r="698" spans="1:30" outlineLevel="1" x14ac:dyDescent="0.2">
      <c r="A698" s="432"/>
      <c r="B698" s="432"/>
      <c r="C698" s="432"/>
      <c r="D698" s="432"/>
      <c r="E698" s="432"/>
      <c r="F698" s="432"/>
      <c r="G698" s="432"/>
      <c r="H698" s="432"/>
      <c r="I698" s="432"/>
      <c r="J698" s="432"/>
      <c r="K698" s="432"/>
      <c r="L698" s="432"/>
      <c r="M698" s="432"/>
      <c r="N698" s="432"/>
      <c r="O698" s="432"/>
      <c r="P698" s="432"/>
      <c r="Q698" s="432"/>
      <c r="R698" s="432"/>
      <c r="S698" s="432"/>
    </row>
    <row r="699" spans="1:30" outlineLevel="1" x14ac:dyDescent="0.2">
      <c r="A699" s="48" t="s">
        <v>2383</v>
      </c>
      <c r="B699" s="48"/>
      <c r="C699" s="66"/>
      <c r="D699" s="66"/>
      <c r="E699" s="66"/>
      <c r="F699" s="66"/>
      <c r="G699" s="66"/>
      <c r="H699" s="66"/>
      <c r="I699" s="66"/>
      <c r="J699" s="66"/>
      <c r="K699" s="66"/>
      <c r="L699" s="66"/>
      <c r="M699" s="66"/>
      <c r="N699" s="66"/>
      <c r="O699" s="66"/>
      <c r="P699" s="66"/>
      <c r="Q699" s="66"/>
      <c r="R699" s="66"/>
      <c r="S699" s="66"/>
    </row>
    <row r="700" spans="1:30" outlineLevel="1" x14ac:dyDescent="0.2">
      <c r="A700" s="432"/>
      <c r="B700" s="46" t="str">
        <f>B686</f>
        <v>Net Debt</v>
      </c>
      <c r="C700" s="37">
        <f t="shared" ref="C700:S700" si="619">C686</f>
        <v>-23.840000000000003</v>
      </c>
      <c r="D700" s="37">
        <f t="shared" si="619"/>
        <v>-150.92000000000002</v>
      </c>
      <c r="E700" s="37">
        <f t="shared" si="619"/>
        <v>-172.58999999999992</v>
      </c>
      <c r="F700" s="37">
        <f t="shared" si="619"/>
        <v>56.040000000000191</v>
      </c>
      <c r="G700" s="37">
        <f t="shared" si="619"/>
        <v>-108.93999999999983</v>
      </c>
      <c r="H700" s="37">
        <f t="shared" si="619"/>
        <v>-751.93000000000006</v>
      </c>
      <c r="I700" s="37">
        <f t="shared" si="619"/>
        <v>-2071.91</v>
      </c>
      <c r="J700" s="37">
        <f t="shared" si="619"/>
        <v>-2991.5300000000007</v>
      </c>
      <c r="K700" s="37">
        <f t="shared" si="619"/>
        <v>-3386.5800000000008</v>
      </c>
      <c r="L700" s="37">
        <f t="shared" si="619"/>
        <v>-4063.5299999999993</v>
      </c>
      <c r="M700" s="37">
        <f t="shared" si="619"/>
        <v>-3627.3799999999997</v>
      </c>
      <c r="N700" s="37">
        <f t="shared" si="619"/>
        <v>-4705.53</v>
      </c>
      <c r="O700" s="37">
        <f t="shared" si="619"/>
        <v>-4748.1999999999989</v>
      </c>
      <c r="P700" s="37">
        <f t="shared" si="619"/>
        <v>-19233.469999999998</v>
      </c>
      <c r="Q700" s="37">
        <f t="shared" si="619"/>
        <v>-16463.490000000002</v>
      </c>
      <c r="R700" s="37">
        <f t="shared" si="619"/>
        <v>-13210.619999999999</v>
      </c>
      <c r="S700" s="37">
        <f t="shared" si="619"/>
        <v>-11626.519999999999</v>
      </c>
    </row>
    <row r="701" spans="1:30" outlineLevel="1" x14ac:dyDescent="0.2">
      <c r="A701" s="432"/>
      <c r="B701" s="53" t="str">
        <f>B$357</f>
        <v>EBITDA excl other income</v>
      </c>
      <c r="C701" s="53">
        <f t="shared" ref="C701:S701" si="620">C$357</f>
        <v>198.83999999999997</v>
      </c>
      <c r="D701" s="53">
        <f t="shared" si="620"/>
        <v>263.41999999999996</v>
      </c>
      <c r="E701" s="53">
        <f t="shared" si="620"/>
        <v>297.7399999999999</v>
      </c>
      <c r="F701" s="53">
        <f t="shared" si="620"/>
        <v>312.97000000000003</v>
      </c>
      <c r="G701" s="53">
        <f t="shared" si="620"/>
        <v>402.80000000000018</v>
      </c>
      <c r="H701" s="53">
        <f t="shared" si="620"/>
        <v>525.9699999999998</v>
      </c>
      <c r="I701" s="53">
        <f t="shared" si="620"/>
        <v>980.69</v>
      </c>
      <c r="J701" s="53">
        <f t="shared" si="620"/>
        <v>1172.1500000000001</v>
      </c>
      <c r="K701" s="53">
        <f t="shared" si="620"/>
        <v>895.19000000000028</v>
      </c>
      <c r="L701" s="53">
        <f t="shared" si="620"/>
        <v>1303.7800000000002</v>
      </c>
      <c r="M701" s="53">
        <f t="shared" si="620"/>
        <v>1737.3600000000001</v>
      </c>
      <c r="N701" s="53">
        <f t="shared" si="620"/>
        <v>478.53999999999996</v>
      </c>
      <c r="O701" s="53">
        <f t="shared" si="620"/>
        <v>-50.590000000000146</v>
      </c>
      <c r="P701" s="53">
        <f t="shared" si="620"/>
        <v>-664.82000000000062</v>
      </c>
      <c r="Q701" s="53">
        <f t="shared" si="620"/>
        <v>-418.67000000000007</v>
      </c>
      <c r="R701" s="53">
        <f t="shared" si="620"/>
        <v>-60.649999999999636</v>
      </c>
      <c r="S701" s="53">
        <f t="shared" si="620"/>
        <v>1.4200000000000728</v>
      </c>
    </row>
    <row r="702" spans="1:30" outlineLevel="1" x14ac:dyDescent="0.2">
      <c r="A702" s="432"/>
      <c r="B702" s="46" t="s">
        <v>2383</v>
      </c>
      <c r="C702" s="55">
        <f>C700/C701</f>
        <v>-0.11989539328103001</v>
      </c>
      <c r="D702" s="55">
        <f t="shared" ref="D702:S702" si="621">D700/D701</f>
        <v>-0.57292536633513036</v>
      </c>
      <c r="E702" s="55">
        <f t="shared" si="621"/>
        <v>-0.57966682340296893</v>
      </c>
      <c r="F702" s="55">
        <f t="shared" si="621"/>
        <v>0.17905869572163527</v>
      </c>
      <c r="G702" s="55">
        <f t="shared" si="621"/>
        <v>-0.27045680238331621</v>
      </c>
      <c r="H702" s="55">
        <f t="shared" si="621"/>
        <v>-1.4296062513071095</v>
      </c>
      <c r="I702" s="55">
        <f t="shared" si="621"/>
        <v>-2.1127063598078899</v>
      </c>
      <c r="J702" s="55">
        <f t="shared" si="621"/>
        <v>-2.5521733566523062</v>
      </c>
      <c r="K702" s="55">
        <f t="shared" si="621"/>
        <v>-3.783085155106737</v>
      </c>
      <c r="L702" s="55">
        <f t="shared" si="621"/>
        <v>-3.116729816380063</v>
      </c>
      <c r="M702" s="55">
        <f t="shared" si="621"/>
        <v>-2.0878689505917021</v>
      </c>
      <c r="N702" s="55">
        <f t="shared" si="621"/>
        <v>-9.8330965018598242</v>
      </c>
      <c r="O702" s="55">
        <f t="shared" si="621"/>
        <v>93.856493378137685</v>
      </c>
      <c r="P702" s="55">
        <f t="shared" si="621"/>
        <v>28.930342047471466</v>
      </c>
      <c r="Q702" s="55">
        <f t="shared" si="621"/>
        <v>39.323309527790379</v>
      </c>
      <c r="R702" s="55">
        <f t="shared" si="621"/>
        <v>217.81731244847614</v>
      </c>
      <c r="S702" s="55">
        <f t="shared" si="621"/>
        <v>-8187.6901408446502</v>
      </c>
      <c r="Y702" s="413">
        <f>AVERAGE(D702:S702)</f>
        <v>-489.62012125818001</v>
      </c>
      <c r="Z702" s="413">
        <f>MEDIAN(D702:S702)</f>
        <v>-1.0046365373550392</v>
      </c>
      <c r="AA702" s="413">
        <f>STDEV(D702:S702)</f>
        <v>2053.6374170014215</v>
      </c>
      <c r="AB702" s="413">
        <f>AA702/Y702</f>
        <v>-4.1943484914880047</v>
      </c>
      <c r="AC702" s="413">
        <f>MAX(D702:S702)</f>
        <v>217.81731244847614</v>
      </c>
      <c r="AD702" s="413">
        <f>MIN(D702:S702)</f>
        <v>-8187.6901408446502</v>
      </c>
    </row>
    <row r="703" spans="1:30" outlineLevel="1" x14ac:dyDescent="0.2">
      <c r="A703" s="432"/>
      <c r="B703" s="432"/>
      <c r="C703" s="432"/>
      <c r="D703" s="432"/>
      <c r="E703" s="432"/>
      <c r="F703" s="432"/>
      <c r="G703" s="432"/>
      <c r="H703" s="432"/>
      <c r="I703" s="432"/>
      <c r="J703" s="432"/>
      <c r="K703" s="432"/>
      <c r="L703" s="432"/>
      <c r="M703" s="432"/>
      <c r="N703" s="432"/>
      <c r="O703" s="432"/>
      <c r="P703" s="432"/>
      <c r="Q703" s="432"/>
      <c r="R703" s="432"/>
      <c r="S703" s="432"/>
    </row>
    <row r="704" spans="1:30" outlineLevel="1" x14ac:dyDescent="0.2">
      <c r="A704" s="48" t="s">
        <v>2391</v>
      </c>
      <c r="B704" s="48" t="s">
        <v>2392</v>
      </c>
      <c r="C704" s="66"/>
      <c r="D704" s="66"/>
      <c r="E704" s="66"/>
      <c r="F704" s="66"/>
      <c r="G704" s="66"/>
      <c r="H704" s="66"/>
      <c r="I704" s="66"/>
      <c r="J704" s="66"/>
      <c r="K704" s="66"/>
      <c r="L704" s="66"/>
      <c r="M704" s="66"/>
      <c r="N704" s="66"/>
      <c r="O704" s="66"/>
      <c r="P704" s="66"/>
      <c r="Q704" s="66"/>
      <c r="R704" s="66"/>
      <c r="S704" s="66"/>
    </row>
    <row r="705" spans="1:30" outlineLevel="1" x14ac:dyDescent="0.2">
      <c r="A705" s="386"/>
      <c r="B705" s="46" t="str">
        <f>B$633</f>
        <v>Total Debt (LT and ST)</v>
      </c>
      <c r="C705" s="53">
        <f t="shared" ref="C705:S705" si="622">C$633</f>
        <v>9.08</v>
      </c>
      <c r="D705" s="53">
        <f t="shared" si="622"/>
        <v>13.370000000000001</v>
      </c>
      <c r="E705" s="53">
        <f t="shared" si="622"/>
        <v>312.25</v>
      </c>
      <c r="F705" s="53">
        <f t="shared" si="622"/>
        <v>1814.65</v>
      </c>
      <c r="G705" s="53">
        <f t="shared" si="622"/>
        <v>1745.98</v>
      </c>
      <c r="H705" s="53">
        <f t="shared" si="622"/>
        <v>1068.1500000000001</v>
      </c>
      <c r="I705" s="53">
        <f t="shared" si="622"/>
        <v>102.52</v>
      </c>
      <c r="J705" s="53">
        <f t="shared" si="622"/>
        <v>23.6</v>
      </c>
      <c r="K705" s="53">
        <f t="shared" si="622"/>
        <v>29.49</v>
      </c>
      <c r="L705" s="53">
        <f t="shared" si="622"/>
        <v>50.53</v>
      </c>
      <c r="M705" s="53">
        <f t="shared" si="622"/>
        <v>40.299999999999997</v>
      </c>
      <c r="N705" s="53">
        <f t="shared" si="622"/>
        <v>43.13</v>
      </c>
      <c r="O705" s="53">
        <f t="shared" si="622"/>
        <v>2409.0099999999998</v>
      </c>
      <c r="P705" s="53">
        <f t="shared" si="622"/>
        <v>6810.68</v>
      </c>
      <c r="Q705" s="53">
        <f t="shared" si="622"/>
        <v>5828.84</v>
      </c>
      <c r="R705" s="53">
        <f t="shared" si="622"/>
        <v>6046.6100000000006</v>
      </c>
      <c r="S705" s="53">
        <f t="shared" si="622"/>
        <v>6884.01</v>
      </c>
    </row>
    <row r="706" spans="1:30" outlineLevel="1" x14ac:dyDescent="0.2">
      <c r="A706" s="386"/>
      <c r="B706" s="46" t="str">
        <f>B$1078</f>
        <v>CFO</v>
      </c>
      <c r="C706" s="53">
        <f t="shared" ref="C706:S706" si="623">C$1078</f>
        <v>0</v>
      </c>
      <c r="D706" s="53">
        <f t="shared" si="623"/>
        <v>160.72999999999999</v>
      </c>
      <c r="E706" s="53">
        <f t="shared" si="623"/>
        <v>329.95</v>
      </c>
      <c r="F706" s="53">
        <f t="shared" si="623"/>
        <v>219.81</v>
      </c>
      <c r="G706" s="53">
        <f t="shared" si="623"/>
        <v>310.81</v>
      </c>
      <c r="H706" s="53">
        <f t="shared" si="623"/>
        <v>450.56</v>
      </c>
      <c r="I706" s="53">
        <f t="shared" si="623"/>
        <v>626.13</v>
      </c>
      <c r="J706" s="53">
        <f t="shared" si="623"/>
        <v>1262.49</v>
      </c>
      <c r="K706" s="53">
        <f t="shared" si="623"/>
        <v>646</v>
      </c>
      <c r="L706" s="53">
        <f t="shared" si="623"/>
        <v>1233.8</v>
      </c>
      <c r="M706" s="53">
        <f t="shared" si="623"/>
        <v>1339.18</v>
      </c>
      <c r="N706" s="53">
        <f t="shared" si="623"/>
        <v>106.48</v>
      </c>
      <c r="O706" s="53">
        <f t="shared" si="623"/>
        <v>-2405.06</v>
      </c>
      <c r="P706" s="53">
        <f t="shared" si="623"/>
        <v>148.59</v>
      </c>
      <c r="Q706" s="53">
        <f t="shared" si="623"/>
        <v>-1254.49</v>
      </c>
      <c r="R706" s="53">
        <f t="shared" si="623"/>
        <v>-1621</v>
      </c>
      <c r="S706" s="53">
        <f t="shared" si="623"/>
        <v>-1184.06</v>
      </c>
    </row>
    <row r="707" spans="1:30" outlineLevel="1" x14ac:dyDescent="0.2">
      <c r="A707" s="386"/>
      <c r="B707" s="46" t="s">
        <v>736</v>
      </c>
      <c r="C707" s="45"/>
      <c r="D707" s="63">
        <f t="shared" ref="D707:S707" si="624">D705/D706</f>
        <v>8.318297766440616E-2</v>
      </c>
      <c r="E707" s="63">
        <f t="shared" si="624"/>
        <v>0.9463555084103652</v>
      </c>
      <c r="F707" s="63">
        <f t="shared" si="624"/>
        <v>8.2555388744825073</v>
      </c>
      <c r="G707" s="63">
        <f t="shared" si="624"/>
        <v>5.617515523953541</v>
      </c>
      <c r="H707" s="63">
        <f t="shared" si="624"/>
        <v>2.3707164417613638</v>
      </c>
      <c r="I707" s="63">
        <f t="shared" si="624"/>
        <v>0.16373596537460272</v>
      </c>
      <c r="J707" s="63">
        <f t="shared" si="624"/>
        <v>1.8693217372018789E-2</v>
      </c>
      <c r="K707" s="63">
        <f t="shared" si="624"/>
        <v>4.5650154798761611E-2</v>
      </c>
      <c r="L707" s="63">
        <f t="shared" si="624"/>
        <v>4.0954773869346733E-2</v>
      </c>
      <c r="M707" s="63">
        <f t="shared" si="624"/>
        <v>3.0093042010782715E-2</v>
      </c>
      <c r="N707" s="63">
        <f t="shared" si="624"/>
        <v>0.40505259203606314</v>
      </c>
      <c r="O707" s="63">
        <f t="shared" si="624"/>
        <v>-1.0016423706685071</v>
      </c>
      <c r="P707" s="63">
        <f t="shared" si="624"/>
        <v>45.835385961370214</v>
      </c>
      <c r="Q707" s="63">
        <f t="shared" si="624"/>
        <v>-4.6463821951550033</v>
      </c>
      <c r="R707" s="63">
        <f t="shared" si="624"/>
        <v>-3.7301727328809382</v>
      </c>
      <c r="S707" s="63">
        <f t="shared" si="624"/>
        <v>-5.8139030116717061</v>
      </c>
      <c r="Y707" s="413">
        <f>AVERAGE(D707:S707)</f>
        <v>3.038798420170489</v>
      </c>
      <c r="Z707" s="413">
        <f>MEDIAN(D707:S707)</f>
        <v>6.4416566231583886E-2</v>
      </c>
      <c r="AA707" s="413">
        <f>STDEV(D707:S707)</f>
        <v>11.916013833775484</v>
      </c>
      <c r="AB707" s="413">
        <f>AA707/Y707</f>
        <v>3.9212913086571062</v>
      </c>
      <c r="AC707" s="413">
        <f>MAX(D707:S707)</f>
        <v>45.835385961370214</v>
      </c>
      <c r="AD707" s="413">
        <f>MIN(D707:S707)</f>
        <v>-5.8139030116717061</v>
      </c>
    </row>
    <row r="708" spans="1:30" outlineLevel="1" x14ac:dyDescent="0.2">
      <c r="A708" s="386"/>
    </row>
    <row r="709" spans="1:30" outlineLevel="1" x14ac:dyDescent="0.2">
      <c r="A709" s="50" t="s">
        <v>920</v>
      </c>
      <c r="B709" s="48"/>
      <c r="C709" s="66"/>
      <c r="D709" s="66"/>
      <c r="E709" s="66"/>
      <c r="F709" s="66"/>
      <c r="G709" s="66"/>
      <c r="H709" s="66"/>
      <c r="I709" s="66"/>
      <c r="J709" s="66"/>
      <c r="K709" s="66"/>
      <c r="L709" s="66"/>
      <c r="M709" s="66"/>
      <c r="N709" s="66"/>
      <c r="O709" s="66"/>
      <c r="P709" s="66"/>
      <c r="Q709" s="66"/>
      <c r="R709" s="66"/>
      <c r="S709" s="66"/>
    </row>
    <row r="710" spans="1:30" outlineLevel="1" x14ac:dyDescent="0.2">
      <c r="A710" s="60"/>
      <c r="B710" s="46" t="str">
        <f>B634</f>
        <v>Long term debt (incl Curr Mat)</v>
      </c>
      <c r="C710" s="53"/>
      <c r="D710" s="53">
        <f t="shared" ref="D710:S710" si="625">D634</f>
        <v>13.370000000000001</v>
      </c>
      <c r="E710" s="53">
        <f t="shared" si="625"/>
        <v>312.25</v>
      </c>
      <c r="F710" s="53">
        <f t="shared" si="625"/>
        <v>1814.65</v>
      </c>
      <c r="G710" s="53">
        <f t="shared" si="625"/>
        <v>1745.98</v>
      </c>
      <c r="H710" s="53">
        <f t="shared" si="625"/>
        <v>1068.1500000000001</v>
      </c>
      <c r="I710" s="53">
        <f t="shared" si="625"/>
        <v>102.52</v>
      </c>
      <c r="J710" s="53">
        <f t="shared" si="625"/>
        <v>23.6</v>
      </c>
      <c r="K710" s="53">
        <f t="shared" si="625"/>
        <v>29.49</v>
      </c>
      <c r="L710" s="53">
        <f t="shared" si="625"/>
        <v>0</v>
      </c>
      <c r="M710" s="53">
        <f t="shared" si="625"/>
        <v>0</v>
      </c>
      <c r="N710" s="53">
        <f t="shared" si="625"/>
        <v>4.6399999999999997</v>
      </c>
      <c r="O710" s="53">
        <f t="shared" si="625"/>
        <v>4.6399999999999997</v>
      </c>
      <c r="P710" s="53">
        <f t="shared" si="625"/>
        <v>2557.87</v>
      </c>
      <c r="Q710" s="53">
        <f t="shared" si="625"/>
        <v>2095.12</v>
      </c>
      <c r="R710" s="53">
        <f t="shared" si="625"/>
        <v>1992.5700000000002</v>
      </c>
      <c r="S710" s="53">
        <f t="shared" si="625"/>
        <v>1670.1999999999998</v>
      </c>
    </row>
    <row r="711" spans="1:30" outlineLevel="1" x14ac:dyDescent="0.2">
      <c r="A711" s="386"/>
      <c r="B711" s="46" t="str">
        <f>B$1078</f>
        <v>CFO</v>
      </c>
      <c r="C711" s="53">
        <f t="shared" ref="C711:S711" si="626">C$1078</f>
        <v>0</v>
      </c>
      <c r="D711" s="53">
        <f t="shared" si="626"/>
        <v>160.72999999999999</v>
      </c>
      <c r="E711" s="53">
        <f t="shared" si="626"/>
        <v>329.95</v>
      </c>
      <c r="F711" s="53">
        <f t="shared" si="626"/>
        <v>219.81</v>
      </c>
      <c r="G711" s="53">
        <f t="shared" si="626"/>
        <v>310.81</v>
      </c>
      <c r="H711" s="53">
        <f t="shared" si="626"/>
        <v>450.56</v>
      </c>
      <c r="I711" s="53">
        <f t="shared" si="626"/>
        <v>626.13</v>
      </c>
      <c r="J711" s="53">
        <f t="shared" si="626"/>
        <v>1262.49</v>
      </c>
      <c r="K711" s="53">
        <f t="shared" si="626"/>
        <v>646</v>
      </c>
      <c r="L711" s="53">
        <f t="shared" si="626"/>
        <v>1233.8</v>
      </c>
      <c r="M711" s="53">
        <f t="shared" si="626"/>
        <v>1339.18</v>
      </c>
      <c r="N711" s="53">
        <f t="shared" si="626"/>
        <v>106.48</v>
      </c>
      <c r="O711" s="53">
        <f t="shared" si="626"/>
        <v>-2405.06</v>
      </c>
      <c r="P711" s="53">
        <f t="shared" si="626"/>
        <v>148.59</v>
      </c>
      <c r="Q711" s="53">
        <f t="shared" si="626"/>
        <v>-1254.49</v>
      </c>
      <c r="R711" s="53">
        <f t="shared" si="626"/>
        <v>-1621</v>
      </c>
      <c r="S711" s="53">
        <f t="shared" si="626"/>
        <v>-1184.06</v>
      </c>
    </row>
    <row r="712" spans="1:30" outlineLevel="1" x14ac:dyDescent="0.2">
      <c r="A712" s="386"/>
      <c r="B712" s="46" t="s">
        <v>736</v>
      </c>
      <c r="C712" s="45"/>
      <c r="D712" s="28">
        <f>D710/D711</f>
        <v>8.318297766440616E-2</v>
      </c>
      <c r="E712" s="28">
        <f t="shared" ref="E712:S712" si="627">E710/E711</f>
        <v>0.9463555084103652</v>
      </c>
      <c r="F712" s="28">
        <f t="shared" si="627"/>
        <v>8.2555388744825073</v>
      </c>
      <c r="G712" s="28">
        <f t="shared" si="627"/>
        <v>5.617515523953541</v>
      </c>
      <c r="H712" s="28">
        <f t="shared" si="627"/>
        <v>2.3707164417613638</v>
      </c>
      <c r="I712" s="28">
        <f t="shared" si="627"/>
        <v>0.16373596537460272</v>
      </c>
      <c r="J712" s="28">
        <f t="shared" si="627"/>
        <v>1.8693217372018789E-2</v>
      </c>
      <c r="K712" s="28">
        <f t="shared" si="627"/>
        <v>4.5650154798761611E-2</v>
      </c>
      <c r="L712" s="28">
        <f t="shared" si="627"/>
        <v>0</v>
      </c>
      <c r="M712" s="28">
        <f t="shared" si="627"/>
        <v>0</v>
      </c>
      <c r="N712" s="28">
        <f t="shared" si="627"/>
        <v>4.3576258452291503E-2</v>
      </c>
      <c r="O712" s="28">
        <f t="shared" si="627"/>
        <v>-1.9292657979426708E-3</v>
      </c>
      <c r="P712" s="28">
        <f t="shared" si="627"/>
        <v>17.214280907194293</v>
      </c>
      <c r="Q712" s="28">
        <f t="shared" si="627"/>
        <v>-1.6700970115345677</v>
      </c>
      <c r="R712" s="28">
        <f t="shared" si="627"/>
        <v>-1.2292227020357804</v>
      </c>
      <c r="S712" s="28">
        <f t="shared" si="627"/>
        <v>-1.4105704102832626</v>
      </c>
      <c r="Y712" s="413">
        <f>AVERAGE(D712:S712)</f>
        <v>1.9029641524882874</v>
      </c>
      <c r="Z712" s="413">
        <f>MEDIAN(D712:S712)</f>
        <v>4.4613206625526557E-2</v>
      </c>
      <c r="AA712" s="413">
        <f>STDEV(D712:S712)</f>
        <v>4.8369782598078297</v>
      </c>
      <c r="AB712" s="413">
        <f>AA712/Y712</f>
        <v>2.5418125998238428</v>
      </c>
      <c r="AC712" s="413">
        <f>MAX(D712:S712)</f>
        <v>17.214280907194293</v>
      </c>
      <c r="AD712" s="413">
        <f>MIN(D712:S712)</f>
        <v>-1.6700970115345677</v>
      </c>
    </row>
    <row r="713" spans="1:30" outlineLevel="1" x14ac:dyDescent="0.2">
      <c r="A713" s="386"/>
    </row>
    <row r="714" spans="1:30" outlineLevel="1" x14ac:dyDescent="0.2">
      <c r="A714" s="48" t="s">
        <v>842</v>
      </c>
      <c r="B714" s="48"/>
      <c r="C714" s="66"/>
      <c r="D714" s="66"/>
      <c r="E714" s="66"/>
      <c r="F714" s="66"/>
      <c r="G714" s="66"/>
      <c r="H714" s="66"/>
      <c r="I714" s="66"/>
      <c r="J714" s="66"/>
      <c r="K714" s="66"/>
      <c r="L714" s="66"/>
      <c r="M714" s="66"/>
      <c r="N714" s="66"/>
      <c r="O714" s="66"/>
      <c r="P714" s="66"/>
      <c r="Q714" s="66"/>
      <c r="R714" s="66"/>
      <c r="S714" s="66"/>
    </row>
    <row r="715" spans="1:30" outlineLevel="1" x14ac:dyDescent="0.2">
      <c r="A715" s="32"/>
      <c r="B715" s="46" t="str">
        <f t="shared" ref="B715:S715" si="628">B633</f>
        <v>Total Debt (LT and ST)</v>
      </c>
      <c r="C715" s="53">
        <f t="shared" si="628"/>
        <v>9.08</v>
      </c>
      <c r="D715" s="53">
        <f t="shared" si="628"/>
        <v>13.370000000000001</v>
      </c>
      <c r="E715" s="53">
        <f t="shared" si="628"/>
        <v>312.25</v>
      </c>
      <c r="F715" s="53">
        <f t="shared" si="628"/>
        <v>1814.65</v>
      </c>
      <c r="G715" s="53">
        <f t="shared" si="628"/>
        <v>1745.98</v>
      </c>
      <c r="H715" s="53">
        <f t="shared" si="628"/>
        <v>1068.1500000000001</v>
      </c>
      <c r="I715" s="53">
        <f t="shared" si="628"/>
        <v>102.52</v>
      </c>
      <c r="J715" s="53">
        <f t="shared" si="628"/>
        <v>23.6</v>
      </c>
      <c r="K715" s="53">
        <f t="shared" si="628"/>
        <v>29.49</v>
      </c>
      <c r="L715" s="53">
        <f t="shared" si="628"/>
        <v>50.53</v>
      </c>
      <c r="M715" s="53">
        <f t="shared" si="628"/>
        <v>40.299999999999997</v>
      </c>
      <c r="N715" s="53">
        <f t="shared" si="628"/>
        <v>43.13</v>
      </c>
      <c r="O715" s="53">
        <f t="shared" si="628"/>
        <v>2409.0099999999998</v>
      </c>
      <c r="P715" s="53">
        <f t="shared" si="628"/>
        <v>6810.68</v>
      </c>
      <c r="Q715" s="53">
        <f t="shared" si="628"/>
        <v>5828.84</v>
      </c>
      <c r="R715" s="53">
        <f t="shared" si="628"/>
        <v>6046.6100000000006</v>
      </c>
      <c r="S715" s="53">
        <f t="shared" si="628"/>
        <v>6884.01</v>
      </c>
    </row>
    <row r="716" spans="1:30" outlineLevel="1" x14ac:dyDescent="0.2">
      <c r="A716" s="32"/>
      <c r="B716" s="52" t="str">
        <f>B$48</f>
        <v>Total Assets</v>
      </c>
      <c r="C716" s="53">
        <f t="shared" ref="C716:S716" si="629">C$48</f>
        <v>654.23</v>
      </c>
      <c r="D716" s="53">
        <f t="shared" si="629"/>
        <v>871.26</v>
      </c>
      <c r="E716" s="53">
        <f t="shared" si="629"/>
        <v>1432.82</v>
      </c>
      <c r="F716" s="53">
        <f t="shared" si="629"/>
        <v>3226.86</v>
      </c>
      <c r="G716" s="53">
        <f t="shared" si="629"/>
        <v>3604.04</v>
      </c>
      <c r="H716" s="53">
        <f t="shared" si="629"/>
        <v>4141.32</v>
      </c>
      <c r="I716" s="53">
        <f t="shared" si="629"/>
        <v>5458.79</v>
      </c>
      <c r="J716" s="53">
        <f t="shared" si="629"/>
        <v>6281.95</v>
      </c>
      <c r="K716" s="53">
        <f t="shared" si="629"/>
        <v>6591.72</v>
      </c>
      <c r="L716" s="53">
        <f t="shared" si="629"/>
        <v>7731.47</v>
      </c>
      <c r="M716" s="53">
        <f t="shared" si="629"/>
        <v>9277.77</v>
      </c>
      <c r="N716" s="53">
        <f t="shared" si="629"/>
        <v>9506.56</v>
      </c>
      <c r="O716" s="53">
        <f t="shared" si="629"/>
        <v>14624.47</v>
      </c>
      <c r="P716" s="53">
        <f t="shared" si="629"/>
        <v>38535</v>
      </c>
      <c r="Q716" s="53">
        <f t="shared" si="629"/>
        <v>34604.21</v>
      </c>
      <c r="R716" s="53">
        <f t="shared" si="629"/>
        <v>34209.660000000003</v>
      </c>
      <c r="S716" s="53">
        <f t="shared" si="629"/>
        <v>34262.269999999997</v>
      </c>
    </row>
    <row r="717" spans="1:30" outlineLevel="1" x14ac:dyDescent="0.2">
      <c r="A717" s="32"/>
      <c r="B717" s="46" t="s">
        <v>843</v>
      </c>
      <c r="C717" s="63">
        <f>C715/C716</f>
        <v>1.3878911086315209E-2</v>
      </c>
      <c r="D717" s="63">
        <f t="shared" ref="D717:S717" si="630">D715/D716</f>
        <v>1.5345591442279E-2</v>
      </c>
      <c r="E717" s="63">
        <f t="shared" si="630"/>
        <v>0.21792688544269345</v>
      </c>
      <c r="F717" s="63">
        <f t="shared" si="630"/>
        <v>0.56235783393143801</v>
      </c>
      <c r="G717" s="63">
        <f t="shared" si="630"/>
        <v>0.48445078301017747</v>
      </c>
      <c r="H717" s="63">
        <f t="shared" si="630"/>
        <v>0.2579250094172873</v>
      </c>
      <c r="I717" s="63">
        <f t="shared" si="630"/>
        <v>1.8780718803984034E-2</v>
      </c>
      <c r="J717" s="63">
        <f t="shared" si="630"/>
        <v>3.7567952626174996E-3</v>
      </c>
      <c r="K717" s="63">
        <f t="shared" si="630"/>
        <v>4.4737943966066517E-3</v>
      </c>
      <c r="L717" s="63">
        <f t="shared" si="630"/>
        <v>6.535626472068054E-3</v>
      </c>
      <c r="M717" s="63">
        <f t="shared" si="630"/>
        <v>4.3437162162890432E-3</v>
      </c>
      <c r="N717" s="63">
        <f t="shared" si="630"/>
        <v>4.5368671738252328E-3</v>
      </c>
      <c r="O717" s="63">
        <f t="shared" si="630"/>
        <v>0.16472460198557623</v>
      </c>
      <c r="P717" s="63">
        <f t="shared" si="630"/>
        <v>0.17674010639678214</v>
      </c>
      <c r="Q717" s="63">
        <f t="shared" si="630"/>
        <v>0.16844308828318869</v>
      </c>
      <c r="R717" s="63">
        <f t="shared" si="630"/>
        <v>0.17675153743124017</v>
      </c>
      <c r="S717" s="63">
        <f t="shared" si="630"/>
        <v>0.20092101311442589</v>
      </c>
      <c r="Y717" s="413">
        <f>AVERAGE(D717:S717)</f>
        <v>0.15425087304877994</v>
      </c>
      <c r="Z717" s="413">
        <f>MEDIAN(D717:S717)</f>
        <v>0.16658384513438246</v>
      </c>
      <c r="AA717" s="413">
        <f>STDEV(D717:S717)</f>
        <v>0.17191513654671683</v>
      </c>
      <c r="AB717" s="413">
        <f>AA717/Y717</f>
        <v>1.1145164571765556</v>
      </c>
      <c r="AC717" s="413">
        <f>MAX(D717:S717)</f>
        <v>0.56235783393143801</v>
      </c>
      <c r="AD717" s="413">
        <f>MIN(D717:S717)</f>
        <v>3.7567952626174996E-3</v>
      </c>
    </row>
    <row r="718" spans="1:30" outlineLevel="1" x14ac:dyDescent="0.2">
      <c r="A718" s="32"/>
      <c r="B718" s="46"/>
      <c r="C718" s="32"/>
      <c r="D718" s="32"/>
      <c r="E718" s="32"/>
      <c r="F718" s="32"/>
      <c r="G718" s="32"/>
      <c r="H718" s="32"/>
      <c r="I718" s="32"/>
      <c r="J718" s="32"/>
      <c r="K718" s="32"/>
      <c r="L718" s="32"/>
      <c r="M718" s="32"/>
      <c r="N718" s="32"/>
      <c r="O718" s="32"/>
      <c r="P718" s="32"/>
      <c r="Q718" s="32"/>
      <c r="R718" s="32"/>
      <c r="S718" s="32"/>
    </row>
    <row r="719" spans="1:30" outlineLevel="1" x14ac:dyDescent="0.2">
      <c r="A719" s="48" t="s">
        <v>833</v>
      </c>
      <c r="B719" s="48"/>
      <c r="C719" s="48"/>
      <c r="D719" s="48"/>
      <c r="E719" s="48"/>
      <c r="F719" s="48"/>
      <c r="G719" s="48"/>
      <c r="H719" s="48"/>
      <c r="I719" s="48"/>
      <c r="J719" s="48"/>
      <c r="K719" s="48"/>
      <c r="L719" s="48"/>
      <c r="M719" s="48"/>
      <c r="N719" s="48"/>
      <c r="O719" s="48"/>
      <c r="P719" s="48"/>
      <c r="Q719" s="48"/>
      <c r="R719" s="48"/>
      <c r="S719" s="48"/>
    </row>
    <row r="720" spans="1:30" outlineLevel="1" x14ac:dyDescent="0.2">
      <c r="B720" s="46" t="s">
        <v>834</v>
      </c>
      <c r="D720" s="37">
        <f t="shared" ref="D720:S720" si="631">D633-C633</f>
        <v>4.2900000000000009</v>
      </c>
      <c r="E720" s="37">
        <f t="shared" si="631"/>
        <v>298.88</v>
      </c>
      <c r="F720" s="37">
        <f t="shared" si="631"/>
        <v>1502.4</v>
      </c>
      <c r="G720" s="37">
        <f t="shared" si="631"/>
        <v>-68.670000000000073</v>
      </c>
      <c r="H720" s="37">
        <f t="shared" si="631"/>
        <v>-677.82999999999993</v>
      </c>
      <c r="I720" s="37">
        <f t="shared" si="631"/>
        <v>-965.63000000000011</v>
      </c>
      <c r="J720" s="37">
        <f t="shared" si="631"/>
        <v>-78.919999999999987</v>
      </c>
      <c r="K720" s="37">
        <f t="shared" si="631"/>
        <v>5.889999999999997</v>
      </c>
      <c r="L720" s="37">
        <f t="shared" si="631"/>
        <v>21.040000000000003</v>
      </c>
      <c r="M720" s="37">
        <f t="shared" si="631"/>
        <v>-10.230000000000004</v>
      </c>
      <c r="N720" s="37">
        <f t="shared" si="631"/>
        <v>2.8300000000000054</v>
      </c>
      <c r="O720" s="37">
        <f t="shared" si="631"/>
        <v>2365.8799999999997</v>
      </c>
      <c r="P720" s="37">
        <f t="shared" si="631"/>
        <v>4401.67</v>
      </c>
      <c r="Q720" s="37">
        <f t="shared" si="631"/>
        <v>-981.84000000000015</v>
      </c>
      <c r="R720" s="37">
        <f t="shared" si="631"/>
        <v>217.77000000000044</v>
      </c>
      <c r="S720" s="37">
        <f t="shared" si="631"/>
        <v>837.39999999999964</v>
      </c>
    </row>
    <row r="721" spans="1:31" outlineLevel="1" x14ac:dyDescent="0.2">
      <c r="B721" s="46" t="s">
        <v>1918</v>
      </c>
      <c r="D721" s="37">
        <f>SUM('Ace-SCFS'!C58:C63)+'Ace-SCFS'!C73+'Ace-SCFS'!C75</f>
        <v>-0.17</v>
      </c>
      <c r="E721" s="37">
        <f>SUM('Ace-SCFS'!D58:D63)+'Ace-SCFS'!D73+'Ace-SCFS'!D75</f>
        <v>257.92</v>
      </c>
      <c r="F721" s="37">
        <f>SUM('Ace-SCFS'!E58:E63)+'Ace-SCFS'!E73+'Ace-SCFS'!E75</f>
        <v>1541.33</v>
      </c>
      <c r="G721" s="37">
        <f>SUM('Ace-SCFS'!F58:F63)+'Ace-SCFS'!F73+'Ace-SCFS'!F75</f>
        <v>-40.08</v>
      </c>
      <c r="H721" s="37">
        <f>SUM('Ace-SCFS'!G58:G63)+'Ace-SCFS'!G73+'Ace-SCFS'!G75</f>
        <v>-88.79</v>
      </c>
      <c r="I721" s="37">
        <f>SUM('Ace-SCFS'!H58:H63)+'Ace-SCFS'!H73+'Ace-SCFS'!H75</f>
        <v>2.4900000000000002</v>
      </c>
      <c r="J721" s="37">
        <f>SUM('Ace-SCFS'!I58:I63)+'Ace-SCFS'!I73+'Ace-SCFS'!I75</f>
        <v>-78.92</v>
      </c>
      <c r="K721" s="37">
        <f>SUM('Ace-SCFS'!J58:J63)+'Ace-SCFS'!J73+'Ace-SCFS'!J75</f>
        <v>5.89</v>
      </c>
      <c r="L721" s="37">
        <f>SUM('Ace-SCFS'!K58:K63)+'Ace-SCFS'!K73+'Ace-SCFS'!K75</f>
        <v>21.04</v>
      </c>
      <c r="M721" s="37">
        <f>SUM('Ace-SCFS'!L58:L63)+'Ace-SCFS'!L73+'Ace-SCFS'!L75</f>
        <v>-10.23</v>
      </c>
      <c r="N721" s="37">
        <f>SUM('Ace-SCFS'!M58:M63)+'Ace-SCFS'!M73+'Ace-SCFS'!M75</f>
        <v>2.8299999999999996</v>
      </c>
      <c r="O721" s="37">
        <f>SUM('Ace-SCFS'!N58:N63)+'Ace-SCFS'!N73+'Ace-SCFS'!N75</f>
        <v>2365.8799999999997</v>
      </c>
      <c r="P721" s="37">
        <f>SUM('Ace-SCFS'!O58:O63)+'Ace-SCFS'!O73+'Ace-SCFS'!O75</f>
        <v>-2053.6999999999998</v>
      </c>
      <c r="Q721" s="37">
        <f>SUM('Ace-SCFS'!P58:P63)+'Ace-SCFS'!P73+'Ace-SCFS'!P75</f>
        <v>-1937.45</v>
      </c>
      <c r="R721" s="37">
        <f>SUM('Ace-SCFS'!Q58:Q63)+'Ace-SCFS'!Q73+'Ace-SCFS'!Q75</f>
        <v>313.89999999999998</v>
      </c>
      <c r="S721" s="37">
        <f>SUM('Ace-SCFS'!R58:R63)+'Ace-SCFS'!R73+'Ace-SCFS'!R75</f>
        <v>809.16</v>
      </c>
    </row>
    <row r="722" spans="1:31" outlineLevel="1" x14ac:dyDescent="0.2">
      <c r="B722" s="46" t="s">
        <v>736</v>
      </c>
      <c r="D722" s="34">
        <f>D721/D720</f>
        <v>-3.9627039627039624E-2</v>
      </c>
      <c r="E722" s="34">
        <f t="shared" ref="E722:S722" si="632">E721/E720</f>
        <v>0.86295503211991442</v>
      </c>
      <c r="F722" s="34">
        <f t="shared" si="632"/>
        <v>1.0259118743343982</v>
      </c>
      <c r="G722" s="34">
        <f t="shared" si="632"/>
        <v>0.58366098733071148</v>
      </c>
      <c r="H722" s="34">
        <f t="shared" si="632"/>
        <v>0.13099154655297054</v>
      </c>
      <c r="I722" s="34">
        <f t="shared" si="632"/>
        <v>-2.5786274245829148E-3</v>
      </c>
      <c r="J722" s="34">
        <f t="shared" si="632"/>
        <v>1.0000000000000002</v>
      </c>
      <c r="K722" s="34">
        <f t="shared" si="632"/>
        <v>1.0000000000000004</v>
      </c>
      <c r="L722" s="34">
        <f t="shared" si="632"/>
        <v>0.99999999999999978</v>
      </c>
      <c r="M722" s="34">
        <f t="shared" si="632"/>
        <v>0.99999999999999967</v>
      </c>
      <c r="N722" s="34">
        <f t="shared" si="632"/>
        <v>0.999999999999998</v>
      </c>
      <c r="O722" s="34">
        <f t="shared" si="632"/>
        <v>1</v>
      </c>
      <c r="P722" s="34">
        <f t="shared" si="632"/>
        <v>-0.46657291437113635</v>
      </c>
      <c r="Q722" s="34">
        <f t="shared" si="632"/>
        <v>1.973284852929194</v>
      </c>
      <c r="R722" s="34">
        <f t="shared" si="632"/>
        <v>1.4414290306286419</v>
      </c>
      <c r="S722" s="34">
        <f t="shared" si="632"/>
        <v>0.96627657033675696</v>
      </c>
      <c r="Y722" s="43">
        <f>AVERAGE(D722:S722)</f>
        <v>0.77973320705061422</v>
      </c>
      <c r="Z722" s="43">
        <f>MEDIAN(D722:S722)</f>
        <v>0.99999999999999889</v>
      </c>
      <c r="AA722" s="43">
        <f>STDEV(D722:S722)</f>
        <v>0.6083744414671487</v>
      </c>
      <c r="AB722" s="413">
        <f>AA722/Y722</f>
        <v>0.78023410567360607</v>
      </c>
      <c r="AC722" s="43">
        <f>MAX(D722:S722)</f>
        <v>1.973284852929194</v>
      </c>
      <c r="AD722" s="43">
        <f>MIN(D722:S722)</f>
        <v>-0.46657291437113635</v>
      </c>
    </row>
    <row r="723" spans="1:31" outlineLevel="1" x14ac:dyDescent="0.2"/>
    <row r="724" spans="1:31" outlineLevel="1" x14ac:dyDescent="0.2">
      <c r="A724" s="48" t="s">
        <v>1917</v>
      </c>
      <c r="B724" s="48"/>
      <c r="C724" s="48"/>
      <c r="D724" s="48"/>
      <c r="E724" s="48"/>
      <c r="F724" s="48"/>
      <c r="G724" s="48"/>
      <c r="H724" s="48"/>
      <c r="I724" s="48"/>
      <c r="J724" s="48"/>
      <c r="K724" s="48"/>
      <c r="L724" s="48"/>
      <c r="M724" s="48"/>
      <c r="N724" s="48"/>
      <c r="O724" s="48"/>
      <c r="P724" s="48"/>
      <c r="Q724" s="48"/>
      <c r="R724" s="48"/>
      <c r="S724" s="48"/>
    </row>
    <row r="725" spans="1:31" outlineLevel="1" x14ac:dyDescent="0.2">
      <c r="B725" s="46" t="str">
        <f>B$1083</f>
        <v>FCFF</v>
      </c>
      <c r="C725" s="53">
        <f t="shared" ref="C725:S725" si="633">C$1083</f>
        <v>0</v>
      </c>
      <c r="D725" s="53">
        <f t="shared" si="633"/>
        <v>96.58</v>
      </c>
      <c r="E725" s="53">
        <f t="shared" si="633"/>
        <v>257.79000000000002</v>
      </c>
      <c r="F725" s="53">
        <f t="shared" si="633"/>
        <v>108.56</v>
      </c>
      <c r="G725" s="53">
        <f t="shared" si="633"/>
        <v>253.66</v>
      </c>
      <c r="H725" s="53">
        <f t="shared" si="633"/>
        <v>437.64</v>
      </c>
      <c r="I725" s="53">
        <f t="shared" si="633"/>
        <v>631.58000000000004</v>
      </c>
      <c r="J725" s="53">
        <f t="shared" si="633"/>
        <v>1177.75</v>
      </c>
      <c r="K725" s="53">
        <f t="shared" si="633"/>
        <v>661.48</v>
      </c>
      <c r="L725" s="53">
        <f t="shared" si="633"/>
        <v>1102.99</v>
      </c>
      <c r="M725" s="53">
        <f t="shared" si="633"/>
        <v>1098.77</v>
      </c>
      <c r="N725" s="53">
        <f t="shared" si="633"/>
        <v>-114.26000000000002</v>
      </c>
      <c r="O725" s="53">
        <f t="shared" si="633"/>
        <v>-2731.6600000000003</v>
      </c>
      <c r="P725" s="53">
        <f t="shared" si="633"/>
        <v>-775.27</v>
      </c>
      <c r="Q725" s="53">
        <f t="shared" si="633"/>
        <v>-1709.53</v>
      </c>
      <c r="R725" s="53">
        <f t="shared" si="633"/>
        <v>-2688.3799999999997</v>
      </c>
      <c r="S725" s="53">
        <f t="shared" si="633"/>
        <v>-1767.12</v>
      </c>
    </row>
    <row r="726" spans="1:31" outlineLevel="1" x14ac:dyDescent="0.2">
      <c r="A726" s="68"/>
      <c r="B726" s="46" t="str">
        <f>B721</f>
        <v>Net proceeds/(repayment) from debt</v>
      </c>
      <c r="D726" s="37">
        <f t="shared" ref="D726:S726" si="634">D721</f>
        <v>-0.17</v>
      </c>
      <c r="E726" s="37">
        <f t="shared" si="634"/>
        <v>257.92</v>
      </c>
      <c r="F726" s="37">
        <f t="shared" si="634"/>
        <v>1541.33</v>
      </c>
      <c r="G726" s="37">
        <f t="shared" si="634"/>
        <v>-40.08</v>
      </c>
      <c r="H726" s="37">
        <f t="shared" si="634"/>
        <v>-88.79</v>
      </c>
      <c r="I726" s="37">
        <f t="shared" si="634"/>
        <v>2.4900000000000002</v>
      </c>
      <c r="J726" s="37">
        <f t="shared" si="634"/>
        <v>-78.92</v>
      </c>
      <c r="K726" s="37">
        <f t="shared" si="634"/>
        <v>5.89</v>
      </c>
      <c r="L726" s="37">
        <f t="shared" si="634"/>
        <v>21.04</v>
      </c>
      <c r="M726" s="37">
        <f t="shared" si="634"/>
        <v>-10.23</v>
      </c>
      <c r="N726" s="37">
        <f t="shared" si="634"/>
        <v>2.8299999999999996</v>
      </c>
      <c r="O726" s="37">
        <f t="shared" si="634"/>
        <v>2365.8799999999997</v>
      </c>
      <c r="P726" s="37">
        <f t="shared" si="634"/>
        <v>-2053.6999999999998</v>
      </c>
      <c r="Q726" s="37">
        <f t="shared" si="634"/>
        <v>-1937.45</v>
      </c>
      <c r="R726" s="37">
        <f t="shared" si="634"/>
        <v>313.89999999999998</v>
      </c>
      <c r="S726" s="37">
        <f t="shared" si="634"/>
        <v>809.16</v>
      </c>
    </row>
    <row r="727" spans="1:31" outlineLevel="1" x14ac:dyDescent="0.2">
      <c r="B727" s="46" t="s">
        <v>736</v>
      </c>
      <c r="D727" s="28">
        <f>D725/D726</f>
        <v>-568.11764705882342</v>
      </c>
      <c r="E727" s="28">
        <f t="shared" ref="E727:S727" si="635">E725/E726</f>
        <v>0.9994959677419355</v>
      </c>
      <c r="F727" s="28">
        <f t="shared" si="635"/>
        <v>7.0432678271363042E-2</v>
      </c>
      <c r="G727" s="28">
        <f t="shared" si="635"/>
        <v>-6.3288423153692612</v>
      </c>
      <c r="H727" s="28">
        <f t="shared" si="635"/>
        <v>-4.9289334384502759</v>
      </c>
      <c r="I727" s="28">
        <f t="shared" si="635"/>
        <v>253.64658634538151</v>
      </c>
      <c r="J727" s="28">
        <f t="shared" si="635"/>
        <v>-14.923340091231626</v>
      </c>
      <c r="K727" s="28">
        <f t="shared" si="635"/>
        <v>112.3056027164686</v>
      </c>
      <c r="L727" s="28">
        <f t="shared" si="635"/>
        <v>52.423479087452471</v>
      </c>
      <c r="M727" s="28">
        <f t="shared" si="635"/>
        <v>-107.40664711632454</v>
      </c>
      <c r="N727" s="28">
        <f t="shared" si="635"/>
        <v>-40.374558303886936</v>
      </c>
      <c r="O727" s="28">
        <f t="shared" si="635"/>
        <v>-1.1546063198471608</v>
      </c>
      <c r="P727" s="28">
        <f t="shared" si="635"/>
        <v>0.37749914787943711</v>
      </c>
      <c r="Q727" s="28">
        <f t="shared" si="635"/>
        <v>0.88236083511832564</v>
      </c>
      <c r="R727" s="28">
        <f t="shared" si="635"/>
        <v>-8.5644472762026123</v>
      </c>
      <c r="S727" s="28">
        <f t="shared" si="635"/>
        <v>-2.1838944090167582</v>
      </c>
      <c r="Y727" s="413">
        <f>AVERAGE(D727:S727)</f>
        <v>-20.829841221927435</v>
      </c>
      <c r="Z727" s="413">
        <f>MEDIAN(D727:S727)</f>
        <v>-1.6692503644319596</v>
      </c>
      <c r="AA727" s="413">
        <f>STDEV(D727:S727)</f>
        <v>165.13582883179092</v>
      </c>
      <c r="AB727" s="413">
        <f>AA727/Y727</f>
        <v>-7.9278486606010965</v>
      </c>
      <c r="AC727" s="413">
        <f>MAX(D727:S727)</f>
        <v>253.64658634538151</v>
      </c>
      <c r="AD727" s="413">
        <f>MIN(D727:S727)</f>
        <v>-568.11764705882342</v>
      </c>
    </row>
    <row r="728" spans="1:31" outlineLevel="1" x14ac:dyDescent="0.2">
      <c r="A728" s="68"/>
      <c r="B728" s="46"/>
      <c r="C728" s="68"/>
      <c r="D728" s="28"/>
      <c r="E728" s="28"/>
      <c r="F728" s="28"/>
      <c r="G728" s="28"/>
      <c r="H728" s="28"/>
      <c r="I728" s="28"/>
      <c r="J728" s="28"/>
      <c r="K728" s="28"/>
      <c r="L728" s="28"/>
      <c r="M728" s="28"/>
      <c r="N728" s="28"/>
      <c r="O728" s="28"/>
      <c r="P728" s="28"/>
      <c r="Q728" s="28"/>
      <c r="R728" s="28"/>
      <c r="S728" s="28"/>
    </row>
    <row r="729" spans="1:31" x14ac:dyDescent="0.2">
      <c r="A729" s="293"/>
      <c r="B729" s="293"/>
      <c r="C729" s="313"/>
      <c r="D729" s="293"/>
      <c r="E729" s="293"/>
      <c r="F729" s="293"/>
      <c r="G729" s="293"/>
      <c r="H729" s="293"/>
      <c r="I729" s="293"/>
      <c r="J729" s="293"/>
      <c r="K729" s="293"/>
      <c r="L729" s="293"/>
      <c r="M729" s="293"/>
      <c r="N729" s="293"/>
      <c r="O729" s="293"/>
      <c r="P729" s="293"/>
      <c r="Q729" s="293"/>
      <c r="R729" s="293"/>
      <c r="S729" s="293"/>
    </row>
    <row r="730" spans="1:31" s="38" customFormat="1" x14ac:dyDescent="0.2">
      <c r="A730" s="33" t="s">
        <v>878</v>
      </c>
      <c r="B730" s="33"/>
      <c r="C730" s="33"/>
      <c r="D730" s="33"/>
      <c r="E730" s="33"/>
      <c r="F730" s="33"/>
      <c r="G730" s="33"/>
      <c r="H730" s="33"/>
      <c r="I730" s="33"/>
      <c r="J730" s="33"/>
      <c r="K730" s="33"/>
      <c r="L730" s="33"/>
      <c r="M730" s="33"/>
      <c r="N730" s="33"/>
      <c r="O730" s="33"/>
      <c r="P730" s="33"/>
      <c r="Q730" s="33"/>
      <c r="R730" s="33"/>
      <c r="S730" s="33"/>
      <c r="Y730" s="33"/>
      <c r="Z730" s="33"/>
      <c r="AA730" s="33"/>
      <c r="AB730" s="33"/>
      <c r="AC730" s="33"/>
      <c r="AD730" s="33"/>
      <c r="AE730" s="33"/>
    </row>
    <row r="731" spans="1:31" outlineLevel="1" x14ac:dyDescent="0.2">
      <c r="A731" s="39"/>
      <c r="B731" s="45"/>
      <c r="C731" s="45"/>
      <c r="D731" s="45"/>
      <c r="E731" s="45"/>
      <c r="F731" s="45"/>
      <c r="G731" s="45"/>
      <c r="H731" s="45"/>
      <c r="I731" s="45"/>
      <c r="J731" s="45"/>
      <c r="K731" s="45"/>
      <c r="L731" s="45"/>
      <c r="M731" s="45"/>
      <c r="N731" s="45"/>
      <c r="O731" s="45"/>
      <c r="P731" s="45"/>
      <c r="Q731" s="45"/>
      <c r="R731" s="45"/>
      <c r="S731" s="45"/>
    </row>
    <row r="732" spans="1:31" s="48" customFormat="1" outlineLevel="1" x14ac:dyDescent="0.2">
      <c r="A732" s="48" t="s">
        <v>761</v>
      </c>
      <c r="B732" s="74" t="s">
        <v>1898</v>
      </c>
      <c r="C732" s="66">
        <f>SUM(C733:C736)</f>
        <v>23.11</v>
      </c>
      <c r="D732" s="66">
        <f t="shared" ref="D732:S732" si="636">SUM(D733:D736)</f>
        <v>28.75</v>
      </c>
      <c r="E732" s="66">
        <f t="shared" si="636"/>
        <v>74.06</v>
      </c>
      <c r="F732" s="66">
        <f t="shared" si="636"/>
        <v>85.3</v>
      </c>
      <c r="G732" s="66">
        <f t="shared" si="636"/>
        <v>104.44000000000001</v>
      </c>
      <c r="H732" s="66">
        <f t="shared" si="636"/>
        <v>109.32</v>
      </c>
      <c r="I732" s="66">
        <f t="shared" si="636"/>
        <v>112.94</v>
      </c>
      <c r="J732" s="66">
        <f t="shared" si="636"/>
        <v>117.42</v>
      </c>
      <c r="K732" s="66">
        <f t="shared" si="636"/>
        <v>115.33</v>
      </c>
      <c r="L732" s="66">
        <f t="shared" si="636"/>
        <v>264.25</v>
      </c>
      <c r="M732" s="66">
        <f t="shared" si="636"/>
        <v>381.13</v>
      </c>
      <c r="N732" s="66">
        <f t="shared" si="636"/>
        <v>557.98</v>
      </c>
      <c r="O732" s="66">
        <f t="shared" si="636"/>
        <v>2978.48</v>
      </c>
      <c r="P732" s="66">
        <f t="shared" si="636"/>
        <v>3526.33</v>
      </c>
      <c r="Q732" s="66">
        <f t="shared" si="636"/>
        <v>2163.37</v>
      </c>
      <c r="R732" s="66">
        <f t="shared" si="636"/>
        <v>1473.9</v>
      </c>
      <c r="S732" s="66">
        <f t="shared" si="636"/>
        <v>683.9899999999999</v>
      </c>
    </row>
    <row r="733" spans="1:31" outlineLevel="1" x14ac:dyDescent="0.2">
      <c r="A733" s="45"/>
      <c r="B733" s="69" t="str">
        <f>'Ace-SBS'!A125</f>
        <v>Deferred Tax Assets / Liabilities</v>
      </c>
      <c r="C733" s="37">
        <f>'Ace-SBS'!B125</f>
        <v>23.11</v>
      </c>
      <c r="D733" s="37">
        <f>'Ace-SBS'!C125</f>
        <v>28.75</v>
      </c>
      <c r="E733" s="37">
        <f>'Ace-SBS'!D125</f>
        <v>74.06</v>
      </c>
      <c r="F733" s="37">
        <f>'Ace-SBS'!E125</f>
        <v>85.3</v>
      </c>
      <c r="G733" s="37">
        <f>'Ace-SBS'!F125</f>
        <v>104.44000000000001</v>
      </c>
      <c r="H733" s="37">
        <f>'Ace-SBS'!G125</f>
        <v>109.32</v>
      </c>
      <c r="I733" s="37">
        <f>'Ace-SBS'!H125</f>
        <v>112.94</v>
      </c>
      <c r="J733" s="37">
        <f>'Ace-SBS'!I125</f>
        <v>117.42</v>
      </c>
      <c r="K733" s="37">
        <f>'Ace-SBS'!J125</f>
        <v>115.33</v>
      </c>
      <c r="L733" s="37">
        <f>'Ace-SBS'!K125</f>
        <v>128.51</v>
      </c>
      <c r="M733" s="37">
        <f>'Ace-SBS'!L125</f>
        <v>133.91</v>
      </c>
      <c r="N733" s="37">
        <f>'Ace-SBS'!M125</f>
        <v>165.41</v>
      </c>
      <c r="O733" s="37">
        <f>'Ace-SBS'!N125</f>
        <v>192.84</v>
      </c>
      <c r="P733" s="37">
        <f>'Ace-SBS'!O125</f>
        <v>0</v>
      </c>
      <c r="Q733" s="37">
        <f>'Ace-SBS'!P125</f>
        <v>-751.7</v>
      </c>
      <c r="R733" s="37">
        <f>'Ace-SBS'!Q125</f>
        <v>-749.06</v>
      </c>
      <c r="S733" s="37">
        <f>'Ace-SBS'!R125</f>
        <v>-751.7</v>
      </c>
    </row>
    <row r="734" spans="1:31" outlineLevel="1" x14ac:dyDescent="0.2">
      <c r="A734" s="45"/>
      <c r="B734" s="76" t="str">
        <f>'Ace-SBS'!A145</f>
        <v>Other Long Term Liabilities</v>
      </c>
      <c r="C734" s="37">
        <f>'Ace-SBS'!B145</f>
        <v>0</v>
      </c>
      <c r="D734" s="37">
        <f>'Ace-SBS'!C145</f>
        <v>0</v>
      </c>
      <c r="E734" s="37">
        <f>'Ace-SBS'!D145</f>
        <v>0</v>
      </c>
      <c r="F734" s="37">
        <f>'Ace-SBS'!E145</f>
        <v>0</v>
      </c>
      <c r="G734" s="37">
        <f>'Ace-SBS'!F145</f>
        <v>0</v>
      </c>
      <c r="H734" s="37">
        <f>'Ace-SBS'!G145</f>
        <v>0</v>
      </c>
      <c r="I734" s="37">
        <f>'Ace-SBS'!H145</f>
        <v>0</v>
      </c>
      <c r="J734" s="37">
        <f>'Ace-SBS'!I145</f>
        <v>0</v>
      </c>
      <c r="K734" s="37">
        <f>'Ace-SBS'!J145</f>
        <v>0</v>
      </c>
      <c r="L734" s="37">
        <f>'Ace-SBS'!K145</f>
        <v>2.19</v>
      </c>
      <c r="M734" s="37">
        <f>'Ace-SBS'!L145</f>
        <v>2.0299999999999998</v>
      </c>
      <c r="N734" s="37">
        <f>'Ace-SBS'!M145</f>
        <v>1.01</v>
      </c>
      <c r="O734" s="37">
        <f>'Ace-SBS'!N145</f>
        <v>1.38</v>
      </c>
      <c r="P734" s="37">
        <f>'Ace-SBS'!O145</f>
        <v>14.37</v>
      </c>
      <c r="Q734" s="37">
        <f>'Ace-SBS'!P145</f>
        <v>0.49</v>
      </c>
      <c r="R734" s="37">
        <f>'Ace-SBS'!Q145</f>
        <v>0.68</v>
      </c>
      <c r="S734" s="37">
        <f>'Ace-SBS'!R145</f>
        <v>0.91</v>
      </c>
    </row>
    <row r="735" spans="1:31" outlineLevel="1" x14ac:dyDescent="0.2">
      <c r="A735" s="45"/>
      <c r="B735" s="69" t="str">
        <f>'Ace-SBS'!A155</f>
        <v>Long Term Trade Payables</v>
      </c>
      <c r="C735" s="37">
        <f>'Ace-SBS'!B155</f>
        <v>0</v>
      </c>
      <c r="D735" s="37">
        <f>'Ace-SBS'!C155</f>
        <v>0</v>
      </c>
      <c r="E735" s="37">
        <f>'Ace-SBS'!D155</f>
        <v>0</v>
      </c>
      <c r="F735" s="37">
        <f>'Ace-SBS'!E155</f>
        <v>0</v>
      </c>
      <c r="G735" s="37">
        <f>'Ace-SBS'!F155</f>
        <v>0</v>
      </c>
      <c r="H735" s="37">
        <f>'Ace-SBS'!G155</f>
        <v>0</v>
      </c>
      <c r="I735" s="37">
        <f>'Ace-SBS'!H155</f>
        <v>0</v>
      </c>
      <c r="J735" s="37">
        <f>'Ace-SBS'!I155</f>
        <v>0</v>
      </c>
      <c r="K735" s="37">
        <f>'Ace-SBS'!J155</f>
        <v>0</v>
      </c>
      <c r="L735" s="37">
        <f>'Ace-SBS'!K155</f>
        <v>0</v>
      </c>
      <c r="M735" s="37">
        <f>'Ace-SBS'!L155</f>
        <v>0</v>
      </c>
      <c r="N735" s="37">
        <f>'Ace-SBS'!M155</f>
        <v>0</v>
      </c>
      <c r="O735" s="37">
        <f>'Ace-SBS'!N155</f>
        <v>0</v>
      </c>
      <c r="P735" s="37">
        <f>'Ace-SBS'!O155</f>
        <v>0</v>
      </c>
      <c r="Q735" s="37">
        <f>'Ace-SBS'!P155</f>
        <v>0</v>
      </c>
      <c r="R735" s="37">
        <f>'Ace-SBS'!Q155</f>
        <v>0</v>
      </c>
      <c r="S735" s="37">
        <f>'Ace-SBS'!R155</f>
        <v>0</v>
      </c>
    </row>
    <row r="736" spans="1:31" outlineLevel="1" x14ac:dyDescent="0.2">
      <c r="A736" s="45"/>
      <c r="B736" s="69" t="str">
        <f>'Ace-SBS'!A159</f>
        <v>Long Term Provisions</v>
      </c>
      <c r="C736" s="37">
        <f>'Ace-SBS'!B159</f>
        <v>0</v>
      </c>
      <c r="D736" s="37">
        <f>'Ace-SBS'!C159</f>
        <v>0</v>
      </c>
      <c r="E736" s="37">
        <f>'Ace-SBS'!D159</f>
        <v>0</v>
      </c>
      <c r="F736" s="37">
        <f>'Ace-SBS'!E159</f>
        <v>0</v>
      </c>
      <c r="G736" s="37">
        <f>'Ace-SBS'!F159</f>
        <v>0</v>
      </c>
      <c r="H736" s="37">
        <f>'Ace-SBS'!G159</f>
        <v>0</v>
      </c>
      <c r="I736" s="37">
        <f>'Ace-SBS'!H159</f>
        <v>0</v>
      </c>
      <c r="J736" s="37">
        <f>'Ace-SBS'!I159</f>
        <v>0</v>
      </c>
      <c r="K736" s="37">
        <f>'Ace-SBS'!J159</f>
        <v>0</v>
      </c>
      <c r="L736" s="37">
        <f>'Ace-SBS'!K159</f>
        <v>133.55000000000001</v>
      </c>
      <c r="M736" s="37">
        <f>'Ace-SBS'!L159</f>
        <v>245.19</v>
      </c>
      <c r="N736" s="37">
        <f>'Ace-SBS'!M159</f>
        <v>391.56</v>
      </c>
      <c r="O736" s="37">
        <f>'Ace-SBS'!N159</f>
        <v>2784.26</v>
      </c>
      <c r="P736" s="37">
        <f>'Ace-SBS'!O159</f>
        <v>3511.96</v>
      </c>
      <c r="Q736" s="37">
        <f>'Ace-SBS'!P159</f>
        <v>2914.58</v>
      </c>
      <c r="R736" s="37">
        <f>'Ace-SBS'!Q159</f>
        <v>2222.2800000000002</v>
      </c>
      <c r="S736" s="37">
        <f>'Ace-SBS'!R159</f>
        <v>1434.78</v>
      </c>
    </row>
    <row r="737" spans="1:31" outlineLevel="1" x14ac:dyDescent="0.2">
      <c r="A737" s="45"/>
      <c r="B737" s="69"/>
      <c r="C737" s="37"/>
      <c r="D737" s="37"/>
      <c r="E737" s="37"/>
      <c r="F737" s="37"/>
      <c r="G737" s="37"/>
      <c r="H737" s="37"/>
      <c r="I737" s="37"/>
      <c r="J737" s="37"/>
      <c r="K737" s="37"/>
      <c r="L737" s="37"/>
      <c r="M737" s="37"/>
      <c r="N737" s="37"/>
      <c r="O737" s="37"/>
      <c r="P737" s="37"/>
      <c r="Q737" s="37"/>
      <c r="R737" s="37"/>
      <c r="S737" s="37"/>
    </row>
    <row r="738" spans="1:31" outlineLevel="1" x14ac:dyDescent="0.2">
      <c r="A738" s="45"/>
      <c r="B738" s="69" t="str">
        <f>B733</f>
        <v>Deferred Tax Assets / Liabilities</v>
      </c>
      <c r="C738" s="34">
        <f>C733/C$732</f>
        <v>1</v>
      </c>
      <c r="D738" s="34">
        <f t="shared" ref="D738:S738" si="637">D733/D$732</f>
        <v>1</v>
      </c>
      <c r="E738" s="34">
        <f t="shared" si="637"/>
        <v>1</v>
      </c>
      <c r="F738" s="34">
        <f t="shared" si="637"/>
        <v>1</v>
      </c>
      <c r="G738" s="34">
        <f t="shared" si="637"/>
        <v>1</v>
      </c>
      <c r="H738" s="34">
        <f t="shared" si="637"/>
        <v>1</v>
      </c>
      <c r="I738" s="34">
        <f t="shared" si="637"/>
        <v>1</v>
      </c>
      <c r="J738" s="34">
        <f t="shared" si="637"/>
        <v>1</v>
      </c>
      <c r="K738" s="34">
        <f t="shared" si="637"/>
        <v>1</v>
      </c>
      <c r="L738" s="34">
        <f t="shared" si="637"/>
        <v>0.48631977294228945</v>
      </c>
      <c r="M738" s="34">
        <f t="shared" si="637"/>
        <v>0.35134993309369505</v>
      </c>
      <c r="N738" s="34">
        <f t="shared" si="637"/>
        <v>0.2964443170006093</v>
      </c>
      <c r="O738" s="34">
        <f t="shared" si="637"/>
        <v>6.4744433402272303E-2</v>
      </c>
      <c r="P738" s="34">
        <f t="shared" si="637"/>
        <v>0</v>
      </c>
      <c r="Q738" s="34">
        <f t="shared" si="637"/>
        <v>-0.34746714616547336</v>
      </c>
      <c r="R738" s="34">
        <f t="shared" si="637"/>
        <v>-0.50821629689938252</v>
      </c>
      <c r="S738" s="34">
        <f t="shared" si="637"/>
        <v>-1.0989926753315109</v>
      </c>
    </row>
    <row r="739" spans="1:31" outlineLevel="1" x14ac:dyDescent="0.2">
      <c r="A739" s="45"/>
      <c r="B739" s="69" t="str">
        <f t="shared" ref="B739:B741" si="638">B734</f>
        <v>Other Long Term Liabilities</v>
      </c>
      <c r="C739" s="34">
        <f t="shared" ref="C739:S739" si="639">C734/C$732</f>
        <v>0</v>
      </c>
      <c r="D739" s="34">
        <f t="shared" si="639"/>
        <v>0</v>
      </c>
      <c r="E739" s="34">
        <f t="shared" si="639"/>
        <v>0</v>
      </c>
      <c r="F739" s="34">
        <f t="shared" si="639"/>
        <v>0</v>
      </c>
      <c r="G739" s="34">
        <f t="shared" si="639"/>
        <v>0</v>
      </c>
      <c r="H739" s="34">
        <f t="shared" si="639"/>
        <v>0</v>
      </c>
      <c r="I739" s="34">
        <f t="shared" si="639"/>
        <v>0</v>
      </c>
      <c r="J739" s="34">
        <f t="shared" si="639"/>
        <v>0</v>
      </c>
      <c r="K739" s="34">
        <f t="shared" si="639"/>
        <v>0</v>
      </c>
      <c r="L739" s="34">
        <f t="shared" si="639"/>
        <v>8.2876064333017967E-3</v>
      </c>
      <c r="M739" s="34">
        <f t="shared" si="639"/>
        <v>5.3262666281846081E-3</v>
      </c>
      <c r="N739" s="34">
        <f t="shared" si="639"/>
        <v>1.8101007204559302E-3</v>
      </c>
      <c r="O739" s="34">
        <f t="shared" si="639"/>
        <v>4.6332357444065425E-4</v>
      </c>
      <c r="P739" s="34">
        <f t="shared" si="639"/>
        <v>4.0750582049893227E-3</v>
      </c>
      <c r="Q739" s="34">
        <f t="shared" si="639"/>
        <v>2.264984722909165E-4</v>
      </c>
      <c r="R739" s="34">
        <f t="shared" si="639"/>
        <v>4.6136101499423299E-4</v>
      </c>
      <c r="S739" s="34">
        <f t="shared" si="639"/>
        <v>1.3304288074387056E-3</v>
      </c>
    </row>
    <row r="740" spans="1:31" outlineLevel="1" x14ac:dyDescent="0.2">
      <c r="A740" s="45"/>
      <c r="B740" s="69" t="str">
        <f t="shared" si="638"/>
        <v>Long Term Trade Payables</v>
      </c>
      <c r="C740" s="34">
        <f t="shared" ref="C740:S740" si="640">C735/C$732</f>
        <v>0</v>
      </c>
      <c r="D740" s="34">
        <f t="shared" si="640"/>
        <v>0</v>
      </c>
      <c r="E740" s="34">
        <f t="shared" si="640"/>
        <v>0</v>
      </c>
      <c r="F740" s="34">
        <f t="shared" si="640"/>
        <v>0</v>
      </c>
      <c r="G740" s="34">
        <f t="shared" si="640"/>
        <v>0</v>
      </c>
      <c r="H740" s="34">
        <f t="shared" si="640"/>
        <v>0</v>
      </c>
      <c r="I740" s="34">
        <f t="shared" si="640"/>
        <v>0</v>
      </c>
      <c r="J740" s="34">
        <f t="shared" si="640"/>
        <v>0</v>
      </c>
      <c r="K740" s="34">
        <f t="shared" si="640"/>
        <v>0</v>
      </c>
      <c r="L740" s="34">
        <f t="shared" si="640"/>
        <v>0</v>
      </c>
      <c r="M740" s="34">
        <f t="shared" si="640"/>
        <v>0</v>
      </c>
      <c r="N740" s="34">
        <f t="shared" si="640"/>
        <v>0</v>
      </c>
      <c r="O740" s="34">
        <f t="shared" si="640"/>
        <v>0</v>
      </c>
      <c r="P740" s="34">
        <f t="shared" si="640"/>
        <v>0</v>
      </c>
      <c r="Q740" s="34">
        <f t="shared" si="640"/>
        <v>0</v>
      </c>
      <c r="R740" s="34">
        <f t="shared" si="640"/>
        <v>0</v>
      </c>
      <c r="S740" s="34">
        <f t="shared" si="640"/>
        <v>0</v>
      </c>
    </row>
    <row r="741" spans="1:31" outlineLevel="1" x14ac:dyDescent="0.2">
      <c r="A741" s="45"/>
      <c r="B741" s="69" t="str">
        <f t="shared" si="638"/>
        <v>Long Term Provisions</v>
      </c>
      <c r="C741" s="34">
        <f t="shared" ref="C741:S741" si="641">C736/C$732</f>
        <v>0</v>
      </c>
      <c r="D741" s="34">
        <f t="shared" si="641"/>
        <v>0</v>
      </c>
      <c r="E741" s="34">
        <f t="shared" si="641"/>
        <v>0</v>
      </c>
      <c r="F741" s="34">
        <f t="shared" si="641"/>
        <v>0</v>
      </c>
      <c r="G741" s="34">
        <f t="shared" si="641"/>
        <v>0</v>
      </c>
      <c r="H741" s="34">
        <f t="shared" si="641"/>
        <v>0</v>
      </c>
      <c r="I741" s="34">
        <f t="shared" si="641"/>
        <v>0</v>
      </c>
      <c r="J741" s="34">
        <f t="shared" si="641"/>
        <v>0</v>
      </c>
      <c r="K741" s="34">
        <f t="shared" si="641"/>
        <v>0</v>
      </c>
      <c r="L741" s="34">
        <f t="shared" si="641"/>
        <v>0.50539262062440871</v>
      </c>
      <c r="M741" s="34">
        <f t="shared" si="641"/>
        <v>0.64332380027812031</v>
      </c>
      <c r="N741" s="34">
        <f t="shared" si="641"/>
        <v>0.70174558227893469</v>
      </c>
      <c r="O741" s="34">
        <f t="shared" si="641"/>
        <v>0.93479224302328712</v>
      </c>
      <c r="P741" s="34">
        <f t="shared" si="641"/>
        <v>0.99592494179501068</v>
      </c>
      <c r="Q741" s="34">
        <f t="shared" si="641"/>
        <v>1.3472406476931824</v>
      </c>
      <c r="R741" s="34">
        <f t="shared" si="641"/>
        <v>1.5077549358843885</v>
      </c>
      <c r="S741" s="34">
        <f t="shared" si="641"/>
        <v>2.0976622465240724</v>
      </c>
    </row>
    <row r="742" spans="1:31" outlineLevel="1" x14ac:dyDescent="0.2">
      <c r="A742" s="306"/>
      <c r="B742" s="69"/>
      <c r="C742" s="34"/>
      <c r="D742" s="34"/>
      <c r="E742" s="34"/>
      <c r="F742" s="34"/>
      <c r="G742" s="34"/>
      <c r="H742" s="34"/>
      <c r="I742" s="34"/>
      <c r="J742" s="34"/>
      <c r="K742" s="34"/>
      <c r="L742" s="34"/>
      <c r="M742" s="34"/>
      <c r="N742" s="34"/>
      <c r="O742" s="34"/>
      <c r="P742" s="34"/>
      <c r="Q742" s="34"/>
      <c r="R742" s="34"/>
      <c r="S742" s="34"/>
    </row>
    <row r="743" spans="1:31" s="48" customFormat="1" outlineLevel="1" x14ac:dyDescent="0.2">
      <c r="A743" s="48" t="s">
        <v>1831</v>
      </c>
    </row>
    <row r="744" spans="1:31" outlineLevel="1" x14ac:dyDescent="0.2">
      <c r="A744" s="39"/>
      <c r="B744" s="46" t="str">
        <f>B$586</f>
        <v>Total Equity and Liabilities</v>
      </c>
      <c r="C744" s="53">
        <f t="shared" ref="C744:S744" si="642">C$586</f>
        <v>654.23</v>
      </c>
      <c r="D744" s="53">
        <f t="shared" si="642"/>
        <v>871.26</v>
      </c>
      <c r="E744" s="53">
        <f t="shared" si="642"/>
        <v>1432.82</v>
      </c>
      <c r="F744" s="53">
        <f t="shared" si="642"/>
        <v>3226.86</v>
      </c>
      <c r="G744" s="53">
        <f t="shared" si="642"/>
        <v>3604.04</v>
      </c>
      <c r="H744" s="53">
        <f t="shared" si="642"/>
        <v>4141.32</v>
      </c>
      <c r="I744" s="53">
        <f t="shared" si="642"/>
        <v>5458.79</v>
      </c>
      <c r="J744" s="53">
        <f t="shared" si="642"/>
        <v>6281.95</v>
      </c>
      <c r="K744" s="53">
        <f t="shared" si="642"/>
        <v>6591.72</v>
      </c>
      <c r="L744" s="53">
        <f t="shared" si="642"/>
        <v>7731.47</v>
      </c>
      <c r="M744" s="53">
        <f t="shared" si="642"/>
        <v>9277.77</v>
      </c>
      <c r="N744" s="53">
        <f t="shared" si="642"/>
        <v>9506.56</v>
      </c>
      <c r="O744" s="53">
        <f t="shared" si="642"/>
        <v>14624.47</v>
      </c>
      <c r="P744" s="53">
        <f t="shared" si="642"/>
        <v>38535</v>
      </c>
      <c r="Q744" s="53">
        <f t="shared" si="642"/>
        <v>34604.21</v>
      </c>
      <c r="R744" s="53">
        <f t="shared" si="642"/>
        <v>34209.660000000003</v>
      </c>
      <c r="S744" s="53">
        <f t="shared" si="642"/>
        <v>34262.269999999997</v>
      </c>
    </row>
    <row r="745" spans="1:31" outlineLevel="1" x14ac:dyDescent="0.2">
      <c r="A745" s="39"/>
      <c r="B745" s="46" t="str">
        <f>B732</f>
        <v>Total non current liabilities</v>
      </c>
      <c r="C745" s="53">
        <f t="shared" ref="C745:S745" si="643">C732</f>
        <v>23.11</v>
      </c>
      <c r="D745" s="53">
        <f t="shared" si="643"/>
        <v>28.75</v>
      </c>
      <c r="E745" s="53">
        <f t="shared" si="643"/>
        <v>74.06</v>
      </c>
      <c r="F745" s="53">
        <f t="shared" si="643"/>
        <v>85.3</v>
      </c>
      <c r="G745" s="53">
        <f t="shared" si="643"/>
        <v>104.44000000000001</v>
      </c>
      <c r="H745" s="53">
        <f t="shared" si="643"/>
        <v>109.32</v>
      </c>
      <c r="I745" s="53">
        <f t="shared" si="643"/>
        <v>112.94</v>
      </c>
      <c r="J745" s="53">
        <f t="shared" si="643"/>
        <v>117.42</v>
      </c>
      <c r="K745" s="53">
        <f t="shared" si="643"/>
        <v>115.33</v>
      </c>
      <c r="L745" s="53">
        <f t="shared" si="643"/>
        <v>264.25</v>
      </c>
      <c r="M745" s="53">
        <f t="shared" si="643"/>
        <v>381.13</v>
      </c>
      <c r="N745" s="53">
        <f t="shared" si="643"/>
        <v>557.98</v>
      </c>
      <c r="O745" s="53">
        <f t="shared" si="643"/>
        <v>2978.48</v>
      </c>
      <c r="P745" s="53">
        <f t="shared" si="643"/>
        <v>3526.33</v>
      </c>
      <c r="Q745" s="53">
        <f t="shared" si="643"/>
        <v>2163.37</v>
      </c>
      <c r="R745" s="53">
        <f t="shared" si="643"/>
        <v>1473.9</v>
      </c>
      <c r="S745" s="53">
        <f t="shared" si="643"/>
        <v>683.9899999999999</v>
      </c>
    </row>
    <row r="746" spans="1:31" outlineLevel="1" x14ac:dyDescent="0.2">
      <c r="A746" s="39"/>
      <c r="B746" s="46" t="s">
        <v>746</v>
      </c>
      <c r="C746" s="34">
        <f>C745/C744</f>
        <v>3.5323968634883754E-2</v>
      </c>
      <c r="D746" s="34">
        <f t="shared" ref="D746:S746" si="644">D745/D744</f>
        <v>3.2998186534444369E-2</v>
      </c>
      <c r="E746" s="34">
        <f t="shared" si="644"/>
        <v>5.1688279058081273E-2</v>
      </c>
      <c r="F746" s="34">
        <f t="shared" si="644"/>
        <v>2.6434366535889375E-2</v>
      </c>
      <c r="G746" s="34">
        <f t="shared" si="644"/>
        <v>2.897859069266712E-2</v>
      </c>
      <c r="H746" s="34">
        <f t="shared" si="644"/>
        <v>2.6397380545333374E-2</v>
      </c>
      <c r="I746" s="34">
        <f t="shared" si="644"/>
        <v>2.0689566735485335E-2</v>
      </c>
      <c r="J746" s="34">
        <f t="shared" si="644"/>
        <v>1.8691648293921476E-2</v>
      </c>
      <c r="K746" s="34">
        <f t="shared" si="644"/>
        <v>1.7496192192629541E-2</v>
      </c>
      <c r="L746" s="34">
        <f t="shared" si="644"/>
        <v>3.4178493869859161E-2</v>
      </c>
      <c r="M746" s="34">
        <f t="shared" si="644"/>
        <v>4.1079914677772784E-2</v>
      </c>
      <c r="N746" s="34">
        <f t="shared" si="644"/>
        <v>5.8694206947623541E-2</v>
      </c>
      <c r="O746" s="34">
        <f t="shared" si="644"/>
        <v>0.20366413278566678</v>
      </c>
      <c r="P746" s="34">
        <f t="shared" si="644"/>
        <v>9.1509796289087841E-2</v>
      </c>
      <c r="Q746" s="34">
        <f t="shared" si="644"/>
        <v>6.2517537605973381E-2</v>
      </c>
      <c r="R746" s="34">
        <f t="shared" si="644"/>
        <v>4.3084321796825809E-2</v>
      </c>
      <c r="S746" s="34">
        <f t="shared" si="644"/>
        <v>1.9963359111932744E-2</v>
      </c>
    </row>
    <row r="747" spans="1:31" outlineLevel="1" x14ac:dyDescent="0.2">
      <c r="A747" s="39"/>
      <c r="B747" s="46" t="s">
        <v>954</v>
      </c>
      <c r="C747" s="310"/>
      <c r="D747" s="34">
        <f>D745/C745-1</f>
        <v>0.24405019472090017</v>
      </c>
      <c r="E747" s="34">
        <f t="shared" ref="E747:S747" si="645">E745/D745-1</f>
        <v>1.5760000000000001</v>
      </c>
      <c r="F747" s="34">
        <f t="shared" si="645"/>
        <v>0.15176883607885494</v>
      </c>
      <c r="G747" s="34">
        <f t="shared" si="645"/>
        <v>0.22438452520515839</v>
      </c>
      <c r="H747" s="34">
        <f t="shared" si="645"/>
        <v>4.6725392569896496E-2</v>
      </c>
      <c r="I747" s="34">
        <f t="shared" si="645"/>
        <v>3.3113794365166482E-2</v>
      </c>
      <c r="J747" s="34">
        <f t="shared" si="645"/>
        <v>3.9667079865415289E-2</v>
      </c>
      <c r="K747" s="34">
        <f t="shared" si="645"/>
        <v>-1.7799352750809128E-2</v>
      </c>
      <c r="L747" s="34">
        <f t="shared" si="645"/>
        <v>1.2912511922309893</v>
      </c>
      <c r="M747" s="34">
        <f t="shared" si="645"/>
        <v>0.44230842005676441</v>
      </c>
      <c r="N747" s="34">
        <f t="shared" si="645"/>
        <v>0.46401490305145243</v>
      </c>
      <c r="O747" s="34">
        <f t="shared" si="645"/>
        <v>4.3379691028352267</v>
      </c>
      <c r="P747" s="34">
        <f t="shared" si="645"/>
        <v>0.18393610163573371</v>
      </c>
      <c r="Q747" s="34">
        <f t="shared" si="645"/>
        <v>-0.38650948720057399</v>
      </c>
      <c r="R747" s="34">
        <f t="shared" si="645"/>
        <v>-0.31870184018452685</v>
      </c>
      <c r="S747" s="34">
        <f t="shared" si="645"/>
        <v>-0.53593188140308035</v>
      </c>
      <c r="Y747" s="43">
        <f>AVERAGE(D747:S747)</f>
        <v>0.4860154363172855</v>
      </c>
      <c r="Z747" s="43">
        <f>MEDIAN(D747:S747)</f>
        <v>0.16785246885729432</v>
      </c>
      <c r="AA747" s="43">
        <f>STDEV(D747:S747)</f>
        <v>1.1636374225583148</v>
      </c>
      <c r="AB747" s="413">
        <f>AA747/Y747</f>
        <v>2.3942396385094593</v>
      </c>
      <c r="AC747" s="43">
        <f>MAX(D747:S747)</f>
        <v>4.3379691028352267</v>
      </c>
      <c r="AD747" s="43">
        <f>MIN(D747:S747)</f>
        <v>-0.53593188140308035</v>
      </c>
    </row>
    <row r="748" spans="1:31" outlineLevel="1" x14ac:dyDescent="0.2">
      <c r="A748" s="68"/>
      <c r="B748" s="69"/>
      <c r="C748" s="34"/>
      <c r="D748" s="34"/>
      <c r="E748" s="34"/>
      <c r="F748" s="34"/>
      <c r="G748" s="34"/>
      <c r="H748" s="34"/>
      <c r="I748" s="34"/>
      <c r="J748" s="34"/>
      <c r="K748" s="34"/>
      <c r="L748" s="34"/>
      <c r="M748" s="34"/>
      <c r="N748" s="34"/>
      <c r="O748" s="34"/>
      <c r="P748" s="34"/>
      <c r="Q748" s="34"/>
      <c r="R748" s="34"/>
      <c r="S748" s="34"/>
    </row>
    <row r="750" spans="1:31" s="38" customFormat="1" x14ac:dyDescent="0.2">
      <c r="A750" s="33" t="s">
        <v>844</v>
      </c>
      <c r="B750" s="33"/>
      <c r="C750" s="33"/>
      <c r="D750" s="33"/>
      <c r="E750" s="33"/>
      <c r="F750" s="33"/>
      <c r="G750" s="33"/>
      <c r="H750" s="33"/>
      <c r="I750" s="33"/>
      <c r="J750" s="33"/>
      <c r="K750" s="33"/>
      <c r="L750" s="33"/>
      <c r="M750" s="33"/>
      <c r="N750" s="33"/>
      <c r="O750" s="33"/>
      <c r="P750" s="33"/>
      <c r="Q750" s="33"/>
      <c r="R750" s="33"/>
      <c r="S750" s="33"/>
      <c r="Y750" s="33"/>
      <c r="Z750" s="33"/>
      <c r="AA750" s="33"/>
      <c r="AB750" s="33"/>
      <c r="AC750" s="33"/>
      <c r="AD750" s="33"/>
      <c r="AE750" s="33"/>
    </row>
    <row r="751" spans="1:31" outlineLevel="1" x14ac:dyDescent="0.2">
      <c r="A751" s="32"/>
      <c r="B751" s="32"/>
      <c r="C751" s="32"/>
      <c r="D751" s="32"/>
      <c r="E751" s="32"/>
      <c r="F751" s="32"/>
      <c r="G751" s="32"/>
      <c r="H751" s="32"/>
      <c r="I751" s="32"/>
      <c r="J751" s="32"/>
      <c r="K751" s="32"/>
      <c r="L751" s="32"/>
      <c r="M751" s="32"/>
      <c r="N751" s="32"/>
      <c r="O751" s="32"/>
      <c r="P751" s="32"/>
      <c r="Q751" s="32"/>
      <c r="R751" s="32"/>
      <c r="S751" s="32"/>
    </row>
    <row r="752" spans="1:31" s="48" customFormat="1" outlineLevel="1" x14ac:dyDescent="0.2">
      <c r="A752" s="48" t="s">
        <v>761</v>
      </c>
    </row>
    <row r="753" spans="1:19" outlineLevel="1" x14ac:dyDescent="0.2">
      <c r="A753" s="39"/>
      <c r="B753" s="47" t="s">
        <v>849</v>
      </c>
      <c r="C753" s="62">
        <f>'Ace-SBS'!B246</f>
        <v>300.49</v>
      </c>
      <c r="D753" s="62">
        <f>'Ace-SBS'!C246</f>
        <v>340.34</v>
      </c>
      <c r="E753" s="62">
        <f>'Ace-SBS'!D246</f>
        <v>510.08</v>
      </c>
      <c r="F753" s="62">
        <f>'Ace-SBS'!E246</f>
        <v>612.04999999999995</v>
      </c>
      <c r="G753" s="62">
        <f>'Ace-SBS'!F246</f>
        <v>744.26</v>
      </c>
      <c r="H753" s="62">
        <f>'Ace-SBS'!G246</f>
        <v>838.7</v>
      </c>
      <c r="I753" s="62">
        <f>'Ace-SBS'!H246</f>
        <v>935.03</v>
      </c>
      <c r="J753" s="62">
        <f>'Ace-SBS'!I246</f>
        <v>1061.9000000000001</v>
      </c>
      <c r="K753" s="62">
        <f>'Ace-SBS'!J246</f>
        <v>1159.76</v>
      </c>
      <c r="L753" s="62">
        <f>'Ace-SBS'!K246</f>
        <v>1268.76</v>
      </c>
      <c r="M753" s="62">
        <f>'Ace-SBS'!L246</f>
        <v>1483.03</v>
      </c>
      <c r="N753" s="62">
        <f>'Ace-SBS'!M246</f>
        <v>1725.14</v>
      </c>
      <c r="O753" s="62">
        <f>'Ace-SBS'!N246</f>
        <v>1973.53</v>
      </c>
      <c r="P753" s="62">
        <f>'Ace-SBS'!O246</f>
        <v>5995.07</v>
      </c>
      <c r="Q753" s="62">
        <f>'Ace-SBS'!P246</f>
        <v>4103.7</v>
      </c>
      <c r="R753" s="62">
        <f>'Ace-SBS'!Q246</f>
        <v>4988.08</v>
      </c>
      <c r="S753" s="62">
        <f>'Ace-SBS'!R246</f>
        <v>5929.21</v>
      </c>
    </row>
    <row r="754" spans="1:19" outlineLevel="1" x14ac:dyDescent="0.2">
      <c r="A754" s="45"/>
      <c r="B754" s="69" t="s">
        <v>848</v>
      </c>
      <c r="C754" s="37">
        <f t="shared" ref="C754:S754" si="646">C753-C755</f>
        <v>253.54000000000002</v>
      </c>
      <c r="D754" s="37">
        <f t="shared" si="646"/>
        <v>301.28999999999996</v>
      </c>
      <c r="E754" s="37">
        <f t="shared" si="646"/>
        <v>469.11</v>
      </c>
      <c r="F754" s="37">
        <f t="shared" si="646"/>
        <v>571.07999999999993</v>
      </c>
      <c r="G754" s="37">
        <f t="shared" si="646"/>
        <v>699.87</v>
      </c>
      <c r="H754" s="37">
        <f t="shared" si="646"/>
        <v>794.31000000000006</v>
      </c>
      <c r="I754" s="37">
        <f t="shared" si="646"/>
        <v>890.56999999999994</v>
      </c>
      <c r="J754" s="37">
        <f t="shared" si="646"/>
        <v>1017.44</v>
      </c>
      <c r="K754" s="37">
        <f t="shared" si="646"/>
        <v>1115.3</v>
      </c>
      <c r="L754" s="37">
        <f t="shared" si="646"/>
        <v>1224.3</v>
      </c>
      <c r="M754" s="37">
        <f t="shared" si="646"/>
        <v>1477.56</v>
      </c>
      <c r="N754" s="37">
        <f t="shared" si="646"/>
        <v>1719.67</v>
      </c>
      <c r="O754" s="37">
        <f t="shared" si="646"/>
        <v>1937.86</v>
      </c>
      <c r="P754" s="37">
        <f t="shared" si="646"/>
        <v>5712.7199999999993</v>
      </c>
      <c r="Q754" s="37">
        <f t="shared" si="646"/>
        <v>4023.1699999999996</v>
      </c>
      <c r="R754" s="37">
        <f t="shared" si="646"/>
        <v>4779.53</v>
      </c>
      <c r="S754" s="37">
        <f t="shared" si="646"/>
        <v>5688.39</v>
      </c>
    </row>
    <row r="755" spans="1:19" outlineLevel="1" x14ac:dyDescent="0.2">
      <c r="A755" s="45"/>
      <c r="B755" s="69" t="s">
        <v>846</v>
      </c>
      <c r="C755" s="37">
        <f>C756+C757</f>
        <v>46.95</v>
      </c>
      <c r="D755" s="37">
        <f t="shared" ref="D755:S755" si="647">D756+D757</f>
        <v>39.049999999999997</v>
      </c>
      <c r="E755" s="37">
        <f t="shared" si="647"/>
        <v>40.97</v>
      </c>
      <c r="F755" s="37">
        <f t="shared" si="647"/>
        <v>40.97</v>
      </c>
      <c r="G755" s="37">
        <f t="shared" si="647"/>
        <v>44.39</v>
      </c>
      <c r="H755" s="37">
        <f t="shared" si="647"/>
        <v>44.39</v>
      </c>
      <c r="I755" s="37">
        <f t="shared" si="647"/>
        <v>44.46</v>
      </c>
      <c r="J755" s="37">
        <f t="shared" si="647"/>
        <v>44.46</v>
      </c>
      <c r="K755" s="37">
        <f t="shared" si="647"/>
        <v>44.46</v>
      </c>
      <c r="L755" s="37">
        <f t="shared" si="647"/>
        <v>44.46</v>
      </c>
      <c r="M755" s="37">
        <f t="shared" si="647"/>
        <v>5.47</v>
      </c>
      <c r="N755" s="37">
        <f t="shared" si="647"/>
        <v>5.47</v>
      </c>
      <c r="O755" s="37">
        <f t="shared" si="647"/>
        <v>35.67</v>
      </c>
      <c r="P755" s="37">
        <f t="shared" si="647"/>
        <v>282.35000000000002</v>
      </c>
      <c r="Q755" s="37">
        <f t="shared" si="647"/>
        <v>80.53</v>
      </c>
      <c r="R755" s="37">
        <f t="shared" si="647"/>
        <v>208.55</v>
      </c>
      <c r="S755" s="37">
        <f t="shared" si="647"/>
        <v>240.82</v>
      </c>
    </row>
    <row r="756" spans="1:19" outlineLevel="1" x14ac:dyDescent="0.2">
      <c r="A756" s="45"/>
      <c r="B756" s="70" t="s">
        <v>847</v>
      </c>
      <c r="C756" s="37">
        <f>'Ace-SBS'!B247</f>
        <v>0</v>
      </c>
      <c r="D756" s="37">
        <f>'Ace-SBS'!C247</f>
        <v>0</v>
      </c>
      <c r="E756" s="37">
        <f>'Ace-SBS'!D247</f>
        <v>0</v>
      </c>
      <c r="F756" s="37">
        <f>'Ace-SBS'!E247</f>
        <v>0</v>
      </c>
      <c r="G756" s="37">
        <f>'Ace-SBS'!F247</f>
        <v>0</v>
      </c>
      <c r="H756" s="37">
        <f>'Ace-SBS'!G247</f>
        <v>0</v>
      </c>
      <c r="I756" s="37">
        <f>'Ace-SBS'!H247</f>
        <v>0</v>
      </c>
      <c r="J756" s="37">
        <f>'Ace-SBS'!I247</f>
        <v>0</v>
      </c>
      <c r="K756" s="37">
        <f>'Ace-SBS'!J247</f>
        <v>0</v>
      </c>
      <c r="L756" s="37">
        <f>'Ace-SBS'!K247</f>
        <v>0</v>
      </c>
      <c r="M756" s="37">
        <f>'Ace-SBS'!L247</f>
        <v>0</v>
      </c>
      <c r="N756" s="37">
        <f>'Ace-SBS'!M247</f>
        <v>0</v>
      </c>
      <c r="O756" s="37">
        <f>'Ace-SBS'!N247</f>
        <v>0</v>
      </c>
      <c r="P756" s="37">
        <f>'Ace-SBS'!O247</f>
        <v>0</v>
      </c>
      <c r="Q756" s="37">
        <f>'Ace-SBS'!P247</f>
        <v>0</v>
      </c>
      <c r="R756" s="37">
        <f>'Ace-SBS'!Q247</f>
        <v>120.8</v>
      </c>
      <c r="S756" s="37">
        <f>'Ace-SBS'!R247</f>
        <v>120.8</v>
      </c>
    </row>
    <row r="757" spans="1:19" outlineLevel="1" x14ac:dyDescent="0.2">
      <c r="A757" s="45"/>
      <c r="B757" s="70" t="s">
        <v>765</v>
      </c>
      <c r="C757" s="37">
        <f>'Ace-SBS'!B263+'Ace-SBS'!B264+'Ace-SBS'!B265+'Ace-SBS'!B266</f>
        <v>46.95</v>
      </c>
      <c r="D757" s="37">
        <f>'Ace-SBS'!C263+'Ace-SBS'!C264+'Ace-SBS'!C265+'Ace-SBS'!C266</f>
        <v>39.049999999999997</v>
      </c>
      <c r="E757" s="37">
        <f>'Ace-SBS'!D263+'Ace-SBS'!D264+'Ace-SBS'!D265+'Ace-SBS'!D266</f>
        <v>40.97</v>
      </c>
      <c r="F757" s="37">
        <f>'Ace-SBS'!E263+'Ace-SBS'!E264+'Ace-SBS'!E265+'Ace-SBS'!E266</f>
        <v>40.97</v>
      </c>
      <c r="G757" s="37">
        <f>'Ace-SBS'!F263+'Ace-SBS'!F264+'Ace-SBS'!F265+'Ace-SBS'!F266</f>
        <v>44.39</v>
      </c>
      <c r="H757" s="37">
        <f>'Ace-SBS'!G263+'Ace-SBS'!G264+'Ace-SBS'!G265+'Ace-SBS'!G266</f>
        <v>44.39</v>
      </c>
      <c r="I757" s="37">
        <f>'Ace-SBS'!H263+'Ace-SBS'!H264+'Ace-SBS'!H265+'Ace-SBS'!H266</f>
        <v>44.46</v>
      </c>
      <c r="J757" s="37">
        <f>'Ace-SBS'!I263+'Ace-SBS'!I264+'Ace-SBS'!I265+'Ace-SBS'!I266</f>
        <v>44.46</v>
      </c>
      <c r="K757" s="37">
        <f>'Ace-SBS'!J263+'Ace-SBS'!J264+'Ace-SBS'!J265+'Ace-SBS'!J266</f>
        <v>44.46</v>
      </c>
      <c r="L757" s="37">
        <f>'Ace-SBS'!K263+'Ace-SBS'!K264+'Ace-SBS'!K265+'Ace-SBS'!K266</f>
        <v>44.46</v>
      </c>
      <c r="M757" s="37">
        <f>'Ace-SBS'!L263+'Ace-SBS'!L264+'Ace-SBS'!L265+'Ace-SBS'!L266</f>
        <v>5.47</v>
      </c>
      <c r="N757" s="37">
        <f>'Ace-SBS'!M263+'Ace-SBS'!M264+'Ace-SBS'!M265+'Ace-SBS'!M266</f>
        <v>5.47</v>
      </c>
      <c r="O757" s="37">
        <f>'Ace-SBS'!N263+'Ace-SBS'!N264+'Ace-SBS'!N265+'Ace-SBS'!N266</f>
        <v>35.67</v>
      </c>
      <c r="P757" s="37">
        <f>'Ace-SBS'!O263+'Ace-SBS'!O264+'Ace-SBS'!O265+'Ace-SBS'!O266</f>
        <v>282.35000000000002</v>
      </c>
      <c r="Q757" s="37">
        <f>'Ace-SBS'!P263+'Ace-SBS'!P264+'Ace-SBS'!P265+'Ace-SBS'!P266</f>
        <v>80.53</v>
      </c>
      <c r="R757" s="37">
        <f>'Ace-SBS'!Q263+'Ace-SBS'!Q264+'Ace-SBS'!Q265+'Ace-SBS'!Q266</f>
        <v>87.75</v>
      </c>
      <c r="S757" s="37">
        <f>'Ace-SBS'!R263+'Ace-SBS'!R264+'Ace-SBS'!R265+'Ace-SBS'!R266</f>
        <v>120.02000000000001</v>
      </c>
    </row>
    <row r="758" spans="1:19" outlineLevel="1" x14ac:dyDescent="0.2">
      <c r="A758" s="45"/>
      <c r="B758" s="70"/>
      <c r="C758" s="37"/>
      <c r="D758" s="37"/>
      <c r="E758" s="37"/>
      <c r="F758" s="37"/>
      <c r="G758" s="37"/>
      <c r="H758" s="37"/>
      <c r="I758" s="37"/>
      <c r="J758" s="37"/>
      <c r="K758" s="37"/>
      <c r="L758" s="37"/>
      <c r="M758" s="37"/>
      <c r="N758" s="37"/>
      <c r="O758" s="37"/>
      <c r="P758" s="37"/>
      <c r="Q758" s="37"/>
      <c r="R758" s="37"/>
      <c r="S758" s="37"/>
    </row>
    <row r="759" spans="1:19" outlineLevel="1" x14ac:dyDescent="0.2">
      <c r="A759" s="45"/>
      <c r="B759" s="46" t="s">
        <v>849</v>
      </c>
      <c r="C759" s="37"/>
      <c r="D759" s="37"/>
      <c r="E759" s="37"/>
      <c r="F759" s="37"/>
      <c r="G759" s="37"/>
      <c r="H759" s="37"/>
      <c r="I759" s="37"/>
      <c r="J759" s="37"/>
      <c r="K759" s="37"/>
      <c r="L759" s="37"/>
      <c r="M759" s="37"/>
      <c r="N759" s="37"/>
      <c r="O759" s="37"/>
      <c r="P759" s="37"/>
      <c r="Q759" s="37"/>
      <c r="R759" s="37"/>
      <c r="S759" s="37"/>
    </row>
    <row r="760" spans="1:19" outlineLevel="1" x14ac:dyDescent="0.2">
      <c r="A760" s="45"/>
      <c r="B760" s="70" t="str">
        <f>B754</f>
        <v>Tangibles</v>
      </c>
      <c r="C760" s="34">
        <f t="shared" ref="C760:S760" si="648">C754/C$753</f>
        <v>0.84375519984026093</v>
      </c>
      <c r="D760" s="34">
        <f t="shared" si="648"/>
        <v>0.88526179702650287</v>
      </c>
      <c r="E760" s="34">
        <f t="shared" si="648"/>
        <v>0.91967926599749061</v>
      </c>
      <c r="F760" s="34">
        <f t="shared" si="648"/>
        <v>0.93306102442610894</v>
      </c>
      <c r="G760" s="34">
        <f t="shared" si="648"/>
        <v>0.94035686453658673</v>
      </c>
      <c r="H760" s="34">
        <f t="shared" si="648"/>
        <v>0.94707285084058668</v>
      </c>
      <c r="I760" s="34">
        <f t="shared" si="648"/>
        <v>0.95245072350619764</v>
      </c>
      <c r="J760" s="34">
        <f t="shared" si="648"/>
        <v>0.95813165081457763</v>
      </c>
      <c r="K760" s="34">
        <f t="shared" si="648"/>
        <v>0.96166448230668411</v>
      </c>
      <c r="L760" s="34">
        <f t="shared" si="648"/>
        <v>0.96495791166178002</v>
      </c>
      <c r="M760" s="34">
        <f t="shared" si="648"/>
        <v>0.99631160529456586</v>
      </c>
      <c r="N760" s="34">
        <f t="shared" si="648"/>
        <v>0.99682924284405905</v>
      </c>
      <c r="O760" s="34">
        <f t="shared" si="648"/>
        <v>0.98192578780155348</v>
      </c>
      <c r="P760" s="34">
        <f t="shared" si="648"/>
        <v>0.95290296860587109</v>
      </c>
      <c r="Q760" s="34">
        <f t="shared" si="648"/>
        <v>0.98037624582693661</v>
      </c>
      <c r="R760" s="34">
        <f t="shared" si="648"/>
        <v>0.95819032573655594</v>
      </c>
      <c r="S760" s="34">
        <f t="shared" si="648"/>
        <v>0.95938413380534682</v>
      </c>
    </row>
    <row r="761" spans="1:19" outlineLevel="1" x14ac:dyDescent="0.2">
      <c r="A761" s="45"/>
      <c r="B761" s="70" t="str">
        <f>B755</f>
        <v>Intangibles</v>
      </c>
      <c r="C761" s="34">
        <f t="shared" ref="C761:S761" si="649">C755/C$753</f>
        <v>0.1562448001597391</v>
      </c>
      <c r="D761" s="34">
        <f t="shared" si="649"/>
        <v>0.11473820297349709</v>
      </c>
      <c r="E761" s="34">
        <f t="shared" si="649"/>
        <v>8.0320734002509414E-2</v>
      </c>
      <c r="F761" s="34">
        <f t="shared" si="649"/>
        <v>6.693897557389103E-2</v>
      </c>
      <c r="G761" s="34">
        <f t="shared" si="649"/>
        <v>5.9643135463413322E-2</v>
      </c>
      <c r="H761" s="34">
        <f t="shared" si="649"/>
        <v>5.2927149159413378E-2</v>
      </c>
      <c r="I761" s="34">
        <f t="shared" si="649"/>
        <v>4.7549276493802341E-2</v>
      </c>
      <c r="J761" s="34">
        <f t="shared" si="649"/>
        <v>4.186834918542235E-2</v>
      </c>
      <c r="K761" s="34">
        <f t="shared" si="649"/>
        <v>3.8335517693315863E-2</v>
      </c>
      <c r="L761" s="34">
        <f t="shared" si="649"/>
        <v>3.5042088338219993E-2</v>
      </c>
      <c r="M761" s="34">
        <f t="shared" si="649"/>
        <v>3.6883947054341449E-3</v>
      </c>
      <c r="N761" s="34">
        <f t="shared" si="649"/>
        <v>3.1707571559409669E-3</v>
      </c>
      <c r="O761" s="34">
        <f t="shared" si="649"/>
        <v>1.8074212198446439E-2</v>
      </c>
      <c r="P761" s="34">
        <f t="shared" si="649"/>
        <v>4.7097031394128845E-2</v>
      </c>
      <c r="Q761" s="34">
        <f t="shared" si="649"/>
        <v>1.9623754173063335E-2</v>
      </c>
      <c r="R761" s="34">
        <f t="shared" si="649"/>
        <v>4.1809674263444056E-2</v>
      </c>
      <c r="S761" s="34">
        <f t="shared" si="649"/>
        <v>4.0615866194653252E-2</v>
      </c>
    </row>
    <row r="762" spans="1:19" outlineLevel="1" x14ac:dyDescent="0.2">
      <c r="A762" s="45"/>
      <c r="B762" s="70"/>
      <c r="C762" s="34"/>
      <c r="D762" s="34"/>
      <c r="E762" s="34"/>
      <c r="F762" s="34"/>
      <c r="G762" s="34"/>
      <c r="H762" s="34"/>
      <c r="I762" s="34"/>
      <c r="J762" s="34"/>
      <c r="K762" s="34"/>
      <c r="L762" s="34"/>
      <c r="M762" s="34"/>
      <c r="N762" s="34"/>
      <c r="O762" s="34"/>
      <c r="P762" s="34"/>
      <c r="Q762" s="34"/>
      <c r="R762" s="34"/>
      <c r="S762" s="34"/>
    </row>
    <row r="763" spans="1:19" outlineLevel="1" x14ac:dyDescent="0.2">
      <c r="A763" s="45"/>
      <c r="B763" s="46" t="str">
        <f>B759</f>
        <v>Total GB</v>
      </c>
      <c r="C763" s="37">
        <f t="shared" ref="C763:S763" si="650">C753</f>
        <v>300.49</v>
      </c>
      <c r="D763" s="37">
        <f t="shared" si="650"/>
        <v>340.34</v>
      </c>
      <c r="E763" s="37">
        <f t="shared" si="650"/>
        <v>510.08</v>
      </c>
      <c r="F763" s="37">
        <f t="shared" si="650"/>
        <v>612.04999999999995</v>
      </c>
      <c r="G763" s="37">
        <f t="shared" si="650"/>
        <v>744.26</v>
      </c>
      <c r="H763" s="37">
        <f t="shared" si="650"/>
        <v>838.7</v>
      </c>
      <c r="I763" s="37">
        <f t="shared" si="650"/>
        <v>935.03</v>
      </c>
      <c r="J763" s="37">
        <f t="shared" si="650"/>
        <v>1061.9000000000001</v>
      </c>
      <c r="K763" s="37">
        <f t="shared" si="650"/>
        <v>1159.76</v>
      </c>
      <c r="L763" s="37">
        <f t="shared" si="650"/>
        <v>1268.76</v>
      </c>
      <c r="M763" s="37">
        <f t="shared" si="650"/>
        <v>1483.03</v>
      </c>
      <c r="N763" s="37">
        <f t="shared" si="650"/>
        <v>1725.14</v>
      </c>
      <c r="O763" s="37">
        <f t="shared" si="650"/>
        <v>1973.53</v>
      </c>
      <c r="P763" s="37">
        <f t="shared" si="650"/>
        <v>5995.07</v>
      </c>
      <c r="Q763" s="37">
        <f t="shared" si="650"/>
        <v>4103.7</v>
      </c>
      <c r="R763" s="37">
        <f t="shared" si="650"/>
        <v>4988.08</v>
      </c>
      <c r="S763" s="37">
        <f t="shared" si="650"/>
        <v>5929.21</v>
      </c>
    </row>
    <row r="764" spans="1:19" outlineLevel="1" x14ac:dyDescent="0.2">
      <c r="A764" s="45"/>
      <c r="B764" s="46" t="s">
        <v>845</v>
      </c>
      <c r="C764" s="37">
        <f>'Ace-SBS'!B274</f>
        <v>88.33</v>
      </c>
      <c r="D764" s="37">
        <f>'Ace-SBS'!C274</f>
        <v>106.02</v>
      </c>
      <c r="E764" s="37">
        <f>'Ace-SBS'!D274</f>
        <v>142.88999999999999</v>
      </c>
      <c r="F764" s="37">
        <f>'Ace-SBS'!E274</f>
        <v>172.9</v>
      </c>
      <c r="G764" s="37">
        <f>'Ace-SBS'!F274</f>
        <v>208.06999999999996</v>
      </c>
      <c r="H764" s="37">
        <f>'Ace-SBS'!G274</f>
        <v>249.41</v>
      </c>
      <c r="I764" s="37">
        <f>'Ace-SBS'!H274</f>
        <v>304.99</v>
      </c>
      <c r="J764" s="37">
        <f>'Ace-SBS'!I274</f>
        <v>362.64</v>
      </c>
      <c r="K764" s="37">
        <f>'Ace-SBS'!J274</f>
        <v>419.23999999999995</v>
      </c>
      <c r="L764" s="37">
        <f>'Ace-SBS'!K274</f>
        <v>474.37</v>
      </c>
      <c r="M764" s="37">
        <f>'Ace-SBS'!L274</f>
        <v>505.73</v>
      </c>
      <c r="N764" s="37">
        <f>'Ace-SBS'!M274</f>
        <v>589.35</v>
      </c>
      <c r="O764" s="37">
        <f>'Ace-SBS'!N274</f>
        <v>706.36</v>
      </c>
      <c r="P764" s="37">
        <f>'Ace-SBS'!O274</f>
        <v>2809.8</v>
      </c>
      <c r="Q764" s="37">
        <f>'Ace-SBS'!P274</f>
        <v>529.08000000000004</v>
      </c>
      <c r="R764" s="37">
        <f>'Ace-SBS'!Q274</f>
        <v>949.45</v>
      </c>
      <c r="S764" s="37">
        <f>'Ace-SBS'!R274</f>
        <v>1370.68</v>
      </c>
    </row>
    <row r="765" spans="1:19" outlineLevel="1" x14ac:dyDescent="0.2">
      <c r="A765" s="45"/>
      <c r="B765" s="46" t="s">
        <v>905</v>
      </c>
      <c r="C765" s="37">
        <f t="shared" ref="C765:S765" si="651">C763-C764</f>
        <v>212.16000000000003</v>
      </c>
      <c r="D765" s="37">
        <f t="shared" si="651"/>
        <v>234.32</v>
      </c>
      <c r="E765" s="37">
        <f t="shared" si="651"/>
        <v>367.19</v>
      </c>
      <c r="F765" s="37">
        <f t="shared" si="651"/>
        <v>439.15</v>
      </c>
      <c r="G765" s="37">
        <f t="shared" si="651"/>
        <v>536.19000000000005</v>
      </c>
      <c r="H765" s="37">
        <f t="shared" si="651"/>
        <v>589.29000000000008</v>
      </c>
      <c r="I765" s="37">
        <f t="shared" si="651"/>
        <v>630.04</v>
      </c>
      <c r="J765" s="37">
        <f t="shared" si="651"/>
        <v>699.2600000000001</v>
      </c>
      <c r="K765" s="37">
        <f t="shared" si="651"/>
        <v>740.52</v>
      </c>
      <c r="L765" s="37">
        <f t="shared" si="651"/>
        <v>794.39</v>
      </c>
      <c r="M765" s="37">
        <f t="shared" si="651"/>
        <v>977.3</v>
      </c>
      <c r="N765" s="37">
        <f t="shared" si="651"/>
        <v>1135.79</v>
      </c>
      <c r="O765" s="37">
        <f t="shared" si="651"/>
        <v>1267.17</v>
      </c>
      <c r="P765" s="37">
        <f t="shared" si="651"/>
        <v>3185.2699999999995</v>
      </c>
      <c r="Q765" s="37">
        <f t="shared" si="651"/>
        <v>3574.62</v>
      </c>
      <c r="R765" s="37">
        <f t="shared" si="651"/>
        <v>4038.63</v>
      </c>
      <c r="S765" s="37">
        <f t="shared" si="651"/>
        <v>4558.53</v>
      </c>
    </row>
    <row r="766" spans="1:19" outlineLevel="1" x14ac:dyDescent="0.2">
      <c r="A766" s="306"/>
      <c r="B766" s="46"/>
      <c r="C766" s="37"/>
      <c r="D766" s="37"/>
      <c r="E766" s="37"/>
      <c r="F766" s="37"/>
      <c r="G766" s="37"/>
      <c r="H766" s="37"/>
      <c r="I766" s="37"/>
      <c r="J766" s="37"/>
      <c r="K766" s="37"/>
      <c r="L766" s="37"/>
      <c r="M766" s="37"/>
      <c r="N766" s="37"/>
      <c r="O766" s="37"/>
      <c r="P766" s="37"/>
      <c r="Q766" s="37"/>
      <c r="R766" s="37"/>
      <c r="S766" s="37"/>
    </row>
    <row r="767" spans="1:19" outlineLevel="1" x14ac:dyDescent="0.2">
      <c r="A767" s="306"/>
      <c r="B767" s="46" t="s">
        <v>1853</v>
      </c>
      <c r="C767" s="37">
        <f>C768+C769</f>
        <v>36.840000000000003</v>
      </c>
      <c r="D767" s="37">
        <f t="shared" ref="D767:S767" si="652">D768+D769</f>
        <v>67.39</v>
      </c>
      <c r="E767" s="37">
        <f t="shared" si="652"/>
        <v>26.07</v>
      </c>
      <c r="F767" s="37">
        <f t="shared" si="652"/>
        <v>47.94</v>
      </c>
      <c r="G767" s="37">
        <f t="shared" si="652"/>
        <v>30.8</v>
      </c>
      <c r="H767" s="37">
        <f t="shared" si="652"/>
        <v>31.91</v>
      </c>
      <c r="I767" s="37">
        <f t="shared" si="652"/>
        <v>33.43</v>
      </c>
      <c r="J767" s="37">
        <f t="shared" si="652"/>
        <v>75.95</v>
      </c>
      <c r="K767" s="37">
        <f t="shared" si="652"/>
        <v>92.15</v>
      </c>
      <c r="L767" s="37">
        <f t="shared" si="652"/>
        <v>195.65</v>
      </c>
      <c r="M767" s="37">
        <f t="shared" si="652"/>
        <v>248.87</v>
      </c>
      <c r="N767" s="37">
        <f t="shared" si="652"/>
        <v>348.04</v>
      </c>
      <c r="O767" s="37">
        <f t="shared" si="652"/>
        <v>480.46</v>
      </c>
      <c r="P767" s="37">
        <f t="shared" si="652"/>
        <v>1090.5899999999999</v>
      </c>
      <c r="Q767" s="37">
        <f t="shared" si="652"/>
        <v>767.73</v>
      </c>
      <c r="R767" s="37">
        <f t="shared" si="652"/>
        <v>1100.5</v>
      </c>
      <c r="S767" s="37">
        <f t="shared" si="652"/>
        <v>874.13</v>
      </c>
    </row>
    <row r="768" spans="1:19" outlineLevel="1" x14ac:dyDescent="0.2">
      <c r="A768" s="306"/>
      <c r="B768" s="69" t="str">
        <f>'Ace-SBS'!A332</f>
        <v>Capital Work in Progress</v>
      </c>
      <c r="C768" s="53">
        <f>'Ace-SBS'!B332</f>
        <v>36.840000000000003</v>
      </c>
      <c r="D768" s="53">
        <f>'Ace-SBS'!C332</f>
        <v>67.39</v>
      </c>
      <c r="E768" s="53">
        <f>'Ace-SBS'!D332</f>
        <v>26.07</v>
      </c>
      <c r="F768" s="53">
        <f>'Ace-SBS'!E332</f>
        <v>47.94</v>
      </c>
      <c r="G768" s="53">
        <f>'Ace-SBS'!F332</f>
        <v>30.8</v>
      </c>
      <c r="H768" s="53">
        <f>'Ace-SBS'!G332</f>
        <v>31.91</v>
      </c>
      <c r="I768" s="53">
        <f>'Ace-SBS'!H332</f>
        <v>33.43</v>
      </c>
      <c r="J768" s="53">
        <f>'Ace-SBS'!I332</f>
        <v>75.95</v>
      </c>
      <c r="K768" s="53">
        <f>'Ace-SBS'!J332</f>
        <v>92.15</v>
      </c>
      <c r="L768" s="53">
        <f>'Ace-SBS'!K332</f>
        <v>195.65</v>
      </c>
      <c r="M768" s="53">
        <f>'Ace-SBS'!L332</f>
        <v>248.87</v>
      </c>
      <c r="N768" s="53">
        <f>'Ace-SBS'!M332</f>
        <v>348.04</v>
      </c>
      <c r="O768" s="53">
        <f>'Ace-SBS'!N332</f>
        <v>480.46</v>
      </c>
      <c r="P768" s="53">
        <f>'Ace-SBS'!O332</f>
        <v>1086.32</v>
      </c>
      <c r="Q768" s="53">
        <f>'Ace-SBS'!P332</f>
        <v>765.4</v>
      </c>
      <c r="R768" s="53">
        <f>'Ace-SBS'!Q332</f>
        <v>1055.1099999999999</v>
      </c>
      <c r="S768" s="53">
        <f>'Ace-SBS'!R332</f>
        <v>830.39</v>
      </c>
    </row>
    <row r="769" spans="1:30" outlineLevel="1" x14ac:dyDescent="0.2">
      <c r="A769" s="306"/>
      <c r="B769" s="69" t="str">
        <f>'Ace-SBS'!A333</f>
        <v>Intangible assets under development</v>
      </c>
      <c r="C769" s="53">
        <f>'Ace-SBS'!B333</f>
        <v>0</v>
      </c>
      <c r="D769" s="53">
        <f>'Ace-SBS'!C333</f>
        <v>0</v>
      </c>
      <c r="E769" s="53">
        <f>'Ace-SBS'!D333</f>
        <v>0</v>
      </c>
      <c r="F769" s="53">
        <f>'Ace-SBS'!E333</f>
        <v>0</v>
      </c>
      <c r="G769" s="53">
        <f>'Ace-SBS'!F333</f>
        <v>0</v>
      </c>
      <c r="H769" s="53">
        <f>'Ace-SBS'!G333</f>
        <v>0</v>
      </c>
      <c r="I769" s="53">
        <f>'Ace-SBS'!H333</f>
        <v>0</v>
      </c>
      <c r="J769" s="53">
        <f>'Ace-SBS'!I333</f>
        <v>0</v>
      </c>
      <c r="K769" s="53">
        <f>'Ace-SBS'!J333</f>
        <v>0</v>
      </c>
      <c r="L769" s="53">
        <f>'Ace-SBS'!K333</f>
        <v>0</v>
      </c>
      <c r="M769" s="53">
        <f>'Ace-SBS'!L333</f>
        <v>0</v>
      </c>
      <c r="N769" s="53">
        <f>'Ace-SBS'!M333</f>
        <v>0</v>
      </c>
      <c r="O769" s="53">
        <f>'Ace-SBS'!N333</f>
        <v>0</v>
      </c>
      <c r="P769" s="53">
        <f>'Ace-SBS'!O333</f>
        <v>4.2699999999999996</v>
      </c>
      <c r="Q769" s="53">
        <f>'Ace-SBS'!P333</f>
        <v>2.33</v>
      </c>
      <c r="R769" s="53">
        <f>'Ace-SBS'!Q333</f>
        <v>45.39</v>
      </c>
      <c r="S769" s="53">
        <f>'Ace-SBS'!R333</f>
        <v>43.74</v>
      </c>
    </row>
    <row r="770" spans="1:30" outlineLevel="1" x14ac:dyDescent="0.2">
      <c r="A770" s="306"/>
      <c r="B770" s="46"/>
      <c r="C770" s="37"/>
      <c r="D770" s="37"/>
      <c r="E770" s="37"/>
      <c r="F770" s="37"/>
      <c r="G770" s="37"/>
      <c r="H770" s="37"/>
      <c r="I770" s="37"/>
      <c r="J770" s="37"/>
      <c r="K770" s="37"/>
      <c r="L770" s="37"/>
      <c r="M770" s="37"/>
      <c r="N770" s="37"/>
      <c r="O770" s="37"/>
      <c r="P770" s="37"/>
      <c r="Q770" s="37"/>
      <c r="R770" s="37"/>
      <c r="S770" s="37"/>
    </row>
    <row r="771" spans="1:30" s="48" customFormat="1" outlineLevel="1" x14ac:dyDescent="0.2">
      <c r="A771" s="48" t="s">
        <v>1969</v>
      </c>
    </row>
    <row r="772" spans="1:30" outlineLevel="1" x14ac:dyDescent="0.2">
      <c r="A772" s="39"/>
      <c r="B772" s="46" t="str">
        <f>B$48</f>
        <v>Total Assets</v>
      </c>
      <c r="C772" s="53">
        <f t="shared" ref="C772:S772" si="653">C$48</f>
        <v>654.23</v>
      </c>
      <c r="D772" s="53">
        <f t="shared" si="653"/>
        <v>871.26</v>
      </c>
      <c r="E772" s="53">
        <f t="shared" si="653"/>
        <v>1432.82</v>
      </c>
      <c r="F772" s="53">
        <f t="shared" si="653"/>
        <v>3226.86</v>
      </c>
      <c r="G772" s="53">
        <f t="shared" si="653"/>
        <v>3604.04</v>
      </c>
      <c r="H772" s="53">
        <f t="shared" si="653"/>
        <v>4141.32</v>
      </c>
      <c r="I772" s="53">
        <f t="shared" si="653"/>
        <v>5458.79</v>
      </c>
      <c r="J772" s="53">
        <f t="shared" si="653"/>
        <v>6281.95</v>
      </c>
      <c r="K772" s="53">
        <f t="shared" si="653"/>
        <v>6591.72</v>
      </c>
      <c r="L772" s="53">
        <f t="shared" si="653"/>
        <v>7731.47</v>
      </c>
      <c r="M772" s="53">
        <f t="shared" si="653"/>
        <v>9277.77</v>
      </c>
      <c r="N772" s="53">
        <f t="shared" si="653"/>
        <v>9506.56</v>
      </c>
      <c r="O772" s="53">
        <f t="shared" si="653"/>
        <v>14624.47</v>
      </c>
      <c r="P772" s="53">
        <f t="shared" si="653"/>
        <v>38535</v>
      </c>
      <c r="Q772" s="53">
        <f t="shared" si="653"/>
        <v>34604.21</v>
      </c>
      <c r="R772" s="53">
        <f t="shared" si="653"/>
        <v>34209.660000000003</v>
      </c>
      <c r="S772" s="53">
        <f t="shared" si="653"/>
        <v>34262.269999999997</v>
      </c>
    </row>
    <row r="773" spans="1:30" outlineLevel="1" x14ac:dyDescent="0.2">
      <c r="A773" s="39"/>
      <c r="B773" s="46" t="str">
        <f>B765</f>
        <v>Total NB</v>
      </c>
      <c r="C773" s="53">
        <f t="shared" ref="C773:S773" si="654">C765</f>
        <v>212.16000000000003</v>
      </c>
      <c r="D773" s="53">
        <f t="shared" si="654"/>
        <v>234.32</v>
      </c>
      <c r="E773" s="53">
        <f t="shared" si="654"/>
        <v>367.19</v>
      </c>
      <c r="F773" s="53">
        <f t="shared" si="654"/>
        <v>439.15</v>
      </c>
      <c r="G773" s="53">
        <f t="shared" si="654"/>
        <v>536.19000000000005</v>
      </c>
      <c r="H773" s="53">
        <f t="shared" si="654"/>
        <v>589.29000000000008</v>
      </c>
      <c r="I773" s="53">
        <f t="shared" si="654"/>
        <v>630.04</v>
      </c>
      <c r="J773" s="53">
        <f t="shared" si="654"/>
        <v>699.2600000000001</v>
      </c>
      <c r="K773" s="53">
        <f t="shared" si="654"/>
        <v>740.52</v>
      </c>
      <c r="L773" s="53">
        <f t="shared" si="654"/>
        <v>794.39</v>
      </c>
      <c r="M773" s="53">
        <f t="shared" si="654"/>
        <v>977.3</v>
      </c>
      <c r="N773" s="53">
        <f t="shared" si="654"/>
        <v>1135.79</v>
      </c>
      <c r="O773" s="53">
        <f t="shared" si="654"/>
        <v>1267.17</v>
      </c>
      <c r="P773" s="53">
        <f t="shared" si="654"/>
        <v>3185.2699999999995</v>
      </c>
      <c r="Q773" s="53">
        <f t="shared" si="654"/>
        <v>3574.62</v>
      </c>
      <c r="R773" s="53">
        <f t="shared" si="654"/>
        <v>4038.63</v>
      </c>
      <c r="S773" s="53">
        <f t="shared" si="654"/>
        <v>4558.53</v>
      </c>
    </row>
    <row r="774" spans="1:30" outlineLevel="1" x14ac:dyDescent="0.2">
      <c r="A774" s="39"/>
      <c r="B774" s="46" t="s">
        <v>1904</v>
      </c>
      <c r="C774" s="34">
        <f>C773/C772</f>
        <v>0.32428962291548846</v>
      </c>
      <c r="D774" s="34">
        <f t="shared" ref="D774:S774" si="655">D773/D772</f>
        <v>0.26894382847829579</v>
      </c>
      <c r="E774" s="34">
        <f t="shared" si="655"/>
        <v>0.25627085049064086</v>
      </c>
      <c r="F774" s="34">
        <f t="shared" si="655"/>
        <v>0.13609205233570715</v>
      </c>
      <c r="G774" s="34">
        <f t="shared" si="655"/>
        <v>0.14877470838281487</v>
      </c>
      <c r="H774" s="34">
        <f t="shared" si="655"/>
        <v>0.14229521022282754</v>
      </c>
      <c r="I774" s="34">
        <f t="shared" si="655"/>
        <v>0.11541751926709032</v>
      </c>
      <c r="J774" s="34">
        <f t="shared" si="655"/>
        <v>0.111312570141437</v>
      </c>
      <c r="K774" s="34">
        <f t="shared" si="655"/>
        <v>0.11234093681163641</v>
      </c>
      <c r="L774" s="34">
        <f t="shared" si="655"/>
        <v>0.10274760168506118</v>
      </c>
      <c r="M774" s="34">
        <f t="shared" si="655"/>
        <v>0.10533781285804669</v>
      </c>
      <c r="N774" s="34">
        <f t="shared" si="655"/>
        <v>0.11947434192810018</v>
      </c>
      <c r="O774" s="34">
        <f t="shared" si="655"/>
        <v>8.6647242600928459E-2</v>
      </c>
      <c r="P774" s="34">
        <f t="shared" si="655"/>
        <v>8.2659141040612422E-2</v>
      </c>
      <c r="Q774" s="34">
        <f t="shared" si="655"/>
        <v>0.10330014758319869</v>
      </c>
      <c r="R774" s="34">
        <f t="shared" si="655"/>
        <v>0.11805525106066531</v>
      </c>
      <c r="S774" s="34">
        <f t="shared" si="655"/>
        <v>0.13304810218353894</v>
      </c>
      <c r="Y774" s="43">
        <f t="shared" ref="Y774:Y775" si="656">AVERAGE(D774:S774)</f>
        <v>0.13391983231691262</v>
      </c>
      <c r="Z774" s="43">
        <f t="shared" ref="Z774:Z775" si="657">MEDIAN(D774:S774)</f>
        <v>0.11673638516387781</v>
      </c>
      <c r="AA774" s="43">
        <f t="shared" ref="AA774:AA775" si="658">STDEV(D774:S774)</f>
        <v>5.3457481417763748E-2</v>
      </c>
      <c r="AB774" s="413">
        <f t="shared" ref="AB774:AB775" si="659">AA774/Y774</f>
        <v>0.39917524158229289</v>
      </c>
      <c r="AC774" s="43">
        <f t="shared" ref="AC774:AC775" si="660">MAX(D774:S774)</f>
        <v>0.26894382847829579</v>
      </c>
      <c r="AD774" s="43">
        <f t="shared" ref="AD774:AD775" si="661">MIN(D774:S774)</f>
        <v>8.2659141040612422E-2</v>
      </c>
    </row>
    <row r="775" spans="1:30" outlineLevel="1" x14ac:dyDescent="0.2">
      <c r="A775" s="39"/>
      <c r="B775" s="46" t="s">
        <v>954</v>
      </c>
      <c r="C775" s="310"/>
      <c r="D775" s="34">
        <f>D773/C773-1</f>
        <v>0.10444947209653077</v>
      </c>
      <c r="E775" s="34">
        <f t="shared" ref="E775:S775" si="662">E773/D773-1</f>
        <v>0.56704506657562304</v>
      </c>
      <c r="F775" s="34">
        <f t="shared" si="662"/>
        <v>0.19597483591601073</v>
      </c>
      <c r="G775" s="34">
        <f t="shared" si="662"/>
        <v>0.22097233291586038</v>
      </c>
      <c r="H775" s="34">
        <f t="shared" si="662"/>
        <v>9.9032059531136474E-2</v>
      </c>
      <c r="I775" s="34">
        <f t="shared" si="662"/>
        <v>6.9151012235062259E-2</v>
      </c>
      <c r="J775" s="34">
        <f t="shared" si="662"/>
        <v>0.10986604025141289</v>
      </c>
      <c r="K775" s="34">
        <f t="shared" si="662"/>
        <v>5.9005234104624771E-2</v>
      </c>
      <c r="L775" s="34">
        <f t="shared" si="662"/>
        <v>7.2746178361151603E-2</v>
      </c>
      <c r="M775" s="34">
        <f t="shared" si="662"/>
        <v>0.23025214315386644</v>
      </c>
      <c r="N775" s="34">
        <f t="shared" si="662"/>
        <v>0.16217128824311877</v>
      </c>
      <c r="O775" s="34">
        <f t="shared" si="662"/>
        <v>0.11567279162521249</v>
      </c>
      <c r="P775" s="34">
        <f t="shared" si="662"/>
        <v>1.5136879818808837</v>
      </c>
      <c r="Q775" s="34">
        <f t="shared" si="662"/>
        <v>0.12223453584782473</v>
      </c>
      <c r="R775" s="34">
        <f t="shared" si="662"/>
        <v>0.12980680463937433</v>
      </c>
      <c r="S775" s="34">
        <f t="shared" si="662"/>
        <v>0.12873177290318738</v>
      </c>
      <c r="Y775" s="43">
        <f t="shared" si="656"/>
        <v>0.24379997189255506</v>
      </c>
      <c r="Z775" s="43">
        <f t="shared" si="657"/>
        <v>0.12548315437550606</v>
      </c>
      <c r="AA775" s="43">
        <f t="shared" si="658"/>
        <v>0.35929684148300295</v>
      </c>
      <c r="AB775" s="413">
        <f t="shared" si="659"/>
        <v>1.4737361891138709</v>
      </c>
      <c r="AC775" s="43">
        <f t="shared" si="660"/>
        <v>1.5136879818808837</v>
      </c>
      <c r="AD775" s="43">
        <f t="shared" si="661"/>
        <v>5.9005234104624771E-2</v>
      </c>
    </row>
    <row r="776" spans="1:30" outlineLevel="1" x14ac:dyDescent="0.2">
      <c r="A776" s="39"/>
      <c r="B776" s="46"/>
      <c r="C776" s="310"/>
      <c r="D776" s="34"/>
      <c r="E776" s="34"/>
      <c r="F776" s="34"/>
      <c r="G776" s="34"/>
      <c r="H776" s="34"/>
      <c r="I776" s="34"/>
      <c r="J776" s="34"/>
      <c r="K776" s="34"/>
      <c r="L776" s="34"/>
      <c r="M776" s="34"/>
      <c r="N776" s="34"/>
      <c r="O776" s="34"/>
      <c r="P776" s="34"/>
      <c r="Q776" s="34"/>
      <c r="R776" s="34"/>
      <c r="S776" s="34"/>
    </row>
    <row r="777" spans="1:30" outlineLevel="1" x14ac:dyDescent="0.2">
      <c r="A777" s="48" t="s">
        <v>1970</v>
      </c>
      <c r="B777" s="48"/>
      <c r="C777" s="48"/>
      <c r="D777" s="48"/>
      <c r="E777" s="48"/>
      <c r="F777" s="48"/>
      <c r="G777" s="48"/>
      <c r="H777" s="48"/>
      <c r="I777" s="48"/>
      <c r="J777" s="48"/>
      <c r="K777" s="48"/>
      <c r="L777" s="48"/>
      <c r="M777" s="48"/>
      <c r="N777" s="48"/>
      <c r="O777" s="48"/>
      <c r="P777" s="48"/>
      <c r="Q777" s="48"/>
      <c r="R777" s="48"/>
      <c r="S777" s="48"/>
    </row>
    <row r="778" spans="1:30" outlineLevel="1" x14ac:dyDescent="0.2">
      <c r="A778" s="39"/>
      <c r="B778" s="46" t="str">
        <f>B$48</f>
        <v>Total Assets</v>
      </c>
      <c r="C778" s="53">
        <f t="shared" ref="C778:S778" si="663">C$48</f>
        <v>654.23</v>
      </c>
      <c r="D778" s="53">
        <f t="shared" si="663"/>
        <v>871.26</v>
      </c>
      <c r="E778" s="53">
        <f t="shared" si="663"/>
        <v>1432.82</v>
      </c>
      <c r="F778" s="53">
        <f t="shared" si="663"/>
        <v>3226.86</v>
      </c>
      <c r="G778" s="53">
        <f t="shared" si="663"/>
        <v>3604.04</v>
      </c>
      <c r="H778" s="53">
        <f t="shared" si="663"/>
        <v>4141.32</v>
      </c>
      <c r="I778" s="53">
        <f t="shared" si="663"/>
        <v>5458.79</v>
      </c>
      <c r="J778" s="53">
        <f t="shared" si="663"/>
        <v>6281.95</v>
      </c>
      <c r="K778" s="53">
        <f t="shared" si="663"/>
        <v>6591.72</v>
      </c>
      <c r="L778" s="53">
        <f t="shared" si="663"/>
        <v>7731.47</v>
      </c>
      <c r="M778" s="53">
        <f t="shared" si="663"/>
        <v>9277.77</v>
      </c>
      <c r="N778" s="53">
        <f t="shared" si="663"/>
        <v>9506.56</v>
      </c>
      <c r="O778" s="53">
        <f t="shared" si="663"/>
        <v>14624.47</v>
      </c>
      <c r="P778" s="53">
        <f t="shared" si="663"/>
        <v>38535</v>
      </c>
      <c r="Q778" s="53">
        <f t="shared" si="663"/>
        <v>34604.21</v>
      </c>
      <c r="R778" s="53">
        <f t="shared" si="663"/>
        <v>34209.660000000003</v>
      </c>
      <c r="S778" s="53">
        <f t="shared" si="663"/>
        <v>34262.269999999997</v>
      </c>
    </row>
    <row r="779" spans="1:30" outlineLevel="1" x14ac:dyDescent="0.2">
      <c r="A779" s="39"/>
      <c r="B779" s="46" t="s">
        <v>864</v>
      </c>
      <c r="C779" s="53">
        <f>C767</f>
        <v>36.840000000000003</v>
      </c>
      <c r="D779" s="53">
        <f t="shared" ref="D779:S779" si="664">D767</f>
        <v>67.39</v>
      </c>
      <c r="E779" s="53">
        <f t="shared" si="664"/>
        <v>26.07</v>
      </c>
      <c r="F779" s="53">
        <f t="shared" si="664"/>
        <v>47.94</v>
      </c>
      <c r="G779" s="53">
        <f t="shared" si="664"/>
        <v>30.8</v>
      </c>
      <c r="H779" s="53">
        <f t="shared" si="664"/>
        <v>31.91</v>
      </c>
      <c r="I779" s="53">
        <f t="shared" si="664"/>
        <v>33.43</v>
      </c>
      <c r="J779" s="53">
        <f t="shared" si="664"/>
        <v>75.95</v>
      </c>
      <c r="K779" s="53">
        <f t="shared" si="664"/>
        <v>92.15</v>
      </c>
      <c r="L779" s="53">
        <f t="shared" si="664"/>
        <v>195.65</v>
      </c>
      <c r="M779" s="53">
        <f t="shared" si="664"/>
        <v>248.87</v>
      </c>
      <c r="N779" s="53">
        <f t="shared" si="664"/>
        <v>348.04</v>
      </c>
      <c r="O779" s="53">
        <f t="shared" si="664"/>
        <v>480.46</v>
      </c>
      <c r="P779" s="53">
        <f t="shared" si="664"/>
        <v>1090.5899999999999</v>
      </c>
      <c r="Q779" s="53">
        <f t="shared" si="664"/>
        <v>767.73</v>
      </c>
      <c r="R779" s="53">
        <f t="shared" si="664"/>
        <v>1100.5</v>
      </c>
      <c r="S779" s="53">
        <f t="shared" si="664"/>
        <v>874.13</v>
      </c>
    </row>
    <row r="780" spans="1:30" outlineLevel="1" x14ac:dyDescent="0.2">
      <c r="A780" s="39"/>
      <c r="B780" s="46" t="s">
        <v>1904</v>
      </c>
      <c r="C780" s="34">
        <f>C779/C778</f>
        <v>5.6310471852406653E-2</v>
      </c>
      <c r="D780" s="34">
        <f t="shared" ref="D780:S780" si="665">D779/D778</f>
        <v>7.7347749236737595E-2</v>
      </c>
      <c r="E780" s="34">
        <f t="shared" si="665"/>
        <v>1.8194888401892772E-2</v>
      </c>
      <c r="F780" s="34">
        <f t="shared" si="665"/>
        <v>1.4856547851471709E-2</v>
      </c>
      <c r="G780" s="34">
        <f t="shared" si="665"/>
        <v>8.5459650836283724E-3</v>
      </c>
      <c r="H780" s="34">
        <f t="shared" si="665"/>
        <v>7.7052727149797655E-3</v>
      </c>
      <c r="I780" s="34">
        <f t="shared" si="665"/>
        <v>6.1240677879163697E-3</v>
      </c>
      <c r="J780" s="34">
        <f t="shared" si="665"/>
        <v>1.2090194923550809E-2</v>
      </c>
      <c r="K780" s="34">
        <f t="shared" si="665"/>
        <v>1.3979659330189997E-2</v>
      </c>
      <c r="L780" s="34">
        <f t="shared" si="665"/>
        <v>2.5305666322187115E-2</v>
      </c>
      <c r="M780" s="34">
        <f t="shared" si="665"/>
        <v>2.6824333864711024E-2</v>
      </c>
      <c r="N780" s="34">
        <f t="shared" si="665"/>
        <v>3.6610508953817157E-2</v>
      </c>
      <c r="O780" s="34">
        <f t="shared" si="665"/>
        <v>3.2853156387889611E-2</v>
      </c>
      <c r="P780" s="34">
        <f t="shared" si="665"/>
        <v>2.8301284546516151E-2</v>
      </c>
      <c r="Q780" s="34">
        <f t="shared" si="665"/>
        <v>2.2186028809789329E-2</v>
      </c>
      <c r="R780" s="34">
        <f t="shared" si="665"/>
        <v>3.2169276163516385E-2</v>
      </c>
      <c r="S780" s="34">
        <f t="shared" si="665"/>
        <v>2.5512903844374588E-2</v>
      </c>
      <c r="Y780" s="43">
        <f t="shared" ref="Y780:Y781" si="666">AVERAGE(D780:S780)</f>
        <v>2.4287969013948047E-2</v>
      </c>
      <c r="Z780" s="43">
        <f t="shared" ref="Z780:Z781" si="667">MEDIAN(D780:S780)</f>
        <v>2.3745847565988222E-2</v>
      </c>
      <c r="AA780" s="43">
        <f t="shared" ref="AA780:AA781" si="668">STDEV(D780:S780)</f>
        <v>1.7060685740046981E-2</v>
      </c>
      <c r="AB780" s="413">
        <f t="shared" ref="AB780:AB781" si="669">AA780/Y780</f>
        <v>0.70243360942404875</v>
      </c>
      <c r="AC780" s="43">
        <f t="shared" ref="AC780:AC781" si="670">MAX(D780:S780)</f>
        <v>7.7347749236737595E-2</v>
      </c>
      <c r="AD780" s="43">
        <f t="shared" ref="AD780:AD781" si="671">MIN(D780:S780)</f>
        <v>6.1240677879163697E-3</v>
      </c>
    </row>
    <row r="781" spans="1:30" outlineLevel="1" x14ac:dyDescent="0.2">
      <c r="A781" s="39"/>
      <c r="B781" s="46" t="s">
        <v>954</v>
      </c>
      <c r="C781" s="310"/>
      <c r="D781" s="34">
        <f>D779/C779-1</f>
        <v>0.82926167209554813</v>
      </c>
      <c r="E781" s="34">
        <f t="shared" ref="E781" si="672">E779/D779-1</f>
        <v>-0.61314735123905617</v>
      </c>
      <c r="F781" s="34">
        <f t="shared" ref="F781" si="673">F779/E779-1</f>
        <v>0.83889528193325646</v>
      </c>
      <c r="G781" s="34">
        <f t="shared" ref="G781" si="674">G779/F779-1</f>
        <v>-0.35753024614100959</v>
      </c>
      <c r="H781" s="34">
        <f t="shared" ref="H781" si="675">H779/G779-1</f>
        <v>3.6038961038961093E-2</v>
      </c>
      <c r="I781" s="34">
        <f t="shared" ref="I781" si="676">I779/H779-1</f>
        <v>4.7633970542149795E-2</v>
      </c>
      <c r="J781" s="34">
        <f t="shared" ref="J781" si="677">J779/I779-1</f>
        <v>1.2719114567753516</v>
      </c>
      <c r="K781" s="34">
        <f t="shared" ref="K781" si="678">K779/J779-1</f>
        <v>0.21329822251481234</v>
      </c>
      <c r="L781" s="34">
        <f t="shared" ref="L781" si="679">L779/K779-1</f>
        <v>1.1231687466087901</v>
      </c>
      <c r="M781" s="34">
        <f t="shared" ref="M781" si="680">M779/L779-1</f>
        <v>0.27201635573728589</v>
      </c>
      <c r="N781" s="34">
        <f t="shared" ref="N781" si="681">N779/M779-1</f>
        <v>0.39848113472897495</v>
      </c>
      <c r="O781" s="34">
        <f t="shared" ref="O781" si="682">O779/N779-1</f>
        <v>0.38047350879209274</v>
      </c>
      <c r="P781" s="34">
        <f t="shared" ref="P781" si="683">P779/O779-1</f>
        <v>1.2698871914415353</v>
      </c>
      <c r="Q781" s="34">
        <f t="shared" ref="Q781" si="684">Q779/P779-1</f>
        <v>-0.29604159216570836</v>
      </c>
      <c r="R781" s="34">
        <f t="shared" ref="R781" si="685">R779/Q779-1</f>
        <v>0.43344665442277885</v>
      </c>
      <c r="S781" s="34">
        <f t="shared" ref="S781" si="686">S779/R779-1</f>
        <v>-0.20569741026805999</v>
      </c>
      <c r="Y781" s="43">
        <f t="shared" si="666"/>
        <v>0.35263103480110641</v>
      </c>
      <c r="Z781" s="43">
        <f t="shared" si="667"/>
        <v>0.32624493226468931</v>
      </c>
      <c r="AA781" s="43">
        <f t="shared" si="668"/>
        <v>0.58548736810498014</v>
      </c>
      <c r="AB781" s="413">
        <f t="shared" si="669"/>
        <v>1.6603398746091962</v>
      </c>
      <c r="AC781" s="43">
        <f t="shared" si="670"/>
        <v>1.2719114567753516</v>
      </c>
      <c r="AD781" s="43">
        <f t="shared" si="671"/>
        <v>-0.61314735123905617</v>
      </c>
    </row>
    <row r="782" spans="1:30" outlineLevel="1" x14ac:dyDescent="0.2">
      <c r="A782" s="39"/>
      <c r="B782" s="46"/>
      <c r="C782" s="310"/>
      <c r="D782" s="34"/>
      <c r="E782" s="34"/>
      <c r="F782" s="34"/>
      <c r="G782" s="34"/>
      <c r="H782" s="34"/>
      <c r="I782" s="34"/>
      <c r="J782" s="34"/>
      <c r="K782" s="34"/>
      <c r="L782" s="34"/>
      <c r="M782" s="34"/>
      <c r="N782" s="34"/>
      <c r="O782" s="34"/>
      <c r="P782" s="34"/>
      <c r="Q782" s="34"/>
      <c r="R782" s="34"/>
      <c r="S782" s="34"/>
    </row>
    <row r="783" spans="1:30" outlineLevel="1" x14ac:dyDescent="0.2">
      <c r="A783" s="48" t="s">
        <v>1971</v>
      </c>
      <c r="B783" s="48"/>
      <c r="C783" s="48"/>
      <c r="D783" s="48"/>
      <c r="E783" s="48"/>
      <c r="F783" s="48"/>
      <c r="G783" s="48"/>
      <c r="H783" s="48"/>
      <c r="I783" s="48"/>
      <c r="J783" s="48"/>
      <c r="K783" s="48"/>
      <c r="L783" s="48"/>
      <c r="M783" s="48"/>
      <c r="N783" s="48"/>
      <c r="O783" s="48"/>
      <c r="P783" s="48"/>
      <c r="Q783" s="48"/>
      <c r="R783" s="48"/>
      <c r="S783" s="48"/>
    </row>
    <row r="784" spans="1:30" outlineLevel="1" x14ac:dyDescent="0.2">
      <c r="A784" s="39"/>
      <c r="B784" s="46" t="str">
        <f>B$48</f>
        <v>Total Assets</v>
      </c>
      <c r="C784" s="53">
        <f t="shared" ref="C784:S784" si="687">C$48</f>
        <v>654.23</v>
      </c>
      <c r="D784" s="53">
        <f t="shared" si="687"/>
        <v>871.26</v>
      </c>
      <c r="E784" s="53">
        <f t="shared" si="687"/>
        <v>1432.82</v>
      </c>
      <c r="F784" s="53">
        <f t="shared" si="687"/>
        <v>3226.86</v>
      </c>
      <c r="G784" s="53">
        <f t="shared" si="687"/>
        <v>3604.04</v>
      </c>
      <c r="H784" s="53">
        <f t="shared" si="687"/>
        <v>4141.32</v>
      </c>
      <c r="I784" s="53">
        <f t="shared" si="687"/>
        <v>5458.79</v>
      </c>
      <c r="J784" s="53">
        <f t="shared" si="687"/>
        <v>6281.95</v>
      </c>
      <c r="K784" s="53">
        <f t="shared" si="687"/>
        <v>6591.72</v>
      </c>
      <c r="L784" s="53">
        <f t="shared" si="687"/>
        <v>7731.47</v>
      </c>
      <c r="M784" s="53">
        <f t="shared" si="687"/>
        <v>9277.77</v>
      </c>
      <c r="N784" s="53">
        <f t="shared" si="687"/>
        <v>9506.56</v>
      </c>
      <c r="O784" s="53">
        <f t="shared" si="687"/>
        <v>14624.47</v>
      </c>
      <c r="P784" s="53">
        <f t="shared" si="687"/>
        <v>38535</v>
      </c>
      <c r="Q784" s="53">
        <f t="shared" si="687"/>
        <v>34604.21</v>
      </c>
      <c r="R784" s="53">
        <f t="shared" si="687"/>
        <v>34209.660000000003</v>
      </c>
      <c r="S784" s="53">
        <f t="shared" si="687"/>
        <v>34262.269999999997</v>
      </c>
    </row>
    <row r="785" spans="1:30" outlineLevel="1" x14ac:dyDescent="0.2">
      <c r="A785" s="39"/>
      <c r="B785" s="46" t="s">
        <v>1972</v>
      </c>
      <c r="C785" s="53">
        <f>C765+C767</f>
        <v>249.00000000000003</v>
      </c>
      <c r="D785" s="53">
        <f t="shared" ref="D785:S785" si="688">D765+D767</f>
        <v>301.70999999999998</v>
      </c>
      <c r="E785" s="53">
        <f t="shared" si="688"/>
        <v>393.26</v>
      </c>
      <c r="F785" s="53">
        <f t="shared" si="688"/>
        <v>487.09</v>
      </c>
      <c r="G785" s="53">
        <f t="shared" si="688"/>
        <v>566.99</v>
      </c>
      <c r="H785" s="53">
        <f t="shared" si="688"/>
        <v>621.20000000000005</v>
      </c>
      <c r="I785" s="53">
        <f t="shared" si="688"/>
        <v>663.46999999999991</v>
      </c>
      <c r="J785" s="53">
        <f t="shared" si="688"/>
        <v>775.21000000000015</v>
      </c>
      <c r="K785" s="53">
        <f t="shared" si="688"/>
        <v>832.67</v>
      </c>
      <c r="L785" s="53">
        <f t="shared" si="688"/>
        <v>990.04</v>
      </c>
      <c r="M785" s="53">
        <f t="shared" si="688"/>
        <v>1226.17</v>
      </c>
      <c r="N785" s="53">
        <f t="shared" si="688"/>
        <v>1483.83</v>
      </c>
      <c r="O785" s="53">
        <f t="shared" si="688"/>
        <v>1747.63</v>
      </c>
      <c r="P785" s="53">
        <f t="shared" si="688"/>
        <v>4275.8599999999997</v>
      </c>
      <c r="Q785" s="53">
        <f t="shared" si="688"/>
        <v>4342.3500000000004</v>
      </c>
      <c r="R785" s="53">
        <f t="shared" si="688"/>
        <v>5139.13</v>
      </c>
      <c r="S785" s="53">
        <f t="shared" si="688"/>
        <v>5432.66</v>
      </c>
    </row>
    <row r="786" spans="1:30" outlineLevel="1" x14ac:dyDescent="0.2">
      <c r="A786" s="39"/>
      <c r="B786" s="46" t="s">
        <v>1904</v>
      </c>
      <c r="C786" s="34">
        <f>C785/C784</f>
        <v>0.38060009476789514</v>
      </c>
      <c r="D786" s="34">
        <f t="shared" ref="D786:S786" si="689">D785/D784</f>
        <v>0.34629157771503338</v>
      </c>
      <c r="E786" s="34">
        <f t="shared" si="689"/>
        <v>0.27446573889253362</v>
      </c>
      <c r="F786" s="34">
        <f t="shared" si="689"/>
        <v>0.15094860018717884</v>
      </c>
      <c r="G786" s="34">
        <f t="shared" si="689"/>
        <v>0.15732067346644321</v>
      </c>
      <c r="H786" s="34">
        <f t="shared" si="689"/>
        <v>0.15000048293780729</v>
      </c>
      <c r="I786" s="34">
        <f t="shared" si="689"/>
        <v>0.12154158705500669</v>
      </c>
      <c r="J786" s="34">
        <f t="shared" si="689"/>
        <v>0.1234027650649878</v>
      </c>
      <c r="K786" s="34">
        <f t="shared" si="689"/>
        <v>0.12632059614182639</v>
      </c>
      <c r="L786" s="34">
        <f t="shared" si="689"/>
        <v>0.12805326800724828</v>
      </c>
      <c r="M786" s="34">
        <f t="shared" si="689"/>
        <v>0.13216214672275772</v>
      </c>
      <c r="N786" s="34">
        <f t="shared" si="689"/>
        <v>0.15608485088191734</v>
      </c>
      <c r="O786" s="34">
        <f t="shared" si="689"/>
        <v>0.11950039898881806</v>
      </c>
      <c r="P786" s="34">
        <f t="shared" si="689"/>
        <v>0.11096042558712857</v>
      </c>
      <c r="Q786" s="34">
        <f t="shared" si="689"/>
        <v>0.12548617639298804</v>
      </c>
      <c r="R786" s="34">
        <f t="shared" si="689"/>
        <v>0.1502245272241817</v>
      </c>
      <c r="S786" s="34">
        <f t="shared" si="689"/>
        <v>0.15856100602791351</v>
      </c>
      <c r="Y786" s="43">
        <f t="shared" ref="Y786:Y787" si="690">AVERAGE(D786:S786)</f>
        <v>0.15820780133086065</v>
      </c>
      <c r="Z786" s="43">
        <f t="shared" ref="Z786:Z787" si="691">MEDIAN(D786:S786)</f>
        <v>0.14108131483028252</v>
      </c>
      <c r="AA786" s="43">
        <f t="shared" ref="AA786:AA787" si="692">STDEV(D786:S786)</f>
        <v>6.2738702739618429E-2</v>
      </c>
      <c r="AB786" s="413">
        <f t="shared" ref="AB786:AB787" si="693">AA786/Y786</f>
        <v>0.3965588435706322</v>
      </c>
      <c r="AC786" s="43">
        <f t="shared" ref="AC786:AC787" si="694">MAX(D786:S786)</f>
        <v>0.34629157771503338</v>
      </c>
      <c r="AD786" s="43">
        <f t="shared" ref="AD786:AD787" si="695">MIN(D786:S786)</f>
        <v>0.11096042558712857</v>
      </c>
    </row>
    <row r="787" spans="1:30" outlineLevel="1" x14ac:dyDescent="0.2">
      <c r="A787" s="39"/>
      <c r="B787" s="46" t="s">
        <v>954</v>
      </c>
      <c r="C787" s="310"/>
      <c r="D787" s="34">
        <f>D785/C785-1</f>
        <v>0.21168674698795154</v>
      </c>
      <c r="E787" s="34">
        <f t="shared" ref="E787" si="696">E785/D785-1</f>
        <v>0.3034370753372444</v>
      </c>
      <c r="F787" s="34">
        <f t="shared" ref="F787" si="697">F785/E785-1</f>
        <v>0.23859533133296029</v>
      </c>
      <c r="G787" s="34">
        <f t="shared" ref="G787" si="698">G785/F785-1</f>
        <v>0.16403539386971611</v>
      </c>
      <c r="H787" s="34">
        <f t="shared" ref="H787" si="699">H785/G785-1</f>
        <v>9.5610151854530034E-2</v>
      </c>
      <c r="I787" s="34">
        <f t="shared" ref="I787" si="700">I785/H785-1</f>
        <v>6.8045717965228292E-2</v>
      </c>
      <c r="J787" s="34">
        <f t="shared" ref="J787" si="701">J785/I785-1</f>
        <v>0.16841756221080106</v>
      </c>
      <c r="K787" s="34">
        <f t="shared" ref="K787" si="702">K785/J785-1</f>
        <v>7.4121850853316795E-2</v>
      </c>
      <c r="L787" s="34">
        <f t="shared" ref="L787" si="703">L785/K785-1</f>
        <v>0.18899443957390094</v>
      </c>
      <c r="M787" s="34">
        <f t="shared" ref="M787" si="704">M785/L785-1</f>
        <v>0.23850551492868988</v>
      </c>
      <c r="N787" s="34">
        <f t="shared" ref="N787" si="705">N785/M785-1</f>
        <v>0.21013399447058712</v>
      </c>
      <c r="O787" s="34">
        <f t="shared" ref="O787" si="706">O785/N785-1</f>
        <v>0.17778316923097681</v>
      </c>
      <c r="P787" s="34">
        <f t="shared" ref="P787" si="707">P785/O785-1</f>
        <v>1.4466620508917787</v>
      </c>
      <c r="Q787" s="34">
        <f t="shared" ref="Q787" si="708">Q785/P785-1</f>
        <v>1.5550088169397736E-2</v>
      </c>
      <c r="R787" s="34">
        <f t="shared" ref="R787" si="709">R785/Q785-1</f>
        <v>0.18349050629267549</v>
      </c>
      <c r="S787" s="34">
        <f t="shared" ref="S787" si="710">S785/R785-1</f>
        <v>5.7116671498872229E-2</v>
      </c>
      <c r="Y787" s="43">
        <f t="shared" si="690"/>
        <v>0.24013664159178921</v>
      </c>
      <c r="Z787" s="43">
        <f t="shared" si="691"/>
        <v>0.18063683776182615</v>
      </c>
      <c r="AA787" s="43">
        <f t="shared" si="692"/>
        <v>0.33106614881742974</v>
      </c>
      <c r="AB787" s="413">
        <f t="shared" si="693"/>
        <v>1.3786573620039733</v>
      </c>
      <c r="AC787" s="43">
        <f t="shared" si="694"/>
        <v>1.4466620508917787</v>
      </c>
      <c r="AD787" s="43">
        <f t="shared" si="695"/>
        <v>1.5550088169397736E-2</v>
      </c>
    </row>
    <row r="788" spans="1:30" outlineLevel="1" x14ac:dyDescent="0.2">
      <c r="A788" s="45"/>
      <c r="B788" s="70"/>
      <c r="C788" s="34"/>
      <c r="D788" s="34"/>
      <c r="E788" s="34"/>
      <c r="F788" s="34"/>
      <c r="G788" s="34"/>
      <c r="H788" s="34"/>
      <c r="I788" s="34"/>
      <c r="J788" s="34"/>
      <c r="K788" s="34"/>
      <c r="L788" s="34"/>
      <c r="M788" s="34"/>
      <c r="N788" s="34"/>
      <c r="O788" s="34"/>
      <c r="P788" s="34"/>
      <c r="Q788" s="34"/>
      <c r="R788" s="34"/>
      <c r="S788" s="34"/>
    </row>
    <row r="789" spans="1:30" outlineLevel="1" x14ac:dyDescent="0.2">
      <c r="A789" s="48" t="s">
        <v>867</v>
      </c>
      <c r="B789" s="48"/>
      <c r="C789" s="48"/>
      <c r="D789" s="48"/>
      <c r="E789" s="48"/>
      <c r="F789" s="48"/>
      <c r="G789" s="48"/>
      <c r="H789" s="48"/>
      <c r="I789" s="48"/>
      <c r="J789" s="48"/>
      <c r="K789" s="48"/>
      <c r="L789" s="48"/>
      <c r="M789" s="48"/>
      <c r="N789" s="48"/>
      <c r="O789" s="48"/>
      <c r="P789" s="48"/>
      <c r="Q789" s="48"/>
      <c r="R789" s="48"/>
      <c r="S789" s="48"/>
    </row>
    <row r="790" spans="1:30" outlineLevel="1" x14ac:dyDescent="0.2">
      <c r="A790" s="45"/>
      <c r="B790" s="46" t="str">
        <f>B763</f>
        <v>Total GB</v>
      </c>
      <c r="C790" s="37">
        <f t="shared" ref="C790:S790" si="711">C753</f>
        <v>300.49</v>
      </c>
      <c r="D790" s="37">
        <f t="shared" si="711"/>
        <v>340.34</v>
      </c>
      <c r="E790" s="37">
        <f t="shared" si="711"/>
        <v>510.08</v>
      </c>
      <c r="F790" s="37">
        <f t="shared" si="711"/>
        <v>612.04999999999995</v>
      </c>
      <c r="G790" s="37">
        <f t="shared" si="711"/>
        <v>744.26</v>
      </c>
      <c r="H790" s="37">
        <f t="shared" si="711"/>
        <v>838.7</v>
      </c>
      <c r="I790" s="37">
        <f t="shared" si="711"/>
        <v>935.03</v>
      </c>
      <c r="J790" s="37">
        <f t="shared" si="711"/>
        <v>1061.9000000000001</v>
      </c>
      <c r="K790" s="37">
        <f t="shared" si="711"/>
        <v>1159.76</v>
      </c>
      <c r="L790" s="37">
        <f t="shared" si="711"/>
        <v>1268.76</v>
      </c>
      <c r="M790" s="37">
        <f t="shared" si="711"/>
        <v>1483.03</v>
      </c>
      <c r="N790" s="37">
        <f t="shared" si="711"/>
        <v>1725.14</v>
      </c>
      <c r="O790" s="37">
        <f t="shared" si="711"/>
        <v>1973.53</v>
      </c>
      <c r="P790" s="37">
        <f t="shared" si="711"/>
        <v>5995.07</v>
      </c>
      <c r="Q790" s="37">
        <f t="shared" si="711"/>
        <v>4103.7</v>
      </c>
      <c r="R790" s="37">
        <f t="shared" si="711"/>
        <v>4988.08</v>
      </c>
      <c r="S790" s="37">
        <f t="shared" si="711"/>
        <v>5929.21</v>
      </c>
    </row>
    <row r="791" spans="1:30" outlineLevel="1" x14ac:dyDescent="0.2">
      <c r="A791" s="45"/>
      <c r="B791" s="46" t="s">
        <v>864</v>
      </c>
      <c r="C791" s="37">
        <f t="shared" ref="C791:S791" si="712">C767</f>
        <v>36.840000000000003</v>
      </c>
      <c r="D791" s="37">
        <f t="shared" si="712"/>
        <v>67.39</v>
      </c>
      <c r="E791" s="37">
        <f t="shared" si="712"/>
        <v>26.07</v>
      </c>
      <c r="F791" s="37">
        <f t="shared" si="712"/>
        <v>47.94</v>
      </c>
      <c r="G791" s="37">
        <f t="shared" si="712"/>
        <v>30.8</v>
      </c>
      <c r="H791" s="37">
        <f t="shared" si="712"/>
        <v>31.91</v>
      </c>
      <c r="I791" s="37">
        <f t="shared" si="712"/>
        <v>33.43</v>
      </c>
      <c r="J791" s="37">
        <f t="shared" si="712"/>
        <v>75.95</v>
      </c>
      <c r="K791" s="37">
        <f t="shared" si="712"/>
        <v>92.15</v>
      </c>
      <c r="L791" s="37">
        <f t="shared" si="712"/>
        <v>195.65</v>
      </c>
      <c r="M791" s="37">
        <f t="shared" si="712"/>
        <v>248.87</v>
      </c>
      <c r="N791" s="37">
        <f t="shared" si="712"/>
        <v>348.04</v>
      </c>
      <c r="O791" s="37">
        <f t="shared" si="712"/>
        <v>480.46</v>
      </c>
      <c r="P791" s="37">
        <f t="shared" si="712"/>
        <v>1090.5899999999999</v>
      </c>
      <c r="Q791" s="37">
        <f t="shared" si="712"/>
        <v>767.73</v>
      </c>
      <c r="R791" s="37">
        <f t="shared" si="712"/>
        <v>1100.5</v>
      </c>
      <c r="S791" s="37">
        <f t="shared" si="712"/>
        <v>874.13</v>
      </c>
    </row>
    <row r="792" spans="1:30" outlineLevel="1" x14ac:dyDescent="0.2">
      <c r="A792" s="45"/>
      <c r="B792" s="46" t="s">
        <v>736</v>
      </c>
      <c r="C792" s="29">
        <f>C791/C790</f>
        <v>0.12259975373556525</v>
      </c>
      <c r="D792" s="29">
        <f t="shared" ref="D792:S792" si="713">D791/D790</f>
        <v>0.19800787447846274</v>
      </c>
      <c r="E792" s="29">
        <f t="shared" si="713"/>
        <v>5.1109629861982434E-2</v>
      </c>
      <c r="F792" s="29">
        <f t="shared" si="713"/>
        <v>7.832693407401356E-2</v>
      </c>
      <c r="G792" s="29">
        <f t="shared" si="713"/>
        <v>4.1383387525864616E-2</v>
      </c>
      <c r="H792" s="29">
        <f t="shared" si="713"/>
        <v>3.8046977465124594E-2</v>
      </c>
      <c r="I792" s="29">
        <f t="shared" si="713"/>
        <v>3.5752863544485203E-2</v>
      </c>
      <c r="J792" s="29">
        <f t="shared" si="713"/>
        <v>7.1522742254449573E-2</v>
      </c>
      <c r="K792" s="29">
        <f t="shared" si="713"/>
        <v>7.9456094364351249E-2</v>
      </c>
      <c r="L792" s="29">
        <f t="shared" si="713"/>
        <v>0.15420568113748859</v>
      </c>
      <c r="M792" s="29">
        <f t="shared" si="713"/>
        <v>0.16781184466935936</v>
      </c>
      <c r="N792" s="29">
        <f t="shared" si="713"/>
        <v>0.20174594525661685</v>
      </c>
      <c r="O792" s="29">
        <f t="shared" si="713"/>
        <v>0.24345208838983953</v>
      </c>
      <c r="P792" s="29">
        <f t="shared" si="713"/>
        <v>0.18191447305869657</v>
      </c>
      <c r="Q792" s="29">
        <f t="shared" si="713"/>
        <v>0.18708238906352806</v>
      </c>
      <c r="R792" s="29">
        <f t="shared" si="713"/>
        <v>0.22062597231800612</v>
      </c>
      <c r="S792" s="29">
        <f t="shared" si="713"/>
        <v>0.14742773489216945</v>
      </c>
      <c r="Y792" s="43">
        <f>AVERAGE(D792:S792)</f>
        <v>0.1311170395221524</v>
      </c>
      <c r="Z792" s="43">
        <f>MEDIAN(D792:S792)</f>
        <v>0.15081670801482902</v>
      </c>
      <c r="AA792" s="43">
        <f>STDEV(D792:S792)</f>
        <v>7.2649283561875472E-2</v>
      </c>
      <c r="AB792" s="413">
        <f>AA792/Y792</f>
        <v>0.55407965148268379</v>
      </c>
      <c r="AC792" s="43">
        <f>MAX(D792:S792)</f>
        <v>0.24345208838983953</v>
      </c>
      <c r="AD792" s="43">
        <f>MIN(D792:S792)</f>
        <v>3.5752863544485203E-2</v>
      </c>
    </row>
    <row r="793" spans="1:30" outlineLevel="1" x14ac:dyDescent="0.2">
      <c r="A793" s="45"/>
      <c r="B793" s="45"/>
      <c r="C793" s="45"/>
      <c r="D793" s="45"/>
      <c r="E793" s="45"/>
      <c r="F793" s="45"/>
      <c r="G793" s="45"/>
      <c r="H793" s="45"/>
      <c r="I793" s="45"/>
      <c r="J793" s="45"/>
      <c r="K793" s="45"/>
      <c r="L793" s="45"/>
      <c r="M793" s="45"/>
      <c r="N793" s="45"/>
      <c r="O793" s="45"/>
      <c r="P793" s="45"/>
      <c r="Q793" s="45"/>
      <c r="R793" s="45"/>
      <c r="S793" s="45"/>
    </row>
    <row r="794" spans="1:30" outlineLevel="1" x14ac:dyDescent="0.2">
      <c r="A794" s="48" t="s">
        <v>1843</v>
      </c>
      <c r="B794" s="48"/>
      <c r="C794" s="48"/>
      <c r="D794" s="48"/>
      <c r="E794" s="48"/>
      <c r="F794" s="48"/>
      <c r="G794" s="48"/>
      <c r="H794" s="48"/>
      <c r="I794" s="48"/>
      <c r="J794" s="48"/>
      <c r="K794" s="48"/>
      <c r="L794" s="48"/>
      <c r="M794" s="48"/>
      <c r="N794" s="48"/>
      <c r="O794" s="48"/>
      <c r="P794" s="48"/>
      <c r="Q794" s="48"/>
      <c r="R794" s="48"/>
      <c r="S794" s="48"/>
    </row>
    <row r="795" spans="1:30" outlineLevel="1" x14ac:dyDescent="0.2">
      <c r="A795" s="32"/>
      <c r="B795" s="46" t="str">
        <f>B790</f>
        <v>Total GB</v>
      </c>
      <c r="C795" s="37">
        <f>'Ace-SBS'!B246</f>
        <v>300.49</v>
      </c>
      <c r="D795" s="37">
        <f>'Ace-SBS'!C246</f>
        <v>340.34</v>
      </c>
      <c r="E795" s="37">
        <f>'Ace-SBS'!D246</f>
        <v>510.08</v>
      </c>
      <c r="F795" s="37">
        <f>'Ace-SBS'!E246</f>
        <v>612.04999999999995</v>
      </c>
      <c r="G795" s="37">
        <f>'Ace-SBS'!F246</f>
        <v>744.26</v>
      </c>
      <c r="H795" s="37">
        <f>'Ace-SBS'!G246</f>
        <v>838.7</v>
      </c>
      <c r="I795" s="37">
        <f>'Ace-SBS'!H246</f>
        <v>935.03</v>
      </c>
      <c r="J795" s="37">
        <f>'Ace-SBS'!I246</f>
        <v>1061.9000000000001</v>
      </c>
      <c r="K795" s="37">
        <f>'Ace-SBS'!J246</f>
        <v>1159.76</v>
      </c>
      <c r="L795" s="37">
        <f>'Ace-SBS'!K246</f>
        <v>1268.76</v>
      </c>
      <c r="M795" s="37">
        <f>'Ace-SBS'!L246</f>
        <v>1483.03</v>
      </c>
      <c r="N795" s="37">
        <f>'Ace-SBS'!M246</f>
        <v>1725.14</v>
      </c>
      <c r="O795" s="37">
        <f>'Ace-SBS'!N246</f>
        <v>1973.53</v>
      </c>
      <c r="P795" s="37">
        <f>'Ace-SBS'!O246</f>
        <v>5995.07</v>
      </c>
      <c r="Q795" s="37">
        <f>'Ace-SBS'!P246</f>
        <v>4103.7</v>
      </c>
      <c r="R795" s="37">
        <f>'Ace-SBS'!Q246</f>
        <v>4988.08</v>
      </c>
      <c r="S795" s="37">
        <f>'Ace-SBS'!R246</f>
        <v>5929.21</v>
      </c>
    </row>
    <row r="796" spans="1:30" outlineLevel="1" x14ac:dyDescent="0.2">
      <c r="A796" s="32"/>
      <c r="B796" s="46" t="str">
        <f t="shared" ref="B796:S796" si="714">B764</f>
        <v>Accumulated Depreciation</v>
      </c>
      <c r="C796" s="37">
        <f t="shared" si="714"/>
        <v>88.33</v>
      </c>
      <c r="D796" s="37">
        <f t="shared" si="714"/>
        <v>106.02</v>
      </c>
      <c r="E796" s="37">
        <f t="shared" si="714"/>
        <v>142.88999999999999</v>
      </c>
      <c r="F796" s="37">
        <f t="shared" si="714"/>
        <v>172.9</v>
      </c>
      <c r="G796" s="37">
        <f t="shared" si="714"/>
        <v>208.06999999999996</v>
      </c>
      <c r="H796" s="37">
        <f t="shared" si="714"/>
        <v>249.41</v>
      </c>
      <c r="I796" s="37">
        <f t="shared" si="714"/>
        <v>304.99</v>
      </c>
      <c r="J796" s="37">
        <f t="shared" si="714"/>
        <v>362.64</v>
      </c>
      <c r="K796" s="37">
        <f t="shared" si="714"/>
        <v>419.23999999999995</v>
      </c>
      <c r="L796" s="37">
        <f t="shared" si="714"/>
        <v>474.37</v>
      </c>
      <c r="M796" s="37">
        <f t="shared" si="714"/>
        <v>505.73</v>
      </c>
      <c r="N796" s="37">
        <f t="shared" si="714"/>
        <v>589.35</v>
      </c>
      <c r="O796" s="37">
        <f t="shared" si="714"/>
        <v>706.36</v>
      </c>
      <c r="P796" s="37">
        <f t="shared" si="714"/>
        <v>2809.8</v>
      </c>
      <c r="Q796" s="37">
        <f t="shared" si="714"/>
        <v>529.08000000000004</v>
      </c>
      <c r="R796" s="37">
        <f t="shared" si="714"/>
        <v>949.45</v>
      </c>
      <c r="S796" s="37">
        <f t="shared" si="714"/>
        <v>1370.68</v>
      </c>
    </row>
    <row r="797" spans="1:30" outlineLevel="1" x14ac:dyDescent="0.2">
      <c r="A797" s="32"/>
      <c r="B797" s="46" t="s">
        <v>736</v>
      </c>
      <c r="C797" s="34">
        <f>C796/C795</f>
        <v>0.29395320975739625</v>
      </c>
      <c r="D797" s="34">
        <f t="shared" ref="D797:S797" si="715">D796/D795</f>
        <v>0.31151201739437034</v>
      </c>
      <c r="E797" s="34">
        <f t="shared" si="715"/>
        <v>0.28013252823086571</v>
      </c>
      <c r="F797" s="34">
        <f t="shared" si="715"/>
        <v>0.28249326035454625</v>
      </c>
      <c r="G797" s="34">
        <f t="shared" si="715"/>
        <v>0.27956628060086525</v>
      </c>
      <c r="H797" s="34">
        <f t="shared" si="715"/>
        <v>0.29737689281030166</v>
      </c>
      <c r="I797" s="34">
        <f t="shared" si="715"/>
        <v>0.32618204763483527</v>
      </c>
      <c r="J797" s="34">
        <f t="shared" si="715"/>
        <v>0.34150108296449755</v>
      </c>
      <c r="K797" s="34">
        <f t="shared" si="715"/>
        <v>0.36148858384493338</v>
      </c>
      <c r="L797" s="34">
        <f t="shared" si="715"/>
        <v>0.37388473785428294</v>
      </c>
      <c r="M797" s="34">
        <f t="shared" si="715"/>
        <v>0.34101130793038581</v>
      </c>
      <c r="N797" s="34">
        <f t="shared" si="715"/>
        <v>0.34162444787089741</v>
      </c>
      <c r="O797" s="34">
        <f t="shared" si="715"/>
        <v>0.35791703191742719</v>
      </c>
      <c r="P797" s="34">
        <f t="shared" si="715"/>
        <v>0.46868510292623777</v>
      </c>
      <c r="Q797" s="34">
        <f t="shared" si="715"/>
        <v>0.12892755318371227</v>
      </c>
      <c r="R797" s="34">
        <f t="shared" si="715"/>
        <v>0.19034377957049609</v>
      </c>
      <c r="S797" s="34">
        <f t="shared" si="715"/>
        <v>0.23117413618340388</v>
      </c>
      <c r="Y797" s="43">
        <f>AVERAGE(D797:S797)</f>
        <v>0.30711379945450368</v>
      </c>
      <c r="Z797" s="43">
        <f>MEDIAN(D797:S797)</f>
        <v>0.31884703251460278</v>
      </c>
      <c r="AA797" s="43">
        <f>STDEV(D797:S797)</f>
        <v>7.8886807088110869E-2</v>
      </c>
      <c r="AB797" s="413">
        <f>AA797/Y797</f>
        <v>0.25686506835000517</v>
      </c>
      <c r="AC797" s="43">
        <f>MAX(D797:S797)</f>
        <v>0.46868510292623777</v>
      </c>
      <c r="AD797" s="43">
        <f>MIN(D797:S797)</f>
        <v>0.12892755318371227</v>
      </c>
    </row>
    <row r="798" spans="1:30" outlineLevel="1" x14ac:dyDescent="0.2"/>
    <row r="799" spans="1:30" outlineLevel="1" x14ac:dyDescent="0.2">
      <c r="A799" s="48" t="s">
        <v>850</v>
      </c>
      <c r="B799" s="48"/>
      <c r="C799" s="48"/>
      <c r="D799" s="48"/>
      <c r="E799" s="48"/>
      <c r="F799" s="48"/>
      <c r="G799" s="48"/>
      <c r="H799" s="48"/>
      <c r="I799" s="48"/>
      <c r="J799" s="48"/>
      <c r="K799" s="48"/>
      <c r="L799" s="48"/>
      <c r="M799" s="48"/>
      <c r="N799" s="48"/>
      <c r="O799" s="48"/>
      <c r="P799" s="48"/>
      <c r="Q799" s="48"/>
      <c r="R799" s="48"/>
      <c r="S799" s="48"/>
    </row>
    <row r="800" spans="1:30" outlineLevel="1" x14ac:dyDescent="0.2">
      <c r="A800" s="27"/>
      <c r="B800" s="46" t="s">
        <v>846</v>
      </c>
      <c r="C800" s="37">
        <f t="shared" ref="C800:S800" si="716">C755</f>
        <v>46.95</v>
      </c>
      <c r="D800" s="37">
        <f t="shared" si="716"/>
        <v>39.049999999999997</v>
      </c>
      <c r="E800" s="37">
        <f t="shared" si="716"/>
        <v>40.97</v>
      </c>
      <c r="F800" s="37">
        <f t="shared" si="716"/>
        <v>40.97</v>
      </c>
      <c r="G800" s="37">
        <f t="shared" si="716"/>
        <v>44.39</v>
      </c>
      <c r="H800" s="37">
        <f t="shared" si="716"/>
        <v>44.39</v>
      </c>
      <c r="I800" s="37">
        <f t="shared" si="716"/>
        <v>44.46</v>
      </c>
      <c r="J800" s="37">
        <f t="shared" si="716"/>
        <v>44.46</v>
      </c>
      <c r="K800" s="37">
        <f t="shared" si="716"/>
        <v>44.46</v>
      </c>
      <c r="L800" s="37">
        <f t="shared" si="716"/>
        <v>44.46</v>
      </c>
      <c r="M800" s="37">
        <f t="shared" si="716"/>
        <v>5.47</v>
      </c>
      <c r="N800" s="37">
        <f t="shared" si="716"/>
        <v>5.47</v>
      </c>
      <c r="O800" s="37">
        <f t="shared" si="716"/>
        <v>35.67</v>
      </c>
      <c r="P800" s="37">
        <f t="shared" si="716"/>
        <v>282.35000000000002</v>
      </c>
      <c r="Q800" s="37">
        <f t="shared" si="716"/>
        <v>80.53</v>
      </c>
      <c r="R800" s="37">
        <f t="shared" si="716"/>
        <v>208.55</v>
      </c>
      <c r="S800" s="37">
        <f t="shared" si="716"/>
        <v>240.82</v>
      </c>
    </row>
    <row r="801" spans="1:30" outlineLevel="1" x14ac:dyDescent="0.2">
      <c r="A801" s="27"/>
      <c r="B801" s="52" t="str">
        <f t="shared" ref="B801:S801" si="717">B460</f>
        <v>Common Equity + Reserves</v>
      </c>
      <c r="C801" s="53">
        <f t="shared" si="717"/>
        <v>535.64</v>
      </c>
      <c r="D801" s="53">
        <f t="shared" si="717"/>
        <v>680.52</v>
      </c>
      <c r="E801" s="53">
        <f t="shared" si="717"/>
        <v>844.12</v>
      </c>
      <c r="F801" s="53">
        <f t="shared" si="717"/>
        <v>1104.05</v>
      </c>
      <c r="G801" s="53">
        <f t="shared" si="717"/>
        <v>1463.54</v>
      </c>
      <c r="H801" s="53">
        <f t="shared" si="717"/>
        <v>2448.12</v>
      </c>
      <c r="I801" s="53">
        <f t="shared" si="717"/>
        <v>4207.62</v>
      </c>
      <c r="J801" s="53">
        <f t="shared" si="717"/>
        <v>5151.42</v>
      </c>
      <c r="K801" s="53">
        <f t="shared" si="717"/>
        <v>5717.98</v>
      </c>
      <c r="L801" s="53">
        <f t="shared" si="717"/>
        <v>6680.53</v>
      </c>
      <c r="M801" s="53">
        <f t="shared" si="717"/>
        <v>7878.12</v>
      </c>
      <c r="N801" s="53">
        <f t="shared" si="717"/>
        <v>7788.88</v>
      </c>
      <c r="O801" s="53">
        <f t="shared" si="717"/>
        <v>7407.88</v>
      </c>
      <c r="P801" s="53">
        <f t="shared" si="717"/>
        <v>22786.27</v>
      </c>
      <c r="Q801" s="53">
        <f t="shared" si="717"/>
        <v>21890.7</v>
      </c>
      <c r="R801" s="53">
        <f t="shared" si="717"/>
        <v>21012.47</v>
      </c>
      <c r="S801" s="53">
        <f t="shared" si="717"/>
        <v>19770.099999999999</v>
      </c>
    </row>
    <row r="802" spans="1:30" outlineLevel="1" x14ac:dyDescent="0.2">
      <c r="A802" s="27"/>
      <c r="B802" s="46" t="s">
        <v>736</v>
      </c>
      <c r="C802" s="73">
        <f>C800/C801</f>
        <v>8.7652154432081256E-2</v>
      </c>
      <c r="D802" s="73">
        <f t="shared" ref="D802:S802" si="718">D800/D801</f>
        <v>5.7382589784282602E-2</v>
      </c>
      <c r="E802" s="73">
        <f t="shared" si="718"/>
        <v>4.853575321044401E-2</v>
      </c>
      <c r="F802" s="73">
        <f t="shared" si="718"/>
        <v>3.7108826592998509E-2</v>
      </c>
      <c r="G802" s="73">
        <f t="shared" si="718"/>
        <v>3.033056834797819E-2</v>
      </c>
      <c r="H802" s="73">
        <f t="shared" si="718"/>
        <v>1.813228109733183E-2</v>
      </c>
      <c r="I802" s="73">
        <f t="shared" si="718"/>
        <v>1.0566543556690006E-2</v>
      </c>
      <c r="J802" s="73">
        <f t="shared" si="718"/>
        <v>8.6306300010482555E-3</v>
      </c>
      <c r="K802" s="73">
        <f t="shared" si="718"/>
        <v>7.7754731566042562E-3</v>
      </c>
      <c r="L802" s="73">
        <f t="shared" si="718"/>
        <v>6.6551605935457224E-3</v>
      </c>
      <c r="M802" s="73">
        <f t="shared" si="718"/>
        <v>6.9432808842718823E-4</v>
      </c>
      <c r="N802" s="73">
        <f t="shared" si="718"/>
        <v>7.0228325510214562E-4</v>
      </c>
      <c r="O802" s="73">
        <f t="shared" si="718"/>
        <v>4.8151427938897496E-3</v>
      </c>
      <c r="P802" s="73">
        <f t="shared" si="718"/>
        <v>1.2391233843889325E-2</v>
      </c>
      <c r="Q802" s="73">
        <f t="shared" si="718"/>
        <v>3.6787311506712894E-3</v>
      </c>
      <c r="R802" s="73">
        <f t="shared" si="718"/>
        <v>9.9250587865205749E-3</v>
      </c>
      <c r="S802" s="73">
        <f t="shared" si="718"/>
        <v>1.2181020834492491E-2</v>
      </c>
      <c r="Y802" s="43">
        <f>AVERAGE(D802:S802)</f>
        <v>1.6844101568369761E-2</v>
      </c>
      <c r="Z802" s="43">
        <f>MEDIAN(D802:S802)</f>
        <v>1.0245801171605291E-2</v>
      </c>
      <c r="AA802" s="43">
        <f>STDEV(D802:S802)</f>
        <v>1.7250503931104038E-2</v>
      </c>
      <c r="AB802" s="413">
        <f>AA802/Y802</f>
        <v>1.0241272804657879</v>
      </c>
      <c r="AC802" s="43">
        <f>MAX(D802:S802)</f>
        <v>5.7382589784282602E-2</v>
      </c>
      <c r="AD802" s="43">
        <f>MIN(D802:S802)</f>
        <v>6.9432808842718823E-4</v>
      </c>
    </row>
    <row r="803" spans="1:30" outlineLevel="1" x14ac:dyDescent="0.2">
      <c r="A803" s="27"/>
      <c r="B803" s="45"/>
      <c r="C803" s="45"/>
      <c r="D803" s="45"/>
      <c r="E803" s="45"/>
      <c r="F803" s="45"/>
      <c r="G803" s="45"/>
      <c r="H803" s="45"/>
      <c r="I803" s="45"/>
      <c r="J803" s="45"/>
      <c r="K803" s="45"/>
      <c r="L803" s="45"/>
      <c r="M803" s="45"/>
      <c r="N803" s="45"/>
      <c r="O803" s="45"/>
      <c r="P803" s="45"/>
      <c r="Q803" s="45"/>
      <c r="R803" s="45"/>
      <c r="S803" s="45"/>
    </row>
    <row r="804" spans="1:30" outlineLevel="1" x14ac:dyDescent="0.2">
      <c r="A804" s="48" t="s">
        <v>1921</v>
      </c>
      <c r="B804" s="48"/>
      <c r="C804" s="48"/>
      <c r="D804" s="48"/>
      <c r="E804" s="48"/>
      <c r="F804" s="48"/>
      <c r="G804" s="48"/>
      <c r="H804" s="48"/>
      <c r="I804" s="48"/>
      <c r="J804" s="48"/>
      <c r="K804" s="48"/>
      <c r="L804" s="48"/>
      <c r="M804" s="48"/>
      <c r="N804" s="48"/>
      <c r="O804" s="48"/>
      <c r="P804" s="48"/>
      <c r="Q804" s="48"/>
      <c r="R804" s="48"/>
      <c r="S804" s="48"/>
    </row>
    <row r="805" spans="1:30" outlineLevel="1" x14ac:dyDescent="0.2">
      <c r="B805" s="46" t="str">
        <f>B$187</f>
        <v>Cash capex incl advances</v>
      </c>
      <c r="C805" s="53">
        <f t="shared" ref="C805:S805" si="719">C$187</f>
        <v>0</v>
      </c>
      <c r="D805" s="53">
        <f t="shared" si="719"/>
        <v>-70.89</v>
      </c>
      <c r="E805" s="53">
        <f t="shared" si="719"/>
        <v>-79.59</v>
      </c>
      <c r="F805" s="53">
        <f t="shared" si="719"/>
        <v>-123.82</v>
      </c>
      <c r="G805" s="53">
        <f t="shared" si="719"/>
        <v>-122.39</v>
      </c>
      <c r="H805" s="53">
        <f t="shared" si="719"/>
        <v>-121.93</v>
      </c>
      <c r="I805" s="53">
        <f t="shared" si="719"/>
        <v>-98.95</v>
      </c>
      <c r="J805" s="53">
        <f t="shared" si="719"/>
        <v>-169.23000000000002</v>
      </c>
      <c r="K805" s="53">
        <f t="shared" si="719"/>
        <v>-122.16</v>
      </c>
      <c r="L805" s="53">
        <f t="shared" si="719"/>
        <v>-244.75</v>
      </c>
      <c r="M805" s="53">
        <f t="shared" si="719"/>
        <v>-385.15000000000003</v>
      </c>
      <c r="N805" s="53">
        <f t="shared" si="719"/>
        <v>-428.45000000000005</v>
      </c>
      <c r="O805" s="53">
        <f t="shared" si="719"/>
        <v>-432.26</v>
      </c>
      <c r="P805" s="53">
        <f t="shared" si="719"/>
        <v>-1013.14</v>
      </c>
      <c r="Q805" s="53">
        <f t="shared" si="719"/>
        <v>-549.49</v>
      </c>
      <c r="R805" s="53">
        <f t="shared" si="719"/>
        <v>-1084.28</v>
      </c>
      <c r="S805" s="53">
        <f t="shared" si="719"/>
        <v>-727.06000000000006</v>
      </c>
      <c r="T805" s="62"/>
    </row>
    <row r="806" spans="1:30" outlineLevel="1" x14ac:dyDescent="0.2">
      <c r="B806" s="46" t="str">
        <f>B795</f>
        <v>Total GB</v>
      </c>
      <c r="C806" s="41">
        <f>C795</f>
        <v>300.49</v>
      </c>
      <c r="D806" s="41">
        <f t="shared" ref="D806:S806" si="720">D795</f>
        <v>340.34</v>
      </c>
      <c r="E806" s="41">
        <f t="shared" si="720"/>
        <v>510.08</v>
      </c>
      <c r="F806" s="41">
        <f t="shared" si="720"/>
        <v>612.04999999999995</v>
      </c>
      <c r="G806" s="41">
        <f t="shared" si="720"/>
        <v>744.26</v>
      </c>
      <c r="H806" s="41">
        <f t="shared" si="720"/>
        <v>838.7</v>
      </c>
      <c r="I806" s="41">
        <f t="shared" si="720"/>
        <v>935.03</v>
      </c>
      <c r="J806" s="41">
        <f t="shared" si="720"/>
        <v>1061.9000000000001</v>
      </c>
      <c r="K806" s="41">
        <f t="shared" si="720"/>
        <v>1159.76</v>
      </c>
      <c r="L806" s="41">
        <f t="shared" si="720"/>
        <v>1268.76</v>
      </c>
      <c r="M806" s="41">
        <f t="shared" si="720"/>
        <v>1483.03</v>
      </c>
      <c r="N806" s="41">
        <f t="shared" si="720"/>
        <v>1725.14</v>
      </c>
      <c r="O806" s="41">
        <f t="shared" si="720"/>
        <v>1973.53</v>
      </c>
      <c r="P806" s="41">
        <f t="shared" si="720"/>
        <v>5995.07</v>
      </c>
      <c r="Q806" s="41">
        <f t="shared" si="720"/>
        <v>4103.7</v>
      </c>
      <c r="R806" s="41">
        <f t="shared" si="720"/>
        <v>4988.08</v>
      </c>
      <c r="S806" s="41">
        <f t="shared" si="720"/>
        <v>5929.21</v>
      </c>
    </row>
    <row r="807" spans="1:30" outlineLevel="1" x14ac:dyDescent="0.2">
      <c r="B807" s="46" t="s">
        <v>736</v>
      </c>
      <c r="D807" s="34">
        <f>-D805/C806</f>
        <v>0.2359146727012546</v>
      </c>
      <c r="E807" s="34">
        <f t="shared" ref="E807:S807" si="721">-E805/D806</f>
        <v>0.23385438091320446</v>
      </c>
      <c r="F807" s="34">
        <f t="shared" si="721"/>
        <v>0.24274623588456712</v>
      </c>
      <c r="G807" s="34">
        <f t="shared" si="721"/>
        <v>0.19996732293113309</v>
      </c>
      <c r="H807" s="34">
        <f t="shared" si="721"/>
        <v>0.16382715717625562</v>
      </c>
      <c r="I807" s="34">
        <f t="shared" si="721"/>
        <v>0.11798020746393227</v>
      </c>
      <c r="J807" s="34">
        <f t="shared" si="721"/>
        <v>0.18098884527769166</v>
      </c>
      <c r="K807" s="34">
        <f t="shared" si="721"/>
        <v>0.11503908089273941</v>
      </c>
      <c r="L807" s="34">
        <f t="shared" si="721"/>
        <v>0.21103504173277229</v>
      </c>
      <c r="M807" s="34">
        <f t="shared" si="721"/>
        <v>0.30356410983952836</v>
      </c>
      <c r="N807" s="34">
        <f t="shared" si="721"/>
        <v>0.28890177541924306</v>
      </c>
      <c r="O807" s="34">
        <f t="shared" si="721"/>
        <v>0.25056517152231123</v>
      </c>
      <c r="P807" s="34">
        <f t="shared" si="721"/>
        <v>0.51336437753669817</v>
      </c>
      <c r="Q807" s="34">
        <f t="shared" si="721"/>
        <v>9.1656978150380236E-2</v>
      </c>
      <c r="R807" s="34">
        <f t="shared" si="721"/>
        <v>0.26422009406145675</v>
      </c>
      <c r="S807" s="34">
        <f t="shared" si="721"/>
        <v>0.14575949062565158</v>
      </c>
      <c r="Y807" s="43">
        <f>AVERAGE(D807:S807)</f>
        <v>0.22246155888305125</v>
      </c>
      <c r="Z807" s="43">
        <f>MEDIAN(D807:S807)</f>
        <v>0.22244471132298838</v>
      </c>
      <c r="AA807" s="43">
        <f>STDEV(D807:S807)</f>
        <v>0.10003857166302267</v>
      </c>
      <c r="AB807" s="413">
        <f>AA807/Y807</f>
        <v>0.44968925042736607</v>
      </c>
      <c r="AC807" s="43">
        <f>MAX(D807:S807)</f>
        <v>0.51336437753669817</v>
      </c>
      <c r="AD807" s="43">
        <f>MIN(D807:S807)</f>
        <v>9.1656978150380236E-2</v>
      </c>
    </row>
    <row r="808" spans="1:30" outlineLevel="1" x14ac:dyDescent="0.2"/>
    <row r="809" spans="1:30" outlineLevel="1" x14ac:dyDescent="0.2">
      <c r="A809" s="48" t="s">
        <v>1920</v>
      </c>
      <c r="B809" s="48"/>
      <c r="C809" s="48"/>
      <c r="D809" s="48"/>
      <c r="E809" s="48"/>
      <c r="F809" s="48"/>
      <c r="G809" s="48"/>
      <c r="H809" s="48"/>
      <c r="I809" s="48"/>
      <c r="J809" s="48"/>
      <c r="K809" s="48"/>
      <c r="L809" s="48"/>
      <c r="M809" s="48"/>
      <c r="N809" s="48"/>
      <c r="O809" s="48"/>
      <c r="P809" s="48"/>
      <c r="Q809" s="48"/>
      <c r="R809" s="48"/>
      <c r="S809" s="48"/>
    </row>
    <row r="810" spans="1:30" outlineLevel="1" x14ac:dyDescent="0.2">
      <c r="A810" s="45"/>
      <c r="B810" s="297" t="str">
        <f>B806</f>
        <v>Total GB</v>
      </c>
      <c r="C810" s="41">
        <f>C806</f>
        <v>300.49</v>
      </c>
      <c r="D810" s="41">
        <f t="shared" ref="D810:S810" si="722">D806</f>
        <v>340.34</v>
      </c>
      <c r="E810" s="41">
        <f t="shared" si="722"/>
        <v>510.08</v>
      </c>
      <c r="F810" s="41">
        <f t="shared" si="722"/>
        <v>612.04999999999995</v>
      </c>
      <c r="G810" s="41">
        <f t="shared" si="722"/>
        <v>744.26</v>
      </c>
      <c r="H810" s="41">
        <f t="shared" si="722"/>
        <v>838.7</v>
      </c>
      <c r="I810" s="41">
        <f t="shared" si="722"/>
        <v>935.03</v>
      </c>
      <c r="J810" s="41">
        <f t="shared" si="722"/>
        <v>1061.9000000000001</v>
      </c>
      <c r="K810" s="41">
        <f t="shared" si="722"/>
        <v>1159.76</v>
      </c>
      <c r="L810" s="41">
        <f t="shared" si="722"/>
        <v>1268.76</v>
      </c>
      <c r="M810" s="41">
        <f t="shared" si="722"/>
        <v>1483.03</v>
      </c>
      <c r="N810" s="41">
        <f t="shared" si="722"/>
        <v>1725.14</v>
      </c>
      <c r="O810" s="41">
        <f t="shared" si="722"/>
        <v>1973.53</v>
      </c>
      <c r="P810" s="41">
        <f t="shared" si="722"/>
        <v>5995.07</v>
      </c>
      <c r="Q810" s="41">
        <f t="shared" si="722"/>
        <v>4103.7</v>
      </c>
      <c r="R810" s="41">
        <f t="shared" si="722"/>
        <v>4988.08</v>
      </c>
      <c r="S810" s="41">
        <f t="shared" si="722"/>
        <v>5929.21</v>
      </c>
    </row>
    <row r="811" spans="1:30" outlineLevel="1" x14ac:dyDescent="0.2">
      <c r="A811" s="45"/>
      <c r="B811" s="46" t="s">
        <v>864</v>
      </c>
      <c r="C811" s="41">
        <f>C791</f>
        <v>36.840000000000003</v>
      </c>
      <c r="D811" s="41">
        <f t="shared" ref="D811:S811" si="723">D791</f>
        <v>67.39</v>
      </c>
      <c r="E811" s="41">
        <f t="shared" si="723"/>
        <v>26.07</v>
      </c>
      <c r="F811" s="41">
        <f t="shared" si="723"/>
        <v>47.94</v>
      </c>
      <c r="G811" s="41">
        <f t="shared" si="723"/>
        <v>30.8</v>
      </c>
      <c r="H811" s="41">
        <f t="shared" si="723"/>
        <v>31.91</v>
      </c>
      <c r="I811" s="41">
        <f t="shared" si="723"/>
        <v>33.43</v>
      </c>
      <c r="J811" s="41">
        <f t="shared" si="723"/>
        <v>75.95</v>
      </c>
      <c r="K811" s="41">
        <f t="shared" si="723"/>
        <v>92.15</v>
      </c>
      <c r="L811" s="41">
        <f t="shared" si="723"/>
        <v>195.65</v>
      </c>
      <c r="M811" s="41">
        <f t="shared" si="723"/>
        <v>248.87</v>
      </c>
      <c r="N811" s="41">
        <f t="shared" si="723"/>
        <v>348.04</v>
      </c>
      <c r="O811" s="41">
        <f t="shared" si="723"/>
        <v>480.46</v>
      </c>
      <c r="P811" s="41">
        <f t="shared" si="723"/>
        <v>1090.5899999999999</v>
      </c>
      <c r="Q811" s="41">
        <f t="shared" si="723"/>
        <v>767.73</v>
      </c>
      <c r="R811" s="41">
        <f t="shared" si="723"/>
        <v>1100.5</v>
      </c>
      <c r="S811" s="41">
        <f t="shared" si="723"/>
        <v>874.13</v>
      </c>
    </row>
    <row r="812" spans="1:30" outlineLevel="1" x14ac:dyDescent="0.2">
      <c r="A812" s="45"/>
      <c r="B812" s="46" t="s">
        <v>865</v>
      </c>
      <c r="C812" s="41">
        <f>'Ace-SBS'!B474+'Ace-SBS'!B378</f>
        <v>0</v>
      </c>
      <c r="D812" s="41">
        <f>'Ace-SBS'!C474+'Ace-SBS'!C378</f>
        <v>0</v>
      </c>
      <c r="E812" s="41">
        <f>'Ace-SBS'!D474+'Ace-SBS'!D378</f>
        <v>0</v>
      </c>
      <c r="F812" s="41">
        <f>'Ace-SBS'!E474+'Ace-SBS'!E378</f>
        <v>0</v>
      </c>
      <c r="G812" s="41">
        <f>'Ace-SBS'!F474+'Ace-SBS'!F378</f>
        <v>0</v>
      </c>
      <c r="H812" s="41">
        <f>'Ace-SBS'!G474+'Ace-SBS'!G378</f>
        <v>0</v>
      </c>
      <c r="I812" s="41">
        <f>'Ace-SBS'!H474+'Ace-SBS'!H378</f>
        <v>0</v>
      </c>
      <c r="J812" s="41">
        <f>'Ace-SBS'!I474+'Ace-SBS'!I378</f>
        <v>0</v>
      </c>
      <c r="K812" s="41">
        <f>'Ace-SBS'!J474+'Ace-SBS'!J378</f>
        <v>0</v>
      </c>
      <c r="L812" s="41">
        <f>'Ace-SBS'!K474+'Ace-SBS'!K378</f>
        <v>32.409999999999997</v>
      </c>
      <c r="M812" s="41">
        <f>'Ace-SBS'!L474+'Ace-SBS'!L378</f>
        <v>84.35</v>
      </c>
      <c r="N812" s="41">
        <f>'Ace-SBS'!M474+'Ace-SBS'!M378</f>
        <v>176.51</v>
      </c>
      <c r="O812" s="41">
        <f>'Ace-SBS'!N474+'Ace-SBS'!N378</f>
        <v>243.83</v>
      </c>
      <c r="P812" s="41">
        <f>'Ace-SBS'!O474+'Ace-SBS'!O378</f>
        <v>282.76</v>
      </c>
      <c r="Q812" s="41">
        <f>'Ace-SBS'!P474+'Ace-SBS'!P378</f>
        <v>246.74</v>
      </c>
      <c r="R812" s="41">
        <f>'Ace-SBS'!Q474+'Ace-SBS'!Q378</f>
        <v>292.39999999999998</v>
      </c>
      <c r="S812" s="41">
        <f>'Ace-SBS'!R474+'Ace-SBS'!R378</f>
        <v>287.05</v>
      </c>
    </row>
    <row r="813" spans="1:30" outlineLevel="1" x14ac:dyDescent="0.2">
      <c r="A813" s="39"/>
      <c r="B813" s="47" t="s">
        <v>866</v>
      </c>
      <c r="C813" s="39"/>
      <c r="D813" s="62">
        <f>SUM(C810:C812)-SUM(D810:D812)</f>
        <v>-70.39999999999992</v>
      </c>
      <c r="E813" s="62">
        <f t="shared" ref="E813:S813" si="724">SUM(D810:D812)-SUM(E810:E812)</f>
        <v>-128.42000000000002</v>
      </c>
      <c r="F813" s="62">
        <f t="shared" si="724"/>
        <v>-123.84000000000003</v>
      </c>
      <c r="G813" s="62">
        <f t="shared" si="724"/>
        <v>-115.06999999999994</v>
      </c>
      <c r="H813" s="62">
        <f t="shared" si="724"/>
        <v>-95.550000000000068</v>
      </c>
      <c r="I813" s="62">
        <f t="shared" si="724"/>
        <v>-97.849999999999909</v>
      </c>
      <c r="J813" s="62">
        <f t="shared" si="724"/>
        <v>-169.39000000000021</v>
      </c>
      <c r="K813" s="62">
        <f t="shared" si="724"/>
        <v>-114.05999999999995</v>
      </c>
      <c r="L813" s="62">
        <f t="shared" si="724"/>
        <v>-244.91000000000008</v>
      </c>
      <c r="M813" s="62">
        <f t="shared" si="724"/>
        <v>-319.42999999999984</v>
      </c>
      <c r="N813" s="62">
        <f t="shared" si="724"/>
        <v>-433.44000000000051</v>
      </c>
      <c r="O813" s="62">
        <f t="shared" si="724"/>
        <v>-448.1299999999992</v>
      </c>
      <c r="P813" s="62">
        <f t="shared" si="724"/>
        <v>-4670.6000000000004</v>
      </c>
      <c r="Q813" s="62">
        <f t="shared" si="724"/>
        <v>2250.25</v>
      </c>
      <c r="R813" s="62">
        <f t="shared" si="724"/>
        <v>-1262.8099999999995</v>
      </c>
      <c r="S813" s="62">
        <f t="shared" si="724"/>
        <v>-709.41000000000076</v>
      </c>
    </row>
    <row r="814" spans="1:30" outlineLevel="1" x14ac:dyDescent="0.2">
      <c r="A814" s="39"/>
      <c r="B814" s="46" t="str">
        <f>B$187</f>
        <v>Cash capex incl advances</v>
      </c>
      <c r="C814" s="53">
        <f t="shared" ref="C814:S814" si="725">C$187</f>
        <v>0</v>
      </c>
      <c r="D814" s="53">
        <f t="shared" si="725"/>
        <v>-70.89</v>
      </c>
      <c r="E814" s="53">
        <f t="shared" si="725"/>
        <v>-79.59</v>
      </c>
      <c r="F814" s="53">
        <f t="shared" si="725"/>
        <v>-123.82</v>
      </c>
      <c r="G814" s="53">
        <f t="shared" si="725"/>
        <v>-122.39</v>
      </c>
      <c r="H814" s="53">
        <f t="shared" si="725"/>
        <v>-121.93</v>
      </c>
      <c r="I814" s="53">
        <f t="shared" si="725"/>
        <v>-98.95</v>
      </c>
      <c r="J814" s="53">
        <f t="shared" si="725"/>
        <v>-169.23000000000002</v>
      </c>
      <c r="K814" s="53">
        <f t="shared" si="725"/>
        <v>-122.16</v>
      </c>
      <c r="L814" s="53">
        <f t="shared" si="725"/>
        <v>-244.75</v>
      </c>
      <c r="M814" s="53">
        <f t="shared" si="725"/>
        <v>-385.15000000000003</v>
      </c>
      <c r="N814" s="53">
        <f t="shared" si="725"/>
        <v>-428.45000000000005</v>
      </c>
      <c r="O814" s="53">
        <f t="shared" si="725"/>
        <v>-432.26</v>
      </c>
      <c r="P814" s="53">
        <f t="shared" si="725"/>
        <v>-1013.14</v>
      </c>
      <c r="Q814" s="53">
        <f t="shared" si="725"/>
        <v>-549.49</v>
      </c>
      <c r="R814" s="53">
        <f t="shared" si="725"/>
        <v>-1084.28</v>
      </c>
      <c r="S814" s="53">
        <f t="shared" si="725"/>
        <v>-727.06000000000006</v>
      </c>
    </row>
    <row r="815" spans="1:30" outlineLevel="1" x14ac:dyDescent="0.2">
      <c r="A815" s="39"/>
      <c r="B815" s="46" t="s">
        <v>736</v>
      </c>
      <c r="C815" s="39"/>
      <c r="D815" s="73">
        <f>D814/D813</f>
        <v>1.0069602272727285</v>
      </c>
      <c r="E815" s="73">
        <f t="shared" ref="E815:S815" si="726">E814/E813</f>
        <v>0.61976327674817</v>
      </c>
      <c r="F815" s="73">
        <f t="shared" si="726"/>
        <v>0.99983850129198937</v>
      </c>
      <c r="G815" s="73">
        <f t="shared" si="726"/>
        <v>1.0636134526809773</v>
      </c>
      <c r="H815" s="73">
        <f t="shared" si="726"/>
        <v>1.2760858189429609</v>
      </c>
      <c r="I815" s="73">
        <f t="shared" si="726"/>
        <v>1.0112416964741962</v>
      </c>
      <c r="J815" s="73">
        <f t="shared" si="726"/>
        <v>0.99905543420508769</v>
      </c>
      <c r="K815" s="73">
        <f t="shared" si="726"/>
        <v>1.0710152551288801</v>
      </c>
      <c r="L815" s="73">
        <f t="shared" si="726"/>
        <v>0.99934669878730931</v>
      </c>
      <c r="M815" s="73">
        <f t="shared" si="726"/>
        <v>1.2057414770059176</v>
      </c>
      <c r="N815" s="73">
        <f t="shared" si="726"/>
        <v>0.98848744924326215</v>
      </c>
      <c r="O815" s="73">
        <f t="shared" si="726"/>
        <v>0.96458616919197726</v>
      </c>
      <c r="P815" s="73">
        <f t="shared" si="726"/>
        <v>0.21691859718237483</v>
      </c>
      <c r="Q815" s="73">
        <f t="shared" si="726"/>
        <v>-0.24419064548383512</v>
      </c>
      <c r="R815" s="73">
        <f t="shared" si="726"/>
        <v>0.85862481291722459</v>
      </c>
      <c r="S815" s="73">
        <f t="shared" si="726"/>
        <v>1.0248798297176516</v>
      </c>
      <c r="Y815" s="43">
        <f>AVERAGE(D815:S815)</f>
        <v>0.87887300320667949</v>
      </c>
      <c r="Z815" s="43">
        <f>MEDIAN(D815:S815)</f>
        <v>0.99959260003964934</v>
      </c>
      <c r="AA815" s="43">
        <f>STDEV(D815:S815)</f>
        <v>0.38478308934661959</v>
      </c>
      <c r="AB815" s="413">
        <f>AA815/Y815</f>
        <v>0.43781420972391888</v>
      </c>
      <c r="AC815" s="43">
        <f>MAX(D815:S815)</f>
        <v>1.2760858189429609</v>
      </c>
      <c r="AD815" s="43">
        <f>MIN(D815:S815)</f>
        <v>-0.24419064548383512</v>
      </c>
    </row>
    <row r="816" spans="1:30" outlineLevel="1" x14ac:dyDescent="0.2">
      <c r="A816" s="39"/>
      <c r="B816" s="39"/>
      <c r="C816" s="39"/>
      <c r="D816" s="39"/>
      <c r="E816" s="39"/>
      <c r="F816" s="39"/>
      <c r="G816" s="39"/>
      <c r="H816" s="39"/>
      <c r="I816" s="39"/>
      <c r="J816" s="39"/>
      <c r="K816" s="39"/>
      <c r="L816" s="39"/>
      <c r="M816" s="39"/>
      <c r="N816" s="39"/>
      <c r="O816" s="39"/>
      <c r="P816" s="39"/>
      <c r="Q816" s="39"/>
      <c r="R816" s="39"/>
      <c r="S816" s="39"/>
    </row>
    <row r="817" spans="1:31" outlineLevel="1" x14ac:dyDescent="0.2">
      <c r="A817" s="48" t="s">
        <v>851</v>
      </c>
      <c r="B817" s="48" t="s">
        <v>1844</v>
      </c>
      <c r="C817" s="48"/>
      <c r="D817" s="48"/>
      <c r="E817" s="48"/>
      <c r="F817" s="48"/>
      <c r="G817" s="48"/>
      <c r="H817" s="48"/>
      <c r="I817" s="48"/>
      <c r="J817" s="48"/>
      <c r="K817" s="48"/>
      <c r="L817" s="48"/>
      <c r="M817" s="48"/>
      <c r="N817" s="48"/>
      <c r="O817" s="48"/>
      <c r="P817" s="48"/>
      <c r="Q817" s="48"/>
      <c r="R817" s="48"/>
      <c r="S817" s="48"/>
    </row>
    <row r="818" spans="1:31" outlineLevel="1" x14ac:dyDescent="0.2">
      <c r="A818" s="39"/>
      <c r="B818" s="46" t="s">
        <v>853</v>
      </c>
      <c r="D818" s="37">
        <f t="shared" ref="D818:S818" si="727">D30-C30</f>
        <v>27.980000000000018</v>
      </c>
      <c r="E818" s="37">
        <f t="shared" si="727"/>
        <v>215.51999999999998</v>
      </c>
      <c r="F818" s="37">
        <f t="shared" si="727"/>
        <v>263.54000000000008</v>
      </c>
      <c r="G818" s="37">
        <f t="shared" si="727"/>
        <v>476.87000000000012</v>
      </c>
      <c r="H818" s="37">
        <f t="shared" si="727"/>
        <v>565.54999999999973</v>
      </c>
      <c r="I818" s="37">
        <f t="shared" si="727"/>
        <v>903.16000000000031</v>
      </c>
      <c r="J818" s="37">
        <f t="shared" si="727"/>
        <v>712.5</v>
      </c>
      <c r="K818" s="37">
        <f t="shared" si="727"/>
        <v>-1376.04</v>
      </c>
      <c r="L818" s="37">
        <f t="shared" si="727"/>
        <v>622.05999999999995</v>
      </c>
      <c r="M818" s="37">
        <f t="shared" si="727"/>
        <v>907.98999999999978</v>
      </c>
      <c r="N818" s="37">
        <f t="shared" si="727"/>
        <v>-1583.42</v>
      </c>
      <c r="O818" s="37">
        <f t="shared" si="727"/>
        <v>396.65000000000009</v>
      </c>
      <c r="P818" s="37">
        <f t="shared" si="727"/>
        <v>5199.6499999999996</v>
      </c>
      <c r="Q818" s="37">
        <f t="shared" si="727"/>
        <v>-295.17999999999938</v>
      </c>
      <c r="R818" s="37">
        <f t="shared" si="727"/>
        <v>-49.300000000000182</v>
      </c>
      <c r="S818" s="37">
        <f t="shared" si="727"/>
        <v>239.88000000000011</v>
      </c>
    </row>
    <row r="819" spans="1:31" outlineLevel="1" x14ac:dyDescent="0.2">
      <c r="A819" s="27"/>
      <c r="B819" s="46" t="s">
        <v>852</v>
      </c>
      <c r="D819" s="37">
        <f t="shared" ref="D819:S819" si="728">D753-C753</f>
        <v>39.849999999999966</v>
      </c>
      <c r="E819" s="37">
        <f t="shared" si="728"/>
        <v>169.74</v>
      </c>
      <c r="F819" s="37">
        <f t="shared" si="728"/>
        <v>101.96999999999997</v>
      </c>
      <c r="G819" s="37">
        <f t="shared" si="728"/>
        <v>132.21000000000004</v>
      </c>
      <c r="H819" s="37">
        <f t="shared" si="728"/>
        <v>94.440000000000055</v>
      </c>
      <c r="I819" s="37">
        <f t="shared" si="728"/>
        <v>96.329999999999927</v>
      </c>
      <c r="J819" s="37">
        <f t="shared" si="728"/>
        <v>126.87000000000012</v>
      </c>
      <c r="K819" s="37">
        <f t="shared" si="728"/>
        <v>97.8599999999999</v>
      </c>
      <c r="L819" s="37">
        <f t="shared" si="728"/>
        <v>109</v>
      </c>
      <c r="M819" s="37">
        <f t="shared" si="728"/>
        <v>214.26999999999998</v>
      </c>
      <c r="N819" s="37">
        <f t="shared" si="728"/>
        <v>242.11000000000013</v>
      </c>
      <c r="O819" s="37">
        <f t="shared" si="728"/>
        <v>248.38999999999987</v>
      </c>
      <c r="P819" s="37">
        <f t="shared" si="728"/>
        <v>4021.54</v>
      </c>
      <c r="Q819" s="37">
        <f t="shared" si="728"/>
        <v>-1891.37</v>
      </c>
      <c r="R819" s="37">
        <f t="shared" si="728"/>
        <v>884.38000000000011</v>
      </c>
      <c r="S819" s="37">
        <f t="shared" si="728"/>
        <v>941.13000000000011</v>
      </c>
    </row>
    <row r="820" spans="1:31" outlineLevel="1" x14ac:dyDescent="0.2">
      <c r="B820" s="46" t="s">
        <v>736</v>
      </c>
      <c r="D820" s="36">
        <f>D818/D819</f>
        <v>0.70213299874529589</v>
      </c>
      <c r="E820" s="36">
        <f t="shared" ref="E820:S820" si="729">E818/E819</f>
        <v>1.2697066101095791</v>
      </c>
      <c r="F820" s="36">
        <f t="shared" si="729"/>
        <v>2.584485633029324</v>
      </c>
      <c r="G820" s="36">
        <f t="shared" si="729"/>
        <v>3.6069132440813854</v>
      </c>
      <c r="H820" s="36">
        <f t="shared" si="729"/>
        <v>5.9884582803896587</v>
      </c>
      <c r="I820" s="36">
        <f t="shared" si="729"/>
        <v>9.3756877400602203</v>
      </c>
      <c r="J820" s="36">
        <f t="shared" si="729"/>
        <v>5.6159848663986702</v>
      </c>
      <c r="K820" s="36">
        <f t="shared" si="729"/>
        <v>-14.061312078479475</v>
      </c>
      <c r="L820" s="36">
        <f t="shared" si="729"/>
        <v>5.7069724770642196</v>
      </c>
      <c r="M820" s="36">
        <f t="shared" si="729"/>
        <v>4.2375974238110787</v>
      </c>
      <c r="N820" s="36">
        <f t="shared" si="729"/>
        <v>-6.540085085291806</v>
      </c>
      <c r="O820" s="36">
        <f t="shared" si="729"/>
        <v>1.5968839325254651</v>
      </c>
      <c r="P820" s="36">
        <f t="shared" si="729"/>
        <v>1.2929499644414826</v>
      </c>
      <c r="Q820" s="36">
        <f t="shared" si="729"/>
        <v>0.156066766417993</v>
      </c>
      <c r="R820" s="36">
        <f t="shared" si="729"/>
        <v>-5.5745267871277253E-2</v>
      </c>
      <c r="S820" s="36">
        <f t="shared" si="729"/>
        <v>0.25488508495106954</v>
      </c>
      <c r="Y820" s="413">
        <f>AVERAGE(D820:S820)</f>
        <v>1.3582239118989303</v>
      </c>
      <c r="Z820" s="413">
        <f>MEDIAN(D820:S820)</f>
        <v>1.4449169484834739</v>
      </c>
      <c r="AA820" s="413">
        <f>STDEV(D820:S820)</f>
        <v>5.4339475190166056</v>
      </c>
      <c r="AB820" s="413">
        <f>AA820/Y820</f>
        <v>4.0007744462541623</v>
      </c>
      <c r="AC820" s="413">
        <f>MAX(D820:S820)</f>
        <v>9.3756877400602203</v>
      </c>
      <c r="AD820" s="413">
        <f>MIN(D820:S820)</f>
        <v>-14.061312078479475</v>
      </c>
    </row>
    <row r="821" spans="1:31" outlineLevel="1" x14ac:dyDescent="0.2">
      <c r="A821" s="68"/>
      <c r="B821" s="46"/>
      <c r="C821" s="68"/>
      <c r="D821" s="36"/>
      <c r="E821" s="36"/>
      <c r="F821" s="36"/>
      <c r="G821" s="36"/>
      <c r="H821" s="36"/>
      <c r="I821" s="36"/>
      <c r="J821" s="36"/>
      <c r="K821" s="36"/>
      <c r="L821" s="36"/>
      <c r="M821" s="36"/>
      <c r="N821" s="36"/>
      <c r="O821" s="36"/>
      <c r="P821" s="36"/>
      <c r="Q821" s="36"/>
      <c r="R821" s="36"/>
      <c r="S821" s="36"/>
    </row>
    <row r="823" spans="1:31" s="38" customFormat="1" x14ac:dyDescent="0.2">
      <c r="A823" s="33" t="s">
        <v>1845</v>
      </c>
      <c r="B823" s="33"/>
      <c r="C823" s="33"/>
      <c r="D823" s="33"/>
      <c r="E823" s="33"/>
      <c r="F823" s="33"/>
      <c r="G823" s="33"/>
      <c r="H823" s="33"/>
      <c r="I823" s="33"/>
      <c r="J823" s="33"/>
      <c r="K823" s="33"/>
      <c r="L823" s="33"/>
      <c r="M823" s="33"/>
      <c r="N823" s="33"/>
      <c r="O823" s="33"/>
      <c r="P823" s="33"/>
      <c r="Q823" s="33"/>
      <c r="R823" s="33"/>
      <c r="S823" s="33"/>
      <c r="Y823" s="33"/>
      <c r="Z823" s="33"/>
      <c r="AA823" s="33"/>
      <c r="AB823" s="33"/>
      <c r="AC823" s="33"/>
      <c r="AD823" s="33"/>
      <c r="AE823" s="33"/>
    </row>
    <row r="824" spans="1:31" outlineLevel="1" x14ac:dyDescent="0.2"/>
    <row r="825" spans="1:31" s="48" customFormat="1" outlineLevel="1" x14ac:dyDescent="0.2">
      <c r="A825" s="48" t="s">
        <v>761</v>
      </c>
      <c r="V825" s="48" t="s">
        <v>1976</v>
      </c>
    </row>
    <row r="826" spans="1:31" outlineLevel="1" x14ac:dyDescent="0.2">
      <c r="A826" s="39"/>
      <c r="B826" s="39" t="s">
        <v>854</v>
      </c>
      <c r="C826" s="62">
        <f t="shared" ref="C826:S826" si="730">C827+C828+C829</f>
        <v>107.31</v>
      </c>
      <c r="D826" s="62">
        <f t="shared" si="730"/>
        <v>164.29000000000002</v>
      </c>
      <c r="E826" s="62">
        <f t="shared" si="730"/>
        <v>634.67999999999995</v>
      </c>
      <c r="F826" s="62">
        <f t="shared" si="730"/>
        <v>1875.27</v>
      </c>
      <c r="G826" s="62">
        <f t="shared" si="730"/>
        <v>2010.6</v>
      </c>
      <c r="H826" s="62">
        <f t="shared" si="730"/>
        <v>2260.17</v>
      </c>
      <c r="I826" s="62">
        <f t="shared" si="730"/>
        <v>2915.99</v>
      </c>
      <c r="J826" s="62">
        <f t="shared" si="730"/>
        <v>3960.0600000000004</v>
      </c>
      <c r="K826" s="62">
        <f t="shared" si="730"/>
        <v>4140.5600000000004</v>
      </c>
      <c r="L826" s="62">
        <f t="shared" si="730"/>
        <v>4852.33</v>
      </c>
      <c r="M826" s="62">
        <f t="shared" si="730"/>
        <v>5765.49</v>
      </c>
      <c r="N826" s="62">
        <f t="shared" si="730"/>
        <v>4748.66</v>
      </c>
      <c r="O826" s="62">
        <f t="shared" si="730"/>
        <v>7157.2099999999991</v>
      </c>
      <c r="P826" s="62">
        <f t="shared" si="730"/>
        <v>26292.62</v>
      </c>
      <c r="Q826" s="62">
        <f t="shared" si="730"/>
        <v>22540.800000000003</v>
      </c>
      <c r="R826" s="62">
        <f t="shared" si="730"/>
        <v>19503.579999999998</v>
      </c>
      <c r="S826" s="62">
        <f t="shared" si="730"/>
        <v>18510.53</v>
      </c>
    </row>
    <row r="827" spans="1:31" outlineLevel="1" x14ac:dyDescent="0.2">
      <c r="B827" s="69" t="s">
        <v>855</v>
      </c>
      <c r="C827" s="37">
        <f>'Ace-SBS'!B336</f>
        <v>82.53</v>
      </c>
      <c r="D827" s="37">
        <f>'Ace-SBS'!C336</f>
        <v>85.61</v>
      </c>
      <c r="E827" s="37">
        <f>'Ace-SBS'!D336</f>
        <v>536.92999999999995</v>
      </c>
      <c r="F827" s="37">
        <f>'Ace-SBS'!E336</f>
        <v>549.04</v>
      </c>
      <c r="G827" s="37">
        <f>'Ace-SBS'!F336</f>
        <v>769.57</v>
      </c>
      <c r="H827" s="37">
        <f>'Ace-SBS'!G336</f>
        <v>1039.49</v>
      </c>
      <c r="I827" s="37">
        <f>'Ace-SBS'!H336</f>
        <v>1846.62</v>
      </c>
      <c r="J827" s="37">
        <f>'Ace-SBS'!I336</f>
        <v>1990.74</v>
      </c>
      <c r="K827" s="37">
        <f>'Ace-SBS'!J336</f>
        <v>2414.42</v>
      </c>
      <c r="L827" s="37">
        <f>'Ace-SBS'!K336</f>
        <v>1778.59</v>
      </c>
      <c r="M827" s="37">
        <f>'Ace-SBS'!L336</f>
        <v>3592.8</v>
      </c>
      <c r="N827" s="37">
        <f>'Ace-SBS'!M336</f>
        <v>3376.49</v>
      </c>
      <c r="O827" s="37">
        <f>'Ace-SBS'!N336</f>
        <v>6155.73</v>
      </c>
      <c r="P827" s="37">
        <f>'Ace-SBS'!O336</f>
        <v>25782.23</v>
      </c>
      <c r="Q827" s="37">
        <f>'Ace-SBS'!P336</f>
        <v>22298.13</v>
      </c>
      <c r="R827" s="37">
        <f>'Ace-SBS'!Q336</f>
        <v>19293.29</v>
      </c>
      <c r="S827" s="37">
        <f>'Ace-SBS'!R336</f>
        <v>18310.5</v>
      </c>
    </row>
    <row r="828" spans="1:31" outlineLevel="1" x14ac:dyDescent="0.2">
      <c r="B828" s="69" t="s">
        <v>856</v>
      </c>
      <c r="C828" s="37">
        <f>'Ace-SBS'!B397</f>
        <v>0</v>
      </c>
      <c r="D828" s="37">
        <f>'Ace-SBS'!C397</f>
        <v>0</v>
      </c>
      <c r="E828" s="37">
        <f>'Ace-SBS'!D397</f>
        <v>22</v>
      </c>
      <c r="F828" s="37">
        <f>'Ace-SBS'!E397</f>
        <v>436.2</v>
      </c>
      <c r="G828" s="37">
        <f>'Ace-SBS'!F397</f>
        <v>10.050000000000001</v>
      </c>
      <c r="H828" s="37">
        <f>'Ace-SBS'!G397</f>
        <v>18</v>
      </c>
      <c r="I828" s="37">
        <f>'Ace-SBS'!H397</f>
        <v>96.5</v>
      </c>
      <c r="J828" s="37">
        <f>'Ace-SBS'!I397</f>
        <v>703.85</v>
      </c>
      <c r="K828" s="37">
        <f>'Ace-SBS'!J397</f>
        <v>1637.27</v>
      </c>
      <c r="L828" s="37">
        <f>'Ace-SBS'!K397</f>
        <v>1822.83</v>
      </c>
      <c r="M828" s="37">
        <f>'Ace-SBS'!L397</f>
        <v>844.9799999999999</v>
      </c>
      <c r="N828" s="37">
        <f>'Ace-SBS'!M397</f>
        <v>941.05</v>
      </c>
      <c r="O828" s="37">
        <f>'Ace-SBS'!N397</f>
        <v>860</v>
      </c>
      <c r="P828" s="37">
        <f>'Ace-SBS'!O397</f>
        <v>93.93</v>
      </c>
      <c r="Q828" s="37">
        <f>'Ace-SBS'!P397</f>
        <v>73.56</v>
      </c>
      <c r="R828" s="37">
        <f>'Ace-SBS'!Q397</f>
        <v>40.01</v>
      </c>
      <c r="S828" s="37">
        <f>'Ace-SBS'!R397</f>
        <v>44.76</v>
      </c>
    </row>
    <row r="829" spans="1:31" outlineLevel="1" x14ac:dyDescent="0.2">
      <c r="B829" s="69" t="s">
        <v>359</v>
      </c>
      <c r="C829" s="37">
        <f>'Ace-SBS'!B445</f>
        <v>24.78</v>
      </c>
      <c r="D829" s="37">
        <f>'Ace-SBS'!C445</f>
        <v>78.680000000000007</v>
      </c>
      <c r="E829" s="37">
        <f>'Ace-SBS'!D445</f>
        <v>75.75</v>
      </c>
      <c r="F829" s="37">
        <f>'Ace-SBS'!E445</f>
        <v>890.03</v>
      </c>
      <c r="G829" s="37">
        <f>'Ace-SBS'!F445</f>
        <v>1230.98</v>
      </c>
      <c r="H829" s="37">
        <f>'Ace-SBS'!G445</f>
        <v>1202.68</v>
      </c>
      <c r="I829" s="37">
        <f>'Ace-SBS'!H445</f>
        <v>972.87</v>
      </c>
      <c r="J829" s="37">
        <f>'Ace-SBS'!I445</f>
        <v>1265.47</v>
      </c>
      <c r="K829" s="37">
        <f>'Ace-SBS'!J445</f>
        <v>88.87</v>
      </c>
      <c r="L829" s="37">
        <f>'Ace-SBS'!K445</f>
        <v>1250.9100000000001</v>
      </c>
      <c r="M829" s="37">
        <f>'Ace-SBS'!L445</f>
        <v>1327.71</v>
      </c>
      <c r="N829" s="37">
        <f>'Ace-SBS'!M445</f>
        <v>431.12</v>
      </c>
      <c r="O829" s="37">
        <f>'Ace-SBS'!N445</f>
        <v>141.47999999999999</v>
      </c>
      <c r="P829" s="37">
        <f>'Ace-SBS'!O445</f>
        <v>416.46000000000004</v>
      </c>
      <c r="Q829" s="37">
        <f>'Ace-SBS'!P445</f>
        <v>169.11</v>
      </c>
      <c r="R829" s="37">
        <f>'Ace-SBS'!Q445</f>
        <v>170.28</v>
      </c>
      <c r="S829" s="37">
        <f>'Ace-SBS'!R445</f>
        <v>155.27000000000001</v>
      </c>
    </row>
    <row r="830" spans="1:31" outlineLevel="1" x14ac:dyDescent="0.2"/>
    <row r="831" spans="1:31" outlineLevel="1" x14ac:dyDescent="0.2">
      <c r="B831" s="27" t="s">
        <v>854</v>
      </c>
    </row>
    <row r="832" spans="1:31" outlineLevel="1" x14ac:dyDescent="0.2">
      <c r="B832" s="69" t="s">
        <v>855</v>
      </c>
      <c r="C832" s="34">
        <f t="shared" ref="C832:S832" si="731">C827/C$826</f>
        <v>0.7690802348336595</v>
      </c>
      <c r="D832" s="34">
        <f t="shared" si="731"/>
        <v>0.52109075415423933</v>
      </c>
      <c r="E832" s="34">
        <f t="shared" si="731"/>
        <v>0.84598537845843569</v>
      </c>
      <c r="F832" s="34">
        <f t="shared" si="731"/>
        <v>0.29277917313240226</v>
      </c>
      <c r="G832" s="34">
        <f t="shared" si="731"/>
        <v>0.38275639112702681</v>
      </c>
      <c r="H832" s="34">
        <f t="shared" si="731"/>
        <v>0.45991673192724442</v>
      </c>
      <c r="I832" s="34">
        <f t="shared" si="731"/>
        <v>0.63327377665904205</v>
      </c>
      <c r="J832" s="34">
        <f t="shared" si="731"/>
        <v>0.50270450447720483</v>
      </c>
      <c r="K832" s="34">
        <f t="shared" si="731"/>
        <v>0.58311436134242711</v>
      </c>
      <c r="L832" s="34">
        <f t="shared" si="731"/>
        <v>0.3665434955990215</v>
      </c>
      <c r="M832" s="34">
        <f t="shared" si="731"/>
        <v>0.62315605438566368</v>
      </c>
      <c r="N832" s="34">
        <f t="shared" si="731"/>
        <v>0.71104058829227612</v>
      </c>
      <c r="O832" s="34">
        <f t="shared" si="731"/>
        <v>0.86007396736996689</v>
      </c>
      <c r="P832" s="34">
        <f t="shared" si="731"/>
        <v>0.98058808897705896</v>
      </c>
      <c r="Q832" s="34">
        <f t="shared" si="731"/>
        <v>0.98923418867120949</v>
      </c>
      <c r="R832" s="34">
        <f t="shared" si="731"/>
        <v>0.98921787692310859</v>
      </c>
      <c r="S832" s="34">
        <f t="shared" si="731"/>
        <v>0.98919371838623749</v>
      </c>
    </row>
    <row r="833" spans="1:30" outlineLevel="1" x14ac:dyDescent="0.2">
      <c r="B833" s="69" t="s">
        <v>856</v>
      </c>
      <c r="C833" s="34">
        <f t="shared" ref="C833:S833" si="732">C828/C$826</f>
        <v>0</v>
      </c>
      <c r="D833" s="34">
        <f t="shared" si="732"/>
        <v>0</v>
      </c>
      <c r="E833" s="34">
        <f t="shared" si="732"/>
        <v>3.4663137329047709E-2</v>
      </c>
      <c r="F833" s="34">
        <f t="shared" si="732"/>
        <v>0.23260650466332847</v>
      </c>
      <c r="G833" s="34">
        <f t="shared" si="732"/>
        <v>4.9985079080871386E-3</v>
      </c>
      <c r="H833" s="34">
        <f t="shared" si="732"/>
        <v>7.9640027077609206E-3</v>
      </c>
      <c r="I833" s="34">
        <f t="shared" si="732"/>
        <v>3.3093391952647301E-2</v>
      </c>
      <c r="J833" s="34">
        <f t="shared" si="732"/>
        <v>0.17773720600192924</v>
      </c>
      <c r="K833" s="34">
        <f t="shared" si="732"/>
        <v>0.39542235832834199</v>
      </c>
      <c r="L833" s="34">
        <f t="shared" si="732"/>
        <v>0.37566076503452978</v>
      </c>
      <c r="M833" s="34">
        <f t="shared" si="732"/>
        <v>0.14655822835526555</v>
      </c>
      <c r="N833" s="34">
        <f t="shared" si="732"/>
        <v>0.19817169475178262</v>
      </c>
      <c r="O833" s="34">
        <f t="shared" si="732"/>
        <v>0.12015855340279244</v>
      </c>
      <c r="P833" s="34">
        <f t="shared" si="732"/>
        <v>3.5724853590094869E-3</v>
      </c>
      <c r="Q833" s="34">
        <f t="shared" si="732"/>
        <v>3.2634156729131171E-3</v>
      </c>
      <c r="R833" s="34">
        <f t="shared" si="732"/>
        <v>2.0514182524439106E-3</v>
      </c>
      <c r="S833" s="34">
        <f t="shared" si="732"/>
        <v>2.4180831126931535E-3</v>
      </c>
    </row>
    <row r="834" spans="1:30" outlineLevel="1" x14ac:dyDescent="0.2">
      <c r="B834" s="69" t="s">
        <v>359</v>
      </c>
      <c r="C834" s="34">
        <f t="shared" ref="C834:S834" si="733">C829/C$826</f>
        <v>0.23091976516634052</v>
      </c>
      <c r="D834" s="34">
        <f t="shared" si="733"/>
        <v>0.4789092458457605</v>
      </c>
      <c r="E834" s="34">
        <f t="shared" si="733"/>
        <v>0.11935148421251655</v>
      </c>
      <c r="F834" s="34">
        <f t="shared" si="733"/>
        <v>0.47461432220426925</v>
      </c>
      <c r="G834" s="34">
        <f t="shared" si="733"/>
        <v>0.61224510096488616</v>
      </c>
      <c r="H834" s="34">
        <f t="shared" si="733"/>
        <v>0.53211926536499465</v>
      </c>
      <c r="I834" s="34">
        <f t="shared" si="733"/>
        <v>0.33363283138831068</v>
      </c>
      <c r="J834" s="34">
        <f t="shared" si="733"/>
        <v>0.31955828952086585</v>
      </c>
      <c r="K834" s="34">
        <f t="shared" si="733"/>
        <v>2.1463280329230828E-2</v>
      </c>
      <c r="L834" s="34">
        <f t="shared" si="733"/>
        <v>0.25779573936644873</v>
      </c>
      <c r="M834" s="34">
        <f t="shared" si="733"/>
        <v>0.23028571725907079</v>
      </c>
      <c r="N834" s="34">
        <f t="shared" si="733"/>
        <v>9.0787716955941261E-2</v>
      </c>
      <c r="O834" s="34">
        <f t="shared" si="733"/>
        <v>1.9767479227240783E-2</v>
      </c>
      <c r="P834" s="34">
        <f t="shared" si="733"/>
        <v>1.5839425663931553E-2</v>
      </c>
      <c r="Q834" s="34">
        <f t="shared" si="733"/>
        <v>7.5023956558773423E-3</v>
      </c>
      <c r="R834" s="34">
        <f t="shared" si="733"/>
        <v>8.7307048244476149E-3</v>
      </c>
      <c r="S834" s="34">
        <f t="shared" si="733"/>
        <v>8.3881985010693921E-3</v>
      </c>
    </row>
    <row r="835" spans="1:30" outlineLevel="1" x14ac:dyDescent="0.2">
      <c r="A835" s="305"/>
      <c r="B835" s="69"/>
      <c r="C835" s="34"/>
      <c r="D835" s="34"/>
      <c r="E835" s="34"/>
      <c r="F835" s="34"/>
      <c r="G835" s="34"/>
      <c r="H835" s="34"/>
      <c r="I835" s="34"/>
      <c r="J835" s="34"/>
      <c r="K835" s="34"/>
      <c r="L835" s="34"/>
      <c r="M835" s="34"/>
      <c r="N835" s="34"/>
      <c r="O835" s="34"/>
      <c r="P835" s="34"/>
      <c r="Q835" s="34"/>
      <c r="R835" s="34"/>
      <c r="S835" s="34"/>
    </row>
    <row r="836" spans="1:30" outlineLevel="1" x14ac:dyDescent="0.2">
      <c r="A836" s="350"/>
      <c r="B836" s="27" t="s">
        <v>272</v>
      </c>
      <c r="C836" s="377">
        <f t="shared" ref="C836:R836" si="734">C837+C838-C827</f>
        <v>0</v>
      </c>
      <c r="D836" s="377">
        <f t="shared" si="734"/>
        <v>0</v>
      </c>
      <c r="E836" s="377">
        <f t="shared" si="734"/>
        <v>22.000000000000114</v>
      </c>
      <c r="F836" s="377">
        <f t="shared" si="734"/>
        <v>436.20000000000005</v>
      </c>
      <c r="G836" s="377">
        <f t="shared" si="734"/>
        <v>10.049999999999955</v>
      </c>
      <c r="H836" s="377">
        <f t="shared" si="734"/>
        <v>18</v>
      </c>
      <c r="I836" s="377">
        <f t="shared" si="734"/>
        <v>96.5</v>
      </c>
      <c r="J836" s="377">
        <f t="shared" si="734"/>
        <v>703.84999999999968</v>
      </c>
      <c r="K836" s="377">
        <f t="shared" si="734"/>
        <v>1637.2699999999995</v>
      </c>
      <c r="L836" s="377">
        <f t="shared" si="734"/>
        <v>0</v>
      </c>
      <c r="M836" s="377">
        <f t="shared" si="734"/>
        <v>0</v>
      </c>
      <c r="N836" s="377">
        <f t="shared" si="734"/>
        <v>0</v>
      </c>
      <c r="O836" s="377">
        <f t="shared" si="734"/>
        <v>0</v>
      </c>
      <c r="P836" s="377">
        <f t="shared" si="734"/>
        <v>834.61000000000058</v>
      </c>
      <c r="Q836" s="377">
        <f t="shared" si="734"/>
        <v>834.61000000000058</v>
      </c>
      <c r="R836" s="377">
        <f t="shared" si="734"/>
        <v>810.70999999999913</v>
      </c>
      <c r="S836" s="377">
        <f>S837+S838-S827</f>
        <v>754.5</v>
      </c>
    </row>
    <row r="837" spans="1:30" outlineLevel="1" x14ac:dyDescent="0.2">
      <c r="A837" s="350"/>
      <c r="B837" s="69" t="s">
        <v>1974</v>
      </c>
      <c r="C837" s="37">
        <f>'Ace-SBS'!B366</f>
        <v>30.39</v>
      </c>
      <c r="D837" s="37">
        <f>'Ace-SBS'!C366</f>
        <v>30.39</v>
      </c>
      <c r="E837" s="37">
        <f>'Ace-SBS'!D366</f>
        <v>175.38</v>
      </c>
      <c r="F837" s="37">
        <f>'Ace-SBS'!E366</f>
        <v>34.61</v>
      </c>
      <c r="G837" s="37">
        <f>'Ace-SBS'!F366</f>
        <v>34.61</v>
      </c>
      <c r="H837" s="37">
        <f>'Ace-SBS'!G366</f>
        <v>34.61</v>
      </c>
      <c r="I837" s="37">
        <f>'Ace-SBS'!H366</f>
        <v>34.61</v>
      </c>
      <c r="J837" s="37">
        <f>'Ace-SBS'!I366</f>
        <v>80.39</v>
      </c>
      <c r="K837" s="37">
        <f>'Ace-SBS'!J366</f>
        <v>320.72000000000003</v>
      </c>
      <c r="L837" s="37">
        <f>'Ace-SBS'!K366</f>
        <v>67.64</v>
      </c>
      <c r="M837" s="37">
        <f>'Ace-SBS'!L366</f>
        <v>61.73</v>
      </c>
      <c r="N837" s="37">
        <f>'Ace-SBS'!M366</f>
        <v>61.73</v>
      </c>
      <c r="O837" s="37">
        <f>'Ace-SBS'!N366</f>
        <v>61.73</v>
      </c>
      <c r="P837" s="37">
        <f>'Ace-SBS'!O366</f>
        <v>246.35</v>
      </c>
      <c r="Q837" s="37">
        <f>'Ace-SBS'!P366</f>
        <v>257.58</v>
      </c>
      <c r="R837" s="37">
        <f>'Ace-SBS'!Q366</f>
        <v>312.87</v>
      </c>
      <c r="S837" s="37">
        <f>'Ace-SBS'!R366</f>
        <v>379.02</v>
      </c>
    </row>
    <row r="838" spans="1:30" outlineLevel="1" x14ac:dyDescent="0.2">
      <c r="A838" s="350"/>
      <c r="B838" s="69" t="s">
        <v>1975</v>
      </c>
      <c r="C838" s="37">
        <f>'Ace-SBS'!B367</f>
        <v>52.14</v>
      </c>
      <c r="D838" s="37">
        <f>'Ace-SBS'!C367</f>
        <v>55.22</v>
      </c>
      <c r="E838" s="37">
        <f>'Ace-SBS'!D367</f>
        <v>383.55</v>
      </c>
      <c r="F838" s="37">
        <f>'Ace-SBS'!E367</f>
        <v>950.63</v>
      </c>
      <c r="G838" s="37">
        <f>'Ace-SBS'!F367</f>
        <v>745.01</v>
      </c>
      <c r="H838" s="37">
        <f>'Ace-SBS'!G367</f>
        <v>1022.88</v>
      </c>
      <c r="I838" s="37">
        <f>'Ace-SBS'!H367</f>
        <v>1908.51</v>
      </c>
      <c r="J838" s="37">
        <f>'Ace-SBS'!I367</f>
        <v>2614.1999999999998</v>
      </c>
      <c r="K838" s="37">
        <f>'Ace-SBS'!J367</f>
        <v>3730.97</v>
      </c>
      <c r="L838" s="37">
        <f>'Ace-SBS'!K367</f>
        <v>1710.95</v>
      </c>
      <c r="M838" s="37">
        <f>'Ace-SBS'!L367</f>
        <v>3531.07</v>
      </c>
      <c r="N838" s="37">
        <f>'Ace-SBS'!M367</f>
        <v>3314.76</v>
      </c>
      <c r="O838" s="37">
        <f>'Ace-SBS'!N367</f>
        <v>6094</v>
      </c>
      <c r="P838" s="37">
        <f>'Ace-SBS'!O367</f>
        <v>26370.49</v>
      </c>
      <c r="Q838" s="37">
        <f>'Ace-SBS'!P367</f>
        <v>22875.16</v>
      </c>
      <c r="R838" s="37">
        <f>'Ace-SBS'!Q367</f>
        <v>19791.13</v>
      </c>
      <c r="S838" s="37">
        <f>'Ace-SBS'!R367</f>
        <v>18685.98</v>
      </c>
    </row>
    <row r="839" spans="1:30" outlineLevel="1" x14ac:dyDescent="0.2">
      <c r="A839" s="350"/>
      <c r="B839" s="69"/>
      <c r="C839" s="34"/>
      <c r="D839" s="34"/>
      <c r="E839" s="34"/>
      <c r="F839" s="34"/>
      <c r="G839" s="34"/>
      <c r="H839" s="34"/>
      <c r="I839" s="34"/>
      <c r="J839" s="34"/>
      <c r="K839" s="34"/>
      <c r="L839" s="34"/>
      <c r="M839" s="34"/>
      <c r="N839" s="34"/>
      <c r="O839" s="34"/>
      <c r="P839" s="34"/>
      <c r="Q839" s="34"/>
      <c r="R839" s="34"/>
      <c r="S839" s="34"/>
    </row>
    <row r="840" spans="1:30" outlineLevel="1" x14ac:dyDescent="0.2">
      <c r="A840" s="350"/>
      <c r="B840" s="69"/>
      <c r="C840" s="34"/>
      <c r="D840" s="34"/>
      <c r="E840" s="34"/>
      <c r="F840" s="34"/>
      <c r="G840" s="34"/>
      <c r="H840" s="34"/>
      <c r="I840" s="34"/>
      <c r="J840" s="34"/>
      <c r="K840" s="34"/>
      <c r="L840" s="34"/>
      <c r="M840" s="34"/>
      <c r="N840" s="34"/>
      <c r="O840" s="34"/>
      <c r="P840" s="34"/>
      <c r="Q840" s="34"/>
      <c r="R840" s="34"/>
      <c r="S840" s="34"/>
    </row>
    <row r="841" spans="1:30" outlineLevel="1" x14ac:dyDescent="0.2">
      <c r="A841" s="305"/>
      <c r="B841" s="69" t="s">
        <v>896</v>
      </c>
      <c r="C841" s="309">
        <f>'Ace-SBS'!B348+'Ace-SBS'!B360</f>
        <v>74.39</v>
      </c>
      <c r="D841" s="309">
        <f>'Ace-SBS'!C348+'Ace-SBS'!C360</f>
        <v>0</v>
      </c>
      <c r="E841" s="309">
        <f>'Ace-SBS'!D348+'Ace-SBS'!D360</f>
        <v>149.84</v>
      </c>
      <c r="F841" s="309">
        <f>'Ace-SBS'!E348+'Ace-SBS'!E360</f>
        <v>116.66</v>
      </c>
      <c r="G841" s="309">
        <f>'Ace-SBS'!F348+'Ace-SBS'!F360</f>
        <v>155.68</v>
      </c>
      <c r="H841" s="309">
        <f>'Ace-SBS'!G348+'Ace-SBS'!G360</f>
        <v>440.09</v>
      </c>
      <c r="I841" s="309">
        <f>'Ace-SBS'!H348+'Ace-SBS'!H360</f>
        <v>741.56</v>
      </c>
      <c r="J841" s="309">
        <f>'Ace-SBS'!I348+'Ace-SBS'!I360</f>
        <v>944.93</v>
      </c>
      <c r="K841" s="309">
        <f>'Ace-SBS'!J348+'Ace-SBS'!J360</f>
        <v>724.49</v>
      </c>
      <c r="L841" s="309">
        <f>'Ace-SBS'!K348+'Ace-SBS'!K360</f>
        <v>738.27</v>
      </c>
      <c r="M841" s="309">
        <f>'Ace-SBS'!L348+'Ace-SBS'!L360</f>
        <v>2097.81</v>
      </c>
      <c r="N841" s="309">
        <f>'Ace-SBS'!M348+'Ace-SBS'!M360</f>
        <v>0</v>
      </c>
      <c r="O841" s="309">
        <f>'Ace-SBS'!N348+'Ace-SBS'!N360</f>
        <v>0</v>
      </c>
      <c r="P841" s="309">
        <f>'Ace-SBS'!O348+'Ace-SBS'!O360</f>
        <v>248.47</v>
      </c>
      <c r="Q841" s="309">
        <f>'Ace-SBS'!P348+'Ace-SBS'!P360</f>
        <v>248.47</v>
      </c>
      <c r="R841" s="309">
        <f>'Ace-SBS'!Q348+'Ace-SBS'!Q360</f>
        <v>246.35</v>
      </c>
      <c r="S841" s="309">
        <f>'Ace-SBS'!R348+'Ace-SBS'!R360</f>
        <v>0</v>
      </c>
    </row>
    <row r="842" spans="1:30" outlineLevel="1" x14ac:dyDescent="0.2">
      <c r="A842" s="305"/>
      <c r="B842" s="69" t="s">
        <v>1828</v>
      </c>
      <c r="C842" s="310">
        <f t="shared" ref="C842:S842" si="735">C826-C841</f>
        <v>32.92</v>
      </c>
      <c r="D842" s="310">
        <f t="shared" si="735"/>
        <v>164.29000000000002</v>
      </c>
      <c r="E842" s="310">
        <f t="shared" si="735"/>
        <v>484.83999999999992</v>
      </c>
      <c r="F842" s="310">
        <f t="shared" si="735"/>
        <v>1758.61</v>
      </c>
      <c r="G842" s="310">
        <f t="shared" si="735"/>
        <v>1854.9199999999998</v>
      </c>
      <c r="H842" s="310">
        <f t="shared" si="735"/>
        <v>1820.0800000000002</v>
      </c>
      <c r="I842" s="310">
        <f t="shared" si="735"/>
        <v>2174.4299999999998</v>
      </c>
      <c r="J842" s="310">
        <f t="shared" si="735"/>
        <v>3015.1300000000006</v>
      </c>
      <c r="K842" s="310">
        <f t="shared" si="735"/>
        <v>3416.0700000000006</v>
      </c>
      <c r="L842" s="310">
        <f t="shared" si="735"/>
        <v>4114.0599999999995</v>
      </c>
      <c r="M842" s="310">
        <f t="shared" si="735"/>
        <v>3667.68</v>
      </c>
      <c r="N842" s="310">
        <f t="shared" si="735"/>
        <v>4748.66</v>
      </c>
      <c r="O842" s="310">
        <f t="shared" si="735"/>
        <v>7157.2099999999991</v>
      </c>
      <c r="P842" s="310">
        <f t="shared" si="735"/>
        <v>26044.149999999998</v>
      </c>
      <c r="Q842" s="310">
        <f t="shared" si="735"/>
        <v>22292.33</v>
      </c>
      <c r="R842" s="310">
        <f t="shared" si="735"/>
        <v>19257.23</v>
      </c>
      <c r="S842" s="310">
        <f t="shared" si="735"/>
        <v>18510.53</v>
      </c>
    </row>
    <row r="843" spans="1:30" outlineLevel="1" x14ac:dyDescent="0.2"/>
    <row r="844" spans="1:30" s="48" customFormat="1" outlineLevel="1" x14ac:dyDescent="0.2">
      <c r="A844" s="48" t="s">
        <v>1842</v>
      </c>
    </row>
    <row r="845" spans="1:30" outlineLevel="1" x14ac:dyDescent="0.2">
      <c r="A845" s="39"/>
      <c r="B845" s="46" t="str">
        <f>B$48</f>
        <v>Total Assets</v>
      </c>
      <c r="C845" s="53">
        <f t="shared" ref="C845:S845" si="736">C$48</f>
        <v>654.23</v>
      </c>
      <c r="D845" s="53">
        <f t="shared" si="736"/>
        <v>871.26</v>
      </c>
      <c r="E845" s="53">
        <f t="shared" si="736"/>
        <v>1432.82</v>
      </c>
      <c r="F845" s="53">
        <f t="shared" si="736"/>
        <v>3226.86</v>
      </c>
      <c r="G845" s="53">
        <f t="shared" si="736"/>
        <v>3604.04</v>
      </c>
      <c r="H845" s="53">
        <f t="shared" si="736"/>
        <v>4141.32</v>
      </c>
      <c r="I845" s="53">
        <f t="shared" si="736"/>
        <v>5458.79</v>
      </c>
      <c r="J845" s="53">
        <f t="shared" si="736"/>
        <v>6281.95</v>
      </c>
      <c r="K845" s="53">
        <f t="shared" si="736"/>
        <v>6591.72</v>
      </c>
      <c r="L845" s="53">
        <f t="shared" si="736"/>
        <v>7731.47</v>
      </c>
      <c r="M845" s="53">
        <f t="shared" si="736"/>
        <v>9277.77</v>
      </c>
      <c r="N845" s="53">
        <f t="shared" si="736"/>
        <v>9506.56</v>
      </c>
      <c r="O845" s="53">
        <f t="shared" si="736"/>
        <v>14624.47</v>
      </c>
      <c r="P845" s="53">
        <f t="shared" si="736"/>
        <v>38535</v>
      </c>
      <c r="Q845" s="53">
        <f t="shared" si="736"/>
        <v>34604.21</v>
      </c>
      <c r="R845" s="53">
        <f t="shared" si="736"/>
        <v>34209.660000000003</v>
      </c>
      <c r="S845" s="53">
        <f t="shared" si="736"/>
        <v>34262.269999999997</v>
      </c>
    </row>
    <row r="846" spans="1:30" outlineLevel="1" x14ac:dyDescent="0.2">
      <c r="A846" s="39"/>
      <c r="B846" s="46" t="str">
        <f t="shared" ref="B846:S846" si="737">B826</f>
        <v>Total</v>
      </c>
      <c r="C846" s="53">
        <f t="shared" si="737"/>
        <v>107.31</v>
      </c>
      <c r="D846" s="53">
        <f t="shared" si="737"/>
        <v>164.29000000000002</v>
      </c>
      <c r="E846" s="53">
        <f t="shared" si="737"/>
        <v>634.67999999999995</v>
      </c>
      <c r="F846" s="53">
        <f t="shared" si="737"/>
        <v>1875.27</v>
      </c>
      <c r="G846" s="53">
        <f t="shared" si="737"/>
        <v>2010.6</v>
      </c>
      <c r="H846" s="53">
        <f t="shared" si="737"/>
        <v>2260.17</v>
      </c>
      <c r="I846" s="53">
        <f t="shared" si="737"/>
        <v>2915.99</v>
      </c>
      <c r="J846" s="53">
        <f t="shared" si="737"/>
        <v>3960.0600000000004</v>
      </c>
      <c r="K846" s="53">
        <f t="shared" si="737"/>
        <v>4140.5600000000004</v>
      </c>
      <c r="L846" s="53">
        <f t="shared" si="737"/>
        <v>4852.33</v>
      </c>
      <c r="M846" s="53">
        <f t="shared" si="737"/>
        <v>5765.49</v>
      </c>
      <c r="N846" s="53">
        <f t="shared" si="737"/>
        <v>4748.66</v>
      </c>
      <c r="O846" s="53">
        <f t="shared" si="737"/>
        <v>7157.2099999999991</v>
      </c>
      <c r="P846" s="53">
        <f t="shared" si="737"/>
        <v>26292.62</v>
      </c>
      <c r="Q846" s="53">
        <f t="shared" si="737"/>
        <v>22540.800000000003</v>
      </c>
      <c r="R846" s="53">
        <f t="shared" si="737"/>
        <v>19503.579999999998</v>
      </c>
      <c r="S846" s="53">
        <f t="shared" si="737"/>
        <v>18510.53</v>
      </c>
    </row>
    <row r="847" spans="1:30" outlineLevel="1" x14ac:dyDescent="0.2">
      <c r="A847" s="39"/>
      <c r="B847" s="46" t="s">
        <v>1904</v>
      </c>
      <c r="C847" s="34">
        <f>C846/C845</f>
        <v>0.16402488421503142</v>
      </c>
      <c r="D847" s="34">
        <f t="shared" ref="D847:S847" si="738">D846/D845</f>
        <v>0.18856598489543883</v>
      </c>
      <c r="E847" s="34">
        <f t="shared" si="738"/>
        <v>0.44295864100166105</v>
      </c>
      <c r="F847" s="34">
        <f t="shared" si="738"/>
        <v>0.58114389840278158</v>
      </c>
      <c r="G847" s="34">
        <f t="shared" si="738"/>
        <v>0.55787394146568847</v>
      </c>
      <c r="H847" s="34">
        <f t="shared" si="738"/>
        <v>0.54576077192779116</v>
      </c>
      <c r="I847" s="34">
        <f t="shared" si="738"/>
        <v>0.53418248366396215</v>
      </c>
      <c r="J847" s="34">
        <f t="shared" si="738"/>
        <v>0.63038706134241762</v>
      </c>
      <c r="K847" s="34">
        <f t="shared" si="738"/>
        <v>0.62814561298113392</v>
      </c>
      <c r="L847" s="34">
        <f t="shared" si="738"/>
        <v>0.62760768650722309</v>
      </c>
      <c r="M847" s="34">
        <f t="shared" si="738"/>
        <v>0.6214305808400078</v>
      </c>
      <c r="N847" s="34">
        <f t="shared" si="738"/>
        <v>0.49951401979264848</v>
      </c>
      <c r="O847" s="34">
        <f t="shared" si="738"/>
        <v>0.48939961584932645</v>
      </c>
      <c r="P847" s="34">
        <f t="shared" si="738"/>
        <v>0.68230491760736989</v>
      </c>
      <c r="Q847" s="34">
        <f t="shared" si="738"/>
        <v>0.65138894949487369</v>
      </c>
      <c r="R847" s="34">
        <f t="shared" si="738"/>
        <v>0.57011908332324834</v>
      </c>
      <c r="S847" s="34">
        <f t="shared" si="738"/>
        <v>0.54025988353953203</v>
      </c>
      <c r="Y847" s="43">
        <f t="shared" ref="Y847:Y848" si="739">AVERAGE(D847:S847)</f>
        <v>0.54944019578969405</v>
      </c>
      <c r="Z847" s="43">
        <f t="shared" ref="Z847:Z848" si="740">MEDIAN(D847:S847)</f>
        <v>0.56399651239446835</v>
      </c>
      <c r="AA847" s="43">
        <f t="shared" ref="AA847:AA848" si="741">STDEV(D847:S847)</f>
        <v>0.11592721502272764</v>
      </c>
      <c r="AB847" s="413">
        <f t="shared" ref="AB847:AB848" si="742">AA847/Y847</f>
        <v>0.21099150719417042</v>
      </c>
      <c r="AC847" s="43">
        <f t="shared" ref="AC847:AC848" si="743">MAX(D847:S847)</f>
        <v>0.68230491760736989</v>
      </c>
      <c r="AD847" s="43">
        <f t="shared" ref="AD847:AD848" si="744">MIN(D847:S847)</f>
        <v>0.18856598489543883</v>
      </c>
    </row>
    <row r="848" spans="1:30" outlineLevel="1" x14ac:dyDescent="0.2">
      <c r="A848" s="39"/>
      <c r="B848" s="46" t="s">
        <v>954</v>
      </c>
      <c r="C848" s="310"/>
      <c r="D848" s="34">
        <f>D846/C846-1</f>
        <v>0.53098499673842148</v>
      </c>
      <c r="E848" s="34">
        <f t="shared" ref="E848:S848" si="745">E846/D846-1</f>
        <v>2.8631687869012103</v>
      </c>
      <c r="F848" s="34">
        <f t="shared" si="745"/>
        <v>1.9546700699565136</v>
      </c>
      <c r="G848" s="34">
        <f t="shared" si="745"/>
        <v>7.2165608152426008E-2</v>
      </c>
      <c r="H848" s="34">
        <f t="shared" si="745"/>
        <v>0.12412712623097599</v>
      </c>
      <c r="I848" s="34">
        <f t="shared" si="745"/>
        <v>0.29016401421132021</v>
      </c>
      <c r="J848" s="34">
        <f t="shared" si="745"/>
        <v>0.35804992472539365</v>
      </c>
      <c r="K848" s="34">
        <f t="shared" si="745"/>
        <v>4.558011747296753E-2</v>
      </c>
      <c r="L848" s="34">
        <f t="shared" si="745"/>
        <v>0.17190186834631049</v>
      </c>
      <c r="M848" s="34">
        <f t="shared" si="745"/>
        <v>0.18819000356529747</v>
      </c>
      <c r="N848" s="34">
        <f t="shared" si="745"/>
        <v>-0.17636488832692454</v>
      </c>
      <c r="O848" s="34">
        <f t="shared" si="745"/>
        <v>0.50720624344551912</v>
      </c>
      <c r="P848" s="34">
        <f t="shared" si="745"/>
        <v>2.6735850981038705</v>
      </c>
      <c r="Q848" s="34">
        <f t="shared" si="745"/>
        <v>-0.1426947942046094</v>
      </c>
      <c r="R848" s="34">
        <f t="shared" si="745"/>
        <v>-0.13474322118114723</v>
      </c>
      <c r="S848" s="34">
        <f t="shared" si="745"/>
        <v>-5.0916293316406458E-2</v>
      </c>
      <c r="Y848" s="43">
        <f t="shared" si="739"/>
        <v>0.57969216630132114</v>
      </c>
      <c r="Z848" s="43">
        <f t="shared" si="740"/>
        <v>0.18004593595580398</v>
      </c>
      <c r="AA848" s="43">
        <f t="shared" si="741"/>
        <v>0.98999364175365412</v>
      </c>
      <c r="AB848" s="413">
        <f t="shared" si="742"/>
        <v>1.7077919960006158</v>
      </c>
      <c r="AC848" s="43">
        <f t="shared" si="743"/>
        <v>2.8631687869012103</v>
      </c>
      <c r="AD848" s="43">
        <f t="shared" si="744"/>
        <v>-0.17636488832692454</v>
      </c>
    </row>
    <row r="849" spans="1:30" outlineLevel="1" x14ac:dyDescent="0.2">
      <c r="A849" s="306"/>
      <c r="B849" s="70"/>
      <c r="C849" s="34"/>
      <c r="D849" s="34"/>
      <c r="E849" s="34"/>
      <c r="F849" s="34"/>
      <c r="G849" s="34"/>
      <c r="H849" s="34"/>
      <c r="I849" s="34"/>
      <c r="J849" s="34"/>
      <c r="K849" s="34"/>
      <c r="L849" s="34"/>
      <c r="M849" s="34"/>
      <c r="N849" s="34"/>
      <c r="O849" s="34"/>
      <c r="P849" s="34"/>
      <c r="Q849" s="34"/>
      <c r="R849" s="34"/>
      <c r="S849" s="34"/>
    </row>
    <row r="850" spans="1:30" s="48" customFormat="1" outlineLevel="1" x14ac:dyDescent="0.2">
      <c r="A850" s="48" t="s">
        <v>857</v>
      </c>
      <c r="B850" s="48" t="s">
        <v>858</v>
      </c>
      <c r="C850" s="66"/>
      <c r="D850" s="66"/>
      <c r="E850" s="66"/>
      <c r="F850" s="66"/>
      <c r="G850" s="66"/>
      <c r="H850" s="66"/>
      <c r="I850" s="66"/>
      <c r="J850" s="66"/>
      <c r="K850" s="66"/>
      <c r="L850" s="66"/>
      <c r="M850" s="66"/>
      <c r="N850" s="66"/>
      <c r="O850" s="66"/>
      <c r="P850" s="66"/>
      <c r="Q850" s="66"/>
      <c r="R850" s="66"/>
      <c r="S850" s="66"/>
    </row>
    <row r="851" spans="1:30" outlineLevel="1" x14ac:dyDescent="0.2">
      <c r="B851" s="69" t="s">
        <v>428</v>
      </c>
      <c r="C851" s="37">
        <f>'Ace-SBS'!B366+'Ace-SBS'!B418</f>
        <v>30.39</v>
      </c>
      <c r="D851" s="37">
        <f>'Ace-SBS'!C366+'Ace-SBS'!C418</f>
        <v>30.39</v>
      </c>
      <c r="E851" s="37">
        <f>'Ace-SBS'!D366+'Ace-SBS'!D418</f>
        <v>175.38</v>
      </c>
      <c r="F851" s="37">
        <f>'Ace-SBS'!E366+'Ace-SBS'!E418</f>
        <v>34.61</v>
      </c>
      <c r="G851" s="37">
        <f>'Ace-SBS'!F366+'Ace-SBS'!F418</f>
        <v>34.61</v>
      </c>
      <c r="H851" s="37">
        <f>'Ace-SBS'!G366+'Ace-SBS'!G418</f>
        <v>34.61</v>
      </c>
      <c r="I851" s="37">
        <f>'Ace-SBS'!H366+'Ace-SBS'!H418</f>
        <v>34.61</v>
      </c>
      <c r="J851" s="37">
        <f>'Ace-SBS'!I366+'Ace-SBS'!I418</f>
        <v>80.39</v>
      </c>
      <c r="K851" s="37">
        <f>'Ace-SBS'!J366+'Ace-SBS'!J418</f>
        <v>320.72000000000003</v>
      </c>
      <c r="L851" s="37">
        <f>'Ace-SBS'!K366+'Ace-SBS'!K418</f>
        <v>102.64</v>
      </c>
      <c r="M851" s="37">
        <f>'Ace-SBS'!L366+'Ace-SBS'!L418</f>
        <v>73.97999999999999</v>
      </c>
      <c r="N851" s="37">
        <f>'Ace-SBS'!M366+'Ace-SBS'!M418</f>
        <v>61.73</v>
      </c>
      <c r="O851" s="37">
        <f>'Ace-SBS'!N366+'Ace-SBS'!N418</f>
        <v>61.73</v>
      </c>
      <c r="P851" s="37">
        <f>'Ace-SBS'!O366+'Ace-SBS'!O418</f>
        <v>255.28</v>
      </c>
      <c r="Q851" s="37">
        <f>'Ace-SBS'!P366+'Ace-SBS'!P418</f>
        <v>257.58</v>
      </c>
      <c r="R851" s="37">
        <f>'Ace-SBS'!Q366+'Ace-SBS'!Q418</f>
        <v>312.87</v>
      </c>
      <c r="S851" s="37">
        <f>'Ace-SBS'!R366+'Ace-SBS'!R418</f>
        <v>381.71</v>
      </c>
    </row>
    <row r="852" spans="1:30" outlineLevel="1" x14ac:dyDescent="0.2">
      <c r="B852" s="69" t="s">
        <v>857</v>
      </c>
      <c r="C852" s="37">
        <f>'Ace-SBS'!B365+'Ace-SBS'!B417</f>
        <v>151.19999999999999</v>
      </c>
      <c r="D852" s="37">
        <f>'Ace-SBS'!C365+'Ace-SBS'!C417</f>
        <v>112.29</v>
      </c>
      <c r="E852" s="37">
        <f>'Ace-SBS'!D365+'Ace-SBS'!D417</f>
        <v>529.91</v>
      </c>
      <c r="F852" s="37">
        <f>'Ace-SBS'!E365+'Ace-SBS'!E417</f>
        <v>304.17</v>
      </c>
      <c r="G852" s="37">
        <f>'Ace-SBS'!F365+'Ace-SBS'!F417</f>
        <v>490.53</v>
      </c>
      <c r="H852" s="37">
        <f>'Ace-SBS'!G365+'Ace-SBS'!G417</f>
        <v>444.06</v>
      </c>
      <c r="I852" s="37">
        <f>'Ace-SBS'!H365+'Ace-SBS'!H417</f>
        <v>603.19000000000005</v>
      </c>
      <c r="J852" s="37">
        <f>'Ace-SBS'!I365+'Ace-SBS'!I417</f>
        <v>200.04</v>
      </c>
      <c r="K852" s="37">
        <f>'Ace-SBS'!J365+'Ace-SBS'!J417</f>
        <v>520.89</v>
      </c>
      <c r="L852" s="37">
        <f>'Ace-SBS'!K365+'Ace-SBS'!K417</f>
        <v>267.87</v>
      </c>
      <c r="M852" s="37">
        <f>'Ace-SBS'!L365+'Ace-SBS'!L417</f>
        <v>75.36</v>
      </c>
      <c r="N852" s="37">
        <f>'Ace-SBS'!M365+'Ace-SBS'!M417</f>
        <v>66.599999999999994</v>
      </c>
      <c r="O852" s="37">
        <f>'Ace-SBS'!N365+'Ace-SBS'!N417</f>
        <v>63.97</v>
      </c>
      <c r="P852" s="37">
        <f>'Ace-SBS'!O365+'Ace-SBS'!O417</f>
        <v>82.320000000000007</v>
      </c>
      <c r="Q852" s="37">
        <f>'Ace-SBS'!P365+'Ace-SBS'!P417</f>
        <v>65.42</v>
      </c>
      <c r="R852" s="37">
        <f>'Ace-SBS'!Q365+'Ace-SBS'!Q417</f>
        <v>123.53</v>
      </c>
      <c r="S852" s="37">
        <f>'Ace-SBS'!R365+'Ace-SBS'!R417</f>
        <v>190.14</v>
      </c>
    </row>
    <row r="853" spans="1:30" outlineLevel="1" x14ac:dyDescent="0.2">
      <c r="A853" s="45"/>
      <c r="B853" s="69"/>
      <c r="C853" s="23"/>
      <c r="D853" s="23"/>
      <c r="E853" s="23"/>
      <c r="F853" s="23"/>
      <c r="G853" s="23"/>
      <c r="H853" s="23"/>
      <c r="I853" s="23"/>
      <c r="J853" s="23"/>
      <c r="K853" s="23"/>
      <c r="L853" s="23"/>
      <c r="M853" s="23"/>
      <c r="N853" s="23"/>
      <c r="O853" s="23"/>
      <c r="P853" s="23"/>
      <c r="Q853" s="23"/>
      <c r="R853" s="23"/>
      <c r="S853" s="23"/>
    </row>
    <row r="854" spans="1:30" s="48" customFormat="1" outlineLevel="1" x14ac:dyDescent="0.2">
      <c r="A854" s="48" t="s">
        <v>895</v>
      </c>
      <c r="C854" s="66"/>
      <c r="D854" s="66"/>
      <c r="E854" s="66"/>
      <c r="F854" s="66"/>
      <c r="G854" s="66"/>
      <c r="H854" s="66"/>
      <c r="I854" s="66"/>
      <c r="J854" s="66"/>
      <c r="K854" s="66"/>
      <c r="L854" s="66"/>
      <c r="M854" s="66"/>
      <c r="N854" s="66"/>
      <c r="O854" s="66"/>
      <c r="P854" s="66"/>
      <c r="Q854" s="66"/>
      <c r="R854" s="66"/>
      <c r="S854" s="66"/>
    </row>
    <row r="855" spans="1:30" outlineLevel="1" x14ac:dyDescent="0.2">
      <c r="A855" s="45"/>
      <c r="B855" s="69" t="s">
        <v>896</v>
      </c>
      <c r="C855" s="37">
        <f>C841</f>
        <v>74.39</v>
      </c>
      <c r="D855" s="37">
        <f t="shared" ref="D855:S855" si="746">D841</f>
        <v>0</v>
      </c>
      <c r="E855" s="37">
        <f t="shared" si="746"/>
        <v>149.84</v>
      </c>
      <c r="F855" s="37">
        <f t="shared" si="746"/>
        <v>116.66</v>
      </c>
      <c r="G855" s="37">
        <f t="shared" si="746"/>
        <v>155.68</v>
      </c>
      <c r="H855" s="37">
        <f t="shared" si="746"/>
        <v>440.09</v>
      </c>
      <c r="I855" s="37">
        <f t="shared" si="746"/>
        <v>741.56</v>
      </c>
      <c r="J855" s="37">
        <f t="shared" si="746"/>
        <v>944.93</v>
      </c>
      <c r="K855" s="37">
        <f t="shared" si="746"/>
        <v>724.49</v>
      </c>
      <c r="L855" s="37">
        <f t="shared" si="746"/>
        <v>738.27</v>
      </c>
      <c r="M855" s="37">
        <f t="shared" si="746"/>
        <v>2097.81</v>
      </c>
      <c r="N855" s="37">
        <f t="shared" si="746"/>
        <v>0</v>
      </c>
      <c r="O855" s="37">
        <f t="shared" si="746"/>
        <v>0</v>
      </c>
      <c r="P855" s="37">
        <f t="shared" si="746"/>
        <v>248.47</v>
      </c>
      <c r="Q855" s="37">
        <f t="shared" si="746"/>
        <v>248.47</v>
      </c>
      <c r="R855" s="37">
        <f t="shared" si="746"/>
        <v>246.35</v>
      </c>
      <c r="S855" s="37">
        <f t="shared" si="746"/>
        <v>0</v>
      </c>
    </row>
    <row r="856" spans="1:30" outlineLevel="1" x14ac:dyDescent="0.2">
      <c r="A856" s="45"/>
      <c r="B856" s="69" t="s">
        <v>894</v>
      </c>
      <c r="C856" s="37">
        <f t="shared" ref="C856:S856" si="747">C826</f>
        <v>107.31</v>
      </c>
      <c r="D856" s="37">
        <f t="shared" si="747"/>
        <v>164.29000000000002</v>
      </c>
      <c r="E856" s="37">
        <f t="shared" si="747"/>
        <v>634.67999999999995</v>
      </c>
      <c r="F856" s="37">
        <f t="shared" si="747"/>
        <v>1875.27</v>
      </c>
      <c r="G856" s="37">
        <f t="shared" si="747"/>
        <v>2010.6</v>
      </c>
      <c r="H856" s="37">
        <f t="shared" si="747"/>
        <v>2260.17</v>
      </c>
      <c r="I856" s="37">
        <f t="shared" si="747"/>
        <v>2915.99</v>
      </c>
      <c r="J856" s="37">
        <f t="shared" si="747"/>
        <v>3960.0600000000004</v>
      </c>
      <c r="K856" s="37">
        <f t="shared" si="747"/>
        <v>4140.5600000000004</v>
      </c>
      <c r="L856" s="37">
        <f t="shared" si="747"/>
        <v>4852.33</v>
      </c>
      <c r="M856" s="37">
        <f t="shared" si="747"/>
        <v>5765.49</v>
      </c>
      <c r="N856" s="37">
        <f t="shared" si="747"/>
        <v>4748.66</v>
      </c>
      <c r="O856" s="37">
        <f t="shared" si="747"/>
        <v>7157.2099999999991</v>
      </c>
      <c r="P856" s="37">
        <f t="shared" si="747"/>
        <v>26292.62</v>
      </c>
      <c r="Q856" s="37">
        <f t="shared" si="747"/>
        <v>22540.800000000003</v>
      </c>
      <c r="R856" s="37">
        <f t="shared" si="747"/>
        <v>19503.579999999998</v>
      </c>
      <c r="S856" s="37">
        <f t="shared" si="747"/>
        <v>18510.53</v>
      </c>
    </row>
    <row r="857" spans="1:30" outlineLevel="1" x14ac:dyDescent="0.2">
      <c r="A857" s="45"/>
      <c r="B857" s="69" t="s">
        <v>736</v>
      </c>
      <c r="C857" s="34">
        <f>C855/C856</f>
        <v>0.69322523529959923</v>
      </c>
      <c r="D857" s="34">
        <f t="shared" ref="D857:S857" si="748">D855/D856</f>
        <v>0</v>
      </c>
      <c r="E857" s="34">
        <f t="shared" si="748"/>
        <v>0.23608747715384132</v>
      </c>
      <c r="F857" s="34">
        <f t="shared" si="748"/>
        <v>6.2209708468647179E-2</v>
      </c>
      <c r="G857" s="34">
        <f t="shared" si="748"/>
        <v>7.7429622998110029E-2</v>
      </c>
      <c r="H857" s="34">
        <f t="shared" si="748"/>
        <v>0.19471544175880573</v>
      </c>
      <c r="I857" s="34">
        <f t="shared" si="748"/>
        <v>0.25430814234616717</v>
      </c>
      <c r="J857" s="34">
        <f t="shared" si="748"/>
        <v>0.23861507148881578</v>
      </c>
      <c r="K857" s="34">
        <f t="shared" si="748"/>
        <v>0.17497391657167144</v>
      </c>
      <c r="L857" s="34">
        <f t="shared" si="748"/>
        <v>0.15214752500345194</v>
      </c>
      <c r="M857" s="34">
        <f t="shared" si="748"/>
        <v>0.36385632444076738</v>
      </c>
      <c r="N857" s="34">
        <f t="shared" si="748"/>
        <v>0</v>
      </c>
      <c r="O857" s="34">
        <f t="shared" si="748"/>
        <v>0</v>
      </c>
      <c r="P857" s="34">
        <f t="shared" si="748"/>
        <v>9.4501803167580875E-3</v>
      </c>
      <c r="Q857" s="34">
        <f t="shared" si="748"/>
        <v>1.1023122515616126E-2</v>
      </c>
      <c r="R857" s="34">
        <f t="shared" si="748"/>
        <v>1.2631014408636775E-2</v>
      </c>
      <c r="S857" s="34">
        <f t="shared" si="748"/>
        <v>0</v>
      </c>
      <c r="Y857" s="43">
        <f>AVERAGE(D857:S857)</f>
        <v>0.11171547171695555</v>
      </c>
      <c r="Z857" s="43">
        <f>MEDIAN(D857:S857)</f>
        <v>6.9819665733378611E-2</v>
      </c>
      <c r="AA857" s="43">
        <f>STDEV(D857:S857)</f>
        <v>0.1188745993298071</v>
      </c>
      <c r="AB857" s="413">
        <f>AA857/Y857</f>
        <v>1.0640835821826904</v>
      </c>
      <c r="AC857" s="43">
        <f>MAX(D857:S857)</f>
        <v>0.36385632444076738</v>
      </c>
      <c r="AD857" s="43">
        <f>MIN(D857:S857)</f>
        <v>0</v>
      </c>
    </row>
    <row r="858" spans="1:30" outlineLevel="1" x14ac:dyDescent="0.2">
      <c r="A858" s="45"/>
      <c r="B858" s="69"/>
      <c r="C858" s="23"/>
      <c r="D858" s="23"/>
      <c r="E858" s="23"/>
      <c r="F858" s="23"/>
      <c r="G858" s="23"/>
      <c r="H858" s="23"/>
      <c r="I858" s="23"/>
      <c r="J858" s="23"/>
      <c r="K858" s="23"/>
      <c r="L858" s="23"/>
      <c r="M858" s="23"/>
      <c r="N858" s="23"/>
      <c r="O858" s="23"/>
      <c r="P858" s="23"/>
      <c r="Q858" s="23"/>
      <c r="R858" s="23"/>
      <c r="S858" s="23"/>
    </row>
    <row r="859" spans="1:30" s="48" customFormat="1" outlineLevel="1" x14ac:dyDescent="0.2">
      <c r="A859" s="48" t="s">
        <v>893</v>
      </c>
      <c r="B859" s="84"/>
      <c r="C859" s="85"/>
      <c r="D859" s="85"/>
      <c r="E859" s="85"/>
      <c r="F859" s="85"/>
      <c r="G859" s="85"/>
      <c r="H859" s="85"/>
      <c r="I859" s="85"/>
      <c r="J859" s="85"/>
      <c r="K859" s="85"/>
      <c r="L859" s="85"/>
      <c r="M859" s="85"/>
      <c r="N859" s="85"/>
      <c r="O859" s="85"/>
      <c r="P859" s="85"/>
      <c r="Q859" s="85"/>
      <c r="R859" s="85"/>
      <c r="S859" s="85"/>
    </row>
    <row r="860" spans="1:30" outlineLevel="1" x14ac:dyDescent="0.2">
      <c r="A860" s="45"/>
      <c r="B860" s="69" t="s">
        <v>894</v>
      </c>
      <c r="C860" s="37">
        <f t="shared" ref="C860:S860" si="749">C826</f>
        <v>107.31</v>
      </c>
      <c r="D860" s="37">
        <f t="shared" si="749"/>
        <v>164.29000000000002</v>
      </c>
      <c r="E860" s="37">
        <f t="shared" si="749"/>
        <v>634.67999999999995</v>
      </c>
      <c r="F860" s="37">
        <f t="shared" si="749"/>
        <v>1875.27</v>
      </c>
      <c r="G860" s="37">
        <f t="shared" si="749"/>
        <v>2010.6</v>
      </c>
      <c r="H860" s="37">
        <f t="shared" si="749"/>
        <v>2260.17</v>
      </c>
      <c r="I860" s="37">
        <f t="shared" si="749"/>
        <v>2915.99</v>
      </c>
      <c r="J860" s="37">
        <f t="shared" si="749"/>
        <v>3960.0600000000004</v>
      </c>
      <c r="K860" s="37">
        <f t="shared" si="749"/>
        <v>4140.5600000000004</v>
      </c>
      <c r="L860" s="37">
        <f t="shared" si="749"/>
        <v>4852.33</v>
      </c>
      <c r="M860" s="37">
        <f t="shared" si="749"/>
        <v>5765.49</v>
      </c>
      <c r="N860" s="37">
        <f t="shared" si="749"/>
        <v>4748.66</v>
      </c>
      <c r="O860" s="37">
        <f t="shared" si="749"/>
        <v>7157.2099999999991</v>
      </c>
      <c r="P860" s="37">
        <f t="shared" si="749"/>
        <v>26292.62</v>
      </c>
      <c r="Q860" s="37">
        <f t="shared" si="749"/>
        <v>22540.800000000003</v>
      </c>
      <c r="R860" s="37">
        <f t="shared" si="749"/>
        <v>19503.579999999998</v>
      </c>
      <c r="S860" s="37">
        <f t="shared" si="749"/>
        <v>18510.53</v>
      </c>
    </row>
    <row r="861" spans="1:30" outlineLevel="1" x14ac:dyDescent="0.2">
      <c r="A861" s="45"/>
      <c r="B861" s="77" t="str">
        <f>B$380</f>
        <v>Total Capital Employed</v>
      </c>
      <c r="C861" s="77">
        <f t="shared" ref="C861:S861" si="750">C$380</f>
        <v>544.72</v>
      </c>
      <c r="D861" s="77">
        <f t="shared" si="750"/>
        <v>709.59</v>
      </c>
      <c r="E861" s="77">
        <f t="shared" si="750"/>
        <v>1171.8200000000002</v>
      </c>
      <c r="F861" s="77">
        <f t="shared" si="750"/>
        <v>2920.1000000000004</v>
      </c>
      <c r="G861" s="77">
        <f t="shared" si="750"/>
        <v>3210.92</v>
      </c>
      <c r="H861" s="77">
        <f t="shared" si="750"/>
        <v>3517.64</v>
      </c>
      <c r="I861" s="77">
        <f t="shared" si="750"/>
        <v>4310.1400000000003</v>
      </c>
      <c r="J861" s="77">
        <f t="shared" si="750"/>
        <v>5175.0200000000004</v>
      </c>
      <c r="K861" s="77">
        <f t="shared" si="750"/>
        <v>5747.4699999999993</v>
      </c>
      <c r="L861" s="77">
        <f t="shared" si="750"/>
        <v>6731.0599999999995</v>
      </c>
      <c r="M861" s="77">
        <f t="shared" si="750"/>
        <v>7918.42</v>
      </c>
      <c r="N861" s="77">
        <f t="shared" si="750"/>
        <v>7832.01</v>
      </c>
      <c r="O861" s="77">
        <f t="shared" si="750"/>
        <v>9816.89</v>
      </c>
      <c r="P861" s="77">
        <f t="shared" si="750"/>
        <v>29596.95</v>
      </c>
      <c r="Q861" s="77">
        <f t="shared" si="750"/>
        <v>27719.54</v>
      </c>
      <c r="R861" s="77">
        <f t="shared" si="750"/>
        <v>27059.08</v>
      </c>
      <c r="S861" s="77">
        <f t="shared" si="750"/>
        <v>26654.11</v>
      </c>
    </row>
    <row r="862" spans="1:30" outlineLevel="1" x14ac:dyDescent="0.2">
      <c r="A862" s="45"/>
      <c r="B862" s="76" t="s">
        <v>736</v>
      </c>
      <c r="C862" s="83">
        <f>C860/C861</f>
        <v>0.19700029372888822</v>
      </c>
      <c r="D862" s="83">
        <f t="shared" ref="D862:S862" si="751">D860/D861</f>
        <v>0.23152806550261421</v>
      </c>
      <c r="E862" s="83">
        <f t="shared" si="751"/>
        <v>0.54161901998600459</v>
      </c>
      <c r="F862" s="83">
        <f t="shared" si="751"/>
        <v>0.64219376048765442</v>
      </c>
      <c r="G862" s="83">
        <f t="shared" si="751"/>
        <v>0.62617567550733122</v>
      </c>
      <c r="H862" s="83">
        <f t="shared" si="751"/>
        <v>0.64252453349404715</v>
      </c>
      <c r="I862" s="83">
        <f t="shared" si="751"/>
        <v>0.67654182926772666</v>
      </c>
      <c r="J862" s="83">
        <f t="shared" si="751"/>
        <v>0.76522602811196871</v>
      </c>
      <c r="K862" s="83">
        <f t="shared" si="751"/>
        <v>0.72041437362874461</v>
      </c>
      <c r="L862" s="83">
        <f t="shared" si="751"/>
        <v>0.72088645770502724</v>
      </c>
      <c r="M862" s="83">
        <f t="shared" si="751"/>
        <v>0.72811116359071626</v>
      </c>
      <c r="N862" s="83">
        <f t="shared" si="751"/>
        <v>0.60631434331672196</v>
      </c>
      <c r="O862" s="83">
        <f t="shared" si="751"/>
        <v>0.72907101943690922</v>
      </c>
      <c r="P862" s="83">
        <f t="shared" si="751"/>
        <v>0.8883557258433723</v>
      </c>
      <c r="Q862" s="83">
        <f t="shared" si="751"/>
        <v>0.81317366738409091</v>
      </c>
      <c r="R862" s="83">
        <f t="shared" si="751"/>
        <v>0.72077764654230658</v>
      </c>
      <c r="S862" s="83">
        <f t="shared" si="751"/>
        <v>0.69447188444858965</v>
      </c>
      <c r="Y862" s="43">
        <f>AVERAGE(D862:S862)</f>
        <v>0.67171157464086395</v>
      </c>
      <c r="Z862" s="43">
        <f>MEDIAN(D862:S862)</f>
        <v>0.70744312903866713</v>
      </c>
      <c r="AA862" s="43">
        <f>STDEV(D862:S862)</f>
        <v>0.14344807513575228</v>
      </c>
      <c r="AB862" s="413">
        <f>AA862/Y862</f>
        <v>0.2135560567233756</v>
      </c>
      <c r="AC862" s="43">
        <f>MAX(D862:S862)</f>
        <v>0.8883557258433723</v>
      </c>
      <c r="AD862" s="43">
        <f>MIN(D862:S862)</f>
        <v>0.23152806550261421</v>
      </c>
    </row>
    <row r="863" spans="1:30" outlineLevel="1" x14ac:dyDescent="0.2">
      <c r="A863" s="68"/>
      <c r="B863" s="76"/>
      <c r="C863" s="83"/>
      <c r="D863" s="83"/>
      <c r="E863" s="83"/>
      <c r="F863" s="83"/>
      <c r="G863" s="83"/>
      <c r="H863" s="83"/>
      <c r="I863" s="83"/>
      <c r="J863" s="83"/>
      <c r="K863" s="83"/>
      <c r="L863" s="83"/>
      <c r="M863" s="83"/>
      <c r="N863" s="83"/>
      <c r="O863" s="83"/>
      <c r="P863" s="83"/>
      <c r="Q863" s="83"/>
      <c r="R863" s="83"/>
      <c r="S863" s="83"/>
    </row>
    <row r="864" spans="1:30" x14ac:dyDescent="0.2">
      <c r="C864" s="245"/>
      <c r="D864" s="245"/>
      <c r="E864" s="245"/>
      <c r="F864" s="245"/>
      <c r="G864" s="245"/>
      <c r="H864" s="245"/>
      <c r="I864" s="245"/>
      <c r="J864" s="245"/>
      <c r="K864" s="245"/>
      <c r="L864" s="245"/>
      <c r="M864" s="245"/>
      <c r="N864" s="245"/>
      <c r="O864" s="245"/>
      <c r="P864" s="245"/>
      <c r="Q864" s="245"/>
      <c r="R864" s="245"/>
      <c r="S864" s="245"/>
    </row>
    <row r="865" spans="1:31" s="38" customFormat="1" x14ac:dyDescent="0.2">
      <c r="A865" s="33" t="s">
        <v>862</v>
      </c>
      <c r="B865" s="33"/>
      <c r="C865" s="33"/>
      <c r="D865" s="33"/>
      <c r="E865" s="33"/>
      <c r="F865" s="33"/>
      <c r="G865" s="33"/>
      <c r="H865" s="33"/>
      <c r="I865" s="33"/>
      <c r="J865" s="33"/>
      <c r="K865" s="33"/>
      <c r="L865" s="33"/>
      <c r="M865" s="33"/>
      <c r="N865" s="33"/>
      <c r="O865" s="33"/>
      <c r="P865" s="33"/>
      <c r="Q865" s="33"/>
      <c r="R865" s="33"/>
      <c r="S865" s="33"/>
      <c r="Y865" s="33"/>
      <c r="Z865" s="33"/>
      <c r="AA865" s="33"/>
      <c r="AB865" s="33"/>
      <c r="AC865" s="33"/>
      <c r="AD865" s="33"/>
      <c r="AE865" s="33"/>
    </row>
    <row r="866" spans="1:31" outlineLevel="1" x14ac:dyDescent="0.2">
      <c r="A866" s="45"/>
      <c r="B866" s="45"/>
      <c r="C866" s="45"/>
      <c r="D866" s="45"/>
      <c r="E866" s="45"/>
      <c r="F866" s="45"/>
      <c r="G866" s="45"/>
      <c r="H866" s="45"/>
      <c r="I866" s="45"/>
      <c r="J866" s="45"/>
      <c r="K866" s="45"/>
      <c r="L866" s="45"/>
      <c r="M866" s="45"/>
      <c r="N866" s="45"/>
      <c r="O866" s="45"/>
      <c r="P866" s="45"/>
      <c r="Q866" s="45"/>
      <c r="R866" s="45"/>
      <c r="S866" s="45"/>
    </row>
    <row r="867" spans="1:31" s="48" customFormat="1" outlineLevel="1" x14ac:dyDescent="0.2">
      <c r="A867" s="48" t="s">
        <v>863</v>
      </c>
      <c r="B867" s="48" t="s">
        <v>1855</v>
      </c>
      <c r="C867" s="66">
        <f>SUM(C868:C872)</f>
        <v>-3.18</v>
      </c>
      <c r="D867" s="66">
        <f t="shared" ref="D867:S867" si="752">SUM(D868:D872)</f>
        <v>-2.98</v>
      </c>
      <c r="E867" s="66">
        <f t="shared" si="752"/>
        <v>0</v>
      </c>
      <c r="F867" s="66">
        <f t="shared" si="752"/>
        <v>0</v>
      </c>
      <c r="G867" s="66">
        <f t="shared" si="752"/>
        <v>0</v>
      </c>
      <c r="H867" s="66">
        <f t="shared" si="752"/>
        <v>0</v>
      </c>
      <c r="I867" s="66">
        <f t="shared" si="752"/>
        <v>0</v>
      </c>
      <c r="J867" s="66">
        <f t="shared" si="752"/>
        <v>0</v>
      </c>
      <c r="K867" s="66">
        <f t="shared" si="752"/>
        <v>0</v>
      </c>
      <c r="L867" s="66">
        <f t="shared" si="752"/>
        <v>268.76000000000005</v>
      </c>
      <c r="M867" s="66">
        <f t="shared" si="752"/>
        <v>487.78</v>
      </c>
      <c r="N867" s="66">
        <f t="shared" si="752"/>
        <v>758.86</v>
      </c>
      <c r="O867" s="66">
        <f t="shared" si="752"/>
        <v>1021.5600000000001</v>
      </c>
      <c r="P867" s="66">
        <f t="shared" si="752"/>
        <v>3026.63</v>
      </c>
      <c r="Q867" s="66">
        <f t="shared" si="752"/>
        <v>2647.4700000000003</v>
      </c>
      <c r="R867" s="66">
        <f t="shared" si="752"/>
        <v>3389.0499999999997</v>
      </c>
      <c r="S867" s="66">
        <f t="shared" si="752"/>
        <v>3611.59</v>
      </c>
    </row>
    <row r="868" spans="1:31" outlineLevel="1" x14ac:dyDescent="0.2">
      <c r="A868" s="45"/>
      <c r="B868" s="52" t="str">
        <f>'Ace-SBS'!A331</f>
        <v>Lease Adjustment A/c</v>
      </c>
      <c r="C868" s="37">
        <f>'Ace-SBS'!B331</f>
        <v>-3.18</v>
      </c>
      <c r="D868" s="37">
        <f>'Ace-SBS'!C331</f>
        <v>-2.98</v>
      </c>
      <c r="E868" s="37">
        <f>'Ace-SBS'!D331</f>
        <v>0</v>
      </c>
      <c r="F868" s="37">
        <f>'Ace-SBS'!E331</f>
        <v>0</v>
      </c>
      <c r="G868" s="37">
        <f>'Ace-SBS'!F331</f>
        <v>0</v>
      </c>
      <c r="H868" s="37">
        <f>'Ace-SBS'!G331</f>
        <v>0</v>
      </c>
      <c r="I868" s="37">
        <f>'Ace-SBS'!H331</f>
        <v>0</v>
      </c>
      <c r="J868" s="37">
        <f>'Ace-SBS'!I331</f>
        <v>0</v>
      </c>
      <c r="K868" s="37">
        <f>'Ace-SBS'!J331</f>
        <v>0</v>
      </c>
      <c r="L868" s="37">
        <f>'Ace-SBS'!K331</f>
        <v>0</v>
      </c>
      <c r="M868" s="37">
        <f>'Ace-SBS'!L331</f>
        <v>0</v>
      </c>
      <c r="N868" s="37">
        <f>'Ace-SBS'!M331</f>
        <v>0</v>
      </c>
      <c r="O868" s="37">
        <f>'Ace-SBS'!N331</f>
        <v>0</v>
      </c>
      <c r="P868" s="37">
        <f>'Ace-SBS'!O331</f>
        <v>0</v>
      </c>
      <c r="Q868" s="37">
        <f>'Ace-SBS'!P331</f>
        <v>0</v>
      </c>
      <c r="R868" s="37">
        <f>'Ace-SBS'!Q331</f>
        <v>0</v>
      </c>
      <c r="S868" s="37">
        <f>'Ace-SBS'!R331</f>
        <v>0</v>
      </c>
    </row>
    <row r="869" spans="1:31" outlineLevel="1" x14ac:dyDescent="0.2">
      <c r="A869" s="45"/>
      <c r="B869" s="46" t="str">
        <f>'Ace-SBS'!A334</f>
        <v>Pre-operative Expenses pending</v>
      </c>
      <c r="C869" s="37">
        <f>'Ace-SBS'!B334</f>
        <v>0</v>
      </c>
      <c r="D869" s="37">
        <f>'Ace-SBS'!C334</f>
        <v>0</v>
      </c>
      <c r="E869" s="37">
        <f>'Ace-SBS'!D334</f>
        <v>0</v>
      </c>
      <c r="F869" s="37">
        <f>'Ace-SBS'!E334</f>
        <v>0</v>
      </c>
      <c r="G869" s="37">
        <f>'Ace-SBS'!F334</f>
        <v>0</v>
      </c>
      <c r="H869" s="37">
        <f>'Ace-SBS'!G334</f>
        <v>0</v>
      </c>
      <c r="I869" s="37">
        <f>'Ace-SBS'!H334</f>
        <v>0</v>
      </c>
      <c r="J869" s="37">
        <f>'Ace-SBS'!I334</f>
        <v>0</v>
      </c>
      <c r="K869" s="37">
        <f>'Ace-SBS'!J334</f>
        <v>0</v>
      </c>
      <c r="L869" s="37">
        <f>'Ace-SBS'!K334</f>
        <v>0</v>
      </c>
      <c r="M869" s="37">
        <f>'Ace-SBS'!L334</f>
        <v>0</v>
      </c>
      <c r="N869" s="37">
        <f>'Ace-SBS'!M334</f>
        <v>0</v>
      </c>
      <c r="O869" s="37">
        <f>'Ace-SBS'!N334</f>
        <v>0</v>
      </c>
      <c r="P869" s="37">
        <f>'Ace-SBS'!O334</f>
        <v>0</v>
      </c>
      <c r="Q869" s="37">
        <f>'Ace-SBS'!P334</f>
        <v>0</v>
      </c>
      <c r="R869" s="37">
        <f>'Ace-SBS'!Q334</f>
        <v>0</v>
      </c>
      <c r="S869" s="37">
        <f>'Ace-SBS'!R334</f>
        <v>0</v>
      </c>
    </row>
    <row r="870" spans="1:31" outlineLevel="1" x14ac:dyDescent="0.2">
      <c r="A870" s="45"/>
      <c r="B870" s="46" t="str">
        <f>'Ace-SBS'!A335</f>
        <v>Assets in transit</v>
      </c>
      <c r="C870" s="37">
        <f>'Ace-SBS'!B335</f>
        <v>0</v>
      </c>
      <c r="D870" s="37">
        <f>'Ace-SBS'!C335</f>
        <v>0</v>
      </c>
      <c r="E870" s="37">
        <f>'Ace-SBS'!D335</f>
        <v>0</v>
      </c>
      <c r="F870" s="37">
        <f>'Ace-SBS'!E335</f>
        <v>0</v>
      </c>
      <c r="G870" s="37">
        <f>'Ace-SBS'!F335</f>
        <v>0</v>
      </c>
      <c r="H870" s="37">
        <f>'Ace-SBS'!G335</f>
        <v>0</v>
      </c>
      <c r="I870" s="37">
        <f>'Ace-SBS'!H335</f>
        <v>0</v>
      </c>
      <c r="J870" s="37">
        <f>'Ace-SBS'!I335</f>
        <v>0</v>
      </c>
      <c r="K870" s="37">
        <f>'Ace-SBS'!J335</f>
        <v>0</v>
      </c>
      <c r="L870" s="37">
        <f>'Ace-SBS'!K335</f>
        <v>0</v>
      </c>
      <c r="M870" s="37">
        <f>'Ace-SBS'!L335</f>
        <v>0</v>
      </c>
      <c r="N870" s="37">
        <f>'Ace-SBS'!M335</f>
        <v>0</v>
      </c>
      <c r="O870" s="37">
        <f>'Ace-SBS'!N335</f>
        <v>0</v>
      </c>
      <c r="P870" s="37">
        <f>'Ace-SBS'!O335</f>
        <v>0</v>
      </c>
      <c r="Q870" s="37">
        <f>'Ace-SBS'!P335</f>
        <v>0</v>
      </c>
      <c r="R870" s="37">
        <f>'Ace-SBS'!Q335</f>
        <v>0</v>
      </c>
      <c r="S870" s="37">
        <f>'Ace-SBS'!R335</f>
        <v>0</v>
      </c>
    </row>
    <row r="871" spans="1:31" outlineLevel="1" x14ac:dyDescent="0.2">
      <c r="A871" s="45"/>
      <c r="B871" s="46" t="str">
        <f>'Ace-SBS'!A368</f>
        <v>Long Term Loans &amp; Advances</v>
      </c>
      <c r="C871" s="37">
        <f>'Ace-SBS'!B368</f>
        <v>0</v>
      </c>
      <c r="D871" s="37">
        <f>'Ace-SBS'!C368</f>
        <v>0</v>
      </c>
      <c r="E871" s="37">
        <f>'Ace-SBS'!D368</f>
        <v>0</v>
      </c>
      <c r="F871" s="37">
        <f>'Ace-SBS'!E368</f>
        <v>0</v>
      </c>
      <c r="G871" s="37">
        <f>'Ace-SBS'!F368</f>
        <v>0</v>
      </c>
      <c r="H871" s="37">
        <f>'Ace-SBS'!G368</f>
        <v>0</v>
      </c>
      <c r="I871" s="37">
        <f>'Ace-SBS'!H368</f>
        <v>0</v>
      </c>
      <c r="J871" s="37">
        <f>'Ace-SBS'!I368</f>
        <v>0</v>
      </c>
      <c r="K871" s="37">
        <f>'Ace-SBS'!J368</f>
        <v>0</v>
      </c>
      <c r="L871" s="37">
        <f>'Ace-SBS'!K368</f>
        <v>268.35000000000002</v>
      </c>
      <c r="M871" s="37">
        <f>'Ace-SBS'!L368</f>
        <v>484.76</v>
      </c>
      <c r="N871" s="37">
        <f>'Ace-SBS'!M368</f>
        <v>749.38</v>
      </c>
      <c r="O871" s="37">
        <f>'Ace-SBS'!N368</f>
        <v>1019.98</v>
      </c>
      <c r="P871" s="37">
        <f>'Ace-SBS'!O368</f>
        <v>2978.67</v>
      </c>
      <c r="Q871" s="37">
        <f>'Ace-SBS'!P368</f>
        <v>2497.9</v>
      </c>
      <c r="R871" s="37">
        <f>'Ace-SBS'!Q368</f>
        <v>3325.06</v>
      </c>
      <c r="S871" s="37">
        <f>'Ace-SBS'!R368</f>
        <v>3600.73</v>
      </c>
    </row>
    <row r="872" spans="1:31" outlineLevel="1" x14ac:dyDescent="0.2">
      <c r="A872" s="45"/>
      <c r="B872" s="46" t="str">
        <f>'Ace-SBS'!A386</f>
        <v>Other Non Current Assets</v>
      </c>
      <c r="C872" s="37">
        <f>'Ace-SBS'!B386</f>
        <v>0</v>
      </c>
      <c r="D872" s="37">
        <f>'Ace-SBS'!C386</f>
        <v>0</v>
      </c>
      <c r="E872" s="37">
        <f>'Ace-SBS'!D386</f>
        <v>0</v>
      </c>
      <c r="F872" s="37">
        <f>'Ace-SBS'!E386</f>
        <v>0</v>
      </c>
      <c r="G872" s="37">
        <f>'Ace-SBS'!F386</f>
        <v>0</v>
      </c>
      <c r="H872" s="37">
        <f>'Ace-SBS'!G386</f>
        <v>0</v>
      </c>
      <c r="I872" s="37">
        <f>'Ace-SBS'!H386</f>
        <v>0</v>
      </c>
      <c r="J872" s="37">
        <f>'Ace-SBS'!I386</f>
        <v>0</v>
      </c>
      <c r="K872" s="37">
        <f>'Ace-SBS'!J386</f>
        <v>0</v>
      </c>
      <c r="L872" s="37">
        <f>'Ace-SBS'!K386</f>
        <v>0.41</v>
      </c>
      <c r="M872" s="37">
        <f>'Ace-SBS'!L386</f>
        <v>3.02</v>
      </c>
      <c r="N872" s="37">
        <f>'Ace-SBS'!M386</f>
        <v>9.48</v>
      </c>
      <c r="O872" s="37">
        <f>'Ace-SBS'!N386</f>
        <v>1.58</v>
      </c>
      <c r="P872" s="37">
        <f>'Ace-SBS'!O386</f>
        <v>47.96</v>
      </c>
      <c r="Q872" s="37">
        <f>'Ace-SBS'!P386</f>
        <v>149.57</v>
      </c>
      <c r="R872" s="37">
        <f>'Ace-SBS'!Q386</f>
        <v>63.99</v>
      </c>
      <c r="S872" s="37">
        <f>'Ace-SBS'!R386</f>
        <v>10.86</v>
      </c>
    </row>
    <row r="873" spans="1:31" outlineLevel="1" x14ac:dyDescent="0.2">
      <c r="A873" s="45"/>
      <c r="B873" s="46"/>
      <c r="C873" s="37"/>
      <c r="D873" s="37"/>
      <c r="E873" s="37"/>
      <c r="F873" s="37"/>
      <c r="G873" s="37"/>
      <c r="H873" s="37"/>
      <c r="I873" s="37"/>
      <c r="J873" s="37"/>
      <c r="K873" s="37"/>
      <c r="L873" s="37"/>
      <c r="M873" s="37"/>
      <c r="N873" s="37"/>
      <c r="O873" s="37"/>
      <c r="P873" s="37"/>
      <c r="Q873" s="37"/>
      <c r="R873" s="37"/>
      <c r="S873" s="37"/>
    </row>
    <row r="874" spans="1:31" outlineLevel="1" x14ac:dyDescent="0.2">
      <c r="A874" s="45"/>
      <c r="B874" s="52" t="str">
        <f>B868</f>
        <v>Lease Adjustment A/c</v>
      </c>
      <c r="C874" s="34">
        <f>C868/C$867</f>
        <v>1</v>
      </c>
      <c r="D874" s="34">
        <f t="shared" ref="D874:S874" si="753">D868/D$867</f>
        <v>1</v>
      </c>
      <c r="E874" s="34" t="e">
        <f t="shared" si="753"/>
        <v>#DIV/0!</v>
      </c>
      <c r="F874" s="34" t="e">
        <f t="shared" si="753"/>
        <v>#DIV/0!</v>
      </c>
      <c r="G874" s="34" t="e">
        <f t="shared" si="753"/>
        <v>#DIV/0!</v>
      </c>
      <c r="H874" s="34" t="e">
        <f t="shared" si="753"/>
        <v>#DIV/0!</v>
      </c>
      <c r="I874" s="34" t="e">
        <f t="shared" si="753"/>
        <v>#DIV/0!</v>
      </c>
      <c r="J874" s="34" t="e">
        <f t="shared" si="753"/>
        <v>#DIV/0!</v>
      </c>
      <c r="K874" s="34" t="e">
        <f t="shared" si="753"/>
        <v>#DIV/0!</v>
      </c>
      <c r="L874" s="34">
        <f t="shared" si="753"/>
        <v>0</v>
      </c>
      <c r="M874" s="34">
        <f t="shared" si="753"/>
        <v>0</v>
      </c>
      <c r="N874" s="34">
        <f t="shared" si="753"/>
        <v>0</v>
      </c>
      <c r="O874" s="34">
        <f t="shared" si="753"/>
        <v>0</v>
      </c>
      <c r="P874" s="34">
        <f t="shared" si="753"/>
        <v>0</v>
      </c>
      <c r="Q874" s="34">
        <f t="shared" si="753"/>
        <v>0</v>
      </c>
      <c r="R874" s="34">
        <f t="shared" si="753"/>
        <v>0</v>
      </c>
      <c r="S874" s="34">
        <f t="shared" si="753"/>
        <v>0</v>
      </c>
    </row>
    <row r="875" spans="1:31" outlineLevel="1" x14ac:dyDescent="0.2">
      <c r="A875" s="45"/>
      <c r="B875" s="52" t="str">
        <f t="shared" ref="B875:B878" si="754">B869</f>
        <v>Pre-operative Expenses pending</v>
      </c>
      <c r="C875" s="34">
        <f t="shared" ref="C875:S875" si="755">C869/C$867</f>
        <v>0</v>
      </c>
      <c r="D875" s="34">
        <f t="shared" si="755"/>
        <v>0</v>
      </c>
      <c r="E875" s="34" t="e">
        <f t="shared" si="755"/>
        <v>#DIV/0!</v>
      </c>
      <c r="F875" s="34" t="e">
        <f t="shared" si="755"/>
        <v>#DIV/0!</v>
      </c>
      <c r="G875" s="34" t="e">
        <f t="shared" si="755"/>
        <v>#DIV/0!</v>
      </c>
      <c r="H875" s="34" t="e">
        <f t="shared" si="755"/>
        <v>#DIV/0!</v>
      </c>
      <c r="I875" s="34" t="e">
        <f t="shared" si="755"/>
        <v>#DIV/0!</v>
      </c>
      <c r="J875" s="34" t="e">
        <f t="shared" si="755"/>
        <v>#DIV/0!</v>
      </c>
      <c r="K875" s="34" t="e">
        <f t="shared" si="755"/>
        <v>#DIV/0!</v>
      </c>
      <c r="L875" s="34">
        <f t="shared" si="755"/>
        <v>0</v>
      </c>
      <c r="M875" s="34">
        <f t="shared" si="755"/>
        <v>0</v>
      </c>
      <c r="N875" s="34">
        <f t="shared" si="755"/>
        <v>0</v>
      </c>
      <c r="O875" s="34">
        <f t="shared" si="755"/>
        <v>0</v>
      </c>
      <c r="P875" s="34">
        <f t="shared" si="755"/>
        <v>0</v>
      </c>
      <c r="Q875" s="34">
        <f t="shared" si="755"/>
        <v>0</v>
      </c>
      <c r="R875" s="34">
        <f t="shared" si="755"/>
        <v>0</v>
      </c>
      <c r="S875" s="34">
        <f t="shared" si="755"/>
        <v>0</v>
      </c>
    </row>
    <row r="876" spans="1:31" outlineLevel="1" x14ac:dyDescent="0.2">
      <c r="A876" s="45"/>
      <c r="B876" s="52" t="str">
        <f t="shared" si="754"/>
        <v>Assets in transit</v>
      </c>
      <c r="C876" s="34">
        <f t="shared" ref="C876:S876" si="756">C870/C$867</f>
        <v>0</v>
      </c>
      <c r="D876" s="34">
        <f t="shared" si="756"/>
        <v>0</v>
      </c>
      <c r="E876" s="34" t="e">
        <f t="shared" si="756"/>
        <v>#DIV/0!</v>
      </c>
      <c r="F876" s="34" t="e">
        <f t="shared" si="756"/>
        <v>#DIV/0!</v>
      </c>
      <c r="G876" s="34" t="e">
        <f t="shared" si="756"/>
        <v>#DIV/0!</v>
      </c>
      <c r="H876" s="34" t="e">
        <f t="shared" si="756"/>
        <v>#DIV/0!</v>
      </c>
      <c r="I876" s="34" t="e">
        <f t="shared" si="756"/>
        <v>#DIV/0!</v>
      </c>
      <c r="J876" s="34" t="e">
        <f t="shared" si="756"/>
        <v>#DIV/0!</v>
      </c>
      <c r="K876" s="34" t="e">
        <f t="shared" si="756"/>
        <v>#DIV/0!</v>
      </c>
      <c r="L876" s="34">
        <f t="shared" si="756"/>
        <v>0</v>
      </c>
      <c r="M876" s="34">
        <f t="shared" si="756"/>
        <v>0</v>
      </c>
      <c r="N876" s="34">
        <f t="shared" si="756"/>
        <v>0</v>
      </c>
      <c r="O876" s="34">
        <f t="shared" si="756"/>
        <v>0</v>
      </c>
      <c r="P876" s="34">
        <f t="shared" si="756"/>
        <v>0</v>
      </c>
      <c r="Q876" s="34">
        <f t="shared" si="756"/>
        <v>0</v>
      </c>
      <c r="R876" s="34">
        <f t="shared" si="756"/>
        <v>0</v>
      </c>
      <c r="S876" s="34">
        <f t="shared" si="756"/>
        <v>0</v>
      </c>
    </row>
    <row r="877" spans="1:31" outlineLevel="1" x14ac:dyDescent="0.2">
      <c r="A877" s="45"/>
      <c r="B877" s="52" t="str">
        <f t="shared" si="754"/>
        <v>Long Term Loans &amp; Advances</v>
      </c>
      <c r="C877" s="34">
        <f t="shared" ref="C877:S877" si="757">C871/C$867</f>
        <v>0</v>
      </c>
      <c r="D877" s="34">
        <f t="shared" si="757"/>
        <v>0</v>
      </c>
      <c r="E877" s="34" t="e">
        <f t="shared" si="757"/>
        <v>#DIV/0!</v>
      </c>
      <c r="F877" s="34" t="e">
        <f t="shared" si="757"/>
        <v>#DIV/0!</v>
      </c>
      <c r="G877" s="34" t="e">
        <f t="shared" si="757"/>
        <v>#DIV/0!</v>
      </c>
      <c r="H877" s="34" t="e">
        <f t="shared" si="757"/>
        <v>#DIV/0!</v>
      </c>
      <c r="I877" s="34" t="e">
        <f t="shared" si="757"/>
        <v>#DIV/0!</v>
      </c>
      <c r="J877" s="34" t="e">
        <f t="shared" si="757"/>
        <v>#DIV/0!</v>
      </c>
      <c r="K877" s="34" t="e">
        <f t="shared" si="757"/>
        <v>#DIV/0!</v>
      </c>
      <c r="L877" s="34">
        <f t="shared" si="757"/>
        <v>0.99847447536835832</v>
      </c>
      <c r="M877" s="34">
        <f t="shared" si="757"/>
        <v>0.99380868424289648</v>
      </c>
      <c r="N877" s="34">
        <f t="shared" si="757"/>
        <v>0.98750757715520643</v>
      </c>
      <c r="O877" s="34">
        <f t="shared" si="757"/>
        <v>0.99845334586318957</v>
      </c>
      <c r="P877" s="34">
        <f t="shared" si="757"/>
        <v>0.98415399305498197</v>
      </c>
      <c r="Q877" s="34">
        <f t="shared" si="757"/>
        <v>0.94350455340381567</v>
      </c>
      <c r="R877" s="34">
        <f t="shared" si="757"/>
        <v>0.98111860255823913</v>
      </c>
      <c r="S877" s="34">
        <f t="shared" si="757"/>
        <v>0.99699301415719943</v>
      </c>
    </row>
    <row r="878" spans="1:31" outlineLevel="1" x14ac:dyDescent="0.2">
      <c r="A878" s="45"/>
      <c r="B878" s="52" t="str">
        <f t="shared" si="754"/>
        <v>Other Non Current Assets</v>
      </c>
      <c r="C878" s="34">
        <f t="shared" ref="C878:S878" si="758">C872/C$867</f>
        <v>0</v>
      </c>
      <c r="D878" s="34">
        <f t="shared" si="758"/>
        <v>0</v>
      </c>
      <c r="E878" s="34" t="e">
        <f t="shared" si="758"/>
        <v>#DIV/0!</v>
      </c>
      <c r="F878" s="34" t="e">
        <f t="shared" si="758"/>
        <v>#DIV/0!</v>
      </c>
      <c r="G878" s="34" t="e">
        <f t="shared" si="758"/>
        <v>#DIV/0!</v>
      </c>
      <c r="H878" s="34" t="e">
        <f t="shared" si="758"/>
        <v>#DIV/0!</v>
      </c>
      <c r="I878" s="34" t="e">
        <f t="shared" si="758"/>
        <v>#DIV/0!</v>
      </c>
      <c r="J878" s="34" t="e">
        <f t="shared" si="758"/>
        <v>#DIV/0!</v>
      </c>
      <c r="K878" s="34" t="e">
        <f t="shared" si="758"/>
        <v>#DIV/0!</v>
      </c>
      <c r="L878" s="34">
        <f t="shared" si="758"/>
        <v>1.525524631641613E-3</v>
      </c>
      <c r="M878" s="34">
        <f t="shared" si="758"/>
        <v>6.1913157571036126E-3</v>
      </c>
      <c r="N878" s="34">
        <f t="shared" si="758"/>
        <v>1.2492422844793506E-2</v>
      </c>
      <c r="O878" s="34">
        <f t="shared" si="758"/>
        <v>1.5466541368103685E-3</v>
      </c>
      <c r="P878" s="34">
        <f t="shared" si="758"/>
        <v>1.5846006945018056E-2</v>
      </c>
      <c r="Q878" s="34">
        <f t="shared" si="758"/>
        <v>5.6495446596184273E-2</v>
      </c>
      <c r="R878" s="34">
        <f t="shared" si="758"/>
        <v>1.8881397441760969E-2</v>
      </c>
      <c r="S878" s="34">
        <f t="shared" si="758"/>
        <v>3.0069858428005392E-3</v>
      </c>
    </row>
    <row r="879" spans="1:31" outlineLevel="1" x14ac:dyDescent="0.2">
      <c r="A879" s="306"/>
      <c r="B879" s="52"/>
      <c r="C879" s="34"/>
      <c r="D879" s="34"/>
      <c r="E879" s="34"/>
      <c r="F879" s="34"/>
      <c r="G879" s="34"/>
      <c r="H879" s="34"/>
      <c r="I879" s="34"/>
      <c r="J879" s="34"/>
      <c r="K879" s="34"/>
      <c r="L879" s="34"/>
      <c r="M879" s="34"/>
      <c r="N879" s="34"/>
      <c r="O879" s="34"/>
      <c r="P879" s="34"/>
      <c r="Q879" s="34"/>
      <c r="R879" s="34"/>
      <c r="S879" s="34"/>
    </row>
    <row r="880" spans="1:31" s="48" customFormat="1" outlineLevel="1" x14ac:dyDescent="0.2">
      <c r="A880" s="48" t="s">
        <v>1842</v>
      </c>
    </row>
    <row r="881" spans="1:31" outlineLevel="1" x14ac:dyDescent="0.2">
      <c r="A881" s="39"/>
      <c r="B881" s="46" t="str">
        <f>B$48</f>
        <v>Total Assets</v>
      </c>
      <c r="C881" s="53">
        <f t="shared" ref="C881:S881" si="759">C$48</f>
        <v>654.23</v>
      </c>
      <c r="D881" s="53">
        <f t="shared" si="759"/>
        <v>871.26</v>
      </c>
      <c r="E881" s="53">
        <f t="shared" si="759"/>
        <v>1432.82</v>
      </c>
      <c r="F881" s="53">
        <f t="shared" si="759"/>
        <v>3226.86</v>
      </c>
      <c r="G881" s="53">
        <f t="shared" si="759"/>
        <v>3604.04</v>
      </c>
      <c r="H881" s="53">
        <f t="shared" si="759"/>
        <v>4141.32</v>
      </c>
      <c r="I881" s="53">
        <f t="shared" si="759"/>
        <v>5458.79</v>
      </c>
      <c r="J881" s="53">
        <f t="shared" si="759"/>
        <v>6281.95</v>
      </c>
      <c r="K881" s="53">
        <f t="shared" si="759"/>
        <v>6591.72</v>
      </c>
      <c r="L881" s="53">
        <f t="shared" si="759"/>
        <v>7731.47</v>
      </c>
      <c r="M881" s="53">
        <f t="shared" si="759"/>
        <v>9277.77</v>
      </c>
      <c r="N881" s="53">
        <f t="shared" si="759"/>
        <v>9506.56</v>
      </c>
      <c r="O881" s="53">
        <f t="shared" si="759"/>
        <v>14624.47</v>
      </c>
      <c r="P881" s="53">
        <f t="shared" si="759"/>
        <v>38535</v>
      </c>
      <c r="Q881" s="53">
        <f t="shared" si="759"/>
        <v>34604.21</v>
      </c>
      <c r="R881" s="53">
        <f t="shared" si="759"/>
        <v>34209.660000000003</v>
      </c>
      <c r="S881" s="53">
        <f t="shared" si="759"/>
        <v>34262.269999999997</v>
      </c>
    </row>
    <row r="882" spans="1:31" outlineLevel="1" x14ac:dyDescent="0.2">
      <c r="A882" s="39"/>
      <c r="B882" s="46" t="str">
        <f>B867</f>
        <v>Total non current assets (ex FA, Invt)</v>
      </c>
      <c r="C882" s="53">
        <f t="shared" ref="C882:S882" si="760">C867</f>
        <v>-3.18</v>
      </c>
      <c r="D882" s="53">
        <f t="shared" si="760"/>
        <v>-2.98</v>
      </c>
      <c r="E882" s="53">
        <f t="shared" si="760"/>
        <v>0</v>
      </c>
      <c r="F882" s="53">
        <f t="shared" si="760"/>
        <v>0</v>
      </c>
      <c r="G882" s="53">
        <f t="shared" si="760"/>
        <v>0</v>
      </c>
      <c r="H882" s="53">
        <f t="shared" si="760"/>
        <v>0</v>
      </c>
      <c r="I882" s="53">
        <f t="shared" si="760"/>
        <v>0</v>
      </c>
      <c r="J882" s="53">
        <f t="shared" si="760"/>
        <v>0</v>
      </c>
      <c r="K882" s="53">
        <f t="shared" si="760"/>
        <v>0</v>
      </c>
      <c r="L882" s="53">
        <f t="shared" si="760"/>
        <v>268.76000000000005</v>
      </c>
      <c r="M882" s="53">
        <f t="shared" si="760"/>
        <v>487.78</v>
      </c>
      <c r="N882" s="53">
        <f t="shared" si="760"/>
        <v>758.86</v>
      </c>
      <c r="O882" s="53">
        <f t="shared" si="760"/>
        <v>1021.5600000000001</v>
      </c>
      <c r="P882" s="53">
        <f t="shared" si="760"/>
        <v>3026.63</v>
      </c>
      <c r="Q882" s="53">
        <f t="shared" si="760"/>
        <v>2647.4700000000003</v>
      </c>
      <c r="R882" s="53">
        <f t="shared" si="760"/>
        <v>3389.0499999999997</v>
      </c>
      <c r="S882" s="53">
        <f t="shared" si="760"/>
        <v>3611.59</v>
      </c>
    </row>
    <row r="883" spans="1:31" outlineLevel="1" x14ac:dyDescent="0.2">
      <c r="A883" s="39"/>
      <c r="B883" s="46" t="s">
        <v>746</v>
      </c>
      <c r="C883" s="34">
        <f>C882/C881</f>
        <v>-4.8606759090839618E-3</v>
      </c>
      <c r="D883" s="34">
        <f t="shared" ref="D883:S883" si="761">D882/D881</f>
        <v>-3.4203337694832772E-3</v>
      </c>
      <c r="E883" s="34">
        <f t="shared" si="761"/>
        <v>0</v>
      </c>
      <c r="F883" s="34">
        <f t="shared" si="761"/>
        <v>0</v>
      </c>
      <c r="G883" s="34">
        <f t="shared" si="761"/>
        <v>0</v>
      </c>
      <c r="H883" s="34">
        <f t="shared" si="761"/>
        <v>0</v>
      </c>
      <c r="I883" s="34">
        <f t="shared" si="761"/>
        <v>0</v>
      </c>
      <c r="J883" s="34">
        <f t="shared" si="761"/>
        <v>0</v>
      </c>
      <c r="K883" s="34">
        <f t="shared" si="761"/>
        <v>0</v>
      </c>
      <c r="L883" s="34">
        <f t="shared" si="761"/>
        <v>3.476182407743935E-2</v>
      </c>
      <c r="M883" s="34">
        <f t="shared" si="761"/>
        <v>5.257513389532182E-2</v>
      </c>
      <c r="N883" s="34">
        <f t="shared" si="761"/>
        <v>7.9824878820519737E-2</v>
      </c>
      <c r="O883" s="34">
        <f t="shared" si="761"/>
        <v>6.9852787827524701E-2</v>
      </c>
      <c r="P883" s="34">
        <f t="shared" si="761"/>
        <v>7.8542364084598415E-2</v>
      </c>
      <c r="Q883" s="34">
        <f t="shared" si="761"/>
        <v>7.6507164879649051E-2</v>
      </c>
      <c r="R883" s="34">
        <f t="shared" si="761"/>
        <v>9.9067047143993808E-2</v>
      </c>
      <c r="S883" s="34">
        <f t="shared" si="761"/>
        <v>0.10541012022846123</v>
      </c>
    </row>
    <row r="884" spans="1:31" outlineLevel="1" x14ac:dyDescent="0.2">
      <c r="A884" s="39"/>
      <c r="B884" s="46" t="s">
        <v>954</v>
      </c>
      <c r="C884" s="310"/>
      <c r="D884" s="34">
        <f>D882/C882-1</f>
        <v>-6.2893081761006386E-2</v>
      </c>
      <c r="E884" s="34">
        <f t="shared" ref="E884:S884" si="762">E882/D882-1</f>
        <v>-1</v>
      </c>
      <c r="F884" s="34" t="e">
        <f t="shared" si="762"/>
        <v>#DIV/0!</v>
      </c>
      <c r="G884" s="34" t="e">
        <f t="shared" si="762"/>
        <v>#DIV/0!</v>
      </c>
      <c r="H884" s="34" t="e">
        <f t="shared" si="762"/>
        <v>#DIV/0!</v>
      </c>
      <c r="I884" s="34" t="e">
        <f t="shared" si="762"/>
        <v>#DIV/0!</v>
      </c>
      <c r="J884" s="34" t="e">
        <f t="shared" si="762"/>
        <v>#DIV/0!</v>
      </c>
      <c r="K884" s="34" t="e">
        <f t="shared" si="762"/>
        <v>#DIV/0!</v>
      </c>
      <c r="L884" s="34" t="e">
        <f t="shared" si="762"/>
        <v>#DIV/0!</v>
      </c>
      <c r="M884" s="34">
        <f t="shared" si="762"/>
        <v>0.81492781663938052</v>
      </c>
      <c r="N884" s="34">
        <f t="shared" si="762"/>
        <v>0.55574234285948587</v>
      </c>
      <c r="O884" s="34">
        <f t="shared" si="762"/>
        <v>0.34617716047755853</v>
      </c>
      <c r="P884" s="34">
        <f t="shared" si="762"/>
        <v>1.9627530443635224</v>
      </c>
      <c r="Q884" s="34">
        <f t="shared" si="762"/>
        <v>-0.12527464539768651</v>
      </c>
      <c r="R884" s="34">
        <f t="shared" si="762"/>
        <v>0.28010893419000005</v>
      </c>
      <c r="S884" s="34">
        <f t="shared" si="762"/>
        <v>6.5664419232528415E-2</v>
      </c>
      <c r="Y884" s="43" t="e">
        <f>AVERAGE(D884:S884)</f>
        <v>#DIV/0!</v>
      </c>
      <c r="Z884" s="43" t="e">
        <f>MEDIAN(D884:S884)</f>
        <v>#DIV/0!</v>
      </c>
      <c r="AA884" s="43" t="e">
        <f>STDEV(D884:S884)</f>
        <v>#DIV/0!</v>
      </c>
      <c r="AB884" s="413" t="e">
        <f>AA884/Y884</f>
        <v>#DIV/0!</v>
      </c>
      <c r="AC884" s="43" t="e">
        <f>MAX(D884:S884)</f>
        <v>#DIV/0!</v>
      </c>
      <c r="AD884" s="43" t="e">
        <f>MIN(D884:S884)</f>
        <v>#DIV/0!</v>
      </c>
    </row>
    <row r="885" spans="1:31" outlineLevel="1" x14ac:dyDescent="0.2">
      <c r="A885" s="68"/>
      <c r="B885" s="52"/>
      <c r="C885" s="34"/>
      <c r="D885" s="34"/>
      <c r="E885" s="34"/>
      <c r="F885" s="34"/>
      <c r="G885" s="34"/>
      <c r="H885" s="34"/>
      <c r="I885" s="34"/>
      <c r="J885" s="34"/>
      <c r="K885" s="34"/>
      <c r="L885" s="34"/>
      <c r="M885" s="34"/>
      <c r="N885" s="34"/>
      <c r="O885" s="34"/>
      <c r="P885" s="34"/>
      <c r="Q885" s="34"/>
      <c r="R885" s="34"/>
      <c r="S885" s="34"/>
    </row>
    <row r="887" spans="1:31" s="38" customFormat="1" x14ac:dyDescent="0.2">
      <c r="A887" s="33" t="s">
        <v>859</v>
      </c>
      <c r="B887" s="33"/>
      <c r="C887" s="33"/>
      <c r="D887" s="33"/>
      <c r="E887" s="33"/>
      <c r="F887" s="33"/>
      <c r="G887" s="33"/>
      <c r="H887" s="33"/>
      <c r="I887" s="33"/>
      <c r="J887" s="33"/>
      <c r="K887" s="33"/>
      <c r="L887" s="33"/>
      <c r="M887" s="33"/>
      <c r="N887" s="33"/>
      <c r="O887" s="33"/>
      <c r="P887" s="33"/>
      <c r="Q887" s="33"/>
      <c r="R887" s="33"/>
      <c r="S887" s="33"/>
      <c r="Y887" s="33"/>
      <c r="Z887" s="33"/>
      <c r="AA887" s="33"/>
      <c r="AB887" s="33"/>
      <c r="AC887" s="33"/>
      <c r="AD887" s="33"/>
      <c r="AE887" s="33"/>
    </row>
    <row r="888" spans="1:31" outlineLevel="1" x14ac:dyDescent="0.2">
      <c r="B888" s="28"/>
      <c r="C888" s="28"/>
      <c r="D888" s="28"/>
      <c r="E888" s="28"/>
      <c r="F888" s="28"/>
      <c r="G888" s="28"/>
      <c r="H888" s="28"/>
      <c r="I888" s="28"/>
      <c r="J888" s="28"/>
      <c r="K888" s="28"/>
      <c r="L888" s="28"/>
      <c r="M888" s="28"/>
      <c r="N888" s="28"/>
      <c r="O888" s="28"/>
      <c r="P888" s="28"/>
      <c r="Q888" s="28"/>
      <c r="R888" s="28"/>
      <c r="S888" s="28"/>
    </row>
    <row r="889" spans="1:31" s="48" customFormat="1" outlineLevel="1" x14ac:dyDescent="0.2">
      <c r="A889" s="50" t="s">
        <v>861</v>
      </c>
    </row>
    <row r="890" spans="1:31" outlineLevel="1" x14ac:dyDescent="0.2">
      <c r="A890" s="60"/>
      <c r="B890" s="47" t="s">
        <v>1856</v>
      </c>
      <c r="C890" s="62">
        <f t="shared" ref="C890:S890" si="763">SUM(C891:C896)</f>
        <v>325.88</v>
      </c>
      <c r="D890" s="62">
        <f t="shared" si="763"/>
        <v>486.91999999999996</v>
      </c>
      <c r="E890" s="62">
        <f t="shared" si="763"/>
        <v>502.63</v>
      </c>
      <c r="F890" s="62">
        <f t="shared" si="763"/>
        <v>2190.73</v>
      </c>
      <c r="G890" s="62">
        <f t="shared" si="763"/>
        <v>2267.48</v>
      </c>
      <c r="H890" s="62">
        <f t="shared" si="763"/>
        <v>2480.6300000000006</v>
      </c>
      <c r="I890" s="62">
        <f t="shared" si="763"/>
        <v>2948.7000000000003</v>
      </c>
      <c r="J890" s="62">
        <f t="shared" si="763"/>
        <v>3516.0000000000005</v>
      </c>
      <c r="K890" s="62">
        <f t="shared" si="763"/>
        <v>3344.63</v>
      </c>
      <c r="L890" s="62">
        <f t="shared" si="763"/>
        <v>4693.8900000000003</v>
      </c>
      <c r="M890" s="62">
        <f t="shared" si="763"/>
        <v>3970.8599999999997</v>
      </c>
      <c r="N890" s="62">
        <f t="shared" si="763"/>
        <v>3887.25</v>
      </c>
      <c r="O890" s="62">
        <f t="shared" si="763"/>
        <v>5699.4400000000005</v>
      </c>
      <c r="P890" s="62">
        <f t="shared" si="763"/>
        <v>5450.2800000000007</v>
      </c>
      <c r="Q890" s="62">
        <f t="shared" si="763"/>
        <v>5316.26</v>
      </c>
      <c r="R890" s="62">
        <f t="shared" si="763"/>
        <v>6388.1899999999987</v>
      </c>
      <c r="S890" s="62">
        <f t="shared" si="763"/>
        <v>6907.52</v>
      </c>
    </row>
    <row r="891" spans="1:31" outlineLevel="1" x14ac:dyDescent="0.2">
      <c r="B891" s="69" t="str">
        <f>'Ace-SBS'!A397</f>
        <v>Currents Investments</v>
      </c>
      <c r="C891" s="37">
        <f>'Ace-SBS'!B397</f>
        <v>0</v>
      </c>
      <c r="D891" s="37">
        <f>'Ace-SBS'!C397</f>
        <v>0</v>
      </c>
      <c r="E891" s="37">
        <f>'Ace-SBS'!D397</f>
        <v>22</v>
      </c>
      <c r="F891" s="37">
        <f>'Ace-SBS'!E397</f>
        <v>436.2</v>
      </c>
      <c r="G891" s="37">
        <f>'Ace-SBS'!F397</f>
        <v>10.050000000000001</v>
      </c>
      <c r="H891" s="37">
        <f>'Ace-SBS'!G397</f>
        <v>18</v>
      </c>
      <c r="I891" s="37">
        <f>'Ace-SBS'!H397</f>
        <v>96.5</v>
      </c>
      <c r="J891" s="37">
        <f>'Ace-SBS'!I397</f>
        <v>703.85</v>
      </c>
      <c r="K891" s="37">
        <f>'Ace-SBS'!J397</f>
        <v>1637.27</v>
      </c>
      <c r="L891" s="37">
        <f>'Ace-SBS'!K397</f>
        <v>1822.83</v>
      </c>
      <c r="M891" s="37">
        <f>'Ace-SBS'!L397</f>
        <v>844.9799999999999</v>
      </c>
      <c r="N891" s="37">
        <f>'Ace-SBS'!M397</f>
        <v>941.05</v>
      </c>
      <c r="O891" s="37">
        <f>'Ace-SBS'!N397</f>
        <v>860</v>
      </c>
      <c r="P891" s="37">
        <f>'Ace-SBS'!O397</f>
        <v>93.93</v>
      </c>
      <c r="Q891" s="37">
        <f>'Ace-SBS'!P397</f>
        <v>73.56</v>
      </c>
      <c r="R891" s="37">
        <f>'Ace-SBS'!Q397</f>
        <v>40.01</v>
      </c>
      <c r="S891" s="37">
        <f>'Ace-SBS'!R397</f>
        <v>44.76</v>
      </c>
    </row>
    <row r="892" spans="1:31" outlineLevel="1" x14ac:dyDescent="0.2">
      <c r="B892" s="69" t="str">
        <f>'Ace-SBS'!A420</f>
        <v>Inventories</v>
      </c>
      <c r="C892" s="37">
        <f>'Ace-SBS'!B420</f>
        <v>131.05000000000001</v>
      </c>
      <c r="D892" s="37">
        <f>'Ace-SBS'!C420</f>
        <v>155.62</v>
      </c>
      <c r="E892" s="37">
        <f>'Ace-SBS'!D420</f>
        <v>161.44999999999999</v>
      </c>
      <c r="F892" s="37">
        <f>'Ace-SBS'!E420</f>
        <v>186.62</v>
      </c>
      <c r="G892" s="37">
        <f>'Ace-SBS'!F420</f>
        <v>263.41000000000003</v>
      </c>
      <c r="H892" s="37">
        <f>'Ace-SBS'!G420</f>
        <v>333.38</v>
      </c>
      <c r="I892" s="37">
        <f>'Ace-SBS'!H420</f>
        <v>389.63</v>
      </c>
      <c r="J892" s="37">
        <f>'Ace-SBS'!I420</f>
        <v>486.74</v>
      </c>
      <c r="K892" s="37">
        <f>'Ace-SBS'!J420</f>
        <v>570.14</v>
      </c>
      <c r="L892" s="37">
        <f>'Ace-SBS'!K420</f>
        <v>618.26</v>
      </c>
      <c r="M892" s="37">
        <f>'Ace-SBS'!L420</f>
        <v>640.07000000000005</v>
      </c>
      <c r="N892" s="37">
        <f>'Ace-SBS'!M420</f>
        <v>868.76</v>
      </c>
      <c r="O892" s="37">
        <f>'Ace-SBS'!N420</f>
        <v>918.38</v>
      </c>
      <c r="P892" s="37">
        <f>'Ace-SBS'!O420</f>
        <v>2189.25</v>
      </c>
      <c r="Q892" s="37">
        <f>'Ace-SBS'!P420</f>
        <v>2132.15</v>
      </c>
      <c r="R892" s="37">
        <f>'Ace-SBS'!Q420</f>
        <v>2308.2800000000002</v>
      </c>
      <c r="S892" s="37">
        <f>'Ace-SBS'!R420</f>
        <v>2135.64</v>
      </c>
    </row>
    <row r="893" spans="1:31" outlineLevel="1" x14ac:dyDescent="0.2">
      <c r="B893" s="69" t="str">
        <f>'Ace-SBS'!A433</f>
        <v>Sundry Debtors</v>
      </c>
      <c r="C893" s="37">
        <f>'Ace-SBS'!B433</f>
        <v>107.76</v>
      </c>
      <c r="D893" s="37">
        <f>'Ace-SBS'!C433</f>
        <v>197.16</v>
      </c>
      <c r="E893" s="37">
        <f>'Ace-SBS'!D433</f>
        <v>128.37</v>
      </c>
      <c r="F893" s="37">
        <f>'Ace-SBS'!E433</f>
        <v>234.97</v>
      </c>
      <c r="G893" s="37">
        <f>'Ace-SBS'!F433</f>
        <v>256.47000000000003</v>
      </c>
      <c r="H893" s="37">
        <f>'Ace-SBS'!G433</f>
        <v>564.87</v>
      </c>
      <c r="I893" s="37">
        <f>'Ace-SBS'!H433</f>
        <v>1055.44</v>
      </c>
      <c r="J893" s="37">
        <f>'Ace-SBS'!I433</f>
        <v>680.03</v>
      </c>
      <c r="K893" s="37">
        <f>'Ace-SBS'!J433</f>
        <v>553.29</v>
      </c>
      <c r="L893" s="37">
        <f>'Ace-SBS'!K433</f>
        <v>542.62</v>
      </c>
      <c r="M893" s="37">
        <f>'Ace-SBS'!L433</f>
        <v>713.48</v>
      </c>
      <c r="N893" s="37">
        <f>'Ace-SBS'!M433</f>
        <v>737.53</v>
      </c>
      <c r="O893" s="37">
        <f>'Ace-SBS'!N433</f>
        <v>980.15</v>
      </c>
      <c r="P893" s="37">
        <f>'Ace-SBS'!O433</f>
        <v>1802.82</v>
      </c>
      <c r="Q893" s="37">
        <f>'Ace-SBS'!P433</f>
        <v>1997.81</v>
      </c>
      <c r="R893" s="37">
        <f>'Ace-SBS'!Q433</f>
        <v>2714.7</v>
      </c>
      <c r="S893" s="37">
        <f>'Ace-SBS'!R433</f>
        <v>2846.96</v>
      </c>
    </row>
    <row r="894" spans="1:31" outlineLevel="1" x14ac:dyDescent="0.2">
      <c r="B894" s="69" t="str">
        <f>B$829</f>
        <v>Cash and Bank</v>
      </c>
      <c r="C894" s="77">
        <f t="shared" ref="C894:S894" si="764">C$829</f>
        <v>24.78</v>
      </c>
      <c r="D894" s="77">
        <f t="shared" si="764"/>
        <v>78.680000000000007</v>
      </c>
      <c r="E894" s="77">
        <f t="shared" si="764"/>
        <v>75.75</v>
      </c>
      <c r="F894" s="77">
        <f t="shared" si="764"/>
        <v>890.03</v>
      </c>
      <c r="G894" s="77">
        <f t="shared" si="764"/>
        <v>1230.98</v>
      </c>
      <c r="H894" s="77">
        <f t="shared" si="764"/>
        <v>1202.68</v>
      </c>
      <c r="I894" s="77">
        <f t="shared" si="764"/>
        <v>972.87</v>
      </c>
      <c r="J894" s="77">
        <f t="shared" si="764"/>
        <v>1265.47</v>
      </c>
      <c r="K894" s="77">
        <f t="shared" si="764"/>
        <v>88.87</v>
      </c>
      <c r="L894" s="77">
        <f t="shared" si="764"/>
        <v>1250.9100000000001</v>
      </c>
      <c r="M894" s="77">
        <f t="shared" si="764"/>
        <v>1327.71</v>
      </c>
      <c r="N894" s="77">
        <f t="shared" si="764"/>
        <v>431.12</v>
      </c>
      <c r="O894" s="77">
        <f t="shared" si="764"/>
        <v>141.47999999999999</v>
      </c>
      <c r="P894" s="77">
        <f t="shared" si="764"/>
        <v>416.46000000000004</v>
      </c>
      <c r="Q894" s="77">
        <f t="shared" si="764"/>
        <v>169.11</v>
      </c>
      <c r="R894" s="77">
        <f t="shared" si="764"/>
        <v>170.28</v>
      </c>
      <c r="S894" s="77">
        <f t="shared" si="764"/>
        <v>155.27000000000001</v>
      </c>
    </row>
    <row r="895" spans="1:31" outlineLevel="1" x14ac:dyDescent="0.2">
      <c r="B895" s="69" t="str">
        <f>'Ace-SBS'!A459</f>
        <v>Other Current Assets</v>
      </c>
      <c r="C895" s="37">
        <f>'Ace-SBS'!B459</f>
        <v>8.84</v>
      </c>
      <c r="D895" s="37">
        <f>'Ace-SBS'!C459</f>
        <v>9.4600000000000009</v>
      </c>
      <c r="E895" s="37">
        <f>'Ace-SBS'!D459</f>
        <v>11.68</v>
      </c>
      <c r="F895" s="37">
        <f>'Ace-SBS'!E459</f>
        <v>26.789999999999996</v>
      </c>
      <c r="G895" s="37">
        <f>'Ace-SBS'!F459</f>
        <v>53</v>
      </c>
      <c r="H895" s="37">
        <f>'Ace-SBS'!G459</f>
        <v>46.88</v>
      </c>
      <c r="I895" s="37">
        <f>'Ace-SBS'!H459</f>
        <v>38.9</v>
      </c>
      <c r="J895" s="37">
        <f>'Ace-SBS'!I459</f>
        <v>51.26</v>
      </c>
      <c r="K895" s="37">
        <f>'Ace-SBS'!J459</f>
        <v>19.510000000000002</v>
      </c>
      <c r="L895" s="37">
        <f>'Ace-SBS'!K459</f>
        <v>45.52</v>
      </c>
      <c r="M895" s="37">
        <f>'Ace-SBS'!L459</f>
        <v>60.86</v>
      </c>
      <c r="N895" s="37">
        <f>'Ace-SBS'!M459</f>
        <v>66.91</v>
      </c>
      <c r="O895" s="37">
        <f>'Ace-SBS'!N459</f>
        <v>2498.96</v>
      </c>
      <c r="P895" s="37">
        <f>'Ace-SBS'!O459</f>
        <v>322.73</v>
      </c>
      <c r="Q895" s="37">
        <f>'Ace-SBS'!P459</f>
        <v>228.94</v>
      </c>
      <c r="R895" s="37">
        <f>'Ace-SBS'!Q459</f>
        <v>315.77</v>
      </c>
      <c r="S895" s="37">
        <f>'Ace-SBS'!R459</f>
        <v>387.65</v>
      </c>
    </row>
    <row r="896" spans="1:31" outlineLevel="1" x14ac:dyDescent="0.2">
      <c r="B896" s="69" t="str">
        <f>'Ace-SBS'!A470</f>
        <v>Short Term Loans and Advances</v>
      </c>
      <c r="C896" s="37">
        <f>'Ace-SBS'!B470</f>
        <v>53.45</v>
      </c>
      <c r="D896" s="37">
        <f>'Ace-SBS'!C470</f>
        <v>46</v>
      </c>
      <c r="E896" s="37">
        <f>'Ace-SBS'!D470</f>
        <v>103.38</v>
      </c>
      <c r="F896" s="37">
        <f>'Ace-SBS'!E470</f>
        <v>416.12</v>
      </c>
      <c r="G896" s="37">
        <f>'Ace-SBS'!F470</f>
        <v>453.57</v>
      </c>
      <c r="H896" s="37">
        <f>'Ace-SBS'!G470</f>
        <v>314.82</v>
      </c>
      <c r="I896" s="37">
        <f>'Ace-SBS'!H470</f>
        <v>395.36</v>
      </c>
      <c r="J896" s="37">
        <f>'Ace-SBS'!I470</f>
        <v>328.65</v>
      </c>
      <c r="K896" s="37">
        <f>'Ace-SBS'!J470</f>
        <v>475.55</v>
      </c>
      <c r="L896" s="37">
        <f>'Ace-SBS'!K470</f>
        <v>413.75</v>
      </c>
      <c r="M896" s="37">
        <f>'Ace-SBS'!L470</f>
        <v>383.76</v>
      </c>
      <c r="N896" s="37">
        <f>'Ace-SBS'!M470</f>
        <v>841.87999999999988</v>
      </c>
      <c r="O896" s="37">
        <f>'Ace-SBS'!N470</f>
        <v>300.47000000000003</v>
      </c>
      <c r="P896" s="37">
        <f>'Ace-SBS'!O470</f>
        <v>625.09</v>
      </c>
      <c r="Q896" s="37">
        <f>'Ace-SBS'!P470</f>
        <v>714.69</v>
      </c>
      <c r="R896" s="37">
        <f>'Ace-SBS'!Q470</f>
        <v>839.15</v>
      </c>
      <c r="S896" s="37">
        <f>'Ace-SBS'!R470</f>
        <v>1337.24</v>
      </c>
    </row>
    <row r="897" spans="1:30" outlineLevel="1" x14ac:dyDescent="0.2"/>
    <row r="898" spans="1:30" outlineLevel="1" x14ac:dyDescent="0.2">
      <c r="B898" s="69" t="str">
        <f>B891</f>
        <v>Currents Investments</v>
      </c>
      <c r="C898" s="34">
        <f t="shared" ref="C898:S898" si="765">C891/C$890</f>
        <v>0</v>
      </c>
      <c r="D898" s="34">
        <f t="shared" si="765"/>
        <v>0</v>
      </c>
      <c r="E898" s="34">
        <f t="shared" si="765"/>
        <v>4.3769771004516247E-2</v>
      </c>
      <c r="F898" s="34">
        <f t="shared" si="765"/>
        <v>0.19911171162124039</v>
      </c>
      <c r="G898" s="34">
        <f t="shared" si="765"/>
        <v>4.4322331398733402E-3</v>
      </c>
      <c r="H898" s="34">
        <f t="shared" si="765"/>
        <v>7.2562212018721034E-3</v>
      </c>
      <c r="I898" s="34">
        <f t="shared" si="765"/>
        <v>3.2726286160002713E-2</v>
      </c>
      <c r="J898" s="34">
        <f t="shared" si="765"/>
        <v>0.20018486916951078</v>
      </c>
      <c r="K898" s="34">
        <f t="shared" si="765"/>
        <v>0.48952200990842032</v>
      </c>
      <c r="L898" s="34">
        <f t="shared" si="765"/>
        <v>0.38834101353035538</v>
      </c>
      <c r="M898" s="34">
        <f t="shared" si="765"/>
        <v>0.2127952131276348</v>
      </c>
      <c r="N898" s="34">
        <f t="shared" si="765"/>
        <v>0.24208630780114476</v>
      </c>
      <c r="O898" s="34">
        <f t="shared" si="765"/>
        <v>0.1508920174613646</v>
      </c>
      <c r="P898" s="34">
        <f t="shared" si="765"/>
        <v>1.723397696999053E-2</v>
      </c>
      <c r="Q898" s="34">
        <f t="shared" si="765"/>
        <v>1.3836795040122191E-2</v>
      </c>
      <c r="R898" s="34">
        <f t="shared" si="765"/>
        <v>6.2631199134653174E-3</v>
      </c>
      <c r="S898" s="34">
        <f t="shared" si="765"/>
        <v>6.4798943759844336E-3</v>
      </c>
    </row>
    <row r="899" spans="1:30" outlineLevel="1" x14ac:dyDescent="0.2">
      <c r="B899" s="69" t="str">
        <f t="shared" ref="B899:B903" si="766">B892</f>
        <v>Inventories</v>
      </c>
      <c r="C899" s="34">
        <f t="shared" ref="C899:S899" si="767">C892/C$890</f>
        <v>0.40214189272124712</v>
      </c>
      <c r="D899" s="34">
        <f t="shared" si="767"/>
        <v>0.31960075577096858</v>
      </c>
      <c r="E899" s="34">
        <f t="shared" si="767"/>
        <v>0.32121043312177944</v>
      </c>
      <c r="F899" s="34">
        <f t="shared" si="767"/>
        <v>8.5186216466657236E-2</v>
      </c>
      <c r="G899" s="34">
        <f t="shared" si="767"/>
        <v>0.1161686100869688</v>
      </c>
      <c r="H899" s="34">
        <f t="shared" si="767"/>
        <v>0.13439327912667343</v>
      </c>
      <c r="I899" s="34">
        <f t="shared" si="767"/>
        <v>0.13213619561162546</v>
      </c>
      <c r="J899" s="34">
        <f t="shared" si="767"/>
        <v>0.13843572241183161</v>
      </c>
      <c r="K899" s="34">
        <f t="shared" si="767"/>
        <v>0.17046429649916434</v>
      </c>
      <c r="L899" s="34">
        <f t="shared" si="767"/>
        <v>0.13171591153606069</v>
      </c>
      <c r="M899" s="34">
        <f t="shared" si="767"/>
        <v>0.16119178213283775</v>
      </c>
      <c r="N899" s="34">
        <f t="shared" si="767"/>
        <v>0.22348961347996654</v>
      </c>
      <c r="O899" s="34">
        <f t="shared" si="767"/>
        <v>0.16113512906531166</v>
      </c>
      <c r="P899" s="34">
        <f t="shared" si="767"/>
        <v>0.40167661110988789</v>
      </c>
      <c r="Q899" s="34">
        <f t="shared" si="767"/>
        <v>0.40106202480691311</v>
      </c>
      <c r="R899" s="34">
        <f t="shared" si="767"/>
        <v>0.36133552696460197</v>
      </c>
      <c r="S899" s="34">
        <f t="shared" si="767"/>
        <v>0.30917608635226534</v>
      </c>
    </row>
    <row r="900" spans="1:30" outlineLevel="1" x14ac:dyDescent="0.2">
      <c r="B900" s="69" t="str">
        <f t="shared" si="766"/>
        <v>Sundry Debtors</v>
      </c>
      <c r="C900" s="34">
        <f t="shared" ref="C900:S900" si="768">C893/C$890</f>
        <v>0.33067386768135509</v>
      </c>
      <c r="D900" s="34">
        <f t="shared" si="768"/>
        <v>0.40491251129549005</v>
      </c>
      <c r="E900" s="34">
        <f t="shared" si="768"/>
        <v>0.25539661381135231</v>
      </c>
      <c r="F900" s="34">
        <f t="shared" si="768"/>
        <v>0.10725648528116198</v>
      </c>
      <c r="G900" s="34">
        <f t="shared" si="768"/>
        <v>0.1131079436202304</v>
      </c>
      <c r="H900" s="34">
        <f t="shared" si="768"/>
        <v>0.22771231501674974</v>
      </c>
      <c r="I900" s="34">
        <f t="shared" si="768"/>
        <v>0.35793400481568149</v>
      </c>
      <c r="J900" s="34">
        <f t="shared" si="768"/>
        <v>0.19341012514220701</v>
      </c>
      <c r="K900" s="34">
        <f t="shared" si="768"/>
        <v>0.16542637003196167</v>
      </c>
      <c r="L900" s="34">
        <f t="shared" si="768"/>
        <v>0.11560134557903998</v>
      </c>
      <c r="M900" s="34">
        <f t="shared" si="768"/>
        <v>0.17967896123257937</v>
      </c>
      <c r="N900" s="34">
        <f t="shared" si="768"/>
        <v>0.18973052929448839</v>
      </c>
      <c r="O900" s="34">
        <f t="shared" si="768"/>
        <v>0.1719730359473913</v>
      </c>
      <c r="P900" s="34">
        <f t="shared" si="768"/>
        <v>0.33077566657125868</v>
      </c>
      <c r="Q900" s="34">
        <f t="shared" si="768"/>
        <v>0.3757923803576198</v>
      </c>
      <c r="R900" s="34">
        <f t="shared" si="768"/>
        <v>0.42495605171417888</v>
      </c>
      <c r="S900" s="34">
        <f t="shared" si="768"/>
        <v>0.41215371073844154</v>
      </c>
    </row>
    <row r="901" spans="1:30" outlineLevel="1" x14ac:dyDescent="0.2">
      <c r="B901" s="69" t="str">
        <f t="shared" si="766"/>
        <v>Cash and Bank</v>
      </c>
      <c r="C901" s="34">
        <f t="shared" ref="C901:S901" si="769">C894/C$890</f>
        <v>7.6040260218485339E-2</v>
      </c>
      <c r="D901" s="34">
        <f t="shared" si="769"/>
        <v>0.16158711903392758</v>
      </c>
      <c r="E901" s="34">
        <f t="shared" si="769"/>
        <v>0.15070727970873207</v>
      </c>
      <c r="F901" s="34">
        <f t="shared" si="769"/>
        <v>0.40627096903771803</v>
      </c>
      <c r="G901" s="34">
        <f t="shared" si="769"/>
        <v>0.54288461199216753</v>
      </c>
      <c r="H901" s="34">
        <f t="shared" si="769"/>
        <v>0.48482845083708564</v>
      </c>
      <c r="I901" s="34">
        <f t="shared" si="769"/>
        <v>0.32993183436768742</v>
      </c>
      <c r="J901" s="34">
        <f t="shared" si="769"/>
        <v>0.35991751990898746</v>
      </c>
      <c r="K901" s="34">
        <f t="shared" si="769"/>
        <v>2.6570951046902051E-2</v>
      </c>
      <c r="L901" s="34">
        <f t="shared" si="769"/>
        <v>0.26649751059355886</v>
      </c>
      <c r="M901" s="34">
        <f t="shared" si="769"/>
        <v>0.33436333690938491</v>
      </c>
      <c r="N901" s="34">
        <f t="shared" si="769"/>
        <v>0.11090616759920252</v>
      </c>
      <c r="O901" s="34">
        <f t="shared" si="769"/>
        <v>2.482349143073705E-2</v>
      </c>
      <c r="P901" s="34">
        <f t="shared" si="769"/>
        <v>7.6410753209009447E-2</v>
      </c>
      <c r="Q901" s="34">
        <f t="shared" si="769"/>
        <v>3.1809956623641431E-2</v>
      </c>
      <c r="R901" s="34">
        <f t="shared" si="769"/>
        <v>2.6655437612218804E-2</v>
      </c>
      <c r="S901" s="34">
        <f t="shared" si="769"/>
        <v>2.2478400352080052E-2</v>
      </c>
    </row>
    <row r="902" spans="1:30" outlineLevel="1" x14ac:dyDescent="0.2">
      <c r="B902" s="69" t="str">
        <f t="shared" si="766"/>
        <v>Other Current Assets</v>
      </c>
      <c r="C902" s="34">
        <f t="shared" ref="C902:S902" si="770">C895/C$890</f>
        <v>2.7126549650177981E-2</v>
      </c>
      <c r="D902" s="34">
        <f t="shared" si="770"/>
        <v>1.9428242832498156E-2</v>
      </c>
      <c r="E902" s="34">
        <f t="shared" si="770"/>
        <v>2.3237769333306804E-2</v>
      </c>
      <c r="F902" s="34">
        <f t="shared" si="770"/>
        <v>1.2228800445513595E-2</v>
      </c>
      <c r="G902" s="34">
        <f t="shared" si="770"/>
        <v>2.3373965812267361E-2</v>
      </c>
      <c r="H902" s="34">
        <f t="shared" si="770"/>
        <v>1.8898424996875791E-2</v>
      </c>
      <c r="I902" s="34">
        <f t="shared" si="770"/>
        <v>1.31922542137213E-2</v>
      </c>
      <c r="J902" s="34">
        <f t="shared" si="770"/>
        <v>1.4579067121729235E-2</v>
      </c>
      <c r="K902" s="34">
        <f t="shared" si="770"/>
        <v>5.8332311795325645E-3</v>
      </c>
      <c r="L902" s="34">
        <f t="shared" si="770"/>
        <v>9.6977134104122599E-3</v>
      </c>
      <c r="M902" s="34">
        <f t="shared" si="770"/>
        <v>1.5326654679338986E-2</v>
      </c>
      <c r="N902" s="34">
        <f t="shared" si="770"/>
        <v>1.7212682487619781E-2</v>
      </c>
      <c r="O902" s="34">
        <f t="shared" si="770"/>
        <v>0.43845711157587408</v>
      </c>
      <c r="P902" s="34">
        <f t="shared" si="770"/>
        <v>5.9213471601459004E-2</v>
      </c>
      <c r="Q902" s="34">
        <f t="shared" si="770"/>
        <v>4.3064108978868601E-2</v>
      </c>
      <c r="R902" s="34">
        <f t="shared" si="770"/>
        <v>4.9430276807671661E-2</v>
      </c>
      <c r="S902" s="34">
        <f t="shared" si="770"/>
        <v>5.6119996757157412E-2</v>
      </c>
    </row>
    <row r="903" spans="1:30" outlineLevel="1" x14ac:dyDescent="0.2">
      <c r="B903" s="69" t="str">
        <f t="shared" si="766"/>
        <v>Short Term Loans and Advances</v>
      </c>
      <c r="C903" s="34">
        <f t="shared" ref="C903:S903" si="771">C896/C$890</f>
        <v>0.16401742972873451</v>
      </c>
      <c r="D903" s="34">
        <f t="shared" si="771"/>
        <v>9.4471371067115756E-2</v>
      </c>
      <c r="E903" s="34">
        <f t="shared" si="771"/>
        <v>0.20567813302031315</v>
      </c>
      <c r="F903" s="34">
        <f t="shared" si="771"/>
        <v>0.18994581714770875</v>
      </c>
      <c r="G903" s="34">
        <f t="shared" si="771"/>
        <v>0.20003263534849258</v>
      </c>
      <c r="H903" s="34">
        <f t="shared" si="771"/>
        <v>0.12691130882074309</v>
      </c>
      <c r="I903" s="34">
        <f t="shared" si="771"/>
        <v>0.13407942483128157</v>
      </c>
      <c r="J903" s="34">
        <f t="shared" si="771"/>
        <v>9.3472696245733775E-2</v>
      </c>
      <c r="K903" s="34">
        <f t="shared" si="771"/>
        <v>0.14218314133401902</v>
      </c>
      <c r="L903" s="34">
        <f t="shared" si="771"/>
        <v>8.8146505350572765E-2</v>
      </c>
      <c r="M903" s="34">
        <f t="shared" si="771"/>
        <v>9.6644051918224269E-2</v>
      </c>
      <c r="N903" s="34">
        <f t="shared" si="771"/>
        <v>0.21657469933757795</v>
      </c>
      <c r="O903" s="34">
        <f t="shared" si="771"/>
        <v>5.2719214519321198E-2</v>
      </c>
      <c r="P903" s="34">
        <f t="shared" si="771"/>
        <v>0.11468952053839435</v>
      </c>
      <c r="Q903" s="34">
        <f t="shared" si="771"/>
        <v>0.1344347341928348</v>
      </c>
      <c r="R903" s="34">
        <f t="shared" si="771"/>
        <v>0.13135958698786357</v>
      </c>
      <c r="S903" s="34">
        <f t="shared" si="771"/>
        <v>0.19359191142407114</v>
      </c>
    </row>
    <row r="904" spans="1:30" outlineLevel="1" x14ac:dyDescent="0.2"/>
    <row r="905" spans="1:30" s="48" customFormat="1" outlineLevel="1" x14ac:dyDescent="0.2">
      <c r="A905" s="48" t="s">
        <v>1842</v>
      </c>
    </row>
    <row r="906" spans="1:30" outlineLevel="1" x14ac:dyDescent="0.2">
      <c r="A906" s="39"/>
      <c r="B906" s="46" t="str">
        <f>B$48</f>
        <v>Total Assets</v>
      </c>
      <c r="C906" s="53">
        <f t="shared" ref="C906:S906" si="772">C$48</f>
        <v>654.23</v>
      </c>
      <c r="D906" s="53">
        <f t="shared" si="772"/>
        <v>871.26</v>
      </c>
      <c r="E906" s="53">
        <f t="shared" si="772"/>
        <v>1432.82</v>
      </c>
      <c r="F906" s="53">
        <f t="shared" si="772"/>
        <v>3226.86</v>
      </c>
      <c r="G906" s="53">
        <f t="shared" si="772"/>
        <v>3604.04</v>
      </c>
      <c r="H906" s="53">
        <f t="shared" si="772"/>
        <v>4141.32</v>
      </c>
      <c r="I906" s="53">
        <f t="shared" si="772"/>
        <v>5458.79</v>
      </c>
      <c r="J906" s="53">
        <f t="shared" si="772"/>
        <v>6281.95</v>
      </c>
      <c r="K906" s="53">
        <f t="shared" si="772"/>
        <v>6591.72</v>
      </c>
      <c r="L906" s="53">
        <f t="shared" si="772"/>
        <v>7731.47</v>
      </c>
      <c r="M906" s="53">
        <f t="shared" si="772"/>
        <v>9277.77</v>
      </c>
      <c r="N906" s="53">
        <f t="shared" si="772"/>
        <v>9506.56</v>
      </c>
      <c r="O906" s="53">
        <f t="shared" si="772"/>
        <v>14624.47</v>
      </c>
      <c r="P906" s="53">
        <f t="shared" si="772"/>
        <v>38535</v>
      </c>
      <c r="Q906" s="53">
        <f t="shared" si="772"/>
        <v>34604.21</v>
      </c>
      <c r="R906" s="53">
        <f t="shared" si="772"/>
        <v>34209.660000000003</v>
      </c>
      <c r="S906" s="53">
        <f t="shared" si="772"/>
        <v>34262.269999999997</v>
      </c>
    </row>
    <row r="907" spans="1:30" outlineLevel="1" x14ac:dyDescent="0.2">
      <c r="A907" s="39"/>
      <c r="B907" s="46" t="str">
        <f>B890</f>
        <v>Total current assets</v>
      </c>
      <c r="C907" s="53">
        <f t="shared" ref="C907:S907" si="773">C890</f>
        <v>325.88</v>
      </c>
      <c r="D907" s="53">
        <f t="shared" si="773"/>
        <v>486.91999999999996</v>
      </c>
      <c r="E907" s="53">
        <f t="shared" si="773"/>
        <v>502.63</v>
      </c>
      <c r="F907" s="53">
        <f t="shared" si="773"/>
        <v>2190.73</v>
      </c>
      <c r="G907" s="53">
        <f t="shared" si="773"/>
        <v>2267.48</v>
      </c>
      <c r="H907" s="53">
        <f t="shared" si="773"/>
        <v>2480.6300000000006</v>
      </c>
      <c r="I907" s="53">
        <f t="shared" si="773"/>
        <v>2948.7000000000003</v>
      </c>
      <c r="J907" s="53">
        <f t="shared" si="773"/>
        <v>3516.0000000000005</v>
      </c>
      <c r="K907" s="53">
        <f t="shared" si="773"/>
        <v>3344.63</v>
      </c>
      <c r="L907" s="53">
        <f t="shared" si="773"/>
        <v>4693.8900000000003</v>
      </c>
      <c r="M907" s="53">
        <f t="shared" si="773"/>
        <v>3970.8599999999997</v>
      </c>
      <c r="N907" s="53">
        <f t="shared" si="773"/>
        <v>3887.25</v>
      </c>
      <c r="O907" s="53">
        <f t="shared" si="773"/>
        <v>5699.4400000000005</v>
      </c>
      <c r="P907" s="53">
        <f t="shared" si="773"/>
        <v>5450.2800000000007</v>
      </c>
      <c r="Q907" s="53">
        <f t="shared" si="773"/>
        <v>5316.26</v>
      </c>
      <c r="R907" s="53">
        <f t="shared" si="773"/>
        <v>6388.1899999999987</v>
      </c>
      <c r="S907" s="53">
        <f t="shared" si="773"/>
        <v>6907.52</v>
      </c>
    </row>
    <row r="908" spans="1:30" outlineLevel="1" x14ac:dyDescent="0.2">
      <c r="A908" s="39"/>
      <c r="B908" s="46" t="s">
        <v>1904</v>
      </c>
      <c r="C908" s="34">
        <f>C907/C906</f>
        <v>0.4981122846705287</v>
      </c>
      <c r="D908" s="34">
        <f t="shared" ref="D908:S908" si="774">D907/D906</f>
        <v>0.55886876477744873</v>
      </c>
      <c r="E908" s="34">
        <f t="shared" si="774"/>
        <v>0.35079772755824179</v>
      </c>
      <c r="F908" s="34">
        <f t="shared" si="774"/>
        <v>0.6789045697675139</v>
      </c>
      <c r="G908" s="34">
        <f t="shared" si="774"/>
        <v>0.62914950999433972</v>
      </c>
      <c r="H908" s="34">
        <f t="shared" si="774"/>
        <v>0.59899500642307302</v>
      </c>
      <c r="I908" s="34">
        <f t="shared" si="774"/>
        <v>0.54017465409000898</v>
      </c>
      <c r="J908" s="34">
        <f t="shared" si="774"/>
        <v>0.5596988196340309</v>
      </c>
      <c r="K908" s="34">
        <f t="shared" si="774"/>
        <v>0.50739867591463228</v>
      </c>
      <c r="L908" s="34">
        <f t="shared" si="774"/>
        <v>0.60711481775134613</v>
      </c>
      <c r="M908" s="34">
        <f t="shared" si="774"/>
        <v>0.42799724502763048</v>
      </c>
      <c r="N908" s="34">
        <f t="shared" si="774"/>
        <v>0.40890185303621923</v>
      </c>
      <c r="O908" s="34">
        <f t="shared" si="774"/>
        <v>0.3897194223106889</v>
      </c>
      <c r="P908" s="34">
        <f t="shared" si="774"/>
        <v>0.14143713507201247</v>
      </c>
      <c r="Q908" s="34">
        <f t="shared" si="774"/>
        <v>0.15363043976441018</v>
      </c>
      <c r="R908" s="34">
        <f t="shared" si="774"/>
        <v>0.18673643643345178</v>
      </c>
      <c r="S908" s="34">
        <f t="shared" si="774"/>
        <v>0.20160719065024008</v>
      </c>
      <c r="Y908" s="43">
        <f t="shared" ref="Y908:Y909" si="775">AVERAGE(D908:S908)</f>
        <v>0.43382076676283049</v>
      </c>
      <c r="Z908" s="43">
        <f t="shared" ref="Z908:Z909" si="776">MEDIAN(D908:S908)</f>
        <v>0.46769796047113138</v>
      </c>
      <c r="AA908" s="43">
        <f t="shared" ref="AA908:AA909" si="777">STDEV(D908:S908)</f>
        <v>0.18114471709792854</v>
      </c>
      <c r="AB908" s="413">
        <f t="shared" ref="AB908:AB909" si="778">AA908/Y908</f>
        <v>0.41755658321668182</v>
      </c>
      <c r="AC908" s="43">
        <f t="shared" ref="AC908:AC909" si="779">MAX(D908:S908)</f>
        <v>0.6789045697675139</v>
      </c>
      <c r="AD908" s="43">
        <f t="shared" ref="AD908:AD909" si="780">MIN(D908:S908)</f>
        <v>0.14143713507201247</v>
      </c>
    </row>
    <row r="909" spans="1:30" outlineLevel="1" x14ac:dyDescent="0.2">
      <c r="A909" s="39"/>
      <c r="B909" s="46" t="s">
        <v>954</v>
      </c>
      <c r="C909" s="310"/>
      <c r="D909" s="34">
        <f>D907/C907-1</f>
        <v>0.49416963299373995</v>
      </c>
      <c r="E909" s="34">
        <f t="shared" ref="E909:S909" si="781">E907/D907-1</f>
        <v>3.2264026944878177E-2</v>
      </c>
      <c r="F909" s="34">
        <f t="shared" si="781"/>
        <v>3.3585341105783577</v>
      </c>
      <c r="G909" s="34">
        <f t="shared" si="781"/>
        <v>3.5033984105754756E-2</v>
      </c>
      <c r="H909" s="34">
        <f t="shared" si="781"/>
        <v>9.4003034205373703E-2</v>
      </c>
      <c r="I909" s="34">
        <f t="shared" si="781"/>
        <v>0.18868996988668174</v>
      </c>
      <c r="J909" s="34">
        <f t="shared" si="781"/>
        <v>0.19238986672092784</v>
      </c>
      <c r="K909" s="34">
        <f t="shared" si="781"/>
        <v>-4.8740045506257212E-2</v>
      </c>
      <c r="L909" s="34">
        <f t="shared" si="781"/>
        <v>0.40341084066099997</v>
      </c>
      <c r="M909" s="34">
        <f t="shared" si="781"/>
        <v>-0.15403641755558839</v>
      </c>
      <c r="N909" s="34">
        <f t="shared" si="781"/>
        <v>-2.1055892174491109E-2</v>
      </c>
      <c r="O909" s="34">
        <f t="shared" si="781"/>
        <v>0.46618817930413536</v>
      </c>
      <c r="P909" s="34">
        <f t="shared" si="781"/>
        <v>-4.3716575663573898E-2</v>
      </c>
      <c r="Q909" s="34">
        <f t="shared" si="781"/>
        <v>-2.4589562371107654E-2</v>
      </c>
      <c r="R909" s="34">
        <f t="shared" si="781"/>
        <v>0.20163235056223705</v>
      </c>
      <c r="S909" s="34">
        <f t="shared" si="781"/>
        <v>8.1295327784552729E-2</v>
      </c>
      <c r="Y909" s="43">
        <f t="shared" si="775"/>
        <v>0.32846705190478886</v>
      </c>
      <c r="Z909" s="43">
        <f t="shared" si="776"/>
        <v>8.7649180994963216E-2</v>
      </c>
      <c r="AA909" s="43">
        <f t="shared" si="777"/>
        <v>0.83017372562202219</v>
      </c>
      <c r="AB909" s="413">
        <f t="shared" si="778"/>
        <v>2.5274185669698785</v>
      </c>
      <c r="AC909" s="43">
        <f t="shared" si="779"/>
        <v>3.3585341105783577</v>
      </c>
      <c r="AD909" s="43">
        <f t="shared" si="780"/>
        <v>-0.15403641755558839</v>
      </c>
    </row>
    <row r="910" spans="1:30" outlineLevel="1" x14ac:dyDescent="0.2">
      <c r="A910" s="39"/>
      <c r="B910" s="46" t="s">
        <v>1908</v>
      </c>
      <c r="C910" s="34">
        <f>(C890-C891-C894)/C906</f>
        <v>0.46023569692615751</v>
      </c>
      <c r="D910" s="34">
        <f t="shared" ref="D910:S910" si="782">(D890-D891-D894)/D906</f>
        <v>0.46856277115901102</v>
      </c>
      <c r="E910" s="34">
        <f t="shared" si="782"/>
        <v>0.28257562010580534</v>
      </c>
      <c r="F910" s="34">
        <f t="shared" si="782"/>
        <v>0.26790750141003949</v>
      </c>
      <c r="G910" s="34">
        <f t="shared" si="782"/>
        <v>0.28480538506786823</v>
      </c>
      <c r="H910" s="34">
        <f t="shared" si="782"/>
        <v>0.30423874513440174</v>
      </c>
      <c r="I910" s="34">
        <f t="shared" si="782"/>
        <v>0.34427592928103123</v>
      </c>
      <c r="J910" s="34">
        <f t="shared" si="782"/>
        <v>0.24621017359259476</v>
      </c>
      <c r="K910" s="34">
        <f t="shared" si="782"/>
        <v>0.24553379087703969</v>
      </c>
      <c r="L910" s="34">
        <f t="shared" si="782"/>
        <v>0.20955264652129546</v>
      </c>
      <c r="M910" s="34">
        <f t="shared" si="782"/>
        <v>0.19381489301847313</v>
      </c>
      <c r="N910" s="34">
        <f t="shared" si="782"/>
        <v>0.26456257573717518</v>
      </c>
      <c r="O910" s="34">
        <f t="shared" si="782"/>
        <v>0.32123967569423034</v>
      </c>
      <c r="P910" s="34">
        <f t="shared" si="782"/>
        <v>0.12819229272090307</v>
      </c>
      <c r="Q910" s="34">
        <f t="shared" si="782"/>
        <v>0.14661770923248935</v>
      </c>
      <c r="R910" s="34">
        <f t="shared" si="782"/>
        <v>0.18058934230857596</v>
      </c>
      <c r="S910" s="34">
        <f t="shared" si="782"/>
        <v>0.19576899020409333</v>
      </c>
    </row>
    <row r="911" spans="1:30" outlineLevel="1" x14ac:dyDescent="0.2">
      <c r="A911" s="306"/>
      <c r="B911" s="52"/>
      <c r="C911" s="34"/>
      <c r="D911" s="34"/>
      <c r="E911" s="34"/>
      <c r="F911" s="34"/>
      <c r="G911" s="34"/>
      <c r="H911" s="34"/>
      <c r="I911" s="34"/>
      <c r="J911" s="34"/>
      <c r="K911" s="34"/>
      <c r="L911" s="34"/>
      <c r="M911" s="34"/>
      <c r="N911" s="34"/>
      <c r="O911" s="34"/>
      <c r="P911" s="34"/>
      <c r="Q911" s="34"/>
      <c r="R911" s="34"/>
      <c r="S911" s="34"/>
    </row>
    <row r="912" spans="1:30" s="48" customFormat="1" outlineLevel="1" x14ac:dyDescent="0.2">
      <c r="A912" s="50" t="s">
        <v>875</v>
      </c>
      <c r="B912" s="74"/>
      <c r="C912" s="66"/>
      <c r="D912" s="66"/>
      <c r="E912" s="66"/>
      <c r="F912" s="66"/>
      <c r="G912" s="66"/>
      <c r="H912" s="66"/>
      <c r="I912" s="66"/>
      <c r="J912" s="66"/>
      <c r="K912" s="66"/>
      <c r="L912" s="66"/>
      <c r="M912" s="66"/>
      <c r="N912" s="66"/>
      <c r="O912" s="66"/>
      <c r="P912" s="66"/>
      <c r="Q912" s="66"/>
      <c r="R912" s="66"/>
      <c r="S912" s="66"/>
    </row>
    <row r="913" spans="1:31" outlineLevel="1" x14ac:dyDescent="0.2">
      <c r="A913" s="45"/>
      <c r="B913" s="46" t="str">
        <f>B$30</f>
        <v>Net Sales</v>
      </c>
      <c r="C913" s="53">
        <f t="shared" ref="C913:S913" si="783">C$30</f>
        <v>696.43</v>
      </c>
      <c r="D913" s="53">
        <f t="shared" si="783"/>
        <v>724.41</v>
      </c>
      <c r="E913" s="53">
        <f t="shared" si="783"/>
        <v>939.93</v>
      </c>
      <c r="F913" s="53">
        <f t="shared" si="783"/>
        <v>1203.47</v>
      </c>
      <c r="G913" s="53">
        <f t="shared" si="783"/>
        <v>1680.3400000000001</v>
      </c>
      <c r="H913" s="53">
        <f t="shared" si="783"/>
        <v>2245.89</v>
      </c>
      <c r="I913" s="53">
        <f t="shared" si="783"/>
        <v>3149.05</v>
      </c>
      <c r="J913" s="53">
        <f t="shared" si="783"/>
        <v>3861.55</v>
      </c>
      <c r="K913" s="53">
        <f t="shared" si="783"/>
        <v>2485.5100000000002</v>
      </c>
      <c r="L913" s="53">
        <f t="shared" si="783"/>
        <v>3107.57</v>
      </c>
      <c r="M913" s="53">
        <f t="shared" si="783"/>
        <v>4015.56</v>
      </c>
      <c r="N913" s="53">
        <f t="shared" si="783"/>
        <v>2432.14</v>
      </c>
      <c r="O913" s="53">
        <f t="shared" si="783"/>
        <v>2828.79</v>
      </c>
      <c r="P913" s="53">
        <f t="shared" si="783"/>
        <v>8028.44</v>
      </c>
      <c r="Q913" s="53">
        <f t="shared" si="783"/>
        <v>7733.26</v>
      </c>
      <c r="R913" s="53">
        <f t="shared" si="783"/>
        <v>7683.96</v>
      </c>
      <c r="S913" s="53">
        <f t="shared" si="783"/>
        <v>7923.84</v>
      </c>
    </row>
    <row r="914" spans="1:31" outlineLevel="1" x14ac:dyDescent="0.2">
      <c r="A914" s="45"/>
      <c r="B914" s="46" t="s">
        <v>876</v>
      </c>
      <c r="C914" s="37">
        <f t="shared" ref="C914:S914" si="784">C890-C891-C894</f>
        <v>301.10000000000002</v>
      </c>
      <c r="D914" s="37">
        <f t="shared" si="784"/>
        <v>408.23999999999995</v>
      </c>
      <c r="E914" s="37">
        <f t="shared" si="784"/>
        <v>404.88</v>
      </c>
      <c r="F914" s="37">
        <f t="shared" si="784"/>
        <v>864.5</v>
      </c>
      <c r="G914" s="37">
        <f t="shared" si="784"/>
        <v>1026.4499999999998</v>
      </c>
      <c r="H914" s="37">
        <f t="shared" si="784"/>
        <v>1259.9500000000005</v>
      </c>
      <c r="I914" s="37">
        <f t="shared" si="784"/>
        <v>1879.3300000000004</v>
      </c>
      <c r="J914" s="37">
        <f t="shared" si="784"/>
        <v>1546.6800000000005</v>
      </c>
      <c r="K914" s="37">
        <f t="shared" si="784"/>
        <v>1618.4900000000002</v>
      </c>
      <c r="L914" s="37">
        <f t="shared" si="784"/>
        <v>1620.1500000000003</v>
      </c>
      <c r="M914" s="37">
        <f t="shared" si="784"/>
        <v>1798.1699999999996</v>
      </c>
      <c r="N914" s="37">
        <f t="shared" si="784"/>
        <v>2515.08</v>
      </c>
      <c r="O914" s="37">
        <f t="shared" si="784"/>
        <v>4697.9600000000009</v>
      </c>
      <c r="P914" s="37">
        <f t="shared" si="784"/>
        <v>4939.8900000000003</v>
      </c>
      <c r="Q914" s="37">
        <f t="shared" si="784"/>
        <v>5073.59</v>
      </c>
      <c r="R914" s="37">
        <f t="shared" si="784"/>
        <v>6177.8999999999987</v>
      </c>
      <c r="S914" s="37">
        <f t="shared" si="784"/>
        <v>6707.49</v>
      </c>
    </row>
    <row r="915" spans="1:31" outlineLevel="1" x14ac:dyDescent="0.2">
      <c r="A915" s="45"/>
      <c r="B915" s="46" t="s">
        <v>736</v>
      </c>
      <c r="C915" s="34">
        <f>C914/C913</f>
        <v>0.4323478310813722</v>
      </c>
      <c r="D915" s="34">
        <f t="shared" ref="D915:S915" si="785">D914/D913</f>
        <v>0.56354826686544912</v>
      </c>
      <c r="E915" s="34">
        <f t="shared" si="785"/>
        <v>0.43075548179119721</v>
      </c>
      <c r="F915" s="34">
        <f t="shared" si="785"/>
        <v>0.71833946837062823</v>
      </c>
      <c r="G915" s="34">
        <f t="shared" si="785"/>
        <v>0.61085851672875713</v>
      </c>
      <c r="H915" s="34">
        <f t="shared" si="785"/>
        <v>0.56100254242193548</v>
      </c>
      <c r="I915" s="34">
        <f t="shared" si="785"/>
        <v>0.59679268350772463</v>
      </c>
      <c r="J915" s="34">
        <f t="shared" si="785"/>
        <v>0.40053346454144073</v>
      </c>
      <c r="K915" s="34">
        <f t="shared" si="785"/>
        <v>0.65117018237705748</v>
      </c>
      <c r="L915" s="34">
        <f t="shared" si="785"/>
        <v>0.52135591475011034</v>
      </c>
      <c r="M915" s="34">
        <f t="shared" si="785"/>
        <v>0.44780055583779088</v>
      </c>
      <c r="N915" s="34">
        <f t="shared" si="785"/>
        <v>1.034101655332341</v>
      </c>
      <c r="O915" s="34">
        <f t="shared" si="785"/>
        <v>1.6607666175290499</v>
      </c>
      <c r="P915" s="34">
        <f t="shared" si="785"/>
        <v>0.6152988625436574</v>
      </c>
      <c r="Q915" s="34">
        <f t="shared" si="785"/>
        <v>0.65607389380416536</v>
      </c>
      <c r="R915" s="34">
        <f t="shared" si="785"/>
        <v>0.80399950025767941</v>
      </c>
      <c r="S915" s="34">
        <f t="shared" si="785"/>
        <v>0.84649488126968742</v>
      </c>
      <c r="Y915" s="43">
        <f>AVERAGE(D915:S915)</f>
        <v>0.69493078049554213</v>
      </c>
      <c r="Z915" s="43">
        <f>MEDIAN(D915:S915)</f>
        <v>0.61307868963620726</v>
      </c>
      <c r="AA915" s="43">
        <f>STDEV(D915:S915)</f>
        <v>0.3046981878106631</v>
      </c>
      <c r="AB915" s="413">
        <f>AA915/Y915</f>
        <v>0.43845832759543119</v>
      </c>
      <c r="AC915" s="43">
        <f>MAX(D915:S915)</f>
        <v>1.6607666175290499</v>
      </c>
      <c r="AD915" s="43">
        <f>MIN(D915:S915)</f>
        <v>0.40053346454144073</v>
      </c>
    </row>
    <row r="916" spans="1:31" outlineLevel="1" x14ac:dyDescent="0.2">
      <c r="A916" s="45"/>
      <c r="B916" s="45"/>
      <c r="C916" s="45"/>
      <c r="D916" s="45"/>
      <c r="E916" s="45"/>
      <c r="F916" s="45"/>
      <c r="G916" s="45"/>
      <c r="H916" s="45"/>
      <c r="I916" s="45"/>
      <c r="J916" s="45"/>
      <c r="K916" s="45"/>
      <c r="L916" s="45"/>
      <c r="M916" s="45"/>
      <c r="N916" s="45"/>
      <c r="O916" s="45"/>
      <c r="P916" s="45"/>
      <c r="Q916" s="45"/>
      <c r="R916" s="45"/>
      <c r="S916" s="45"/>
    </row>
    <row r="917" spans="1:31" outlineLevel="1" x14ac:dyDescent="0.2">
      <c r="A917" s="50" t="s">
        <v>2337</v>
      </c>
      <c r="B917" s="74"/>
      <c r="C917" s="66"/>
      <c r="D917" s="66"/>
      <c r="E917" s="66"/>
      <c r="F917" s="66"/>
      <c r="G917" s="66"/>
      <c r="H917" s="66"/>
      <c r="I917" s="66"/>
      <c r="J917" s="66"/>
      <c r="K917" s="66"/>
      <c r="L917" s="66"/>
      <c r="M917" s="66"/>
      <c r="N917" s="66"/>
      <c r="O917" s="66"/>
      <c r="P917" s="66"/>
      <c r="Q917" s="66"/>
      <c r="R917" s="66"/>
      <c r="S917" s="66"/>
      <c r="Y917" s="48"/>
      <c r="Z917" s="48"/>
      <c r="AA917" s="48"/>
      <c r="AB917" s="48"/>
      <c r="AC917" s="48"/>
      <c r="AD917" s="48"/>
      <c r="AE917" s="48"/>
    </row>
    <row r="918" spans="1:31" outlineLevel="1" x14ac:dyDescent="0.2">
      <c r="A918" s="403"/>
      <c r="B918" s="409" t="str">
        <f>'Ace-SBS'!A484</f>
        <v xml:space="preserve">     Inter corporate deposits</v>
      </c>
      <c r="C918" s="409">
        <f>'Ace-SBS'!B484</f>
        <v>0</v>
      </c>
      <c r="D918" s="409">
        <f>'Ace-SBS'!C484</f>
        <v>0</v>
      </c>
      <c r="E918" s="409">
        <f>'Ace-SBS'!D484</f>
        <v>0</v>
      </c>
      <c r="F918" s="409">
        <f>'Ace-SBS'!E484</f>
        <v>0</v>
      </c>
      <c r="G918" s="409">
        <f>'Ace-SBS'!F484</f>
        <v>0</v>
      </c>
      <c r="H918" s="409">
        <f>'Ace-SBS'!G484</f>
        <v>0</v>
      </c>
      <c r="I918" s="409">
        <f>'Ace-SBS'!H484</f>
        <v>0</v>
      </c>
      <c r="J918" s="409">
        <f>'Ace-SBS'!I484</f>
        <v>0</v>
      </c>
      <c r="K918" s="409">
        <f>'Ace-SBS'!J484</f>
        <v>0</v>
      </c>
      <c r="L918" s="409">
        <f>'Ace-SBS'!K484</f>
        <v>0</v>
      </c>
      <c r="M918" s="409">
        <f>'Ace-SBS'!L484</f>
        <v>0</v>
      </c>
      <c r="N918" s="409">
        <f>'Ace-SBS'!M484</f>
        <v>0</v>
      </c>
      <c r="O918" s="409">
        <f>'Ace-SBS'!N484</f>
        <v>0</v>
      </c>
      <c r="P918" s="409">
        <f>'Ace-SBS'!O484</f>
        <v>0</v>
      </c>
      <c r="Q918" s="409">
        <f>'Ace-SBS'!P484</f>
        <v>0</v>
      </c>
      <c r="R918" s="409">
        <f>'Ace-SBS'!Q484</f>
        <v>0</v>
      </c>
      <c r="S918" s="409">
        <f>'Ace-SBS'!R484</f>
        <v>0</v>
      </c>
    </row>
    <row r="919" spans="1:31" outlineLevel="1" x14ac:dyDescent="0.2">
      <c r="A919" s="403"/>
      <c r="B919" s="46" t="str">
        <f>B$48</f>
        <v>Total Assets</v>
      </c>
      <c r="C919" s="53">
        <f t="shared" ref="C919:S919" si="786">C$48</f>
        <v>654.23</v>
      </c>
      <c r="D919" s="53">
        <f t="shared" si="786"/>
        <v>871.26</v>
      </c>
      <c r="E919" s="53">
        <f t="shared" si="786"/>
        <v>1432.82</v>
      </c>
      <c r="F919" s="53">
        <f t="shared" si="786"/>
        <v>3226.86</v>
      </c>
      <c r="G919" s="53">
        <f t="shared" si="786"/>
        <v>3604.04</v>
      </c>
      <c r="H919" s="53">
        <f t="shared" si="786"/>
        <v>4141.32</v>
      </c>
      <c r="I919" s="53">
        <f t="shared" si="786"/>
        <v>5458.79</v>
      </c>
      <c r="J919" s="53">
        <f t="shared" si="786"/>
        <v>6281.95</v>
      </c>
      <c r="K919" s="53">
        <f t="shared" si="786"/>
        <v>6591.72</v>
      </c>
      <c r="L919" s="53">
        <f t="shared" si="786"/>
        <v>7731.47</v>
      </c>
      <c r="M919" s="53">
        <f t="shared" si="786"/>
        <v>9277.77</v>
      </c>
      <c r="N919" s="53">
        <f t="shared" si="786"/>
        <v>9506.56</v>
      </c>
      <c r="O919" s="53">
        <f t="shared" si="786"/>
        <v>14624.47</v>
      </c>
      <c r="P919" s="53">
        <f t="shared" si="786"/>
        <v>38535</v>
      </c>
      <c r="Q919" s="53">
        <f t="shared" si="786"/>
        <v>34604.21</v>
      </c>
      <c r="R919" s="53">
        <f t="shared" si="786"/>
        <v>34209.660000000003</v>
      </c>
      <c r="S919" s="53">
        <f t="shared" si="786"/>
        <v>34262.269999999997</v>
      </c>
    </row>
    <row r="920" spans="1:31" outlineLevel="1" x14ac:dyDescent="0.2">
      <c r="A920" s="403"/>
      <c r="B920" s="46" t="s">
        <v>736</v>
      </c>
      <c r="C920" s="34">
        <f>C918/C919</f>
        <v>0</v>
      </c>
      <c r="D920" s="34">
        <f t="shared" ref="D920:S920" si="787">D918/D919</f>
        <v>0</v>
      </c>
      <c r="E920" s="34">
        <f t="shared" si="787"/>
        <v>0</v>
      </c>
      <c r="F920" s="34">
        <f t="shared" si="787"/>
        <v>0</v>
      </c>
      <c r="G920" s="34">
        <f t="shared" si="787"/>
        <v>0</v>
      </c>
      <c r="H920" s="34">
        <f t="shared" si="787"/>
        <v>0</v>
      </c>
      <c r="I920" s="34">
        <f t="shared" si="787"/>
        <v>0</v>
      </c>
      <c r="J920" s="34">
        <f t="shared" si="787"/>
        <v>0</v>
      </c>
      <c r="K920" s="34">
        <f t="shared" si="787"/>
        <v>0</v>
      </c>
      <c r="L920" s="34">
        <f t="shared" si="787"/>
        <v>0</v>
      </c>
      <c r="M920" s="34">
        <f t="shared" si="787"/>
        <v>0</v>
      </c>
      <c r="N920" s="34">
        <f t="shared" si="787"/>
        <v>0</v>
      </c>
      <c r="O920" s="34">
        <f t="shared" si="787"/>
        <v>0</v>
      </c>
      <c r="P920" s="34">
        <f t="shared" si="787"/>
        <v>0</v>
      </c>
      <c r="Q920" s="34">
        <f t="shared" si="787"/>
        <v>0</v>
      </c>
      <c r="R920" s="34">
        <f t="shared" si="787"/>
        <v>0</v>
      </c>
      <c r="S920" s="34">
        <f t="shared" si="787"/>
        <v>0</v>
      </c>
      <c r="Y920" s="43">
        <f>AVERAGE(D920:S920)</f>
        <v>0</v>
      </c>
      <c r="Z920" s="43">
        <f>MEDIAN(D920:S920)</f>
        <v>0</v>
      </c>
      <c r="AA920" s="43">
        <f>STDEV(D920:S920)</f>
        <v>0</v>
      </c>
      <c r="AB920" s="413" t="e">
        <f>AA920/Y920</f>
        <v>#DIV/0!</v>
      </c>
      <c r="AC920" s="43">
        <f>MAX(D920:S920)</f>
        <v>0</v>
      </c>
      <c r="AD920" s="43">
        <f>MIN(D920:S920)</f>
        <v>0</v>
      </c>
    </row>
    <row r="921" spans="1:31" outlineLevel="1" x14ac:dyDescent="0.2">
      <c r="A921" s="403"/>
      <c r="B921" s="403"/>
      <c r="C921" s="403"/>
      <c r="D921" s="403"/>
      <c r="E921" s="403"/>
      <c r="F921" s="403"/>
      <c r="G921" s="403"/>
      <c r="H921" s="403"/>
      <c r="I921" s="403"/>
      <c r="J921" s="403"/>
      <c r="K921" s="403"/>
      <c r="L921" s="403"/>
      <c r="M921" s="403"/>
      <c r="N921" s="403"/>
      <c r="O921" s="403"/>
      <c r="P921" s="403"/>
      <c r="Q921" s="403"/>
      <c r="R921" s="403"/>
      <c r="S921" s="403"/>
    </row>
    <row r="922" spans="1:31" s="48" customFormat="1" outlineLevel="1" x14ac:dyDescent="0.2">
      <c r="A922" s="48" t="s">
        <v>868</v>
      </c>
      <c r="B922" s="48" t="s">
        <v>869</v>
      </c>
    </row>
    <row r="923" spans="1:31" outlineLevel="1" x14ac:dyDescent="0.2">
      <c r="B923" s="46" t="str">
        <f>B$30</f>
        <v>Net Sales</v>
      </c>
      <c r="C923" s="53">
        <f t="shared" ref="C923:S923" si="788">C$30</f>
        <v>696.43</v>
      </c>
      <c r="D923" s="53">
        <f t="shared" si="788"/>
        <v>724.41</v>
      </c>
      <c r="E923" s="53">
        <f t="shared" si="788"/>
        <v>939.93</v>
      </c>
      <c r="F923" s="53">
        <f t="shared" si="788"/>
        <v>1203.47</v>
      </c>
      <c r="G923" s="53">
        <f t="shared" si="788"/>
        <v>1680.3400000000001</v>
      </c>
      <c r="H923" s="53">
        <f t="shared" si="788"/>
        <v>2245.89</v>
      </c>
      <c r="I923" s="53">
        <f t="shared" si="788"/>
        <v>3149.05</v>
      </c>
      <c r="J923" s="53">
        <f t="shared" si="788"/>
        <v>3861.55</v>
      </c>
      <c r="K923" s="53">
        <f t="shared" si="788"/>
        <v>2485.5100000000002</v>
      </c>
      <c r="L923" s="53">
        <f t="shared" si="788"/>
        <v>3107.57</v>
      </c>
      <c r="M923" s="53">
        <f t="shared" si="788"/>
        <v>4015.56</v>
      </c>
      <c r="N923" s="53">
        <f t="shared" si="788"/>
        <v>2432.14</v>
      </c>
      <c r="O923" s="53">
        <f t="shared" si="788"/>
        <v>2828.79</v>
      </c>
      <c r="P923" s="53">
        <f t="shared" si="788"/>
        <v>8028.44</v>
      </c>
      <c r="Q923" s="53">
        <f t="shared" si="788"/>
        <v>7733.26</v>
      </c>
      <c r="R923" s="53">
        <f t="shared" si="788"/>
        <v>7683.96</v>
      </c>
      <c r="S923" s="53">
        <f t="shared" si="788"/>
        <v>7923.84</v>
      </c>
    </row>
    <row r="924" spans="1:31" outlineLevel="1" x14ac:dyDescent="0.2">
      <c r="B924" s="46" t="str">
        <f>B892</f>
        <v>Inventories</v>
      </c>
      <c r="C924" s="37">
        <f t="shared" ref="C924:S924" si="789">C892</f>
        <v>131.05000000000001</v>
      </c>
      <c r="D924" s="37">
        <f t="shared" si="789"/>
        <v>155.62</v>
      </c>
      <c r="E924" s="37">
        <f t="shared" si="789"/>
        <v>161.44999999999999</v>
      </c>
      <c r="F924" s="37">
        <f t="shared" si="789"/>
        <v>186.62</v>
      </c>
      <c r="G924" s="37">
        <f t="shared" si="789"/>
        <v>263.41000000000003</v>
      </c>
      <c r="H924" s="37">
        <f t="shared" si="789"/>
        <v>333.38</v>
      </c>
      <c r="I924" s="37">
        <f t="shared" si="789"/>
        <v>389.63</v>
      </c>
      <c r="J924" s="37">
        <f t="shared" si="789"/>
        <v>486.74</v>
      </c>
      <c r="K924" s="37">
        <f t="shared" si="789"/>
        <v>570.14</v>
      </c>
      <c r="L924" s="37">
        <f t="shared" si="789"/>
        <v>618.26</v>
      </c>
      <c r="M924" s="37">
        <f t="shared" si="789"/>
        <v>640.07000000000005</v>
      </c>
      <c r="N924" s="37">
        <f t="shared" si="789"/>
        <v>868.76</v>
      </c>
      <c r="O924" s="37">
        <f t="shared" si="789"/>
        <v>918.38</v>
      </c>
      <c r="P924" s="37">
        <f t="shared" si="789"/>
        <v>2189.25</v>
      </c>
      <c r="Q924" s="37">
        <f t="shared" si="789"/>
        <v>2132.15</v>
      </c>
      <c r="R924" s="37">
        <f t="shared" si="789"/>
        <v>2308.2800000000002</v>
      </c>
      <c r="S924" s="37">
        <f t="shared" si="789"/>
        <v>2135.64</v>
      </c>
    </row>
    <row r="925" spans="1:31" outlineLevel="1" x14ac:dyDescent="0.2">
      <c r="B925" s="46" t="s">
        <v>870</v>
      </c>
      <c r="D925" s="37">
        <f>365*AVERAGE(C924:D924)/D923</f>
        <v>72.220531190900189</v>
      </c>
      <c r="E925" s="37">
        <f t="shared" ref="E925:S925" si="790">365*AVERAGE(D924:E924)/E923</f>
        <v>61.563387699083982</v>
      </c>
      <c r="F925" s="37">
        <f t="shared" si="790"/>
        <v>52.783014948440758</v>
      </c>
      <c r="G925" s="37">
        <f t="shared" si="790"/>
        <v>48.877295666353234</v>
      </c>
      <c r="H925" s="37">
        <f t="shared" si="790"/>
        <v>48.494883988084901</v>
      </c>
      <c r="I925" s="37">
        <f t="shared" si="790"/>
        <v>41.901311506644859</v>
      </c>
      <c r="J925" s="37">
        <f t="shared" si="790"/>
        <v>41.417960404500782</v>
      </c>
      <c r="K925" s="37">
        <f t="shared" si="790"/>
        <v>77.602021315544889</v>
      </c>
      <c r="L925" s="37">
        <f t="shared" si="790"/>
        <v>69.791830916117746</v>
      </c>
      <c r="M925" s="37">
        <f t="shared" si="790"/>
        <v>57.188841655958321</v>
      </c>
      <c r="N925" s="37">
        <f t="shared" si="790"/>
        <v>113.21777323673801</v>
      </c>
      <c r="O925" s="37">
        <f t="shared" si="790"/>
        <v>115.29772446876579</v>
      </c>
      <c r="P925" s="37">
        <f t="shared" si="790"/>
        <v>70.641678208967122</v>
      </c>
      <c r="Q925" s="37">
        <f t="shared" si="790"/>
        <v>101.98228172853362</v>
      </c>
      <c r="R925" s="37">
        <f t="shared" si="790"/>
        <v>105.463650903961</v>
      </c>
      <c r="S925" s="37">
        <f t="shared" si="790"/>
        <v>102.35130946611744</v>
      </c>
      <c r="Y925" s="413">
        <f>AVERAGE(D925:S925)</f>
        <v>73.799718581544539</v>
      </c>
      <c r="Z925" s="413">
        <f>MEDIAN(D925:S925)</f>
        <v>70.216754562542434</v>
      </c>
      <c r="AA925" s="413">
        <f>STDEV(D925:S925)</f>
        <v>25.981800522878647</v>
      </c>
      <c r="AB925" s="413">
        <f>AA925/Y925</f>
        <v>0.35205826014323099</v>
      </c>
      <c r="AC925" s="413">
        <f>MAX(D925:S925)</f>
        <v>115.29772446876579</v>
      </c>
      <c r="AD925" s="413">
        <f>MIN(D925:S925)</f>
        <v>41.417960404500782</v>
      </c>
    </row>
    <row r="926" spans="1:31" outlineLevel="1" x14ac:dyDescent="0.2">
      <c r="B926" s="46" t="s">
        <v>871</v>
      </c>
      <c r="D926" s="37">
        <f>365*D924/D923</f>
        <v>78.410430557281103</v>
      </c>
      <c r="E926" s="37">
        <f t="shared" ref="E926:S926" si="791">365*E924/E923</f>
        <v>62.695360292787754</v>
      </c>
      <c r="F926" s="37">
        <f t="shared" si="791"/>
        <v>56.599915245082968</v>
      </c>
      <c r="G926" s="37">
        <f t="shared" si="791"/>
        <v>57.217378625754314</v>
      </c>
      <c r="H926" s="37">
        <f t="shared" si="791"/>
        <v>54.180614366687593</v>
      </c>
      <c r="I926" s="37">
        <f t="shared" si="791"/>
        <v>45.1612232260523</v>
      </c>
      <c r="J926" s="37">
        <f t="shared" si="791"/>
        <v>46.007458145045383</v>
      </c>
      <c r="K926" s="37">
        <f t="shared" si="791"/>
        <v>83.725714239733492</v>
      </c>
      <c r="L926" s="37">
        <f t="shared" si="791"/>
        <v>72.617801047120409</v>
      </c>
      <c r="M926" s="37">
        <f t="shared" si="791"/>
        <v>58.180067039217448</v>
      </c>
      <c r="N926" s="37">
        <f t="shared" si="791"/>
        <v>130.37793876997213</v>
      </c>
      <c r="O926" s="37">
        <f t="shared" si="791"/>
        <v>118.49896952407214</v>
      </c>
      <c r="P926" s="37">
        <f t="shared" si="791"/>
        <v>99.530699612876234</v>
      </c>
      <c r="Q926" s="37">
        <f t="shared" si="791"/>
        <v>100.63475817443096</v>
      </c>
      <c r="R926" s="37">
        <f t="shared" si="791"/>
        <v>109.64687478852051</v>
      </c>
      <c r="S926" s="37">
        <f t="shared" si="791"/>
        <v>98.375106009207656</v>
      </c>
      <c r="Y926" s="413">
        <f>AVERAGE(D926:S926)</f>
        <v>79.491269353990148</v>
      </c>
      <c r="Z926" s="413">
        <f>MEDIAN(D926:S926)</f>
        <v>75.514115802200763</v>
      </c>
      <c r="AA926" s="413">
        <f>STDEV(D926:S926)</f>
        <v>27.066264306242608</v>
      </c>
      <c r="AB926" s="413">
        <f>AA926/Y926</f>
        <v>0.34049354760849582</v>
      </c>
      <c r="AC926" s="413">
        <f>MAX(D926:S926)</f>
        <v>130.37793876997213</v>
      </c>
      <c r="AD926" s="413">
        <f>MIN(D926:S926)</f>
        <v>45.1612232260523</v>
      </c>
    </row>
    <row r="927" spans="1:31" outlineLevel="1" x14ac:dyDescent="0.2"/>
    <row r="928" spans="1:31" s="48" customFormat="1" outlineLevel="1" x14ac:dyDescent="0.2">
      <c r="A928" s="48" t="s">
        <v>868</v>
      </c>
      <c r="B928" s="48" t="s">
        <v>872</v>
      </c>
    </row>
    <row r="929" spans="1:30" outlineLevel="1" x14ac:dyDescent="0.2">
      <c r="A929" s="45"/>
      <c r="B929" s="46" t="s">
        <v>873</v>
      </c>
      <c r="C929" s="37">
        <f>'Ace-SP&amp;L'!B27+'Ace-SP&amp;L'!B39</f>
        <v>297.33999999999997</v>
      </c>
      <c r="D929" s="37">
        <f t="shared" ref="D929:S929" si="792">D37</f>
        <v>724.41</v>
      </c>
      <c r="E929" s="37">
        <f t="shared" si="792"/>
        <v>939.93</v>
      </c>
      <c r="F929" s="37">
        <f t="shared" si="792"/>
        <v>1203.47</v>
      </c>
      <c r="G929" s="37">
        <f t="shared" si="792"/>
        <v>1680.3400000000001</v>
      </c>
      <c r="H929" s="37">
        <f t="shared" si="792"/>
        <v>2245.89</v>
      </c>
      <c r="I929" s="37">
        <f t="shared" si="792"/>
        <v>3149.05</v>
      </c>
      <c r="J929" s="37">
        <f t="shared" si="792"/>
        <v>3861.55</v>
      </c>
      <c r="K929" s="37">
        <f t="shared" si="792"/>
        <v>2485.5100000000002</v>
      </c>
      <c r="L929" s="37">
        <f t="shared" si="792"/>
        <v>3107.57</v>
      </c>
      <c r="M929" s="37">
        <f t="shared" si="792"/>
        <v>4015.56</v>
      </c>
      <c r="N929" s="37">
        <f t="shared" si="792"/>
        <v>2432.14</v>
      </c>
      <c r="O929" s="37">
        <f t="shared" si="792"/>
        <v>2828.79</v>
      </c>
      <c r="P929" s="37">
        <f t="shared" si="792"/>
        <v>8028.44</v>
      </c>
      <c r="Q929" s="37">
        <f t="shared" si="792"/>
        <v>7733.26</v>
      </c>
      <c r="R929" s="37">
        <f t="shared" si="792"/>
        <v>7683.96</v>
      </c>
      <c r="S929" s="37">
        <f t="shared" si="792"/>
        <v>7923.84</v>
      </c>
    </row>
    <row r="930" spans="1:30" outlineLevel="1" x14ac:dyDescent="0.2">
      <c r="A930" s="45"/>
      <c r="B930" s="46" t="str">
        <f>B924</f>
        <v>Inventories</v>
      </c>
      <c r="C930" s="53">
        <f t="shared" ref="C930:S930" si="793">C924</f>
        <v>131.05000000000001</v>
      </c>
      <c r="D930" s="53">
        <f t="shared" si="793"/>
        <v>155.62</v>
      </c>
      <c r="E930" s="53">
        <f t="shared" si="793"/>
        <v>161.44999999999999</v>
      </c>
      <c r="F930" s="53">
        <f t="shared" si="793"/>
        <v>186.62</v>
      </c>
      <c r="G930" s="53">
        <f t="shared" si="793"/>
        <v>263.41000000000003</v>
      </c>
      <c r="H930" s="53">
        <f t="shared" si="793"/>
        <v>333.38</v>
      </c>
      <c r="I930" s="53">
        <f t="shared" si="793"/>
        <v>389.63</v>
      </c>
      <c r="J930" s="53">
        <f t="shared" si="793"/>
        <v>486.74</v>
      </c>
      <c r="K930" s="53">
        <f t="shared" si="793"/>
        <v>570.14</v>
      </c>
      <c r="L930" s="53">
        <f t="shared" si="793"/>
        <v>618.26</v>
      </c>
      <c r="M930" s="53">
        <f t="shared" si="793"/>
        <v>640.07000000000005</v>
      </c>
      <c r="N930" s="53">
        <f t="shared" si="793"/>
        <v>868.76</v>
      </c>
      <c r="O930" s="53">
        <f t="shared" si="793"/>
        <v>918.38</v>
      </c>
      <c r="P930" s="53">
        <f t="shared" si="793"/>
        <v>2189.25</v>
      </c>
      <c r="Q930" s="53">
        <f t="shared" si="793"/>
        <v>2132.15</v>
      </c>
      <c r="R930" s="53">
        <f t="shared" si="793"/>
        <v>2308.2800000000002</v>
      </c>
      <c r="S930" s="53">
        <f t="shared" si="793"/>
        <v>2135.64</v>
      </c>
    </row>
    <row r="931" spans="1:30" outlineLevel="1" x14ac:dyDescent="0.2">
      <c r="A931" s="45"/>
      <c r="B931" s="46" t="s">
        <v>870</v>
      </c>
      <c r="C931" s="37"/>
      <c r="D931" s="37">
        <f>365*AVERAGE(C930:D930)/D929</f>
        <v>72.220531190900189</v>
      </c>
      <c r="E931" s="37">
        <f t="shared" ref="E931" si="794">365*AVERAGE(D930:E930)/E929</f>
        <v>61.563387699083982</v>
      </c>
      <c r="F931" s="37">
        <f t="shared" ref="F931" si="795">365*AVERAGE(E930:F930)/F929</f>
        <v>52.783014948440758</v>
      </c>
      <c r="G931" s="37">
        <f t="shared" ref="G931" si="796">365*AVERAGE(F930:G930)/G929</f>
        <v>48.877295666353234</v>
      </c>
      <c r="H931" s="37">
        <f t="shared" ref="H931" si="797">365*AVERAGE(G930:H930)/H929</f>
        <v>48.494883988084901</v>
      </c>
      <c r="I931" s="37">
        <f t="shared" ref="I931" si="798">365*AVERAGE(H930:I930)/I929</f>
        <v>41.901311506644859</v>
      </c>
      <c r="J931" s="37">
        <f t="shared" ref="J931" si="799">365*AVERAGE(I930:J930)/J929</f>
        <v>41.417960404500782</v>
      </c>
      <c r="K931" s="37">
        <f t="shared" ref="K931" si="800">365*AVERAGE(J930:K930)/K929</f>
        <v>77.602021315544889</v>
      </c>
      <c r="L931" s="37">
        <f t="shared" ref="L931" si="801">365*AVERAGE(K930:L930)/L929</f>
        <v>69.791830916117746</v>
      </c>
      <c r="M931" s="37">
        <f t="shared" ref="M931" si="802">365*AVERAGE(L930:M930)/M929</f>
        <v>57.188841655958321</v>
      </c>
      <c r="N931" s="37">
        <f t="shared" ref="N931" si="803">365*AVERAGE(M930:N930)/N929</f>
        <v>113.21777323673801</v>
      </c>
      <c r="O931" s="37">
        <f t="shared" ref="O931" si="804">365*AVERAGE(N930:O930)/O929</f>
        <v>115.29772446876579</v>
      </c>
      <c r="P931" s="37">
        <f t="shared" ref="P931" si="805">365*AVERAGE(O930:P930)/P929</f>
        <v>70.641678208967122</v>
      </c>
      <c r="Q931" s="37">
        <f t="shared" ref="Q931" si="806">365*AVERAGE(P930:Q930)/Q929</f>
        <v>101.98228172853362</v>
      </c>
      <c r="R931" s="37">
        <f t="shared" ref="R931" si="807">365*AVERAGE(Q930:R930)/R929</f>
        <v>105.463650903961</v>
      </c>
      <c r="S931" s="37">
        <f t="shared" ref="S931" si="808">365*AVERAGE(R930:S930)/S929</f>
        <v>102.35130946611744</v>
      </c>
      <c r="Y931" s="413">
        <f>AVERAGE(D931:S931)</f>
        <v>73.799718581544539</v>
      </c>
      <c r="Z931" s="413">
        <f>MEDIAN(D931:S931)</f>
        <v>70.216754562542434</v>
      </c>
      <c r="AA931" s="413">
        <f>STDEV(D931:S931)</f>
        <v>25.981800522878647</v>
      </c>
      <c r="AB931" s="413">
        <f>AA931/Y931</f>
        <v>0.35205826014323099</v>
      </c>
      <c r="AC931" s="413">
        <f>MAX(D931:S931)</f>
        <v>115.29772446876579</v>
      </c>
      <c r="AD931" s="413">
        <f>MIN(D931:S931)</f>
        <v>41.417960404500782</v>
      </c>
    </row>
    <row r="932" spans="1:30" outlineLevel="1" x14ac:dyDescent="0.2">
      <c r="A932" s="45"/>
      <c r="B932" s="46" t="s">
        <v>871</v>
      </c>
      <c r="C932" s="37"/>
      <c r="D932" s="37">
        <f>365*D930/D929</f>
        <v>78.410430557281103</v>
      </c>
      <c r="E932" s="37">
        <f t="shared" ref="E932:S932" si="809">365*E930/E929</f>
        <v>62.695360292787754</v>
      </c>
      <c r="F932" s="37">
        <f t="shared" si="809"/>
        <v>56.599915245082968</v>
      </c>
      <c r="G932" s="37">
        <f t="shared" si="809"/>
        <v>57.217378625754314</v>
      </c>
      <c r="H932" s="37">
        <f t="shared" si="809"/>
        <v>54.180614366687593</v>
      </c>
      <c r="I932" s="37">
        <f t="shared" si="809"/>
        <v>45.1612232260523</v>
      </c>
      <c r="J932" s="37">
        <f t="shared" si="809"/>
        <v>46.007458145045383</v>
      </c>
      <c r="K932" s="37">
        <f t="shared" si="809"/>
        <v>83.725714239733492</v>
      </c>
      <c r="L932" s="37">
        <f t="shared" si="809"/>
        <v>72.617801047120409</v>
      </c>
      <c r="M932" s="37">
        <f t="shared" si="809"/>
        <v>58.180067039217448</v>
      </c>
      <c r="N932" s="37">
        <f t="shared" si="809"/>
        <v>130.37793876997213</v>
      </c>
      <c r="O932" s="37">
        <f t="shared" si="809"/>
        <v>118.49896952407214</v>
      </c>
      <c r="P932" s="37">
        <f t="shared" si="809"/>
        <v>99.530699612876234</v>
      </c>
      <c r="Q932" s="37">
        <f t="shared" si="809"/>
        <v>100.63475817443096</v>
      </c>
      <c r="R932" s="37">
        <f t="shared" si="809"/>
        <v>109.64687478852051</v>
      </c>
      <c r="S932" s="37">
        <f t="shared" si="809"/>
        <v>98.375106009207656</v>
      </c>
      <c r="Y932" s="413">
        <f>AVERAGE(D932:S932)</f>
        <v>79.491269353990148</v>
      </c>
      <c r="Z932" s="413">
        <f>MEDIAN(D932:S932)</f>
        <v>75.514115802200763</v>
      </c>
      <c r="AA932" s="413">
        <f>STDEV(D932:S932)</f>
        <v>27.066264306242608</v>
      </c>
      <c r="AB932" s="413">
        <f>AA932/Y932</f>
        <v>0.34049354760849582</v>
      </c>
      <c r="AC932" s="413">
        <f>MAX(D932:S932)</f>
        <v>130.37793876997213</v>
      </c>
      <c r="AD932" s="413">
        <f>MIN(D932:S932)</f>
        <v>45.1612232260523</v>
      </c>
    </row>
    <row r="933" spans="1:30" outlineLevel="1" x14ac:dyDescent="0.2"/>
    <row r="934" spans="1:30" s="48" customFormat="1" outlineLevel="1" x14ac:dyDescent="0.2">
      <c r="A934" s="48" t="s">
        <v>874</v>
      </c>
      <c r="B934" s="48" t="s">
        <v>869</v>
      </c>
    </row>
    <row r="935" spans="1:30" outlineLevel="1" x14ac:dyDescent="0.2">
      <c r="A935" s="45"/>
      <c r="B935" s="46" t="str">
        <f>B$30</f>
        <v>Net Sales</v>
      </c>
      <c r="C935" s="53">
        <f t="shared" ref="C935:S935" si="810">C$30</f>
        <v>696.43</v>
      </c>
      <c r="D935" s="53">
        <f t="shared" si="810"/>
        <v>724.41</v>
      </c>
      <c r="E935" s="53">
        <f t="shared" si="810"/>
        <v>939.93</v>
      </c>
      <c r="F935" s="53">
        <f t="shared" si="810"/>
        <v>1203.47</v>
      </c>
      <c r="G935" s="53">
        <f t="shared" si="810"/>
        <v>1680.3400000000001</v>
      </c>
      <c r="H935" s="53">
        <f t="shared" si="810"/>
        <v>2245.89</v>
      </c>
      <c r="I935" s="53">
        <f t="shared" si="810"/>
        <v>3149.05</v>
      </c>
      <c r="J935" s="53">
        <f t="shared" si="810"/>
        <v>3861.55</v>
      </c>
      <c r="K935" s="53">
        <f t="shared" si="810"/>
        <v>2485.5100000000002</v>
      </c>
      <c r="L935" s="53">
        <f t="shared" si="810"/>
        <v>3107.57</v>
      </c>
      <c r="M935" s="53">
        <f t="shared" si="810"/>
        <v>4015.56</v>
      </c>
      <c r="N935" s="53">
        <f t="shared" si="810"/>
        <v>2432.14</v>
      </c>
      <c r="O935" s="53">
        <f t="shared" si="810"/>
        <v>2828.79</v>
      </c>
      <c r="P935" s="53">
        <f t="shared" si="810"/>
        <v>8028.44</v>
      </c>
      <c r="Q935" s="53">
        <f t="shared" si="810"/>
        <v>7733.26</v>
      </c>
      <c r="R935" s="53">
        <f t="shared" si="810"/>
        <v>7683.96</v>
      </c>
      <c r="S935" s="53">
        <f t="shared" si="810"/>
        <v>7923.84</v>
      </c>
    </row>
    <row r="936" spans="1:30" outlineLevel="1" x14ac:dyDescent="0.2">
      <c r="A936" s="45"/>
      <c r="B936" s="46" t="str">
        <f>B893</f>
        <v>Sundry Debtors</v>
      </c>
      <c r="C936" s="53">
        <f t="shared" ref="C936:S936" si="811">C893</f>
        <v>107.76</v>
      </c>
      <c r="D936" s="53">
        <f t="shared" si="811"/>
        <v>197.16</v>
      </c>
      <c r="E936" s="53">
        <f t="shared" si="811"/>
        <v>128.37</v>
      </c>
      <c r="F936" s="53">
        <f t="shared" si="811"/>
        <v>234.97</v>
      </c>
      <c r="G936" s="53">
        <f t="shared" si="811"/>
        <v>256.47000000000003</v>
      </c>
      <c r="H936" s="53">
        <f t="shared" si="811"/>
        <v>564.87</v>
      </c>
      <c r="I936" s="53">
        <f t="shared" si="811"/>
        <v>1055.44</v>
      </c>
      <c r="J936" s="53">
        <f t="shared" si="811"/>
        <v>680.03</v>
      </c>
      <c r="K936" s="53">
        <f t="shared" si="811"/>
        <v>553.29</v>
      </c>
      <c r="L936" s="53">
        <f t="shared" si="811"/>
        <v>542.62</v>
      </c>
      <c r="M936" s="53">
        <f t="shared" si="811"/>
        <v>713.48</v>
      </c>
      <c r="N936" s="53">
        <f t="shared" si="811"/>
        <v>737.53</v>
      </c>
      <c r="O936" s="53">
        <f t="shared" si="811"/>
        <v>980.15</v>
      </c>
      <c r="P936" s="53">
        <f t="shared" si="811"/>
        <v>1802.82</v>
      </c>
      <c r="Q936" s="53">
        <f t="shared" si="811"/>
        <v>1997.81</v>
      </c>
      <c r="R936" s="53">
        <f t="shared" si="811"/>
        <v>2714.7</v>
      </c>
      <c r="S936" s="53">
        <f t="shared" si="811"/>
        <v>2846.96</v>
      </c>
    </row>
    <row r="937" spans="1:30" outlineLevel="1" x14ac:dyDescent="0.2">
      <c r="A937" s="45"/>
      <c r="B937" s="46" t="s">
        <v>881</v>
      </c>
      <c r="C937" s="37"/>
      <c r="D937" s="37">
        <f>365*AVERAGE(C936:D936)/D935</f>
        <v>76.818238290470873</v>
      </c>
      <c r="E937" s="37">
        <f t="shared" ref="E937" si="812">365*AVERAGE(D936:E936)/E935</f>
        <v>63.206010022022916</v>
      </c>
      <c r="F937" s="37">
        <f t="shared" ref="F937" si="813">365*AVERAGE(E936:F936)/F935</f>
        <v>55.098631457369109</v>
      </c>
      <c r="G937" s="37">
        <f t="shared" ref="G937" si="814">365*AVERAGE(F936:G936)/G935</f>
        <v>53.374793196614966</v>
      </c>
      <c r="H937" s="37">
        <f t="shared" ref="H937" si="815">365*AVERAGE(G936:H936)/H935</f>
        <v>66.741714865821578</v>
      </c>
      <c r="I937" s="37">
        <f t="shared" ref="I937" si="816">365*AVERAGE(H936:I936)/I935</f>
        <v>93.903423254632344</v>
      </c>
      <c r="J937" s="37">
        <f t="shared" ref="J937" si="817">365*AVERAGE(I936:J936)/J935</f>
        <v>82.019726534681666</v>
      </c>
      <c r="K937" s="37">
        <f t="shared" ref="K937" si="818">365*AVERAGE(J936:K936)/K935</f>
        <v>90.557229703360662</v>
      </c>
      <c r="L937" s="37">
        <f t="shared" ref="L937" si="819">365*AVERAGE(K936:L936)/L935</f>
        <v>64.360118999732904</v>
      </c>
      <c r="M937" s="37">
        <f t="shared" ref="M937" si="820">365*AVERAGE(L936:M936)/M935</f>
        <v>57.087492155515037</v>
      </c>
      <c r="N937" s="37">
        <f t="shared" ref="N937" si="821">365*AVERAGE(M936:N936)/N935</f>
        <v>108.87914552616216</v>
      </c>
      <c r="O937" s="37">
        <f t="shared" ref="O937" si="822">365*AVERAGE(N936:O936)/O935</f>
        <v>110.81649751307096</v>
      </c>
      <c r="P937" s="37">
        <f t="shared" ref="P937" si="823">365*AVERAGE(O936:P936)/P935</f>
        <v>63.261608108175437</v>
      </c>
      <c r="Q937" s="37">
        <f t="shared" ref="Q937" si="824">365*AVERAGE(P936:Q936)/Q935</f>
        <v>89.692442126606366</v>
      </c>
      <c r="R937" s="37">
        <f t="shared" ref="R937" si="825">365*AVERAGE(Q936:R936)/R935</f>
        <v>111.92576158647366</v>
      </c>
      <c r="S937" s="37">
        <f t="shared" ref="S937" si="826">365*AVERAGE(R936:S936)/S935</f>
        <v>128.09483154632096</v>
      </c>
      <c r="Y937" s="413">
        <f>AVERAGE(D937:S937)</f>
        <v>82.23985405543948</v>
      </c>
      <c r="Z937" s="413">
        <f>MEDIAN(D937:S937)</f>
        <v>79.41898241257627</v>
      </c>
      <c r="AA937" s="413">
        <f>STDEV(D937:S937)</f>
        <v>23.502094641811009</v>
      </c>
      <c r="AB937" s="413">
        <f>AA937/Y937</f>
        <v>0.28577500424511687</v>
      </c>
      <c r="AC937" s="413">
        <f>MAX(D937:S937)</f>
        <v>128.09483154632096</v>
      </c>
      <c r="AD937" s="413">
        <f>MIN(D937:S937)</f>
        <v>53.374793196614966</v>
      </c>
    </row>
    <row r="938" spans="1:30" outlineLevel="1" x14ac:dyDescent="0.2">
      <c r="A938" s="45"/>
      <c r="B938" s="46" t="s">
        <v>882</v>
      </c>
      <c r="C938" s="37"/>
      <c r="D938" s="37">
        <f>365*D936/D935</f>
        <v>99.340704849463691</v>
      </c>
      <c r="E938" s="37">
        <f t="shared" ref="E938:S938" si="827">365*E936/E935</f>
        <v>49.849510069898827</v>
      </c>
      <c r="F938" s="37">
        <f t="shared" si="827"/>
        <v>71.263970020025425</v>
      </c>
      <c r="G938" s="37">
        <f t="shared" si="827"/>
        <v>55.709886094480879</v>
      </c>
      <c r="H938" s="37">
        <f t="shared" si="827"/>
        <v>91.802158609727101</v>
      </c>
      <c r="I938" s="37">
        <f t="shared" si="827"/>
        <v>122.33391022689383</v>
      </c>
      <c r="J938" s="37">
        <f t="shared" si="827"/>
        <v>64.27754399140241</v>
      </c>
      <c r="K938" s="37">
        <f t="shared" si="827"/>
        <v>81.251272374683651</v>
      </c>
      <c r="L938" s="37">
        <f t="shared" si="827"/>
        <v>63.733495946993948</v>
      </c>
      <c r="M938" s="37">
        <f t="shared" si="827"/>
        <v>64.852772714141992</v>
      </c>
      <c r="N938" s="37">
        <f t="shared" si="827"/>
        <v>110.68378053894925</v>
      </c>
      <c r="O938" s="37">
        <f t="shared" si="827"/>
        <v>126.4691794017937</v>
      </c>
      <c r="P938" s="37">
        <f t="shared" si="827"/>
        <v>81.962286571239247</v>
      </c>
      <c r="Q938" s="37">
        <f t="shared" si="827"/>
        <v>94.294081668015821</v>
      </c>
      <c r="R938" s="37">
        <f t="shared" si="827"/>
        <v>128.95245420330141</v>
      </c>
      <c r="S938" s="37">
        <f t="shared" si="827"/>
        <v>131.1410124384137</v>
      </c>
      <c r="Y938" s="413">
        <f>AVERAGE(D938:S938)</f>
        <v>89.869876232464051</v>
      </c>
      <c r="Z938" s="413">
        <f>MEDIAN(D938:S938)</f>
        <v>86.882222590483167</v>
      </c>
      <c r="AA938" s="413">
        <f>STDEV(D938:S938)</f>
        <v>27.55099223314091</v>
      </c>
      <c r="AB938" s="413">
        <f>AA938/Y938</f>
        <v>0.30656537416247776</v>
      </c>
      <c r="AC938" s="413">
        <f>MAX(D938:S938)</f>
        <v>131.1410124384137</v>
      </c>
      <c r="AD938" s="413">
        <f>MIN(D938:S938)</f>
        <v>49.849510069898827</v>
      </c>
    </row>
    <row r="939" spans="1:30" outlineLevel="1" x14ac:dyDescent="0.2">
      <c r="A939" s="45"/>
      <c r="B939" s="45"/>
      <c r="C939" s="55">
        <f>C941-'Ace-SBS'!B242</f>
        <v>0</v>
      </c>
      <c r="D939" s="55"/>
      <c r="E939" s="55"/>
      <c r="F939" s="55"/>
      <c r="G939" s="55"/>
      <c r="H939" s="55"/>
      <c r="I939" s="55"/>
      <c r="J939" s="55"/>
      <c r="K939" s="55"/>
      <c r="L939" s="55"/>
      <c r="M939" s="55"/>
      <c r="N939" s="55"/>
      <c r="O939" s="55"/>
      <c r="P939" s="55"/>
      <c r="Q939" s="55"/>
      <c r="R939" s="55"/>
      <c r="S939" s="55"/>
    </row>
    <row r="940" spans="1:30" s="48" customFormat="1" outlineLevel="1" x14ac:dyDescent="0.2">
      <c r="A940" s="50" t="s">
        <v>877</v>
      </c>
      <c r="C940" s="314"/>
      <c r="D940" s="314"/>
      <c r="E940" s="314"/>
      <c r="F940" s="314"/>
      <c r="G940" s="314"/>
      <c r="H940" s="314"/>
      <c r="I940" s="314"/>
      <c r="J940" s="314"/>
      <c r="K940" s="314"/>
      <c r="L940" s="314"/>
      <c r="M940" s="314"/>
      <c r="N940" s="314"/>
      <c r="O940" s="314"/>
      <c r="P940" s="314"/>
      <c r="Q940" s="314"/>
      <c r="R940" s="314"/>
      <c r="S940" s="314"/>
    </row>
    <row r="941" spans="1:30" outlineLevel="1" x14ac:dyDescent="0.2">
      <c r="A941" s="39"/>
      <c r="B941" s="315" t="s">
        <v>230</v>
      </c>
      <c r="C941" s="62">
        <f t="shared" ref="C941:S941" si="828">SUM(C942:C947)</f>
        <v>95.309999999999988</v>
      </c>
      <c r="D941" s="62">
        <f t="shared" si="828"/>
        <v>132.91999999999999</v>
      </c>
      <c r="E941" s="62">
        <f t="shared" si="828"/>
        <v>186.94</v>
      </c>
      <c r="F941" s="62">
        <f t="shared" si="828"/>
        <v>221.45999999999998</v>
      </c>
      <c r="G941" s="62">
        <f t="shared" si="828"/>
        <v>288.68</v>
      </c>
      <c r="H941" s="62">
        <f t="shared" si="828"/>
        <v>514.36</v>
      </c>
      <c r="I941" s="62">
        <f t="shared" si="828"/>
        <v>1035.71</v>
      </c>
      <c r="J941" s="62">
        <f t="shared" si="828"/>
        <v>989.51</v>
      </c>
      <c r="K941" s="62">
        <f t="shared" si="828"/>
        <v>728.92000000000007</v>
      </c>
      <c r="L941" s="62">
        <f t="shared" si="828"/>
        <v>786.69</v>
      </c>
      <c r="M941" s="62">
        <f t="shared" si="828"/>
        <v>1018.52</v>
      </c>
      <c r="N941" s="62">
        <f t="shared" si="828"/>
        <v>1155.06</v>
      </c>
      <c r="O941" s="62">
        <f t="shared" si="828"/>
        <v>4233.4699999999993</v>
      </c>
      <c r="P941" s="62">
        <f t="shared" si="828"/>
        <v>11052.08</v>
      </c>
      <c r="Q941" s="62">
        <f t="shared" si="828"/>
        <v>8627.3000000000011</v>
      </c>
      <c r="R941" s="62">
        <f t="shared" si="828"/>
        <v>10962.650000000001</v>
      </c>
      <c r="S941" s="62">
        <f t="shared" si="828"/>
        <v>12243.49</v>
      </c>
    </row>
    <row r="942" spans="1:30" outlineLevel="1" x14ac:dyDescent="0.2">
      <c r="A942" s="45"/>
      <c r="B942" s="76" t="str">
        <f>'Ace-SBS'!A168</f>
        <v>Trade Payables</v>
      </c>
      <c r="C942" s="77">
        <f>'Ace-SBS'!B168</f>
        <v>36.76</v>
      </c>
      <c r="D942" s="77">
        <f>'Ace-SBS'!C168</f>
        <v>53.26</v>
      </c>
      <c r="E942" s="77">
        <f>'Ace-SBS'!D168</f>
        <v>78.48</v>
      </c>
      <c r="F942" s="77">
        <f>'Ace-SBS'!E168</f>
        <v>64.23</v>
      </c>
      <c r="G942" s="77">
        <f>'Ace-SBS'!F168</f>
        <v>76.959999999999994</v>
      </c>
      <c r="H942" s="77">
        <f>'Ace-SBS'!G168</f>
        <v>375.97</v>
      </c>
      <c r="I942" s="77">
        <f>'Ace-SBS'!H168</f>
        <v>646.48</v>
      </c>
      <c r="J942" s="77">
        <f>'Ace-SBS'!I168</f>
        <v>477.79</v>
      </c>
      <c r="K942" s="77">
        <f>'Ace-SBS'!J168</f>
        <v>223.53</v>
      </c>
      <c r="L942" s="77">
        <f>'Ace-SBS'!K168</f>
        <v>269.66000000000003</v>
      </c>
      <c r="M942" s="77">
        <f>'Ace-SBS'!L168</f>
        <v>400.19</v>
      </c>
      <c r="N942" s="77">
        <f>'Ace-SBS'!M168</f>
        <v>362.51</v>
      </c>
      <c r="O942" s="77">
        <f>'Ace-SBS'!N168</f>
        <v>380.06</v>
      </c>
      <c r="P942" s="77">
        <f>'Ace-SBS'!O168</f>
        <v>1576.75</v>
      </c>
      <c r="Q942" s="77">
        <f>'Ace-SBS'!P168</f>
        <v>1772.45</v>
      </c>
      <c r="R942" s="77">
        <f>'Ace-SBS'!Q168</f>
        <v>2072.6</v>
      </c>
      <c r="S942" s="77">
        <f>'Ace-SBS'!R168</f>
        <v>2489.94</v>
      </c>
    </row>
    <row r="943" spans="1:30" outlineLevel="1" x14ac:dyDescent="0.2">
      <c r="A943" s="248"/>
      <c r="B943" s="76" t="s">
        <v>1710</v>
      </c>
      <c r="C943" s="77">
        <f>'Ace-SBS'!B183+'Ace-SBS'!B185+'Ace-SBS'!B186+'Ace-SBS'!B187</f>
        <v>0</v>
      </c>
      <c r="D943" s="77">
        <f>'Ace-SBS'!C183+'Ace-SBS'!C185+'Ace-SBS'!C186+'Ace-SBS'!C187</f>
        <v>0</v>
      </c>
      <c r="E943" s="77">
        <f>'Ace-SBS'!D183+'Ace-SBS'!D185+'Ace-SBS'!D186+'Ace-SBS'!D187</f>
        <v>0</v>
      </c>
      <c r="F943" s="77">
        <f>'Ace-SBS'!E183+'Ace-SBS'!E185+'Ace-SBS'!E186+'Ace-SBS'!E187</f>
        <v>18.899999999999999</v>
      </c>
      <c r="G943" s="77">
        <f>'Ace-SBS'!F183+'Ace-SBS'!F185+'Ace-SBS'!F186+'Ace-SBS'!F187</f>
        <v>3.64</v>
      </c>
      <c r="H943" s="77">
        <f>'Ace-SBS'!G183+'Ace-SBS'!G185+'Ace-SBS'!G186+'Ace-SBS'!G187</f>
        <v>6.94</v>
      </c>
      <c r="I943" s="77">
        <f>'Ace-SBS'!H183+'Ace-SBS'!H185+'Ace-SBS'!H186+'Ace-SBS'!H187</f>
        <v>6.2</v>
      </c>
      <c r="J943" s="77">
        <f>'Ace-SBS'!I183+'Ace-SBS'!I185+'Ace-SBS'!I186+'Ace-SBS'!I187</f>
        <v>10.46</v>
      </c>
      <c r="K943" s="77">
        <f>'Ace-SBS'!J183+'Ace-SBS'!J185+'Ace-SBS'!J186+'Ace-SBS'!J187</f>
        <v>28.48</v>
      </c>
      <c r="L943" s="77">
        <f>'Ace-SBS'!K183+'Ace-SBS'!K185+'Ace-SBS'!K186+'Ace-SBS'!K187</f>
        <v>9.5500000000000007</v>
      </c>
      <c r="M943" s="77">
        <f>'Ace-SBS'!L183+'Ace-SBS'!L185+'Ace-SBS'!L186+'Ace-SBS'!L187</f>
        <v>5.69</v>
      </c>
      <c r="N943" s="77">
        <f>'Ace-SBS'!M183+'Ace-SBS'!M185+'Ace-SBS'!M186+'Ace-SBS'!M187</f>
        <v>74.33</v>
      </c>
      <c r="O943" s="77">
        <f>'Ace-SBS'!N183+'Ace-SBS'!N185+'Ace-SBS'!N186+'Ace-SBS'!N187</f>
        <v>689.22</v>
      </c>
      <c r="P943" s="77">
        <f>'Ace-SBS'!O183+'Ace-SBS'!O185+'Ace-SBS'!O186+'Ace-SBS'!O187</f>
        <v>103.58</v>
      </c>
      <c r="Q943" s="77">
        <f>'Ace-SBS'!P183+'Ace-SBS'!P185+'Ace-SBS'!P186+'Ace-SBS'!P187</f>
        <v>27.54</v>
      </c>
      <c r="R943" s="77">
        <f>'Ace-SBS'!Q183+'Ace-SBS'!Q185+'Ace-SBS'!Q186+'Ace-SBS'!Q187</f>
        <v>34.880000000000003</v>
      </c>
      <c r="S943" s="77">
        <f>'Ace-SBS'!R183+'Ace-SBS'!R185+'Ace-SBS'!R186+'Ace-SBS'!R187</f>
        <v>28.83</v>
      </c>
    </row>
    <row r="944" spans="1:30" outlineLevel="1" x14ac:dyDescent="0.2">
      <c r="A944" s="45"/>
      <c r="B944" s="69" t="str">
        <f>'Ace-SBS'!A179</f>
        <v>Other Current Liabilities</v>
      </c>
      <c r="C944" s="77">
        <f>'Ace-SBS'!B179-C945-C943</f>
        <v>26.249999999999996</v>
      </c>
      <c r="D944" s="77">
        <f>'Ace-SBS'!C179-D945-D943</f>
        <v>24.34</v>
      </c>
      <c r="E944" s="77">
        <f>'Ace-SBS'!D179-E945-E943</f>
        <v>35.090000000000003</v>
      </c>
      <c r="F944" s="77">
        <f>'Ace-SBS'!E179-F945-F943</f>
        <v>53.88</v>
      </c>
      <c r="G944" s="77">
        <f>'Ace-SBS'!F179-G945-G943</f>
        <v>85.58</v>
      </c>
      <c r="H944" s="77">
        <f>'Ace-SBS'!G179-H945-H943</f>
        <v>103.43</v>
      </c>
      <c r="I944" s="77">
        <f>'Ace-SBS'!H179-I945-I943</f>
        <v>73.63</v>
      </c>
      <c r="J944" s="77">
        <f>'Ace-SBS'!I179-J945-J943</f>
        <v>84.84</v>
      </c>
      <c r="K944" s="77">
        <f>'Ace-SBS'!J179-K945-K943</f>
        <v>11.290000000000003</v>
      </c>
      <c r="L944" s="77">
        <f>'Ace-SBS'!K179-L945-L943</f>
        <v>32.53</v>
      </c>
      <c r="M944" s="77">
        <f>'Ace-SBS'!L179-M945-M943</f>
        <v>56.85</v>
      </c>
      <c r="N944" s="77">
        <f>'Ace-SBS'!M179-N945-N943</f>
        <v>70.820000000000007</v>
      </c>
      <c r="O944" s="77">
        <f>'Ace-SBS'!N179-O945-O943</f>
        <v>71.789999999999964</v>
      </c>
      <c r="P944" s="77">
        <f>'Ace-SBS'!O179-P945-P943</f>
        <v>1664.7</v>
      </c>
      <c r="Q944" s="77">
        <f>'Ace-SBS'!P179-Q945-Q943</f>
        <v>1741.7</v>
      </c>
      <c r="R944" s="77">
        <f>'Ace-SBS'!Q179-R945-R943</f>
        <v>1721.7699999999998</v>
      </c>
      <c r="S944" s="77">
        <f>'Ace-SBS'!R179-S945-S943</f>
        <v>1979.91</v>
      </c>
    </row>
    <row r="945" spans="1:30" outlineLevel="1" x14ac:dyDescent="0.2">
      <c r="A945" s="45"/>
      <c r="B945" s="69" t="s">
        <v>1857</v>
      </c>
      <c r="C945" s="77">
        <f t="shared" ref="C945:S945" si="829">C636+C638</f>
        <v>8.91</v>
      </c>
      <c r="D945" s="77">
        <f t="shared" si="829"/>
        <v>0</v>
      </c>
      <c r="E945" s="77">
        <f t="shared" si="829"/>
        <v>0</v>
      </c>
      <c r="F945" s="77">
        <f t="shared" si="829"/>
        <v>0</v>
      </c>
      <c r="G945" s="77">
        <f t="shared" si="829"/>
        <v>0</v>
      </c>
      <c r="H945" s="77">
        <f t="shared" si="829"/>
        <v>0</v>
      </c>
      <c r="I945" s="77">
        <f t="shared" si="829"/>
        <v>0</v>
      </c>
      <c r="J945" s="77">
        <f t="shared" si="829"/>
        <v>0</v>
      </c>
      <c r="K945" s="77">
        <f t="shared" si="829"/>
        <v>0</v>
      </c>
      <c r="L945" s="77">
        <f t="shared" si="829"/>
        <v>0</v>
      </c>
      <c r="M945" s="77">
        <f t="shared" si="829"/>
        <v>0</v>
      </c>
      <c r="N945" s="77">
        <f t="shared" si="829"/>
        <v>0</v>
      </c>
      <c r="O945" s="77">
        <f t="shared" si="829"/>
        <v>0</v>
      </c>
      <c r="P945" s="77">
        <f t="shared" si="829"/>
        <v>1387.55</v>
      </c>
      <c r="Q945" s="77">
        <f t="shared" si="829"/>
        <v>172.28</v>
      </c>
      <c r="R945" s="77">
        <f t="shared" si="829"/>
        <v>1231.93</v>
      </c>
      <c r="S945" s="77">
        <f t="shared" si="829"/>
        <v>105.50999999999999</v>
      </c>
    </row>
    <row r="946" spans="1:30" outlineLevel="1" x14ac:dyDescent="0.2">
      <c r="A946" s="45"/>
      <c r="B946" s="77" t="str">
        <f t="shared" ref="B946:S946" si="830">B639</f>
        <v>Short term borrowings</v>
      </c>
      <c r="C946" s="77">
        <f t="shared" si="830"/>
        <v>0</v>
      </c>
      <c r="D946" s="77">
        <f t="shared" si="830"/>
        <v>0</v>
      </c>
      <c r="E946" s="77">
        <f t="shared" si="830"/>
        <v>0</v>
      </c>
      <c r="F946" s="77">
        <f t="shared" si="830"/>
        <v>0</v>
      </c>
      <c r="G946" s="77">
        <f t="shared" si="830"/>
        <v>0</v>
      </c>
      <c r="H946" s="77">
        <f t="shared" si="830"/>
        <v>0</v>
      </c>
      <c r="I946" s="77">
        <f t="shared" si="830"/>
        <v>0</v>
      </c>
      <c r="J946" s="77">
        <f t="shared" si="830"/>
        <v>0</v>
      </c>
      <c r="K946" s="77">
        <f t="shared" si="830"/>
        <v>0</v>
      </c>
      <c r="L946" s="77">
        <f t="shared" si="830"/>
        <v>50.53</v>
      </c>
      <c r="M946" s="77">
        <f t="shared" si="830"/>
        <v>40.299999999999997</v>
      </c>
      <c r="N946" s="77">
        <f t="shared" si="830"/>
        <v>38.49</v>
      </c>
      <c r="O946" s="77">
        <f t="shared" si="830"/>
        <v>2404.37</v>
      </c>
      <c r="P946" s="77">
        <f t="shared" si="830"/>
        <v>4252.8100000000004</v>
      </c>
      <c r="Q946" s="77">
        <f t="shared" si="830"/>
        <v>3733.72</v>
      </c>
      <c r="R946" s="77">
        <f t="shared" si="830"/>
        <v>4054.04</v>
      </c>
      <c r="S946" s="77">
        <f t="shared" si="830"/>
        <v>5213.8100000000004</v>
      </c>
    </row>
    <row r="947" spans="1:30" outlineLevel="1" x14ac:dyDescent="0.2">
      <c r="A947" s="45"/>
      <c r="B947" s="69" t="str">
        <f>'Ace-SBS'!A232</f>
        <v>Short Term Provisions</v>
      </c>
      <c r="C947" s="77">
        <f>'Ace-SBS'!B232</f>
        <v>23.39</v>
      </c>
      <c r="D947" s="77">
        <f>'Ace-SBS'!C232</f>
        <v>55.32</v>
      </c>
      <c r="E947" s="77">
        <f>'Ace-SBS'!D232</f>
        <v>73.37</v>
      </c>
      <c r="F947" s="77">
        <f>'Ace-SBS'!E232</f>
        <v>84.45</v>
      </c>
      <c r="G947" s="77">
        <f>'Ace-SBS'!F232</f>
        <v>122.5</v>
      </c>
      <c r="H947" s="77">
        <f>'Ace-SBS'!G232</f>
        <v>28.02</v>
      </c>
      <c r="I947" s="77">
        <f>'Ace-SBS'!H232</f>
        <v>309.39999999999998</v>
      </c>
      <c r="J947" s="77">
        <f>'Ace-SBS'!I232</f>
        <v>416.42</v>
      </c>
      <c r="K947" s="77">
        <f>'Ace-SBS'!J232</f>
        <v>465.62</v>
      </c>
      <c r="L947" s="77">
        <f>'Ace-SBS'!K232</f>
        <v>424.42</v>
      </c>
      <c r="M947" s="77">
        <f>'Ace-SBS'!L232</f>
        <v>515.49</v>
      </c>
      <c r="N947" s="77">
        <f>'Ace-SBS'!M232</f>
        <v>608.91</v>
      </c>
      <c r="O947" s="77">
        <f>'Ace-SBS'!N232</f>
        <v>688.03</v>
      </c>
      <c r="P947" s="77">
        <f>'Ace-SBS'!O232</f>
        <v>2066.69</v>
      </c>
      <c r="Q947" s="77">
        <f>'Ace-SBS'!P232</f>
        <v>1179.6099999999999</v>
      </c>
      <c r="R947" s="77">
        <f>'Ace-SBS'!Q232</f>
        <v>1847.43</v>
      </c>
      <c r="S947" s="77">
        <f>'Ace-SBS'!R232</f>
        <v>2425.4899999999998</v>
      </c>
    </row>
    <row r="948" spans="1:30" outlineLevel="1" x14ac:dyDescent="0.2">
      <c r="A948" s="45"/>
      <c r="B948" s="45"/>
      <c r="C948" s="45"/>
      <c r="D948" s="45"/>
      <c r="E948" s="45"/>
      <c r="F948" s="45"/>
      <c r="G948" s="45"/>
      <c r="H948" s="45"/>
      <c r="I948" s="45"/>
      <c r="J948" s="45"/>
      <c r="K948" s="45"/>
      <c r="L948" s="45"/>
      <c r="M948" s="45"/>
      <c r="N948" s="45"/>
      <c r="O948" s="45"/>
      <c r="P948" s="45"/>
      <c r="Q948" s="45"/>
      <c r="R948" s="45"/>
      <c r="S948" s="45"/>
    </row>
    <row r="949" spans="1:30" outlineLevel="1" x14ac:dyDescent="0.2">
      <c r="A949" s="45"/>
      <c r="B949" s="69" t="str">
        <f>B942</f>
        <v>Trade Payables</v>
      </c>
      <c r="C949" s="34">
        <f>C942/C$941</f>
        <v>0.38568880495226104</v>
      </c>
      <c r="D949" s="34">
        <f t="shared" ref="D949:S949" si="831">D942/D$941</f>
        <v>0.40069214565151973</v>
      </c>
      <c r="E949" s="34">
        <f t="shared" si="831"/>
        <v>0.41981384401412219</v>
      </c>
      <c r="F949" s="34">
        <f t="shared" si="831"/>
        <v>0.29002980222162023</v>
      </c>
      <c r="G949" s="34">
        <f t="shared" si="831"/>
        <v>0.26659276707773311</v>
      </c>
      <c r="H949" s="34">
        <f t="shared" si="831"/>
        <v>0.73094719651605877</v>
      </c>
      <c r="I949" s="34">
        <f t="shared" si="831"/>
        <v>0.62419016906276859</v>
      </c>
      <c r="J949" s="34">
        <f t="shared" si="831"/>
        <v>0.48285515052904976</v>
      </c>
      <c r="K949" s="34">
        <f t="shared" si="831"/>
        <v>0.30665916698677492</v>
      </c>
      <c r="L949" s="34">
        <f t="shared" si="831"/>
        <v>0.34277796845008834</v>
      </c>
      <c r="M949" s="34">
        <f t="shared" si="831"/>
        <v>0.39291324667164124</v>
      </c>
      <c r="N949" s="34">
        <f t="shared" si="831"/>
        <v>0.31384516821636971</v>
      </c>
      <c r="O949" s="34">
        <f t="shared" si="831"/>
        <v>8.977505450611438E-2</v>
      </c>
      <c r="P949" s="34">
        <f t="shared" si="831"/>
        <v>0.14266545301879827</v>
      </c>
      <c r="Q949" s="34">
        <f t="shared" si="831"/>
        <v>0.20544666349842938</v>
      </c>
      <c r="R949" s="34">
        <f t="shared" si="831"/>
        <v>0.18906012688537896</v>
      </c>
      <c r="S949" s="34">
        <f t="shared" si="831"/>
        <v>0.20336848398618368</v>
      </c>
    </row>
    <row r="950" spans="1:30" outlineLevel="1" x14ac:dyDescent="0.2">
      <c r="A950" s="306"/>
      <c r="B950" s="69" t="str">
        <f t="shared" ref="B950:B954" si="832">B943</f>
        <v>Deposits and Advances</v>
      </c>
      <c r="C950" s="34">
        <f t="shared" ref="C950:S950" si="833">C943/C$941</f>
        <v>0</v>
      </c>
      <c r="D950" s="34">
        <f t="shared" si="833"/>
        <v>0</v>
      </c>
      <c r="E950" s="34">
        <f t="shared" si="833"/>
        <v>0</v>
      </c>
      <c r="F950" s="34">
        <f t="shared" si="833"/>
        <v>8.5342725548631815E-2</v>
      </c>
      <c r="G950" s="34">
        <f t="shared" si="833"/>
        <v>1.2609117361784675E-2</v>
      </c>
      <c r="H950" s="34">
        <f t="shared" si="833"/>
        <v>1.3492495528423673E-2</v>
      </c>
      <c r="I950" s="34">
        <f t="shared" si="833"/>
        <v>5.9862316671655189E-3</v>
      </c>
      <c r="J950" s="34">
        <f t="shared" si="833"/>
        <v>1.0570888621641015E-2</v>
      </c>
      <c r="K950" s="34">
        <f t="shared" si="833"/>
        <v>3.907150304560171E-2</v>
      </c>
      <c r="L950" s="34">
        <f t="shared" si="833"/>
        <v>1.2139470439436119E-2</v>
      </c>
      <c r="M950" s="34">
        <f t="shared" si="833"/>
        <v>5.5865373286729768E-3</v>
      </c>
      <c r="N950" s="34">
        <f t="shared" si="833"/>
        <v>6.4351635412878985E-2</v>
      </c>
      <c r="O950" s="34">
        <f t="shared" si="833"/>
        <v>0.16280261818319255</v>
      </c>
      <c r="P950" s="34">
        <f t="shared" si="833"/>
        <v>9.3719915165290154E-3</v>
      </c>
      <c r="Q950" s="34">
        <f t="shared" si="833"/>
        <v>3.1921922270003356E-3</v>
      </c>
      <c r="R950" s="34">
        <f t="shared" si="833"/>
        <v>3.1817124509128723E-3</v>
      </c>
      <c r="S950" s="34">
        <f t="shared" si="833"/>
        <v>2.3547207536413228E-3</v>
      </c>
    </row>
    <row r="951" spans="1:30" outlineLevel="1" x14ac:dyDescent="0.2">
      <c r="A951" s="45"/>
      <c r="B951" s="69" t="str">
        <f t="shared" si="832"/>
        <v>Other Current Liabilities</v>
      </c>
      <c r="C951" s="34">
        <f t="shared" ref="C951:S951" si="834">C944/C$941</f>
        <v>0.2754170601196097</v>
      </c>
      <c r="D951" s="34">
        <f t="shared" si="834"/>
        <v>0.18311766476075836</v>
      </c>
      <c r="E951" s="34">
        <f t="shared" si="834"/>
        <v>0.18770728576013695</v>
      </c>
      <c r="F951" s="34">
        <f t="shared" si="834"/>
        <v>0.24329450013546466</v>
      </c>
      <c r="G951" s="34">
        <f t="shared" si="834"/>
        <v>0.29645281973119025</v>
      </c>
      <c r="H951" s="34">
        <f t="shared" si="834"/>
        <v>0.20108484330041218</v>
      </c>
      <c r="I951" s="34">
        <f t="shared" si="834"/>
        <v>7.1091328653773739E-2</v>
      </c>
      <c r="J951" s="34">
        <f t="shared" si="834"/>
        <v>8.5739406372851212E-2</v>
      </c>
      <c r="K951" s="34">
        <f t="shared" si="834"/>
        <v>1.5488668166602647E-2</v>
      </c>
      <c r="L951" s="34">
        <f t="shared" si="834"/>
        <v>4.1350468418309624E-2</v>
      </c>
      <c r="M951" s="34">
        <f t="shared" si="834"/>
        <v>5.5816282449043714E-2</v>
      </c>
      <c r="N951" s="34">
        <f t="shared" si="834"/>
        <v>6.1312832233823361E-2</v>
      </c>
      <c r="O951" s="34">
        <f t="shared" si="834"/>
        <v>1.6957720262574194E-2</v>
      </c>
      <c r="P951" s="34">
        <f t="shared" si="834"/>
        <v>0.15062323110219977</v>
      </c>
      <c r="Q951" s="34">
        <f t="shared" si="834"/>
        <v>0.20188239657830373</v>
      </c>
      <c r="R951" s="34">
        <f t="shared" si="834"/>
        <v>0.15705782817110822</v>
      </c>
      <c r="S951" s="34">
        <f t="shared" si="834"/>
        <v>0.16171124409788387</v>
      </c>
    </row>
    <row r="952" spans="1:30" outlineLevel="1" x14ac:dyDescent="0.2">
      <c r="A952" s="306"/>
      <c r="B952" s="69" t="str">
        <f t="shared" si="832"/>
        <v>Current Maturities of LTD and bank o/d</v>
      </c>
      <c r="C952" s="34">
        <f t="shared" ref="C952:S952" si="835">C945/C$941</f>
        <v>9.3484419263456103E-2</v>
      </c>
      <c r="D952" s="34">
        <f t="shared" si="835"/>
        <v>0</v>
      </c>
      <c r="E952" s="34">
        <f t="shared" si="835"/>
        <v>0</v>
      </c>
      <c r="F952" s="34">
        <f t="shared" si="835"/>
        <v>0</v>
      </c>
      <c r="G952" s="34">
        <f t="shared" si="835"/>
        <v>0</v>
      </c>
      <c r="H952" s="34">
        <f t="shared" si="835"/>
        <v>0</v>
      </c>
      <c r="I952" s="34">
        <f t="shared" si="835"/>
        <v>0</v>
      </c>
      <c r="J952" s="34">
        <f t="shared" si="835"/>
        <v>0</v>
      </c>
      <c r="K952" s="34">
        <f t="shared" si="835"/>
        <v>0</v>
      </c>
      <c r="L952" s="34">
        <f t="shared" si="835"/>
        <v>0</v>
      </c>
      <c r="M952" s="34">
        <f t="shared" si="835"/>
        <v>0</v>
      </c>
      <c r="N952" s="34">
        <f t="shared" si="835"/>
        <v>0</v>
      </c>
      <c r="O952" s="34">
        <f t="shared" si="835"/>
        <v>0</v>
      </c>
      <c r="P952" s="34">
        <f t="shared" si="835"/>
        <v>0.12554650346360141</v>
      </c>
      <c r="Q952" s="34">
        <f t="shared" si="835"/>
        <v>1.9969167642251918E-2</v>
      </c>
      <c r="R952" s="34">
        <f t="shared" si="835"/>
        <v>0.1123752012515222</v>
      </c>
      <c r="S952" s="34">
        <f t="shared" si="835"/>
        <v>8.6176408850744349E-3</v>
      </c>
    </row>
    <row r="953" spans="1:30" outlineLevel="1" x14ac:dyDescent="0.2">
      <c r="A953" s="45"/>
      <c r="B953" s="69" t="str">
        <f t="shared" si="832"/>
        <v>Short term borrowings</v>
      </c>
      <c r="C953" s="34">
        <f t="shared" ref="C953:S953" si="836">C946/C$941</f>
        <v>0</v>
      </c>
      <c r="D953" s="34">
        <f t="shared" si="836"/>
        <v>0</v>
      </c>
      <c r="E953" s="34">
        <f t="shared" si="836"/>
        <v>0</v>
      </c>
      <c r="F953" s="34">
        <f t="shared" si="836"/>
        <v>0</v>
      </c>
      <c r="G953" s="34">
        <f t="shared" si="836"/>
        <v>0</v>
      </c>
      <c r="H953" s="34">
        <f t="shared" si="836"/>
        <v>0</v>
      </c>
      <c r="I953" s="34">
        <f t="shared" si="836"/>
        <v>0</v>
      </c>
      <c r="J953" s="34">
        <f t="shared" si="836"/>
        <v>0</v>
      </c>
      <c r="K953" s="34">
        <f t="shared" si="836"/>
        <v>0</v>
      </c>
      <c r="L953" s="34">
        <f t="shared" si="836"/>
        <v>6.4231145686356753E-2</v>
      </c>
      <c r="M953" s="34">
        <f t="shared" si="836"/>
        <v>3.9567215174959744E-2</v>
      </c>
      <c r="N953" s="34">
        <f t="shared" si="836"/>
        <v>3.3322944262635712E-2</v>
      </c>
      <c r="O953" s="34">
        <f t="shared" si="836"/>
        <v>0.56794308215246603</v>
      </c>
      <c r="P953" s="34">
        <f t="shared" si="836"/>
        <v>0.38479725083423216</v>
      </c>
      <c r="Q953" s="34">
        <f t="shared" si="836"/>
        <v>0.43277966455322053</v>
      </c>
      <c r="R953" s="34">
        <f t="shared" si="836"/>
        <v>0.36980474611521846</v>
      </c>
      <c r="S953" s="34">
        <f t="shared" si="836"/>
        <v>0.42584344823248932</v>
      </c>
    </row>
    <row r="954" spans="1:30" outlineLevel="1" x14ac:dyDescent="0.2">
      <c r="A954" s="45"/>
      <c r="B954" s="69" t="str">
        <f t="shared" si="832"/>
        <v>Short Term Provisions</v>
      </c>
      <c r="C954" s="34">
        <f t="shared" ref="C954:S954" si="837">C947/C$941</f>
        <v>0.24540971566467321</v>
      </c>
      <c r="D954" s="34">
        <f t="shared" si="837"/>
        <v>0.41619018958772197</v>
      </c>
      <c r="E954" s="34">
        <f t="shared" si="837"/>
        <v>0.39247887022574091</v>
      </c>
      <c r="F954" s="34">
        <f t="shared" si="837"/>
        <v>0.38133297209428346</v>
      </c>
      <c r="G954" s="34">
        <f t="shared" si="837"/>
        <v>0.42434529582929192</v>
      </c>
      <c r="H954" s="34">
        <f t="shared" si="837"/>
        <v>5.4475464655105374E-2</v>
      </c>
      <c r="I954" s="34">
        <f t="shared" si="837"/>
        <v>0.29873227061629215</v>
      </c>
      <c r="J954" s="34">
        <f t="shared" si="837"/>
        <v>0.42083455447645807</v>
      </c>
      <c r="K954" s="34">
        <f t="shared" si="837"/>
        <v>0.63878066180102067</v>
      </c>
      <c r="L954" s="34">
        <f t="shared" si="837"/>
        <v>0.53950094700580908</v>
      </c>
      <c r="M954" s="34">
        <f t="shared" si="837"/>
        <v>0.5061167183756824</v>
      </c>
      <c r="N954" s="34">
        <f t="shared" si="837"/>
        <v>0.52716741987429228</v>
      </c>
      <c r="O954" s="34">
        <f t="shared" si="837"/>
        <v>0.162521524895653</v>
      </c>
      <c r="P954" s="34">
        <f t="shared" si="837"/>
        <v>0.18699557006463943</v>
      </c>
      <c r="Q954" s="34">
        <f t="shared" si="837"/>
        <v>0.13672991550079397</v>
      </c>
      <c r="R954" s="34">
        <f t="shared" si="837"/>
        <v>0.16852038512585915</v>
      </c>
      <c r="S954" s="34">
        <f t="shared" si="837"/>
        <v>0.19810446204472743</v>
      </c>
    </row>
    <row r="955" spans="1:30" outlineLevel="1" x14ac:dyDescent="0.2">
      <c r="A955" s="45"/>
      <c r="B955" s="45"/>
      <c r="C955" s="45"/>
      <c r="D955" s="45"/>
      <c r="E955" s="45"/>
      <c r="F955" s="45"/>
      <c r="G955" s="45"/>
      <c r="H955" s="45"/>
      <c r="I955" s="45"/>
      <c r="J955" s="45"/>
      <c r="K955" s="45"/>
      <c r="L955" s="45"/>
      <c r="M955" s="45"/>
      <c r="N955" s="45"/>
      <c r="O955" s="45"/>
      <c r="P955" s="45"/>
      <c r="Q955" s="45"/>
      <c r="R955" s="45"/>
      <c r="S955" s="45"/>
    </row>
    <row r="956" spans="1:30" s="48" customFormat="1" outlineLevel="1" x14ac:dyDescent="0.2">
      <c r="A956" s="48" t="s">
        <v>1831</v>
      </c>
    </row>
    <row r="957" spans="1:30" outlineLevel="1" x14ac:dyDescent="0.2">
      <c r="A957" s="39"/>
      <c r="B957" s="46" t="str">
        <f>B$586</f>
        <v>Total Equity and Liabilities</v>
      </c>
      <c r="C957" s="53">
        <f t="shared" ref="C957:S957" si="838">C$586</f>
        <v>654.23</v>
      </c>
      <c r="D957" s="53">
        <f t="shared" si="838"/>
        <v>871.26</v>
      </c>
      <c r="E957" s="53">
        <f t="shared" si="838"/>
        <v>1432.82</v>
      </c>
      <c r="F957" s="53">
        <f t="shared" si="838"/>
        <v>3226.86</v>
      </c>
      <c r="G957" s="53">
        <f t="shared" si="838"/>
        <v>3604.04</v>
      </c>
      <c r="H957" s="53">
        <f t="shared" si="838"/>
        <v>4141.32</v>
      </c>
      <c r="I957" s="53">
        <f t="shared" si="838"/>
        <v>5458.79</v>
      </c>
      <c r="J957" s="53">
        <f t="shared" si="838"/>
        <v>6281.95</v>
      </c>
      <c r="K957" s="53">
        <f t="shared" si="838"/>
        <v>6591.72</v>
      </c>
      <c r="L957" s="53">
        <f t="shared" si="838"/>
        <v>7731.47</v>
      </c>
      <c r="M957" s="53">
        <f t="shared" si="838"/>
        <v>9277.77</v>
      </c>
      <c r="N957" s="53">
        <f t="shared" si="838"/>
        <v>9506.56</v>
      </c>
      <c r="O957" s="53">
        <f t="shared" si="838"/>
        <v>14624.47</v>
      </c>
      <c r="P957" s="53">
        <f t="shared" si="838"/>
        <v>38535</v>
      </c>
      <c r="Q957" s="53">
        <f t="shared" si="838"/>
        <v>34604.21</v>
      </c>
      <c r="R957" s="53">
        <f t="shared" si="838"/>
        <v>34209.660000000003</v>
      </c>
      <c r="S957" s="53">
        <f t="shared" si="838"/>
        <v>34262.269999999997</v>
      </c>
    </row>
    <row r="958" spans="1:30" outlineLevel="1" x14ac:dyDescent="0.2">
      <c r="A958" s="39"/>
      <c r="B958" s="46" t="str">
        <f>B941</f>
        <v>Total Current Liabilities</v>
      </c>
      <c r="C958" s="53">
        <f>C941</f>
        <v>95.309999999999988</v>
      </c>
      <c r="D958" s="53">
        <f t="shared" ref="D958:S958" si="839">D941</f>
        <v>132.91999999999999</v>
      </c>
      <c r="E958" s="53">
        <f t="shared" si="839"/>
        <v>186.94</v>
      </c>
      <c r="F958" s="53">
        <f t="shared" si="839"/>
        <v>221.45999999999998</v>
      </c>
      <c r="G958" s="53">
        <f t="shared" si="839"/>
        <v>288.68</v>
      </c>
      <c r="H958" s="53">
        <f t="shared" si="839"/>
        <v>514.36</v>
      </c>
      <c r="I958" s="53">
        <f t="shared" si="839"/>
        <v>1035.71</v>
      </c>
      <c r="J958" s="53">
        <f t="shared" si="839"/>
        <v>989.51</v>
      </c>
      <c r="K958" s="53">
        <f t="shared" si="839"/>
        <v>728.92000000000007</v>
      </c>
      <c r="L958" s="53">
        <f t="shared" si="839"/>
        <v>786.69</v>
      </c>
      <c r="M958" s="53">
        <f t="shared" si="839"/>
        <v>1018.52</v>
      </c>
      <c r="N958" s="53">
        <f t="shared" si="839"/>
        <v>1155.06</v>
      </c>
      <c r="O958" s="53">
        <f t="shared" si="839"/>
        <v>4233.4699999999993</v>
      </c>
      <c r="P958" s="53">
        <f t="shared" si="839"/>
        <v>11052.08</v>
      </c>
      <c r="Q958" s="53">
        <f t="shared" si="839"/>
        <v>8627.3000000000011</v>
      </c>
      <c r="R958" s="53">
        <f t="shared" si="839"/>
        <v>10962.650000000001</v>
      </c>
      <c r="S958" s="53">
        <f t="shared" si="839"/>
        <v>12243.49</v>
      </c>
    </row>
    <row r="959" spans="1:30" outlineLevel="1" x14ac:dyDescent="0.2">
      <c r="A959" s="39"/>
      <c r="B959" s="46" t="s">
        <v>746</v>
      </c>
      <c r="C959" s="34">
        <f>C958/C957</f>
        <v>0.14568271097320512</v>
      </c>
      <c r="D959" s="34">
        <f t="shared" ref="D959:S959" si="840">D958/D957</f>
        <v>0.15256065927507287</v>
      </c>
      <c r="E959" s="34">
        <f t="shared" si="840"/>
        <v>0.13046998227272094</v>
      </c>
      <c r="F959" s="34">
        <f t="shared" si="840"/>
        <v>6.8630185381454406E-2</v>
      </c>
      <c r="G959" s="34">
        <f t="shared" si="840"/>
        <v>8.0099000011098653E-2</v>
      </c>
      <c r="H959" s="34">
        <f t="shared" si="840"/>
        <v>0.1242019452734877</v>
      </c>
      <c r="I959" s="34">
        <f t="shared" si="840"/>
        <v>0.18973252314157535</v>
      </c>
      <c r="J959" s="34">
        <f t="shared" si="840"/>
        <v>0.15751637628443399</v>
      </c>
      <c r="K959" s="34">
        <f t="shared" si="840"/>
        <v>0.11058115332568738</v>
      </c>
      <c r="L959" s="34">
        <f t="shared" si="840"/>
        <v>0.10175167206236331</v>
      </c>
      <c r="M959" s="34">
        <f t="shared" si="840"/>
        <v>0.10978069083411207</v>
      </c>
      <c r="N959" s="34">
        <f t="shared" si="840"/>
        <v>0.12150136326915309</v>
      </c>
      <c r="O959" s="34">
        <f t="shared" si="840"/>
        <v>0.28947852469183494</v>
      </c>
      <c r="P959" s="34">
        <f t="shared" si="840"/>
        <v>0.2868062800051901</v>
      </c>
      <c r="Q959" s="34">
        <f t="shared" si="840"/>
        <v>0.24931359507990505</v>
      </c>
      <c r="R959" s="34">
        <f t="shared" si="840"/>
        <v>0.32045480720942565</v>
      </c>
      <c r="S959" s="34">
        <f t="shared" si="840"/>
        <v>0.35734614198066855</v>
      </c>
    </row>
    <row r="960" spans="1:30" outlineLevel="1" x14ac:dyDescent="0.2">
      <c r="A960" s="39"/>
      <c r="B960" s="46" t="s">
        <v>954</v>
      </c>
      <c r="C960" s="310"/>
      <c r="D960" s="34">
        <f>D958/C958-1</f>
        <v>0.39460707166089604</v>
      </c>
      <c r="E960" s="34">
        <f t="shared" ref="E960:S960" si="841">E958/D958-1</f>
        <v>0.40640987059885658</v>
      </c>
      <c r="F960" s="34">
        <f t="shared" si="841"/>
        <v>0.18465817909489668</v>
      </c>
      <c r="G960" s="34">
        <f t="shared" si="841"/>
        <v>0.30353111171317626</v>
      </c>
      <c r="H960" s="34">
        <f t="shared" si="841"/>
        <v>0.78176527643064997</v>
      </c>
      <c r="I960" s="34">
        <f t="shared" si="841"/>
        <v>1.0135897037094641</v>
      </c>
      <c r="J960" s="34">
        <f t="shared" si="841"/>
        <v>-4.4607081132749582E-2</v>
      </c>
      <c r="K960" s="34">
        <f t="shared" si="841"/>
        <v>-0.26335256844296662</v>
      </c>
      <c r="L960" s="34">
        <f t="shared" si="841"/>
        <v>7.9254239148329075E-2</v>
      </c>
      <c r="M960" s="34">
        <f t="shared" si="841"/>
        <v>0.29469041172507593</v>
      </c>
      <c r="N960" s="34">
        <f t="shared" si="841"/>
        <v>0.1340572595530769</v>
      </c>
      <c r="O960" s="34">
        <f t="shared" si="841"/>
        <v>2.6651515938565957</v>
      </c>
      <c r="P960" s="34">
        <f t="shared" si="841"/>
        <v>1.6106432784453419</v>
      </c>
      <c r="Q960" s="34">
        <f t="shared" si="841"/>
        <v>-0.21939580603832032</v>
      </c>
      <c r="R960" s="34">
        <f t="shared" si="841"/>
        <v>0.27069303258261557</v>
      </c>
      <c r="S960" s="34">
        <f t="shared" si="841"/>
        <v>0.11683671375078086</v>
      </c>
      <c r="Y960" s="43">
        <f>AVERAGE(D960:S960)</f>
        <v>0.48303326791598244</v>
      </c>
      <c r="Z960" s="43">
        <f>MEDIAN(D960:S960)</f>
        <v>0.28269172215384575</v>
      </c>
      <c r="AA960" s="43">
        <f>STDEV(D960:S960)</f>
        <v>0.74686904537191368</v>
      </c>
      <c r="AB960" s="413">
        <f>AA960/Y960</f>
        <v>1.5462062242508359</v>
      </c>
      <c r="AC960" s="43">
        <f>MAX(D960:S960)</f>
        <v>2.6651515938565957</v>
      </c>
      <c r="AD960" s="43">
        <f>MIN(D960:S960)</f>
        <v>-0.26335256844296662</v>
      </c>
    </row>
    <row r="961" spans="1:30" outlineLevel="1" x14ac:dyDescent="0.2">
      <c r="A961" s="39"/>
      <c r="B961" s="46" t="s">
        <v>1900</v>
      </c>
      <c r="C961" s="34">
        <f>(C941-C945-C946)/C957</f>
        <v>0.13206364734114912</v>
      </c>
      <c r="D961" s="34">
        <f t="shared" ref="D961:R961" si="842">(D941-D945-D946)/D957</f>
        <v>0.15256065927507287</v>
      </c>
      <c r="E961" s="34">
        <f t="shared" si="842"/>
        <v>0.13046998227272094</v>
      </c>
      <c r="F961" s="34">
        <f t="shared" si="842"/>
        <v>6.8630185381454406E-2</v>
      </c>
      <c r="G961" s="34">
        <f t="shared" si="842"/>
        <v>8.0099000011098653E-2</v>
      </c>
      <c r="H961" s="34">
        <f t="shared" si="842"/>
        <v>0.1242019452734877</v>
      </c>
      <c r="I961" s="34">
        <f t="shared" si="842"/>
        <v>0.18973252314157535</v>
      </c>
      <c r="J961" s="34">
        <f t="shared" si="842"/>
        <v>0.15751637628443399</v>
      </c>
      <c r="K961" s="34">
        <f t="shared" si="842"/>
        <v>0.11058115332568738</v>
      </c>
      <c r="L961" s="34">
        <f t="shared" si="842"/>
        <v>9.5216045590295256E-2</v>
      </c>
      <c r="M961" s="34">
        <f t="shared" si="842"/>
        <v>0.10543697461782303</v>
      </c>
      <c r="N961" s="34">
        <f t="shared" si="842"/>
        <v>0.11745258011310085</v>
      </c>
      <c r="O961" s="34">
        <f t="shared" si="842"/>
        <v>0.12507119916140547</v>
      </c>
      <c r="P961" s="34">
        <f t="shared" si="842"/>
        <v>0.14043648631114572</v>
      </c>
      <c r="Q961" s="34">
        <f t="shared" si="842"/>
        <v>0.13643715605702317</v>
      </c>
      <c r="R961" s="34">
        <f t="shared" si="842"/>
        <v>0.16593792513576577</v>
      </c>
      <c r="S961" s="34">
        <f>(S941-S945-S946)/S957</f>
        <v>0.20209314794378772</v>
      </c>
    </row>
    <row r="962" spans="1:30" outlineLevel="1" x14ac:dyDescent="0.2">
      <c r="A962" s="306"/>
      <c r="B962" s="52"/>
      <c r="C962" s="34"/>
      <c r="D962" s="34"/>
      <c r="E962" s="34"/>
      <c r="F962" s="34"/>
      <c r="G962" s="34"/>
      <c r="H962" s="34"/>
      <c r="I962" s="34"/>
      <c r="J962" s="34"/>
      <c r="K962" s="34"/>
      <c r="L962" s="34"/>
      <c r="M962" s="34"/>
      <c r="N962" s="34"/>
      <c r="O962" s="34"/>
      <c r="P962" s="34"/>
      <c r="Q962" s="34"/>
      <c r="R962" s="34"/>
      <c r="S962" s="34"/>
    </row>
    <row r="963" spans="1:30" s="48" customFormat="1" outlineLevel="1" x14ac:dyDescent="0.2">
      <c r="A963" s="48" t="s">
        <v>879</v>
      </c>
      <c r="B963" s="48" t="s">
        <v>869</v>
      </c>
    </row>
    <row r="964" spans="1:30" outlineLevel="1" x14ac:dyDescent="0.2">
      <c r="A964" s="45"/>
      <c r="B964" s="46" t="str">
        <f>B$30</f>
        <v>Net Sales</v>
      </c>
      <c r="C964" s="53">
        <f t="shared" ref="C964:S964" si="843">C$30</f>
        <v>696.43</v>
      </c>
      <c r="D964" s="53">
        <f t="shared" si="843"/>
        <v>724.41</v>
      </c>
      <c r="E964" s="53">
        <f t="shared" si="843"/>
        <v>939.93</v>
      </c>
      <c r="F964" s="53">
        <f t="shared" si="843"/>
        <v>1203.47</v>
      </c>
      <c r="G964" s="53">
        <f t="shared" si="843"/>
        <v>1680.3400000000001</v>
      </c>
      <c r="H964" s="53">
        <f t="shared" si="843"/>
        <v>2245.89</v>
      </c>
      <c r="I964" s="53">
        <f t="shared" si="843"/>
        <v>3149.05</v>
      </c>
      <c r="J964" s="53">
        <f t="shared" si="843"/>
        <v>3861.55</v>
      </c>
      <c r="K964" s="53">
        <f t="shared" si="843"/>
        <v>2485.5100000000002</v>
      </c>
      <c r="L964" s="53">
        <f t="shared" si="843"/>
        <v>3107.57</v>
      </c>
      <c r="M964" s="53">
        <f t="shared" si="843"/>
        <v>4015.56</v>
      </c>
      <c r="N964" s="53">
        <f t="shared" si="843"/>
        <v>2432.14</v>
      </c>
      <c r="O964" s="53">
        <f t="shared" si="843"/>
        <v>2828.79</v>
      </c>
      <c r="P964" s="53">
        <f t="shared" si="843"/>
        <v>8028.44</v>
      </c>
      <c r="Q964" s="53">
        <f t="shared" si="843"/>
        <v>7733.26</v>
      </c>
      <c r="R964" s="53">
        <f t="shared" si="843"/>
        <v>7683.96</v>
      </c>
      <c r="S964" s="53">
        <f t="shared" si="843"/>
        <v>7923.84</v>
      </c>
    </row>
    <row r="965" spans="1:30" outlineLevel="1" x14ac:dyDescent="0.2">
      <c r="A965" s="45"/>
      <c r="B965" s="52" t="str">
        <f>B942</f>
        <v>Trade Payables</v>
      </c>
      <c r="C965" s="53">
        <f t="shared" ref="C965:S965" si="844">C942</f>
        <v>36.76</v>
      </c>
      <c r="D965" s="53">
        <f t="shared" si="844"/>
        <v>53.26</v>
      </c>
      <c r="E965" s="53">
        <f t="shared" si="844"/>
        <v>78.48</v>
      </c>
      <c r="F965" s="53">
        <f t="shared" si="844"/>
        <v>64.23</v>
      </c>
      <c r="G965" s="53">
        <f t="shared" si="844"/>
        <v>76.959999999999994</v>
      </c>
      <c r="H965" s="53">
        <f t="shared" si="844"/>
        <v>375.97</v>
      </c>
      <c r="I965" s="53">
        <f t="shared" si="844"/>
        <v>646.48</v>
      </c>
      <c r="J965" s="53">
        <f t="shared" si="844"/>
        <v>477.79</v>
      </c>
      <c r="K965" s="53">
        <f t="shared" si="844"/>
        <v>223.53</v>
      </c>
      <c r="L965" s="53">
        <f t="shared" si="844"/>
        <v>269.66000000000003</v>
      </c>
      <c r="M965" s="53">
        <f t="shared" si="844"/>
        <v>400.19</v>
      </c>
      <c r="N965" s="53">
        <f t="shared" si="844"/>
        <v>362.51</v>
      </c>
      <c r="O965" s="53">
        <f t="shared" si="844"/>
        <v>380.06</v>
      </c>
      <c r="P965" s="53">
        <f t="shared" si="844"/>
        <v>1576.75</v>
      </c>
      <c r="Q965" s="53">
        <f t="shared" si="844"/>
        <v>1772.45</v>
      </c>
      <c r="R965" s="53">
        <f t="shared" si="844"/>
        <v>2072.6</v>
      </c>
      <c r="S965" s="53">
        <f t="shared" si="844"/>
        <v>2489.94</v>
      </c>
    </row>
    <row r="966" spans="1:30" outlineLevel="1" x14ac:dyDescent="0.2">
      <c r="A966" s="45"/>
      <c r="B966" s="46" t="s">
        <v>880</v>
      </c>
      <c r="C966" s="37"/>
      <c r="D966" s="37">
        <f>365*AVERAGE(C965:D965)/D964</f>
        <v>22.678662635800166</v>
      </c>
      <c r="E966" s="37">
        <f t="shared" ref="E966" si="845">365*AVERAGE(D965:E965)/E964</f>
        <v>25.579085676592943</v>
      </c>
      <c r="F966" s="37">
        <f t="shared" ref="F966" si="846">365*AVERAGE(E965:F965)/F964</f>
        <v>21.641233267135867</v>
      </c>
      <c r="G966" s="37">
        <f t="shared" ref="G966" si="847">365*AVERAGE(F965:G965)/G964</f>
        <v>15.33450075579942</v>
      </c>
      <c r="H966" s="37">
        <f t="shared" ref="H966" si="848">365*AVERAGE(G965:H965)/H964</f>
        <v>36.80488581364181</v>
      </c>
      <c r="I966" s="37">
        <f t="shared" ref="I966" si="849">365*AVERAGE(H965:I965)/I964</f>
        <v>59.255053111255769</v>
      </c>
      <c r="J966" s="37">
        <f t="shared" ref="J966" si="850">365*AVERAGE(I965:J965)/J964</f>
        <v>53.133916432520614</v>
      </c>
      <c r="K966" s="37">
        <f t="shared" ref="K966" si="851">365*AVERAGE(J965:K965)/K964</f>
        <v>51.494823999903439</v>
      </c>
      <c r="L966" s="37">
        <f t="shared" ref="L966" si="852">365*AVERAGE(K965:L965)/L964</f>
        <v>28.963844740424189</v>
      </c>
      <c r="M966" s="37">
        <f t="shared" ref="M966" si="853">365*AVERAGE(L965:M965)/M964</f>
        <v>30.443481108487983</v>
      </c>
      <c r="N966" s="37">
        <f t="shared" ref="N966" si="854">365*AVERAGE(M965:N965)/N964</f>
        <v>57.23056649699442</v>
      </c>
      <c r="O966" s="37">
        <f t="shared" ref="O966" si="855">365*AVERAGE(N965:O965)/O964</f>
        <v>47.907064504611512</v>
      </c>
      <c r="P966" s="37">
        <f t="shared" ref="P966" si="856">365*AVERAGE(O965:P965)/P964</f>
        <v>44.481596051038565</v>
      </c>
      <c r="Q966" s="37">
        <f t="shared" ref="Q966" si="857">365*AVERAGE(P965:Q965)/Q964</f>
        <v>79.03898226621115</v>
      </c>
      <c r="R966" s="37">
        <f t="shared" ref="R966" si="858">365*AVERAGE(Q965:R965)/R964</f>
        <v>91.322914877224761</v>
      </c>
      <c r="S966" s="37">
        <f t="shared" ref="S966" si="859">365*AVERAGE(R965:S965)/S964</f>
        <v>105.08333711937647</v>
      </c>
      <c r="Y966" s="413">
        <f>AVERAGE(D966:S966)</f>
        <v>48.14962180356369</v>
      </c>
      <c r="Z966" s="413">
        <f>MEDIAN(D966:S966)</f>
        <v>46.194330277825038</v>
      </c>
      <c r="AA966" s="413">
        <f>STDEV(D966:S966)</f>
        <v>25.900971579786319</v>
      </c>
      <c r="AB966" s="413">
        <f>AA966/Y966</f>
        <v>0.53792679172963542</v>
      </c>
      <c r="AC966" s="413">
        <f>MAX(D966:S966)</f>
        <v>105.08333711937647</v>
      </c>
      <c r="AD966" s="413">
        <f>MIN(D966:S966)</f>
        <v>15.33450075579942</v>
      </c>
    </row>
    <row r="967" spans="1:30" outlineLevel="1" x14ac:dyDescent="0.2">
      <c r="A967" s="45"/>
      <c r="B967" s="46" t="s">
        <v>883</v>
      </c>
      <c r="C967" s="37"/>
      <c r="D967" s="37">
        <f>365*D965/D964</f>
        <v>26.835493712124347</v>
      </c>
      <c r="E967" s="37">
        <f t="shared" ref="E967:S967" si="860">365*E965/E964</f>
        <v>30.475886502186334</v>
      </c>
      <c r="F967" s="37">
        <f t="shared" si="860"/>
        <v>19.480294481790157</v>
      </c>
      <c r="G967" s="37">
        <f t="shared" si="860"/>
        <v>16.717092969280024</v>
      </c>
      <c r="H967" s="37">
        <f t="shared" si="860"/>
        <v>61.102302427990693</v>
      </c>
      <c r="I967" s="37">
        <f t="shared" si="860"/>
        <v>74.932185897334122</v>
      </c>
      <c r="J967" s="37">
        <f t="shared" si="860"/>
        <v>45.161489557302119</v>
      </c>
      <c r="K967" s="37">
        <f t="shared" si="860"/>
        <v>32.825637394337576</v>
      </c>
      <c r="L967" s="37">
        <f t="shared" si="860"/>
        <v>31.672947029350908</v>
      </c>
      <c r="M967" s="37">
        <f t="shared" si="860"/>
        <v>36.375835499905371</v>
      </c>
      <c r="N967" s="37">
        <f t="shared" si="860"/>
        <v>54.403179915629856</v>
      </c>
      <c r="O967" s="37">
        <f t="shared" si="860"/>
        <v>49.039306558634607</v>
      </c>
      <c r="P967" s="37">
        <f t="shared" si="860"/>
        <v>71.68438077634012</v>
      </c>
      <c r="Q967" s="37">
        <f t="shared" si="860"/>
        <v>83.657377354440428</v>
      </c>
      <c r="R967" s="37">
        <f t="shared" si="860"/>
        <v>98.451709795470038</v>
      </c>
      <c r="S967" s="37">
        <f t="shared" si="860"/>
        <v>114.69541283014296</v>
      </c>
      <c r="Y967" s="413">
        <f>AVERAGE(D967:S967)</f>
        <v>52.96940829389122</v>
      </c>
      <c r="Z967" s="413">
        <f>MEDIAN(D967:S967)</f>
        <v>47.100398057968363</v>
      </c>
      <c r="AA967" s="413">
        <f>STDEV(D967:S967)</f>
        <v>28.933328117732575</v>
      </c>
      <c r="AB967" s="413">
        <f>AA967/Y967</f>
        <v>0.54622713467368211</v>
      </c>
      <c r="AC967" s="413">
        <f>MAX(D967:S967)</f>
        <v>114.69541283014296</v>
      </c>
      <c r="AD967" s="413">
        <f>MIN(D967:S967)</f>
        <v>16.717092969280024</v>
      </c>
    </row>
    <row r="968" spans="1:30" outlineLevel="1" x14ac:dyDescent="0.2">
      <c r="A968" s="45"/>
      <c r="B968" s="45"/>
      <c r="C968" s="37"/>
      <c r="D968" s="37"/>
      <c r="E968" s="37"/>
      <c r="F968" s="37"/>
      <c r="G968" s="37"/>
      <c r="H968" s="37"/>
      <c r="I968" s="37"/>
      <c r="J968" s="37"/>
      <c r="K968" s="37"/>
      <c r="L968" s="37"/>
      <c r="M968" s="37"/>
      <c r="N968" s="37"/>
      <c r="O968" s="37"/>
      <c r="P968" s="37"/>
      <c r="Q968" s="37"/>
      <c r="R968" s="37"/>
      <c r="S968" s="37"/>
    </row>
    <row r="969" spans="1:30" s="48" customFormat="1" outlineLevel="1" x14ac:dyDescent="0.2">
      <c r="A969" s="48" t="s">
        <v>879</v>
      </c>
      <c r="B969" s="48" t="s">
        <v>872</v>
      </c>
      <c r="C969" s="66"/>
      <c r="D969" s="66"/>
      <c r="E969" s="66"/>
      <c r="F969" s="66"/>
      <c r="G969" s="66"/>
      <c r="H969" s="66"/>
      <c r="I969" s="66"/>
      <c r="J969" s="66"/>
      <c r="K969" s="66"/>
      <c r="L969" s="66"/>
      <c r="M969" s="66"/>
      <c r="N969" s="66"/>
      <c r="O969" s="66"/>
      <c r="P969" s="66"/>
      <c r="Q969" s="66"/>
      <c r="R969" s="66"/>
      <c r="S969" s="66"/>
    </row>
    <row r="970" spans="1:30" outlineLevel="1" x14ac:dyDescent="0.2">
      <c r="A970" s="45"/>
      <c r="B970" s="46" t="str">
        <f t="shared" ref="B970:S970" si="861">B929</f>
        <v>COGS</v>
      </c>
      <c r="C970" s="53">
        <f t="shared" si="861"/>
        <v>297.33999999999997</v>
      </c>
      <c r="D970" s="53">
        <f t="shared" si="861"/>
        <v>724.41</v>
      </c>
      <c r="E970" s="53">
        <f t="shared" si="861"/>
        <v>939.93</v>
      </c>
      <c r="F970" s="53">
        <f t="shared" si="861"/>
        <v>1203.47</v>
      </c>
      <c r="G970" s="53">
        <f t="shared" si="861"/>
        <v>1680.3400000000001</v>
      </c>
      <c r="H970" s="53">
        <f t="shared" si="861"/>
        <v>2245.89</v>
      </c>
      <c r="I970" s="53">
        <f t="shared" si="861"/>
        <v>3149.05</v>
      </c>
      <c r="J970" s="53">
        <f t="shared" si="861"/>
        <v>3861.55</v>
      </c>
      <c r="K970" s="53">
        <f t="shared" si="861"/>
        <v>2485.5100000000002</v>
      </c>
      <c r="L970" s="53">
        <f t="shared" si="861"/>
        <v>3107.57</v>
      </c>
      <c r="M970" s="53">
        <f t="shared" si="861"/>
        <v>4015.56</v>
      </c>
      <c r="N970" s="53">
        <f t="shared" si="861"/>
        <v>2432.14</v>
      </c>
      <c r="O970" s="53">
        <f t="shared" si="861"/>
        <v>2828.79</v>
      </c>
      <c r="P970" s="53">
        <f t="shared" si="861"/>
        <v>8028.44</v>
      </c>
      <c r="Q970" s="53">
        <f t="shared" si="861"/>
        <v>7733.26</v>
      </c>
      <c r="R970" s="53">
        <f t="shared" si="861"/>
        <v>7683.96</v>
      </c>
      <c r="S970" s="53">
        <f t="shared" si="861"/>
        <v>7923.84</v>
      </c>
    </row>
    <row r="971" spans="1:30" outlineLevel="1" x14ac:dyDescent="0.2">
      <c r="A971" s="45"/>
      <c r="B971" s="46" t="str">
        <f>B965</f>
        <v>Trade Payables</v>
      </c>
      <c r="C971" s="53">
        <f t="shared" ref="C971:S971" si="862">C965</f>
        <v>36.76</v>
      </c>
      <c r="D971" s="53">
        <f t="shared" si="862"/>
        <v>53.26</v>
      </c>
      <c r="E971" s="53">
        <f t="shared" si="862"/>
        <v>78.48</v>
      </c>
      <c r="F971" s="53">
        <f t="shared" si="862"/>
        <v>64.23</v>
      </c>
      <c r="G971" s="53">
        <f t="shared" si="862"/>
        <v>76.959999999999994</v>
      </c>
      <c r="H971" s="53">
        <f t="shared" si="862"/>
        <v>375.97</v>
      </c>
      <c r="I971" s="53">
        <f t="shared" si="862"/>
        <v>646.48</v>
      </c>
      <c r="J971" s="53">
        <f t="shared" si="862"/>
        <v>477.79</v>
      </c>
      <c r="K971" s="53">
        <f t="shared" si="862"/>
        <v>223.53</v>
      </c>
      <c r="L971" s="53">
        <f t="shared" si="862"/>
        <v>269.66000000000003</v>
      </c>
      <c r="M971" s="53">
        <f t="shared" si="862"/>
        <v>400.19</v>
      </c>
      <c r="N971" s="53">
        <f t="shared" si="862"/>
        <v>362.51</v>
      </c>
      <c r="O971" s="53">
        <f t="shared" si="862"/>
        <v>380.06</v>
      </c>
      <c r="P971" s="53">
        <f t="shared" si="862"/>
        <v>1576.75</v>
      </c>
      <c r="Q971" s="53">
        <f t="shared" si="862"/>
        <v>1772.45</v>
      </c>
      <c r="R971" s="53">
        <f t="shared" si="862"/>
        <v>2072.6</v>
      </c>
      <c r="S971" s="53">
        <f t="shared" si="862"/>
        <v>2489.94</v>
      </c>
    </row>
    <row r="972" spans="1:30" outlineLevel="1" x14ac:dyDescent="0.2">
      <c r="A972" s="45"/>
      <c r="B972" s="46" t="s">
        <v>880</v>
      </c>
      <c r="C972" s="37"/>
      <c r="D972" s="37">
        <f>365*AVERAGE(C971:D971)/D970</f>
        <v>22.678662635800166</v>
      </c>
      <c r="E972" s="37">
        <f t="shared" ref="E972" si="863">365*AVERAGE(D971:E971)/E970</f>
        <v>25.579085676592943</v>
      </c>
      <c r="F972" s="37">
        <f t="shared" ref="F972" si="864">365*AVERAGE(E971:F971)/F970</f>
        <v>21.641233267135867</v>
      </c>
      <c r="G972" s="37">
        <f t="shared" ref="G972" si="865">365*AVERAGE(F971:G971)/G970</f>
        <v>15.33450075579942</v>
      </c>
      <c r="H972" s="37">
        <f t="shared" ref="H972" si="866">365*AVERAGE(G971:H971)/H970</f>
        <v>36.80488581364181</v>
      </c>
      <c r="I972" s="37">
        <f t="shared" ref="I972" si="867">365*AVERAGE(H971:I971)/I970</f>
        <v>59.255053111255769</v>
      </c>
      <c r="J972" s="37">
        <f t="shared" ref="J972" si="868">365*AVERAGE(I971:J971)/J970</f>
        <v>53.133916432520614</v>
      </c>
      <c r="K972" s="37">
        <f t="shared" ref="K972" si="869">365*AVERAGE(J971:K971)/K970</f>
        <v>51.494823999903439</v>
      </c>
      <c r="L972" s="37">
        <f t="shared" ref="L972" si="870">365*AVERAGE(K971:L971)/L970</f>
        <v>28.963844740424189</v>
      </c>
      <c r="M972" s="37">
        <f t="shared" ref="M972" si="871">365*AVERAGE(L971:M971)/M970</f>
        <v>30.443481108487983</v>
      </c>
      <c r="N972" s="37">
        <f t="shared" ref="N972" si="872">365*AVERAGE(M971:N971)/N970</f>
        <v>57.23056649699442</v>
      </c>
      <c r="O972" s="37">
        <f t="shared" ref="O972" si="873">365*AVERAGE(N971:O971)/O970</f>
        <v>47.907064504611512</v>
      </c>
      <c r="P972" s="37">
        <f t="shared" ref="P972" si="874">365*AVERAGE(O971:P971)/P970</f>
        <v>44.481596051038565</v>
      </c>
      <c r="Q972" s="37">
        <f t="shared" ref="Q972" si="875">365*AVERAGE(P971:Q971)/Q970</f>
        <v>79.03898226621115</v>
      </c>
      <c r="R972" s="37">
        <f t="shared" ref="R972" si="876">365*AVERAGE(Q971:R971)/R970</f>
        <v>91.322914877224761</v>
      </c>
      <c r="S972" s="37">
        <f t="shared" ref="S972" si="877">365*AVERAGE(R971:S971)/S970</f>
        <v>105.08333711937647</v>
      </c>
      <c r="Y972" s="413">
        <f>AVERAGE(D972:S972)</f>
        <v>48.14962180356369</v>
      </c>
      <c r="Z972" s="413">
        <f>MEDIAN(D972:S972)</f>
        <v>46.194330277825038</v>
      </c>
      <c r="AA972" s="413">
        <f>STDEV(D972:S972)</f>
        <v>25.900971579786319</v>
      </c>
      <c r="AB972" s="413">
        <f>AA972/Y972</f>
        <v>0.53792679172963542</v>
      </c>
      <c r="AC972" s="413">
        <f>MAX(D972:S972)</f>
        <v>105.08333711937647</v>
      </c>
      <c r="AD972" s="413">
        <f>MIN(D972:S972)</f>
        <v>15.33450075579942</v>
      </c>
    </row>
    <row r="973" spans="1:30" outlineLevel="1" x14ac:dyDescent="0.2">
      <c r="A973" s="45"/>
      <c r="B973" s="46" t="s">
        <v>883</v>
      </c>
      <c r="C973" s="37"/>
      <c r="D973" s="37">
        <f>365*D971/D970</f>
        <v>26.835493712124347</v>
      </c>
      <c r="E973" s="37">
        <f t="shared" ref="E973:S973" si="878">365*E971/E970</f>
        <v>30.475886502186334</v>
      </c>
      <c r="F973" s="37">
        <f t="shared" si="878"/>
        <v>19.480294481790157</v>
      </c>
      <c r="G973" s="37">
        <f t="shared" si="878"/>
        <v>16.717092969280024</v>
      </c>
      <c r="H973" s="37">
        <f t="shared" si="878"/>
        <v>61.102302427990693</v>
      </c>
      <c r="I973" s="37">
        <f t="shared" si="878"/>
        <v>74.932185897334122</v>
      </c>
      <c r="J973" s="37">
        <f t="shared" si="878"/>
        <v>45.161489557302119</v>
      </c>
      <c r="K973" s="37">
        <f t="shared" si="878"/>
        <v>32.825637394337576</v>
      </c>
      <c r="L973" s="37">
        <f t="shared" si="878"/>
        <v>31.672947029350908</v>
      </c>
      <c r="M973" s="37">
        <f t="shared" si="878"/>
        <v>36.375835499905371</v>
      </c>
      <c r="N973" s="37">
        <f t="shared" si="878"/>
        <v>54.403179915629856</v>
      </c>
      <c r="O973" s="37">
        <f t="shared" si="878"/>
        <v>49.039306558634607</v>
      </c>
      <c r="P973" s="37">
        <f t="shared" si="878"/>
        <v>71.68438077634012</v>
      </c>
      <c r="Q973" s="37">
        <f t="shared" si="878"/>
        <v>83.657377354440428</v>
      </c>
      <c r="R973" s="37">
        <f t="shared" si="878"/>
        <v>98.451709795470038</v>
      </c>
      <c r="S973" s="37">
        <f t="shared" si="878"/>
        <v>114.69541283014296</v>
      </c>
      <c r="Y973" s="413">
        <f>AVERAGE(D973:S973)</f>
        <v>52.96940829389122</v>
      </c>
      <c r="Z973" s="413">
        <f>MEDIAN(D973:S973)</f>
        <v>47.100398057968363</v>
      </c>
      <c r="AA973" s="413">
        <f>STDEV(D973:S973)</f>
        <v>28.933328117732575</v>
      </c>
      <c r="AB973" s="413">
        <f>AA973/Y973</f>
        <v>0.54622713467368211</v>
      </c>
      <c r="AC973" s="413">
        <f>MAX(D973:S973)</f>
        <v>114.69541283014296</v>
      </c>
      <c r="AD973" s="413">
        <f>MIN(D973:S973)</f>
        <v>16.717092969280024</v>
      </c>
    </row>
    <row r="974" spans="1:30" outlineLevel="1" x14ac:dyDescent="0.2"/>
    <row r="975" spans="1:30" s="48" customFormat="1" outlineLevel="1" x14ac:dyDescent="0.2">
      <c r="A975" s="48" t="s">
        <v>885</v>
      </c>
      <c r="C975" s="66"/>
      <c r="D975" s="66"/>
      <c r="E975" s="66"/>
      <c r="F975" s="66"/>
      <c r="G975" s="66"/>
      <c r="H975" s="66"/>
      <c r="I975" s="66"/>
      <c r="J975" s="66"/>
      <c r="K975" s="66"/>
      <c r="L975" s="66"/>
      <c r="M975" s="66"/>
      <c r="N975" s="66"/>
      <c r="O975" s="66"/>
      <c r="P975" s="66"/>
      <c r="Q975" s="66"/>
      <c r="R975" s="66"/>
      <c r="S975" s="66"/>
    </row>
    <row r="976" spans="1:30" outlineLevel="1" x14ac:dyDescent="0.2">
      <c r="A976" s="82"/>
      <c r="B976" s="80" t="s">
        <v>888</v>
      </c>
      <c r="D976" s="41">
        <f t="shared" ref="D976:S976" si="879">D931</f>
        <v>72.220531190900189</v>
      </c>
      <c r="E976" s="41">
        <f t="shared" si="879"/>
        <v>61.563387699083982</v>
      </c>
      <c r="F976" s="41">
        <f t="shared" si="879"/>
        <v>52.783014948440758</v>
      </c>
      <c r="G976" s="41">
        <f t="shared" si="879"/>
        <v>48.877295666353234</v>
      </c>
      <c r="H976" s="41">
        <f t="shared" si="879"/>
        <v>48.494883988084901</v>
      </c>
      <c r="I976" s="41">
        <f t="shared" si="879"/>
        <v>41.901311506644859</v>
      </c>
      <c r="J976" s="41">
        <f t="shared" si="879"/>
        <v>41.417960404500782</v>
      </c>
      <c r="K976" s="41">
        <f t="shared" si="879"/>
        <v>77.602021315544889</v>
      </c>
      <c r="L976" s="41">
        <f t="shared" si="879"/>
        <v>69.791830916117746</v>
      </c>
      <c r="M976" s="41">
        <f t="shared" si="879"/>
        <v>57.188841655958321</v>
      </c>
      <c r="N976" s="41">
        <f t="shared" si="879"/>
        <v>113.21777323673801</v>
      </c>
      <c r="O976" s="41">
        <f t="shared" si="879"/>
        <v>115.29772446876579</v>
      </c>
      <c r="P976" s="41">
        <f t="shared" si="879"/>
        <v>70.641678208967122</v>
      </c>
      <c r="Q976" s="41">
        <f t="shared" si="879"/>
        <v>101.98228172853362</v>
      </c>
      <c r="R976" s="41">
        <f t="shared" si="879"/>
        <v>105.463650903961</v>
      </c>
      <c r="S976" s="41">
        <f t="shared" si="879"/>
        <v>102.35130946611744</v>
      </c>
    </row>
    <row r="977" spans="1:30" outlineLevel="1" x14ac:dyDescent="0.2">
      <c r="A977" s="82"/>
      <c r="B977" s="81" t="s">
        <v>887</v>
      </c>
      <c r="D977" s="41">
        <f t="shared" ref="D977:S977" si="880">D937</f>
        <v>76.818238290470873</v>
      </c>
      <c r="E977" s="41">
        <f t="shared" si="880"/>
        <v>63.206010022022916</v>
      </c>
      <c r="F977" s="41">
        <f t="shared" si="880"/>
        <v>55.098631457369109</v>
      </c>
      <c r="G977" s="41">
        <f t="shared" si="880"/>
        <v>53.374793196614966</v>
      </c>
      <c r="H977" s="41">
        <f t="shared" si="880"/>
        <v>66.741714865821578</v>
      </c>
      <c r="I977" s="41">
        <f t="shared" si="880"/>
        <v>93.903423254632344</v>
      </c>
      <c r="J977" s="41">
        <f t="shared" si="880"/>
        <v>82.019726534681666</v>
      </c>
      <c r="K977" s="41">
        <f t="shared" si="880"/>
        <v>90.557229703360662</v>
      </c>
      <c r="L977" s="41">
        <f t="shared" si="880"/>
        <v>64.360118999732904</v>
      </c>
      <c r="M977" s="41">
        <f t="shared" si="880"/>
        <v>57.087492155515037</v>
      </c>
      <c r="N977" s="41">
        <f t="shared" si="880"/>
        <v>108.87914552616216</v>
      </c>
      <c r="O977" s="41">
        <f t="shared" si="880"/>
        <v>110.81649751307096</v>
      </c>
      <c r="P977" s="41">
        <f t="shared" si="880"/>
        <v>63.261608108175437</v>
      </c>
      <c r="Q977" s="41">
        <f t="shared" si="880"/>
        <v>89.692442126606366</v>
      </c>
      <c r="R977" s="41">
        <f t="shared" si="880"/>
        <v>111.92576158647366</v>
      </c>
      <c r="S977" s="41">
        <f t="shared" si="880"/>
        <v>128.09483154632096</v>
      </c>
    </row>
    <row r="978" spans="1:30" outlineLevel="1" x14ac:dyDescent="0.2">
      <c r="A978" s="82"/>
      <c r="B978" s="81" t="s">
        <v>889</v>
      </c>
      <c r="D978" s="41">
        <f>D966</f>
        <v>22.678662635800166</v>
      </c>
      <c r="E978" s="41">
        <f t="shared" ref="E978:S978" si="881">E966</f>
        <v>25.579085676592943</v>
      </c>
      <c r="F978" s="41">
        <f t="shared" si="881"/>
        <v>21.641233267135867</v>
      </c>
      <c r="G978" s="41">
        <f t="shared" si="881"/>
        <v>15.33450075579942</v>
      </c>
      <c r="H978" s="41">
        <f t="shared" si="881"/>
        <v>36.80488581364181</v>
      </c>
      <c r="I978" s="41">
        <f t="shared" si="881"/>
        <v>59.255053111255769</v>
      </c>
      <c r="J978" s="41">
        <f t="shared" si="881"/>
        <v>53.133916432520614</v>
      </c>
      <c r="K978" s="41">
        <f t="shared" si="881"/>
        <v>51.494823999903439</v>
      </c>
      <c r="L978" s="41">
        <f t="shared" si="881"/>
        <v>28.963844740424189</v>
      </c>
      <c r="M978" s="41">
        <f t="shared" si="881"/>
        <v>30.443481108487983</v>
      </c>
      <c r="N978" s="41">
        <f t="shared" si="881"/>
        <v>57.23056649699442</v>
      </c>
      <c r="O978" s="41">
        <f t="shared" si="881"/>
        <v>47.907064504611512</v>
      </c>
      <c r="P978" s="41">
        <f t="shared" si="881"/>
        <v>44.481596051038565</v>
      </c>
      <c r="Q978" s="41">
        <f t="shared" si="881"/>
        <v>79.03898226621115</v>
      </c>
      <c r="R978" s="41">
        <f t="shared" si="881"/>
        <v>91.322914877224761</v>
      </c>
      <c r="S978" s="41">
        <f t="shared" si="881"/>
        <v>105.08333711937647</v>
      </c>
    </row>
    <row r="979" spans="1:30" outlineLevel="1" x14ac:dyDescent="0.2">
      <c r="A979" s="82"/>
      <c r="B979" s="81" t="s">
        <v>897</v>
      </c>
      <c r="C979" s="45"/>
      <c r="D979" s="41">
        <f>D976+D977-D978</f>
        <v>126.36010684557088</v>
      </c>
      <c r="E979" s="41">
        <f t="shared" ref="E979:S979" si="882">E976+E977-E978</f>
        <v>99.190312044513959</v>
      </c>
      <c r="F979" s="41">
        <f t="shared" si="882"/>
        <v>86.240413138674</v>
      </c>
      <c r="G979" s="41">
        <f t="shared" si="882"/>
        <v>86.917588107168783</v>
      </c>
      <c r="H979" s="41">
        <f t="shared" si="882"/>
        <v>78.431713040264668</v>
      </c>
      <c r="I979" s="41">
        <f t="shared" si="882"/>
        <v>76.549681650021427</v>
      </c>
      <c r="J979" s="41">
        <f t="shared" si="882"/>
        <v>70.303770506661834</v>
      </c>
      <c r="K979" s="41">
        <f t="shared" si="882"/>
        <v>116.66442701900209</v>
      </c>
      <c r="L979" s="41">
        <f t="shared" si="882"/>
        <v>105.18810517542646</v>
      </c>
      <c r="M979" s="41">
        <f t="shared" si="882"/>
        <v>83.832852702985377</v>
      </c>
      <c r="N979" s="41">
        <f t="shared" si="882"/>
        <v>164.86635226590576</v>
      </c>
      <c r="O979" s="41">
        <f t="shared" si="882"/>
        <v>178.20715747722522</v>
      </c>
      <c r="P979" s="41">
        <f t="shared" si="882"/>
        <v>89.42169026610398</v>
      </c>
      <c r="Q979" s="41">
        <f t="shared" si="882"/>
        <v>112.63574158892882</v>
      </c>
      <c r="R979" s="41">
        <f t="shared" si="882"/>
        <v>126.0664976132099</v>
      </c>
      <c r="S979" s="41">
        <f t="shared" si="882"/>
        <v>125.36280389306194</v>
      </c>
      <c r="Y979" s="413">
        <f>AVERAGE(D979:S979)</f>
        <v>107.88995083342033</v>
      </c>
      <c r="Z979" s="413">
        <f>MEDIAN(D979:S979)</f>
        <v>102.18920860997021</v>
      </c>
      <c r="AA979" s="413">
        <f>STDEV(D979:S979)</f>
        <v>31.028197847657399</v>
      </c>
      <c r="AB979" s="413">
        <f>AA979/Y979</f>
        <v>0.28759117608241608</v>
      </c>
      <c r="AC979" s="413">
        <f>MAX(D979:S979)</f>
        <v>178.20715747722522</v>
      </c>
      <c r="AD979" s="413">
        <f>MIN(D979:S979)</f>
        <v>70.303770506661834</v>
      </c>
    </row>
    <row r="980" spans="1:30" outlineLevel="1" x14ac:dyDescent="0.2">
      <c r="A980" s="78"/>
      <c r="B980" s="45"/>
      <c r="C980" s="45"/>
      <c r="D980" s="45"/>
      <c r="E980" s="45"/>
      <c r="F980" s="45"/>
      <c r="G980" s="45"/>
      <c r="H980" s="45"/>
      <c r="I980" s="45"/>
      <c r="J980" s="45"/>
      <c r="K980" s="45"/>
      <c r="L980" s="45"/>
      <c r="M980" s="45"/>
      <c r="N980" s="45"/>
      <c r="O980" s="45"/>
      <c r="P980" s="45"/>
      <c r="Q980" s="45"/>
      <c r="R980" s="45"/>
      <c r="S980" s="45"/>
    </row>
    <row r="981" spans="1:30" s="48" customFormat="1" outlineLevel="1" x14ac:dyDescent="0.2">
      <c r="A981" s="48" t="s">
        <v>886</v>
      </c>
      <c r="C981" s="66"/>
      <c r="D981" s="66"/>
      <c r="E981" s="66"/>
      <c r="F981" s="66"/>
      <c r="G981" s="66"/>
      <c r="H981" s="66"/>
      <c r="I981" s="66"/>
      <c r="J981" s="66"/>
      <c r="K981" s="66"/>
      <c r="L981" s="66"/>
      <c r="M981" s="66"/>
      <c r="N981" s="66"/>
      <c r="O981" s="66"/>
      <c r="P981" s="66"/>
      <c r="Q981" s="66"/>
      <c r="R981" s="66"/>
      <c r="S981" s="66"/>
    </row>
    <row r="982" spans="1:30" outlineLevel="1" x14ac:dyDescent="0.2">
      <c r="A982" s="78"/>
      <c r="B982" s="46" t="str">
        <f>B$30</f>
        <v>Net Sales</v>
      </c>
      <c r="C982" s="53">
        <f t="shared" ref="C982:S982" si="883">C$30</f>
        <v>696.43</v>
      </c>
      <c r="D982" s="53">
        <f t="shared" si="883"/>
        <v>724.41</v>
      </c>
      <c r="E982" s="53">
        <f t="shared" si="883"/>
        <v>939.93</v>
      </c>
      <c r="F982" s="53">
        <f t="shared" si="883"/>
        <v>1203.47</v>
      </c>
      <c r="G982" s="53">
        <f t="shared" si="883"/>
        <v>1680.3400000000001</v>
      </c>
      <c r="H982" s="53">
        <f t="shared" si="883"/>
        <v>2245.89</v>
      </c>
      <c r="I982" s="53">
        <f t="shared" si="883"/>
        <v>3149.05</v>
      </c>
      <c r="J982" s="53">
        <f t="shared" si="883"/>
        <v>3861.55</v>
      </c>
      <c r="K982" s="53">
        <f t="shared" si="883"/>
        <v>2485.5100000000002</v>
      </c>
      <c r="L982" s="53">
        <f t="shared" si="883"/>
        <v>3107.57</v>
      </c>
      <c r="M982" s="53">
        <f t="shared" si="883"/>
        <v>4015.56</v>
      </c>
      <c r="N982" s="53">
        <f t="shared" si="883"/>
        <v>2432.14</v>
      </c>
      <c r="O982" s="53">
        <f t="shared" si="883"/>
        <v>2828.79</v>
      </c>
      <c r="P982" s="53">
        <f t="shared" si="883"/>
        <v>8028.44</v>
      </c>
      <c r="Q982" s="53">
        <f t="shared" si="883"/>
        <v>7733.26</v>
      </c>
      <c r="R982" s="53">
        <f t="shared" si="883"/>
        <v>7683.96</v>
      </c>
      <c r="S982" s="53">
        <f t="shared" si="883"/>
        <v>7923.84</v>
      </c>
    </row>
    <row r="983" spans="1:30" outlineLevel="1" x14ac:dyDescent="0.2">
      <c r="A983" s="39"/>
      <c r="B983" s="46" t="s">
        <v>890</v>
      </c>
      <c r="C983" s="41">
        <f t="shared" ref="C983:S983" si="884">(C890-C891-C894)-(C941-C946-C945)</f>
        <v>214.70000000000005</v>
      </c>
      <c r="D983" s="41">
        <f t="shared" si="884"/>
        <v>275.31999999999994</v>
      </c>
      <c r="E983" s="41">
        <f t="shared" si="884"/>
        <v>217.94</v>
      </c>
      <c r="F983" s="41">
        <f t="shared" si="884"/>
        <v>643.04</v>
      </c>
      <c r="G983" s="41">
        <f t="shared" si="884"/>
        <v>737.76999999999975</v>
      </c>
      <c r="H983" s="41">
        <f t="shared" si="884"/>
        <v>745.59000000000049</v>
      </c>
      <c r="I983" s="41">
        <f t="shared" si="884"/>
        <v>843.62000000000035</v>
      </c>
      <c r="J983" s="41">
        <f t="shared" si="884"/>
        <v>557.17000000000053</v>
      </c>
      <c r="K983" s="41">
        <f t="shared" si="884"/>
        <v>889.57000000000016</v>
      </c>
      <c r="L983" s="41">
        <f t="shared" si="884"/>
        <v>883.99000000000024</v>
      </c>
      <c r="M983" s="41">
        <f t="shared" si="884"/>
        <v>819.94999999999959</v>
      </c>
      <c r="N983" s="41">
        <f t="shared" si="884"/>
        <v>1398.51</v>
      </c>
      <c r="O983" s="41">
        <f t="shared" si="884"/>
        <v>2868.8600000000015</v>
      </c>
      <c r="P983" s="41">
        <f t="shared" si="884"/>
        <v>-471.82999999999902</v>
      </c>
      <c r="Q983" s="41">
        <f t="shared" si="884"/>
        <v>352.28999999999814</v>
      </c>
      <c r="R983" s="41">
        <f t="shared" si="884"/>
        <v>501.21999999999753</v>
      </c>
      <c r="S983" s="41">
        <f t="shared" si="884"/>
        <v>-216.67999999999938</v>
      </c>
    </row>
    <row r="984" spans="1:30" outlineLevel="1" x14ac:dyDescent="0.2">
      <c r="A984" s="39"/>
      <c r="B984" s="46" t="s">
        <v>736</v>
      </c>
      <c r="C984" s="34">
        <f>C983/C982</f>
        <v>0.30828654710451886</v>
      </c>
      <c r="D984" s="34">
        <f t="shared" ref="D984:S984" si="885">D983/D982</f>
        <v>0.38006101517096663</v>
      </c>
      <c r="E984" s="34">
        <f t="shared" si="885"/>
        <v>0.23186833062036535</v>
      </c>
      <c r="F984" s="34">
        <f t="shared" si="885"/>
        <v>0.53432158674499564</v>
      </c>
      <c r="G984" s="34">
        <f t="shared" si="885"/>
        <v>0.4390599521525404</v>
      </c>
      <c r="H984" s="34">
        <f t="shared" si="885"/>
        <v>0.33197974967607519</v>
      </c>
      <c r="I984" s="34">
        <f t="shared" si="885"/>
        <v>0.26789666724885292</v>
      </c>
      <c r="J984" s="34">
        <f t="shared" si="885"/>
        <v>0.14428662065750814</v>
      </c>
      <c r="K984" s="34">
        <f t="shared" si="885"/>
        <v>0.35790240232386916</v>
      </c>
      <c r="L984" s="34">
        <f t="shared" si="885"/>
        <v>0.28446342318918005</v>
      </c>
      <c r="M984" s="34">
        <f t="shared" si="885"/>
        <v>0.20419318849674756</v>
      </c>
      <c r="N984" s="34">
        <f t="shared" si="885"/>
        <v>0.57501212923598155</v>
      </c>
      <c r="O984" s="34">
        <f t="shared" si="885"/>
        <v>1.0141650670427997</v>
      </c>
      <c r="P984" s="34">
        <f t="shared" si="885"/>
        <v>-5.8769823278245717E-2</v>
      </c>
      <c r="Q984" s="34">
        <f t="shared" si="885"/>
        <v>4.5555173368023075E-2</v>
      </c>
      <c r="R984" s="34">
        <f t="shared" si="885"/>
        <v>6.5229386930696867E-2</v>
      </c>
      <c r="S984" s="34">
        <f t="shared" si="885"/>
        <v>-2.7345327517971005E-2</v>
      </c>
      <c r="Y984" s="43">
        <f>AVERAGE(D984:S984)</f>
        <v>0.29936747137889913</v>
      </c>
      <c r="Z984" s="43">
        <f>MEDIAN(D984:S984)</f>
        <v>0.27618004521901651</v>
      </c>
      <c r="AA984" s="43">
        <f>STDEV(D984:S984)</f>
        <v>0.26655282691918852</v>
      </c>
      <c r="AB984" s="413">
        <f>AA984/Y984</f>
        <v>0.89038674005373741</v>
      </c>
      <c r="AC984" s="43">
        <f>MAX(D984:S984)</f>
        <v>1.0141650670427997</v>
      </c>
      <c r="AD984" s="43">
        <f>MIN(D984:S984)</f>
        <v>-5.8769823278245717E-2</v>
      </c>
    </row>
    <row r="985" spans="1:30" outlineLevel="1" x14ac:dyDescent="0.2">
      <c r="A985" s="39"/>
      <c r="B985" s="46" t="s">
        <v>954</v>
      </c>
      <c r="C985" s="34"/>
      <c r="D985" s="34">
        <f>D983/C983-1</f>
        <v>0.28234746157428914</v>
      </c>
      <c r="E985" s="34">
        <f t="shared" ref="E985:S985" si="886">E983/D983-1</f>
        <v>-0.20841202963823902</v>
      </c>
      <c r="F985" s="34">
        <f t="shared" si="886"/>
        <v>1.9505368450032119</v>
      </c>
      <c r="G985" s="34">
        <f t="shared" si="886"/>
        <v>0.14731587459567019</v>
      </c>
      <c r="H985" s="34">
        <f t="shared" si="886"/>
        <v>1.0599509332177792E-2</v>
      </c>
      <c r="I985" s="34">
        <f t="shared" si="886"/>
        <v>0.13147976770074687</v>
      </c>
      <c r="J985" s="34">
        <f t="shared" si="886"/>
        <v>-0.33954861193428287</v>
      </c>
      <c r="K985" s="34">
        <f t="shared" si="886"/>
        <v>0.59658632015363233</v>
      </c>
      <c r="L985" s="34">
        <f t="shared" si="886"/>
        <v>-6.2726935485682978E-3</v>
      </c>
      <c r="M985" s="34">
        <f t="shared" si="886"/>
        <v>-7.2444258419213647E-2</v>
      </c>
      <c r="N985" s="34">
        <f t="shared" si="886"/>
        <v>0.70560400024391812</v>
      </c>
      <c r="O985" s="34">
        <f t="shared" si="886"/>
        <v>1.0513689569613387</v>
      </c>
      <c r="P985" s="34">
        <f t="shared" si="886"/>
        <v>-1.164466024832163</v>
      </c>
      <c r="Q985" s="34">
        <f t="shared" si="886"/>
        <v>-1.7466460377678379</v>
      </c>
      <c r="R985" s="34">
        <f t="shared" si="886"/>
        <v>0.4227483039541291</v>
      </c>
      <c r="S985" s="34">
        <f t="shared" si="886"/>
        <v>-1.432305175372093</v>
      </c>
      <c r="Y985" s="43">
        <f>AVERAGE(D985:S985)</f>
        <v>2.0530763000419755E-2</v>
      </c>
      <c r="Z985" s="43">
        <f>MEDIAN(D985:S985)</f>
        <v>7.1039638516462333E-2</v>
      </c>
      <c r="AA985" s="43">
        <f>STDEV(D985:S985)</f>
        <v>0.91930496022805874</v>
      </c>
      <c r="AB985" s="413">
        <f>AA985/Y985</f>
        <v>44.776950579443316</v>
      </c>
      <c r="AC985" s="43">
        <f>MAX(D985:S985)</f>
        <v>1.9505368450032119</v>
      </c>
      <c r="AD985" s="43">
        <f>MIN(D985:S985)</f>
        <v>-1.7466460377678379</v>
      </c>
    </row>
    <row r="986" spans="1:30" outlineLevel="1" x14ac:dyDescent="0.2">
      <c r="A986" s="39"/>
    </row>
    <row r="987" spans="1:30" s="48" customFormat="1" outlineLevel="1" x14ac:dyDescent="0.2">
      <c r="A987" s="48" t="s">
        <v>1858</v>
      </c>
      <c r="C987" s="66"/>
      <c r="D987" s="66"/>
      <c r="E987" s="66"/>
      <c r="F987" s="66"/>
      <c r="G987" s="66"/>
      <c r="H987" s="66"/>
      <c r="I987" s="66"/>
      <c r="J987" s="66"/>
      <c r="K987" s="66"/>
      <c r="L987" s="66"/>
      <c r="M987" s="66"/>
      <c r="N987" s="66"/>
      <c r="O987" s="66"/>
      <c r="P987" s="66"/>
      <c r="Q987" s="66"/>
      <c r="R987" s="66"/>
      <c r="S987" s="66"/>
    </row>
    <row r="988" spans="1:30" outlineLevel="1" x14ac:dyDescent="0.2">
      <c r="A988" s="78"/>
      <c r="B988" s="46" t="str">
        <f>B$30</f>
        <v>Net Sales</v>
      </c>
      <c r="C988" s="53">
        <f t="shared" ref="C988:S988" si="887">C$30</f>
        <v>696.43</v>
      </c>
      <c r="D988" s="53">
        <f t="shared" si="887"/>
        <v>724.41</v>
      </c>
      <c r="E988" s="53">
        <f t="shared" si="887"/>
        <v>939.93</v>
      </c>
      <c r="F988" s="53">
        <f t="shared" si="887"/>
        <v>1203.47</v>
      </c>
      <c r="G988" s="53">
        <f t="shared" si="887"/>
        <v>1680.3400000000001</v>
      </c>
      <c r="H988" s="53">
        <f t="shared" si="887"/>
        <v>2245.89</v>
      </c>
      <c r="I988" s="53">
        <f t="shared" si="887"/>
        <v>3149.05</v>
      </c>
      <c r="J988" s="53">
        <f t="shared" si="887"/>
        <v>3861.55</v>
      </c>
      <c r="K988" s="53">
        <f t="shared" si="887"/>
        <v>2485.5100000000002</v>
      </c>
      <c r="L988" s="53">
        <f t="shared" si="887"/>
        <v>3107.57</v>
      </c>
      <c r="M988" s="53">
        <f t="shared" si="887"/>
        <v>4015.56</v>
      </c>
      <c r="N988" s="53">
        <f t="shared" si="887"/>
        <v>2432.14</v>
      </c>
      <c r="O988" s="53">
        <f t="shared" si="887"/>
        <v>2828.79</v>
      </c>
      <c r="P988" s="53">
        <f t="shared" si="887"/>
        <v>8028.44</v>
      </c>
      <c r="Q988" s="53">
        <f t="shared" si="887"/>
        <v>7733.26</v>
      </c>
      <c r="R988" s="53">
        <f t="shared" si="887"/>
        <v>7683.96</v>
      </c>
      <c r="S988" s="53">
        <f t="shared" si="887"/>
        <v>7923.84</v>
      </c>
    </row>
    <row r="989" spans="1:30" outlineLevel="1" x14ac:dyDescent="0.2">
      <c r="A989" s="39"/>
      <c r="B989" s="46" t="s">
        <v>1859</v>
      </c>
      <c r="C989" s="41">
        <f t="shared" ref="C989:S989" si="888">(C890-C891-C894)-(C941-C946-C945-C947)</f>
        <v>238.09000000000003</v>
      </c>
      <c r="D989" s="41">
        <f t="shared" si="888"/>
        <v>330.64</v>
      </c>
      <c r="E989" s="41">
        <f t="shared" si="888"/>
        <v>291.31</v>
      </c>
      <c r="F989" s="41">
        <f t="shared" si="888"/>
        <v>727.49</v>
      </c>
      <c r="G989" s="41">
        <f t="shared" si="888"/>
        <v>860.26999999999975</v>
      </c>
      <c r="H989" s="41">
        <f t="shared" si="888"/>
        <v>773.61000000000047</v>
      </c>
      <c r="I989" s="41">
        <f t="shared" si="888"/>
        <v>1153.0200000000004</v>
      </c>
      <c r="J989" s="41">
        <f t="shared" si="888"/>
        <v>973.5900000000006</v>
      </c>
      <c r="K989" s="41">
        <f t="shared" si="888"/>
        <v>1355.19</v>
      </c>
      <c r="L989" s="41">
        <f t="shared" si="888"/>
        <v>1308.4100000000003</v>
      </c>
      <c r="M989" s="41">
        <f t="shared" si="888"/>
        <v>1335.4399999999996</v>
      </c>
      <c r="N989" s="41">
        <f t="shared" si="888"/>
        <v>2007.42</v>
      </c>
      <c r="O989" s="41">
        <f t="shared" si="888"/>
        <v>3556.8900000000012</v>
      </c>
      <c r="P989" s="41">
        <f t="shared" si="888"/>
        <v>1594.860000000001</v>
      </c>
      <c r="Q989" s="41">
        <f t="shared" si="888"/>
        <v>1531.8999999999978</v>
      </c>
      <c r="R989" s="41">
        <f t="shared" si="888"/>
        <v>2348.6499999999978</v>
      </c>
      <c r="S989" s="41">
        <f t="shared" si="888"/>
        <v>2208.8100000000004</v>
      </c>
    </row>
    <row r="990" spans="1:30" outlineLevel="1" x14ac:dyDescent="0.2">
      <c r="A990" s="39"/>
      <c r="B990" s="46" t="s">
        <v>736</v>
      </c>
      <c r="C990" s="34">
        <f>C989/C988</f>
        <v>0.34187211923667854</v>
      </c>
      <c r="D990" s="34">
        <f t="shared" ref="D990:S990" si="889">D989/D988</f>
        <v>0.45642660924062339</v>
      </c>
      <c r="E990" s="34">
        <f t="shared" si="889"/>
        <v>0.30992733501430958</v>
      </c>
      <c r="F990" s="34">
        <f t="shared" si="889"/>
        <v>0.60449367246379215</v>
      </c>
      <c r="G990" s="34">
        <f t="shared" si="889"/>
        <v>0.51196186486068274</v>
      </c>
      <c r="H990" s="34">
        <f t="shared" si="889"/>
        <v>0.34445587272751582</v>
      </c>
      <c r="I990" s="34">
        <f t="shared" si="889"/>
        <v>0.36614852098251865</v>
      </c>
      <c r="J990" s="34">
        <f t="shared" si="889"/>
        <v>0.25212414703940145</v>
      </c>
      <c r="K990" s="34">
        <f t="shared" si="889"/>
        <v>0.54523618895116088</v>
      </c>
      <c r="L990" s="34">
        <f t="shared" si="889"/>
        <v>0.42103959041952399</v>
      </c>
      <c r="M990" s="34">
        <f t="shared" si="889"/>
        <v>0.33256631702676581</v>
      </c>
      <c r="N990" s="34">
        <f t="shared" si="889"/>
        <v>0.82537189471000849</v>
      </c>
      <c r="O990" s="34">
        <f t="shared" si="889"/>
        <v>1.257389201743502</v>
      </c>
      <c r="P990" s="34">
        <f t="shared" si="889"/>
        <v>0.19865129464752818</v>
      </c>
      <c r="Q990" s="34">
        <f t="shared" si="889"/>
        <v>0.19809239570375209</v>
      </c>
      <c r="R990" s="34">
        <f t="shared" si="889"/>
        <v>0.30565619810618455</v>
      </c>
      <c r="S990" s="34">
        <f t="shared" si="889"/>
        <v>0.27875499757693245</v>
      </c>
      <c r="Y990" s="43">
        <f>AVERAGE(D990:S990)</f>
        <v>0.45051850632588769</v>
      </c>
      <c r="Z990" s="43">
        <f>MEDIAN(D990:S990)</f>
        <v>0.35530219685501724</v>
      </c>
      <c r="AA990" s="43">
        <f>STDEV(D990:S990)</f>
        <v>0.27055063498606891</v>
      </c>
      <c r="AB990" s="413">
        <f>AA990/Y990</f>
        <v>0.60053167891479031</v>
      </c>
      <c r="AC990" s="43">
        <f>MAX(D990:S990)</f>
        <v>1.257389201743502</v>
      </c>
      <c r="AD990" s="43">
        <f>MIN(D990:S990)</f>
        <v>0.19809239570375209</v>
      </c>
    </row>
    <row r="991" spans="1:30" outlineLevel="1" x14ac:dyDescent="0.2">
      <c r="A991" s="39"/>
      <c r="B991" s="46"/>
      <c r="C991" s="34"/>
      <c r="D991" s="34"/>
      <c r="E991" s="34"/>
      <c r="F991" s="34"/>
      <c r="G991" s="34"/>
      <c r="H991" s="34"/>
      <c r="I991" s="34"/>
      <c r="J991" s="34"/>
      <c r="K991" s="34"/>
      <c r="L991" s="34"/>
      <c r="M991" s="34"/>
      <c r="N991" s="34"/>
      <c r="O991" s="34"/>
      <c r="P991" s="34"/>
      <c r="Q991" s="34"/>
      <c r="R991" s="34"/>
      <c r="S991" s="34"/>
    </row>
    <row r="992" spans="1:30" s="48" customFormat="1" outlineLevel="1" x14ac:dyDescent="0.2">
      <c r="A992" s="48" t="s">
        <v>884</v>
      </c>
      <c r="C992" s="66"/>
      <c r="D992" s="66"/>
      <c r="E992" s="66"/>
      <c r="F992" s="66"/>
      <c r="G992" s="66"/>
      <c r="H992" s="66"/>
      <c r="I992" s="66"/>
      <c r="J992" s="66"/>
      <c r="K992" s="66"/>
      <c r="L992" s="66"/>
      <c r="M992" s="66"/>
      <c r="N992" s="66"/>
      <c r="O992" s="66"/>
      <c r="P992" s="66"/>
      <c r="Q992" s="66"/>
      <c r="R992" s="66"/>
      <c r="S992" s="66"/>
    </row>
    <row r="993" spans="1:31" outlineLevel="1" x14ac:dyDescent="0.2">
      <c r="B993" s="46" t="s">
        <v>860</v>
      </c>
      <c r="C993" s="41">
        <f t="shared" ref="C993:S993" si="890">C890</f>
        <v>325.88</v>
      </c>
      <c r="D993" s="41">
        <f t="shared" si="890"/>
        <v>486.91999999999996</v>
      </c>
      <c r="E993" s="41">
        <f t="shared" si="890"/>
        <v>502.63</v>
      </c>
      <c r="F993" s="41">
        <f t="shared" si="890"/>
        <v>2190.73</v>
      </c>
      <c r="G993" s="41">
        <f t="shared" si="890"/>
        <v>2267.48</v>
      </c>
      <c r="H993" s="41">
        <f t="shared" si="890"/>
        <v>2480.6300000000006</v>
      </c>
      <c r="I993" s="41">
        <f t="shared" si="890"/>
        <v>2948.7000000000003</v>
      </c>
      <c r="J993" s="41">
        <f t="shared" si="890"/>
        <v>3516.0000000000005</v>
      </c>
      <c r="K993" s="41">
        <f t="shared" si="890"/>
        <v>3344.63</v>
      </c>
      <c r="L993" s="41">
        <f t="shared" si="890"/>
        <v>4693.8900000000003</v>
      </c>
      <c r="M993" s="41">
        <f t="shared" si="890"/>
        <v>3970.8599999999997</v>
      </c>
      <c r="N993" s="41">
        <f t="shared" si="890"/>
        <v>3887.25</v>
      </c>
      <c r="O993" s="41">
        <f t="shared" si="890"/>
        <v>5699.4400000000005</v>
      </c>
      <c r="P993" s="41">
        <f t="shared" si="890"/>
        <v>5450.2800000000007</v>
      </c>
      <c r="Q993" s="41">
        <f t="shared" si="890"/>
        <v>5316.26</v>
      </c>
      <c r="R993" s="41">
        <f t="shared" si="890"/>
        <v>6388.1899999999987</v>
      </c>
      <c r="S993" s="41">
        <f t="shared" si="890"/>
        <v>6907.52</v>
      </c>
    </row>
    <row r="994" spans="1:31" outlineLevel="1" x14ac:dyDescent="0.2">
      <c r="B994" s="46" t="s">
        <v>156</v>
      </c>
      <c r="C994" s="41">
        <f t="shared" ref="C994:S994" si="891">C941</f>
        <v>95.309999999999988</v>
      </c>
      <c r="D994" s="41">
        <f t="shared" si="891"/>
        <v>132.91999999999999</v>
      </c>
      <c r="E994" s="41">
        <f t="shared" si="891"/>
        <v>186.94</v>
      </c>
      <c r="F994" s="41">
        <f t="shared" si="891"/>
        <v>221.45999999999998</v>
      </c>
      <c r="G994" s="41">
        <f t="shared" si="891"/>
        <v>288.68</v>
      </c>
      <c r="H994" s="41">
        <f t="shared" si="891"/>
        <v>514.36</v>
      </c>
      <c r="I994" s="41">
        <f t="shared" si="891"/>
        <v>1035.71</v>
      </c>
      <c r="J994" s="41">
        <f t="shared" si="891"/>
        <v>989.51</v>
      </c>
      <c r="K994" s="41">
        <f t="shared" si="891"/>
        <v>728.92000000000007</v>
      </c>
      <c r="L994" s="41">
        <f t="shared" si="891"/>
        <v>786.69</v>
      </c>
      <c r="M994" s="41">
        <f t="shared" si="891"/>
        <v>1018.52</v>
      </c>
      <c r="N994" s="41">
        <f t="shared" si="891"/>
        <v>1155.06</v>
      </c>
      <c r="O994" s="41">
        <f t="shared" si="891"/>
        <v>4233.4699999999993</v>
      </c>
      <c r="P994" s="41">
        <f t="shared" si="891"/>
        <v>11052.08</v>
      </c>
      <c r="Q994" s="41">
        <f t="shared" si="891"/>
        <v>8627.3000000000011</v>
      </c>
      <c r="R994" s="41">
        <f t="shared" si="891"/>
        <v>10962.650000000001</v>
      </c>
      <c r="S994" s="41">
        <f t="shared" si="891"/>
        <v>12243.49</v>
      </c>
    </row>
    <row r="995" spans="1:31" outlineLevel="1" x14ac:dyDescent="0.2">
      <c r="B995" s="46" t="s">
        <v>736</v>
      </c>
      <c r="C995" s="36">
        <f>C993/C994</f>
        <v>3.4191585353058445</v>
      </c>
      <c r="D995" s="36">
        <f t="shared" ref="D995:S995" si="892">D993/D994</f>
        <v>3.6632560938910625</v>
      </c>
      <c r="E995" s="36">
        <f t="shared" si="892"/>
        <v>2.6887236546485505</v>
      </c>
      <c r="F995" s="36">
        <f t="shared" si="892"/>
        <v>9.8922152984737668</v>
      </c>
      <c r="G995" s="36">
        <f t="shared" si="892"/>
        <v>7.8546487460163501</v>
      </c>
      <c r="H995" s="36">
        <f t="shared" si="892"/>
        <v>4.8227506026907232</v>
      </c>
      <c r="I995" s="36">
        <f t="shared" si="892"/>
        <v>2.8470324704791885</v>
      </c>
      <c r="J995" s="36">
        <f t="shared" si="892"/>
        <v>3.5532738426089687</v>
      </c>
      <c r="K995" s="36">
        <f t="shared" si="892"/>
        <v>4.5884733578444816</v>
      </c>
      <c r="L995" s="36">
        <f t="shared" si="892"/>
        <v>5.9666323456507646</v>
      </c>
      <c r="M995" s="36">
        <f t="shared" si="892"/>
        <v>3.8986568746809094</v>
      </c>
      <c r="N995" s="36">
        <f t="shared" si="892"/>
        <v>3.3654095891122542</v>
      </c>
      <c r="O995" s="36">
        <f t="shared" si="892"/>
        <v>1.346280946835575</v>
      </c>
      <c r="P995" s="36">
        <f t="shared" si="892"/>
        <v>0.49314518172144978</v>
      </c>
      <c r="Q995" s="36">
        <f t="shared" si="892"/>
        <v>0.61621364737519269</v>
      </c>
      <c r="R995" s="36">
        <f t="shared" si="892"/>
        <v>0.5827231554414305</v>
      </c>
      <c r="S995" s="36">
        <f t="shared" si="892"/>
        <v>0.56417900451586933</v>
      </c>
      <c r="Y995" s="413">
        <f>AVERAGE(D995:S995)</f>
        <v>3.5464759257491587</v>
      </c>
      <c r="Z995" s="413">
        <f>MEDIAN(D995:S995)</f>
        <v>3.4593417158606115</v>
      </c>
      <c r="AA995" s="413">
        <f>STDEV(D995:S995)</f>
        <v>2.6984447792984576</v>
      </c>
      <c r="AB995" s="413">
        <f>AA995/Y995</f>
        <v>0.76088061382467642</v>
      </c>
      <c r="AC995" s="413">
        <f>MAX(D995:S995)</f>
        <v>9.8922152984737668</v>
      </c>
      <c r="AD995" s="413">
        <f>MIN(D995:S995)</f>
        <v>0.49314518172144978</v>
      </c>
    </row>
    <row r="996" spans="1:31" outlineLevel="1" x14ac:dyDescent="0.2"/>
    <row r="997" spans="1:31" outlineLevel="1" x14ac:dyDescent="0.2">
      <c r="A997" s="48" t="s">
        <v>936</v>
      </c>
      <c r="B997" s="48"/>
      <c r="C997" s="66"/>
      <c r="D997" s="66"/>
      <c r="E997" s="66"/>
      <c r="F997" s="66"/>
      <c r="G997" s="66"/>
      <c r="H997" s="66"/>
      <c r="I997" s="66"/>
      <c r="J997" s="66"/>
      <c r="K997" s="66"/>
      <c r="L997" s="66"/>
      <c r="M997" s="66"/>
      <c r="N997" s="66"/>
      <c r="O997" s="66"/>
      <c r="P997" s="66"/>
      <c r="Q997" s="66"/>
      <c r="R997" s="66"/>
      <c r="S997" s="66"/>
    </row>
    <row r="998" spans="1:31" outlineLevel="1" x14ac:dyDescent="0.2">
      <c r="A998" s="68"/>
      <c r="B998" s="46" t="s">
        <v>937</v>
      </c>
      <c r="C998" s="41">
        <f t="shared" ref="C998:S998" si="893">C828+C829</f>
        <v>24.78</v>
      </c>
      <c r="D998" s="41">
        <f t="shared" si="893"/>
        <v>78.680000000000007</v>
      </c>
      <c r="E998" s="41">
        <f t="shared" si="893"/>
        <v>97.75</v>
      </c>
      <c r="F998" s="41">
        <f t="shared" si="893"/>
        <v>1326.23</v>
      </c>
      <c r="G998" s="41">
        <f t="shared" si="893"/>
        <v>1241.03</v>
      </c>
      <c r="H998" s="41">
        <f t="shared" si="893"/>
        <v>1220.68</v>
      </c>
      <c r="I998" s="41">
        <f t="shared" si="893"/>
        <v>1069.3699999999999</v>
      </c>
      <c r="J998" s="41">
        <f t="shared" si="893"/>
        <v>1969.3200000000002</v>
      </c>
      <c r="K998" s="41">
        <f t="shared" si="893"/>
        <v>1726.1399999999999</v>
      </c>
      <c r="L998" s="41">
        <f t="shared" si="893"/>
        <v>3073.74</v>
      </c>
      <c r="M998" s="41">
        <f t="shared" si="893"/>
        <v>2172.69</v>
      </c>
      <c r="N998" s="41">
        <f t="shared" si="893"/>
        <v>1372.17</v>
      </c>
      <c r="O998" s="41">
        <f t="shared" si="893"/>
        <v>1001.48</v>
      </c>
      <c r="P998" s="41">
        <f t="shared" si="893"/>
        <v>510.39000000000004</v>
      </c>
      <c r="Q998" s="41">
        <f t="shared" si="893"/>
        <v>242.67000000000002</v>
      </c>
      <c r="R998" s="41">
        <f t="shared" si="893"/>
        <v>210.29</v>
      </c>
      <c r="S998" s="41">
        <f t="shared" si="893"/>
        <v>200.03</v>
      </c>
    </row>
    <row r="999" spans="1:31" outlineLevel="1" x14ac:dyDescent="0.2">
      <c r="A999" s="68"/>
      <c r="B999" s="46" t="s">
        <v>156</v>
      </c>
      <c r="C999" s="41">
        <f>C994</f>
        <v>95.309999999999988</v>
      </c>
      <c r="D999" s="41">
        <f t="shared" ref="D999:S999" si="894">D994</f>
        <v>132.91999999999999</v>
      </c>
      <c r="E999" s="41">
        <f t="shared" si="894"/>
        <v>186.94</v>
      </c>
      <c r="F999" s="41">
        <f t="shared" si="894"/>
        <v>221.45999999999998</v>
      </c>
      <c r="G999" s="41">
        <f t="shared" si="894"/>
        <v>288.68</v>
      </c>
      <c r="H999" s="41">
        <f t="shared" si="894"/>
        <v>514.36</v>
      </c>
      <c r="I999" s="41">
        <f t="shared" si="894"/>
        <v>1035.71</v>
      </c>
      <c r="J999" s="41">
        <f t="shared" si="894"/>
        <v>989.51</v>
      </c>
      <c r="K999" s="41">
        <f t="shared" si="894"/>
        <v>728.92000000000007</v>
      </c>
      <c r="L999" s="41">
        <f t="shared" si="894"/>
        <v>786.69</v>
      </c>
      <c r="M999" s="41">
        <f t="shared" si="894"/>
        <v>1018.52</v>
      </c>
      <c r="N999" s="41">
        <f t="shared" si="894"/>
        <v>1155.06</v>
      </c>
      <c r="O999" s="41">
        <f t="shared" si="894"/>
        <v>4233.4699999999993</v>
      </c>
      <c r="P999" s="41">
        <f t="shared" si="894"/>
        <v>11052.08</v>
      </c>
      <c r="Q999" s="41">
        <f t="shared" si="894"/>
        <v>8627.3000000000011</v>
      </c>
      <c r="R999" s="41">
        <f t="shared" si="894"/>
        <v>10962.650000000001</v>
      </c>
      <c r="S999" s="41">
        <f t="shared" si="894"/>
        <v>12243.49</v>
      </c>
    </row>
    <row r="1000" spans="1:31" outlineLevel="1" x14ac:dyDescent="0.2">
      <c r="A1000" s="68"/>
      <c r="B1000" s="46" t="s">
        <v>736</v>
      </c>
      <c r="C1000" s="36">
        <f>C998/C999</f>
        <v>0.25999370475291161</v>
      </c>
      <c r="D1000" s="36">
        <f t="shared" ref="D1000:S1000" si="895">D998/D999</f>
        <v>0.5919349984953356</v>
      </c>
      <c r="E1000" s="36">
        <f t="shared" si="895"/>
        <v>0.52289504653899643</v>
      </c>
      <c r="F1000" s="36">
        <f t="shared" si="895"/>
        <v>5.988575815045607</v>
      </c>
      <c r="G1000" s="36">
        <f t="shared" si="895"/>
        <v>4.2989815712900095</v>
      </c>
      <c r="H1000" s="36">
        <f t="shared" si="895"/>
        <v>2.3732016486507503</v>
      </c>
      <c r="I1000" s="36">
        <f t="shared" si="895"/>
        <v>1.0324994448252889</v>
      </c>
      <c r="J1000" s="36">
        <f t="shared" si="895"/>
        <v>1.9901971682954192</v>
      </c>
      <c r="K1000" s="36">
        <f t="shared" si="895"/>
        <v>2.3680788015145691</v>
      </c>
      <c r="L1000" s="36">
        <f t="shared" si="895"/>
        <v>3.9071807192159551</v>
      </c>
      <c r="M1000" s="36">
        <f t="shared" si="895"/>
        <v>2.1331834426422653</v>
      </c>
      <c r="N1000" s="36">
        <f t="shared" si="895"/>
        <v>1.1879642615968002</v>
      </c>
      <c r="O1000" s="36">
        <f t="shared" si="895"/>
        <v>0.23656244168495352</v>
      </c>
      <c r="P1000" s="36">
        <f t="shared" si="895"/>
        <v>4.6180447481379075E-2</v>
      </c>
      <c r="Q1000" s="36">
        <f t="shared" si="895"/>
        <v>2.8128151333557425E-2</v>
      </c>
      <c r="R1000" s="36">
        <f t="shared" si="895"/>
        <v>1.9182405713946898E-2</v>
      </c>
      <c r="S1000" s="36">
        <f t="shared" si="895"/>
        <v>1.6337661892156567E-2</v>
      </c>
      <c r="Y1000" s="413">
        <f>AVERAGE(D1000:S1000)</f>
        <v>1.6713177516385622</v>
      </c>
      <c r="Z1000" s="413">
        <f>MEDIAN(D1000:S1000)</f>
        <v>1.1102318532110447</v>
      </c>
      <c r="AA1000" s="413">
        <f>STDEV(D1000:S1000)</f>
        <v>1.7856721645781153</v>
      </c>
      <c r="AB1000" s="413">
        <f>AA1000/Y1000</f>
        <v>1.0684217066607711</v>
      </c>
      <c r="AC1000" s="413">
        <f>MAX(D1000:S1000)</f>
        <v>5.988575815045607</v>
      </c>
      <c r="AD1000" s="413">
        <f>MIN(D1000:S1000)</f>
        <v>1.6337661892156567E-2</v>
      </c>
    </row>
    <row r="1001" spans="1:31" outlineLevel="1" x14ac:dyDescent="0.2">
      <c r="A1001" s="68"/>
      <c r="B1001" s="68"/>
      <c r="C1001" s="68"/>
      <c r="D1001" s="68"/>
      <c r="E1001" s="68"/>
      <c r="F1001" s="68"/>
      <c r="G1001" s="68"/>
      <c r="H1001" s="68"/>
      <c r="I1001" s="68"/>
      <c r="J1001" s="68"/>
      <c r="K1001" s="68"/>
      <c r="L1001" s="68"/>
      <c r="M1001" s="68"/>
      <c r="N1001" s="68"/>
      <c r="O1001" s="68"/>
      <c r="P1001" s="68"/>
      <c r="Q1001" s="68"/>
      <c r="R1001" s="68"/>
      <c r="S1001" s="68"/>
    </row>
    <row r="1002" spans="1:31" outlineLevel="1" x14ac:dyDescent="0.2">
      <c r="A1002" s="48" t="s">
        <v>1860</v>
      </c>
      <c r="B1002" s="48"/>
      <c r="C1002" s="66"/>
      <c r="D1002" s="66"/>
      <c r="E1002" s="66"/>
      <c r="F1002" s="66"/>
      <c r="G1002" s="66"/>
      <c r="H1002" s="66"/>
      <c r="I1002" s="66"/>
      <c r="J1002" s="66"/>
      <c r="K1002" s="66"/>
      <c r="L1002" s="66"/>
      <c r="M1002" s="66"/>
      <c r="N1002" s="66"/>
      <c r="O1002" s="66"/>
      <c r="P1002" s="66"/>
      <c r="Q1002" s="66"/>
      <c r="R1002" s="66"/>
      <c r="S1002" s="66"/>
    </row>
    <row r="1003" spans="1:31" outlineLevel="1" x14ac:dyDescent="0.2">
      <c r="A1003" s="68"/>
      <c r="B1003" s="46" t="s">
        <v>938</v>
      </c>
      <c r="C1003" s="41">
        <f t="shared" ref="C1003:S1003" si="896">C998+C893</f>
        <v>132.54000000000002</v>
      </c>
      <c r="D1003" s="41">
        <f t="shared" si="896"/>
        <v>275.84000000000003</v>
      </c>
      <c r="E1003" s="41">
        <f t="shared" si="896"/>
        <v>226.12</v>
      </c>
      <c r="F1003" s="41">
        <f t="shared" si="896"/>
        <v>1561.2</v>
      </c>
      <c r="G1003" s="41">
        <f t="shared" si="896"/>
        <v>1497.5</v>
      </c>
      <c r="H1003" s="41">
        <f t="shared" si="896"/>
        <v>1785.5500000000002</v>
      </c>
      <c r="I1003" s="41">
        <f t="shared" si="896"/>
        <v>2124.81</v>
      </c>
      <c r="J1003" s="41">
        <f t="shared" si="896"/>
        <v>2649.3500000000004</v>
      </c>
      <c r="K1003" s="41">
        <f t="shared" si="896"/>
        <v>2279.4299999999998</v>
      </c>
      <c r="L1003" s="41">
        <f t="shared" si="896"/>
        <v>3616.3599999999997</v>
      </c>
      <c r="M1003" s="41">
        <f t="shared" si="896"/>
        <v>2886.17</v>
      </c>
      <c r="N1003" s="41">
        <f t="shared" si="896"/>
        <v>2109.6999999999998</v>
      </c>
      <c r="O1003" s="41">
        <f t="shared" si="896"/>
        <v>1981.63</v>
      </c>
      <c r="P1003" s="41">
        <f t="shared" si="896"/>
        <v>2313.21</v>
      </c>
      <c r="Q1003" s="41">
        <f t="shared" si="896"/>
        <v>2240.48</v>
      </c>
      <c r="R1003" s="41">
        <f t="shared" si="896"/>
        <v>2924.99</v>
      </c>
      <c r="S1003" s="41">
        <f t="shared" si="896"/>
        <v>3046.9900000000002</v>
      </c>
    </row>
    <row r="1004" spans="1:31" outlineLevel="1" x14ac:dyDescent="0.2">
      <c r="A1004" s="68"/>
      <c r="B1004" s="46" t="s">
        <v>156</v>
      </c>
      <c r="C1004" s="41">
        <f>C999</f>
        <v>95.309999999999988</v>
      </c>
      <c r="D1004" s="41">
        <f t="shared" ref="D1004:S1004" si="897">D999</f>
        <v>132.91999999999999</v>
      </c>
      <c r="E1004" s="41">
        <f t="shared" si="897"/>
        <v>186.94</v>
      </c>
      <c r="F1004" s="41">
        <f t="shared" si="897"/>
        <v>221.45999999999998</v>
      </c>
      <c r="G1004" s="41">
        <f t="shared" si="897"/>
        <v>288.68</v>
      </c>
      <c r="H1004" s="41">
        <f t="shared" si="897"/>
        <v>514.36</v>
      </c>
      <c r="I1004" s="41">
        <f t="shared" si="897"/>
        <v>1035.71</v>
      </c>
      <c r="J1004" s="41">
        <f t="shared" si="897"/>
        <v>989.51</v>
      </c>
      <c r="K1004" s="41">
        <f t="shared" si="897"/>
        <v>728.92000000000007</v>
      </c>
      <c r="L1004" s="41">
        <f t="shared" si="897"/>
        <v>786.69</v>
      </c>
      <c r="M1004" s="41">
        <f t="shared" si="897"/>
        <v>1018.52</v>
      </c>
      <c r="N1004" s="41">
        <f t="shared" si="897"/>
        <v>1155.06</v>
      </c>
      <c r="O1004" s="41">
        <f t="shared" si="897"/>
        <v>4233.4699999999993</v>
      </c>
      <c r="P1004" s="41">
        <f t="shared" si="897"/>
        <v>11052.08</v>
      </c>
      <c r="Q1004" s="41">
        <f t="shared" si="897"/>
        <v>8627.3000000000011</v>
      </c>
      <c r="R1004" s="41">
        <f t="shared" si="897"/>
        <v>10962.650000000001</v>
      </c>
      <c r="S1004" s="41">
        <f t="shared" si="897"/>
        <v>12243.49</v>
      </c>
    </row>
    <row r="1005" spans="1:31" outlineLevel="1" x14ac:dyDescent="0.2">
      <c r="A1005" s="68"/>
      <c r="B1005" s="46" t="s">
        <v>736</v>
      </c>
      <c r="C1005" s="36">
        <f>C1003/C1004</f>
        <v>1.3906200818382126</v>
      </c>
      <c r="D1005" s="36">
        <f t="shared" ref="D1005:S1005" si="898">D1003/D1004</f>
        <v>2.0752332229912733</v>
      </c>
      <c r="E1005" s="36">
        <f t="shared" si="898"/>
        <v>1.20958596341072</v>
      </c>
      <c r="F1005" s="36">
        <f t="shared" si="898"/>
        <v>7.0495800596044438</v>
      </c>
      <c r="G1005" s="36">
        <f t="shared" si="898"/>
        <v>5.1874047388111402</v>
      </c>
      <c r="H1005" s="36">
        <f t="shared" si="898"/>
        <v>3.4714013531378805</v>
      </c>
      <c r="I1005" s="36">
        <f t="shared" si="898"/>
        <v>2.051549178824188</v>
      </c>
      <c r="J1005" s="36">
        <f t="shared" si="898"/>
        <v>2.6774363068589508</v>
      </c>
      <c r="K1005" s="36">
        <f t="shared" si="898"/>
        <v>3.127133293091148</v>
      </c>
      <c r="L1005" s="36">
        <f t="shared" si="898"/>
        <v>4.5969314469486067</v>
      </c>
      <c r="M1005" s="36">
        <f t="shared" si="898"/>
        <v>2.8336900600871853</v>
      </c>
      <c r="N1005" s="36">
        <f t="shared" si="898"/>
        <v>1.8264852042318147</v>
      </c>
      <c r="O1005" s="36">
        <f t="shared" si="898"/>
        <v>0.46808646335039589</v>
      </c>
      <c r="P1005" s="36">
        <f t="shared" si="898"/>
        <v>0.20930087368169611</v>
      </c>
      <c r="Q1005" s="36">
        <f t="shared" si="898"/>
        <v>0.25969654468953202</v>
      </c>
      <c r="R1005" s="36">
        <f t="shared" si="898"/>
        <v>0.26681413709276491</v>
      </c>
      <c r="S1005" s="36">
        <f t="shared" si="898"/>
        <v>0.24886613212409209</v>
      </c>
      <c r="Y1005" s="413">
        <f>AVERAGE(D1005:S1005)</f>
        <v>2.3474496861834897</v>
      </c>
      <c r="Z1005" s="413">
        <f>MEDIAN(D1005:S1005)</f>
        <v>2.0633912009077306</v>
      </c>
      <c r="AA1005" s="413">
        <f>STDEV(D1005:S1005)</f>
        <v>2.0062457694973435</v>
      </c>
      <c r="AB1005" s="413">
        <f>AA1005/Y1005</f>
        <v>0.85464910336762978</v>
      </c>
      <c r="AC1005" s="413">
        <f>MAX(D1005:S1005)</f>
        <v>7.0495800596044438</v>
      </c>
      <c r="AD1005" s="413">
        <f>MIN(D1005:S1005)</f>
        <v>0.20930087368169611</v>
      </c>
    </row>
    <row r="1006" spans="1:31" outlineLevel="1" x14ac:dyDescent="0.2">
      <c r="A1006" s="68"/>
      <c r="B1006" s="76"/>
      <c r="C1006" s="68"/>
      <c r="D1006" s="68"/>
      <c r="E1006" s="68"/>
      <c r="F1006" s="68"/>
      <c r="G1006" s="68"/>
      <c r="H1006" s="68"/>
      <c r="I1006" s="68"/>
      <c r="J1006" s="68"/>
      <c r="K1006" s="68"/>
      <c r="L1006" s="68"/>
      <c r="M1006" s="68"/>
      <c r="N1006" s="68"/>
      <c r="O1006" s="68"/>
      <c r="P1006" s="68"/>
      <c r="Q1006" s="68"/>
      <c r="R1006" s="68"/>
      <c r="S1006" s="68"/>
    </row>
    <row r="1007" spans="1:31" x14ac:dyDescent="0.2">
      <c r="A1007" s="68"/>
      <c r="B1007" s="68"/>
      <c r="C1007" s="68"/>
      <c r="D1007" s="68"/>
      <c r="E1007" s="68"/>
      <c r="F1007" s="68"/>
      <c r="G1007" s="68"/>
      <c r="H1007" s="68"/>
      <c r="I1007" s="68"/>
      <c r="J1007" s="68"/>
      <c r="K1007" s="68"/>
      <c r="L1007" s="68"/>
      <c r="M1007" s="68"/>
      <c r="N1007" s="68"/>
      <c r="O1007" s="68"/>
      <c r="P1007" s="68"/>
      <c r="Q1007" s="68"/>
      <c r="R1007" s="68"/>
      <c r="S1007" s="68"/>
    </row>
    <row r="1008" spans="1:31" s="38" customFormat="1" x14ac:dyDescent="0.2">
      <c r="A1008" s="33" t="s">
        <v>1854</v>
      </c>
      <c r="B1008" s="33"/>
      <c r="C1008" s="33"/>
      <c r="D1008" s="33"/>
      <c r="E1008" s="33"/>
      <c r="F1008" s="33"/>
      <c r="G1008" s="33"/>
      <c r="H1008" s="33"/>
      <c r="I1008" s="33"/>
      <c r="J1008" s="33"/>
      <c r="K1008" s="33"/>
      <c r="L1008" s="33"/>
      <c r="M1008" s="33"/>
      <c r="N1008" s="33"/>
      <c r="O1008" s="33"/>
      <c r="P1008" s="33"/>
      <c r="Q1008" s="33"/>
      <c r="R1008" s="33"/>
      <c r="S1008" s="33"/>
      <c r="Y1008" s="33"/>
      <c r="Z1008" s="33"/>
      <c r="AA1008" s="33"/>
      <c r="AB1008" s="33"/>
      <c r="AC1008" s="33"/>
      <c r="AD1008" s="33"/>
      <c r="AE1008" s="33"/>
    </row>
    <row r="1009" spans="1:31" outlineLevel="1" x14ac:dyDescent="0.2">
      <c r="A1009" s="306"/>
      <c r="B1009" s="306" t="str">
        <f>'Ace-SBS'!A496</f>
        <v>Miscellaneous Expenses not written off</v>
      </c>
      <c r="C1009" s="37">
        <f>'Ace-SBS'!B496</f>
        <v>0</v>
      </c>
      <c r="D1009" s="37">
        <f>'Ace-SBS'!C496</f>
        <v>0</v>
      </c>
      <c r="E1009" s="37">
        <f>'Ace-SBS'!D496</f>
        <v>0</v>
      </c>
      <c r="F1009" s="37">
        <f>'Ace-SBS'!E496</f>
        <v>0</v>
      </c>
      <c r="G1009" s="37">
        <f>'Ace-SBS'!F496</f>
        <v>0</v>
      </c>
      <c r="H1009" s="37">
        <f>'Ace-SBS'!G496</f>
        <v>0</v>
      </c>
      <c r="I1009" s="37">
        <f>'Ace-SBS'!H496</f>
        <v>0</v>
      </c>
      <c r="J1009" s="37">
        <f>'Ace-SBS'!I496</f>
        <v>0</v>
      </c>
      <c r="K1009" s="37">
        <f>'Ace-SBS'!J496</f>
        <v>0</v>
      </c>
      <c r="L1009" s="37">
        <f>'Ace-SBS'!K496</f>
        <v>0.19</v>
      </c>
      <c r="M1009" s="37">
        <f>'Ace-SBS'!L496</f>
        <v>0.16</v>
      </c>
      <c r="N1009" s="37">
        <f>'Ace-SBS'!M496</f>
        <v>0.13</v>
      </c>
      <c r="O1009" s="37">
        <f>'Ace-SBS'!N496</f>
        <v>0.11</v>
      </c>
      <c r="P1009" s="37">
        <f>'Ace-SBS'!O496</f>
        <v>0</v>
      </c>
      <c r="Q1009" s="37">
        <f>'Ace-SBS'!P496</f>
        <v>0</v>
      </c>
      <c r="R1009" s="37">
        <f>'Ace-SBS'!Q496</f>
        <v>0</v>
      </c>
      <c r="S1009" s="37">
        <f>'Ace-SBS'!R496</f>
        <v>0</v>
      </c>
    </row>
    <row r="1010" spans="1:31" outlineLevel="1" x14ac:dyDescent="0.2">
      <c r="A1010" s="306"/>
      <c r="B1010" s="306"/>
      <c r="C1010" s="306"/>
      <c r="D1010" s="306"/>
      <c r="E1010" s="306"/>
      <c r="F1010" s="306"/>
      <c r="G1010" s="306"/>
      <c r="H1010" s="306"/>
      <c r="I1010" s="306"/>
      <c r="J1010" s="306"/>
      <c r="K1010" s="306"/>
      <c r="L1010" s="306"/>
      <c r="M1010" s="306"/>
      <c r="N1010" s="306"/>
      <c r="O1010" s="306"/>
      <c r="P1010" s="306"/>
      <c r="Q1010" s="306"/>
      <c r="R1010" s="306"/>
      <c r="S1010" s="306"/>
    </row>
    <row r="1011" spans="1:31" x14ac:dyDescent="0.2">
      <c r="A1011" s="306"/>
      <c r="B1011" s="306"/>
      <c r="C1011" s="306"/>
      <c r="D1011" s="306"/>
      <c r="E1011" s="306"/>
      <c r="F1011" s="306"/>
      <c r="G1011" s="306"/>
      <c r="H1011" s="306"/>
      <c r="I1011" s="306"/>
      <c r="J1011" s="306"/>
      <c r="K1011" s="306"/>
      <c r="L1011" s="306"/>
      <c r="M1011" s="306"/>
      <c r="N1011" s="306"/>
      <c r="O1011" s="306"/>
      <c r="P1011" s="306"/>
      <c r="Q1011" s="306"/>
      <c r="R1011" s="306"/>
      <c r="S1011" s="306"/>
    </row>
    <row r="1012" spans="1:31" s="38" customFormat="1" x14ac:dyDescent="0.2">
      <c r="A1012" s="33" t="s">
        <v>951</v>
      </c>
      <c r="B1012" s="33"/>
      <c r="C1012" s="33"/>
      <c r="D1012" s="33"/>
      <c r="E1012" s="33"/>
      <c r="F1012" s="33"/>
      <c r="G1012" s="33"/>
      <c r="H1012" s="33"/>
      <c r="I1012" s="33"/>
      <c r="J1012" s="33"/>
      <c r="K1012" s="33"/>
      <c r="L1012" s="33"/>
      <c r="M1012" s="33"/>
      <c r="N1012" s="33"/>
      <c r="O1012" s="33"/>
      <c r="P1012" s="33"/>
      <c r="Q1012" s="33"/>
      <c r="R1012" s="33"/>
      <c r="S1012" s="33"/>
      <c r="V1012" s="38" t="s">
        <v>1862</v>
      </c>
      <c r="Y1012" s="33"/>
      <c r="Z1012" s="33"/>
      <c r="AA1012" s="33"/>
      <c r="AB1012" s="33"/>
      <c r="AC1012" s="33"/>
      <c r="AD1012" s="33"/>
      <c r="AE1012" s="33"/>
    </row>
    <row r="1013" spans="1:31" outlineLevel="1" x14ac:dyDescent="0.2">
      <c r="A1013" s="88"/>
      <c r="B1013" s="88"/>
      <c r="C1013" s="88"/>
      <c r="D1013" s="88"/>
      <c r="E1013" s="88"/>
      <c r="F1013" s="88"/>
      <c r="G1013" s="88"/>
      <c r="H1013" s="88"/>
      <c r="I1013" s="88"/>
      <c r="J1013" s="88"/>
      <c r="K1013" s="88"/>
      <c r="L1013" s="88"/>
      <c r="M1013" s="88"/>
      <c r="N1013" s="88"/>
      <c r="O1013" s="88"/>
      <c r="P1013" s="88"/>
      <c r="Q1013" s="88"/>
      <c r="R1013" s="88"/>
      <c r="S1013" s="88"/>
    </row>
    <row r="1014" spans="1:31" outlineLevel="1" x14ac:dyDescent="0.2">
      <c r="A1014" s="48" t="s">
        <v>1861</v>
      </c>
      <c r="B1014" s="48"/>
      <c r="C1014" s="48"/>
      <c r="D1014" s="48"/>
      <c r="E1014" s="48"/>
      <c r="F1014" s="48"/>
      <c r="G1014" s="48"/>
      <c r="H1014" s="48"/>
      <c r="I1014" s="48"/>
      <c r="J1014" s="48"/>
      <c r="K1014" s="48"/>
      <c r="L1014" s="48"/>
      <c r="M1014" s="48"/>
      <c r="N1014" s="48"/>
      <c r="O1014" s="48"/>
      <c r="P1014" s="48"/>
      <c r="Q1014" s="48"/>
      <c r="R1014" s="48"/>
      <c r="S1014" s="48"/>
    </row>
    <row r="1015" spans="1:31" outlineLevel="1" x14ac:dyDescent="0.2">
      <c r="A1015" s="306"/>
      <c r="B1015" s="46" t="s">
        <v>1807</v>
      </c>
      <c r="C1015" s="28">
        <f>'Ace-SBS'!B11</f>
        <v>46.77</v>
      </c>
      <c r="D1015" s="28">
        <f>'Ace-SBS'!C11</f>
        <v>46.52</v>
      </c>
      <c r="E1015" s="28">
        <f>'Ace-SBS'!D11</f>
        <v>46.38</v>
      </c>
      <c r="F1015" s="28">
        <f>'Ace-SBS'!E11</f>
        <v>92.76</v>
      </c>
      <c r="G1015" s="28">
        <f>'Ace-SBS'!F11</f>
        <v>92.87</v>
      </c>
      <c r="H1015" s="28">
        <f>'Ace-SBS'!G11</f>
        <v>96.7</v>
      </c>
      <c r="I1015" s="28">
        <f>'Ace-SBS'!H11</f>
        <v>103.55999999999999</v>
      </c>
      <c r="J1015" s="28">
        <f>'Ace-SBS'!I11</f>
        <v>103.55999999999999</v>
      </c>
      <c r="K1015" s="28">
        <f>'Ace-SBS'!J11</f>
        <v>103.55999999999999</v>
      </c>
      <c r="L1015" s="28">
        <f>'Ace-SBS'!K11</f>
        <v>103.55999999999999</v>
      </c>
      <c r="M1015" s="28">
        <f>'Ace-SBS'!L11</f>
        <v>103.55999999999999</v>
      </c>
      <c r="N1015" s="28">
        <f>'Ace-SBS'!M11</f>
        <v>103.55999999999999</v>
      </c>
      <c r="O1015" s="28">
        <f>'Ace-SBS'!N11</f>
        <v>207.11999999999998</v>
      </c>
      <c r="P1015" s="28">
        <f>'Ace-SBS'!O11</f>
        <v>207.11999999999998</v>
      </c>
      <c r="Q1015" s="28">
        <f>'Ace-SBS'!P11</f>
        <v>240.66</v>
      </c>
      <c r="R1015" s="28">
        <f>'Ace-SBS'!Q11</f>
        <v>239.93</v>
      </c>
      <c r="S1015" s="28">
        <f>'Ace-SBS'!R11</f>
        <v>239.93</v>
      </c>
    </row>
    <row r="1016" spans="1:31" outlineLevel="1" x14ac:dyDescent="0.2">
      <c r="A1016" s="306"/>
      <c r="B1016" s="46" t="s">
        <v>1014</v>
      </c>
      <c r="C1016" s="28">
        <f>'Ace-SBS'!B18</f>
        <v>10</v>
      </c>
      <c r="D1016" s="28">
        <f>'Ace-SBS'!C18</f>
        <v>5</v>
      </c>
      <c r="E1016" s="28">
        <f>'Ace-SBS'!D18</f>
        <v>5</v>
      </c>
      <c r="F1016" s="28">
        <f>'Ace-SBS'!E18</f>
        <v>5</v>
      </c>
      <c r="G1016" s="28">
        <f>'Ace-SBS'!F18</f>
        <v>5</v>
      </c>
      <c r="H1016" s="28">
        <f>'Ace-SBS'!G18</f>
        <v>5</v>
      </c>
      <c r="I1016" s="28">
        <f>'Ace-SBS'!H18</f>
        <v>5</v>
      </c>
      <c r="J1016" s="28">
        <f>'Ace-SBS'!I18</f>
        <v>5</v>
      </c>
      <c r="K1016" s="28">
        <f>'Ace-SBS'!J18</f>
        <v>5</v>
      </c>
      <c r="L1016" s="28">
        <f>'Ace-SBS'!K18</f>
        <v>1</v>
      </c>
      <c r="M1016" s="28">
        <f>'Ace-SBS'!L18</f>
        <v>1</v>
      </c>
      <c r="N1016" s="28">
        <f>'Ace-SBS'!M18</f>
        <v>1</v>
      </c>
      <c r="O1016" s="28">
        <f>'Ace-SBS'!N18</f>
        <v>1</v>
      </c>
      <c r="P1016" s="28">
        <f>'Ace-SBS'!O18</f>
        <v>1</v>
      </c>
      <c r="Q1016" s="28">
        <f>'Ace-SBS'!P18</f>
        <v>1</v>
      </c>
      <c r="R1016" s="28">
        <f>'Ace-SBS'!Q18</f>
        <v>1</v>
      </c>
      <c r="S1016" s="28">
        <f>'Ace-SBS'!R18</f>
        <v>1</v>
      </c>
    </row>
    <row r="1017" spans="1:31" outlineLevel="1" x14ac:dyDescent="0.2">
      <c r="A1017" s="306"/>
      <c r="B1017" s="306" t="str">
        <f>'Ace-SBS'!A23</f>
        <v>     Number of Equity Shares Paid Up</v>
      </c>
      <c r="C1017" s="28">
        <f>'Ace-SBS'!B23/10^7</f>
        <v>4.6774537</v>
      </c>
      <c r="D1017" s="28">
        <f>'Ace-SBS'!C23/10^7</f>
        <v>9.3048477999999992</v>
      </c>
      <c r="E1017" s="28">
        <f>'Ace-SBS'!D23/10^7</f>
        <v>9.2755677999999993</v>
      </c>
      <c r="F1017" s="28">
        <f>'Ace-SBS'!E23/10^7</f>
        <v>18.551135599999999</v>
      </c>
      <c r="G1017" s="28">
        <f>'Ace-SBS'!F23/10^7</f>
        <v>18.573163699999998</v>
      </c>
      <c r="H1017" s="28">
        <f>'Ace-SBS'!G23/10^7</f>
        <v>19.340212000000001</v>
      </c>
      <c r="I1017" s="28">
        <f>'Ace-SBS'!H23/10^7</f>
        <v>20.711639099999999</v>
      </c>
      <c r="J1017" s="28">
        <f>'Ace-SBS'!I23/10^7</f>
        <v>20.711639099999999</v>
      </c>
      <c r="K1017" s="28">
        <f>'Ace-SBS'!J23/10^7</f>
        <v>20.711639099999999</v>
      </c>
      <c r="L1017" s="28">
        <f>'Ace-SBS'!K23/10^7</f>
        <v>103.5581955</v>
      </c>
      <c r="M1017" s="28">
        <f>'Ace-SBS'!L23/10^7</f>
        <v>103.5581955</v>
      </c>
      <c r="N1017" s="28">
        <f>'Ace-SBS'!M23/10^7</f>
        <v>103.5581955</v>
      </c>
      <c r="O1017" s="28">
        <f>'Ace-SBS'!N23/10^7</f>
        <v>207.11639099999999</v>
      </c>
      <c r="P1017" s="28">
        <f>'Ace-SBS'!O23/10^7</f>
        <v>207.11639099999999</v>
      </c>
      <c r="Q1017" s="28">
        <f>'Ace-SBS'!P23/10^7</f>
        <v>240.66051179999999</v>
      </c>
      <c r="R1017" s="28">
        <f>'Ace-SBS'!Q23/10^7</f>
        <v>239.92608150000001</v>
      </c>
      <c r="S1017" s="28">
        <f>'Ace-SBS'!R23/10^7</f>
        <v>239.93231800000001</v>
      </c>
    </row>
    <row r="1018" spans="1:31" outlineLevel="1" x14ac:dyDescent="0.2">
      <c r="A1018" s="306"/>
      <c r="B1018" s="306"/>
      <c r="C1018" s="306"/>
      <c r="D1018" s="306"/>
      <c r="E1018" s="306"/>
      <c r="F1018" s="306"/>
      <c r="G1018" s="306"/>
      <c r="H1018" s="306"/>
      <c r="I1018" s="306"/>
      <c r="J1018" s="306"/>
      <c r="K1018" s="306"/>
      <c r="L1018" s="306"/>
      <c r="M1018" s="306"/>
      <c r="N1018" s="306"/>
      <c r="O1018" s="306"/>
      <c r="P1018" s="306"/>
      <c r="Q1018" s="306"/>
      <c r="R1018" s="306"/>
      <c r="S1018" s="306"/>
    </row>
    <row r="1019" spans="1:31" outlineLevel="1" x14ac:dyDescent="0.2">
      <c r="A1019" s="48" t="s">
        <v>941</v>
      </c>
      <c r="B1019" s="48"/>
      <c r="C1019" s="48"/>
      <c r="D1019" s="48"/>
      <c r="E1019" s="48"/>
      <c r="F1019" s="48"/>
      <c r="G1019" s="48"/>
      <c r="H1019" s="48"/>
      <c r="I1019" s="48"/>
      <c r="J1019" s="48"/>
      <c r="K1019" s="48"/>
      <c r="L1019" s="48"/>
      <c r="M1019" s="48"/>
      <c r="N1019" s="48"/>
      <c r="O1019" s="48"/>
      <c r="P1019" s="48"/>
      <c r="Q1019" s="48"/>
      <c r="R1019" s="48"/>
      <c r="S1019" s="48"/>
    </row>
    <row r="1020" spans="1:31" outlineLevel="1" x14ac:dyDescent="0.2">
      <c r="A1020" s="68"/>
      <c r="B1020" s="52" t="s">
        <v>941</v>
      </c>
      <c r="C1020" s="37">
        <f>'Ace-SP&amp;L'!B210</f>
        <v>35.768655120803899</v>
      </c>
      <c r="D1020" s="37">
        <f>'Ace-SP&amp;L'!C210</f>
        <v>24.830180567497901</v>
      </c>
      <c r="E1020" s="37">
        <f>'Ace-SP&amp;L'!D210</f>
        <v>27.860068995256601</v>
      </c>
      <c r="F1020" s="37">
        <f>'Ace-SP&amp;L'!E210</f>
        <v>16.474234583872398</v>
      </c>
      <c r="G1020" s="37">
        <f>'Ace-SP&amp;L'!F210</f>
        <v>24.8309</v>
      </c>
      <c r="H1020" s="37">
        <f>'Ace-SP&amp;L'!G210</f>
        <v>32.515500000000003</v>
      </c>
      <c r="I1020" s="37">
        <f>'Ace-SP&amp;L'!H210</f>
        <v>48.956600000000002</v>
      </c>
      <c r="J1020" s="37">
        <f>'Ace-SP&amp;L'!I210</f>
        <v>61.089706450366897</v>
      </c>
      <c r="K1020" s="37">
        <f>'Ace-SP&amp;L'!J210</f>
        <v>43.387900000000002</v>
      </c>
      <c r="L1020" s="37">
        <f>'Ace-SP&amp;L'!K210</f>
        <v>13.362299999999999</v>
      </c>
      <c r="M1020" s="37">
        <f>'Ace-SP&amp;L'!L210</f>
        <v>16.391400000000001</v>
      </c>
      <c r="N1020" s="37">
        <f>'Ace-SP&amp;L'!M210</f>
        <v>4.9878999999999998</v>
      </c>
      <c r="O1020" s="37">
        <f>'Ace-SP&amp;L'!N210</f>
        <v>-13.6564</v>
      </c>
      <c r="P1020" s="37">
        <f>'Ace-SP&amp;L'!O210</f>
        <v>-7.1172750096562396</v>
      </c>
      <c r="Q1020" s="37">
        <f>'Ace-SP&amp;L'!P210</f>
        <v>-4.5188647884983002</v>
      </c>
      <c r="R1020" s="37">
        <f>'Ace-SP&amp;L'!Q210</f>
        <v>-9.5194431709248503E-2</v>
      </c>
      <c r="S1020" s="37">
        <f>'Ace-SP&amp;L'!R210</f>
        <v>-2.0613999999999999</v>
      </c>
    </row>
    <row r="1021" spans="1:31" outlineLevel="1" x14ac:dyDescent="0.2">
      <c r="A1021" s="68"/>
      <c r="B1021" s="52" t="s">
        <v>711</v>
      </c>
      <c r="C1021" s="37">
        <f>'Ace-SP&amp;L'!B211</f>
        <v>0.89421637802009901</v>
      </c>
      <c r="D1021" s="37">
        <f>'Ace-SP&amp;L'!C211</f>
        <v>1.24150902837489</v>
      </c>
      <c r="E1021" s="37">
        <f>'Ace-SP&amp;L'!D211</f>
        <v>1.3930034497628301</v>
      </c>
      <c r="F1021" s="37">
        <f>'Ace-SP&amp;L'!E211</f>
        <v>1.6474</v>
      </c>
      <c r="G1021" s="37">
        <f>'Ace-SP&amp;L'!F211</f>
        <v>2.4830999999999999</v>
      </c>
      <c r="H1021" s="37">
        <f>'Ace-SP&amp;L'!G211</f>
        <v>3.2515999999999998</v>
      </c>
      <c r="I1021" s="37">
        <f>'Ace-SP&amp;L'!H211</f>
        <v>4.8956999999999997</v>
      </c>
      <c r="J1021" s="37">
        <f>'Ace-SP&amp;L'!I211</f>
        <v>6.109</v>
      </c>
      <c r="K1021" s="37">
        <f>'Ace-SP&amp;L'!J211</f>
        <v>4.3388</v>
      </c>
      <c r="L1021" s="37">
        <f>'Ace-SP&amp;L'!K211</f>
        <v>6.6810999999999998</v>
      </c>
      <c r="M1021" s="37">
        <f>'Ace-SP&amp;L'!L211</f>
        <v>8.1957000000000004</v>
      </c>
      <c r="N1021" s="37">
        <f>'Ace-SP&amp;L'!M211</f>
        <v>2.4939</v>
      </c>
      <c r="O1021" s="37">
        <f>'Ace-SP&amp;L'!N211</f>
        <v>-13.6564</v>
      </c>
      <c r="P1021" s="37">
        <f>'Ace-SP&amp;L'!O211</f>
        <v>-7.1173000000000002</v>
      </c>
      <c r="Q1021" s="37">
        <f>'Ace-SP&amp;L'!P211</f>
        <v>-4.5189000000000004</v>
      </c>
      <c r="R1021" s="37">
        <f>'Ace-SP&amp;L'!Q211</f>
        <v>-9.5194431709248503E-2</v>
      </c>
      <c r="S1021" s="37">
        <f>'Ace-SP&amp;L'!R211</f>
        <v>-2.0613999999999999</v>
      </c>
    </row>
    <row r="1022" spans="1:31" outlineLevel="1" x14ac:dyDescent="0.2">
      <c r="A1022" s="88"/>
      <c r="B1022" s="88"/>
      <c r="C1022" s="88"/>
      <c r="D1022" s="88"/>
      <c r="E1022" s="88"/>
      <c r="F1022" s="88"/>
      <c r="G1022" s="88"/>
      <c r="H1022" s="88"/>
      <c r="I1022" s="88"/>
      <c r="J1022" s="88"/>
      <c r="K1022" s="88"/>
      <c r="L1022" s="88"/>
      <c r="M1022" s="88"/>
      <c r="N1022" s="88"/>
      <c r="O1022" s="88"/>
      <c r="P1022" s="88"/>
      <c r="Q1022" s="88"/>
      <c r="R1022" s="88"/>
      <c r="S1022" s="88"/>
    </row>
    <row r="1023" spans="1:31" outlineLevel="1" x14ac:dyDescent="0.2">
      <c r="A1023" s="48" t="s">
        <v>1669</v>
      </c>
      <c r="B1023" s="48"/>
      <c r="C1023" s="48"/>
      <c r="D1023" s="48"/>
      <c r="E1023" s="48"/>
      <c r="F1023" s="48"/>
      <c r="G1023" s="48"/>
      <c r="H1023" s="48"/>
      <c r="I1023" s="48"/>
      <c r="J1023" s="48"/>
      <c r="K1023" s="48"/>
      <c r="L1023" s="48"/>
      <c r="M1023" s="48"/>
      <c r="N1023" s="48"/>
      <c r="O1023" s="48"/>
      <c r="P1023" s="48"/>
      <c r="Q1023" s="48"/>
      <c r="R1023" s="48"/>
      <c r="S1023" s="48"/>
    </row>
    <row r="1024" spans="1:31" outlineLevel="1" x14ac:dyDescent="0.2">
      <c r="A1024" s="240"/>
      <c r="B1024" s="52" t="str">
        <f>'Ace-SBS'!A517</f>
        <v>Book Value</v>
      </c>
      <c r="C1024" s="37">
        <f>'Ace-SBS'!B517</f>
        <v>114.52212957023733</v>
      </c>
      <c r="D1024" s="37">
        <f>'Ace-SBS'!C517</f>
        <v>73.142734307824597</v>
      </c>
      <c r="E1024" s="37">
        <f>'Ace-SBS'!D517</f>
        <v>90.9993531694696</v>
      </c>
      <c r="F1024" s="37">
        <f>'Ace-SBS'!E517</f>
        <v>59.510564898663198</v>
      </c>
      <c r="G1024" s="37">
        <f>'Ace-SBS'!F517</f>
        <v>78.795089910627794</v>
      </c>
      <c r="H1024" s="37">
        <f>'Ace-SBS'!G517</f>
        <v>126.58324715615301</v>
      </c>
      <c r="I1024" s="37">
        <f>'Ace-SBS'!H517</f>
        <v>203.14889918887599</v>
      </c>
      <c r="J1024" s="37">
        <f>'Ace-SBS'!I517</f>
        <v>248.71668597914299</v>
      </c>
      <c r="K1024" s="37">
        <f>'Ace-SBS'!J517</f>
        <v>276.07087678640403</v>
      </c>
      <c r="L1024" s="37">
        <f>'Ace-SBS'!K517</f>
        <v>64.506952491309406</v>
      </c>
      <c r="M1024" s="37">
        <f>'Ace-SBS'!L517</f>
        <v>76.071456160679801</v>
      </c>
      <c r="N1024" s="37">
        <f>'Ace-SBS'!M517</f>
        <v>75.210023174970999</v>
      </c>
      <c r="O1024" s="37">
        <f>'Ace-SBS'!N517</f>
        <v>35.765594824256503</v>
      </c>
      <c r="P1024" s="37">
        <f>'Ace-SBS'!O517</f>
        <v>109.741599073001</v>
      </c>
      <c r="Q1024" s="37">
        <f>'Ace-SBS'!P517</f>
        <v>90.938003822820605</v>
      </c>
      <c r="R1024" s="37">
        <f>'Ace-SBS'!Q517</f>
        <v>87.566498562080596</v>
      </c>
      <c r="S1024" s="37">
        <f>'Ace-SBS'!R517</f>
        <v>82.399449839536501</v>
      </c>
    </row>
    <row r="1025" spans="1:30" outlineLevel="1" x14ac:dyDescent="0.2">
      <c r="A1025" s="223"/>
      <c r="B1025" s="52" t="str">
        <f>'Ace-SBS'!A518</f>
        <v>Adjusted Book Value</v>
      </c>
      <c r="C1025" s="23">
        <f>'Ace-SBS'!B518</f>
        <v>2.86305323925593</v>
      </c>
      <c r="D1025" s="23">
        <f>'Ace-SBS'!C518</f>
        <v>3.6571367153912302</v>
      </c>
      <c r="E1025" s="23">
        <f>'Ace-SBS'!D518</f>
        <v>4.5499676584734798</v>
      </c>
      <c r="F1025" s="23">
        <f>'Ace-SBS'!E518</f>
        <v>5.9511000000000003</v>
      </c>
      <c r="G1025" s="23">
        <f>'Ace-SBS'!F518</f>
        <v>7.8795000000000002</v>
      </c>
      <c r="H1025" s="23">
        <f>'Ace-SBS'!G518</f>
        <v>12.658300000000001</v>
      </c>
      <c r="I1025" s="23">
        <f>'Ace-SBS'!H518</f>
        <v>20.314900000000002</v>
      </c>
      <c r="J1025" s="23">
        <f>'Ace-SBS'!I518</f>
        <v>24.871700000000001</v>
      </c>
      <c r="K1025" s="37">
        <f>'Ace-SBS'!J518</f>
        <v>27.607099999999999</v>
      </c>
      <c r="L1025" s="37">
        <f>'Ace-SBS'!K518</f>
        <v>32.253500000000003</v>
      </c>
      <c r="M1025" s="37">
        <f>'Ace-SBS'!L518</f>
        <v>38.035800000000002</v>
      </c>
      <c r="N1025" s="37">
        <f>'Ace-SBS'!M518</f>
        <v>37.604999999999997</v>
      </c>
      <c r="O1025" s="37">
        <f>'Ace-SBS'!N518</f>
        <v>35.765599999999999</v>
      </c>
      <c r="P1025" s="37">
        <f>'Ace-SBS'!O518</f>
        <v>109.74160000000001</v>
      </c>
      <c r="Q1025" s="37">
        <f>'Ace-SBS'!P518</f>
        <v>90.938000000000002</v>
      </c>
      <c r="R1025" s="37">
        <f>'Ace-SBS'!Q518</f>
        <v>87.566498562080596</v>
      </c>
      <c r="S1025" s="37">
        <f>'Ace-SBS'!R518</f>
        <v>82.3994</v>
      </c>
    </row>
    <row r="1026" spans="1:30" outlineLevel="1" x14ac:dyDescent="0.2">
      <c r="A1026" s="223"/>
      <c r="B1026" s="223"/>
      <c r="C1026" s="223"/>
      <c r="D1026" s="223"/>
      <c r="E1026" s="223"/>
      <c r="F1026" s="223"/>
      <c r="G1026" s="223"/>
      <c r="H1026" s="223"/>
      <c r="I1026" s="223"/>
      <c r="J1026" s="223"/>
      <c r="K1026" s="223"/>
      <c r="L1026" s="223"/>
      <c r="M1026" s="223"/>
      <c r="N1026" s="223"/>
      <c r="O1026" s="223"/>
      <c r="P1026" s="223"/>
      <c r="Q1026" s="223"/>
      <c r="R1026" s="223"/>
      <c r="S1026" s="223"/>
    </row>
    <row r="1027" spans="1:30" outlineLevel="1" x14ac:dyDescent="0.2">
      <c r="A1027" s="48" t="s">
        <v>952</v>
      </c>
      <c r="B1027" s="48"/>
      <c r="C1027" s="48"/>
      <c r="D1027" s="48"/>
      <c r="E1027" s="48"/>
      <c r="F1027" s="48"/>
      <c r="G1027" s="48"/>
      <c r="H1027" s="48"/>
      <c r="I1027" s="48"/>
      <c r="J1027" s="48"/>
      <c r="K1027" s="48"/>
      <c r="L1027" s="48"/>
      <c r="M1027" s="48"/>
      <c r="N1027" s="48"/>
      <c r="O1027" s="48"/>
      <c r="P1027" s="48"/>
      <c r="Q1027" s="48"/>
      <c r="R1027" s="48"/>
      <c r="S1027" s="48"/>
    </row>
    <row r="1028" spans="1:30" outlineLevel="1" x14ac:dyDescent="0.2">
      <c r="A1028" s="88"/>
      <c r="B1028" s="46" t="str">
        <f>B$30</f>
        <v>Net Sales</v>
      </c>
      <c r="C1028" s="53">
        <f t="shared" ref="C1028:S1028" si="899">C$30</f>
        <v>696.43</v>
      </c>
      <c r="D1028" s="53">
        <f t="shared" si="899"/>
        <v>724.41</v>
      </c>
      <c r="E1028" s="53">
        <f t="shared" si="899"/>
        <v>939.93</v>
      </c>
      <c r="F1028" s="53">
        <f t="shared" si="899"/>
        <v>1203.47</v>
      </c>
      <c r="G1028" s="53">
        <f t="shared" si="899"/>
        <v>1680.3400000000001</v>
      </c>
      <c r="H1028" s="53">
        <f t="shared" si="899"/>
        <v>2245.89</v>
      </c>
      <c r="I1028" s="53">
        <f t="shared" si="899"/>
        <v>3149.05</v>
      </c>
      <c r="J1028" s="53">
        <f t="shared" si="899"/>
        <v>3861.55</v>
      </c>
      <c r="K1028" s="53">
        <f t="shared" si="899"/>
        <v>2485.5100000000002</v>
      </c>
      <c r="L1028" s="53">
        <f t="shared" si="899"/>
        <v>3107.57</v>
      </c>
      <c r="M1028" s="53">
        <f t="shared" si="899"/>
        <v>4015.56</v>
      </c>
      <c r="N1028" s="53">
        <f t="shared" si="899"/>
        <v>2432.14</v>
      </c>
      <c r="O1028" s="53">
        <f t="shared" si="899"/>
        <v>2828.79</v>
      </c>
      <c r="P1028" s="53">
        <f t="shared" si="899"/>
        <v>8028.44</v>
      </c>
      <c r="Q1028" s="53">
        <f t="shared" si="899"/>
        <v>7733.26</v>
      </c>
      <c r="R1028" s="53">
        <f t="shared" si="899"/>
        <v>7683.96</v>
      </c>
      <c r="S1028" s="53">
        <f t="shared" si="899"/>
        <v>7923.84</v>
      </c>
    </row>
    <row r="1029" spans="1:30" outlineLevel="1" x14ac:dyDescent="0.2">
      <c r="A1029" s="88"/>
      <c r="B1029" s="30" t="str">
        <f>B$1017</f>
        <v>     Number of Equity Shares Paid Up</v>
      </c>
      <c r="C1029" s="316">
        <f t="shared" ref="C1029:S1029" si="900">C$1017</f>
        <v>4.6774537</v>
      </c>
      <c r="D1029" s="316">
        <f t="shared" si="900"/>
        <v>9.3048477999999992</v>
      </c>
      <c r="E1029" s="316">
        <f t="shared" si="900"/>
        <v>9.2755677999999993</v>
      </c>
      <c r="F1029" s="316">
        <f t="shared" si="900"/>
        <v>18.551135599999999</v>
      </c>
      <c r="G1029" s="316">
        <f t="shared" si="900"/>
        <v>18.573163699999998</v>
      </c>
      <c r="H1029" s="316">
        <f t="shared" si="900"/>
        <v>19.340212000000001</v>
      </c>
      <c r="I1029" s="316">
        <f t="shared" si="900"/>
        <v>20.711639099999999</v>
      </c>
      <c r="J1029" s="316">
        <f t="shared" si="900"/>
        <v>20.711639099999999</v>
      </c>
      <c r="K1029" s="316">
        <f t="shared" si="900"/>
        <v>20.711639099999999</v>
      </c>
      <c r="L1029" s="316">
        <f t="shared" si="900"/>
        <v>103.5581955</v>
      </c>
      <c r="M1029" s="316">
        <f t="shared" si="900"/>
        <v>103.5581955</v>
      </c>
      <c r="N1029" s="316">
        <f t="shared" si="900"/>
        <v>103.5581955</v>
      </c>
      <c r="O1029" s="316">
        <f t="shared" si="900"/>
        <v>207.11639099999999</v>
      </c>
      <c r="P1029" s="316">
        <f t="shared" si="900"/>
        <v>207.11639099999999</v>
      </c>
      <c r="Q1029" s="316">
        <f t="shared" si="900"/>
        <v>240.66051179999999</v>
      </c>
      <c r="R1029" s="316">
        <f t="shared" si="900"/>
        <v>239.92608150000001</v>
      </c>
      <c r="S1029" s="316">
        <f t="shared" si="900"/>
        <v>239.93231800000001</v>
      </c>
    </row>
    <row r="1030" spans="1:30" outlineLevel="1" x14ac:dyDescent="0.2">
      <c r="A1030" s="88"/>
      <c r="B1030" s="46" t="s">
        <v>736</v>
      </c>
      <c r="C1030" s="37">
        <f>C1028/C1029</f>
        <v>148.89083776500021</v>
      </c>
      <c r="D1030" s="37">
        <f t="shared" ref="D1030:S1030" si="901">D1028/D1029</f>
        <v>77.852966063560984</v>
      </c>
      <c r="E1030" s="37">
        <f t="shared" si="901"/>
        <v>101.33395822948974</v>
      </c>
      <c r="F1030" s="37">
        <f t="shared" si="901"/>
        <v>64.873117524945485</v>
      </c>
      <c r="G1030" s="37">
        <f t="shared" si="901"/>
        <v>90.471393411559731</v>
      </c>
      <c r="H1030" s="37">
        <f t="shared" si="901"/>
        <v>116.12540751880071</v>
      </c>
      <c r="I1030" s="37">
        <f t="shared" si="901"/>
        <v>152.04252955527795</v>
      </c>
      <c r="J1030" s="37">
        <f t="shared" si="901"/>
        <v>186.44347660538369</v>
      </c>
      <c r="K1030" s="37">
        <f t="shared" si="901"/>
        <v>120.00547074036261</v>
      </c>
      <c r="L1030" s="37">
        <f t="shared" si="901"/>
        <v>30.00795818231499</v>
      </c>
      <c r="M1030" s="37">
        <f t="shared" si="901"/>
        <v>38.775878438322152</v>
      </c>
      <c r="N1030" s="37">
        <f t="shared" si="901"/>
        <v>23.485731749738726</v>
      </c>
      <c r="O1030" s="37">
        <f t="shared" si="901"/>
        <v>13.657972632402618</v>
      </c>
      <c r="P1030" s="37">
        <f t="shared" si="901"/>
        <v>38.762938854028214</v>
      </c>
      <c r="Q1030" s="37">
        <f t="shared" si="901"/>
        <v>32.133481069078321</v>
      </c>
      <c r="R1030" s="37">
        <f t="shared" si="901"/>
        <v>32.026363919922559</v>
      </c>
      <c r="S1030" s="37">
        <f t="shared" si="901"/>
        <v>33.02531341359358</v>
      </c>
      <c r="Y1030" s="413">
        <f>AVERAGE(D1030:S1030)</f>
        <v>71.93899736929886</v>
      </c>
      <c r="Z1030" s="413">
        <f>MEDIAN(D1030:S1030)</f>
        <v>51.824497981633819</v>
      </c>
      <c r="AA1030" s="413">
        <f>STDEV(D1030:S1030)</f>
        <v>51.30166718621448</v>
      </c>
      <c r="AB1030" s="413">
        <f>AA1030/Y1030</f>
        <v>0.71312735876561306</v>
      </c>
      <c r="AC1030" s="413">
        <f>MAX(D1030:S1030)</f>
        <v>186.44347660538369</v>
      </c>
      <c r="AD1030" s="413">
        <f>MIN(D1030:S1030)</f>
        <v>13.657972632402618</v>
      </c>
    </row>
    <row r="1031" spans="1:30" outlineLevel="1" x14ac:dyDescent="0.2">
      <c r="A1031" s="306"/>
      <c r="B1031" s="46" t="s">
        <v>954</v>
      </c>
      <c r="C1031" s="37"/>
      <c r="D1031" s="34">
        <f>D1030/C1030-1</f>
        <v>-0.47711378865072185</v>
      </c>
      <c r="E1031" s="34">
        <f t="shared" ref="E1031:S1031" si="902">E1030/D1030-1</f>
        <v>0.30160690533946166</v>
      </c>
      <c r="F1031" s="34">
        <f t="shared" si="902"/>
        <v>-0.35980870915919272</v>
      </c>
      <c r="G1031" s="34">
        <f t="shared" si="902"/>
        <v>0.39458988350253099</v>
      </c>
      <c r="H1031" s="34">
        <f t="shared" si="902"/>
        <v>0.28355940082120057</v>
      </c>
      <c r="I1031" s="34">
        <f t="shared" si="902"/>
        <v>0.30929598271301861</v>
      </c>
      <c r="J1031" s="34">
        <f t="shared" si="902"/>
        <v>0.22625871294517386</v>
      </c>
      <c r="K1031" s="34">
        <f t="shared" si="902"/>
        <v>-0.35634395514754436</v>
      </c>
      <c r="L1031" s="34">
        <f t="shared" si="902"/>
        <v>-0.7499450816934955</v>
      </c>
      <c r="M1031" s="34">
        <f t="shared" si="902"/>
        <v>0.29218649941916031</v>
      </c>
      <c r="N1031" s="34">
        <f t="shared" si="902"/>
        <v>-0.39432109095618051</v>
      </c>
      <c r="O1031" s="34">
        <f t="shared" si="902"/>
        <v>-0.41845658555839715</v>
      </c>
      <c r="P1031" s="34">
        <f t="shared" si="902"/>
        <v>1.838118064614199</v>
      </c>
      <c r="Q1031" s="34">
        <f t="shared" si="902"/>
        <v>-0.17102567506335919</v>
      </c>
      <c r="R1031" s="34">
        <f t="shared" si="902"/>
        <v>-3.3335059132090228E-3</v>
      </c>
      <c r="S1031" s="34">
        <f t="shared" si="902"/>
        <v>3.119147387973098E-2</v>
      </c>
      <c r="Y1031" s="43">
        <f>AVERAGE(D1031:S1031)</f>
        <v>4.6653658193273481E-2</v>
      </c>
      <c r="Z1031" s="43">
        <f>MEDIAN(D1031:S1031)</f>
        <v>1.3928983983260979E-2</v>
      </c>
      <c r="AA1031" s="43">
        <f>STDEV(D1031:S1031)</f>
        <v>0.59500611465705311</v>
      </c>
      <c r="AB1031" s="413">
        <f>AA1031/Y1031</f>
        <v>12.753686156659008</v>
      </c>
      <c r="AC1031" s="43">
        <f>MAX(D1031:S1031)</f>
        <v>1.838118064614199</v>
      </c>
      <c r="AD1031" s="43">
        <f>MIN(D1031:S1031)</f>
        <v>-0.7499450816934955</v>
      </c>
    </row>
    <row r="1032" spans="1:30" outlineLevel="1" x14ac:dyDescent="0.2">
      <c r="A1032" s="306"/>
      <c r="B1032" s="306"/>
      <c r="C1032" s="306"/>
      <c r="D1032" s="306"/>
      <c r="E1032" s="306"/>
      <c r="F1032" s="306"/>
      <c r="G1032" s="306"/>
      <c r="H1032" s="306"/>
      <c r="I1032" s="306"/>
      <c r="J1032" s="306"/>
      <c r="K1032" s="306"/>
      <c r="L1032" s="306"/>
      <c r="M1032" s="306"/>
      <c r="N1032" s="306"/>
      <c r="O1032" s="306"/>
      <c r="P1032" s="306"/>
      <c r="Q1032" s="306"/>
      <c r="R1032" s="306"/>
      <c r="S1032" s="306"/>
    </row>
    <row r="1033" spans="1:30" outlineLevel="1" x14ac:dyDescent="0.2">
      <c r="A1033" s="48" t="s">
        <v>1864</v>
      </c>
      <c r="B1033" s="48"/>
      <c r="C1033" s="48"/>
      <c r="D1033" s="48"/>
      <c r="E1033" s="48"/>
      <c r="F1033" s="48"/>
      <c r="G1033" s="48"/>
      <c r="H1033" s="48"/>
      <c r="I1033" s="48"/>
      <c r="J1033" s="48"/>
      <c r="K1033" s="48"/>
      <c r="L1033" s="48"/>
      <c r="M1033" s="48"/>
      <c r="N1033" s="48"/>
      <c r="O1033" s="48"/>
      <c r="P1033" s="48"/>
      <c r="Q1033" s="48"/>
      <c r="R1033" s="48"/>
      <c r="S1033" s="48"/>
    </row>
    <row r="1034" spans="1:30" outlineLevel="1" x14ac:dyDescent="0.2">
      <c r="A1034" s="306"/>
      <c r="B1034" s="46" t="str">
        <f t="shared" ref="B1034:S1034" si="903">B599</f>
        <v>Dividend excl tax</v>
      </c>
      <c r="C1034" s="53">
        <f t="shared" si="903"/>
        <v>23.39</v>
      </c>
      <c r="D1034" s="53">
        <f t="shared" si="903"/>
        <v>46.52</v>
      </c>
      <c r="E1034" s="53">
        <f t="shared" si="903"/>
        <v>60.29</v>
      </c>
      <c r="F1034" s="53">
        <f t="shared" si="903"/>
        <v>69.569999999999993</v>
      </c>
      <c r="G1034" s="53">
        <f t="shared" si="903"/>
        <v>102.3</v>
      </c>
      <c r="H1034" s="53">
        <f t="shared" si="903"/>
        <v>130.01000000000002</v>
      </c>
      <c r="I1034" s="53">
        <f t="shared" si="903"/>
        <v>217.47</v>
      </c>
      <c r="J1034" s="53">
        <f t="shared" si="903"/>
        <v>284.79000000000002</v>
      </c>
      <c r="K1034" s="53">
        <f t="shared" si="903"/>
        <v>284.79000000000002</v>
      </c>
      <c r="L1034" s="53">
        <f t="shared" si="903"/>
        <v>362.45</v>
      </c>
      <c r="M1034" s="53">
        <f t="shared" si="903"/>
        <v>440.12</v>
      </c>
      <c r="N1034" s="53">
        <f t="shared" si="903"/>
        <v>517.79</v>
      </c>
      <c r="O1034" s="53">
        <f t="shared" si="903"/>
        <v>310.67</v>
      </c>
      <c r="P1034" s="53">
        <f t="shared" si="903"/>
        <v>721.95</v>
      </c>
      <c r="Q1034" s="53">
        <f t="shared" si="903"/>
        <v>0</v>
      </c>
      <c r="R1034" s="53">
        <f t="shared" si="903"/>
        <v>0</v>
      </c>
      <c r="S1034" s="53">
        <f t="shared" si="903"/>
        <v>0</v>
      </c>
    </row>
    <row r="1035" spans="1:30" outlineLevel="1" x14ac:dyDescent="0.2">
      <c r="A1035" s="306"/>
      <c r="B1035" s="30" t="str">
        <f>B$1017</f>
        <v>     Number of Equity Shares Paid Up</v>
      </c>
      <c r="C1035" s="316">
        <f t="shared" ref="C1035:S1035" si="904">C$1017</f>
        <v>4.6774537</v>
      </c>
      <c r="D1035" s="316">
        <f t="shared" si="904"/>
        <v>9.3048477999999992</v>
      </c>
      <c r="E1035" s="316">
        <f t="shared" si="904"/>
        <v>9.2755677999999993</v>
      </c>
      <c r="F1035" s="316">
        <f t="shared" si="904"/>
        <v>18.551135599999999</v>
      </c>
      <c r="G1035" s="316">
        <f t="shared" si="904"/>
        <v>18.573163699999998</v>
      </c>
      <c r="H1035" s="316">
        <f t="shared" si="904"/>
        <v>19.340212000000001</v>
      </c>
      <c r="I1035" s="316">
        <f t="shared" si="904"/>
        <v>20.711639099999999</v>
      </c>
      <c r="J1035" s="316">
        <f t="shared" si="904"/>
        <v>20.711639099999999</v>
      </c>
      <c r="K1035" s="316">
        <f t="shared" si="904"/>
        <v>20.711639099999999</v>
      </c>
      <c r="L1035" s="316">
        <f t="shared" si="904"/>
        <v>103.5581955</v>
      </c>
      <c r="M1035" s="316">
        <f t="shared" si="904"/>
        <v>103.5581955</v>
      </c>
      <c r="N1035" s="316">
        <f t="shared" si="904"/>
        <v>103.5581955</v>
      </c>
      <c r="O1035" s="316">
        <f t="shared" si="904"/>
        <v>207.11639099999999</v>
      </c>
      <c r="P1035" s="316">
        <f t="shared" si="904"/>
        <v>207.11639099999999</v>
      </c>
      <c r="Q1035" s="316">
        <f t="shared" si="904"/>
        <v>240.66051179999999</v>
      </c>
      <c r="R1035" s="316">
        <f t="shared" si="904"/>
        <v>239.92608150000001</v>
      </c>
      <c r="S1035" s="316">
        <f t="shared" si="904"/>
        <v>239.93231800000001</v>
      </c>
    </row>
    <row r="1036" spans="1:30" outlineLevel="1" x14ac:dyDescent="0.2">
      <c r="A1036" s="306"/>
      <c r="B1036" s="46" t="s">
        <v>736</v>
      </c>
      <c r="C1036" s="37">
        <f>C1034/C1035</f>
        <v>5.0005839715741072</v>
      </c>
      <c r="D1036" s="37">
        <f t="shared" ref="D1036:S1036" si="905">D1034/D1035</f>
        <v>4.9995444310222901</v>
      </c>
      <c r="E1036" s="37">
        <f t="shared" si="905"/>
        <v>6.4998716305000759</v>
      </c>
      <c r="F1036" s="37">
        <f t="shared" si="905"/>
        <v>3.750174733238433</v>
      </c>
      <c r="G1036" s="37">
        <f t="shared" si="905"/>
        <v>5.5079469309797773</v>
      </c>
      <c r="H1036" s="37">
        <f t="shared" si="905"/>
        <v>6.7222634374431891</v>
      </c>
      <c r="I1036" s="37">
        <f t="shared" si="905"/>
        <v>10.499893270156489</v>
      </c>
      <c r="J1036" s="37">
        <f t="shared" si="905"/>
        <v>13.750239593543325</v>
      </c>
      <c r="K1036" s="37">
        <f t="shared" si="905"/>
        <v>13.750239593543325</v>
      </c>
      <c r="L1036" s="37">
        <f t="shared" si="905"/>
        <v>3.4999644233854963</v>
      </c>
      <c r="M1036" s="37">
        <f t="shared" si="905"/>
        <v>4.2499774921242235</v>
      </c>
      <c r="N1036" s="37">
        <f t="shared" si="905"/>
        <v>4.9999905608629494</v>
      </c>
      <c r="O1036" s="37">
        <f t="shared" si="905"/>
        <v>1.499977855446506</v>
      </c>
      <c r="P1036" s="37">
        <f t="shared" si="905"/>
        <v>3.485721224255979</v>
      </c>
      <c r="Q1036" s="37">
        <f t="shared" si="905"/>
        <v>0</v>
      </c>
      <c r="R1036" s="37">
        <f t="shared" si="905"/>
        <v>0</v>
      </c>
      <c r="S1036" s="37">
        <f t="shared" si="905"/>
        <v>0</v>
      </c>
      <c r="Y1036" s="413">
        <f>AVERAGE(D1036:S1036)</f>
        <v>5.2009878235313787</v>
      </c>
      <c r="Z1036" s="413">
        <f>MEDIAN(D1036:S1036)</f>
        <v>4.6247609615732568</v>
      </c>
      <c r="AA1036" s="413">
        <f>STDEV(D1036:S1036)</f>
        <v>4.3368774454344319</v>
      </c>
      <c r="AB1036" s="413">
        <f>AA1036/Y1036</f>
        <v>0.83385648891786268</v>
      </c>
      <c r="AC1036" s="413">
        <f>MAX(D1036:S1036)</f>
        <v>13.750239593543325</v>
      </c>
      <c r="AD1036" s="413">
        <f>MIN(D1036:S1036)</f>
        <v>0</v>
      </c>
    </row>
    <row r="1037" spans="1:30" outlineLevel="1" x14ac:dyDescent="0.2">
      <c r="A1037" s="306"/>
      <c r="B1037" s="46" t="s">
        <v>954</v>
      </c>
      <c r="C1037" s="37"/>
      <c r="D1037" s="34">
        <f>D1036/C1036-1</f>
        <v>-2.0788383071379535E-4</v>
      </c>
      <c r="E1037" s="34">
        <f t="shared" ref="E1037" si="906">E1036/D1036-1</f>
        <v>0.30009278248798443</v>
      </c>
      <c r="F1037" s="34">
        <f t="shared" ref="F1037" si="907">F1036/E1036-1</f>
        <v>-0.42303864654171508</v>
      </c>
      <c r="G1037" s="34">
        <f t="shared" ref="G1037" si="908">G1036/F1036-1</f>
        <v>0.4687174125946485</v>
      </c>
      <c r="H1037" s="34">
        <f t="shared" ref="H1037" si="909">H1036/G1036-1</f>
        <v>0.2204662684081824</v>
      </c>
      <c r="I1037" s="34">
        <f t="shared" ref="I1037" si="910">I1036/H1036-1</f>
        <v>0.56195801724636385</v>
      </c>
      <c r="J1037" s="34">
        <f t="shared" ref="J1037" si="911">J1036/I1036-1</f>
        <v>0.30955993930197279</v>
      </c>
      <c r="K1037" s="34">
        <f t="shared" ref="K1037" si="912">K1036/J1036-1</f>
        <v>0</v>
      </c>
      <c r="L1037" s="34">
        <f t="shared" ref="L1037" si="913">L1036/K1036-1</f>
        <v>-0.74546156817303988</v>
      </c>
      <c r="M1037" s="34">
        <f t="shared" ref="M1037" si="914">M1036/L1036-1</f>
        <v>0.21429162643123201</v>
      </c>
      <c r="N1037" s="34">
        <f t="shared" ref="N1037" si="915">N1036/M1036-1</f>
        <v>0.1764745978369533</v>
      </c>
      <c r="O1037" s="34">
        <f t="shared" ref="O1037" si="916">O1036/N1036-1</f>
        <v>-0.70000386256976765</v>
      </c>
      <c r="P1037" s="34">
        <f t="shared" ref="P1037" si="917">P1036/O1036-1</f>
        <v>1.3238484565616249</v>
      </c>
      <c r="Q1037" s="34">
        <f t="shared" ref="Q1037" si="918">Q1036/P1036-1</f>
        <v>-1</v>
      </c>
      <c r="R1037" s="34" t="e">
        <f t="shared" ref="R1037" si="919">R1036/Q1036-1</f>
        <v>#DIV/0!</v>
      </c>
      <c r="S1037" s="34" t="e">
        <f t="shared" ref="S1037" si="920">S1036/R1036-1</f>
        <v>#DIV/0!</v>
      </c>
      <c r="Y1037" s="43" t="e">
        <f>AVERAGE(D1037:S1037)</f>
        <v>#DIV/0!</v>
      </c>
      <c r="Z1037" s="43" t="e">
        <f>MEDIAN(D1037:S1037)</f>
        <v>#DIV/0!</v>
      </c>
      <c r="AA1037" s="43" t="e">
        <f>STDEV(D1037:S1037)</f>
        <v>#DIV/0!</v>
      </c>
      <c r="AB1037" s="413" t="e">
        <f>AA1037/Y1037</f>
        <v>#DIV/0!</v>
      </c>
      <c r="AC1037" s="43" t="e">
        <f>MAX(D1037:S1037)</f>
        <v>#DIV/0!</v>
      </c>
      <c r="AD1037" s="43" t="e">
        <f>MIN(D1037:S1037)</f>
        <v>#DIV/0!</v>
      </c>
    </row>
    <row r="1038" spans="1:30" outlineLevel="1" x14ac:dyDescent="0.2">
      <c r="A1038" s="88"/>
      <c r="B1038" s="46"/>
      <c r="C1038" s="37"/>
      <c r="D1038" s="37"/>
      <c r="E1038" s="37"/>
      <c r="F1038" s="37"/>
      <c r="G1038" s="37"/>
      <c r="H1038" s="37"/>
      <c r="I1038" s="37"/>
      <c r="J1038" s="37"/>
      <c r="K1038" s="37"/>
      <c r="L1038" s="37"/>
      <c r="M1038" s="37"/>
      <c r="N1038" s="37"/>
      <c r="O1038" s="37"/>
      <c r="P1038" s="37"/>
      <c r="Q1038" s="37"/>
      <c r="R1038" s="37"/>
      <c r="S1038" s="37"/>
    </row>
    <row r="1039" spans="1:30" outlineLevel="1" x14ac:dyDescent="0.2">
      <c r="A1039" s="48" t="s">
        <v>953</v>
      </c>
      <c r="B1039" s="48"/>
      <c r="C1039" s="48"/>
      <c r="D1039" s="48"/>
      <c r="E1039" s="48"/>
      <c r="F1039" s="48"/>
      <c r="G1039" s="48"/>
      <c r="H1039" s="48"/>
      <c r="I1039" s="48"/>
      <c r="J1039" s="48"/>
      <c r="K1039" s="48"/>
      <c r="L1039" s="48"/>
      <c r="M1039" s="48"/>
      <c r="N1039" s="48"/>
      <c r="O1039" s="48"/>
      <c r="P1039" s="48"/>
      <c r="Q1039" s="48"/>
      <c r="R1039" s="48"/>
      <c r="S1039" s="48"/>
    </row>
    <row r="1040" spans="1:30" outlineLevel="1" x14ac:dyDescent="0.2">
      <c r="A1040" s="88"/>
      <c r="B1040" s="47" t="str">
        <f t="shared" ref="B1040:S1040" si="921">B381</f>
        <v>Total Capital Employed ex cash and invt</v>
      </c>
      <c r="C1040" s="79">
        <f t="shared" si="921"/>
        <v>437.41</v>
      </c>
      <c r="D1040" s="79">
        <f t="shared" si="921"/>
        <v>545.29999999999995</v>
      </c>
      <c r="E1040" s="79">
        <f t="shared" si="921"/>
        <v>537.14000000000021</v>
      </c>
      <c r="F1040" s="79">
        <f t="shared" si="921"/>
        <v>1044.8300000000004</v>
      </c>
      <c r="G1040" s="79">
        <f t="shared" si="921"/>
        <v>1200.3200000000002</v>
      </c>
      <c r="H1040" s="79">
        <f t="shared" si="921"/>
        <v>1257.4699999999998</v>
      </c>
      <c r="I1040" s="79">
        <f t="shared" si="921"/>
        <v>1394.1500000000005</v>
      </c>
      <c r="J1040" s="79">
        <f t="shared" si="921"/>
        <v>1214.96</v>
      </c>
      <c r="K1040" s="79">
        <f t="shared" si="921"/>
        <v>1606.9099999999989</v>
      </c>
      <c r="L1040" s="79">
        <f t="shared" si="921"/>
        <v>1878.7299999999996</v>
      </c>
      <c r="M1040" s="79">
        <f t="shared" si="921"/>
        <v>2152.9300000000003</v>
      </c>
      <c r="N1040" s="79">
        <f t="shared" si="921"/>
        <v>3083.3500000000004</v>
      </c>
      <c r="O1040" s="79">
        <f t="shared" si="921"/>
        <v>2659.6800000000003</v>
      </c>
      <c r="P1040" s="79">
        <f t="shared" si="921"/>
        <v>3304.3300000000017</v>
      </c>
      <c r="Q1040" s="79">
        <f t="shared" si="921"/>
        <v>5178.739999999998</v>
      </c>
      <c r="R1040" s="79">
        <f t="shared" si="921"/>
        <v>7555.5000000000036</v>
      </c>
      <c r="S1040" s="79">
        <f t="shared" si="921"/>
        <v>8143.5800000000017</v>
      </c>
    </row>
    <row r="1041" spans="1:30" outlineLevel="1" x14ac:dyDescent="0.2">
      <c r="A1041" s="88"/>
      <c r="B1041" s="30" t="str">
        <f>B$1017</f>
        <v>     Number of Equity Shares Paid Up</v>
      </c>
      <c r="C1041" s="316">
        <f t="shared" ref="C1041:S1041" si="922">C$1017</f>
        <v>4.6774537</v>
      </c>
      <c r="D1041" s="316">
        <f t="shared" si="922"/>
        <v>9.3048477999999992</v>
      </c>
      <c r="E1041" s="316">
        <f t="shared" si="922"/>
        <v>9.2755677999999993</v>
      </c>
      <c r="F1041" s="316">
        <f t="shared" si="922"/>
        <v>18.551135599999999</v>
      </c>
      <c r="G1041" s="316">
        <f t="shared" si="922"/>
        <v>18.573163699999998</v>
      </c>
      <c r="H1041" s="316">
        <f t="shared" si="922"/>
        <v>19.340212000000001</v>
      </c>
      <c r="I1041" s="316">
        <f t="shared" si="922"/>
        <v>20.711639099999999</v>
      </c>
      <c r="J1041" s="316">
        <f t="shared" si="922"/>
        <v>20.711639099999999</v>
      </c>
      <c r="K1041" s="316">
        <f t="shared" si="922"/>
        <v>20.711639099999999</v>
      </c>
      <c r="L1041" s="316">
        <f t="shared" si="922"/>
        <v>103.5581955</v>
      </c>
      <c r="M1041" s="316">
        <f t="shared" si="922"/>
        <v>103.5581955</v>
      </c>
      <c r="N1041" s="316">
        <f t="shared" si="922"/>
        <v>103.5581955</v>
      </c>
      <c r="O1041" s="316">
        <f t="shared" si="922"/>
        <v>207.11639099999999</v>
      </c>
      <c r="P1041" s="316">
        <f t="shared" si="922"/>
        <v>207.11639099999999</v>
      </c>
      <c r="Q1041" s="316">
        <f t="shared" si="922"/>
        <v>240.66051179999999</v>
      </c>
      <c r="R1041" s="316">
        <f t="shared" si="922"/>
        <v>239.92608150000001</v>
      </c>
      <c r="S1041" s="316">
        <f t="shared" si="922"/>
        <v>239.93231800000001</v>
      </c>
    </row>
    <row r="1042" spans="1:30" outlineLevel="1" x14ac:dyDescent="0.2">
      <c r="A1042" s="88"/>
      <c r="B1042" s="46" t="s">
        <v>736</v>
      </c>
      <c r="C1042" s="37">
        <f>C1040/C1041</f>
        <v>93.514554724507491</v>
      </c>
      <c r="D1042" s="37">
        <f t="shared" ref="D1042" si="923">D1040/D1041</f>
        <v>58.603860237241065</v>
      </c>
      <c r="E1042" s="37">
        <f t="shared" ref="E1042" si="924">E1040/E1041</f>
        <v>57.90912336385491</v>
      </c>
      <c r="F1042" s="37">
        <f t="shared" ref="F1042" si="925">F1040/F1041</f>
        <v>56.321619470023194</v>
      </c>
      <c r="G1042" s="37">
        <f t="shared" ref="G1042" si="926">G1040/G1041</f>
        <v>64.626577323496065</v>
      </c>
      <c r="H1042" s="37">
        <f t="shared" ref="H1042" si="927">H1040/H1041</f>
        <v>65.018418619196098</v>
      </c>
      <c r="I1042" s="37">
        <f t="shared" ref="I1042" si="928">I1040/I1041</f>
        <v>67.312393445480637</v>
      </c>
      <c r="J1042" s="37">
        <f t="shared" ref="J1042" si="929">J1040/J1041</f>
        <v>58.660736319995074</v>
      </c>
      <c r="K1042" s="37">
        <f t="shared" ref="K1042" si="930">K1040/K1041</f>
        <v>77.584878349874245</v>
      </c>
      <c r="L1042" s="37">
        <f t="shared" ref="L1042" si="931">L1040/L1041</f>
        <v>18.141780000405664</v>
      </c>
      <c r="M1042" s="37">
        <f t="shared" ref="M1042" si="932">M1040/M1041</f>
        <v>20.789566577567491</v>
      </c>
      <c r="N1042" s="37">
        <f t="shared" ref="N1042" si="933">N1040/N1041</f>
        <v>29.774080024405219</v>
      </c>
      <c r="O1042" s="37">
        <f t="shared" ref="O1042" si="934">O1040/O1041</f>
        <v>12.841475207049163</v>
      </c>
      <c r="P1042" s="37">
        <f t="shared" ref="P1042" si="935">P1040/P1041</f>
        <v>15.953976332080844</v>
      </c>
      <c r="Q1042" s="37">
        <f t="shared" ref="Q1042" si="936">Q1040/Q1041</f>
        <v>21.518860577774262</v>
      </c>
      <c r="R1042" s="37">
        <f t="shared" ref="R1042" si="937">R1040/R1041</f>
        <v>31.49094901547835</v>
      </c>
      <c r="S1042" s="37">
        <f t="shared" ref="S1042" si="938">S1040/S1041</f>
        <v>33.94115502189247</v>
      </c>
      <c r="Y1042" s="413">
        <f>AVERAGE(D1042:S1042)</f>
        <v>43.155590617863417</v>
      </c>
      <c r="Z1042" s="413">
        <f>MEDIAN(D1042:S1042)</f>
        <v>45.131387245957832</v>
      </c>
      <c r="AA1042" s="413">
        <f>STDEV(D1042:S1042)</f>
        <v>21.955969396560118</v>
      </c>
      <c r="AB1042" s="413">
        <f>AA1042/Y1042</f>
        <v>0.50876303816525392</v>
      </c>
      <c r="AC1042" s="413">
        <f>MAX(D1042:S1042)</f>
        <v>77.584878349874245</v>
      </c>
      <c r="AD1042" s="413">
        <f>MIN(D1042:S1042)</f>
        <v>12.841475207049163</v>
      </c>
    </row>
    <row r="1043" spans="1:30" outlineLevel="1" x14ac:dyDescent="0.2">
      <c r="A1043" s="306"/>
      <c r="B1043" s="46" t="s">
        <v>954</v>
      </c>
      <c r="C1043" s="37"/>
      <c r="D1043" s="34">
        <f>D1042/C1042-1</f>
        <v>-0.37331829884784051</v>
      </c>
      <c r="E1043" s="34">
        <f t="shared" ref="E1043" si="939">E1042/D1042-1</f>
        <v>-1.1854797117010873E-2</v>
      </c>
      <c r="F1043" s="34">
        <f t="shared" ref="F1043" si="940">F1042/E1042-1</f>
        <v>-2.7413709647391871E-2</v>
      </c>
      <c r="G1043" s="34">
        <f t="shared" ref="G1043" si="941">G1042/F1042-1</f>
        <v>0.14745594909416848</v>
      </c>
      <c r="H1043" s="34">
        <f t="shared" ref="H1043" si="942">H1042/G1042-1</f>
        <v>6.0631602651433081E-3</v>
      </c>
      <c r="I1043" s="34">
        <f t="shared" ref="I1043" si="943">I1042/H1042-1</f>
        <v>3.5281922799753618E-2</v>
      </c>
      <c r="J1043" s="34">
        <f t="shared" ref="J1043" si="944">J1042/I1042-1</f>
        <v>-0.12852992863034851</v>
      </c>
      <c r="K1043" s="34">
        <f t="shared" ref="K1043" si="945">K1042/J1042-1</f>
        <v>0.32260321327451003</v>
      </c>
      <c r="L1043" s="34">
        <f t="shared" ref="L1043" si="946">L1042/K1042-1</f>
        <v>-0.76616860931850561</v>
      </c>
      <c r="M1043" s="34">
        <f t="shared" ref="M1043" si="947">M1042/L1042-1</f>
        <v>0.14594965748138389</v>
      </c>
      <c r="N1043" s="34">
        <f t="shared" ref="N1043" si="948">N1042/M1042-1</f>
        <v>0.43216453855907999</v>
      </c>
      <c r="O1043" s="34">
        <f t="shared" ref="O1043" si="949">O1042/N1042-1</f>
        <v>-0.56870287187636825</v>
      </c>
      <c r="P1043" s="34">
        <f t="shared" ref="P1043" si="950">P1042/O1042-1</f>
        <v>0.24237878240991462</v>
      </c>
      <c r="Q1043" s="34">
        <f t="shared" ref="Q1043" si="951">Q1042/P1042-1</f>
        <v>0.34880860607166286</v>
      </c>
      <c r="R1043" s="34">
        <f t="shared" ref="R1043" si="952">R1042/Q1042-1</f>
        <v>0.4634115454980805</v>
      </c>
      <c r="S1043" s="34">
        <f t="shared" ref="S1043" si="953">S1042/R1042-1</f>
        <v>7.7806674076726035E-2</v>
      </c>
      <c r="Y1043" s="43">
        <f>AVERAGE(D1043:S1043)</f>
        <v>2.1620989630809856E-2</v>
      </c>
      <c r="Z1043" s="43">
        <f>MEDIAN(D1043:S1043)</f>
        <v>5.6544298438239826E-2</v>
      </c>
      <c r="AA1043" s="43">
        <f>STDEV(D1043:S1043)</f>
        <v>0.34603666238337166</v>
      </c>
      <c r="AB1043" s="413">
        <f>AA1043/Y1043</f>
        <v>16.004663444742153</v>
      </c>
      <c r="AC1043" s="43">
        <f>MAX(D1043:S1043)</f>
        <v>0.4634115454980805</v>
      </c>
      <c r="AD1043" s="43">
        <f>MIN(D1043:S1043)</f>
        <v>-0.76616860931850561</v>
      </c>
    </row>
    <row r="1044" spans="1:30" outlineLevel="1" x14ac:dyDescent="0.2">
      <c r="A1044" s="88"/>
      <c r="B1044" s="46"/>
      <c r="C1044" s="37"/>
      <c r="D1044" s="37"/>
      <c r="E1044" s="37"/>
      <c r="F1044" s="37"/>
      <c r="G1044" s="37"/>
      <c r="H1044" s="37"/>
      <c r="I1044" s="37"/>
      <c r="J1044" s="37"/>
      <c r="K1044" s="37"/>
      <c r="L1044" s="37"/>
      <c r="M1044" s="37"/>
      <c r="N1044" s="37"/>
      <c r="O1044" s="37"/>
      <c r="P1044" s="37"/>
      <c r="Q1044" s="37"/>
      <c r="R1044" s="37"/>
      <c r="S1044" s="37"/>
    </row>
    <row r="1045" spans="1:30" outlineLevel="1" x14ac:dyDescent="0.2">
      <c r="A1045" s="48" t="s">
        <v>953</v>
      </c>
      <c r="B1045" s="48"/>
      <c r="C1045" s="48"/>
      <c r="D1045" s="48"/>
      <c r="E1045" s="48"/>
      <c r="F1045" s="48"/>
      <c r="G1045" s="48"/>
      <c r="H1045" s="48"/>
      <c r="I1045" s="48"/>
      <c r="J1045" s="48"/>
      <c r="K1045" s="48"/>
      <c r="L1045" s="48"/>
      <c r="M1045" s="48"/>
      <c r="N1045" s="48"/>
      <c r="O1045" s="48"/>
      <c r="P1045" s="48"/>
      <c r="Q1045" s="48"/>
      <c r="R1045" s="48"/>
      <c r="S1045" s="48"/>
    </row>
    <row r="1046" spans="1:30" outlineLevel="1" x14ac:dyDescent="0.2">
      <c r="A1046" s="88"/>
      <c r="B1046" s="54" t="str">
        <f t="shared" ref="B1046:S1046" si="954">B380</f>
        <v>Total Capital Employed</v>
      </c>
      <c r="C1046" s="79">
        <f t="shared" si="954"/>
        <v>544.72</v>
      </c>
      <c r="D1046" s="79">
        <f t="shared" si="954"/>
        <v>709.59</v>
      </c>
      <c r="E1046" s="79">
        <f t="shared" si="954"/>
        <v>1171.8200000000002</v>
      </c>
      <c r="F1046" s="79">
        <f t="shared" si="954"/>
        <v>2920.1000000000004</v>
      </c>
      <c r="G1046" s="79">
        <f t="shared" si="954"/>
        <v>3210.92</v>
      </c>
      <c r="H1046" s="79">
        <f t="shared" si="954"/>
        <v>3517.64</v>
      </c>
      <c r="I1046" s="79">
        <f t="shared" si="954"/>
        <v>4310.1400000000003</v>
      </c>
      <c r="J1046" s="79">
        <f t="shared" si="954"/>
        <v>5175.0200000000004</v>
      </c>
      <c r="K1046" s="79">
        <f t="shared" si="954"/>
        <v>5747.4699999999993</v>
      </c>
      <c r="L1046" s="79">
        <f t="shared" si="954"/>
        <v>6731.0599999999995</v>
      </c>
      <c r="M1046" s="79">
        <f t="shared" si="954"/>
        <v>7918.42</v>
      </c>
      <c r="N1046" s="79">
        <f t="shared" si="954"/>
        <v>7832.01</v>
      </c>
      <c r="O1046" s="79">
        <f t="shared" si="954"/>
        <v>9816.89</v>
      </c>
      <c r="P1046" s="79">
        <f t="shared" si="954"/>
        <v>29596.95</v>
      </c>
      <c r="Q1046" s="79">
        <f t="shared" si="954"/>
        <v>27719.54</v>
      </c>
      <c r="R1046" s="79">
        <f t="shared" si="954"/>
        <v>27059.08</v>
      </c>
      <c r="S1046" s="79">
        <f t="shared" si="954"/>
        <v>26654.11</v>
      </c>
    </row>
    <row r="1047" spans="1:30" outlineLevel="1" x14ac:dyDescent="0.2">
      <c r="A1047" s="88"/>
      <c r="B1047" s="30" t="str">
        <f>B$1017</f>
        <v>     Number of Equity Shares Paid Up</v>
      </c>
      <c r="C1047" s="316">
        <f t="shared" ref="C1047:S1047" si="955">C$1017</f>
        <v>4.6774537</v>
      </c>
      <c r="D1047" s="316">
        <f t="shared" si="955"/>
        <v>9.3048477999999992</v>
      </c>
      <c r="E1047" s="316">
        <f t="shared" si="955"/>
        <v>9.2755677999999993</v>
      </c>
      <c r="F1047" s="316">
        <f t="shared" si="955"/>
        <v>18.551135599999999</v>
      </c>
      <c r="G1047" s="316">
        <f t="shared" si="955"/>
        <v>18.573163699999998</v>
      </c>
      <c r="H1047" s="316">
        <f t="shared" si="955"/>
        <v>19.340212000000001</v>
      </c>
      <c r="I1047" s="316">
        <f t="shared" si="955"/>
        <v>20.711639099999999</v>
      </c>
      <c r="J1047" s="316">
        <f t="shared" si="955"/>
        <v>20.711639099999999</v>
      </c>
      <c r="K1047" s="316">
        <f t="shared" si="955"/>
        <v>20.711639099999999</v>
      </c>
      <c r="L1047" s="316">
        <f t="shared" si="955"/>
        <v>103.5581955</v>
      </c>
      <c r="M1047" s="316">
        <f t="shared" si="955"/>
        <v>103.5581955</v>
      </c>
      <c r="N1047" s="316">
        <f t="shared" si="955"/>
        <v>103.5581955</v>
      </c>
      <c r="O1047" s="316">
        <f t="shared" si="955"/>
        <v>207.11639099999999</v>
      </c>
      <c r="P1047" s="316">
        <f t="shared" si="955"/>
        <v>207.11639099999999</v>
      </c>
      <c r="Q1047" s="316">
        <f t="shared" si="955"/>
        <v>240.66051179999999</v>
      </c>
      <c r="R1047" s="316">
        <f t="shared" si="955"/>
        <v>239.92608150000001</v>
      </c>
      <c r="S1047" s="316">
        <f t="shared" si="955"/>
        <v>239.93231800000001</v>
      </c>
    </row>
    <row r="1048" spans="1:30" outlineLevel="1" x14ac:dyDescent="0.2">
      <c r="A1048" s="88"/>
      <c r="B1048" s="46" t="s">
        <v>736</v>
      </c>
      <c r="C1048" s="37">
        <f>C1046/C1047</f>
        <v>116.45652419819784</v>
      </c>
      <c r="D1048" s="37">
        <f t="shared" ref="D1048" si="956">D1046/D1047</f>
        <v>76.260247910771852</v>
      </c>
      <c r="E1048" s="37">
        <f t="shared" ref="E1048" si="957">E1046/E1047</f>
        <v>126.33404501662963</v>
      </c>
      <c r="F1048" s="37">
        <f t="shared" ref="F1048" si="958">F1046/F1047</f>
        <v>157.40815349330964</v>
      </c>
      <c r="G1048" s="37">
        <f t="shared" ref="G1048" si="959">G1046/G1047</f>
        <v>172.87954017225402</v>
      </c>
      <c r="H1048" s="37">
        <f t="shared" ref="H1048" si="960">H1046/H1047</f>
        <v>181.88218412497235</v>
      </c>
      <c r="I1048" s="37">
        <f t="shared" ref="I1048" si="961">I1046/I1047</f>
        <v>208.1023128681303</v>
      </c>
      <c r="J1048" s="37">
        <f t="shared" ref="J1048" si="962">J1046/J1047</f>
        <v>249.86047579401867</v>
      </c>
      <c r="K1048" s="37">
        <f t="shared" ref="K1048" si="963">K1046/K1047</f>
        <v>277.49952440992462</v>
      </c>
      <c r="L1048" s="37">
        <f t="shared" ref="L1048" si="964">L1046/L1047</f>
        <v>64.997849445918547</v>
      </c>
      <c r="M1048" s="37">
        <f t="shared" ref="M1048" si="965">M1046/M1047</f>
        <v>76.463479899087275</v>
      </c>
      <c r="N1048" s="37">
        <f t="shared" ref="N1048" si="966">N1046/N1047</f>
        <v>75.629069840252285</v>
      </c>
      <c r="O1048" s="37">
        <f t="shared" ref="O1048" si="967">O1046/O1047</f>
        <v>47.397938678836866</v>
      </c>
      <c r="P1048" s="37">
        <f t="shared" ref="P1048" si="968">P1046/P1047</f>
        <v>142.90008558521089</v>
      </c>
      <c r="Q1048" s="37">
        <f t="shared" ref="Q1048" si="969">Q1046/Q1047</f>
        <v>115.18108971294892</v>
      </c>
      <c r="R1048" s="37">
        <f t="shared" ref="R1048" si="970">R1046/R1047</f>
        <v>112.7809024797498</v>
      </c>
      <c r="S1048" s="37">
        <f t="shared" ref="S1048" si="971">S1046/S1047</f>
        <v>111.09012000625943</v>
      </c>
      <c r="Y1048" s="413">
        <f>AVERAGE(D1048:S1048)</f>
        <v>137.29168871489222</v>
      </c>
      <c r="Z1048" s="413">
        <f>MEDIAN(D1048:S1048)</f>
        <v>120.75756736478928</v>
      </c>
      <c r="AA1048" s="413">
        <f>STDEV(D1048:S1048)</f>
        <v>67.06502736477232</v>
      </c>
      <c r="AB1048" s="413">
        <f>AA1048/Y1048</f>
        <v>0.48848570508913614</v>
      </c>
      <c r="AC1048" s="413">
        <f>MAX(D1048:S1048)</f>
        <v>277.49952440992462</v>
      </c>
      <c r="AD1048" s="413">
        <f>MIN(D1048:S1048)</f>
        <v>47.397938678836866</v>
      </c>
    </row>
    <row r="1049" spans="1:30" outlineLevel="1" x14ac:dyDescent="0.2">
      <c r="A1049" s="306"/>
      <c r="B1049" s="46" t="s">
        <v>954</v>
      </c>
      <c r="C1049" s="37"/>
      <c r="D1049" s="34">
        <f>D1048/C1048-1</f>
        <v>-0.34516122273249183</v>
      </c>
      <c r="E1049" s="34">
        <f t="shared" ref="E1049" si="972">E1048/D1048-1</f>
        <v>0.65661728721950285</v>
      </c>
      <c r="F1049" s="34">
        <f t="shared" ref="F1049" si="973">F1048/E1048-1</f>
        <v>0.24596781075591823</v>
      </c>
      <c r="G1049" s="34">
        <f t="shared" ref="G1049" si="974">G1048/F1048-1</f>
        <v>9.8288343618756491E-2</v>
      </c>
      <c r="H1049" s="34">
        <f t="shared" ref="H1049" si="975">H1048/G1048-1</f>
        <v>5.2074663917709652E-2</v>
      </c>
      <c r="I1049" s="34">
        <f t="shared" ref="I1049" si="976">I1048/H1048-1</f>
        <v>0.14415996195175418</v>
      </c>
      <c r="J1049" s="34">
        <f t="shared" ref="J1049" si="977">J1048/I1048-1</f>
        <v>0.20066169544376744</v>
      </c>
      <c r="K1049" s="34">
        <f t="shared" ref="K1049" si="978">K1048/J1048-1</f>
        <v>0.11061792997901421</v>
      </c>
      <c r="L1049" s="34">
        <f t="shared" ref="L1049" si="979">L1048/K1048-1</f>
        <v>-0.76577311408324011</v>
      </c>
      <c r="M1049" s="34">
        <f t="shared" ref="M1049" si="980">M1048/L1048-1</f>
        <v>0.17640015094205075</v>
      </c>
      <c r="N1049" s="34">
        <f t="shared" ref="N1049" si="981">N1048/M1048-1</f>
        <v>-1.0912530530080566E-2</v>
      </c>
      <c r="O1049" s="34">
        <f t="shared" ref="O1049" si="982">O1048/N1048-1</f>
        <v>-0.37328412502026942</v>
      </c>
      <c r="P1049" s="34">
        <f t="shared" ref="P1049" si="983">P1048/O1048-1</f>
        <v>2.0149008494543592</v>
      </c>
      <c r="Q1049" s="34">
        <f t="shared" ref="Q1049" si="984">Q1048/P1048-1</f>
        <v>-0.1939746624975478</v>
      </c>
      <c r="R1049" s="34">
        <f t="shared" ref="R1049" si="985">R1048/Q1048-1</f>
        <v>-2.0838379278931951E-2</v>
      </c>
      <c r="S1049" s="34">
        <f t="shared" ref="S1049" si="986">S1048/R1048-1</f>
        <v>-1.4991744491439585E-2</v>
      </c>
      <c r="Y1049" s="43">
        <f>AVERAGE(D1049:S1049)</f>
        <v>0.12342205716555199</v>
      </c>
      <c r="Z1049" s="43">
        <f>MEDIAN(D1049:S1049)</f>
        <v>7.5181503768233071E-2</v>
      </c>
      <c r="AA1049" s="43">
        <f>STDEV(D1049:S1049)</f>
        <v>0.59485610162757652</v>
      </c>
      <c r="AB1049" s="413">
        <f>AA1049/Y1049</f>
        <v>4.8196903802184012</v>
      </c>
      <c r="AC1049" s="43">
        <f>MAX(D1049:S1049)</f>
        <v>2.0149008494543592</v>
      </c>
      <c r="AD1049" s="43">
        <f>MIN(D1049:S1049)</f>
        <v>-0.76577311408324011</v>
      </c>
    </row>
    <row r="1050" spans="1:30" outlineLevel="1" x14ac:dyDescent="0.2">
      <c r="A1050" s="88"/>
      <c r="B1050" s="46"/>
      <c r="C1050" s="37"/>
      <c r="D1050" s="37"/>
      <c r="E1050" s="37"/>
      <c r="F1050" s="37"/>
      <c r="G1050" s="37"/>
      <c r="H1050" s="37"/>
      <c r="I1050" s="37"/>
      <c r="J1050" s="37"/>
      <c r="K1050" s="37"/>
      <c r="L1050" s="37"/>
      <c r="M1050" s="37"/>
      <c r="N1050" s="37"/>
      <c r="O1050" s="37"/>
      <c r="P1050" s="37"/>
      <c r="Q1050" s="37"/>
      <c r="R1050" s="37"/>
      <c r="S1050" s="37"/>
    </row>
    <row r="1051" spans="1:30" outlineLevel="1" x14ac:dyDescent="0.2">
      <c r="A1051" s="48" t="s">
        <v>1863</v>
      </c>
      <c r="B1051" s="48"/>
      <c r="C1051" s="48"/>
      <c r="D1051" s="48"/>
      <c r="E1051" s="48"/>
      <c r="F1051" s="48"/>
      <c r="G1051" s="48"/>
      <c r="H1051" s="48"/>
      <c r="I1051" s="48"/>
      <c r="J1051" s="48"/>
      <c r="K1051" s="48"/>
      <c r="L1051" s="48"/>
      <c r="M1051" s="48"/>
      <c r="N1051" s="48"/>
      <c r="O1051" s="48"/>
      <c r="P1051" s="48"/>
      <c r="Q1051" s="48"/>
      <c r="R1051" s="48"/>
      <c r="S1051" s="48"/>
    </row>
    <row r="1052" spans="1:30" outlineLevel="1" x14ac:dyDescent="0.2">
      <c r="A1052" s="306"/>
      <c r="B1052" s="54" t="str">
        <f t="shared" ref="B1052:S1052" si="987">B48</f>
        <v>Total Assets</v>
      </c>
      <c r="C1052" s="79">
        <f t="shared" si="987"/>
        <v>654.23</v>
      </c>
      <c r="D1052" s="79">
        <f t="shared" si="987"/>
        <v>871.26</v>
      </c>
      <c r="E1052" s="79">
        <f t="shared" si="987"/>
        <v>1432.82</v>
      </c>
      <c r="F1052" s="79">
        <f t="shared" si="987"/>
        <v>3226.86</v>
      </c>
      <c r="G1052" s="79">
        <f t="shared" si="987"/>
        <v>3604.04</v>
      </c>
      <c r="H1052" s="79">
        <f t="shared" si="987"/>
        <v>4141.32</v>
      </c>
      <c r="I1052" s="79">
        <f t="shared" si="987"/>
        <v>5458.79</v>
      </c>
      <c r="J1052" s="79">
        <f t="shared" si="987"/>
        <v>6281.95</v>
      </c>
      <c r="K1052" s="79">
        <f t="shared" si="987"/>
        <v>6591.72</v>
      </c>
      <c r="L1052" s="79">
        <f t="shared" si="987"/>
        <v>7731.47</v>
      </c>
      <c r="M1052" s="79">
        <f t="shared" si="987"/>
        <v>9277.77</v>
      </c>
      <c r="N1052" s="79">
        <f t="shared" si="987"/>
        <v>9506.56</v>
      </c>
      <c r="O1052" s="79">
        <f t="shared" si="987"/>
        <v>14624.47</v>
      </c>
      <c r="P1052" s="79">
        <f t="shared" si="987"/>
        <v>38535</v>
      </c>
      <c r="Q1052" s="79">
        <f t="shared" si="987"/>
        <v>34604.21</v>
      </c>
      <c r="R1052" s="79">
        <f t="shared" si="987"/>
        <v>34209.660000000003</v>
      </c>
      <c r="S1052" s="79">
        <f t="shared" si="987"/>
        <v>34262.269999999997</v>
      </c>
    </row>
    <row r="1053" spans="1:30" outlineLevel="1" x14ac:dyDescent="0.2">
      <c r="A1053" s="306"/>
      <c r="B1053" s="30" t="str">
        <f>B$1017</f>
        <v>     Number of Equity Shares Paid Up</v>
      </c>
      <c r="C1053" s="316">
        <f t="shared" ref="C1053:S1053" si="988">C$1017</f>
        <v>4.6774537</v>
      </c>
      <c r="D1053" s="316">
        <f t="shared" si="988"/>
        <v>9.3048477999999992</v>
      </c>
      <c r="E1053" s="316">
        <f t="shared" si="988"/>
        <v>9.2755677999999993</v>
      </c>
      <c r="F1053" s="316">
        <f t="shared" si="988"/>
        <v>18.551135599999999</v>
      </c>
      <c r="G1053" s="316">
        <f t="shared" si="988"/>
        <v>18.573163699999998</v>
      </c>
      <c r="H1053" s="316">
        <f t="shared" si="988"/>
        <v>19.340212000000001</v>
      </c>
      <c r="I1053" s="316">
        <f t="shared" si="988"/>
        <v>20.711639099999999</v>
      </c>
      <c r="J1053" s="316">
        <f t="shared" si="988"/>
        <v>20.711639099999999</v>
      </c>
      <c r="K1053" s="316">
        <f t="shared" si="988"/>
        <v>20.711639099999999</v>
      </c>
      <c r="L1053" s="316">
        <f t="shared" si="988"/>
        <v>103.5581955</v>
      </c>
      <c r="M1053" s="316">
        <f t="shared" si="988"/>
        <v>103.5581955</v>
      </c>
      <c r="N1053" s="316">
        <f t="shared" si="988"/>
        <v>103.5581955</v>
      </c>
      <c r="O1053" s="316">
        <f t="shared" si="988"/>
        <v>207.11639099999999</v>
      </c>
      <c r="P1053" s="316">
        <f t="shared" si="988"/>
        <v>207.11639099999999</v>
      </c>
      <c r="Q1053" s="316">
        <f t="shared" si="988"/>
        <v>240.66051179999999</v>
      </c>
      <c r="R1053" s="316">
        <f t="shared" si="988"/>
        <v>239.92608150000001</v>
      </c>
      <c r="S1053" s="316">
        <f t="shared" si="988"/>
        <v>239.93231800000001</v>
      </c>
    </row>
    <row r="1054" spans="1:30" outlineLevel="1" x14ac:dyDescent="0.2">
      <c r="A1054" s="306"/>
      <c r="B1054" s="46" t="s">
        <v>736</v>
      </c>
      <c r="C1054" s="37">
        <f>C1052/C1053</f>
        <v>139.86883504587121</v>
      </c>
      <c r="D1054" s="37">
        <f t="shared" ref="D1054:S1054" si="989">D1052/D1053</f>
        <v>93.635061929760965</v>
      </c>
      <c r="E1054" s="37">
        <f t="shared" si="989"/>
        <v>154.47248415347684</v>
      </c>
      <c r="F1054" s="37">
        <f t="shared" si="989"/>
        <v>173.94406841595188</v>
      </c>
      <c r="G1054" s="37">
        <f t="shared" si="989"/>
        <v>194.04556263077572</v>
      </c>
      <c r="H1054" s="37">
        <f t="shared" si="989"/>
        <v>214.13002091187002</v>
      </c>
      <c r="I1054" s="37">
        <f t="shared" si="989"/>
        <v>263.56146771599549</v>
      </c>
      <c r="J1054" s="37">
        <f t="shared" si="989"/>
        <v>303.30530431075346</v>
      </c>
      <c r="K1054" s="37">
        <f t="shared" si="989"/>
        <v>318.26162903736576</v>
      </c>
      <c r="L1054" s="37">
        <f t="shared" si="989"/>
        <v>74.658214761959627</v>
      </c>
      <c r="M1054" s="37">
        <f t="shared" si="989"/>
        <v>89.58991565278869</v>
      </c>
      <c r="N1054" s="37">
        <f t="shared" si="989"/>
        <v>91.799204824885152</v>
      </c>
      <c r="O1054" s="37">
        <f t="shared" si="989"/>
        <v>70.609911313103169</v>
      </c>
      <c r="P1054" s="37">
        <f t="shared" si="989"/>
        <v>186.05480625625617</v>
      </c>
      <c r="Q1054" s="37">
        <f t="shared" si="989"/>
        <v>143.78848337511099</v>
      </c>
      <c r="R1054" s="37">
        <f t="shared" si="989"/>
        <v>142.58416503167874</v>
      </c>
      <c r="S1054" s="37">
        <f t="shared" si="989"/>
        <v>142.79972904692229</v>
      </c>
      <c r="Y1054" s="413">
        <f>AVERAGE(D1054:S1054)</f>
        <v>166.07750183554097</v>
      </c>
      <c r="Z1054" s="413">
        <f>MEDIAN(D1054:S1054)</f>
        <v>149.1304837642939</v>
      </c>
      <c r="AA1054" s="413">
        <f>STDEV(D1054:S1054)</f>
        <v>77.828517960589735</v>
      </c>
      <c r="AB1054" s="413">
        <f>AA1054/Y1054</f>
        <v>0.46862770152732541</v>
      </c>
      <c r="AC1054" s="413">
        <f>MAX(D1054:S1054)</f>
        <v>318.26162903736576</v>
      </c>
      <c r="AD1054" s="413">
        <f>MIN(D1054:S1054)</f>
        <v>70.609911313103169</v>
      </c>
    </row>
    <row r="1055" spans="1:30" outlineLevel="1" x14ac:dyDescent="0.2">
      <c r="A1055" s="306"/>
      <c r="B1055" s="46" t="s">
        <v>954</v>
      </c>
      <c r="C1055" s="37"/>
      <c r="D1055" s="34">
        <f>D1054/C1054-1</f>
        <v>-0.33055092723799029</v>
      </c>
      <c r="E1055" s="34">
        <f t="shared" ref="E1055" si="990">E1054/D1054-1</f>
        <v>0.64972907551823078</v>
      </c>
      <c r="F1055" s="34">
        <f t="shared" ref="F1055" si="991">F1054/E1054-1</f>
        <v>0.12605212099216945</v>
      </c>
      <c r="G1055" s="34">
        <f t="shared" ref="G1055" si="992">G1054/F1054-1</f>
        <v>0.11556297606397936</v>
      </c>
      <c r="H1055" s="34">
        <f t="shared" ref="H1055" si="993">H1054/G1054-1</f>
        <v>0.10350382667245239</v>
      </c>
      <c r="I1055" s="34">
        <f t="shared" ref="I1055" si="994">I1054/H1054-1</f>
        <v>0.23084781196780479</v>
      </c>
      <c r="J1055" s="34">
        <f t="shared" ref="J1055" si="995">J1054/I1054-1</f>
        <v>0.15079532277299545</v>
      </c>
      <c r="K1055" s="34">
        <f t="shared" ref="K1055" si="996">K1054/J1054-1</f>
        <v>4.9311121546653514E-2</v>
      </c>
      <c r="L1055" s="34">
        <f t="shared" ref="L1055" si="997">L1054/K1054-1</f>
        <v>-0.76541873744637212</v>
      </c>
      <c r="M1055" s="34">
        <f t="shared" ref="M1055" si="998">M1054/L1054-1</f>
        <v>0.20000077604905675</v>
      </c>
      <c r="N1055" s="34">
        <f t="shared" ref="N1055" si="999">N1054/M1054-1</f>
        <v>2.4660020673071159E-2</v>
      </c>
      <c r="O1055" s="34">
        <f t="shared" ref="O1055" si="1000">O1054/N1054-1</f>
        <v>-0.23082219015080119</v>
      </c>
      <c r="P1055" s="34">
        <f t="shared" ref="P1055" si="1001">P1054/O1054-1</f>
        <v>1.6349672842844902</v>
      </c>
      <c r="Q1055" s="34">
        <f t="shared" ref="Q1055" si="1002">Q1054/P1054-1</f>
        <v>-0.22717135736300798</v>
      </c>
      <c r="R1055" s="34">
        <f t="shared" ref="R1055" si="1003">R1054/Q1054-1</f>
        <v>-8.3756244948384184E-3</v>
      </c>
      <c r="S1055" s="34">
        <f t="shared" ref="S1055" si="1004">S1054/R1054-1</f>
        <v>1.5118369925275488E-3</v>
      </c>
      <c r="Y1055" s="43">
        <f>AVERAGE(D1055:S1055)</f>
        <v>0.10778770855252634</v>
      </c>
      <c r="Z1055" s="43">
        <f>MEDIAN(D1055:S1055)</f>
        <v>7.6407474109552953E-2</v>
      </c>
      <c r="AA1055" s="43">
        <f>STDEV(D1055:S1055)</f>
        <v>0.50783788040035693</v>
      </c>
      <c r="AB1055" s="413">
        <f>AA1055/Y1055</f>
        <v>4.7114637394196111</v>
      </c>
      <c r="AC1055" s="43">
        <f>MAX(D1055:S1055)</f>
        <v>1.6349672842844902</v>
      </c>
      <c r="AD1055" s="43">
        <f>MIN(D1055:S1055)</f>
        <v>-0.76541873744637212</v>
      </c>
    </row>
    <row r="1056" spans="1:30" outlineLevel="1" x14ac:dyDescent="0.2">
      <c r="A1056" s="306"/>
      <c r="B1056" s="46"/>
      <c r="C1056" s="37"/>
      <c r="D1056" s="37"/>
      <c r="E1056" s="37"/>
      <c r="F1056" s="37"/>
      <c r="G1056" s="37"/>
      <c r="H1056" s="37"/>
      <c r="I1056" s="37"/>
      <c r="J1056" s="37"/>
      <c r="K1056" s="37"/>
      <c r="L1056" s="37"/>
      <c r="M1056" s="37"/>
      <c r="N1056" s="37"/>
      <c r="O1056" s="37"/>
      <c r="P1056" s="37"/>
      <c r="Q1056" s="37"/>
      <c r="R1056" s="37"/>
      <c r="S1056" s="37"/>
    </row>
    <row r="1057" spans="1:30" s="48" customFormat="1" outlineLevel="1" x14ac:dyDescent="0.2">
      <c r="A1057" s="48" t="s">
        <v>942</v>
      </c>
      <c r="C1057" s="66"/>
      <c r="D1057" s="66"/>
      <c r="E1057" s="66"/>
      <c r="F1057" s="66"/>
      <c r="G1057" s="66"/>
      <c r="H1057" s="66"/>
      <c r="I1057" s="66"/>
      <c r="J1057" s="66"/>
      <c r="K1057" s="66"/>
      <c r="L1057" s="66"/>
      <c r="M1057" s="66"/>
      <c r="N1057" s="66"/>
      <c r="O1057" s="66"/>
      <c r="P1057" s="66"/>
      <c r="Q1057" s="66"/>
      <c r="R1057" s="66"/>
      <c r="S1057" s="66"/>
    </row>
    <row r="1058" spans="1:30" outlineLevel="1" x14ac:dyDescent="0.2">
      <c r="A1058" s="68"/>
      <c r="B1058" s="54" t="str">
        <f>B$1080</f>
        <v>CFO plus invt income less interest paid</v>
      </c>
      <c r="C1058" s="53">
        <f t="shared" ref="C1058:S1058" si="1005">C$1080</f>
        <v>0</v>
      </c>
      <c r="D1058" s="53">
        <f t="shared" si="1005"/>
        <v>166.52</v>
      </c>
      <c r="E1058" s="53">
        <f t="shared" si="1005"/>
        <v>333.77</v>
      </c>
      <c r="F1058" s="53">
        <f t="shared" si="1005"/>
        <v>225.46</v>
      </c>
      <c r="G1058" s="53">
        <f t="shared" si="1005"/>
        <v>364.82</v>
      </c>
      <c r="H1058" s="53">
        <f t="shared" si="1005"/>
        <v>550.77</v>
      </c>
      <c r="I1058" s="53">
        <f t="shared" si="1005"/>
        <v>725.15</v>
      </c>
      <c r="J1058" s="53">
        <f t="shared" si="1005"/>
        <v>1342.45</v>
      </c>
      <c r="K1058" s="53">
        <f t="shared" si="1005"/>
        <v>783.19999999999993</v>
      </c>
      <c r="L1058" s="53">
        <f t="shared" si="1005"/>
        <v>1347.15</v>
      </c>
      <c r="M1058" s="53">
        <f t="shared" si="1005"/>
        <v>1483.49</v>
      </c>
      <c r="N1058" s="53">
        <f t="shared" si="1005"/>
        <v>313.89</v>
      </c>
      <c r="O1058" s="53">
        <f t="shared" si="1005"/>
        <v>-2317.64</v>
      </c>
      <c r="P1058" s="53">
        <f t="shared" si="1005"/>
        <v>-94.110000000000014</v>
      </c>
      <c r="Q1058" s="53">
        <f t="shared" si="1005"/>
        <v>-1524.53</v>
      </c>
      <c r="R1058" s="53">
        <f t="shared" si="1005"/>
        <v>-1747.6599999999999</v>
      </c>
      <c r="S1058" s="53">
        <f t="shared" si="1005"/>
        <v>-1323.75</v>
      </c>
    </row>
    <row r="1059" spans="1:30" outlineLevel="1" x14ac:dyDescent="0.2">
      <c r="A1059" s="68"/>
      <c r="B1059" s="30" t="str">
        <f>B$1017</f>
        <v>     Number of Equity Shares Paid Up</v>
      </c>
      <c r="C1059" s="316">
        <f t="shared" ref="C1059:S1059" si="1006">C$1017</f>
        <v>4.6774537</v>
      </c>
      <c r="D1059" s="316">
        <f t="shared" si="1006"/>
        <v>9.3048477999999992</v>
      </c>
      <c r="E1059" s="316">
        <f t="shared" si="1006"/>
        <v>9.2755677999999993</v>
      </c>
      <c r="F1059" s="316">
        <f t="shared" si="1006"/>
        <v>18.551135599999999</v>
      </c>
      <c r="G1059" s="316">
        <f t="shared" si="1006"/>
        <v>18.573163699999998</v>
      </c>
      <c r="H1059" s="316">
        <f t="shared" si="1006"/>
        <v>19.340212000000001</v>
      </c>
      <c r="I1059" s="316">
        <f t="shared" si="1006"/>
        <v>20.711639099999999</v>
      </c>
      <c r="J1059" s="316">
        <f t="shared" si="1006"/>
        <v>20.711639099999999</v>
      </c>
      <c r="K1059" s="316">
        <f t="shared" si="1006"/>
        <v>20.711639099999999</v>
      </c>
      <c r="L1059" s="316">
        <f t="shared" si="1006"/>
        <v>103.5581955</v>
      </c>
      <c r="M1059" s="316">
        <f t="shared" si="1006"/>
        <v>103.5581955</v>
      </c>
      <c r="N1059" s="316">
        <f t="shared" si="1006"/>
        <v>103.5581955</v>
      </c>
      <c r="O1059" s="316">
        <f t="shared" si="1006"/>
        <v>207.11639099999999</v>
      </c>
      <c r="P1059" s="316">
        <f t="shared" si="1006"/>
        <v>207.11639099999999</v>
      </c>
      <c r="Q1059" s="316">
        <f t="shared" si="1006"/>
        <v>240.66051179999999</v>
      </c>
      <c r="R1059" s="316">
        <f t="shared" si="1006"/>
        <v>239.92608150000001</v>
      </c>
      <c r="S1059" s="316">
        <f t="shared" si="1006"/>
        <v>239.93231800000001</v>
      </c>
    </row>
    <row r="1060" spans="1:30" outlineLevel="1" x14ac:dyDescent="0.2">
      <c r="A1060" s="68"/>
      <c r="B1060" s="46" t="s">
        <v>942</v>
      </c>
      <c r="C1060" s="68"/>
      <c r="D1060" s="37">
        <f>D1058/D1059</f>
        <v>17.896047692472738</v>
      </c>
      <c r="E1060" s="37">
        <f t="shared" ref="E1060:S1060" si="1007">E1058/E1059</f>
        <v>35.983780960557475</v>
      </c>
      <c r="F1060" s="37">
        <f t="shared" si="1007"/>
        <v>12.153433884662027</v>
      </c>
      <c r="G1060" s="37">
        <f t="shared" si="1007"/>
        <v>19.642318664321039</v>
      </c>
      <c r="H1060" s="37">
        <f t="shared" si="1007"/>
        <v>28.477971182528918</v>
      </c>
      <c r="I1060" s="37">
        <f t="shared" si="1007"/>
        <v>35.011714741591845</v>
      </c>
      <c r="J1060" s="37">
        <f t="shared" si="1007"/>
        <v>64.816212445494003</v>
      </c>
      <c r="K1060" s="37">
        <f t="shared" si="1007"/>
        <v>37.814486638095197</v>
      </c>
      <c r="L1060" s="37">
        <f t="shared" si="1007"/>
        <v>13.008627598189467</v>
      </c>
      <c r="M1060" s="37">
        <f t="shared" si="1007"/>
        <v>14.325182018066354</v>
      </c>
      <c r="N1060" s="37">
        <f t="shared" si="1007"/>
        <v>3.0310493388232125</v>
      </c>
      <c r="O1060" s="37">
        <f t="shared" si="1007"/>
        <v>-11.190036620520294</v>
      </c>
      <c r="P1060" s="37">
        <f t="shared" si="1007"/>
        <v>-0.45438219324708112</v>
      </c>
      <c r="Q1060" s="37">
        <f t="shared" si="1007"/>
        <v>-6.3347741953900387</v>
      </c>
      <c r="R1060" s="37">
        <f t="shared" si="1007"/>
        <v>-7.2841601424645441</v>
      </c>
      <c r="S1060" s="37">
        <f t="shared" si="1007"/>
        <v>-5.517180890987766</v>
      </c>
    </row>
    <row r="1061" spans="1:30" outlineLevel="1" x14ac:dyDescent="0.2">
      <c r="A1061" s="306"/>
      <c r="B1061" s="46" t="s">
        <v>954</v>
      </c>
      <c r="C1061" s="37"/>
      <c r="D1061" s="34" t="e">
        <f>D1060/C1060-1</f>
        <v>#DIV/0!</v>
      </c>
      <c r="E1061" s="34">
        <f t="shared" ref="E1061" si="1008">E1060/D1060-1</f>
        <v>1.0107110563687547</v>
      </c>
      <c r="F1061" s="34">
        <f t="shared" ref="F1061" si="1009">F1060/E1060-1</f>
        <v>-0.66225244929142812</v>
      </c>
      <c r="G1061" s="34">
        <f t="shared" ref="G1061" si="1010">G1060/F1060-1</f>
        <v>0.61619496602603752</v>
      </c>
      <c r="H1061" s="34">
        <f t="shared" ref="H1061" si="1011">H1060/G1060-1</f>
        <v>0.44982736861189676</v>
      </c>
      <c r="I1061" s="34">
        <f t="shared" ref="I1061" si="1012">I1060/H1060-1</f>
        <v>0.22943149696953635</v>
      </c>
      <c r="J1061" s="34">
        <f t="shared" ref="J1061" si="1013">J1060/I1060-1</f>
        <v>0.85127215058953332</v>
      </c>
      <c r="K1061" s="34">
        <f t="shared" ref="K1061" si="1014">K1060/J1060-1</f>
        <v>-0.41658907221870467</v>
      </c>
      <c r="L1061" s="34">
        <f t="shared" ref="L1061" si="1015">L1060/K1060-1</f>
        <v>-0.65598825331971389</v>
      </c>
      <c r="M1061" s="34">
        <f t="shared" ref="M1061" si="1016">M1060/L1060-1</f>
        <v>0.10120625023197105</v>
      </c>
      <c r="N1061" s="34">
        <f t="shared" ref="N1061" si="1017">N1060/M1060-1</f>
        <v>-0.78841111163540034</v>
      </c>
      <c r="O1061" s="34">
        <f t="shared" ref="O1061" si="1018">O1060/N1060-1</f>
        <v>-4.6918028608748283</v>
      </c>
      <c r="P1061" s="34">
        <f t="shared" ref="P1061" si="1019">P1060/O1060-1</f>
        <v>-0.95939403876356988</v>
      </c>
      <c r="Q1061" s="34">
        <f t="shared" ref="Q1061" si="1020">Q1060/P1060-1</f>
        <v>12.941510669951263</v>
      </c>
      <c r="R1061" s="34">
        <f t="shared" ref="R1061" si="1021">R1060/Q1060-1</f>
        <v>0.14986894840946263</v>
      </c>
      <c r="S1061" s="34">
        <f t="shared" ref="S1061" si="1022">S1060/R1060-1</f>
        <v>-0.24257830922412049</v>
      </c>
      <c r="Y1061" s="43" t="e">
        <f>AVERAGE(D1061:S1061)</f>
        <v>#DIV/0!</v>
      </c>
      <c r="Z1061" s="43" t="e">
        <f>MEDIAN(D1061:S1061)</f>
        <v>#DIV/0!</v>
      </c>
      <c r="AA1061" s="43" t="e">
        <f>STDEV(D1061:S1061)</f>
        <v>#DIV/0!</v>
      </c>
      <c r="AB1061" s="413" t="e">
        <f>AA1061/Y1061</f>
        <v>#DIV/0!</v>
      </c>
      <c r="AC1061" s="43" t="e">
        <f>MAX(D1061:S1061)</f>
        <v>#DIV/0!</v>
      </c>
      <c r="AD1061" s="43" t="e">
        <f>MIN(D1061:S1061)</f>
        <v>#DIV/0!</v>
      </c>
    </row>
    <row r="1062" spans="1:30" outlineLevel="1" x14ac:dyDescent="0.2">
      <c r="A1062" s="68"/>
      <c r="B1062" s="68"/>
      <c r="C1062" s="68"/>
      <c r="D1062" s="37"/>
      <c r="E1062" s="37"/>
      <c r="F1062" s="37"/>
      <c r="G1062" s="37"/>
      <c r="H1062" s="37"/>
      <c r="I1062" s="37"/>
      <c r="J1062" s="37"/>
      <c r="K1062" s="37"/>
      <c r="L1062" s="37"/>
      <c r="M1062" s="37"/>
      <c r="N1062" s="37"/>
      <c r="O1062" s="37"/>
      <c r="P1062" s="37"/>
      <c r="Q1062" s="37"/>
      <c r="R1062" s="37"/>
      <c r="S1062" s="37"/>
    </row>
    <row r="1063" spans="1:30" s="48" customFormat="1" outlineLevel="1" x14ac:dyDescent="0.2">
      <c r="A1063" s="48" t="s">
        <v>945</v>
      </c>
      <c r="D1063" s="66"/>
      <c r="E1063" s="66"/>
      <c r="F1063" s="66"/>
      <c r="G1063" s="66"/>
      <c r="H1063" s="66"/>
      <c r="I1063" s="66"/>
      <c r="J1063" s="66"/>
      <c r="K1063" s="66"/>
      <c r="L1063" s="66"/>
      <c r="M1063" s="66"/>
      <c r="N1063" s="66"/>
      <c r="O1063" s="66"/>
      <c r="P1063" s="66"/>
      <c r="Q1063" s="66"/>
      <c r="R1063" s="66"/>
      <c r="S1063" s="66"/>
    </row>
    <row r="1064" spans="1:30" outlineLevel="1" x14ac:dyDescent="0.2">
      <c r="A1064" s="68"/>
      <c r="B1064" s="46" t="str">
        <f>B$1084</f>
        <v>FCFE</v>
      </c>
      <c r="C1064" s="53">
        <f t="shared" ref="C1064:S1064" si="1023">C$1084</f>
        <v>0</v>
      </c>
      <c r="D1064" s="53">
        <f t="shared" si="1023"/>
        <v>92.45</v>
      </c>
      <c r="E1064" s="53">
        <f t="shared" si="1023"/>
        <v>511.85</v>
      </c>
      <c r="F1064" s="53">
        <f t="shared" si="1023"/>
        <v>1628.9199999999998</v>
      </c>
      <c r="G1064" s="53">
        <f t="shared" si="1023"/>
        <v>202.34</v>
      </c>
      <c r="H1064" s="53">
        <f t="shared" si="1023"/>
        <v>340.03</v>
      </c>
      <c r="I1064" s="53">
        <f t="shared" si="1023"/>
        <v>627.32000000000005</v>
      </c>
      <c r="J1064" s="53">
        <f t="shared" si="1023"/>
        <v>1094.3</v>
      </c>
      <c r="K1064" s="53">
        <f t="shared" si="1023"/>
        <v>666.93000000000006</v>
      </c>
      <c r="L1064" s="53">
        <f t="shared" si="1023"/>
        <v>1123.44</v>
      </c>
      <c r="M1064" s="53">
        <f t="shared" si="1023"/>
        <v>1088.1099999999999</v>
      </c>
      <c r="N1064" s="53">
        <f t="shared" si="1023"/>
        <v>-111.73000000000002</v>
      </c>
      <c r="O1064" s="53">
        <f t="shared" si="1023"/>
        <v>-384.02000000000049</v>
      </c>
      <c r="P1064" s="53">
        <f t="shared" si="1023"/>
        <v>-3160.9500000000003</v>
      </c>
      <c r="Q1064" s="53">
        <f t="shared" si="1023"/>
        <v>-3218.04</v>
      </c>
      <c r="R1064" s="53">
        <f t="shared" si="1023"/>
        <v>-2518.0399999999995</v>
      </c>
      <c r="S1064" s="53">
        <f t="shared" si="1023"/>
        <v>-1241.6499999999999</v>
      </c>
    </row>
    <row r="1065" spans="1:30" outlineLevel="1" x14ac:dyDescent="0.2">
      <c r="A1065" s="68"/>
      <c r="B1065" s="30" t="str">
        <f>B$1017</f>
        <v>     Number of Equity Shares Paid Up</v>
      </c>
      <c r="C1065" s="316">
        <f t="shared" ref="C1065:S1065" si="1024">C$1017</f>
        <v>4.6774537</v>
      </c>
      <c r="D1065" s="316">
        <f t="shared" si="1024"/>
        <v>9.3048477999999992</v>
      </c>
      <c r="E1065" s="316">
        <f t="shared" si="1024"/>
        <v>9.2755677999999993</v>
      </c>
      <c r="F1065" s="316">
        <f t="shared" si="1024"/>
        <v>18.551135599999999</v>
      </c>
      <c r="G1065" s="316">
        <f t="shared" si="1024"/>
        <v>18.573163699999998</v>
      </c>
      <c r="H1065" s="316">
        <f t="shared" si="1024"/>
        <v>19.340212000000001</v>
      </c>
      <c r="I1065" s="316">
        <f t="shared" si="1024"/>
        <v>20.711639099999999</v>
      </c>
      <c r="J1065" s="316">
        <f t="shared" si="1024"/>
        <v>20.711639099999999</v>
      </c>
      <c r="K1065" s="316">
        <f t="shared" si="1024"/>
        <v>20.711639099999999</v>
      </c>
      <c r="L1065" s="316">
        <f t="shared" si="1024"/>
        <v>103.5581955</v>
      </c>
      <c r="M1065" s="316">
        <f t="shared" si="1024"/>
        <v>103.5581955</v>
      </c>
      <c r="N1065" s="316">
        <f t="shared" si="1024"/>
        <v>103.5581955</v>
      </c>
      <c r="O1065" s="316">
        <f t="shared" si="1024"/>
        <v>207.11639099999999</v>
      </c>
      <c r="P1065" s="316">
        <f t="shared" si="1024"/>
        <v>207.11639099999999</v>
      </c>
      <c r="Q1065" s="316">
        <f t="shared" si="1024"/>
        <v>240.66051179999999</v>
      </c>
      <c r="R1065" s="316">
        <f t="shared" si="1024"/>
        <v>239.92608150000001</v>
      </c>
      <c r="S1065" s="316">
        <f t="shared" si="1024"/>
        <v>239.93231800000001</v>
      </c>
    </row>
    <row r="1066" spans="1:30" outlineLevel="1" x14ac:dyDescent="0.2">
      <c r="A1066" s="68"/>
      <c r="B1066" s="46" t="s">
        <v>945</v>
      </c>
      <c r="C1066" s="68"/>
      <c r="D1066" s="37">
        <f>D1064/D1065</f>
        <v>9.9356810543424476</v>
      </c>
      <c r="E1066" s="37">
        <f t="shared" ref="E1066:S1066" si="1025">E1064/E1065</f>
        <v>55.182605640594858</v>
      </c>
      <c r="F1066" s="37">
        <f t="shared" si="1025"/>
        <v>87.807023522592331</v>
      </c>
      <c r="G1066" s="37">
        <f t="shared" si="1025"/>
        <v>10.894212922917383</v>
      </c>
      <c r="H1066" s="37">
        <f t="shared" si="1025"/>
        <v>17.581503243087507</v>
      </c>
      <c r="I1066" s="37">
        <f t="shared" si="1025"/>
        <v>30.288283653996274</v>
      </c>
      <c r="J1066" s="37">
        <f t="shared" si="1025"/>
        <v>52.835026465867685</v>
      </c>
      <c r="K1066" s="37">
        <f t="shared" si="1025"/>
        <v>32.200734899827417</v>
      </c>
      <c r="L1066" s="37">
        <f t="shared" si="1025"/>
        <v>10.848392969535666</v>
      </c>
      <c r="M1066" s="37">
        <f t="shared" si="1025"/>
        <v>10.507232138860511</v>
      </c>
      <c r="N1066" s="37">
        <f t="shared" si="1025"/>
        <v>-1.0789102635532117</v>
      </c>
      <c r="O1066" s="37">
        <f t="shared" si="1025"/>
        <v>-1.8541265524465445</v>
      </c>
      <c r="P1066" s="37">
        <f t="shared" si="1025"/>
        <v>-15.261708572355341</v>
      </c>
      <c r="Q1066" s="37">
        <f t="shared" si="1025"/>
        <v>-13.371699311743923</v>
      </c>
      <c r="R1066" s="37">
        <f t="shared" si="1025"/>
        <v>-10.495065747989551</v>
      </c>
      <c r="S1066" s="37">
        <f t="shared" si="1025"/>
        <v>-5.1750010600906204</v>
      </c>
    </row>
    <row r="1067" spans="1:30" outlineLevel="1" x14ac:dyDescent="0.2">
      <c r="A1067" s="306"/>
      <c r="B1067" s="46" t="s">
        <v>954</v>
      </c>
      <c r="C1067" s="37"/>
      <c r="D1067" s="34" t="e">
        <f>D1066/C1066-1</f>
        <v>#DIV/0!</v>
      </c>
      <c r="E1067" s="34">
        <f t="shared" ref="E1067" si="1026">E1066/D1066-1</f>
        <v>4.5539831984116459</v>
      </c>
      <c r="F1067" s="34">
        <f t="shared" ref="F1067" si="1027">F1066/E1066-1</f>
        <v>0.59120836182475323</v>
      </c>
      <c r="G1067" s="34">
        <f t="shared" ref="G1067" si="1028">G1066/F1066-1</f>
        <v>-0.87593005108396194</v>
      </c>
      <c r="H1067" s="34">
        <f t="shared" ref="H1067" si="1029">H1066/G1066-1</f>
        <v>0.61383877545687993</v>
      </c>
      <c r="I1067" s="34">
        <f t="shared" ref="I1067" si="1030">I1066/H1066-1</f>
        <v>0.72273572033180233</v>
      </c>
      <c r="J1067" s="34">
        <f t="shared" ref="J1067" si="1031">J1066/I1066-1</f>
        <v>0.74440476949563195</v>
      </c>
      <c r="K1067" s="34">
        <f t="shared" ref="K1067" si="1032">K1066/J1066-1</f>
        <v>-0.39054189893082325</v>
      </c>
      <c r="L1067" s="34">
        <f t="shared" ref="L1067" si="1033">L1066/K1066-1</f>
        <v>-0.66310107507534521</v>
      </c>
      <c r="M1067" s="34">
        <f t="shared" ref="M1067" si="1034">M1066/L1066-1</f>
        <v>-3.1448052410453786E-2</v>
      </c>
      <c r="N1067" s="34">
        <f t="shared" ref="N1067" si="1035">N1066/M1066-1</f>
        <v>-1.1026826331896591</v>
      </c>
      <c r="O1067" s="34">
        <f t="shared" ref="O1067" si="1036">O1066/N1066-1</f>
        <v>0.71851785554461833</v>
      </c>
      <c r="P1067" s="34">
        <f t="shared" ref="P1067" si="1037">P1066/O1066-1</f>
        <v>7.2312119160460302</v>
      </c>
      <c r="Q1067" s="34">
        <f t="shared" ref="Q1067" si="1038">Q1066/P1066-1</f>
        <v>-0.12383995223411171</v>
      </c>
      <c r="R1067" s="34">
        <f t="shared" ref="R1067" si="1039">R1066/Q1066-1</f>
        <v>-0.21512849613870089</v>
      </c>
      <c r="S1067" s="34">
        <f t="shared" ref="S1067" si="1040">S1066/R1066-1</f>
        <v>-0.50691103949663674</v>
      </c>
      <c r="Y1067" s="43" t="e">
        <f>AVERAGE(D1067:S1067)</f>
        <v>#DIV/0!</v>
      </c>
      <c r="Z1067" s="43" t="e">
        <f>MEDIAN(D1067:S1067)</f>
        <v>#DIV/0!</v>
      </c>
      <c r="AA1067" s="43" t="e">
        <f>STDEV(D1067:S1067)</f>
        <v>#DIV/0!</v>
      </c>
      <c r="AB1067" s="413" t="e">
        <f>AA1067/Y1067</f>
        <v>#DIV/0!</v>
      </c>
      <c r="AC1067" s="43" t="e">
        <f>MAX(D1067:S1067)</f>
        <v>#DIV/0!</v>
      </c>
      <c r="AD1067" s="43" t="e">
        <f>MIN(D1067:S1067)</f>
        <v>#DIV/0!</v>
      </c>
    </row>
    <row r="1068" spans="1:30" outlineLevel="1" x14ac:dyDescent="0.2">
      <c r="A1068" s="320"/>
      <c r="B1068" s="46"/>
      <c r="C1068" s="37"/>
      <c r="D1068" s="34"/>
      <c r="E1068" s="34"/>
      <c r="F1068" s="34"/>
      <c r="G1068" s="34"/>
      <c r="H1068" s="34"/>
      <c r="I1068" s="34"/>
      <c r="J1068" s="34"/>
      <c r="K1068" s="34"/>
      <c r="L1068" s="34"/>
      <c r="M1068" s="34"/>
      <c r="N1068" s="34"/>
      <c r="O1068" s="34"/>
      <c r="P1068" s="34"/>
      <c r="Q1068" s="34"/>
      <c r="R1068" s="34"/>
      <c r="S1068" s="34"/>
    </row>
    <row r="1069" spans="1:30" s="48" customFormat="1" outlineLevel="1" x14ac:dyDescent="0.2">
      <c r="A1069" s="48" t="s">
        <v>1963</v>
      </c>
      <c r="D1069" s="66"/>
      <c r="E1069" s="66"/>
      <c r="F1069" s="66"/>
      <c r="G1069" s="66"/>
      <c r="H1069" s="66"/>
      <c r="I1069" s="66"/>
      <c r="J1069" s="66"/>
      <c r="K1069" s="66"/>
      <c r="L1069" s="66"/>
      <c r="M1069" s="66"/>
      <c r="N1069" s="66"/>
      <c r="O1069" s="66"/>
      <c r="P1069" s="66"/>
      <c r="Q1069" s="66"/>
      <c r="R1069" s="66"/>
      <c r="S1069" s="66"/>
    </row>
    <row r="1070" spans="1:30" outlineLevel="1" x14ac:dyDescent="0.2">
      <c r="A1070" s="320"/>
      <c r="B1070" s="46" t="str">
        <f t="shared" ref="B1070:S1070" si="1041">B805</f>
        <v>Cash capex incl advances</v>
      </c>
      <c r="C1070" s="53">
        <f t="shared" si="1041"/>
        <v>0</v>
      </c>
      <c r="D1070" s="53">
        <f t="shared" si="1041"/>
        <v>-70.89</v>
      </c>
      <c r="E1070" s="53">
        <f t="shared" si="1041"/>
        <v>-79.59</v>
      </c>
      <c r="F1070" s="53">
        <f t="shared" si="1041"/>
        <v>-123.82</v>
      </c>
      <c r="G1070" s="53">
        <f t="shared" si="1041"/>
        <v>-122.39</v>
      </c>
      <c r="H1070" s="53">
        <f t="shared" si="1041"/>
        <v>-121.93</v>
      </c>
      <c r="I1070" s="53">
        <f t="shared" si="1041"/>
        <v>-98.95</v>
      </c>
      <c r="J1070" s="53">
        <f t="shared" si="1041"/>
        <v>-169.23000000000002</v>
      </c>
      <c r="K1070" s="53">
        <f t="shared" si="1041"/>
        <v>-122.16</v>
      </c>
      <c r="L1070" s="53">
        <f t="shared" si="1041"/>
        <v>-244.75</v>
      </c>
      <c r="M1070" s="53">
        <f t="shared" si="1041"/>
        <v>-385.15000000000003</v>
      </c>
      <c r="N1070" s="53">
        <f t="shared" si="1041"/>
        <v>-428.45000000000005</v>
      </c>
      <c r="O1070" s="53">
        <f t="shared" si="1041"/>
        <v>-432.26</v>
      </c>
      <c r="P1070" s="53">
        <f t="shared" si="1041"/>
        <v>-1013.14</v>
      </c>
      <c r="Q1070" s="53">
        <f t="shared" si="1041"/>
        <v>-549.49</v>
      </c>
      <c r="R1070" s="53">
        <f t="shared" si="1041"/>
        <v>-1084.28</v>
      </c>
      <c r="S1070" s="53">
        <f t="shared" si="1041"/>
        <v>-727.06000000000006</v>
      </c>
    </row>
    <row r="1071" spans="1:30" outlineLevel="1" x14ac:dyDescent="0.2">
      <c r="A1071" s="320"/>
      <c r="B1071" s="30" t="str">
        <f>B1065</f>
        <v>     Number of Equity Shares Paid Up</v>
      </c>
      <c r="C1071" s="316">
        <f t="shared" ref="C1071:S1071" si="1042">C1065</f>
        <v>4.6774537</v>
      </c>
      <c r="D1071" s="316">
        <f t="shared" si="1042"/>
        <v>9.3048477999999992</v>
      </c>
      <c r="E1071" s="316">
        <f t="shared" si="1042"/>
        <v>9.2755677999999993</v>
      </c>
      <c r="F1071" s="316">
        <f t="shared" si="1042"/>
        <v>18.551135599999999</v>
      </c>
      <c r="G1071" s="316">
        <f t="shared" si="1042"/>
        <v>18.573163699999998</v>
      </c>
      <c r="H1071" s="316">
        <f t="shared" si="1042"/>
        <v>19.340212000000001</v>
      </c>
      <c r="I1071" s="316">
        <f t="shared" si="1042"/>
        <v>20.711639099999999</v>
      </c>
      <c r="J1071" s="316">
        <f t="shared" si="1042"/>
        <v>20.711639099999999</v>
      </c>
      <c r="K1071" s="316">
        <f t="shared" si="1042"/>
        <v>20.711639099999999</v>
      </c>
      <c r="L1071" s="316">
        <f t="shared" si="1042"/>
        <v>103.5581955</v>
      </c>
      <c r="M1071" s="316">
        <f t="shared" si="1042"/>
        <v>103.5581955</v>
      </c>
      <c r="N1071" s="316">
        <f t="shared" si="1042"/>
        <v>103.5581955</v>
      </c>
      <c r="O1071" s="316">
        <f t="shared" si="1042"/>
        <v>207.11639099999999</v>
      </c>
      <c r="P1071" s="316">
        <f t="shared" si="1042"/>
        <v>207.11639099999999</v>
      </c>
      <c r="Q1071" s="316">
        <f t="shared" si="1042"/>
        <v>240.66051179999999</v>
      </c>
      <c r="R1071" s="316">
        <f t="shared" si="1042"/>
        <v>239.92608150000001</v>
      </c>
      <c r="S1071" s="316">
        <f t="shared" si="1042"/>
        <v>239.93231800000001</v>
      </c>
    </row>
    <row r="1072" spans="1:30" outlineLevel="1" x14ac:dyDescent="0.2">
      <c r="A1072" s="320"/>
      <c r="B1072" s="46" t="s">
        <v>1963</v>
      </c>
      <c r="C1072" s="37"/>
      <c r="D1072" s="28">
        <f>D1070/D1071</f>
        <v>-7.6186093017018512</v>
      </c>
      <c r="E1072" s="28">
        <f t="shared" ref="E1072:S1072" si="1043">E1070/E1071</f>
        <v>-8.5806067850638765</v>
      </c>
      <c r="F1072" s="28">
        <f t="shared" si="1043"/>
        <v>-6.6745240113494724</v>
      </c>
      <c r="G1072" s="28">
        <f t="shared" si="1043"/>
        <v>-6.5896151014918374</v>
      </c>
      <c r="H1072" s="28">
        <f t="shared" si="1043"/>
        <v>-6.3044810470536721</v>
      </c>
      <c r="I1072" s="28">
        <f t="shared" si="1043"/>
        <v>-4.7775069622567923</v>
      </c>
      <c r="J1072" s="28">
        <f t="shared" si="1043"/>
        <v>-8.1707680972482777</v>
      </c>
      <c r="K1072" s="28">
        <f t="shared" si="1043"/>
        <v>-5.8981329005486582</v>
      </c>
      <c r="L1072" s="28">
        <f t="shared" si="1043"/>
        <v>-2.3634054148809498</v>
      </c>
      <c r="M1072" s="28">
        <f t="shared" si="1043"/>
        <v>-3.7191648438872233</v>
      </c>
      <c r="N1072" s="28">
        <f t="shared" si="1043"/>
        <v>-4.137287231892719</v>
      </c>
      <c r="O1072" s="28">
        <f t="shared" si="1043"/>
        <v>-2.0870390697373633</v>
      </c>
      <c r="P1072" s="28">
        <f t="shared" si="1043"/>
        <v>-4.8916456834167219</v>
      </c>
      <c r="Q1072" s="28">
        <f t="shared" si="1043"/>
        <v>-2.2832578385632769</v>
      </c>
      <c r="R1072" s="28">
        <f t="shared" si="1043"/>
        <v>-4.519225226457924</v>
      </c>
      <c r="S1072" s="28">
        <f t="shared" si="1043"/>
        <v>-3.0302712284053372</v>
      </c>
    </row>
    <row r="1073" spans="1:31" outlineLevel="1" x14ac:dyDescent="0.2">
      <c r="A1073" s="320"/>
      <c r="B1073" s="46" t="s">
        <v>954</v>
      </c>
      <c r="C1073" s="37"/>
      <c r="D1073" s="34" t="e">
        <f>D1072/C1072-1</f>
        <v>#DIV/0!</v>
      </c>
      <c r="E1073" s="34">
        <f t="shared" ref="E1073" si="1044">E1072/D1072-1</f>
        <v>0.12626943386467304</v>
      </c>
      <c r="F1073" s="34">
        <f t="shared" ref="F1073" si="1045">F1072/E1072-1</f>
        <v>-0.22213845960547818</v>
      </c>
      <c r="G1073" s="34">
        <f t="shared" ref="G1073" si="1046">G1072/F1072-1</f>
        <v>-1.2721343082031655E-2</v>
      </c>
      <c r="H1073" s="34">
        <f t="shared" ref="H1073" si="1047">H1072/G1072-1</f>
        <v>-4.3270213820775894E-2</v>
      </c>
      <c r="I1073" s="34">
        <f t="shared" ref="I1073" si="1048">I1072/H1072-1</f>
        <v>-0.24220456424569536</v>
      </c>
      <c r="J1073" s="34">
        <f t="shared" ref="J1073" si="1049">J1072/I1072-1</f>
        <v>0.71025770591207715</v>
      </c>
      <c r="K1073" s="34">
        <f t="shared" ref="K1073" si="1050">K1072/J1072-1</f>
        <v>-0.27814217337351543</v>
      </c>
      <c r="L1073" s="34">
        <f t="shared" ref="L1073" si="1051">L1072/K1072-1</f>
        <v>-0.59929600523903082</v>
      </c>
      <c r="M1073" s="34">
        <f t="shared" ref="M1073" si="1052">M1072/L1072-1</f>
        <v>0.57364657814096032</v>
      </c>
      <c r="N1073" s="34">
        <f t="shared" ref="N1073" si="1053">N1072/M1072-1</f>
        <v>0.11242373101389069</v>
      </c>
      <c r="O1073" s="34">
        <f t="shared" ref="O1073" si="1054">O1072/N1072-1</f>
        <v>-0.49555374022639753</v>
      </c>
      <c r="P1073" s="34">
        <f t="shared" ref="P1073" si="1055">P1072/O1072-1</f>
        <v>1.3438208485633645</v>
      </c>
      <c r="Q1073" s="34">
        <f t="shared" ref="Q1073" si="1056">Q1072/P1072-1</f>
        <v>-0.53323319260350344</v>
      </c>
      <c r="R1073" s="34">
        <f t="shared" ref="R1073" si="1057">R1072/Q1072-1</f>
        <v>0.97928816891815118</v>
      </c>
      <c r="S1073" s="34">
        <f t="shared" ref="S1073" si="1058">S1072/R1072-1</f>
        <v>-0.32947107600113978</v>
      </c>
      <c r="Y1073" s="43" t="e">
        <f>AVERAGE(D1073:S1073)</f>
        <v>#DIV/0!</v>
      </c>
      <c r="Z1073" s="43" t="e">
        <f>MEDIAN(D1073:S1073)</f>
        <v>#DIV/0!</v>
      </c>
      <c r="AA1073" s="43" t="e">
        <f>STDEV(D1073:S1073)</f>
        <v>#DIV/0!</v>
      </c>
      <c r="AB1073" s="413" t="e">
        <f>AA1073/Y1073</f>
        <v>#DIV/0!</v>
      </c>
      <c r="AC1073" s="43" t="e">
        <f>MAX(D1073:S1073)</f>
        <v>#DIV/0!</v>
      </c>
      <c r="AD1073" s="43" t="e">
        <f>MIN(D1073:S1073)</f>
        <v>#DIV/0!</v>
      </c>
    </row>
    <row r="1074" spans="1:31" outlineLevel="1" x14ac:dyDescent="0.2">
      <c r="A1074" s="68"/>
      <c r="B1074" s="68"/>
      <c r="C1074" s="68"/>
      <c r="D1074" s="37"/>
      <c r="E1074" s="37"/>
      <c r="F1074" s="37"/>
      <c r="G1074" s="37"/>
      <c r="H1074" s="37"/>
      <c r="I1074" s="37"/>
      <c r="J1074" s="37"/>
      <c r="K1074" s="37"/>
      <c r="L1074" s="37"/>
      <c r="M1074" s="37"/>
      <c r="N1074" s="37"/>
      <c r="O1074" s="37"/>
      <c r="P1074" s="37"/>
      <c r="Q1074" s="37"/>
      <c r="R1074" s="37"/>
      <c r="S1074" s="37"/>
    </row>
    <row r="1075" spans="1:31" x14ac:dyDescent="0.2">
      <c r="A1075" s="88"/>
      <c r="B1075" s="88"/>
      <c r="C1075" s="88"/>
      <c r="D1075" s="88"/>
      <c r="E1075" s="88"/>
      <c r="F1075" s="88"/>
      <c r="G1075" s="88"/>
      <c r="H1075" s="88"/>
      <c r="I1075" s="88"/>
      <c r="J1075" s="88"/>
      <c r="K1075" s="88"/>
      <c r="L1075" s="88"/>
      <c r="M1075" s="88"/>
      <c r="N1075" s="88"/>
      <c r="O1075" s="88"/>
      <c r="P1075" s="88"/>
      <c r="Q1075" s="88"/>
      <c r="R1075" s="88"/>
      <c r="S1075" s="88"/>
    </row>
    <row r="1076" spans="1:31" s="38" customFormat="1" x14ac:dyDescent="0.2">
      <c r="A1076" s="33" t="s">
        <v>947</v>
      </c>
      <c r="B1076" s="33"/>
      <c r="C1076" s="33"/>
      <c r="D1076" s="33"/>
      <c r="E1076" s="33"/>
      <c r="F1076" s="33"/>
      <c r="G1076" s="33"/>
      <c r="H1076" s="33"/>
      <c r="I1076" s="33"/>
      <c r="J1076" s="33"/>
      <c r="K1076" s="33"/>
      <c r="L1076" s="33"/>
      <c r="M1076" s="33"/>
      <c r="N1076" s="33"/>
      <c r="O1076" s="33"/>
      <c r="P1076" s="33"/>
      <c r="Q1076" s="33"/>
      <c r="R1076" s="33"/>
      <c r="S1076" s="33"/>
      <c r="V1076" s="38" t="s">
        <v>1819</v>
      </c>
      <c r="Y1076" s="33"/>
      <c r="Z1076" s="33"/>
      <c r="AA1076" s="33"/>
      <c r="AB1076" s="33"/>
      <c r="AC1076" s="33"/>
      <c r="AD1076" s="33"/>
      <c r="AE1076" s="33"/>
    </row>
    <row r="1077" spans="1:31" outlineLevel="1" x14ac:dyDescent="0.2">
      <c r="A1077" s="68"/>
      <c r="B1077" s="68"/>
      <c r="C1077" s="68"/>
      <c r="D1077" s="68"/>
      <c r="E1077" s="68"/>
      <c r="F1077" s="68"/>
      <c r="G1077" s="68"/>
      <c r="H1077" s="68"/>
      <c r="I1077" s="68"/>
      <c r="J1077" s="68"/>
      <c r="K1077" s="68"/>
      <c r="L1077" s="68"/>
      <c r="M1077" s="68"/>
      <c r="N1077" s="68"/>
      <c r="O1077" s="68"/>
      <c r="P1077" s="68"/>
      <c r="Q1077" s="68"/>
      <c r="R1077" s="68"/>
      <c r="S1077" s="68"/>
    </row>
    <row r="1078" spans="1:31" outlineLevel="1" x14ac:dyDescent="0.2">
      <c r="A1078" s="39"/>
      <c r="B1078" s="46" t="s">
        <v>900</v>
      </c>
      <c r="C1078" s="305"/>
      <c r="D1078" s="37">
        <f>'Ace-SCFS'!C41</f>
        <v>160.72999999999999</v>
      </c>
      <c r="E1078" s="37">
        <f>'Ace-SCFS'!D41</f>
        <v>329.95</v>
      </c>
      <c r="F1078" s="37">
        <f>'Ace-SCFS'!E41</f>
        <v>219.81</v>
      </c>
      <c r="G1078" s="37">
        <f>'Ace-SCFS'!F41</f>
        <v>310.81</v>
      </c>
      <c r="H1078" s="37">
        <f>'Ace-SCFS'!G41</f>
        <v>450.56</v>
      </c>
      <c r="I1078" s="37">
        <f>'Ace-SCFS'!H41</f>
        <v>626.13</v>
      </c>
      <c r="J1078" s="37">
        <f>'Ace-SCFS'!I41</f>
        <v>1262.49</v>
      </c>
      <c r="K1078" s="37">
        <f>'Ace-SCFS'!J41</f>
        <v>646</v>
      </c>
      <c r="L1078" s="37">
        <f>'Ace-SCFS'!K41</f>
        <v>1233.8</v>
      </c>
      <c r="M1078" s="37">
        <f>'Ace-SCFS'!L41</f>
        <v>1339.18</v>
      </c>
      <c r="N1078" s="37">
        <f>'Ace-SCFS'!M41</f>
        <v>106.48</v>
      </c>
      <c r="O1078" s="37">
        <f>'Ace-SCFS'!N41</f>
        <v>-2405.06</v>
      </c>
      <c r="P1078" s="37">
        <f>'Ace-SCFS'!O41</f>
        <v>148.59</v>
      </c>
      <c r="Q1078" s="37">
        <f>'Ace-SCFS'!P41</f>
        <v>-1254.49</v>
      </c>
      <c r="R1078" s="37">
        <f>'Ace-SCFS'!Q41</f>
        <v>-1621</v>
      </c>
      <c r="S1078" s="37">
        <f>'Ace-SCFS'!R41</f>
        <v>-1184.06</v>
      </c>
    </row>
    <row r="1079" spans="1:31" outlineLevel="1" x14ac:dyDescent="0.2">
      <c r="A1079" s="39"/>
      <c r="B1079" s="46" t="s">
        <v>1818</v>
      </c>
      <c r="C1079" s="305"/>
      <c r="D1079" s="62">
        <f>D1078+'Ace-SCFS'!C50+'Ace-SCFS'!C51</f>
        <v>167.47</v>
      </c>
      <c r="E1079" s="62">
        <f>E1078+'Ace-SCFS'!D50+'Ace-SCFS'!D51</f>
        <v>337.38</v>
      </c>
      <c r="F1079" s="62">
        <f>F1078+'Ace-SCFS'!E50+'Ace-SCFS'!E51</f>
        <v>232.38</v>
      </c>
      <c r="G1079" s="62">
        <f>G1078+'Ace-SCFS'!F50+'Ace-SCFS'!F51</f>
        <v>376.05</v>
      </c>
      <c r="H1079" s="62">
        <f>H1078+'Ace-SCFS'!G50+'Ace-SCFS'!G51</f>
        <v>559.56999999999994</v>
      </c>
      <c r="I1079" s="62">
        <f>I1078+'Ace-SCFS'!H50+'Ace-SCFS'!H51</f>
        <v>730.53</v>
      </c>
      <c r="J1079" s="62">
        <f>J1078+'Ace-SCFS'!I50+'Ace-SCFS'!I51</f>
        <v>1346.98</v>
      </c>
      <c r="K1079" s="62">
        <f>K1078+'Ace-SCFS'!J50+'Ace-SCFS'!J51</f>
        <v>783.64</v>
      </c>
      <c r="L1079" s="62">
        <f>L1078+'Ace-SCFS'!K50+'Ace-SCFS'!K51</f>
        <v>1347.74</v>
      </c>
      <c r="M1079" s="62">
        <f>M1078+'Ace-SCFS'!L50+'Ace-SCFS'!L51</f>
        <v>1483.92</v>
      </c>
      <c r="N1079" s="62">
        <f>N1078+'Ace-SCFS'!M50+'Ace-SCFS'!M51</f>
        <v>314.19</v>
      </c>
      <c r="O1079" s="62">
        <f>O1078+'Ace-SCFS'!N50+'Ace-SCFS'!N51</f>
        <v>-2299.4</v>
      </c>
      <c r="P1079" s="62">
        <f>P1078+'Ace-SCFS'!O50+'Ace-SCFS'!O51</f>
        <v>237.87</v>
      </c>
      <c r="Q1079" s="62">
        <f>Q1078+'Ace-SCFS'!P50+'Ace-SCFS'!P51</f>
        <v>-1160.04</v>
      </c>
      <c r="R1079" s="62">
        <f>R1078+'Ace-SCFS'!Q50+'Ace-SCFS'!Q51</f>
        <v>-1604.1</v>
      </c>
      <c r="S1079" s="62">
        <f>S1078+'Ace-SCFS'!R50+'Ace-SCFS'!R51</f>
        <v>-1040.06</v>
      </c>
    </row>
    <row r="1080" spans="1:31" outlineLevel="1" x14ac:dyDescent="0.2">
      <c r="A1080" s="39"/>
      <c r="B1080" s="46" t="s">
        <v>943</v>
      </c>
      <c r="C1080" s="305"/>
      <c r="D1080" s="62">
        <f>D1079+'Ace-SCFS'!C72</f>
        <v>166.52</v>
      </c>
      <c r="E1080" s="62">
        <f>E1079+'Ace-SCFS'!D72</f>
        <v>333.77</v>
      </c>
      <c r="F1080" s="62">
        <f>F1079+'Ace-SCFS'!E72</f>
        <v>225.46</v>
      </c>
      <c r="G1080" s="62">
        <f>G1079+'Ace-SCFS'!F72</f>
        <v>364.82</v>
      </c>
      <c r="H1080" s="62">
        <f>H1079+'Ace-SCFS'!G72</f>
        <v>550.77</v>
      </c>
      <c r="I1080" s="62">
        <f>I1079+'Ace-SCFS'!H72</f>
        <v>725.15</v>
      </c>
      <c r="J1080" s="62">
        <f>J1079+'Ace-SCFS'!I72</f>
        <v>1342.45</v>
      </c>
      <c r="K1080" s="62">
        <f>K1079+'Ace-SCFS'!J72</f>
        <v>783.19999999999993</v>
      </c>
      <c r="L1080" s="62">
        <f>L1079+'Ace-SCFS'!K72</f>
        <v>1347.15</v>
      </c>
      <c r="M1080" s="62">
        <f>M1079+'Ace-SCFS'!L72</f>
        <v>1483.49</v>
      </c>
      <c r="N1080" s="62">
        <f>N1079+'Ace-SCFS'!M72</f>
        <v>313.89</v>
      </c>
      <c r="O1080" s="62">
        <f>O1079+'Ace-SCFS'!N72</f>
        <v>-2317.64</v>
      </c>
      <c r="P1080" s="62">
        <f>P1079+'Ace-SCFS'!O72</f>
        <v>-94.110000000000014</v>
      </c>
      <c r="Q1080" s="62">
        <f>Q1079+'Ace-SCFS'!P72</f>
        <v>-1524.53</v>
      </c>
      <c r="R1080" s="62">
        <f>R1079+'Ace-SCFS'!Q72</f>
        <v>-1747.6599999999999</v>
      </c>
      <c r="S1080" s="62">
        <f>S1079+'Ace-SCFS'!R72</f>
        <v>-1323.75</v>
      </c>
    </row>
    <row r="1081" spans="1:31" outlineLevel="1" x14ac:dyDescent="0.2">
      <c r="A1081" s="39"/>
      <c r="B1081" s="46" t="s">
        <v>1815</v>
      </c>
      <c r="C1081" s="305"/>
      <c r="D1081" s="37">
        <f>'Ace-SCFS'!C42</f>
        <v>-64.33</v>
      </c>
      <c r="E1081" s="37">
        <f>'Ace-SCFS'!D42</f>
        <v>-531.70000000000005</v>
      </c>
      <c r="F1081" s="37">
        <f>'Ace-SCFS'!E42</f>
        <v>-863.44</v>
      </c>
      <c r="G1081" s="37">
        <f>'Ace-SCFS'!F42</f>
        <v>160.76</v>
      </c>
      <c r="H1081" s="37">
        <f>'Ace-SCFS'!G42</f>
        <v>-112.58</v>
      </c>
      <c r="I1081" s="37">
        <f>'Ace-SCFS'!H42</f>
        <v>-743.49</v>
      </c>
      <c r="J1081" s="37">
        <f>'Ace-SCFS'!I42</f>
        <v>-951.07</v>
      </c>
      <c r="K1081" s="37">
        <f>'Ace-SCFS'!J42</f>
        <v>-158.76</v>
      </c>
      <c r="L1081" s="37">
        <f>'Ace-SCFS'!K42</f>
        <v>-1073.1500000000001</v>
      </c>
      <c r="M1081" s="37">
        <f>'Ace-SCFS'!L42</f>
        <v>-773.69</v>
      </c>
      <c r="N1081" s="37">
        <f>'Ace-SCFS'!M42</f>
        <v>460.54</v>
      </c>
      <c r="O1081" s="37">
        <f>'Ace-SCFS'!N42</f>
        <v>519.14</v>
      </c>
      <c r="P1081" s="37">
        <f>'Ace-SCFS'!O42</f>
        <v>2152.81</v>
      </c>
      <c r="Q1081" s="37">
        <f>'Ace-SCFS'!P42</f>
        <v>3639.2</v>
      </c>
      <c r="R1081" s="37">
        <f>'Ace-SCFS'!Q42</f>
        <v>2381.38</v>
      </c>
      <c r="S1081" s="37">
        <f>'Ace-SCFS'!R42</f>
        <v>1404.45</v>
      </c>
    </row>
    <row r="1082" spans="1:31" outlineLevel="1" x14ac:dyDescent="0.2">
      <c r="A1082" s="39"/>
      <c r="B1082" s="46" t="s">
        <v>1816</v>
      </c>
      <c r="C1082" s="305"/>
      <c r="D1082" s="37">
        <f>'Ace-SCFS'!C57</f>
        <v>-42.31</v>
      </c>
      <c r="E1082" s="37">
        <f>'Ace-SCFS'!D57</f>
        <v>198.8</v>
      </c>
      <c r="F1082" s="37">
        <f>'Ace-SCFS'!E57</f>
        <v>1457.89</v>
      </c>
      <c r="G1082" s="37">
        <f>'Ace-SCFS'!F57</f>
        <v>-130.62</v>
      </c>
      <c r="H1082" s="37">
        <f>'Ace-SCFS'!G57</f>
        <v>-360.48</v>
      </c>
      <c r="I1082" s="37">
        <f>'Ace-SCFS'!H57</f>
        <v>-6.06</v>
      </c>
      <c r="J1082" s="37">
        <f>'Ace-SCFS'!I57</f>
        <v>-325.67</v>
      </c>
      <c r="K1082" s="37">
        <f>'Ace-SCFS'!J57</f>
        <v>-327.33999999999997</v>
      </c>
      <c r="L1082" s="37">
        <f>'Ace-SCFS'!K57</f>
        <v>-311.58</v>
      </c>
      <c r="M1082" s="37">
        <f>'Ace-SCFS'!L57</f>
        <v>-420.21000000000004</v>
      </c>
      <c r="N1082" s="37">
        <f>'Ace-SCFS'!M57</f>
        <v>-508.99</v>
      </c>
      <c r="O1082" s="37">
        <f>'Ace-SCFS'!N57</f>
        <v>1742.1</v>
      </c>
      <c r="P1082" s="37">
        <f>'Ace-SCFS'!O57</f>
        <v>-2674.09</v>
      </c>
      <c r="Q1082" s="37">
        <f>'Ace-SCFS'!P57</f>
        <v>-2368.0300000000002</v>
      </c>
      <c r="R1082" s="37">
        <f>'Ace-SCFS'!Q57</f>
        <v>-752.99</v>
      </c>
      <c r="S1082" s="37">
        <f>'Ace-SCFS'!R57</f>
        <v>-272.10000000000002</v>
      </c>
    </row>
    <row r="1083" spans="1:31" outlineLevel="1" x14ac:dyDescent="0.2">
      <c r="A1083" s="39"/>
      <c r="B1083" s="46" t="s">
        <v>836</v>
      </c>
      <c r="C1083" s="305"/>
      <c r="D1083" s="37">
        <f>D1079+'Ace-SCFS'!C43+'Ace-SCFS'!C44+'Ace-SCFS'!C54</f>
        <v>96.58</v>
      </c>
      <c r="E1083" s="37">
        <f>E1079+'Ace-SCFS'!D43+'Ace-SCFS'!D44+'Ace-SCFS'!D54</f>
        <v>257.79000000000002</v>
      </c>
      <c r="F1083" s="37">
        <f>F1079+'Ace-SCFS'!E43+'Ace-SCFS'!E44+'Ace-SCFS'!E54</f>
        <v>108.56</v>
      </c>
      <c r="G1083" s="37">
        <f>G1079+'Ace-SCFS'!F43+'Ace-SCFS'!F44+'Ace-SCFS'!F54</f>
        <v>253.66</v>
      </c>
      <c r="H1083" s="37">
        <f>H1079+'Ace-SCFS'!G43+'Ace-SCFS'!G44+'Ace-SCFS'!G54</f>
        <v>437.64</v>
      </c>
      <c r="I1083" s="37">
        <f>I1079+'Ace-SCFS'!H43+'Ace-SCFS'!H44+'Ace-SCFS'!H54</f>
        <v>631.58000000000004</v>
      </c>
      <c r="J1083" s="37">
        <f>J1079+'Ace-SCFS'!I43+'Ace-SCFS'!I44+'Ace-SCFS'!I54</f>
        <v>1177.75</v>
      </c>
      <c r="K1083" s="37">
        <f>K1079+'Ace-SCFS'!J43+'Ace-SCFS'!J44+'Ace-SCFS'!J54</f>
        <v>661.48</v>
      </c>
      <c r="L1083" s="37">
        <f>L1079+'Ace-SCFS'!K43+'Ace-SCFS'!K44+'Ace-SCFS'!K54</f>
        <v>1102.99</v>
      </c>
      <c r="M1083" s="37">
        <f>M1079+'Ace-SCFS'!L43+'Ace-SCFS'!L44+'Ace-SCFS'!L54</f>
        <v>1098.77</v>
      </c>
      <c r="N1083" s="37">
        <f>N1079+'Ace-SCFS'!M43+'Ace-SCFS'!M44+'Ace-SCFS'!M54</f>
        <v>-114.26000000000002</v>
      </c>
      <c r="O1083" s="37">
        <f>O1079+'Ace-SCFS'!N43+'Ace-SCFS'!N44+'Ace-SCFS'!N54</f>
        <v>-2731.6600000000003</v>
      </c>
      <c r="P1083" s="37">
        <f>P1079+'Ace-SCFS'!O43+'Ace-SCFS'!O44+'Ace-SCFS'!O54</f>
        <v>-775.27</v>
      </c>
      <c r="Q1083" s="37">
        <f>Q1079+'Ace-SCFS'!P43+'Ace-SCFS'!P44+'Ace-SCFS'!P54</f>
        <v>-1709.53</v>
      </c>
      <c r="R1083" s="37">
        <f>R1079+'Ace-SCFS'!Q43+'Ace-SCFS'!Q44+'Ace-SCFS'!Q54</f>
        <v>-2688.3799999999997</v>
      </c>
      <c r="S1083" s="37">
        <f>S1079+'Ace-SCFS'!R43+'Ace-SCFS'!R44+'Ace-SCFS'!R54</f>
        <v>-1767.12</v>
      </c>
    </row>
    <row r="1084" spans="1:31" outlineLevel="1" x14ac:dyDescent="0.2">
      <c r="A1084" s="39"/>
      <c r="B1084" s="46" t="s">
        <v>1817</v>
      </c>
      <c r="C1084" s="305"/>
      <c r="D1084" s="37">
        <f>D1083+SUM('Ace-SCFS'!C58:C66)+SUM('Ace-SCFS'!C72:C75)+'Ace-SCFS'!C78</f>
        <v>92.45</v>
      </c>
      <c r="E1084" s="37">
        <f>E1083+SUM('Ace-SCFS'!D58:D66)+SUM('Ace-SCFS'!D72:D75)+'Ace-SCFS'!D78</f>
        <v>511.85</v>
      </c>
      <c r="F1084" s="37">
        <f>F1083+SUM('Ace-SCFS'!E58:E66)+SUM('Ace-SCFS'!E72:E75)+'Ace-SCFS'!E78</f>
        <v>1628.9199999999998</v>
      </c>
      <c r="G1084" s="37">
        <f>G1083+SUM('Ace-SCFS'!F58:F66)+SUM('Ace-SCFS'!F72:F75)+'Ace-SCFS'!F78</f>
        <v>202.34</v>
      </c>
      <c r="H1084" s="37">
        <f>H1083+SUM('Ace-SCFS'!G58:G66)+SUM('Ace-SCFS'!G72:G75)+'Ace-SCFS'!G78</f>
        <v>340.03</v>
      </c>
      <c r="I1084" s="37">
        <f>I1083+SUM('Ace-SCFS'!H58:H66)+SUM('Ace-SCFS'!H72:H75)+'Ace-SCFS'!H78</f>
        <v>627.32000000000005</v>
      </c>
      <c r="J1084" s="37">
        <f>J1083+SUM('Ace-SCFS'!I58:I66)+SUM('Ace-SCFS'!I72:I75)+'Ace-SCFS'!I78</f>
        <v>1094.3</v>
      </c>
      <c r="K1084" s="37">
        <f>K1083+SUM('Ace-SCFS'!J58:J66)+SUM('Ace-SCFS'!J72:J75)+'Ace-SCFS'!J78</f>
        <v>666.93000000000006</v>
      </c>
      <c r="L1084" s="37">
        <f>L1083+SUM('Ace-SCFS'!K58:K66)+SUM('Ace-SCFS'!K72:K75)+'Ace-SCFS'!K78</f>
        <v>1123.44</v>
      </c>
      <c r="M1084" s="37">
        <f>M1083+SUM('Ace-SCFS'!L58:L66)+SUM('Ace-SCFS'!L72:L75)+'Ace-SCFS'!L78</f>
        <v>1088.1099999999999</v>
      </c>
      <c r="N1084" s="37">
        <f>N1083+SUM('Ace-SCFS'!M58:M66)+SUM('Ace-SCFS'!M72:M75)+'Ace-SCFS'!M78</f>
        <v>-111.73000000000002</v>
      </c>
      <c r="O1084" s="37">
        <f>O1083+SUM('Ace-SCFS'!N58:N66)+SUM('Ace-SCFS'!N72:N75)+'Ace-SCFS'!N78</f>
        <v>-384.02000000000049</v>
      </c>
      <c r="P1084" s="37">
        <f>P1083+SUM('Ace-SCFS'!O58:O66)+SUM('Ace-SCFS'!O72:O75)+'Ace-SCFS'!O78</f>
        <v>-3160.9500000000003</v>
      </c>
      <c r="Q1084" s="37">
        <f>Q1083+SUM('Ace-SCFS'!P58:P66)+SUM('Ace-SCFS'!P72:P75)+'Ace-SCFS'!P78</f>
        <v>-3218.04</v>
      </c>
      <c r="R1084" s="37">
        <f>R1083+SUM('Ace-SCFS'!Q58:Q66)+SUM('Ace-SCFS'!Q72:Q75)+'Ace-SCFS'!Q78</f>
        <v>-2518.0399999999995</v>
      </c>
      <c r="S1084" s="37">
        <f>S1083+SUM('Ace-SCFS'!R58:R66)+SUM('Ace-SCFS'!R72:R75)+'Ace-SCFS'!R78</f>
        <v>-1241.6499999999999</v>
      </c>
    </row>
    <row r="1085" spans="1:31" outlineLevel="1" x14ac:dyDescent="0.2">
      <c r="A1085" s="305"/>
      <c r="B1085" s="305"/>
      <c r="C1085" s="305"/>
      <c r="D1085" s="305"/>
      <c r="E1085" s="305"/>
      <c r="F1085" s="305"/>
      <c r="G1085" s="305"/>
      <c r="H1085" s="305"/>
      <c r="I1085" s="305"/>
      <c r="J1085" s="305"/>
      <c r="K1085" s="305"/>
      <c r="L1085" s="305"/>
      <c r="M1085" s="305"/>
      <c r="N1085" s="305"/>
      <c r="O1085" s="305"/>
      <c r="P1085" s="305"/>
      <c r="Q1085" s="305"/>
      <c r="R1085" s="305"/>
      <c r="S1085" s="305"/>
    </row>
    <row r="1086" spans="1:31" s="48" customFormat="1" outlineLevel="1" x14ac:dyDescent="0.2">
      <c r="A1086" s="50" t="s">
        <v>898</v>
      </c>
      <c r="B1086" s="48" t="s">
        <v>899</v>
      </c>
      <c r="C1086" s="66"/>
      <c r="D1086" s="66"/>
      <c r="E1086" s="66"/>
      <c r="F1086" s="66"/>
      <c r="G1086" s="66"/>
      <c r="H1086" s="66"/>
      <c r="I1086" s="66"/>
      <c r="J1086" s="66"/>
      <c r="K1086" s="66"/>
      <c r="L1086" s="66"/>
      <c r="M1086" s="66"/>
      <c r="N1086" s="66"/>
      <c r="O1086" s="66"/>
      <c r="P1086" s="66"/>
      <c r="Q1086" s="66"/>
      <c r="R1086" s="66"/>
      <c r="S1086" s="66"/>
    </row>
    <row r="1087" spans="1:31" outlineLevel="1" x14ac:dyDescent="0.2">
      <c r="A1087" s="386"/>
      <c r="B1087" s="46" t="str">
        <f>B$1078</f>
        <v>CFO</v>
      </c>
      <c r="C1087" s="53">
        <f t="shared" ref="C1087:S1087" si="1059">C$1078</f>
        <v>0</v>
      </c>
      <c r="D1087" s="53">
        <f t="shared" si="1059"/>
        <v>160.72999999999999</v>
      </c>
      <c r="E1087" s="53">
        <f t="shared" si="1059"/>
        <v>329.95</v>
      </c>
      <c r="F1087" s="53">
        <f t="shared" si="1059"/>
        <v>219.81</v>
      </c>
      <c r="G1087" s="53">
        <f t="shared" si="1059"/>
        <v>310.81</v>
      </c>
      <c r="H1087" s="53">
        <f t="shared" si="1059"/>
        <v>450.56</v>
      </c>
      <c r="I1087" s="53">
        <f t="shared" si="1059"/>
        <v>626.13</v>
      </c>
      <c r="J1087" s="53">
        <f t="shared" si="1059"/>
        <v>1262.49</v>
      </c>
      <c r="K1087" s="53">
        <f t="shared" si="1059"/>
        <v>646</v>
      </c>
      <c r="L1087" s="53">
        <f t="shared" si="1059"/>
        <v>1233.8</v>
      </c>
      <c r="M1087" s="53">
        <f t="shared" si="1059"/>
        <v>1339.18</v>
      </c>
      <c r="N1087" s="53">
        <f t="shared" si="1059"/>
        <v>106.48</v>
      </c>
      <c r="O1087" s="53">
        <f t="shared" si="1059"/>
        <v>-2405.06</v>
      </c>
      <c r="P1087" s="53">
        <f t="shared" si="1059"/>
        <v>148.59</v>
      </c>
      <c r="Q1087" s="53">
        <f t="shared" si="1059"/>
        <v>-1254.49</v>
      </c>
      <c r="R1087" s="53">
        <f t="shared" si="1059"/>
        <v>-1621</v>
      </c>
      <c r="S1087" s="53">
        <f t="shared" si="1059"/>
        <v>-1184.06</v>
      </c>
    </row>
    <row r="1088" spans="1:31" outlineLevel="1" x14ac:dyDescent="0.2">
      <c r="A1088" s="386"/>
      <c r="B1088" s="53" t="str">
        <f>B637</f>
        <v>Short term debt</v>
      </c>
      <c r="C1088" s="37"/>
      <c r="D1088" s="37">
        <f t="shared" ref="D1088:S1088" si="1060">D637</f>
        <v>0</v>
      </c>
      <c r="E1088" s="37">
        <f t="shared" si="1060"/>
        <v>0</v>
      </c>
      <c r="F1088" s="37">
        <f t="shared" si="1060"/>
        <v>0</v>
      </c>
      <c r="G1088" s="37">
        <f t="shared" si="1060"/>
        <v>0</v>
      </c>
      <c r="H1088" s="37">
        <f t="shared" si="1060"/>
        <v>0</v>
      </c>
      <c r="I1088" s="37">
        <f t="shared" si="1060"/>
        <v>0</v>
      </c>
      <c r="J1088" s="37">
        <f t="shared" si="1060"/>
        <v>0</v>
      </c>
      <c r="K1088" s="37">
        <f t="shared" si="1060"/>
        <v>0</v>
      </c>
      <c r="L1088" s="37">
        <f t="shared" si="1060"/>
        <v>50.53</v>
      </c>
      <c r="M1088" s="37">
        <f t="shared" si="1060"/>
        <v>40.299999999999997</v>
      </c>
      <c r="N1088" s="37">
        <f t="shared" si="1060"/>
        <v>38.49</v>
      </c>
      <c r="O1088" s="37">
        <f t="shared" si="1060"/>
        <v>2404.37</v>
      </c>
      <c r="P1088" s="37">
        <f t="shared" si="1060"/>
        <v>4252.8100000000004</v>
      </c>
      <c r="Q1088" s="37">
        <f t="shared" si="1060"/>
        <v>3733.72</v>
      </c>
      <c r="R1088" s="37">
        <f t="shared" si="1060"/>
        <v>4054.04</v>
      </c>
      <c r="S1088" s="37">
        <f t="shared" si="1060"/>
        <v>5213.8100000000004</v>
      </c>
    </row>
    <row r="1089" spans="1:30" outlineLevel="1" x14ac:dyDescent="0.2">
      <c r="A1089" s="386"/>
      <c r="B1089" s="46" t="s">
        <v>736</v>
      </c>
      <c r="C1089" s="37"/>
      <c r="D1089" s="37" t="e">
        <f t="shared" ref="D1089:Q1089" si="1061">D1087/D1088</f>
        <v>#DIV/0!</v>
      </c>
      <c r="E1089" s="37" t="e">
        <f t="shared" si="1061"/>
        <v>#DIV/0!</v>
      </c>
      <c r="F1089" s="37" t="e">
        <f t="shared" si="1061"/>
        <v>#DIV/0!</v>
      </c>
      <c r="G1089" s="37" t="e">
        <f t="shared" si="1061"/>
        <v>#DIV/0!</v>
      </c>
      <c r="H1089" s="37" t="e">
        <f t="shared" si="1061"/>
        <v>#DIV/0!</v>
      </c>
      <c r="I1089" s="37" t="e">
        <f t="shared" si="1061"/>
        <v>#DIV/0!</v>
      </c>
      <c r="J1089" s="37" t="e">
        <f t="shared" si="1061"/>
        <v>#DIV/0!</v>
      </c>
      <c r="K1089" s="37" t="e">
        <f t="shared" si="1061"/>
        <v>#DIV/0!</v>
      </c>
      <c r="L1089" s="37">
        <f t="shared" si="1061"/>
        <v>24.417177914110429</v>
      </c>
      <c r="M1089" s="37">
        <f t="shared" si="1061"/>
        <v>33.230272952853603</v>
      </c>
      <c r="N1089" s="37">
        <f t="shared" si="1061"/>
        <v>2.7664328396986231</v>
      </c>
      <c r="O1089" s="37">
        <f t="shared" si="1061"/>
        <v>-1.0002869774618715</v>
      </c>
      <c r="P1089" s="37">
        <f t="shared" si="1061"/>
        <v>3.4939251929900467E-2</v>
      </c>
      <c r="Q1089" s="37">
        <f t="shared" si="1061"/>
        <v>-0.33598930825021694</v>
      </c>
      <c r="R1089" s="37">
        <f>R1087/R1088</f>
        <v>-0.39984805280658309</v>
      </c>
      <c r="S1089" s="37">
        <f t="shared" ref="S1089" si="1062">S1087/S1088</f>
        <v>-0.22710071905190252</v>
      </c>
      <c r="Y1089" s="413" t="e">
        <f>AVERAGE(D1089:S1089)</f>
        <v>#DIV/0!</v>
      </c>
      <c r="Z1089" s="413" t="e">
        <f>MEDIAN(D1089:S1089)</f>
        <v>#DIV/0!</v>
      </c>
      <c r="AA1089" s="413" t="e">
        <f>STDEV(D1089:S1089)</f>
        <v>#DIV/0!</v>
      </c>
      <c r="AB1089" s="413" t="e">
        <f>AA1089/Y1089</f>
        <v>#DIV/0!</v>
      </c>
      <c r="AC1089" s="413" t="e">
        <f>MAX(D1089:S1089)</f>
        <v>#DIV/0!</v>
      </c>
      <c r="AD1089" s="413" t="e">
        <f>MIN(D1089:S1089)</f>
        <v>#DIV/0!</v>
      </c>
    </row>
    <row r="1090" spans="1:30" outlineLevel="1" x14ac:dyDescent="0.2">
      <c r="A1090" s="386"/>
    </row>
    <row r="1091" spans="1:30" s="48" customFormat="1" outlineLevel="1" x14ac:dyDescent="0.2">
      <c r="A1091" s="50" t="s">
        <v>898</v>
      </c>
      <c r="B1091" s="48" t="s">
        <v>901</v>
      </c>
      <c r="C1091" s="66"/>
      <c r="D1091" s="66"/>
      <c r="E1091" s="66"/>
      <c r="F1091" s="66"/>
      <c r="G1091" s="66"/>
      <c r="H1091" s="66"/>
      <c r="I1091" s="66"/>
      <c r="J1091" s="66"/>
      <c r="K1091" s="66"/>
      <c r="L1091" s="66"/>
      <c r="M1091" s="66"/>
      <c r="N1091" s="66"/>
      <c r="O1091" s="66"/>
      <c r="P1091" s="66"/>
      <c r="Q1091" s="66"/>
      <c r="R1091" s="66"/>
      <c r="S1091" s="66"/>
    </row>
    <row r="1092" spans="1:30" outlineLevel="1" x14ac:dyDescent="0.2">
      <c r="A1092" s="386"/>
      <c r="B1092" s="46" t="str">
        <f>B$1078</f>
        <v>CFO</v>
      </c>
      <c r="C1092" s="53">
        <f t="shared" ref="C1092:S1092" si="1063">C$1078</f>
        <v>0</v>
      </c>
      <c r="D1092" s="53">
        <f t="shared" si="1063"/>
        <v>160.72999999999999</v>
      </c>
      <c r="E1092" s="53">
        <f t="shared" si="1063"/>
        <v>329.95</v>
      </c>
      <c r="F1092" s="53">
        <f t="shared" si="1063"/>
        <v>219.81</v>
      </c>
      <c r="G1092" s="53">
        <f t="shared" si="1063"/>
        <v>310.81</v>
      </c>
      <c r="H1092" s="53">
        <f t="shared" si="1063"/>
        <v>450.56</v>
      </c>
      <c r="I1092" s="53">
        <f t="shared" si="1063"/>
        <v>626.13</v>
      </c>
      <c r="J1092" s="53">
        <f t="shared" si="1063"/>
        <v>1262.49</v>
      </c>
      <c r="K1092" s="53">
        <f t="shared" si="1063"/>
        <v>646</v>
      </c>
      <c r="L1092" s="53">
        <f t="shared" si="1063"/>
        <v>1233.8</v>
      </c>
      <c r="M1092" s="53">
        <f t="shared" si="1063"/>
        <v>1339.18</v>
      </c>
      <c r="N1092" s="53">
        <f t="shared" si="1063"/>
        <v>106.48</v>
      </c>
      <c r="O1092" s="53">
        <f t="shared" si="1063"/>
        <v>-2405.06</v>
      </c>
      <c r="P1092" s="53">
        <f t="shared" si="1063"/>
        <v>148.59</v>
      </c>
      <c r="Q1092" s="53">
        <f t="shared" si="1063"/>
        <v>-1254.49</v>
      </c>
      <c r="R1092" s="53">
        <f t="shared" si="1063"/>
        <v>-1621</v>
      </c>
      <c r="S1092" s="53">
        <f t="shared" si="1063"/>
        <v>-1184.06</v>
      </c>
      <c r="T1092" s="37"/>
    </row>
    <row r="1093" spans="1:30" outlineLevel="1" x14ac:dyDescent="0.2">
      <c r="A1093" s="386"/>
      <c r="B1093" s="46" t="s">
        <v>902</v>
      </c>
      <c r="C1093" s="37"/>
      <c r="D1093" s="37">
        <f>-'Ace-SCFS'!C72-'Ace-SCFS'!C70-'Ace-SCFS'!C76+'SA-Ratios'!D946+'SA-Ratios'!D945</f>
        <v>24.24</v>
      </c>
      <c r="E1093" s="37">
        <f>-'Ace-SCFS'!D72-'Ace-SCFS'!D70-'Ace-SCFS'!D76+'SA-Ratios'!E946+'SA-Ratios'!E945</f>
        <v>50.84</v>
      </c>
      <c r="F1093" s="37">
        <f>-'Ace-SCFS'!E72-'Ace-SCFS'!E70-'Ace-SCFS'!E76+'SA-Ratios'!F946+'SA-Ratios'!F945</f>
        <v>69.39</v>
      </c>
      <c r="G1093" s="37">
        <f>-'Ace-SCFS'!F72-'Ace-SCFS'!F70-'Ace-SCFS'!F76+'SA-Ratios'!G946+'SA-Ratios'!G945</f>
        <v>90.53</v>
      </c>
      <c r="H1093" s="37">
        <f>-'Ace-SCFS'!G72-'Ace-SCFS'!G70-'Ace-SCFS'!G76+'SA-Ratios'!H946+'SA-Ratios'!H945</f>
        <v>271.67</v>
      </c>
      <c r="I1093" s="37">
        <f>-'Ace-SCFS'!H72-'Ace-SCFS'!H70-'Ace-SCFS'!H76+'SA-Ratios'!I946+'SA-Ratios'!I945</f>
        <v>7.18</v>
      </c>
      <c r="J1093" s="37">
        <f>-'Ace-SCFS'!I72-'Ace-SCFS'!I70-'Ace-SCFS'!I76+'SA-Ratios'!J946+'SA-Ratios'!J945</f>
        <v>246.75</v>
      </c>
      <c r="K1093" s="37">
        <f>-'Ace-SCFS'!J72-'Ace-SCFS'!J70-'Ace-SCFS'!J76+'SA-Ratios'!K946+'SA-Ratios'!K945</f>
        <v>333.22999999999996</v>
      </c>
      <c r="L1093" s="37">
        <f>-'Ace-SCFS'!K72-'Ace-SCFS'!K70-'Ace-SCFS'!K76+'SA-Ratios'!L946+'SA-Ratios'!L945</f>
        <v>383.15</v>
      </c>
      <c r="M1093" s="37">
        <f>-'Ace-SCFS'!L72-'Ace-SCFS'!L70-'Ace-SCFS'!L76+'SA-Ratios'!M946+'SA-Ratios'!M945</f>
        <v>450.28000000000003</v>
      </c>
      <c r="N1093" s="37">
        <f>-'Ace-SCFS'!M72-'Ace-SCFS'!M70-'Ace-SCFS'!M76+'SA-Ratios'!N946+'SA-Ratios'!N945</f>
        <v>550.31000000000006</v>
      </c>
      <c r="O1093" s="37">
        <f>-'Ace-SCFS'!N72-'Ace-SCFS'!N70-'Ace-SCFS'!N76+'SA-Ratios'!O946+'SA-Ratios'!O945</f>
        <v>3028.1499999999996</v>
      </c>
      <c r="P1093" s="37">
        <f>-'Ace-SCFS'!O72-'Ace-SCFS'!O70-'Ace-SCFS'!O76+'SA-Ratios'!P946+'SA-Ratios'!P945</f>
        <v>6335.6200000000008</v>
      </c>
      <c r="Q1093" s="37">
        <f>-'Ace-SCFS'!P72-'Ace-SCFS'!P70-'Ace-SCFS'!P76+'SA-Ratios'!Q946+'SA-Ratios'!Q945</f>
        <v>5139.1399999999994</v>
      </c>
      <c r="R1093" s="37">
        <f>-'Ace-SCFS'!Q72-'Ace-SCFS'!Q70-'Ace-SCFS'!Q76+'SA-Ratios'!R946+'SA-Ratios'!R945</f>
        <v>5676.92</v>
      </c>
      <c r="S1093" s="37">
        <f>-'Ace-SCFS'!R72-'Ace-SCFS'!R70-'Ace-SCFS'!R76+'SA-Ratios'!S946+'SA-Ratios'!S945</f>
        <v>6401.4900000000007</v>
      </c>
    </row>
    <row r="1094" spans="1:30" outlineLevel="1" x14ac:dyDescent="0.2">
      <c r="A1094" s="386"/>
      <c r="B1094" s="46" t="s">
        <v>736</v>
      </c>
      <c r="C1094" s="28"/>
      <c r="D1094" s="28">
        <f t="shared" ref="D1094:S1094" si="1064">D1092/D1093</f>
        <v>6.6307755775577562</v>
      </c>
      <c r="E1094" s="28">
        <f t="shared" si="1064"/>
        <v>6.4899685287175446</v>
      </c>
      <c r="F1094" s="28">
        <f t="shared" si="1064"/>
        <v>3.1677475140510158</v>
      </c>
      <c r="G1094" s="28">
        <f t="shared" si="1064"/>
        <v>3.4332265547332375</v>
      </c>
      <c r="H1094" s="28">
        <f t="shared" si="1064"/>
        <v>1.65848271800346</v>
      </c>
      <c r="I1094" s="28">
        <f t="shared" si="1064"/>
        <v>87.204735376044567</v>
      </c>
      <c r="J1094" s="28">
        <f t="shared" si="1064"/>
        <v>5.1164741641337388</v>
      </c>
      <c r="K1094" s="28">
        <f t="shared" si="1064"/>
        <v>1.9386009662995531</v>
      </c>
      <c r="L1094" s="28">
        <f t="shared" si="1064"/>
        <v>3.2201487668015139</v>
      </c>
      <c r="M1094" s="28">
        <f t="shared" si="1064"/>
        <v>2.9741050013325041</v>
      </c>
      <c r="N1094" s="28">
        <f t="shared" si="1064"/>
        <v>0.19349094146935361</v>
      </c>
      <c r="O1094" s="28">
        <f t="shared" si="1064"/>
        <v>-0.79423410333041633</v>
      </c>
      <c r="P1094" s="28">
        <f t="shared" si="1064"/>
        <v>2.3453111139872654E-2</v>
      </c>
      <c r="Q1094" s="28">
        <f t="shared" si="1064"/>
        <v>-0.2441050448129454</v>
      </c>
      <c r="R1094" s="28">
        <f t="shared" si="1064"/>
        <v>-0.2855421601854527</v>
      </c>
      <c r="S1094" s="28">
        <f t="shared" si="1064"/>
        <v>-0.184966312530364</v>
      </c>
      <c r="Y1094" s="413">
        <f>AVERAGE(D1094:S1094)</f>
        <v>7.5338975999640576</v>
      </c>
      <c r="Z1094" s="413">
        <f>MEDIAN(D1094:S1094)</f>
        <v>2.4563529838160285</v>
      </c>
      <c r="AA1094" s="413">
        <f>STDEV(D1094:S1094)</f>
        <v>21.38093612589384</v>
      </c>
      <c r="AB1094" s="413">
        <f>AA1094/Y1094</f>
        <v>2.8379647907606076</v>
      </c>
      <c r="AC1094" s="413">
        <f>MAX(D1094:S1094)</f>
        <v>87.204735376044567</v>
      </c>
      <c r="AD1094" s="413">
        <f>MIN(D1094:S1094)</f>
        <v>-0.79423410333041633</v>
      </c>
    </row>
    <row r="1095" spans="1:30" outlineLevel="1" x14ac:dyDescent="0.2">
      <c r="A1095" s="386"/>
    </row>
    <row r="1096" spans="1:30" s="48" customFormat="1" outlineLevel="1" x14ac:dyDescent="0.2">
      <c r="A1096" s="50" t="s">
        <v>903</v>
      </c>
      <c r="B1096" s="48" t="s">
        <v>904</v>
      </c>
      <c r="C1096" s="66"/>
      <c r="D1096" s="66"/>
      <c r="E1096" s="66"/>
      <c r="F1096" s="66"/>
      <c r="G1096" s="66"/>
      <c r="H1096" s="66"/>
      <c r="I1096" s="66"/>
      <c r="J1096" s="66"/>
      <c r="K1096" s="66"/>
      <c r="L1096" s="66"/>
      <c r="M1096" s="66"/>
      <c r="N1096" s="66"/>
      <c r="O1096" s="66"/>
      <c r="P1096" s="66"/>
      <c r="Q1096" s="66"/>
      <c r="R1096" s="66"/>
      <c r="S1096" s="66"/>
    </row>
    <row r="1097" spans="1:30" outlineLevel="1" x14ac:dyDescent="0.2">
      <c r="A1097" s="386"/>
      <c r="B1097" s="46" t="str">
        <f>B$1078</f>
        <v>CFO</v>
      </c>
      <c r="C1097" s="53">
        <f t="shared" ref="C1097:S1097" si="1065">C$1078</f>
        <v>0</v>
      </c>
      <c r="D1097" s="53">
        <f t="shared" si="1065"/>
        <v>160.72999999999999</v>
      </c>
      <c r="E1097" s="53">
        <f t="shared" si="1065"/>
        <v>329.95</v>
      </c>
      <c r="F1097" s="53">
        <f t="shared" si="1065"/>
        <v>219.81</v>
      </c>
      <c r="G1097" s="53">
        <f t="shared" si="1065"/>
        <v>310.81</v>
      </c>
      <c r="H1097" s="53">
        <f t="shared" si="1065"/>
        <v>450.56</v>
      </c>
      <c r="I1097" s="53">
        <f t="shared" si="1065"/>
        <v>626.13</v>
      </c>
      <c r="J1097" s="53">
        <f t="shared" si="1065"/>
        <v>1262.49</v>
      </c>
      <c r="K1097" s="53">
        <f t="shared" si="1065"/>
        <v>646</v>
      </c>
      <c r="L1097" s="53">
        <f t="shared" si="1065"/>
        <v>1233.8</v>
      </c>
      <c r="M1097" s="53">
        <f t="shared" si="1065"/>
        <v>1339.18</v>
      </c>
      <c r="N1097" s="53">
        <f t="shared" si="1065"/>
        <v>106.48</v>
      </c>
      <c r="O1097" s="53">
        <f t="shared" si="1065"/>
        <v>-2405.06</v>
      </c>
      <c r="P1097" s="53">
        <f t="shared" si="1065"/>
        <v>148.59</v>
      </c>
      <c r="Q1097" s="53">
        <f t="shared" si="1065"/>
        <v>-1254.49</v>
      </c>
      <c r="R1097" s="53">
        <f t="shared" si="1065"/>
        <v>-1621</v>
      </c>
      <c r="S1097" s="53">
        <f t="shared" si="1065"/>
        <v>-1184.06</v>
      </c>
    </row>
    <row r="1098" spans="1:30" outlineLevel="1" x14ac:dyDescent="0.2">
      <c r="A1098" s="386"/>
      <c r="B1098" s="53" t="str">
        <f>B765</f>
        <v>Total NB</v>
      </c>
      <c r="D1098" s="37">
        <f t="shared" ref="D1098:S1098" si="1066">D765</f>
        <v>234.32</v>
      </c>
      <c r="E1098" s="37">
        <f t="shared" si="1066"/>
        <v>367.19</v>
      </c>
      <c r="F1098" s="37">
        <f t="shared" si="1066"/>
        <v>439.15</v>
      </c>
      <c r="G1098" s="37">
        <f t="shared" si="1066"/>
        <v>536.19000000000005</v>
      </c>
      <c r="H1098" s="37">
        <f t="shared" si="1066"/>
        <v>589.29000000000008</v>
      </c>
      <c r="I1098" s="37">
        <f t="shared" si="1066"/>
        <v>630.04</v>
      </c>
      <c r="J1098" s="37">
        <f t="shared" si="1066"/>
        <v>699.2600000000001</v>
      </c>
      <c r="K1098" s="37">
        <f t="shared" si="1066"/>
        <v>740.52</v>
      </c>
      <c r="L1098" s="37">
        <f t="shared" si="1066"/>
        <v>794.39</v>
      </c>
      <c r="M1098" s="37">
        <f t="shared" si="1066"/>
        <v>977.3</v>
      </c>
      <c r="N1098" s="37">
        <f t="shared" si="1066"/>
        <v>1135.79</v>
      </c>
      <c r="O1098" s="37">
        <f t="shared" si="1066"/>
        <v>1267.17</v>
      </c>
      <c r="P1098" s="37">
        <f t="shared" si="1066"/>
        <v>3185.2699999999995</v>
      </c>
      <c r="Q1098" s="37">
        <f t="shared" si="1066"/>
        <v>3574.62</v>
      </c>
      <c r="R1098" s="37">
        <f t="shared" si="1066"/>
        <v>4038.63</v>
      </c>
      <c r="S1098" s="37">
        <f t="shared" si="1066"/>
        <v>4558.53</v>
      </c>
    </row>
    <row r="1099" spans="1:30" outlineLevel="1" x14ac:dyDescent="0.2">
      <c r="A1099" s="386"/>
      <c r="B1099" s="46" t="s">
        <v>736</v>
      </c>
      <c r="D1099" s="63">
        <f>D1097/D1098</f>
        <v>0.68594230112666432</v>
      </c>
      <c r="E1099" s="63">
        <f t="shared" ref="E1099:S1099" si="1067">E1097/E1098</f>
        <v>0.89858111604346524</v>
      </c>
      <c r="F1099" s="63">
        <f t="shared" si="1067"/>
        <v>0.50053512467266315</v>
      </c>
      <c r="G1099" s="63">
        <f t="shared" si="1067"/>
        <v>0.57966392510117681</v>
      </c>
      <c r="H1099" s="63">
        <f t="shared" si="1067"/>
        <v>0.76458110607680418</v>
      </c>
      <c r="I1099" s="63">
        <f t="shared" si="1067"/>
        <v>0.99379404482255096</v>
      </c>
      <c r="J1099" s="63">
        <f t="shared" si="1067"/>
        <v>1.8054657781082857</v>
      </c>
      <c r="K1099" s="63">
        <f t="shared" si="1067"/>
        <v>0.87235996326905418</v>
      </c>
      <c r="L1099" s="63">
        <f t="shared" si="1067"/>
        <v>1.5531414040962248</v>
      </c>
      <c r="M1099" s="63">
        <f t="shared" si="1067"/>
        <v>1.370285480405198</v>
      </c>
      <c r="N1099" s="63">
        <f t="shared" si="1067"/>
        <v>9.3749724861109898E-2</v>
      </c>
      <c r="O1099" s="63">
        <f t="shared" si="1067"/>
        <v>-1.8979773826716224</v>
      </c>
      <c r="P1099" s="63">
        <f t="shared" si="1067"/>
        <v>4.6649106669136374E-2</v>
      </c>
      <c r="Q1099" s="63">
        <f t="shared" si="1067"/>
        <v>-0.35094359680189785</v>
      </c>
      <c r="R1099" s="63">
        <f t="shared" si="1067"/>
        <v>-0.40137373317189246</v>
      </c>
      <c r="S1099" s="63">
        <f t="shared" si="1067"/>
        <v>-0.25974601461436031</v>
      </c>
      <c r="Y1099" s="413">
        <f>AVERAGE(D1099:S1099)</f>
        <v>0.45341927174953506</v>
      </c>
      <c r="Z1099" s="413">
        <f>MEDIAN(D1099:S1099)</f>
        <v>0.63280311311392057</v>
      </c>
      <c r="AA1099" s="413">
        <f>STDEV(D1099:S1099)</f>
        <v>0.91005346013504229</v>
      </c>
      <c r="AB1099" s="413">
        <f>AA1099/Y1099</f>
        <v>2.0070903837491674</v>
      </c>
      <c r="AC1099" s="413">
        <f>MAX(D1099:S1099)</f>
        <v>1.8054657781082857</v>
      </c>
      <c r="AD1099" s="413">
        <f>MIN(D1099:S1099)</f>
        <v>-1.8979773826716224</v>
      </c>
    </row>
    <row r="1100" spans="1:30" outlineLevel="1" x14ac:dyDescent="0.2">
      <c r="A1100" s="386"/>
    </row>
    <row r="1101" spans="1:30" s="48" customFormat="1" outlineLevel="1" x14ac:dyDescent="0.2">
      <c r="A1101" s="412" t="s">
        <v>903</v>
      </c>
      <c r="B1101" s="48" t="s">
        <v>904</v>
      </c>
      <c r="C1101" s="66"/>
      <c r="D1101" s="66"/>
      <c r="E1101" s="66"/>
      <c r="F1101" s="66"/>
      <c r="G1101" s="66"/>
      <c r="H1101" s="66"/>
      <c r="I1101" s="66"/>
      <c r="J1101" s="66"/>
      <c r="K1101" s="66"/>
      <c r="L1101" s="66"/>
      <c r="M1101" s="66"/>
      <c r="N1101" s="66"/>
      <c r="O1101" s="66"/>
      <c r="P1101" s="66"/>
      <c r="Q1101" s="66"/>
      <c r="R1101" s="66"/>
      <c r="S1101" s="66"/>
    </row>
    <row r="1102" spans="1:30" outlineLevel="1" x14ac:dyDescent="0.2">
      <c r="A1102" s="386"/>
      <c r="B1102" s="46" t="str">
        <f>B$1078</f>
        <v>CFO</v>
      </c>
      <c r="C1102" s="53">
        <f t="shared" ref="C1102:S1102" si="1068">C$1078</f>
        <v>0</v>
      </c>
      <c r="D1102" s="53">
        <f t="shared" si="1068"/>
        <v>160.72999999999999</v>
      </c>
      <c r="E1102" s="53">
        <f t="shared" si="1068"/>
        <v>329.95</v>
      </c>
      <c r="F1102" s="53">
        <f t="shared" si="1068"/>
        <v>219.81</v>
      </c>
      <c r="G1102" s="53">
        <f t="shared" si="1068"/>
        <v>310.81</v>
      </c>
      <c r="H1102" s="53">
        <f t="shared" si="1068"/>
        <v>450.56</v>
      </c>
      <c r="I1102" s="53">
        <f t="shared" si="1068"/>
        <v>626.13</v>
      </c>
      <c r="J1102" s="53">
        <f t="shared" si="1068"/>
        <v>1262.49</v>
      </c>
      <c r="K1102" s="53">
        <f t="shared" si="1068"/>
        <v>646</v>
      </c>
      <c r="L1102" s="53">
        <f t="shared" si="1068"/>
        <v>1233.8</v>
      </c>
      <c r="M1102" s="53">
        <f t="shared" si="1068"/>
        <v>1339.18</v>
      </c>
      <c r="N1102" s="53">
        <f t="shared" si="1068"/>
        <v>106.48</v>
      </c>
      <c r="O1102" s="53">
        <f t="shared" si="1068"/>
        <v>-2405.06</v>
      </c>
      <c r="P1102" s="53">
        <f t="shared" si="1068"/>
        <v>148.59</v>
      </c>
      <c r="Q1102" s="53">
        <f t="shared" si="1068"/>
        <v>-1254.49</v>
      </c>
      <c r="R1102" s="53">
        <f t="shared" si="1068"/>
        <v>-1621</v>
      </c>
      <c r="S1102" s="53">
        <f t="shared" si="1068"/>
        <v>-1184.06</v>
      </c>
    </row>
    <row r="1103" spans="1:30" outlineLevel="1" x14ac:dyDescent="0.2">
      <c r="A1103" s="386"/>
      <c r="B1103" s="46" t="str">
        <f>B$187</f>
        <v>Cash capex incl advances</v>
      </c>
      <c r="C1103" s="53">
        <f t="shared" ref="C1103:S1103" si="1069">C$187</f>
        <v>0</v>
      </c>
      <c r="D1103" s="53">
        <f t="shared" si="1069"/>
        <v>-70.89</v>
      </c>
      <c r="E1103" s="53">
        <f t="shared" si="1069"/>
        <v>-79.59</v>
      </c>
      <c r="F1103" s="53">
        <f t="shared" si="1069"/>
        <v>-123.82</v>
      </c>
      <c r="G1103" s="53">
        <f t="shared" si="1069"/>
        <v>-122.39</v>
      </c>
      <c r="H1103" s="53">
        <f t="shared" si="1069"/>
        <v>-121.93</v>
      </c>
      <c r="I1103" s="53">
        <f t="shared" si="1069"/>
        <v>-98.95</v>
      </c>
      <c r="J1103" s="53">
        <f t="shared" si="1069"/>
        <v>-169.23000000000002</v>
      </c>
      <c r="K1103" s="53">
        <f t="shared" si="1069"/>
        <v>-122.16</v>
      </c>
      <c r="L1103" s="53">
        <f t="shared" si="1069"/>
        <v>-244.75</v>
      </c>
      <c r="M1103" s="53">
        <f t="shared" si="1069"/>
        <v>-385.15000000000003</v>
      </c>
      <c r="N1103" s="53">
        <f t="shared" si="1069"/>
        <v>-428.45000000000005</v>
      </c>
      <c r="O1103" s="53">
        <f t="shared" si="1069"/>
        <v>-432.26</v>
      </c>
      <c r="P1103" s="53">
        <f t="shared" si="1069"/>
        <v>-1013.14</v>
      </c>
      <c r="Q1103" s="53">
        <f t="shared" si="1069"/>
        <v>-549.49</v>
      </c>
      <c r="R1103" s="53">
        <f t="shared" si="1069"/>
        <v>-1084.28</v>
      </c>
      <c r="S1103" s="53">
        <f t="shared" si="1069"/>
        <v>-727.06000000000006</v>
      </c>
    </row>
    <row r="1104" spans="1:30" outlineLevel="1" x14ac:dyDescent="0.2">
      <c r="A1104" s="386"/>
      <c r="B1104" s="46" t="s">
        <v>736</v>
      </c>
      <c r="C1104" s="45"/>
      <c r="D1104" s="55">
        <f>D1102/-D1103</f>
        <v>2.267315559317252</v>
      </c>
      <c r="E1104" s="55">
        <f t="shared" ref="E1104:S1104" si="1070">E1102/-E1103</f>
        <v>4.145621309209699</v>
      </c>
      <c r="F1104" s="55">
        <f t="shared" si="1070"/>
        <v>1.7752382490712326</v>
      </c>
      <c r="G1104" s="55">
        <f t="shared" si="1070"/>
        <v>2.5395048615082931</v>
      </c>
      <c r="H1104" s="55">
        <f t="shared" si="1070"/>
        <v>3.6952349708849339</v>
      </c>
      <c r="I1104" s="55">
        <f t="shared" si="1070"/>
        <v>6.3277412834765032</v>
      </c>
      <c r="J1104" s="55">
        <f t="shared" si="1070"/>
        <v>7.4602020918276892</v>
      </c>
      <c r="K1104" s="55">
        <f t="shared" si="1070"/>
        <v>5.2881466928618206</v>
      </c>
      <c r="L1104" s="55">
        <f t="shared" si="1070"/>
        <v>5.0410623084780388</v>
      </c>
      <c r="M1104" s="55">
        <f t="shared" si="1070"/>
        <v>3.4770349214591718</v>
      </c>
      <c r="N1104" s="55">
        <f t="shared" si="1070"/>
        <v>0.24852374839537866</v>
      </c>
      <c r="O1104" s="55">
        <f t="shared" si="1070"/>
        <v>-5.5639198630453892</v>
      </c>
      <c r="P1104" s="55">
        <f t="shared" si="1070"/>
        <v>0.1466628501490416</v>
      </c>
      <c r="Q1104" s="55">
        <f t="shared" si="1070"/>
        <v>-2.2830078800342135</v>
      </c>
      <c r="R1104" s="55">
        <f t="shared" si="1070"/>
        <v>-1.4950012911794002</v>
      </c>
      <c r="S1104" s="55">
        <f t="shared" si="1070"/>
        <v>-1.6285588534646382</v>
      </c>
      <c r="Y1104" s="413">
        <f>AVERAGE(D1104:S1104)</f>
        <v>1.9651125599322135</v>
      </c>
      <c r="Z1104" s="413">
        <f>MEDIAN(D1104:S1104)</f>
        <v>2.4034102104127726</v>
      </c>
      <c r="AA1104" s="413">
        <f>STDEV(D1104:S1104)</f>
        <v>3.5222802533177449</v>
      </c>
      <c r="AB1104" s="413">
        <f>AA1104/Y1104</f>
        <v>1.7924063614143537</v>
      </c>
      <c r="AC1104" s="413">
        <f>MAX(D1104:S1104)</f>
        <v>7.4602020918276892</v>
      </c>
      <c r="AD1104" s="413">
        <f>MIN(D1104:S1104)</f>
        <v>-5.5639198630453892</v>
      </c>
    </row>
    <row r="1105" spans="1:30" outlineLevel="1" x14ac:dyDescent="0.2">
      <c r="A1105" s="386"/>
    </row>
    <row r="1106" spans="1:30" s="48" customFormat="1" outlineLevel="1" x14ac:dyDescent="0.2">
      <c r="A1106" s="50" t="s">
        <v>906</v>
      </c>
      <c r="B1106" s="48" t="s">
        <v>907</v>
      </c>
      <c r="C1106" s="66"/>
      <c r="D1106" s="66"/>
      <c r="E1106" s="66"/>
      <c r="F1106" s="66"/>
      <c r="G1106" s="66"/>
      <c r="H1106" s="66"/>
      <c r="I1106" s="66"/>
      <c r="J1106" s="66"/>
      <c r="K1106" s="66"/>
      <c r="L1106" s="66"/>
      <c r="M1106" s="66"/>
      <c r="N1106" s="66"/>
      <c r="O1106" s="66"/>
      <c r="P1106" s="66"/>
      <c r="Q1106" s="66"/>
      <c r="R1106" s="66"/>
      <c r="S1106" s="66"/>
    </row>
    <row r="1107" spans="1:30" outlineLevel="1" x14ac:dyDescent="0.2">
      <c r="A1107" s="386"/>
      <c r="B1107" s="46" t="str">
        <f>B$1078</f>
        <v>CFO</v>
      </c>
      <c r="C1107" s="53">
        <f t="shared" ref="C1107:S1107" si="1071">C$1078</f>
        <v>0</v>
      </c>
      <c r="D1107" s="53">
        <f t="shared" si="1071"/>
        <v>160.72999999999999</v>
      </c>
      <c r="E1107" s="53">
        <f t="shared" si="1071"/>
        <v>329.95</v>
      </c>
      <c r="F1107" s="53">
        <f t="shared" si="1071"/>
        <v>219.81</v>
      </c>
      <c r="G1107" s="53">
        <f t="shared" si="1071"/>
        <v>310.81</v>
      </c>
      <c r="H1107" s="53">
        <f t="shared" si="1071"/>
        <v>450.56</v>
      </c>
      <c r="I1107" s="53">
        <f t="shared" si="1071"/>
        <v>626.13</v>
      </c>
      <c r="J1107" s="53">
        <f t="shared" si="1071"/>
        <v>1262.49</v>
      </c>
      <c r="K1107" s="53">
        <f t="shared" si="1071"/>
        <v>646</v>
      </c>
      <c r="L1107" s="53">
        <f t="shared" si="1071"/>
        <v>1233.8</v>
      </c>
      <c r="M1107" s="53">
        <f t="shared" si="1071"/>
        <v>1339.18</v>
      </c>
      <c r="N1107" s="53">
        <f t="shared" si="1071"/>
        <v>106.48</v>
      </c>
      <c r="O1107" s="53">
        <f t="shared" si="1071"/>
        <v>-2405.06</v>
      </c>
      <c r="P1107" s="53">
        <f t="shared" si="1071"/>
        <v>148.59</v>
      </c>
      <c r="Q1107" s="53">
        <f t="shared" si="1071"/>
        <v>-1254.49</v>
      </c>
      <c r="R1107" s="53">
        <f t="shared" si="1071"/>
        <v>-1621</v>
      </c>
      <c r="S1107" s="53">
        <f t="shared" si="1071"/>
        <v>-1184.06</v>
      </c>
    </row>
    <row r="1108" spans="1:30" outlineLevel="1" x14ac:dyDescent="0.2">
      <c r="A1108" s="386"/>
      <c r="B1108" s="46" t="str">
        <f>B$633</f>
        <v>Total Debt (LT and ST)</v>
      </c>
      <c r="C1108" s="53">
        <f t="shared" ref="C1108:S1108" si="1072">C$633</f>
        <v>9.08</v>
      </c>
      <c r="D1108" s="53">
        <f t="shared" si="1072"/>
        <v>13.370000000000001</v>
      </c>
      <c r="E1108" s="53">
        <f t="shared" si="1072"/>
        <v>312.25</v>
      </c>
      <c r="F1108" s="53">
        <f t="shared" si="1072"/>
        <v>1814.65</v>
      </c>
      <c r="G1108" s="53">
        <f t="shared" si="1072"/>
        <v>1745.98</v>
      </c>
      <c r="H1108" s="53">
        <f t="shared" si="1072"/>
        <v>1068.1500000000001</v>
      </c>
      <c r="I1108" s="53">
        <f t="shared" si="1072"/>
        <v>102.52</v>
      </c>
      <c r="J1108" s="53">
        <f t="shared" si="1072"/>
        <v>23.6</v>
      </c>
      <c r="K1108" s="53">
        <f t="shared" si="1072"/>
        <v>29.49</v>
      </c>
      <c r="L1108" s="53">
        <f t="shared" si="1072"/>
        <v>50.53</v>
      </c>
      <c r="M1108" s="53">
        <f t="shared" si="1072"/>
        <v>40.299999999999997</v>
      </c>
      <c r="N1108" s="53">
        <f t="shared" si="1072"/>
        <v>43.13</v>
      </c>
      <c r="O1108" s="53">
        <f t="shared" si="1072"/>
        <v>2409.0099999999998</v>
      </c>
      <c r="P1108" s="53">
        <f t="shared" si="1072"/>
        <v>6810.68</v>
      </c>
      <c r="Q1108" s="53">
        <f t="shared" si="1072"/>
        <v>5828.84</v>
      </c>
      <c r="R1108" s="53">
        <f t="shared" si="1072"/>
        <v>6046.6100000000006</v>
      </c>
      <c r="S1108" s="53">
        <f t="shared" si="1072"/>
        <v>6884.01</v>
      </c>
    </row>
    <row r="1109" spans="1:30" outlineLevel="1" x14ac:dyDescent="0.2">
      <c r="A1109" s="386"/>
      <c r="B1109" s="46" t="s">
        <v>736</v>
      </c>
      <c r="D1109" s="28">
        <f>D1107/D1108</f>
        <v>12.021690351533282</v>
      </c>
      <c r="E1109" s="28">
        <f t="shared" ref="E1109:S1109" si="1073">E1107/E1108</f>
        <v>1.0566853482786229</v>
      </c>
      <c r="F1109" s="28">
        <f t="shared" si="1073"/>
        <v>0.12113079657234177</v>
      </c>
      <c r="G1109" s="28">
        <f t="shared" si="1073"/>
        <v>0.17801463934294781</v>
      </c>
      <c r="H1109" s="28">
        <f t="shared" si="1073"/>
        <v>0.42181341571876607</v>
      </c>
      <c r="I1109" s="28">
        <f t="shared" si="1073"/>
        <v>6.1073936792820911</v>
      </c>
      <c r="J1109" s="28">
        <f t="shared" si="1073"/>
        <v>53.495338983050843</v>
      </c>
      <c r="K1109" s="28">
        <f t="shared" si="1073"/>
        <v>21.905730756188539</v>
      </c>
      <c r="L1109" s="28">
        <f t="shared" si="1073"/>
        <v>24.417177914110429</v>
      </c>
      <c r="M1109" s="28">
        <f t="shared" si="1073"/>
        <v>33.230272952853603</v>
      </c>
      <c r="N1109" s="28">
        <f t="shared" si="1073"/>
        <v>2.4688152098307441</v>
      </c>
      <c r="O1109" s="28">
        <f t="shared" si="1073"/>
        <v>-0.99836032229006944</v>
      </c>
      <c r="P1109" s="28">
        <f t="shared" si="1073"/>
        <v>2.1817204743138717E-2</v>
      </c>
      <c r="Q1109" s="28">
        <f t="shared" si="1073"/>
        <v>-0.21522121039520728</v>
      </c>
      <c r="R1109" s="28">
        <f t="shared" si="1073"/>
        <v>-0.26808410001637278</v>
      </c>
      <c r="S1109" s="28">
        <f t="shared" si="1073"/>
        <v>-0.17200149331566919</v>
      </c>
      <c r="Y1109" s="413">
        <f>AVERAGE(D1109:S1109)</f>
        <v>9.612013382843001</v>
      </c>
      <c r="Z1109" s="413">
        <f>MEDIAN(D1109:S1109)</f>
        <v>0.7392493819986945</v>
      </c>
      <c r="AA1109" s="413">
        <f>STDEV(D1109:S1109)</f>
        <v>15.820264053404268</v>
      </c>
      <c r="AB1109" s="413">
        <f>AA1109/Y1109</f>
        <v>1.6458845221379641</v>
      </c>
      <c r="AC1109" s="413">
        <f>MAX(D1109:S1109)</f>
        <v>53.495338983050843</v>
      </c>
      <c r="AD1109" s="413">
        <f>MIN(D1109:S1109)</f>
        <v>-0.99836032229006944</v>
      </c>
    </row>
    <row r="1110" spans="1:30" outlineLevel="1" x14ac:dyDescent="0.2">
      <c r="A1110" s="386"/>
    </row>
    <row r="1111" spans="1:30" outlineLevel="1" x14ac:dyDescent="0.2">
      <c r="A1111" s="50" t="s">
        <v>906</v>
      </c>
      <c r="B1111" s="48" t="s">
        <v>908</v>
      </c>
      <c r="C1111" s="66"/>
      <c r="D1111" s="66"/>
      <c r="E1111" s="66"/>
      <c r="F1111" s="66"/>
      <c r="G1111" s="66"/>
      <c r="H1111" s="66"/>
      <c r="I1111" s="66"/>
      <c r="J1111" s="66"/>
      <c r="K1111" s="66"/>
      <c r="L1111" s="66"/>
      <c r="M1111" s="66"/>
      <c r="N1111" s="66"/>
      <c r="O1111" s="66"/>
      <c r="P1111" s="66"/>
      <c r="Q1111" s="66"/>
      <c r="R1111" s="66"/>
      <c r="S1111" s="66"/>
    </row>
    <row r="1112" spans="1:30" outlineLevel="1" x14ac:dyDescent="0.2">
      <c r="A1112" s="386" t="s">
        <v>909</v>
      </c>
      <c r="B1112" s="46" t="str">
        <f>B$1078</f>
        <v>CFO</v>
      </c>
      <c r="C1112" s="53">
        <f t="shared" ref="C1112:S1112" si="1074">C$1078</f>
        <v>0</v>
      </c>
      <c r="D1112" s="53">
        <f t="shared" si="1074"/>
        <v>160.72999999999999</v>
      </c>
      <c r="E1112" s="53">
        <f t="shared" si="1074"/>
        <v>329.95</v>
      </c>
      <c r="F1112" s="53">
        <f t="shared" si="1074"/>
        <v>219.81</v>
      </c>
      <c r="G1112" s="53">
        <f t="shared" si="1074"/>
        <v>310.81</v>
      </c>
      <c r="H1112" s="53">
        <f t="shared" si="1074"/>
        <v>450.56</v>
      </c>
      <c r="I1112" s="53">
        <f t="shared" si="1074"/>
        <v>626.13</v>
      </c>
      <c r="J1112" s="53">
        <f t="shared" si="1074"/>
        <v>1262.49</v>
      </c>
      <c r="K1112" s="53">
        <f t="shared" si="1074"/>
        <v>646</v>
      </c>
      <c r="L1112" s="53">
        <f t="shared" si="1074"/>
        <v>1233.8</v>
      </c>
      <c r="M1112" s="53">
        <f t="shared" si="1074"/>
        <v>1339.18</v>
      </c>
      <c r="N1112" s="53">
        <f t="shared" si="1074"/>
        <v>106.48</v>
      </c>
      <c r="O1112" s="53">
        <f t="shared" si="1074"/>
        <v>-2405.06</v>
      </c>
      <c r="P1112" s="53">
        <f t="shared" si="1074"/>
        <v>148.59</v>
      </c>
      <c r="Q1112" s="53">
        <f t="shared" si="1074"/>
        <v>-1254.49</v>
      </c>
      <c r="R1112" s="53">
        <f t="shared" si="1074"/>
        <v>-1621</v>
      </c>
      <c r="S1112" s="53">
        <f t="shared" si="1074"/>
        <v>-1184.06</v>
      </c>
    </row>
    <row r="1113" spans="1:30" outlineLevel="1" x14ac:dyDescent="0.2">
      <c r="A1113" s="386"/>
      <c r="B1113" s="46" t="s">
        <v>910</v>
      </c>
      <c r="C1113" s="45"/>
      <c r="D1113" s="41">
        <f>SUM('Ace-SCFS'!C58:C63)+'Ace-SCFS'!C71+'Ace-SCFS'!C72+'Ace-SCFS'!C73+'Ace-SCFS'!C75</f>
        <v>-1.1199999999999999</v>
      </c>
      <c r="E1113" s="41">
        <f>SUM('Ace-SCFS'!D58:D63)+'Ace-SCFS'!D71+'Ace-SCFS'!D72+'Ace-SCFS'!D73+'Ace-SCFS'!D75</f>
        <v>254.31</v>
      </c>
      <c r="F1113" s="41">
        <f>SUM('Ace-SCFS'!E58:E63)+'Ace-SCFS'!E71+'Ace-SCFS'!E72+'Ace-SCFS'!E73+'Ace-SCFS'!E75</f>
        <v>1534.4099999999999</v>
      </c>
      <c r="G1113" s="41">
        <f>SUM('Ace-SCFS'!F58:F63)+'Ace-SCFS'!F71+'Ace-SCFS'!F72+'Ace-SCFS'!F73+'Ace-SCFS'!F75</f>
        <v>-51.31</v>
      </c>
      <c r="H1113" s="41">
        <f>SUM('Ace-SCFS'!G58:G63)+'Ace-SCFS'!G71+'Ace-SCFS'!G72+'Ace-SCFS'!G73+'Ace-SCFS'!G75</f>
        <v>-97.59</v>
      </c>
      <c r="I1113" s="41">
        <f>SUM('Ace-SCFS'!H58:H63)+'Ace-SCFS'!H71+'Ace-SCFS'!H72+'Ace-SCFS'!H73+'Ace-SCFS'!H75</f>
        <v>-2.8899999999999997</v>
      </c>
      <c r="J1113" s="41">
        <f>SUM('Ace-SCFS'!I58:I63)+'Ace-SCFS'!I71+'Ace-SCFS'!I72+'Ace-SCFS'!I73+'Ace-SCFS'!I75</f>
        <v>-83.45</v>
      </c>
      <c r="K1113" s="41">
        <f>SUM('Ace-SCFS'!J58:J63)+'Ace-SCFS'!J71+'Ace-SCFS'!J72+'Ace-SCFS'!J73+'Ace-SCFS'!J75</f>
        <v>5.4499999999999993</v>
      </c>
      <c r="L1113" s="41">
        <f>SUM('Ace-SCFS'!K58:K63)+'Ace-SCFS'!K71+'Ace-SCFS'!K72+'Ace-SCFS'!K73+'Ace-SCFS'!K75</f>
        <v>20.45</v>
      </c>
      <c r="M1113" s="41">
        <f>SUM('Ace-SCFS'!L58:L63)+'Ace-SCFS'!L71+'Ace-SCFS'!L72+'Ace-SCFS'!L73+'Ace-SCFS'!L75</f>
        <v>-10.66</v>
      </c>
      <c r="N1113" s="41">
        <f>SUM('Ace-SCFS'!M58:M63)+'Ace-SCFS'!M71+'Ace-SCFS'!M72+'Ace-SCFS'!M73+'Ace-SCFS'!M75</f>
        <v>2.5299999999999998</v>
      </c>
      <c r="O1113" s="41">
        <f>SUM('Ace-SCFS'!N58:N63)+'Ace-SCFS'!N71+'Ace-SCFS'!N72+'Ace-SCFS'!N73+'Ace-SCFS'!N75</f>
        <v>2347.64</v>
      </c>
      <c r="P1113" s="41">
        <f>SUM('Ace-SCFS'!O58:O63)+'Ace-SCFS'!O71+'Ace-SCFS'!O72+'Ace-SCFS'!O73+'Ace-SCFS'!O75</f>
        <v>-2385.6799999999998</v>
      </c>
      <c r="Q1113" s="41">
        <f>SUM('Ace-SCFS'!P58:P63)+'Ace-SCFS'!P71+'Ace-SCFS'!P72+'Ace-SCFS'!P73+'Ace-SCFS'!P75</f>
        <v>-2301.94</v>
      </c>
      <c r="R1113" s="41">
        <f>SUM('Ace-SCFS'!Q58:Q63)+'Ace-SCFS'!Q71+'Ace-SCFS'!Q72+'Ace-SCFS'!Q73+'Ace-SCFS'!Q75</f>
        <v>170.33999999999997</v>
      </c>
      <c r="S1113" s="41">
        <f>SUM('Ace-SCFS'!R58:R63)+'Ace-SCFS'!R71+'Ace-SCFS'!R72+'Ace-SCFS'!R73+'Ace-SCFS'!R75</f>
        <v>525.47</v>
      </c>
    </row>
    <row r="1114" spans="1:30" outlineLevel="1" x14ac:dyDescent="0.2">
      <c r="A1114" s="386"/>
      <c r="B1114" s="46" t="s">
        <v>736</v>
      </c>
      <c r="C1114" s="45"/>
      <c r="D1114" s="28">
        <f>D1112/D1113</f>
        <v>-143.50892857142858</v>
      </c>
      <c r="E1114" s="28">
        <f t="shared" ref="E1114" si="1075">E1112/E1113</f>
        <v>1.2974322677047696</v>
      </c>
      <c r="F1114" s="28">
        <f t="shared" ref="F1114" si="1076">F1112/F1113</f>
        <v>0.14325375877373064</v>
      </c>
      <c r="G1114" s="28">
        <f t="shared" ref="G1114" si="1077">G1112/G1113</f>
        <v>-6.0574936659520562</v>
      </c>
      <c r="H1114" s="28">
        <f t="shared" ref="H1114" si="1078">H1112/H1113</f>
        <v>-4.6168664822215391</v>
      </c>
      <c r="I1114" s="28">
        <f t="shared" ref="I1114" si="1079">I1112/I1113</f>
        <v>-216.65397923875435</v>
      </c>
      <c r="J1114" s="28">
        <f t="shared" ref="J1114" si="1080">J1112/J1113</f>
        <v>-15.128699820251647</v>
      </c>
      <c r="K1114" s="28">
        <f t="shared" ref="K1114" si="1081">K1112/K1113</f>
        <v>118.53211009174314</v>
      </c>
      <c r="L1114" s="28">
        <f t="shared" ref="L1114" si="1082">L1112/L1113</f>
        <v>60.33251833740831</v>
      </c>
      <c r="M1114" s="28">
        <f t="shared" ref="M1114" si="1083">M1112/M1113</f>
        <v>-125.6266416510319</v>
      </c>
      <c r="N1114" s="28">
        <f t="shared" ref="N1114" si="1084">N1112/N1113</f>
        <v>42.086956521739133</v>
      </c>
      <c r="O1114" s="28">
        <f t="shared" ref="O1114" si="1085">O1112/O1113</f>
        <v>-1.0244586052376004</v>
      </c>
      <c r="P1114" s="28">
        <f t="shared" ref="P1114" si="1086">P1112/P1113</f>
        <v>-6.228412863418397E-2</v>
      </c>
      <c r="Q1114" s="28">
        <f t="shared" ref="Q1114" si="1087">Q1112/Q1113</f>
        <v>0.54497076379054188</v>
      </c>
      <c r="R1114" s="28">
        <f t="shared" ref="R1114" si="1088">R1112/R1113</f>
        <v>-9.5162615944581432</v>
      </c>
      <c r="S1114" s="28">
        <f t="shared" ref="S1114" si="1089">S1112/S1113</f>
        <v>-2.2533351095210001</v>
      </c>
      <c r="Y1114" s="413">
        <f>AVERAGE(D1114:S1114)</f>
        <v>-18.844481695395714</v>
      </c>
      <c r="Z1114" s="413">
        <f>MEDIAN(D1114:S1114)</f>
        <v>-1.6388968573793004</v>
      </c>
      <c r="AA1114" s="413">
        <f>STDEV(D1114:S1114)</f>
        <v>80.614615542124554</v>
      </c>
      <c r="AB1114" s="413">
        <f>AA1114/Y1114</f>
        <v>-4.2778897740563053</v>
      </c>
      <c r="AC1114" s="413">
        <f>MAX(D1114:S1114)</f>
        <v>118.53211009174314</v>
      </c>
      <c r="AD1114" s="413">
        <f>MIN(D1114:S1114)</f>
        <v>-216.65397923875435</v>
      </c>
    </row>
    <row r="1115" spans="1:30" outlineLevel="1" x14ac:dyDescent="0.2">
      <c r="A1115" s="386"/>
    </row>
    <row r="1116" spans="1:30" outlineLevel="1" x14ac:dyDescent="0.2">
      <c r="A1116" s="412" t="s">
        <v>911</v>
      </c>
      <c r="B1116" s="48" t="s">
        <v>912</v>
      </c>
      <c r="C1116" s="66"/>
      <c r="D1116" s="66"/>
      <c r="E1116" s="66"/>
      <c r="F1116" s="66"/>
      <c r="G1116" s="66"/>
      <c r="H1116" s="66"/>
      <c r="I1116" s="66"/>
      <c r="J1116" s="66"/>
      <c r="K1116" s="66"/>
      <c r="L1116" s="66"/>
      <c r="M1116" s="66"/>
      <c r="N1116" s="66"/>
      <c r="O1116" s="66"/>
      <c r="P1116" s="66"/>
      <c r="Q1116" s="66"/>
      <c r="R1116" s="66"/>
      <c r="S1116" s="66"/>
    </row>
    <row r="1117" spans="1:30" outlineLevel="1" x14ac:dyDescent="0.2">
      <c r="A1117" s="386"/>
      <c r="B1117" s="46" t="str">
        <f>B$1078</f>
        <v>CFO</v>
      </c>
      <c r="C1117" s="53">
        <f t="shared" ref="C1117:S1117" si="1090">C$1078</f>
        <v>0</v>
      </c>
      <c r="D1117" s="53">
        <f t="shared" si="1090"/>
        <v>160.72999999999999</v>
      </c>
      <c r="E1117" s="53">
        <f t="shared" si="1090"/>
        <v>329.95</v>
      </c>
      <c r="F1117" s="53">
        <f t="shared" si="1090"/>
        <v>219.81</v>
      </c>
      <c r="G1117" s="53">
        <f t="shared" si="1090"/>
        <v>310.81</v>
      </c>
      <c r="H1117" s="53">
        <f t="shared" si="1090"/>
        <v>450.56</v>
      </c>
      <c r="I1117" s="53">
        <f t="shared" si="1090"/>
        <v>626.13</v>
      </c>
      <c r="J1117" s="53">
        <f t="shared" si="1090"/>
        <v>1262.49</v>
      </c>
      <c r="K1117" s="53">
        <f t="shared" si="1090"/>
        <v>646</v>
      </c>
      <c r="L1117" s="53">
        <f t="shared" si="1090"/>
        <v>1233.8</v>
      </c>
      <c r="M1117" s="53">
        <f t="shared" si="1090"/>
        <v>1339.18</v>
      </c>
      <c r="N1117" s="53">
        <f t="shared" si="1090"/>
        <v>106.48</v>
      </c>
      <c r="O1117" s="53">
        <f t="shared" si="1090"/>
        <v>-2405.06</v>
      </c>
      <c r="P1117" s="53">
        <f t="shared" si="1090"/>
        <v>148.59</v>
      </c>
      <c r="Q1117" s="53">
        <f t="shared" si="1090"/>
        <v>-1254.49</v>
      </c>
      <c r="R1117" s="53">
        <f t="shared" si="1090"/>
        <v>-1621</v>
      </c>
      <c r="S1117" s="53">
        <f t="shared" si="1090"/>
        <v>-1184.06</v>
      </c>
    </row>
    <row r="1118" spans="1:30" outlineLevel="1" x14ac:dyDescent="0.2">
      <c r="A1118" s="386"/>
      <c r="B1118" s="46" t="str">
        <f>B$30</f>
        <v>Net Sales</v>
      </c>
      <c r="C1118" s="53">
        <f t="shared" ref="C1118:S1118" si="1091">C$30</f>
        <v>696.43</v>
      </c>
      <c r="D1118" s="53">
        <f t="shared" si="1091"/>
        <v>724.41</v>
      </c>
      <c r="E1118" s="53">
        <f t="shared" si="1091"/>
        <v>939.93</v>
      </c>
      <c r="F1118" s="53">
        <f t="shared" si="1091"/>
        <v>1203.47</v>
      </c>
      <c r="G1118" s="53">
        <f t="shared" si="1091"/>
        <v>1680.3400000000001</v>
      </c>
      <c r="H1118" s="53">
        <f t="shared" si="1091"/>
        <v>2245.89</v>
      </c>
      <c r="I1118" s="53">
        <f t="shared" si="1091"/>
        <v>3149.05</v>
      </c>
      <c r="J1118" s="53">
        <f t="shared" si="1091"/>
        <v>3861.55</v>
      </c>
      <c r="K1118" s="53">
        <f t="shared" si="1091"/>
        <v>2485.5100000000002</v>
      </c>
      <c r="L1118" s="53">
        <f t="shared" si="1091"/>
        <v>3107.57</v>
      </c>
      <c r="M1118" s="53">
        <f t="shared" si="1091"/>
        <v>4015.56</v>
      </c>
      <c r="N1118" s="53">
        <f t="shared" si="1091"/>
        <v>2432.14</v>
      </c>
      <c r="O1118" s="53">
        <f t="shared" si="1091"/>
        <v>2828.79</v>
      </c>
      <c r="P1118" s="53">
        <f t="shared" si="1091"/>
        <v>8028.44</v>
      </c>
      <c r="Q1118" s="53">
        <f t="shared" si="1091"/>
        <v>7733.26</v>
      </c>
      <c r="R1118" s="53">
        <f t="shared" si="1091"/>
        <v>7683.96</v>
      </c>
      <c r="S1118" s="53">
        <f t="shared" si="1091"/>
        <v>7923.84</v>
      </c>
    </row>
    <row r="1119" spans="1:30" outlineLevel="1" x14ac:dyDescent="0.2">
      <c r="A1119" s="386"/>
      <c r="B1119" s="46" t="s">
        <v>736</v>
      </c>
      <c r="D1119" s="28">
        <f>D1117/D1118</f>
        <v>0.22187711378915254</v>
      </c>
      <c r="E1119" s="28">
        <f t="shared" ref="E1119:S1119" si="1092">E1117/E1118</f>
        <v>0.35103677933463129</v>
      </c>
      <c r="F1119" s="28">
        <f t="shared" si="1092"/>
        <v>0.18264684620306282</v>
      </c>
      <c r="G1119" s="28">
        <f t="shared" si="1092"/>
        <v>0.18496851827606317</v>
      </c>
      <c r="H1119" s="28">
        <f t="shared" si="1092"/>
        <v>0.20061534625471417</v>
      </c>
      <c r="I1119" s="28">
        <f t="shared" si="1092"/>
        <v>0.19883139359489369</v>
      </c>
      <c r="J1119" s="28">
        <f t="shared" si="1092"/>
        <v>0.32693866452590281</v>
      </c>
      <c r="K1119" s="28">
        <f t="shared" si="1092"/>
        <v>0.25990641759638866</v>
      </c>
      <c r="L1119" s="28">
        <f t="shared" si="1092"/>
        <v>0.39703047718957252</v>
      </c>
      <c r="M1119" s="28">
        <f t="shared" si="1092"/>
        <v>0.33349769397045498</v>
      </c>
      <c r="N1119" s="28">
        <f t="shared" si="1092"/>
        <v>4.3780374485021423E-2</v>
      </c>
      <c r="O1119" s="28">
        <f t="shared" si="1092"/>
        <v>-0.85020803947977752</v>
      </c>
      <c r="P1119" s="28">
        <f t="shared" si="1092"/>
        <v>1.8507954222738168E-2</v>
      </c>
      <c r="Q1119" s="28">
        <f t="shared" si="1092"/>
        <v>-0.16222007277655218</v>
      </c>
      <c r="R1119" s="28">
        <f t="shared" si="1092"/>
        <v>-0.21095893263369409</v>
      </c>
      <c r="S1119" s="28">
        <f t="shared" si="1092"/>
        <v>-0.14943007430740651</v>
      </c>
      <c r="Y1119" s="413">
        <f>AVERAGE(D1119:S1119)</f>
        <v>8.4176278765322882E-2</v>
      </c>
      <c r="Z1119" s="413">
        <f>MEDIAN(D1119:S1119)</f>
        <v>0.19189995593547843</v>
      </c>
      <c r="AA1119" s="413">
        <f>STDEV(D1119:S1119)</f>
        <v>0.31283596311560397</v>
      </c>
      <c r="AB1119" s="413">
        <f>AA1119/Y1119</f>
        <v>3.716438499114068</v>
      </c>
      <c r="AC1119" s="413">
        <f>MAX(D1119:S1119)</f>
        <v>0.39703047718957252</v>
      </c>
      <c r="AD1119" s="413">
        <f>MIN(D1119:S1119)</f>
        <v>-0.85020803947977752</v>
      </c>
    </row>
    <row r="1120" spans="1:30" outlineLevel="1" x14ac:dyDescent="0.2">
      <c r="A1120" s="386"/>
    </row>
    <row r="1121" spans="1:30" outlineLevel="1" x14ac:dyDescent="0.2">
      <c r="A1121" s="50" t="s">
        <v>911</v>
      </c>
      <c r="B1121" s="48" t="s">
        <v>913</v>
      </c>
      <c r="C1121" s="66"/>
      <c r="D1121" s="66"/>
      <c r="E1121" s="66"/>
      <c r="F1121" s="66"/>
      <c r="G1121" s="66"/>
      <c r="H1121" s="66"/>
      <c r="I1121" s="66"/>
      <c r="J1121" s="66"/>
      <c r="K1121" s="66"/>
      <c r="L1121" s="66"/>
      <c r="M1121" s="66"/>
      <c r="N1121" s="66"/>
      <c r="O1121" s="66"/>
      <c r="P1121" s="66"/>
      <c r="Q1121" s="66"/>
      <c r="R1121" s="66"/>
      <c r="S1121" s="66"/>
    </row>
    <row r="1122" spans="1:30" outlineLevel="1" x14ac:dyDescent="0.2">
      <c r="A1122" s="386"/>
      <c r="B1122" s="46" t="str">
        <f>B$1078</f>
        <v>CFO</v>
      </c>
      <c r="C1122" s="53">
        <f t="shared" ref="C1122:S1122" si="1093">C$1078</f>
        <v>0</v>
      </c>
      <c r="D1122" s="53">
        <f t="shared" si="1093"/>
        <v>160.72999999999999</v>
      </c>
      <c r="E1122" s="53">
        <f t="shared" si="1093"/>
        <v>329.95</v>
      </c>
      <c r="F1122" s="53">
        <f t="shared" si="1093"/>
        <v>219.81</v>
      </c>
      <c r="G1122" s="53">
        <f t="shared" si="1093"/>
        <v>310.81</v>
      </c>
      <c r="H1122" s="53">
        <f t="shared" si="1093"/>
        <v>450.56</v>
      </c>
      <c r="I1122" s="53">
        <f t="shared" si="1093"/>
        <v>626.13</v>
      </c>
      <c r="J1122" s="53">
        <f t="shared" si="1093"/>
        <v>1262.49</v>
      </c>
      <c r="K1122" s="53">
        <f t="shared" si="1093"/>
        <v>646</v>
      </c>
      <c r="L1122" s="53">
        <f t="shared" si="1093"/>
        <v>1233.8</v>
      </c>
      <c r="M1122" s="53">
        <f t="shared" si="1093"/>
        <v>1339.18</v>
      </c>
      <c r="N1122" s="53">
        <f t="shared" si="1093"/>
        <v>106.48</v>
      </c>
      <c r="O1122" s="53">
        <f t="shared" si="1093"/>
        <v>-2405.06</v>
      </c>
      <c r="P1122" s="53">
        <f t="shared" si="1093"/>
        <v>148.59</v>
      </c>
      <c r="Q1122" s="53">
        <f t="shared" si="1093"/>
        <v>-1254.49</v>
      </c>
      <c r="R1122" s="53">
        <f t="shared" si="1093"/>
        <v>-1621</v>
      </c>
      <c r="S1122" s="53">
        <f t="shared" si="1093"/>
        <v>-1184.06</v>
      </c>
      <c r="T1122" s="37"/>
    </row>
    <row r="1123" spans="1:30" outlineLevel="1" x14ac:dyDescent="0.2">
      <c r="A1123" s="386"/>
      <c r="B1123" s="52" t="str">
        <f>B$48</f>
        <v>Total Assets</v>
      </c>
      <c r="C1123" s="53">
        <f t="shared" ref="C1123:S1123" si="1094">C$48</f>
        <v>654.23</v>
      </c>
      <c r="D1123" s="53">
        <f t="shared" si="1094"/>
        <v>871.26</v>
      </c>
      <c r="E1123" s="53">
        <f t="shared" si="1094"/>
        <v>1432.82</v>
      </c>
      <c r="F1123" s="53">
        <f t="shared" si="1094"/>
        <v>3226.86</v>
      </c>
      <c r="G1123" s="53">
        <f t="shared" si="1094"/>
        <v>3604.04</v>
      </c>
      <c r="H1123" s="53">
        <f t="shared" si="1094"/>
        <v>4141.32</v>
      </c>
      <c r="I1123" s="53">
        <f t="shared" si="1094"/>
        <v>5458.79</v>
      </c>
      <c r="J1123" s="53">
        <f t="shared" si="1094"/>
        <v>6281.95</v>
      </c>
      <c r="K1123" s="53">
        <f t="shared" si="1094"/>
        <v>6591.72</v>
      </c>
      <c r="L1123" s="53">
        <f t="shared" si="1094"/>
        <v>7731.47</v>
      </c>
      <c r="M1123" s="53">
        <f t="shared" si="1094"/>
        <v>9277.77</v>
      </c>
      <c r="N1123" s="53">
        <f t="shared" si="1094"/>
        <v>9506.56</v>
      </c>
      <c r="O1123" s="53">
        <f t="shared" si="1094"/>
        <v>14624.47</v>
      </c>
      <c r="P1123" s="53">
        <f t="shared" si="1094"/>
        <v>38535</v>
      </c>
      <c r="Q1123" s="53">
        <f t="shared" si="1094"/>
        <v>34604.21</v>
      </c>
      <c r="R1123" s="53">
        <f t="shared" si="1094"/>
        <v>34209.660000000003</v>
      </c>
      <c r="S1123" s="53">
        <f t="shared" si="1094"/>
        <v>34262.269999999997</v>
      </c>
      <c r="T1123" s="37"/>
    </row>
    <row r="1124" spans="1:30" outlineLevel="1" x14ac:dyDescent="0.2">
      <c r="A1124" s="386"/>
      <c r="B1124" s="46" t="s">
        <v>736</v>
      </c>
      <c r="C1124" s="45"/>
      <c r="D1124" s="28">
        <f>D1122/D1123</f>
        <v>0.18447994858021716</v>
      </c>
      <c r="E1124" s="28">
        <f t="shared" ref="E1124:R1124" si="1095">E1122/E1123</f>
        <v>0.23028014684328807</v>
      </c>
      <c r="F1124" s="28">
        <f t="shared" si="1095"/>
        <v>6.8118852382811776E-2</v>
      </c>
      <c r="G1124" s="28">
        <f t="shared" si="1095"/>
        <v>8.6239331416965409E-2</v>
      </c>
      <c r="H1124" s="28">
        <f t="shared" si="1095"/>
        <v>0.10879622922160086</v>
      </c>
      <c r="I1124" s="28">
        <f t="shared" si="1095"/>
        <v>0.1147012433158264</v>
      </c>
      <c r="J1124" s="28">
        <f t="shared" si="1095"/>
        <v>0.20097103606364267</v>
      </c>
      <c r="K1124" s="28">
        <f t="shared" si="1095"/>
        <v>9.8001735510610283E-2</v>
      </c>
      <c r="L1124" s="28">
        <f t="shared" si="1095"/>
        <v>0.15958155434865554</v>
      </c>
      <c r="M1124" s="28">
        <f t="shared" si="1095"/>
        <v>0.14434287549702138</v>
      </c>
      <c r="N1124" s="28">
        <f t="shared" si="1095"/>
        <v>1.1200686683721558E-2</v>
      </c>
      <c r="O1124" s="28">
        <f t="shared" si="1095"/>
        <v>-0.16445450672742329</v>
      </c>
      <c r="P1124" s="28">
        <f t="shared" si="1095"/>
        <v>3.8559750875827169E-3</v>
      </c>
      <c r="Q1124" s="28">
        <f t="shared" si="1095"/>
        <v>-3.6252525343014624E-2</v>
      </c>
      <c r="R1124" s="28">
        <f t="shared" si="1095"/>
        <v>-4.7384276838764249E-2</v>
      </c>
      <c r="S1124" s="28">
        <f t="shared" ref="S1124" si="1096">S1122/S1123</f>
        <v>-3.4558714294178408E-2</v>
      </c>
      <c r="Y1124" s="413">
        <f>AVERAGE(D1124:S1124)</f>
        <v>7.0494974484285197E-2</v>
      </c>
      <c r="Z1124" s="413">
        <f>MEDIAN(D1124:S1124)</f>
        <v>9.2120533463787846E-2</v>
      </c>
      <c r="AA1124" s="413">
        <f>STDEV(D1124:S1124)</f>
        <v>0.10734796817967038</v>
      </c>
      <c r="AB1124" s="413">
        <f>AA1124/Y1124</f>
        <v>1.5227747646550391</v>
      </c>
      <c r="AC1124" s="413">
        <f>MAX(D1124:S1124)</f>
        <v>0.23028014684328807</v>
      </c>
      <c r="AD1124" s="413">
        <f>MIN(D1124:S1124)</f>
        <v>-0.16445450672742329</v>
      </c>
    </row>
    <row r="1125" spans="1:30" outlineLevel="1" x14ac:dyDescent="0.2">
      <c r="A1125" s="386"/>
    </row>
    <row r="1126" spans="1:30" outlineLevel="1" x14ac:dyDescent="0.2">
      <c r="A1126" s="50" t="s">
        <v>911</v>
      </c>
      <c r="B1126" s="48" t="s">
        <v>914</v>
      </c>
      <c r="C1126" s="66"/>
      <c r="D1126" s="66"/>
      <c r="E1126" s="66"/>
      <c r="F1126" s="66"/>
      <c r="G1126" s="66"/>
      <c r="H1126" s="66"/>
      <c r="I1126" s="66"/>
      <c r="J1126" s="66"/>
      <c r="K1126" s="66"/>
      <c r="L1126" s="66"/>
      <c r="M1126" s="66"/>
      <c r="N1126" s="66"/>
      <c r="O1126" s="66"/>
      <c r="P1126" s="66"/>
      <c r="Q1126" s="66"/>
      <c r="R1126" s="66"/>
      <c r="S1126" s="66"/>
    </row>
    <row r="1127" spans="1:30" outlineLevel="1" x14ac:dyDescent="0.2">
      <c r="A1127" s="386"/>
      <c r="B1127" s="46" t="str">
        <f>B$1078</f>
        <v>CFO</v>
      </c>
      <c r="C1127" s="53">
        <f t="shared" ref="C1127:S1127" si="1097">C$1078</f>
        <v>0</v>
      </c>
      <c r="D1127" s="53">
        <f t="shared" si="1097"/>
        <v>160.72999999999999</v>
      </c>
      <c r="E1127" s="53">
        <f t="shared" si="1097"/>
        <v>329.95</v>
      </c>
      <c r="F1127" s="53">
        <f t="shared" si="1097"/>
        <v>219.81</v>
      </c>
      <c r="G1127" s="53">
        <f t="shared" si="1097"/>
        <v>310.81</v>
      </c>
      <c r="H1127" s="53">
        <f t="shared" si="1097"/>
        <v>450.56</v>
      </c>
      <c r="I1127" s="53">
        <f t="shared" si="1097"/>
        <v>626.13</v>
      </c>
      <c r="J1127" s="53">
        <f t="shared" si="1097"/>
        <v>1262.49</v>
      </c>
      <c r="K1127" s="53">
        <f t="shared" si="1097"/>
        <v>646</v>
      </c>
      <c r="L1127" s="53">
        <f t="shared" si="1097"/>
        <v>1233.8</v>
      </c>
      <c r="M1127" s="53">
        <f t="shared" si="1097"/>
        <v>1339.18</v>
      </c>
      <c r="N1127" s="53">
        <f t="shared" si="1097"/>
        <v>106.48</v>
      </c>
      <c r="O1127" s="53">
        <f t="shared" si="1097"/>
        <v>-2405.06</v>
      </c>
      <c r="P1127" s="53">
        <f t="shared" si="1097"/>
        <v>148.59</v>
      </c>
      <c r="Q1127" s="53">
        <f t="shared" si="1097"/>
        <v>-1254.49</v>
      </c>
      <c r="R1127" s="53">
        <f t="shared" si="1097"/>
        <v>-1621</v>
      </c>
      <c r="S1127" s="53">
        <f t="shared" si="1097"/>
        <v>-1184.06</v>
      </c>
    </row>
    <row r="1128" spans="1:30" outlineLevel="1" x14ac:dyDescent="0.2">
      <c r="A1128" s="386"/>
      <c r="B1128" s="46" t="str">
        <f t="shared" ref="B1128:S1128" si="1098">B383</f>
        <v>Long term Capital Employed</v>
      </c>
      <c r="C1128" s="53">
        <f t="shared" si="1098"/>
        <v>535.80999999999995</v>
      </c>
      <c r="D1128" s="53">
        <f t="shared" si="1098"/>
        <v>709.59</v>
      </c>
      <c r="E1128" s="53">
        <f t="shared" si="1098"/>
        <v>1171.8200000000002</v>
      </c>
      <c r="F1128" s="53">
        <f t="shared" si="1098"/>
        <v>2920.1000000000004</v>
      </c>
      <c r="G1128" s="53">
        <f t="shared" si="1098"/>
        <v>3210.92</v>
      </c>
      <c r="H1128" s="53">
        <f t="shared" si="1098"/>
        <v>3517.64</v>
      </c>
      <c r="I1128" s="53">
        <f t="shared" si="1098"/>
        <v>4310.1400000000003</v>
      </c>
      <c r="J1128" s="53">
        <f t="shared" si="1098"/>
        <v>5175.0200000000004</v>
      </c>
      <c r="K1128" s="53">
        <f t="shared" si="1098"/>
        <v>5747.4699999999993</v>
      </c>
      <c r="L1128" s="53">
        <f t="shared" si="1098"/>
        <v>6680.53</v>
      </c>
      <c r="M1128" s="53">
        <f t="shared" si="1098"/>
        <v>7878.12</v>
      </c>
      <c r="N1128" s="53">
        <f t="shared" si="1098"/>
        <v>7793.52</v>
      </c>
      <c r="O1128" s="53">
        <f t="shared" si="1098"/>
        <v>7412.52</v>
      </c>
      <c r="P1128" s="53">
        <f t="shared" si="1098"/>
        <v>25344.14</v>
      </c>
      <c r="Q1128" s="53">
        <f t="shared" si="1098"/>
        <v>23985.82</v>
      </c>
      <c r="R1128" s="53">
        <f t="shared" si="1098"/>
        <v>23005.040000000001</v>
      </c>
      <c r="S1128" s="53">
        <f t="shared" si="1098"/>
        <v>21440.3</v>
      </c>
    </row>
    <row r="1129" spans="1:30" outlineLevel="1" x14ac:dyDescent="0.2">
      <c r="A1129" s="386"/>
      <c r="B1129" s="46" t="s">
        <v>736</v>
      </c>
      <c r="C1129" s="45"/>
      <c r="D1129" s="28">
        <f>D1127/D1128</f>
        <v>0.22651108386533067</v>
      </c>
      <c r="E1129" s="28">
        <f t="shared" ref="E1129:R1129" si="1099">E1127/E1128</f>
        <v>0.28157054837773715</v>
      </c>
      <c r="F1129" s="28">
        <f t="shared" si="1099"/>
        <v>7.527481935550151E-2</v>
      </c>
      <c r="G1129" s="28">
        <f t="shared" si="1099"/>
        <v>9.6797802498972255E-2</v>
      </c>
      <c r="H1129" s="28">
        <f t="shared" si="1099"/>
        <v>0.12808587575761021</v>
      </c>
      <c r="I1129" s="28">
        <f t="shared" si="1099"/>
        <v>0.14526906318588259</v>
      </c>
      <c r="J1129" s="28">
        <f t="shared" si="1099"/>
        <v>0.24395847745515958</v>
      </c>
      <c r="K1129" s="28">
        <f t="shared" si="1099"/>
        <v>0.11239728089054837</v>
      </c>
      <c r="L1129" s="28">
        <f t="shared" si="1099"/>
        <v>0.18468594557617435</v>
      </c>
      <c r="M1129" s="28">
        <f t="shared" si="1099"/>
        <v>0.16998725584276453</v>
      </c>
      <c r="N1129" s="28">
        <f t="shared" si="1099"/>
        <v>1.3662632546012585E-2</v>
      </c>
      <c r="O1129" s="28">
        <f t="shared" si="1099"/>
        <v>-0.32445915828894895</v>
      </c>
      <c r="P1129" s="28">
        <f t="shared" si="1099"/>
        <v>5.8628937497977839E-3</v>
      </c>
      <c r="Q1129" s="28">
        <f t="shared" si="1099"/>
        <v>-5.2301318028735312E-2</v>
      </c>
      <c r="R1129" s="28">
        <f t="shared" si="1099"/>
        <v>-7.0462820321112243E-2</v>
      </c>
      <c r="S1129" s="28">
        <f t="shared" ref="S1129" si="1100">S1127/S1128</f>
        <v>-5.5225906353922286E-2</v>
      </c>
      <c r="Y1129" s="413">
        <f>AVERAGE(D1129:S1129)</f>
        <v>7.3850904756798313E-2</v>
      </c>
      <c r="Z1129" s="413">
        <f>MEDIAN(D1129:S1129)</f>
        <v>0.10459754169476032</v>
      </c>
      <c r="AA1129" s="413">
        <f>STDEV(D1129:S1129)</f>
        <v>0.15215556276194106</v>
      </c>
      <c r="AB1129" s="413">
        <f>AA1129/Y1129</f>
        <v>2.0603073620155539</v>
      </c>
      <c r="AC1129" s="413">
        <f>MAX(D1129:S1129)</f>
        <v>0.28157054837773715</v>
      </c>
      <c r="AD1129" s="413">
        <f>MIN(D1129:S1129)</f>
        <v>-0.32445915828894895</v>
      </c>
    </row>
    <row r="1130" spans="1:30" outlineLevel="1" x14ac:dyDescent="0.2">
      <c r="A1130" s="386"/>
    </row>
    <row r="1131" spans="1:30" outlineLevel="1" x14ac:dyDescent="0.2">
      <c r="A1131" s="412" t="s">
        <v>915</v>
      </c>
      <c r="B1131" s="48" t="s">
        <v>916</v>
      </c>
      <c r="C1131" s="66"/>
      <c r="D1131" s="66"/>
      <c r="E1131" s="66"/>
      <c r="F1131" s="66"/>
      <c r="G1131" s="66"/>
      <c r="H1131" s="66"/>
      <c r="I1131" s="66"/>
      <c r="J1131" s="66"/>
      <c r="K1131" s="66"/>
      <c r="L1131" s="66"/>
      <c r="M1131" s="66"/>
      <c r="N1131" s="66"/>
      <c r="O1131" s="66"/>
      <c r="P1131" s="66"/>
      <c r="Q1131" s="66"/>
      <c r="R1131" s="66"/>
      <c r="S1131" s="66"/>
    </row>
    <row r="1132" spans="1:30" outlineLevel="1" x14ac:dyDescent="0.2">
      <c r="A1132" s="386"/>
      <c r="B1132" s="46" t="str">
        <f>B$1078</f>
        <v>CFO</v>
      </c>
      <c r="C1132" s="53">
        <f t="shared" ref="C1132:S1132" si="1101">C$1078</f>
        <v>0</v>
      </c>
      <c r="D1132" s="53">
        <f t="shared" si="1101"/>
        <v>160.72999999999999</v>
      </c>
      <c r="E1132" s="53">
        <f t="shared" si="1101"/>
        <v>329.95</v>
      </c>
      <c r="F1132" s="53">
        <f t="shared" si="1101"/>
        <v>219.81</v>
      </c>
      <c r="G1132" s="53">
        <f t="shared" si="1101"/>
        <v>310.81</v>
      </c>
      <c r="H1132" s="53">
        <f t="shared" si="1101"/>
        <v>450.56</v>
      </c>
      <c r="I1132" s="53">
        <f t="shared" si="1101"/>
        <v>626.13</v>
      </c>
      <c r="J1132" s="53">
        <f t="shared" si="1101"/>
        <v>1262.49</v>
      </c>
      <c r="K1132" s="53">
        <f t="shared" si="1101"/>
        <v>646</v>
      </c>
      <c r="L1132" s="53">
        <f t="shared" si="1101"/>
        <v>1233.8</v>
      </c>
      <c r="M1132" s="53">
        <f t="shared" si="1101"/>
        <v>1339.18</v>
      </c>
      <c r="N1132" s="53">
        <f t="shared" si="1101"/>
        <v>106.48</v>
      </c>
      <c r="O1132" s="53">
        <f t="shared" si="1101"/>
        <v>-2405.06</v>
      </c>
      <c r="P1132" s="53">
        <f t="shared" si="1101"/>
        <v>148.59</v>
      </c>
      <c r="Q1132" s="53">
        <f t="shared" si="1101"/>
        <v>-1254.49</v>
      </c>
      <c r="R1132" s="53">
        <f t="shared" si="1101"/>
        <v>-1621</v>
      </c>
      <c r="S1132" s="53">
        <f t="shared" si="1101"/>
        <v>-1184.06</v>
      </c>
    </row>
    <row r="1133" spans="1:30" outlineLevel="1" x14ac:dyDescent="0.2">
      <c r="A1133" s="386"/>
      <c r="B1133" s="46" t="str">
        <f>B721</f>
        <v>Net proceeds/(repayment) from debt</v>
      </c>
      <c r="C1133" s="53"/>
      <c r="D1133" s="53">
        <f t="shared" ref="D1133:S1133" si="1102">D721</f>
        <v>-0.17</v>
      </c>
      <c r="E1133" s="53">
        <f t="shared" si="1102"/>
        <v>257.92</v>
      </c>
      <c r="F1133" s="53">
        <f t="shared" si="1102"/>
        <v>1541.33</v>
      </c>
      <c r="G1133" s="53">
        <f t="shared" si="1102"/>
        <v>-40.08</v>
      </c>
      <c r="H1133" s="53">
        <f t="shared" si="1102"/>
        <v>-88.79</v>
      </c>
      <c r="I1133" s="53">
        <f t="shared" si="1102"/>
        <v>2.4900000000000002</v>
      </c>
      <c r="J1133" s="53">
        <f t="shared" si="1102"/>
        <v>-78.92</v>
      </c>
      <c r="K1133" s="53">
        <f t="shared" si="1102"/>
        <v>5.89</v>
      </c>
      <c r="L1133" s="53">
        <f t="shared" si="1102"/>
        <v>21.04</v>
      </c>
      <c r="M1133" s="53">
        <f t="shared" si="1102"/>
        <v>-10.23</v>
      </c>
      <c r="N1133" s="53">
        <f t="shared" si="1102"/>
        <v>2.8299999999999996</v>
      </c>
      <c r="O1133" s="53">
        <f t="shared" si="1102"/>
        <v>2365.8799999999997</v>
      </c>
      <c r="P1133" s="53">
        <f t="shared" si="1102"/>
        <v>-2053.6999999999998</v>
      </c>
      <c r="Q1133" s="53">
        <f t="shared" si="1102"/>
        <v>-1937.45</v>
      </c>
      <c r="R1133" s="53">
        <f t="shared" si="1102"/>
        <v>313.89999999999998</v>
      </c>
      <c r="S1133" s="53">
        <f t="shared" si="1102"/>
        <v>809.16</v>
      </c>
    </row>
    <row r="1134" spans="1:30" outlineLevel="1" x14ac:dyDescent="0.2">
      <c r="A1134" s="386"/>
      <c r="B1134" s="46" t="s">
        <v>736</v>
      </c>
      <c r="C1134" s="45"/>
      <c r="D1134" s="63">
        <f>D1133/D1132</f>
        <v>-1.0576743607291733E-3</v>
      </c>
      <c r="E1134" s="63">
        <f t="shared" ref="E1134" si="1103">E1133/E1132</f>
        <v>0.78169419609031676</v>
      </c>
      <c r="F1134" s="63">
        <f t="shared" ref="F1134" si="1104">F1133/F1132</f>
        <v>7.0121013602656834</v>
      </c>
      <c r="G1134" s="63">
        <f t="shared" ref="G1134" si="1105">G1133/G1132</f>
        <v>-0.12895337987838229</v>
      </c>
      <c r="H1134" s="63">
        <f t="shared" ref="H1134" si="1106">H1133/H1132</f>
        <v>-0.19706587357954547</v>
      </c>
      <c r="I1134" s="63">
        <f t="shared" ref="I1134" si="1107">I1133/I1132</f>
        <v>3.9768099276508073E-3</v>
      </c>
      <c r="J1134" s="63">
        <f t="shared" ref="J1134" si="1108">J1133/J1132</f>
        <v>-6.2511386228801813E-2</v>
      </c>
      <c r="K1134" s="63">
        <f t="shared" ref="K1134" si="1109">K1133/K1132</f>
        <v>9.1176470588235289E-3</v>
      </c>
      <c r="L1134" s="63">
        <f t="shared" ref="L1134" si="1110">L1133/L1132</f>
        <v>1.7053006970335547E-2</v>
      </c>
      <c r="M1134" s="63">
        <f t="shared" ref="M1134" si="1111">M1133/M1132</f>
        <v>-7.6390029719679209E-3</v>
      </c>
      <c r="N1134" s="63">
        <f t="shared" ref="N1134" si="1112">N1133/N1132</f>
        <v>2.657776108189331E-2</v>
      </c>
      <c r="O1134" s="63">
        <f t="shared" ref="O1134" si="1113">O1133/O1132</f>
        <v>-0.98370934612857874</v>
      </c>
      <c r="P1134" s="63">
        <f t="shared" ref="P1134" si="1114">P1133/P1132</f>
        <v>-13.821253112591693</v>
      </c>
      <c r="Q1134" s="63">
        <f t="shared" ref="Q1134" si="1115">Q1133/Q1132</f>
        <v>1.5444124704063007</v>
      </c>
      <c r="R1134" s="63">
        <f t="shared" ref="R1134" si="1116">R1133/R1132</f>
        <v>-0.19364589759407771</v>
      </c>
      <c r="S1134" s="63">
        <f t="shared" ref="S1134" si="1117">S1133/S1132</f>
        <v>-0.6833775315440096</v>
      </c>
      <c r="Y1134" s="413">
        <f>AVERAGE(D1134:S1134)</f>
        <v>-0.41776749706729882</v>
      </c>
      <c r="Z1134" s="413">
        <f>MEDIAN(D1134:S1134)</f>
        <v>-4.3483386663485469E-3</v>
      </c>
      <c r="AA1134" s="413">
        <f>STDEV(D1134:S1134)</f>
        <v>4.0160768481048059</v>
      </c>
      <c r="AB1134" s="413">
        <f>AA1134/Y1134</f>
        <v>-9.6131864644746408</v>
      </c>
      <c r="AC1134" s="413">
        <f>MAX(D1134:S1134)</f>
        <v>7.0121013602656834</v>
      </c>
      <c r="AD1134" s="413">
        <f>MIN(D1134:S1134)</f>
        <v>-13.821253112591693</v>
      </c>
    </row>
    <row r="1135" spans="1:30" outlineLevel="1" x14ac:dyDescent="0.2">
      <c r="A1135" s="386"/>
    </row>
    <row r="1136" spans="1:30" outlineLevel="1" x14ac:dyDescent="0.2">
      <c r="A1136" s="50" t="s">
        <v>915</v>
      </c>
      <c r="B1136" s="48" t="s">
        <v>917</v>
      </c>
      <c r="C1136" s="66"/>
      <c r="D1136" s="66"/>
      <c r="E1136" s="66"/>
      <c r="F1136" s="66"/>
      <c r="G1136" s="66"/>
      <c r="H1136" s="66"/>
      <c r="I1136" s="66"/>
      <c r="J1136" s="66"/>
      <c r="K1136" s="66"/>
      <c r="L1136" s="66"/>
      <c r="M1136" s="66"/>
      <c r="N1136" s="66"/>
      <c r="O1136" s="66"/>
      <c r="P1136" s="66"/>
      <c r="Q1136" s="66"/>
      <c r="R1136" s="66"/>
      <c r="S1136" s="66"/>
    </row>
    <row r="1137" spans="1:30" outlineLevel="1" x14ac:dyDescent="0.2">
      <c r="A1137" s="386"/>
      <c r="B1137" s="46" t="str">
        <f>B605</f>
        <v>Dividends-equity</v>
      </c>
      <c r="C1137" s="53"/>
      <c r="D1137" s="53">
        <f>D605</f>
        <v>-23.29</v>
      </c>
      <c r="E1137" s="53">
        <f t="shared" ref="E1137:Q1137" si="1118">E726</f>
        <v>257.92</v>
      </c>
      <c r="F1137" s="53">
        <f t="shared" si="1118"/>
        <v>1541.33</v>
      </c>
      <c r="G1137" s="53">
        <f t="shared" si="1118"/>
        <v>-40.08</v>
      </c>
      <c r="H1137" s="53">
        <f t="shared" si="1118"/>
        <v>-88.79</v>
      </c>
      <c r="I1137" s="53">
        <f t="shared" si="1118"/>
        <v>2.4900000000000002</v>
      </c>
      <c r="J1137" s="53">
        <f t="shared" si="1118"/>
        <v>-78.92</v>
      </c>
      <c r="K1137" s="53">
        <f t="shared" si="1118"/>
        <v>5.89</v>
      </c>
      <c r="L1137" s="53">
        <f t="shared" si="1118"/>
        <v>21.04</v>
      </c>
      <c r="M1137" s="53">
        <f t="shared" si="1118"/>
        <v>-10.23</v>
      </c>
      <c r="N1137" s="53">
        <f t="shared" si="1118"/>
        <v>2.8299999999999996</v>
      </c>
      <c r="O1137" s="53">
        <f t="shared" si="1118"/>
        <v>2365.8799999999997</v>
      </c>
      <c r="P1137" s="53">
        <f t="shared" si="1118"/>
        <v>-2053.6999999999998</v>
      </c>
      <c r="Q1137" s="53">
        <f t="shared" si="1118"/>
        <v>-1937.45</v>
      </c>
      <c r="R1137" s="53">
        <f>R605</f>
        <v>-247.39</v>
      </c>
      <c r="S1137" s="53">
        <f>S605</f>
        <v>-798.48</v>
      </c>
    </row>
    <row r="1138" spans="1:30" outlineLevel="1" x14ac:dyDescent="0.2">
      <c r="A1138" s="386"/>
      <c r="B1138" s="46" t="str">
        <f>B$1078</f>
        <v>CFO</v>
      </c>
      <c r="C1138" s="53">
        <f t="shared" ref="C1138:S1138" si="1119">C$1078</f>
        <v>0</v>
      </c>
      <c r="D1138" s="53">
        <f t="shared" si="1119"/>
        <v>160.72999999999999</v>
      </c>
      <c r="E1138" s="53">
        <f t="shared" si="1119"/>
        <v>329.95</v>
      </c>
      <c r="F1138" s="53">
        <f t="shared" si="1119"/>
        <v>219.81</v>
      </c>
      <c r="G1138" s="53">
        <f t="shared" si="1119"/>
        <v>310.81</v>
      </c>
      <c r="H1138" s="53">
        <f t="shared" si="1119"/>
        <v>450.56</v>
      </c>
      <c r="I1138" s="53">
        <f t="shared" si="1119"/>
        <v>626.13</v>
      </c>
      <c r="J1138" s="53">
        <f t="shared" si="1119"/>
        <v>1262.49</v>
      </c>
      <c r="K1138" s="53">
        <f t="shared" si="1119"/>
        <v>646</v>
      </c>
      <c r="L1138" s="53">
        <f t="shared" si="1119"/>
        <v>1233.8</v>
      </c>
      <c r="M1138" s="53">
        <f t="shared" si="1119"/>
        <v>1339.18</v>
      </c>
      <c r="N1138" s="53">
        <f t="shared" si="1119"/>
        <v>106.48</v>
      </c>
      <c r="O1138" s="53">
        <f t="shared" si="1119"/>
        <v>-2405.06</v>
      </c>
      <c r="P1138" s="53">
        <f t="shared" si="1119"/>
        <v>148.59</v>
      </c>
      <c r="Q1138" s="53">
        <f t="shared" si="1119"/>
        <v>-1254.49</v>
      </c>
      <c r="R1138" s="53">
        <f t="shared" si="1119"/>
        <v>-1621</v>
      </c>
      <c r="S1138" s="53">
        <f t="shared" si="1119"/>
        <v>-1184.06</v>
      </c>
    </row>
    <row r="1139" spans="1:30" outlineLevel="1" x14ac:dyDescent="0.2">
      <c r="A1139" s="386"/>
      <c r="B1139" s="46" t="s">
        <v>736</v>
      </c>
      <c r="C1139" s="45"/>
      <c r="D1139" s="34">
        <f t="shared" ref="D1139:S1139" si="1120">-D1137/D1138</f>
        <v>0.14490138741989672</v>
      </c>
      <c r="E1139" s="34">
        <f t="shared" si="1120"/>
        <v>-0.78169419609031676</v>
      </c>
      <c r="F1139" s="34">
        <f t="shared" si="1120"/>
        <v>-7.0121013602656834</v>
      </c>
      <c r="G1139" s="34">
        <f t="shared" si="1120"/>
        <v>0.12895337987838229</v>
      </c>
      <c r="H1139" s="34">
        <f t="shared" si="1120"/>
        <v>0.19706587357954547</v>
      </c>
      <c r="I1139" s="34">
        <f t="shared" si="1120"/>
        <v>-3.9768099276508073E-3</v>
      </c>
      <c r="J1139" s="34">
        <f t="shared" si="1120"/>
        <v>6.2511386228801813E-2</v>
      </c>
      <c r="K1139" s="34">
        <f t="shared" si="1120"/>
        <v>-9.1176470588235289E-3</v>
      </c>
      <c r="L1139" s="34">
        <f t="shared" si="1120"/>
        <v>-1.7053006970335547E-2</v>
      </c>
      <c r="M1139" s="34">
        <f t="shared" si="1120"/>
        <v>7.6390029719679209E-3</v>
      </c>
      <c r="N1139" s="34">
        <f t="shared" si="1120"/>
        <v>-2.657776108189331E-2</v>
      </c>
      <c r="O1139" s="34">
        <f t="shared" si="1120"/>
        <v>0.98370934612857874</v>
      </c>
      <c r="P1139" s="34">
        <f t="shared" si="1120"/>
        <v>13.821253112591693</v>
      </c>
      <c r="Q1139" s="34">
        <f t="shared" si="1120"/>
        <v>-1.5444124704063007</v>
      </c>
      <c r="R1139" s="34">
        <f t="shared" si="1120"/>
        <v>-0.15261566933991363</v>
      </c>
      <c r="S1139" s="34">
        <f t="shared" si="1120"/>
        <v>-0.67435771835886704</v>
      </c>
      <c r="Y1139" s="43">
        <f>AVERAGE(D1139:S1139)</f>
        <v>0.32025792808119258</v>
      </c>
      <c r="Z1139" s="43">
        <f>MEDIAN(D1139:S1139)</f>
        <v>-6.5472284932371685E-3</v>
      </c>
      <c r="AA1139" s="43">
        <f>STDEV(D1139:S1139)</f>
        <v>4.0255771676446503</v>
      </c>
      <c r="AB1139" s="413">
        <f>AA1139/Y1139</f>
        <v>12.56979707501285</v>
      </c>
      <c r="AC1139" s="43">
        <f>MAX(D1139:S1139)</f>
        <v>13.821253112591693</v>
      </c>
      <c r="AD1139" s="43">
        <f>MIN(D1139:S1139)</f>
        <v>-7.0121013602656834</v>
      </c>
    </row>
    <row r="1140" spans="1:30" outlineLevel="1" x14ac:dyDescent="0.2">
      <c r="A1140" s="386"/>
    </row>
    <row r="1141" spans="1:30" outlineLevel="1" x14ac:dyDescent="0.2">
      <c r="A1141" s="50" t="s">
        <v>915</v>
      </c>
      <c r="B1141" s="48" t="s">
        <v>931</v>
      </c>
      <c r="C1141" s="66"/>
      <c r="D1141" s="66"/>
      <c r="E1141" s="66"/>
      <c r="F1141" s="66"/>
      <c r="G1141" s="66"/>
      <c r="H1141" s="66"/>
      <c r="I1141" s="66"/>
      <c r="J1141" s="66"/>
      <c r="K1141" s="66"/>
      <c r="L1141" s="66"/>
      <c r="M1141" s="66"/>
      <c r="N1141" s="66"/>
      <c r="O1141" s="66"/>
      <c r="P1141" s="66"/>
      <c r="Q1141" s="66"/>
      <c r="R1141" s="66"/>
      <c r="S1141" s="66"/>
    </row>
    <row r="1142" spans="1:30" outlineLevel="1" x14ac:dyDescent="0.2">
      <c r="A1142" s="386"/>
      <c r="B1142" s="46" t="str">
        <f>B$1078</f>
        <v>CFO</v>
      </c>
      <c r="C1142" s="53">
        <f t="shared" ref="C1142:S1142" si="1121">C$1078</f>
        <v>0</v>
      </c>
      <c r="D1142" s="53">
        <f t="shared" si="1121"/>
        <v>160.72999999999999</v>
      </c>
      <c r="E1142" s="53">
        <f t="shared" si="1121"/>
        <v>329.95</v>
      </c>
      <c r="F1142" s="53">
        <f t="shared" si="1121"/>
        <v>219.81</v>
      </c>
      <c r="G1142" s="53">
        <f t="shared" si="1121"/>
        <v>310.81</v>
      </c>
      <c r="H1142" s="53">
        <f t="shared" si="1121"/>
        <v>450.56</v>
      </c>
      <c r="I1142" s="53">
        <f t="shared" si="1121"/>
        <v>626.13</v>
      </c>
      <c r="J1142" s="53">
        <f t="shared" si="1121"/>
        <v>1262.49</v>
      </c>
      <c r="K1142" s="53">
        <f t="shared" si="1121"/>
        <v>646</v>
      </c>
      <c r="L1142" s="53">
        <f t="shared" si="1121"/>
        <v>1233.8</v>
      </c>
      <c r="M1142" s="53">
        <f t="shared" si="1121"/>
        <v>1339.18</v>
      </c>
      <c r="N1142" s="53">
        <f t="shared" si="1121"/>
        <v>106.48</v>
      </c>
      <c r="O1142" s="53">
        <f t="shared" si="1121"/>
        <v>-2405.06</v>
      </c>
      <c r="P1142" s="53">
        <f t="shared" si="1121"/>
        <v>148.59</v>
      </c>
      <c r="Q1142" s="53">
        <f t="shared" si="1121"/>
        <v>-1254.49</v>
      </c>
      <c r="R1142" s="53">
        <f t="shared" si="1121"/>
        <v>-1621</v>
      </c>
      <c r="S1142" s="53">
        <f t="shared" si="1121"/>
        <v>-1184.06</v>
      </c>
    </row>
    <row r="1143" spans="1:30" outlineLevel="1" x14ac:dyDescent="0.2">
      <c r="A1143" s="386" t="s">
        <v>933</v>
      </c>
      <c r="B1143" s="46" t="s">
        <v>932</v>
      </c>
      <c r="C1143" s="53"/>
      <c r="D1143" s="53"/>
      <c r="E1143" s="53"/>
      <c r="F1143" s="53"/>
      <c r="G1143" s="53"/>
      <c r="H1143" s="53"/>
      <c r="I1143" s="53"/>
      <c r="J1143" s="53"/>
      <c r="K1143" s="53"/>
      <c r="L1143" s="53"/>
      <c r="M1143" s="53"/>
      <c r="N1143" s="53"/>
      <c r="O1143" s="53"/>
      <c r="P1143" s="53"/>
      <c r="Q1143" s="53"/>
      <c r="R1143" s="53"/>
      <c r="S1143" s="53"/>
    </row>
    <row r="1144" spans="1:30" outlineLevel="1" x14ac:dyDescent="0.2">
      <c r="A1144" s="386"/>
      <c r="B1144" s="46" t="s">
        <v>736</v>
      </c>
      <c r="C1144" s="68"/>
      <c r="D1144" s="34"/>
      <c r="E1144" s="34"/>
      <c r="F1144" s="34"/>
      <c r="G1144" s="34"/>
      <c r="H1144" s="34"/>
      <c r="I1144" s="34"/>
      <c r="J1144" s="34"/>
      <c r="K1144" s="34"/>
      <c r="L1144" s="34"/>
      <c r="M1144" s="34"/>
      <c r="N1144" s="34"/>
      <c r="O1144" s="34"/>
      <c r="P1144" s="34"/>
      <c r="Q1144" s="34"/>
      <c r="R1144" s="34"/>
      <c r="S1144" s="34"/>
    </row>
    <row r="1145" spans="1:30" outlineLevel="1" x14ac:dyDescent="0.2">
      <c r="A1145" s="386"/>
      <c r="B1145" s="68"/>
      <c r="C1145" s="68"/>
      <c r="D1145" s="68"/>
      <c r="E1145" s="68"/>
      <c r="F1145" s="68"/>
      <c r="G1145" s="68"/>
      <c r="H1145" s="68"/>
      <c r="I1145" s="68"/>
      <c r="J1145" s="68"/>
      <c r="K1145" s="68"/>
      <c r="L1145" s="68"/>
      <c r="M1145" s="68"/>
      <c r="N1145" s="68"/>
      <c r="O1145" s="68"/>
      <c r="P1145" s="68"/>
      <c r="Q1145" s="68"/>
      <c r="R1145" s="68"/>
      <c r="S1145" s="68"/>
    </row>
    <row r="1146" spans="1:30" outlineLevel="1" x14ac:dyDescent="0.2">
      <c r="A1146" s="412" t="s">
        <v>927</v>
      </c>
      <c r="B1146" s="48"/>
      <c r="C1146" s="66"/>
      <c r="D1146" s="66"/>
      <c r="E1146" s="66"/>
      <c r="F1146" s="66"/>
      <c r="G1146" s="66"/>
      <c r="H1146" s="66"/>
      <c r="I1146" s="66"/>
      <c r="J1146" s="66"/>
      <c r="K1146" s="66"/>
      <c r="L1146" s="66"/>
      <c r="M1146" s="66"/>
      <c r="N1146" s="66"/>
      <c r="O1146" s="66"/>
      <c r="P1146" s="66"/>
      <c r="Q1146" s="66"/>
      <c r="R1146" s="66"/>
      <c r="S1146" s="66"/>
    </row>
    <row r="1147" spans="1:30" outlineLevel="1" x14ac:dyDescent="0.2">
      <c r="A1147" s="386"/>
      <c r="B1147" s="46" t="s">
        <v>928</v>
      </c>
      <c r="C1147" s="53"/>
      <c r="D1147" s="53">
        <f>'Ace-SCFS'!C41+'Ace-SCFS'!C72+'Ace-SCFS'!C71</f>
        <v>159.78</v>
      </c>
      <c r="E1147" s="53">
        <f>'Ace-SCFS'!D41+'Ace-SCFS'!D72+'Ace-SCFS'!D71</f>
        <v>326.33999999999997</v>
      </c>
      <c r="F1147" s="53">
        <f>'Ace-SCFS'!E41+'Ace-SCFS'!E72+'Ace-SCFS'!E71</f>
        <v>212.89000000000001</v>
      </c>
      <c r="G1147" s="53">
        <f>'Ace-SCFS'!F41+'Ace-SCFS'!F72+'Ace-SCFS'!F71</f>
        <v>299.58</v>
      </c>
      <c r="H1147" s="53">
        <f>'Ace-SCFS'!G41+'Ace-SCFS'!G72+'Ace-SCFS'!G71</f>
        <v>441.76</v>
      </c>
      <c r="I1147" s="53">
        <f>'Ace-SCFS'!H41+'Ace-SCFS'!H72+'Ace-SCFS'!H71</f>
        <v>620.75</v>
      </c>
      <c r="J1147" s="53">
        <f>'Ace-SCFS'!I41+'Ace-SCFS'!I72+'Ace-SCFS'!I71</f>
        <v>1257.96</v>
      </c>
      <c r="K1147" s="53">
        <f>'Ace-SCFS'!J41+'Ace-SCFS'!J72+'Ace-SCFS'!J71</f>
        <v>645.55999999999995</v>
      </c>
      <c r="L1147" s="53">
        <f>'Ace-SCFS'!K41+'Ace-SCFS'!K72+'Ace-SCFS'!K71</f>
        <v>1233.21</v>
      </c>
      <c r="M1147" s="53">
        <f>'Ace-SCFS'!L41+'Ace-SCFS'!L72+'Ace-SCFS'!L71</f>
        <v>1338.75</v>
      </c>
      <c r="N1147" s="53">
        <f>'Ace-SCFS'!M41+'Ace-SCFS'!M72+'Ace-SCFS'!M71</f>
        <v>106.18</v>
      </c>
      <c r="O1147" s="53">
        <f>'Ace-SCFS'!N41+'Ace-SCFS'!N72+'Ace-SCFS'!N71</f>
        <v>-2423.2999999999997</v>
      </c>
      <c r="P1147" s="53">
        <f>'Ace-SCFS'!O41+'Ace-SCFS'!O72+'Ace-SCFS'!O71</f>
        <v>-183.39000000000001</v>
      </c>
      <c r="Q1147" s="53">
        <f>'Ace-SCFS'!P41+'Ace-SCFS'!P72+'Ace-SCFS'!P71</f>
        <v>-1618.98</v>
      </c>
      <c r="R1147" s="53">
        <f>'Ace-SCFS'!Q41+'Ace-SCFS'!Q72+'Ace-SCFS'!Q71</f>
        <v>-1764.56</v>
      </c>
      <c r="S1147" s="53">
        <f>'Ace-SCFS'!R41+'Ace-SCFS'!R72+'Ace-SCFS'!R71</f>
        <v>-1467.75</v>
      </c>
    </row>
    <row r="1148" spans="1:30" outlineLevel="1" x14ac:dyDescent="0.2">
      <c r="A1148" s="386"/>
      <c r="B1148" s="46" t="str">
        <f>B1137</f>
        <v>Dividends-equity</v>
      </c>
      <c r="C1148" s="46"/>
      <c r="D1148" s="53">
        <f t="shared" ref="D1148:S1148" si="1122">D1137</f>
        <v>-23.29</v>
      </c>
      <c r="E1148" s="53">
        <f t="shared" si="1122"/>
        <v>257.92</v>
      </c>
      <c r="F1148" s="53">
        <f t="shared" si="1122"/>
        <v>1541.33</v>
      </c>
      <c r="G1148" s="53">
        <f t="shared" si="1122"/>
        <v>-40.08</v>
      </c>
      <c r="H1148" s="53">
        <f t="shared" si="1122"/>
        <v>-88.79</v>
      </c>
      <c r="I1148" s="53">
        <f t="shared" si="1122"/>
        <v>2.4900000000000002</v>
      </c>
      <c r="J1148" s="53">
        <f t="shared" si="1122"/>
        <v>-78.92</v>
      </c>
      <c r="K1148" s="53">
        <f t="shared" si="1122"/>
        <v>5.89</v>
      </c>
      <c r="L1148" s="53">
        <f t="shared" si="1122"/>
        <v>21.04</v>
      </c>
      <c r="M1148" s="53">
        <f t="shared" si="1122"/>
        <v>-10.23</v>
      </c>
      <c r="N1148" s="53">
        <f t="shared" si="1122"/>
        <v>2.8299999999999996</v>
      </c>
      <c r="O1148" s="53">
        <f t="shared" si="1122"/>
        <v>2365.8799999999997</v>
      </c>
      <c r="P1148" s="53">
        <f t="shared" si="1122"/>
        <v>-2053.6999999999998</v>
      </c>
      <c r="Q1148" s="53">
        <f t="shared" si="1122"/>
        <v>-1937.45</v>
      </c>
      <c r="R1148" s="53">
        <f t="shared" si="1122"/>
        <v>-247.39</v>
      </c>
      <c r="S1148" s="53">
        <f t="shared" si="1122"/>
        <v>-798.48</v>
      </c>
    </row>
    <row r="1149" spans="1:30" outlineLevel="1" x14ac:dyDescent="0.2">
      <c r="A1149" s="386"/>
      <c r="B1149" s="46" t="s">
        <v>736</v>
      </c>
      <c r="C1149" s="68"/>
      <c r="D1149" s="37">
        <f>D1147/-D1148</f>
        <v>6.8604551309574928</v>
      </c>
      <c r="E1149" s="37">
        <f t="shared" ref="E1149:S1149" si="1123">E1147/-E1148</f>
        <v>-1.2652760545905706</v>
      </c>
      <c r="F1149" s="37">
        <f t="shared" si="1123"/>
        <v>-0.13812097344501179</v>
      </c>
      <c r="G1149" s="37">
        <f t="shared" si="1123"/>
        <v>7.4745508982035931</v>
      </c>
      <c r="H1149" s="37">
        <f t="shared" si="1123"/>
        <v>4.9753350602545323</v>
      </c>
      <c r="I1149" s="37">
        <f t="shared" si="1123"/>
        <v>-249.29718875502004</v>
      </c>
      <c r="J1149" s="37">
        <f t="shared" si="1123"/>
        <v>15.939685757729347</v>
      </c>
      <c r="K1149" s="37">
        <f t="shared" si="1123"/>
        <v>-109.60271646859083</v>
      </c>
      <c r="L1149" s="37">
        <f t="shared" si="1123"/>
        <v>-58.612642585551335</v>
      </c>
      <c r="M1149" s="37">
        <f t="shared" si="1123"/>
        <v>130.86510263929617</v>
      </c>
      <c r="N1149" s="37">
        <f t="shared" si="1123"/>
        <v>-37.519434628975276</v>
      </c>
      <c r="O1149" s="37">
        <f t="shared" si="1123"/>
        <v>1.0242700390552353</v>
      </c>
      <c r="P1149" s="37">
        <f t="shared" si="1123"/>
        <v>-8.92973657301456E-2</v>
      </c>
      <c r="Q1149" s="37">
        <f t="shared" si="1123"/>
        <v>-0.83562414513922934</v>
      </c>
      <c r="R1149" s="37">
        <f t="shared" si="1123"/>
        <v>-7.1327054448441736</v>
      </c>
      <c r="S1149" s="37">
        <f t="shared" si="1123"/>
        <v>-1.8381800420799519</v>
      </c>
      <c r="Y1149" s="413">
        <f>AVERAGE(D1149:S1149)</f>
        <v>-18.699486683654388</v>
      </c>
      <c r="Z1149" s="413">
        <f>MEDIAN(D1149:S1149)</f>
        <v>-0.48687255929212059</v>
      </c>
      <c r="AA1149" s="413">
        <f>STDEV(D1149:S1149)</f>
        <v>77.878250253666863</v>
      </c>
      <c r="AB1149" s="413">
        <f>AA1149/Y1149</f>
        <v>-4.1647266350761312</v>
      </c>
      <c r="AC1149" s="413">
        <f>MAX(D1149:S1149)</f>
        <v>130.86510263929617</v>
      </c>
      <c r="AD1149" s="413">
        <f>MIN(D1149:S1149)</f>
        <v>-249.29718875502004</v>
      </c>
    </row>
    <row r="1150" spans="1:30" outlineLevel="1" x14ac:dyDescent="0.2">
      <c r="A1150" s="386"/>
      <c r="B1150" s="46"/>
      <c r="C1150" s="68"/>
      <c r="D1150" s="37"/>
      <c r="E1150" s="37"/>
      <c r="F1150" s="37"/>
      <c r="G1150" s="37"/>
      <c r="H1150" s="37"/>
      <c r="I1150" s="37"/>
      <c r="J1150" s="37"/>
      <c r="K1150" s="37"/>
      <c r="L1150" s="37"/>
      <c r="M1150" s="37"/>
      <c r="N1150" s="37"/>
      <c r="O1150" s="37"/>
      <c r="P1150" s="37"/>
      <c r="Q1150" s="37"/>
      <c r="R1150" s="37"/>
      <c r="S1150" s="37"/>
    </row>
    <row r="1151" spans="1:30" outlineLevel="1" x14ac:dyDescent="0.2">
      <c r="A1151" s="50" t="s">
        <v>929</v>
      </c>
      <c r="B1151" s="48"/>
      <c r="C1151" s="66"/>
      <c r="D1151" s="66"/>
      <c r="E1151" s="66"/>
      <c r="F1151" s="66"/>
      <c r="G1151" s="66"/>
      <c r="H1151" s="66"/>
      <c r="I1151" s="66"/>
      <c r="J1151" s="66"/>
      <c r="K1151" s="66"/>
      <c r="L1151" s="66"/>
      <c r="M1151" s="66"/>
      <c r="N1151" s="66"/>
      <c r="O1151" s="66"/>
      <c r="P1151" s="66"/>
      <c r="Q1151" s="66"/>
      <c r="R1151" s="66"/>
      <c r="S1151" s="66"/>
    </row>
    <row r="1152" spans="1:30" outlineLevel="1" x14ac:dyDescent="0.2">
      <c r="A1152" s="386"/>
      <c r="B1152" s="46" t="s">
        <v>930</v>
      </c>
      <c r="C1152" s="68"/>
      <c r="D1152" s="37">
        <f>'Ace-SCFS'!C41+'Ace-SCFS'!C70+'Ace-SCFS'!C76-'SA-Ratios'!D946-'SA-Ratios'!D945</f>
        <v>137.44</v>
      </c>
      <c r="E1152" s="37">
        <f>'Ace-SCFS'!D41+'Ace-SCFS'!D70+'Ace-SCFS'!D76-'SA-Ratios'!E946-'SA-Ratios'!E945</f>
        <v>282.72000000000003</v>
      </c>
      <c r="F1152" s="37">
        <f>'Ace-SCFS'!E41+'Ace-SCFS'!E70+'Ace-SCFS'!E76-'SA-Ratios'!F946-'SA-Ratios'!F945</f>
        <v>157.34</v>
      </c>
      <c r="G1152" s="37">
        <f>'Ace-SCFS'!F41+'Ace-SCFS'!F70+'Ace-SCFS'!F76-'SA-Ratios'!G946-'SA-Ratios'!G945</f>
        <v>231.51</v>
      </c>
      <c r="H1152" s="37">
        <f>'Ace-SCFS'!G41+'Ace-SCFS'!G70+'Ace-SCFS'!G76-'SA-Ratios'!H946-'SA-Ratios'!H945</f>
        <v>187.69</v>
      </c>
      <c r="I1152" s="37">
        <f>'Ace-SCFS'!H41+'Ace-SCFS'!H70+'Ace-SCFS'!H76-'SA-Ratios'!I946-'SA-Ratios'!I945</f>
        <v>624.33000000000004</v>
      </c>
      <c r="J1152" s="37">
        <f>'Ace-SCFS'!I41+'Ace-SCFS'!I70+'Ace-SCFS'!I76-'SA-Ratios'!J946-'SA-Ratios'!J945</f>
        <v>1020.27</v>
      </c>
      <c r="K1152" s="37">
        <f>'Ace-SCFS'!J41+'Ace-SCFS'!J70+'Ace-SCFS'!J76-'SA-Ratios'!K946-'SA-Ratios'!K945</f>
        <v>313.21000000000004</v>
      </c>
      <c r="L1152" s="37">
        <f>'Ace-SCFS'!K41+'Ace-SCFS'!K70+'Ace-SCFS'!K76-'SA-Ratios'!L946-'SA-Ratios'!L945</f>
        <v>851.24</v>
      </c>
      <c r="M1152" s="37">
        <f>'Ace-SCFS'!L41+'Ace-SCFS'!L70+'Ace-SCFS'!L76-'SA-Ratios'!M946-'SA-Ratios'!M945</f>
        <v>889.33000000000015</v>
      </c>
      <c r="N1152" s="37">
        <f>'Ace-SCFS'!M41+'Ace-SCFS'!M70+'Ace-SCFS'!M76-'SA-Ratios'!N946-'SA-Ratios'!N945</f>
        <v>-443.53</v>
      </c>
      <c r="O1152" s="37">
        <f>'Ace-SCFS'!N41+'Ace-SCFS'!N70+'Ace-SCFS'!N76-'SA-Ratios'!O946-'SA-Ratios'!O945</f>
        <v>-5414.9699999999993</v>
      </c>
      <c r="P1152" s="37">
        <f>'Ace-SCFS'!O41+'Ace-SCFS'!O70+'Ace-SCFS'!O76-'SA-Ratios'!P946-'SA-Ratios'!P945</f>
        <v>-5855.05</v>
      </c>
      <c r="Q1152" s="37">
        <f>'Ace-SCFS'!P41+'Ace-SCFS'!P70+'Ace-SCFS'!P76-'SA-Ratios'!Q946-'SA-Ratios'!Q945</f>
        <v>-6029.1399999999994</v>
      </c>
      <c r="R1152" s="37">
        <f>'Ace-SCFS'!Q41+'Ace-SCFS'!Q70+'Ace-SCFS'!Q76-'SA-Ratios'!R946-'SA-Ratios'!R945</f>
        <v>-7154.3600000000006</v>
      </c>
      <c r="S1152" s="37">
        <f>'Ace-SCFS'!R41+'Ace-SCFS'!R70+'Ace-SCFS'!R76-'SA-Ratios'!S946-'SA-Ratios'!S945</f>
        <v>-7301.8600000000006</v>
      </c>
    </row>
    <row r="1153" spans="1:30" outlineLevel="1" x14ac:dyDescent="0.2">
      <c r="A1153" s="386"/>
      <c r="B1153" s="46" t="str">
        <f>B$187</f>
        <v>Cash capex incl advances</v>
      </c>
      <c r="C1153" s="53">
        <f t="shared" ref="C1153:S1153" si="1124">C$187</f>
        <v>0</v>
      </c>
      <c r="D1153" s="53">
        <f t="shared" si="1124"/>
        <v>-70.89</v>
      </c>
      <c r="E1153" s="53">
        <f t="shared" si="1124"/>
        <v>-79.59</v>
      </c>
      <c r="F1153" s="53">
        <f t="shared" si="1124"/>
        <v>-123.82</v>
      </c>
      <c r="G1153" s="53">
        <f t="shared" si="1124"/>
        <v>-122.39</v>
      </c>
      <c r="H1153" s="53">
        <f t="shared" si="1124"/>
        <v>-121.93</v>
      </c>
      <c r="I1153" s="53">
        <f t="shared" si="1124"/>
        <v>-98.95</v>
      </c>
      <c r="J1153" s="53">
        <f t="shared" si="1124"/>
        <v>-169.23000000000002</v>
      </c>
      <c r="K1153" s="53">
        <f t="shared" si="1124"/>
        <v>-122.16</v>
      </c>
      <c r="L1153" s="53">
        <f t="shared" si="1124"/>
        <v>-244.75</v>
      </c>
      <c r="M1153" s="53">
        <f t="shared" si="1124"/>
        <v>-385.15000000000003</v>
      </c>
      <c r="N1153" s="53">
        <f t="shared" si="1124"/>
        <v>-428.45000000000005</v>
      </c>
      <c r="O1153" s="53">
        <f t="shared" si="1124"/>
        <v>-432.26</v>
      </c>
      <c r="P1153" s="53">
        <f t="shared" si="1124"/>
        <v>-1013.14</v>
      </c>
      <c r="Q1153" s="53">
        <f t="shared" si="1124"/>
        <v>-549.49</v>
      </c>
      <c r="R1153" s="53">
        <f t="shared" si="1124"/>
        <v>-1084.28</v>
      </c>
      <c r="S1153" s="53">
        <f t="shared" si="1124"/>
        <v>-727.06000000000006</v>
      </c>
    </row>
    <row r="1154" spans="1:30" outlineLevel="1" x14ac:dyDescent="0.2">
      <c r="A1154" s="386"/>
      <c r="B1154" s="46" t="s">
        <v>736</v>
      </c>
      <c r="C1154" s="68"/>
      <c r="D1154" s="63">
        <f>D1152/-D1153</f>
        <v>1.9387783890534631</v>
      </c>
      <c r="E1154" s="63">
        <f t="shared" ref="E1154:S1154" si="1125">E1152/-E1153</f>
        <v>3.5522050508857901</v>
      </c>
      <c r="F1154" s="63">
        <f t="shared" si="1125"/>
        <v>1.2707155548376676</v>
      </c>
      <c r="G1154" s="63">
        <f t="shared" si="1125"/>
        <v>1.8915761091592449</v>
      </c>
      <c r="H1154" s="63">
        <f t="shared" si="1125"/>
        <v>1.5393258426966292</v>
      </c>
      <c r="I1154" s="63">
        <f t="shared" si="1125"/>
        <v>6.3095502779181407</v>
      </c>
      <c r="J1154" s="63">
        <f t="shared" si="1125"/>
        <v>6.0288955858890256</v>
      </c>
      <c r="K1154" s="63">
        <f t="shared" si="1125"/>
        <v>2.5639325474787169</v>
      </c>
      <c r="L1154" s="63">
        <f t="shared" si="1125"/>
        <v>3.4779979570990807</v>
      </c>
      <c r="M1154" s="63">
        <f t="shared" si="1125"/>
        <v>2.3090484226924577</v>
      </c>
      <c r="N1154" s="63">
        <f t="shared" si="1125"/>
        <v>-1.0351966390477301</v>
      </c>
      <c r="O1154" s="63">
        <f t="shared" si="1125"/>
        <v>-12.527113311432933</v>
      </c>
      <c r="P1154" s="63">
        <f t="shared" si="1125"/>
        <v>-5.7791124622460863</v>
      </c>
      <c r="Q1154" s="63">
        <f t="shared" si="1125"/>
        <v>-10.972246992665925</v>
      </c>
      <c r="R1154" s="63">
        <f t="shared" si="1125"/>
        <v>-6.5982587523517919</v>
      </c>
      <c r="S1154" s="63">
        <f t="shared" si="1125"/>
        <v>-10.042995076059748</v>
      </c>
      <c r="Y1154" s="413">
        <f>AVERAGE(D1154:S1154)</f>
        <v>-1.0045560935058748</v>
      </c>
      <c r="Z1154" s="413">
        <f>MEDIAN(D1154:S1154)</f>
        <v>1.715450975927937</v>
      </c>
      <c r="AA1154" s="413">
        <f>STDEV(D1154:S1154)</f>
        <v>6.1326472928830995</v>
      </c>
      <c r="AB1154" s="413">
        <f>AA1154/Y1154</f>
        <v>-6.1048331024306659</v>
      </c>
      <c r="AC1154" s="413">
        <f>MAX(D1154:S1154)</f>
        <v>6.3095502779181407</v>
      </c>
      <c r="AD1154" s="413">
        <f>MIN(D1154:S1154)</f>
        <v>-12.527113311432933</v>
      </c>
    </row>
    <row r="1155" spans="1:30" outlineLevel="1" x14ac:dyDescent="0.2">
      <c r="A1155" s="386"/>
      <c r="B1155" s="68"/>
      <c r="C1155" s="68"/>
      <c r="D1155" s="68"/>
      <c r="E1155" s="68"/>
      <c r="F1155" s="68"/>
      <c r="G1155" s="68"/>
      <c r="H1155" s="68"/>
      <c r="I1155" s="68"/>
      <c r="J1155" s="68"/>
      <c r="K1155" s="68"/>
      <c r="L1155" s="68"/>
      <c r="M1155" s="68"/>
      <c r="N1155" s="68"/>
      <c r="O1155" s="68"/>
      <c r="P1155" s="68"/>
      <c r="Q1155" s="68"/>
      <c r="R1155" s="68"/>
      <c r="S1155" s="68"/>
    </row>
    <row r="1156" spans="1:30" outlineLevel="1" x14ac:dyDescent="0.2">
      <c r="A1156" s="50" t="s">
        <v>926</v>
      </c>
      <c r="B1156" s="48"/>
      <c r="C1156" s="66"/>
      <c r="D1156" s="66"/>
      <c r="E1156" s="66"/>
      <c r="F1156" s="66"/>
      <c r="G1156" s="66"/>
      <c r="H1156" s="66"/>
      <c r="I1156" s="66"/>
      <c r="J1156" s="66"/>
      <c r="K1156" s="66"/>
      <c r="L1156" s="66"/>
      <c r="M1156" s="66"/>
      <c r="N1156" s="66"/>
      <c r="O1156" s="66"/>
      <c r="P1156" s="66"/>
      <c r="Q1156" s="66"/>
      <c r="R1156" s="66"/>
      <c r="S1156" s="66"/>
    </row>
    <row r="1157" spans="1:30" outlineLevel="1" x14ac:dyDescent="0.2">
      <c r="A1157" s="386"/>
      <c r="B1157" s="46" t="str">
        <f>B$1078</f>
        <v>CFO</v>
      </c>
      <c r="C1157" s="53">
        <f t="shared" ref="C1157:S1157" si="1126">C$1078</f>
        <v>0</v>
      </c>
      <c r="D1157" s="53">
        <f t="shared" si="1126"/>
        <v>160.72999999999999</v>
      </c>
      <c r="E1157" s="53">
        <f t="shared" si="1126"/>
        <v>329.95</v>
      </c>
      <c r="F1157" s="53">
        <f t="shared" si="1126"/>
        <v>219.81</v>
      </c>
      <c r="G1157" s="53">
        <f t="shared" si="1126"/>
        <v>310.81</v>
      </c>
      <c r="H1157" s="53">
        <f t="shared" si="1126"/>
        <v>450.56</v>
      </c>
      <c r="I1157" s="53">
        <f t="shared" si="1126"/>
        <v>626.13</v>
      </c>
      <c r="J1157" s="53">
        <f t="shared" si="1126"/>
        <v>1262.49</v>
      </c>
      <c r="K1157" s="53">
        <f t="shared" si="1126"/>
        <v>646</v>
      </c>
      <c r="L1157" s="53">
        <f t="shared" si="1126"/>
        <v>1233.8</v>
      </c>
      <c r="M1157" s="53">
        <f t="shared" si="1126"/>
        <v>1339.18</v>
      </c>
      <c r="N1157" s="53">
        <f t="shared" si="1126"/>
        <v>106.48</v>
      </c>
      <c r="O1157" s="53">
        <f t="shared" si="1126"/>
        <v>-2405.06</v>
      </c>
      <c r="P1157" s="53">
        <f t="shared" si="1126"/>
        <v>148.59</v>
      </c>
      <c r="Q1157" s="53">
        <f t="shared" si="1126"/>
        <v>-1254.49</v>
      </c>
      <c r="R1157" s="53">
        <f t="shared" si="1126"/>
        <v>-1621</v>
      </c>
      <c r="S1157" s="53">
        <f t="shared" si="1126"/>
        <v>-1184.06</v>
      </c>
    </row>
    <row r="1158" spans="1:30" outlineLevel="1" x14ac:dyDescent="0.2">
      <c r="A1158" s="386"/>
      <c r="B1158" s="46" t="s">
        <v>918</v>
      </c>
      <c r="C1158" s="45"/>
      <c r="D1158" s="37">
        <f>D605</f>
        <v>-23.29</v>
      </c>
      <c r="E1158" s="37">
        <f t="shared" ref="E1158:Q1158" si="1127">E25</f>
        <v>993.46</v>
      </c>
      <c r="F1158" s="37">
        <f t="shared" si="1127"/>
        <v>1252.2</v>
      </c>
      <c r="G1158" s="37">
        <f t="shared" si="1127"/>
        <v>1741.71</v>
      </c>
      <c r="H1158" s="37">
        <f t="shared" si="1127"/>
        <v>2302.75</v>
      </c>
      <c r="I1158" s="37">
        <f t="shared" si="1127"/>
        <v>3210.76</v>
      </c>
      <c r="J1158" s="37">
        <f t="shared" si="1127"/>
        <v>3925.45</v>
      </c>
      <c r="K1158" s="37">
        <f t="shared" si="1127"/>
        <v>2530.54</v>
      </c>
      <c r="L1158" s="37">
        <f t="shared" si="1127"/>
        <v>3160.23</v>
      </c>
      <c r="M1158" s="37">
        <f t="shared" si="1127"/>
        <v>4080.49</v>
      </c>
      <c r="N1158" s="37">
        <f t="shared" si="1127"/>
        <v>2518.4899999999998</v>
      </c>
      <c r="O1158" s="37">
        <f t="shared" si="1127"/>
        <v>2928.25</v>
      </c>
      <c r="P1158" s="37">
        <f t="shared" si="1127"/>
        <v>8168.74</v>
      </c>
      <c r="Q1158" s="37">
        <f t="shared" si="1127"/>
        <v>7863.69</v>
      </c>
      <c r="R1158" s="37">
        <f>R605</f>
        <v>-247.39</v>
      </c>
      <c r="S1158" s="37">
        <f>S605</f>
        <v>-798.48</v>
      </c>
    </row>
    <row r="1159" spans="1:30" outlineLevel="1" x14ac:dyDescent="0.2">
      <c r="A1159" s="386"/>
      <c r="B1159" s="46" t="s">
        <v>736</v>
      </c>
      <c r="C1159" s="45"/>
      <c r="D1159" s="34">
        <f>-D1158/D1157</f>
        <v>0.14490138741989672</v>
      </c>
      <c r="E1159" s="63">
        <f t="shared" ref="E1159" si="1128">E1157/E1158</f>
        <v>0.33212207839268815</v>
      </c>
      <c r="F1159" s="63">
        <f t="shared" ref="F1159" si="1129">F1157/F1158</f>
        <v>0.17553905126976521</v>
      </c>
      <c r="G1159" s="63">
        <f t="shared" ref="G1159" si="1130">G1157/G1158</f>
        <v>0.17845106246160383</v>
      </c>
      <c r="H1159" s="63">
        <f t="shared" ref="H1159" si="1131">H1157/H1158</f>
        <v>0.19566170882640321</v>
      </c>
      <c r="I1159" s="63">
        <f t="shared" ref="I1159" si="1132">I1157/I1158</f>
        <v>0.19500990419713712</v>
      </c>
      <c r="J1159" s="63">
        <f t="shared" ref="J1159" si="1133">J1157/J1158</f>
        <v>0.32161662994051637</v>
      </c>
      <c r="K1159" s="63">
        <f t="shared" ref="K1159" si="1134">K1157/K1158</f>
        <v>0.25528148142293738</v>
      </c>
      <c r="L1159" s="63">
        <f t="shared" ref="L1159" si="1135">L1157/L1158</f>
        <v>0.39041462172057095</v>
      </c>
      <c r="M1159" s="63">
        <f t="shared" ref="M1159" si="1136">M1157/M1158</f>
        <v>0.32819097706402911</v>
      </c>
      <c r="N1159" s="63">
        <f t="shared" ref="N1159" si="1137">N1157/N1158</f>
        <v>4.2279302280334649E-2</v>
      </c>
      <c r="O1159" s="63">
        <f t="shared" ref="O1159" si="1138">O1157/O1158</f>
        <v>-0.82133014599163323</v>
      </c>
      <c r="P1159" s="63">
        <f t="shared" ref="P1159" si="1139">P1157/P1158</f>
        <v>1.819007582564753E-2</v>
      </c>
      <c r="Q1159" s="63">
        <f t="shared" ref="Q1159" si="1140">Q1157/Q1158</f>
        <v>-0.15952943211138793</v>
      </c>
      <c r="R1159" s="34">
        <f t="shared" ref="R1159:S1159" si="1141">-R1158/R1157</f>
        <v>-0.15261566933991363</v>
      </c>
      <c r="S1159" s="34">
        <f t="shared" si="1141"/>
        <v>-0.67435771835886704</v>
      </c>
      <c r="Y1159" s="73">
        <f>AVERAGE(D1159:S1159)</f>
        <v>4.8114082188733039E-2</v>
      </c>
      <c r="Z1159" s="73">
        <f>MEDIAN(D1159:S1159)</f>
        <v>0.17699505686568451</v>
      </c>
      <c r="AA1159" s="73">
        <f>STDEV(D1159:S1159)</f>
        <v>0.35044477292132986</v>
      </c>
      <c r="AB1159" s="413">
        <f>AA1159/Y1159</f>
        <v>7.2836216961734781</v>
      </c>
      <c r="AC1159" s="73">
        <f>MAX(D1159:S1159)</f>
        <v>0.39041462172057095</v>
      </c>
      <c r="AD1159" s="73">
        <f>MIN(D1159:S1159)</f>
        <v>-0.82133014599163323</v>
      </c>
    </row>
    <row r="1160" spans="1:30" outlineLevel="1" x14ac:dyDescent="0.2">
      <c r="A1160" s="386"/>
    </row>
    <row r="1161" spans="1:30" outlineLevel="1" x14ac:dyDescent="0.2">
      <c r="A1161" s="50" t="s">
        <v>921</v>
      </c>
      <c r="B1161" s="48"/>
      <c r="C1161" s="66"/>
      <c r="D1161" s="66"/>
      <c r="E1161" s="66"/>
      <c r="F1161" s="66"/>
      <c r="G1161" s="66"/>
      <c r="H1161" s="66"/>
      <c r="I1161" s="66"/>
      <c r="J1161" s="66"/>
      <c r="K1161" s="66"/>
      <c r="L1161" s="66"/>
      <c r="M1161" s="66"/>
      <c r="N1161" s="66"/>
      <c r="O1161" s="66"/>
      <c r="P1161" s="66"/>
      <c r="Q1161" s="66"/>
      <c r="R1161" s="66"/>
      <c r="S1161" s="66"/>
    </row>
    <row r="1162" spans="1:30" outlineLevel="1" x14ac:dyDescent="0.2">
      <c r="A1162" s="386"/>
      <c r="B1162" s="46" t="str">
        <f>B$187</f>
        <v>Cash capex incl advances</v>
      </c>
      <c r="C1162" s="53">
        <f t="shared" ref="C1162:S1162" si="1142">C$187</f>
        <v>0</v>
      </c>
      <c r="D1162" s="53">
        <f t="shared" si="1142"/>
        <v>-70.89</v>
      </c>
      <c r="E1162" s="53">
        <f t="shared" si="1142"/>
        <v>-79.59</v>
      </c>
      <c r="F1162" s="53">
        <f t="shared" si="1142"/>
        <v>-123.82</v>
      </c>
      <c r="G1162" s="53">
        <f t="shared" si="1142"/>
        <v>-122.39</v>
      </c>
      <c r="H1162" s="53">
        <f t="shared" si="1142"/>
        <v>-121.93</v>
      </c>
      <c r="I1162" s="53">
        <f t="shared" si="1142"/>
        <v>-98.95</v>
      </c>
      <c r="J1162" s="53">
        <f t="shared" si="1142"/>
        <v>-169.23000000000002</v>
      </c>
      <c r="K1162" s="53">
        <f t="shared" si="1142"/>
        <v>-122.16</v>
      </c>
      <c r="L1162" s="53">
        <f t="shared" si="1142"/>
        <v>-244.75</v>
      </c>
      <c r="M1162" s="53">
        <f t="shared" si="1142"/>
        <v>-385.15000000000003</v>
      </c>
      <c r="N1162" s="53">
        <f t="shared" si="1142"/>
        <v>-428.45000000000005</v>
      </c>
      <c r="O1162" s="53">
        <f t="shared" si="1142"/>
        <v>-432.26</v>
      </c>
      <c r="P1162" s="53">
        <f t="shared" si="1142"/>
        <v>-1013.14</v>
      </c>
      <c r="Q1162" s="53">
        <f t="shared" si="1142"/>
        <v>-549.49</v>
      </c>
      <c r="R1162" s="53">
        <f t="shared" si="1142"/>
        <v>-1084.28</v>
      </c>
      <c r="S1162" s="53">
        <f t="shared" si="1142"/>
        <v>-727.06000000000006</v>
      </c>
    </row>
    <row r="1163" spans="1:30" outlineLevel="1" x14ac:dyDescent="0.2">
      <c r="A1163" s="410"/>
      <c r="B1163" s="46" t="str">
        <f>B$1078</f>
        <v>CFO</v>
      </c>
      <c r="C1163" s="53">
        <f t="shared" ref="C1163:S1163" si="1143">C$1078</f>
        <v>0</v>
      </c>
      <c r="D1163" s="53">
        <f t="shared" si="1143"/>
        <v>160.72999999999999</v>
      </c>
      <c r="E1163" s="53">
        <f t="shared" si="1143"/>
        <v>329.95</v>
      </c>
      <c r="F1163" s="53">
        <f t="shared" si="1143"/>
        <v>219.81</v>
      </c>
      <c r="G1163" s="53">
        <f t="shared" si="1143"/>
        <v>310.81</v>
      </c>
      <c r="H1163" s="53">
        <f t="shared" si="1143"/>
        <v>450.56</v>
      </c>
      <c r="I1163" s="53">
        <f t="shared" si="1143"/>
        <v>626.13</v>
      </c>
      <c r="J1163" s="53">
        <f t="shared" si="1143"/>
        <v>1262.49</v>
      </c>
      <c r="K1163" s="53">
        <f t="shared" si="1143"/>
        <v>646</v>
      </c>
      <c r="L1163" s="53">
        <f t="shared" si="1143"/>
        <v>1233.8</v>
      </c>
      <c r="M1163" s="53">
        <f t="shared" si="1143"/>
        <v>1339.18</v>
      </c>
      <c r="N1163" s="53">
        <f t="shared" si="1143"/>
        <v>106.48</v>
      </c>
      <c r="O1163" s="53">
        <f t="shared" si="1143"/>
        <v>-2405.06</v>
      </c>
      <c r="P1163" s="53">
        <f t="shared" si="1143"/>
        <v>148.59</v>
      </c>
      <c r="Q1163" s="53">
        <f t="shared" si="1143"/>
        <v>-1254.49</v>
      </c>
      <c r="R1163" s="53">
        <f t="shared" si="1143"/>
        <v>-1621</v>
      </c>
      <c r="S1163" s="53">
        <f t="shared" si="1143"/>
        <v>-1184.06</v>
      </c>
    </row>
    <row r="1164" spans="1:30" outlineLevel="1" x14ac:dyDescent="0.2">
      <c r="A1164" s="410"/>
      <c r="B1164" s="46" t="s">
        <v>736</v>
      </c>
      <c r="D1164" s="55">
        <f>-D1162/D1163</f>
        <v>0.44105020842406523</v>
      </c>
      <c r="E1164" s="55">
        <f t="shared" ref="E1164:S1164" si="1144">-E1162/E1163</f>
        <v>0.24121836641915442</v>
      </c>
      <c r="F1164" s="55">
        <f t="shared" si="1144"/>
        <v>0.5633046722169146</v>
      </c>
      <c r="G1164" s="55">
        <f t="shared" si="1144"/>
        <v>0.39377754898491041</v>
      </c>
      <c r="H1164" s="55">
        <f t="shared" si="1144"/>
        <v>0.27061878551136365</v>
      </c>
      <c r="I1164" s="55">
        <f t="shared" si="1144"/>
        <v>0.15803427403254916</v>
      </c>
      <c r="J1164" s="55">
        <f t="shared" si="1144"/>
        <v>0.13404462609604831</v>
      </c>
      <c r="K1164" s="55">
        <f t="shared" si="1144"/>
        <v>0.18910216718266254</v>
      </c>
      <c r="L1164" s="55">
        <f t="shared" si="1144"/>
        <v>0.19837088669152214</v>
      </c>
      <c r="M1164" s="55">
        <f t="shared" si="1144"/>
        <v>0.28760136800131425</v>
      </c>
      <c r="N1164" s="55">
        <f t="shared" si="1144"/>
        <v>4.0237603305785123</v>
      </c>
      <c r="O1164" s="55">
        <f t="shared" si="1144"/>
        <v>-0.17972940384023683</v>
      </c>
      <c r="P1164" s="55">
        <f t="shared" si="1144"/>
        <v>6.8183592435560936</v>
      </c>
      <c r="Q1164" s="55">
        <f t="shared" si="1144"/>
        <v>-0.43801863705569594</v>
      </c>
      <c r="R1164" s="55">
        <f t="shared" si="1144"/>
        <v>-0.66889574336829116</v>
      </c>
      <c r="S1164" s="55">
        <f t="shared" si="1144"/>
        <v>-0.61403982906271648</v>
      </c>
      <c r="Y1164" s="413">
        <f>AVERAGE(D1164:S1164)</f>
        <v>0.73865992902301059</v>
      </c>
      <c r="Z1164" s="413">
        <f>MEDIAN(D1164:S1164)</f>
        <v>0.21979462655533827</v>
      </c>
      <c r="AA1164" s="413">
        <f>STDEV(D1164:S1164)</f>
        <v>1.9321575252671472</v>
      </c>
      <c r="AB1164" s="413">
        <f>AA1164/Y1164</f>
        <v>2.6157605812226983</v>
      </c>
      <c r="AC1164" s="413">
        <f>MAX(D1164:S1164)</f>
        <v>6.8183592435560936</v>
      </c>
      <c r="AD1164" s="413">
        <f>MIN(D1164:S1164)</f>
        <v>-0.66889574336829116</v>
      </c>
    </row>
    <row r="1165" spans="1:30" outlineLevel="1" x14ac:dyDescent="0.2">
      <c r="A1165" s="410"/>
    </row>
    <row r="1166" spans="1:30" outlineLevel="1" x14ac:dyDescent="0.2">
      <c r="A1166" s="48" t="s">
        <v>922</v>
      </c>
      <c r="B1166" s="48"/>
      <c r="C1166" s="66"/>
      <c r="D1166" s="66"/>
      <c r="E1166" s="66"/>
      <c r="F1166" s="66"/>
      <c r="G1166" s="66"/>
      <c r="H1166" s="66"/>
      <c r="I1166" s="66"/>
      <c r="J1166" s="66"/>
      <c r="K1166" s="66"/>
      <c r="L1166" s="66"/>
      <c r="M1166" s="66"/>
      <c r="N1166" s="66"/>
      <c r="O1166" s="66"/>
      <c r="P1166" s="66"/>
      <c r="Q1166" s="66"/>
      <c r="R1166" s="66"/>
      <c r="S1166" s="66"/>
    </row>
    <row r="1167" spans="1:30" outlineLevel="1" x14ac:dyDescent="0.2">
      <c r="A1167" s="410"/>
      <c r="B1167" s="46" t="str">
        <f>B154</f>
        <v>Depreciation</v>
      </c>
      <c r="C1167" s="53"/>
      <c r="D1167" s="53">
        <f t="shared" ref="D1167:S1167" si="1145">D154</f>
        <v>19.14</v>
      </c>
      <c r="E1167" s="53">
        <f t="shared" si="1145"/>
        <v>23.55</v>
      </c>
      <c r="F1167" s="53">
        <f t="shared" si="1145"/>
        <v>32.83</v>
      </c>
      <c r="G1167" s="53">
        <f t="shared" si="1145"/>
        <v>40.729999999999997</v>
      </c>
      <c r="H1167" s="53">
        <f t="shared" si="1145"/>
        <v>46.27</v>
      </c>
      <c r="I1167" s="53">
        <f t="shared" si="1145"/>
        <v>56.11</v>
      </c>
      <c r="J1167" s="53">
        <f t="shared" si="1145"/>
        <v>58.86</v>
      </c>
      <c r="K1167" s="53">
        <f t="shared" si="1145"/>
        <v>69.47</v>
      </c>
      <c r="L1167" s="53">
        <f t="shared" si="1145"/>
        <v>64.23</v>
      </c>
      <c r="M1167" s="53">
        <f t="shared" si="1145"/>
        <v>75.72</v>
      </c>
      <c r="N1167" s="53">
        <f t="shared" si="1145"/>
        <v>85.82</v>
      </c>
      <c r="O1167" s="53">
        <f t="shared" si="1145"/>
        <v>101.94</v>
      </c>
      <c r="P1167" s="53">
        <f t="shared" si="1145"/>
        <v>660.68</v>
      </c>
      <c r="Q1167" s="53">
        <f t="shared" si="1145"/>
        <v>464.25</v>
      </c>
      <c r="R1167" s="53">
        <f t="shared" si="1145"/>
        <v>422.28</v>
      </c>
      <c r="S1167" s="53">
        <f t="shared" si="1145"/>
        <v>432.23</v>
      </c>
    </row>
    <row r="1168" spans="1:30" outlineLevel="1" x14ac:dyDescent="0.2">
      <c r="A1168" s="410"/>
      <c r="B1168" s="46" t="str">
        <f>B$1078</f>
        <v>CFO</v>
      </c>
      <c r="C1168" s="53">
        <f t="shared" ref="C1168:S1168" si="1146">C$1078</f>
        <v>0</v>
      </c>
      <c r="D1168" s="53">
        <f t="shared" si="1146"/>
        <v>160.72999999999999</v>
      </c>
      <c r="E1168" s="53">
        <f t="shared" si="1146"/>
        <v>329.95</v>
      </c>
      <c r="F1168" s="53">
        <f t="shared" si="1146"/>
        <v>219.81</v>
      </c>
      <c r="G1168" s="53">
        <f t="shared" si="1146"/>
        <v>310.81</v>
      </c>
      <c r="H1168" s="53">
        <f t="shared" si="1146"/>
        <v>450.56</v>
      </c>
      <c r="I1168" s="53">
        <f t="shared" si="1146"/>
        <v>626.13</v>
      </c>
      <c r="J1168" s="53">
        <f t="shared" si="1146"/>
        <v>1262.49</v>
      </c>
      <c r="K1168" s="53">
        <f t="shared" si="1146"/>
        <v>646</v>
      </c>
      <c r="L1168" s="53">
        <f t="shared" si="1146"/>
        <v>1233.8</v>
      </c>
      <c r="M1168" s="53">
        <f t="shared" si="1146"/>
        <v>1339.18</v>
      </c>
      <c r="N1168" s="53">
        <f t="shared" si="1146"/>
        <v>106.48</v>
      </c>
      <c r="O1168" s="53">
        <f t="shared" si="1146"/>
        <v>-2405.06</v>
      </c>
      <c r="P1168" s="53">
        <f t="shared" si="1146"/>
        <v>148.59</v>
      </c>
      <c r="Q1168" s="53">
        <f t="shared" si="1146"/>
        <v>-1254.49</v>
      </c>
      <c r="R1168" s="53">
        <f t="shared" si="1146"/>
        <v>-1621</v>
      </c>
      <c r="S1168" s="53">
        <f t="shared" si="1146"/>
        <v>-1184.06</v>
      </c>
    </row>
    <row r="1169" spans="1:30" outlineLevel="1" x14ac:dyDescent="0.2">
      <c r="A1169" s="410"/>
      <c r="B1169" s="46" t="s">
        <v>736</v>
      </c>
      <c r="D1169" s="28">
        <f>D1167/D1168</f>
        <v>0.11908168979033162</v>
      </c>
      <c r="E1169" s="28">
        <f t="shared" ref="E1169:S1169" si="1147">E1167/E1168</f>
        <v>7.13744506743446E-2</v>
      </c>
      <c r="F1169" s="28">
        <f t="shared" si="1147"/>
        <v>0.14935626222646831</v>
      </c>
      <c r="G1169" s="28">
        <f t="shared" si="1147"/>
        <v>0.13104468968179916</v>
      </c>
      <c r="H1169" s="28">
        <f t="shared" si="1147"/>
        <v>0.1026944247159091</v>
      </c>
      <c r="I1169" s="28">
        <f t="shared" si="1147"/>
        <v>8.9613977927906346E-2</v>
      </c>
      <c r="J1169" s="28">
        <f t="shared" si="1147"/>
        <v>4.6622151462585838E-2</v>
      </c>
      <c r="K1169" s="28">
        <f t="shared" si="1147"/>
        <v>0.10753869969040247</v>
      </c>
      <c r="L1169" s="28">
        <f t="shared" si="1147"/>
        <v>5.2058680499270552E-2</v>
      </c>
      <c r="M1169" s="28">
        <f t="shared" si="1147"/>
        <v>5.6542063053510352E-2</v>
      </c>
      <c r="N1169" s="28">
        <f t="shared" si="1147"/>
        <v>0.8059729526671674</v>
      </c>
      <c r="O1169" s="28">
        <f t="shared" si="1147"/>
        <v>-4.2385636948766348E-2</v>
      </c>
      <c r="P1169" s="28">
        <f t="shared" si="1147"/>
        <v>4.4463288242815802</v>
      </c>
      <c r="Q1169" s="28">
        <f t="shared" si="1147"/>
        <v>-0.37007070602396192</v>
      </c>
      <c r="R1169" s="28">
        <f t="shared" si="1147"/>
        <v>-0.26050586057988895</v>
      </c>
      <c r="S1169" s="28">
        <f t="shared" si="1147"/>
        <v>-0.36504062294140505</v>
      </c>
      <c r="Y1169" s="413">
        <f>AVERAGE(D1169:S1169)</f>
        <v>0.32126412751107836</v>
      </c>
      <c r="Z1169" s="413">
        <f>MEDIAN(D1169:S1169)</f>
        <v>8.0494214301125466E-2</v>
      </c>
      <c r="AA1169" s="413">
        <f>STDEV(D1169:S1169)</f>
        <v>1.1315153819045658</v>
      </c>
      <c r="AB1169" s="413">
        <f>AA1169/Y1169</f>
        <v>3.5220719806805914</v>
      </c>
      <c r="AC1169" s="413">
        <f>MAX(D1169:S1169)</f>
        <v>4.4463288242815802</v>
      </c>
      <c r="AD1169" s="413">
        <f>MIN(D1169:S1169)</f>
        <v>-0.37007070602396192</v>
      </c>
    </row>
    <row r="1170" spans="1:30" outlineLevel="1" x14ac:dyDescent="0.2">
      <c r="A1170" s="410"/>
    </row>
    <row r="1171" spans="1:30" outlineLevel="1" x14ac:dyDescent="0.2">
      <c r="A1171" s="48" t="s">
        <v>923</v>
      </c>
      <c r="B1171" s="48"/>
      <c r="C1171" s="66"/>
      <c r="D1171" s="66"/>
      <c r="E1171" s="66"/>
      <c r="F1171" s="66"/>
      <c r="G1171" s="66"/>
      <c r="H1171" s="66"/>
      <c r="I1171" s="66"/>
      <c r="J1171" s="66"/>
      <c r="K1171" s="66"/>
      <c r="L1171" s="66"/>
      <c r="M1171" s="66"/>
      <c r="N1171" s="66"/>
      <c r="O1171" s="66"/>
      <c r="P1171" s="66"/>
      <c r="Q1171" s="66"/>
      <c r="R1171" s="66"/>
      <c r="S1171" s="66"/>
    </row>
    <row r="1172" spans="1:30" outlineLevel="1" x14ac:dyDescent="0.2">
      <c r="A1172" s="410"/>
      <c r="B1172" s="46" t="str">
        <f>B$1078</f>
        <v>CFO</v>
      </c>
      <c r="C1172" s="53">
        <f t="shared" ref="C1172:S1172" si="1148">C$1078</f>
        <v>0</v>
      </c>
      <c r="D1172" s="53">
        <f t="shared" si="1148"/>
        <v>160.72999999999999</v>
      </c>
      <c r="E1172" s="53">
        <f t="shared" si="1148"/>
        <v>329.95</v>
      </c>
      <c r="F1172" s="53">
        <f t="shared" si="1148"/>
        <v>219.81</v>
      </c>
      <c r="G1172" s="53">
        <f t="shared" si="1148"/>
        <v>310.81</v>
      </c>
      <c r="H1172" s="53">
        <f t="shared" si="1148"/>
        <v>450.56</v>
      </c>
      <c r="I1172" s="53">
        <f t="shared" si="1148"/>
        <v>626.13</v>
      </c>
      <c r="J1172" s="53">
        <f t="shared" si="1148"/>
        <v>1262.49</v>
      </c>
      <c r="K1172" s="53">
        <f t="shared" si="1148"/>
        <v>646</v>
      </c>
      <c r="L1172" s="53">
        <f t="shared" si="1148"/>
        <v>1233.8</v>
      </c>
      <c r="M1172" s="53">
        <f t="shared" si="1148"/>
        <v>1339.18</v>
      </c>
      <c r="N1172" s="53">
        <f t="shared" si="1148"/>
        <v>106.48</v>
      </c>
      <c r="O1172" s="53">
        <f t="shared" si="1148"/>
        <v>-2405.06</v>
      </c>
      <c r="P1172" s="53">
        <f t="shared" si="1148"/>
        <v>148.59</v>
      </c>
      <c r="Q1172" s="53">
        <f t="shared" si="1148"/>
        <v>-1254.49</v>
      </c>
      <c r="R1172" s="53">
        <f t="shared" si="1148"/>
        <v>-1621</v>
      </c>
      <c r="S1172" s="53">
        <f t="shared" si="1148"/>
        <v>-1184.06</v>
      </c>
    </row>
    <row r="1173" spans="1:30" outlineLevel="1" x14ac:dyDescent="0.2">
      <c r="A1173" s="410"/>
      <c r="B1173" s="46" t="s">
        <v>924</v>
      </c>
      <c r="D1173" s="37">
        <f t="shared" ref="D1173:S1173" si="1149">D1081+D1082</f>
        <v>-106.64</v>
      </c>
      <c r="E1173" s="37">
        <f t="shared" si="1149"/>
        <v>-332.90000000000003</v>
      </c>
      <c r="F1173" s="37">
        <f t="shared" si="1149"/>
        <v>594.45000000000005</v>
      </c>
      <c r="G1173" s="37">
        <f t="shared" si="1149"/>
        <v>30.139999999999986</v>
      </c>
      <c r="H1173" s="37">
        <f t="shared" si="1149"/>
        <v>-473.06</v>
      </c>
      <c r="I1173" s="37">
        <f t="shared" si="1149"/>
        <v>-749.55</v>
      </c>
      <c r="J1173" s="37">
        <f t="shared" si="1149"/>
        <v>-1276.74</v>
      </c>
      <c r="K1173" s="37">
        <f t="shared" si="1149"/>
        <v>-486.09999999999997</v>
      </c>
      <c r="L1173" s="37">
        <f t="shared" si="1149"/>
        <v>-1384.73</v>
      </c>
      <c r="M1173" s="37">
        <f t="shared" si="1149"/>
        <v>-1193.9000000000001</v>
      </c>
      <c r="N1173" s="37">
        <f t="shared" si="1149"/>
        <v>-48.449999999999989</v>
      </c>
      <c r="O1173" s="37">
        <f t="shared" si="1149"/>
        <v>2261.2399999999998</v>
      </c>
      <c r="P1173" s="37">
        <f t="shared" si="1149"/>
        <v>-521.2800000000002</v>
      </c>
      <c r="Q1173" s="37">
        <f t="shared" si="1149"/>
        <v>1271.1699999999996</v>
      </c>
      <c r="R1173" s="37">
        <f t="shared" si="1149"/>
        <v>1628.39</v>
      </c>
      <c r="S1173" s="37">
        <f t="shared" si="1149"/>
        <v>1132.3499999999999</v>
      </c>
    </row>
    <row r="1174" spans="1:30" outlineLevel="1" x14ac:dyDescent="0.2">
      <c r="A1174" s="410"/>
      <c r="B1174" s="46" t="s">
        <v>1961</v>
      </c>
      <c r="D1174" s="36">
        <f>D1172/D1173</f>
        <v>-1.5072205551387845</v>
      </c>
      <c r="E1174" s="36">
        <f t="shared" ref="E1174:S1174" si="1150">E1172/E1173</f>
        <v>-0.99113848002403115</v>
      </c>
      <c r="F1174" s="36">
        <f t="shared" si="1150"/>
        <v>0.36977037597779455</v>
      </c>
      <c r="G1174" s="36">
        <f t="shared" si="1150"/>
        <v>10.312209688122101</v>
      </c>
      <c r="H1174" s="36">
        <f t="shared" si="1150"/>
        <v>-0.95243732296114658</v>
      </c>
      <c r="I1174" s="36">
        <f t="shared" si="1150"/>
        <v>-0.8353412047228338</v>
      </c>
      <c r="J1174" s="36">
        <f t="shared" si="1150"/>
        <v>-0.98883876121998215</v>
      </c>
      <c r="K1174" s="36">
        <f t="shared" si="1150"/>
        <v>-1.3289446615922651</v>
      </c>
      <c r="L1174" s="36">
        <f t="shared" si="1150"/>
        <v>-0.8910040224448087</v>
      </c>
      <c r="M1174" s="36">
        <f t="shared" si="1150"/>
        <v>-1.1216852332691181</v>
      </c>
      <c r="N1174" s="36">
        <f t="shared" si="1150"/>
        <v>-2.1977296181630552</v>
      </c>
      <c r="O1174" s="36">
        <f t="shared" si="1150"/>
        <v>-1.0636022713201607</v>
      </c>
      <c r="P1174" s="36">
        <f t="shared" si="1150"/>
        <v>-0.28504834254143635</v>
      </c>
      <c r="Q1174" s="36">
        <f t="shared" si="1150"/>
        <v>-0.98687823029177879</v>
      </c>
      <c r="R1174" s="36">
        <f t="shared" si="1150"/>
        <v>-0.99546177512757994</v>
      </c>
      <c r="S1174" s="36">
        <f t="shared" si="1150"/>
        <v>-1.0456660926392016</v>
      </c>
      <c r="Y1174" s="413">
        <f>AVERAGE(D1174:S1174)</f>
        <v>-0.28181353170976803</v>
      </c>
      <c r="Z1174" s="413">
        <f>MEDIAN(D1174:S1174)</f>
        <v>-0.98998862062200665</v>
      </c>
      <c r="AA1174" s="413">
        <f>STDEV(D1174:S1174)</f>
        <v>2.8747575911154053</v>
      </c>
      <c r="AB1174" s="413">
        <f>AA1174/Y1174</f>
        <v>-10.200921061789321</v>
      </c>
      <c r="AC1174" s="413">
        <f>MAX(D1174:S1174)</f>
        <v>10.312209688122101</v>
      </c>
      <c r="AD1174" s="413">
        <f>MIN(D1174:S1174)</f>
        <v>-2.1977296181630552</v>
      </c>
    </row>
    <row r="1175" spans="1:30" outlineLevel="1" x14ac:dyDescent="0.2">
      <c r="A1175" s="410"/>
      <c r="B1175" s="46" t="s">
        <v>1962</v>
      </c>
      <c r="C1175" s="320"/>
      <c r="D1175" s="36">
        <f>1/D1174</f>
        <v>-0.66347290487152377</v>
      </c>
      <c r="E1175" s="36">
        <f t="shared" ref="E1175:S1175" si="1151">1/E1174</f>
        <v>-1.0089407485982727</v>
      </c>
      <c r="F1175" s="36">
        <f t="shared" si="1151"/>
        <v>2.7043810563668624</v>
      </c>
      <c r="G1175" s="36">
        <f t="shared" si="1151"/>
        <v>9.6972426884591831E-2</v>
      </c>
      <c r="H1175" s="36">
        <f t="shared" si="1151"/>
        <v>-1.0499378551136365</v>
      </c>
      <c r="I1175" s="36">
        <f t="shared" si="1151"/>
        <v>-1.1971156149681375</v>
      </c>
      <c r="J1175" s="36">
        <f t="shared" si="1151"/>
        <v>-1.0112872181165791</v>
      </c>
      <c r="K1175" s="36">
        <f t="shared" si="1151"/>
        <v>-0.75247678018575848</v>
      </c>
      <c r="L1175" s="36">
        <f t="shared" si="1151"/>
        <v>-1.1223293888798833</v>
      </c>
      <c r="M1175" s="36">
        <f t="shared" si="1151"/>
        <v>-0.89151570363954058</v>
      </c>
      <c r="N1175" s="36">
        <f t="shared" si="1151"/>
        <v>-0.45501502629601792</v>
      </c>
      <c r="O1175" s="36">
        <f t="shared" si="1151"/>
        <v>-0.94020107606463033</v>
      </c>
      <c r="P1175" s="36">
        <f t="shared" si="1151"/>
        <v>-3.5081768625075727</v>
      </c>
      <c r="Q1175" s="36">
        <f t="shared" si="1151"/>
        <v>-1.0132962399062564</v>
      </c>
      <c r="R1175" s="36">
        <f t="shared" si="1151"/>
        <v>-1.0045589142504627</v>
      </c>
      <c r="S1175" s="36">
        <f t="shared" si="1151"/>
        <v>-0.95632822661013805</v>
      </c>
      <c r="Y1175" s="413">
        <f>AVERAGE(D1175:S1175)</f>
        <v>-0.79833119229730987</v>
      </c>
      <c r="Z1175" s="413">
        <f>MEDIAN(D1175:S1175)</f>
        <v>-0.98044357043030039</v>
      </c>
      <c r="AA1175" s="413">
        <f>STDEV(D1175:S1175)</f>
        <v>1.1863532452419483</v>
      </c>
      <c r="AB1175" s="413">
        <f>AA1175/Y1175</f>
        <v>-1.4860414533322324</v>
      </c>
      <c r="AC1175" s="413">
        <f>MAX(D1175:S1175)</f>
        <v>2.7043810563668624</v>
      </c>
      <c r="AD1175" s="413">
        <f>MIN(D1175:S1175)</f>
        <v>-3.5081768625075727</v>
      </c>
    </row>
    <row r="1176" spans="1:30" outlineLevel="1" x14ac:dyDescent="0.2">
      <c r="A1176" s="410"/>
    </row>
    <row r="1177" spans="1:30" outlineLevel="1" x14ac:dyDescent="0.2">
      <c r="A1177" s="48" t="s">
        <v>925</v>
      </c>
      <c r="B1177" s="48"/>
      <c r="C1177" s="66"/>
      <c r="D1177" s="66"/>
      <c r="E1177" s="66"/>
      <c r="F1177" s="66"/>
      <c r="G1177" s="66"/>
      <c r="H1177" s="66"/>
      <c r="I1177" s="66"/>
      <c r="J1177" s="66"/>
      <c r="K1177" s="66"/>
      <c r="L1177" s="66"/>
      <c r="M1177" s="66"/>
      <c r="N1177" s="66"/>
      <c r="O1177" s="66"/>
      <c r="P1177" s="66"/>
      <c r="Q1177" s="66"/>
      <c r="R1177" s="66"/>
      <c r="S1177" s="66"/>
    </row>
    <row r="1178" spans="1:30" outlineLevel="1" x14ac:dyDescent="0.2">
      <c r="A1178" s="410"/>
      <c r="B1178" s="46" t="str">
        <f>B$1078</f>
        <v>CFO</v>
      </c>
      <c r="C1178" s="53">
        <f t="shared" ref="C1178:S1178" si="1152">C$1078</f>
        <v>0</v>
      </c>
      <c r="D1178" s="53">
        <f t="shared" si="1152"/>
        <v>160.72999999999999</v>
      </c>
      <c r="E1178" s="53">
        <f t="shared" si="1152"/>
        <v>329.95</v>
      </c>
      <c r="F1178" s="53">
        <f t="shared" si="1152"/>
        <v>219.81</v>
      </c>
      <c r="G1178" s="53">
        <f t="shared" si="1152"/>
        <v>310.81</v>
      </c>
      <c r="H1178" s="53">
        <f t="shared" si="1152"/>
        <v>450.56</v>
      </c>
      <c r="I1178" s="53">
        <f t="shared" si="1152"/>
        <v>626.13</v>
      </c>
      <c r="J1178" s="53">
        <f t="shared" si="1152"/>
        <v>1262.49</v>
      </c>
      <c r="K1178" s="53">
        <f t="shared" si="1152"/>
        <v>646</v>
      </c>
      <c r="L1178" s="53">
        <f t="shared" si="1152"/>
        <v>1233.8</v>
      </c>
      <c r="M1178" s="53">
        <f t="shared" si="1152"/>
        <v>1339.18</v>
      </c>
      <c r="N1178" s="53">
        <f t="shared" si="1152"/>
        <v>106.48</v>
      </c>
      <c r="O1178" s="53">
        <f t="shared" si="1152"/>
        <v>-2405.06</v>
      </c>
      <c r="P1178" s="53">
        <f t="shared" si="1152"/>
        <v>148.59</v>
      </c>
      <c r="Q1178" s="53">
        <f t="shared" si="1152"/>
        <v>-1254.49</v>
      </c>
      <c r="R1178" s="53">
        <f t="shared" si="1152"/>
        <v>-1621</v>
      </c>
      <c r="S1178" s="53">
        <f t="shared" si="1152"/>
        <v>-1184.06</v>
      </c>
    </row>
    <row r="1179" spans="1:30" outlineLevel="1" x14ac:dyDescent="0.2">
      <c r="A1179" s="410"/>
      <c r="B1179" s="46" t="str">
        <f>B1137</f>
        <v>Dividends-equity</v>
      </c>
      <c r="C1179" s="37"/>
      <c r="D1179" s="37">
        <f t="shared" ref="D1179:S1179" si="1153">D1137</f>
        <v>-23.29</v>
      </c>
      <c r="E1179" s="37">
        <f t="shared" si="1153"/>
        <v>257.92</v>
      </c>
      <c r="F1179" s="37">
        <f t="shared" si="1153"/>
        <v>1541.33</v>
      </c>
      <c r="G1179" s="37">
        <f t="shared" si="1153"/>
        <v>-40.08</v>
      </c>
      <c r="H1179" s="37">
        <f t="shared" si="1153"/>
        <v>-88.79</v>
      </c>
      <c r="I1179" s="37">
        <f t="shared" si="1153"/>
        <v>2.4900000000000002</v>
      </c>
      <c r="J1179" s="37">
        <f t="shared" si="1153"/>
        <v>-78.92</v>
      </c>
      <c r="K1179" s="37">
        <f t="shared" si="1153"/>
        <v>5.89</v>
      </c>
      <c r="L1179" s="37">
        <f t="shared" si="1153"/>
        <v>21.04</v>
      </c>
      <c r="M1179" s="37">
        <f t="shared" si="1153"/>
        <v>-10.23</v>
      </c>
      <c r="N1179" s="37">
        <f t="shared" si="1153"/>
        <v>2.8299999999999996</v>
      </c>
      <c r="O1179" s="37">
        <f t="shared" si="1153"/>
        <v>2365.8799999999997</v>
      </c>
      <c r="P1179" s="37">
        <f t="shared" si="1153"/>
        <v>-2053.6999999999998</v>
      </c>
      <c r="Q1179" s="37">
        <f t="shared" si="1153"/>
        <v>-1937.45</v>
      </c>
      <c r="R1179" s="37">
        <f t="shared" si="1153"/>
        <v>-247.39</v>
      </c>
      <c r="S1179" s="37">
        <f t="shared" si="1153"/>
        <v>-798.48</v>
      </c>
    </row>
    <row r="1180" spans="1:30" outlineLevel="1" x14ac:dyDescent="0.2">
      <c r="A1180" s="410"/>
      <c r="B1180" s="46" t="str">
        <f>B679</f>
        <v>Long term debt (incl Curr Mat)</v>
      </c>
      <c r="C1180" s="37"/>
      <c r="D1180" s="37">
        <f t="shared" ref="D1180:S1180" si="1154">D679</f>
        <v>13.370000000000001</v>
      </c>
      <c r="E1180" s="37">
        <f t="shared" si="1154"/>
        <v>312.25</v>
      </c>
      <c r="F1180" s="37">
        <f t="shared" si="1154"/>
        <v>1814.65</v>
      </c>
      <c r="G1180" s="37">
        <f t="shared" si="1154"/>
        <v>1745.98</v>
      </c>
      <c r="H1180" s="37">
        <f t="shared" si="1154"/>
        <v>1068.1500000000001</v>
      </c>
      <c r="I1180" s="37">
        <f t="shared" si="1154"/>
        <v>102.52</v>
      </c>
      <c r="J1180" s="37">
        <f t="shared" si="1154"/>
        <v>23.6</v>
      </c>
      <c r="K1180" s="37">
        <f t="shared" si="1154"/>
        <v>29.49</v>
      </c>
      <c r="L1180" s="37">
        <f t="shared" si="1154"/>
        <v>0</v>
      </c>
      <c r="M1180" s="37">
        <f t="shared" si="1154"/>
        <v>0</v>
      </c>
      <c r="N1180" s="37">
        <f t="shared" si="1154"/>
        <v>4.6399999999999997</v>
      </c>
      <c r="O1180" s="37">
        <f t="shared" si="1154"/>
        <v>4.6399999999999997</v>
      </c>
      <c r="P1180" s="37">
        <f t="shared" si="1154"/>
        <v>2557.87</v>
      </c>
      <c r="Q1180" s="37">
        <f t="shared" si="1154"/>
        <v>2095.12</v>
      </c>
      <c r="R1180" s="37">
        <f t="shared" si="1154"/>
        <v>1992.5700000000002</v>
      </c>
      <c r="S1180" s="37">
        <f t="shared" si="1154"/>
        <v>1670.1999999999998</v>
      </c>
    </row>
    <row r="1181" spans="1:30" outlineLevel="1" x14ac:dyDescent="0.2">
      <c r="A1181" s="410"/>
      <c r="B1181" s="46" t="s">
        <v>736</v>
      </c>
      <c r="D1181" s="55">
        <f>(D1178+D1179)/D1180</f>
        <v>10.279730740463723</v>
      </c>
      <c r="E1181" s="55">
        <f t="shared" ref="E1181:R1181" si="1155">(E1178+E1179)/E1180</f>
        <v>1.8826901521216974</v>
      </c>
      <c r="F1181" s="55">
        <f t="shared" si="1155"/>
        <v>0.97051221998732529</v>
      </c>
      <c r="G1181" s="55">
        <f t="shared" si="1155"/>
        <v>0.15505904993184344</v>
      </c>
      <c r="H1181" s="55">
        <f t="shared" si="1155"/>
        <v>0.33868838646257543</v>
      </c>
      <c r="I1181" s="55">
        <f t="shared" si="1155"/>
        <v>6.1316816230979327</v>
      </c>
      <c r="J1181" s="55">
        <f t="shared" si="1155"/>
        <v>50.151271186440674</v>
      </c>
      <c r="K1181" s="55">
        <f t="shared" si="1155"/>
        <v>22.105459477789083</v>
      </c>
      <c r="L1181" s="55" t="e">
        <f t="shared" si="1155"/>
        <v>#DIV/0!</v>
      </c>
      <c r="M1181" s="55" t="e">
        <f t="shared" si="1155"/>
        <v>#DIV/0!</v>
      </c>
      <c r="N1181" s="55">
        <f t="shared" si="1155"/>
        <v>23.558189655172416</v>
      </c>
      <c r="O1181" s="55">
        <f t="shared" si="1155"/>
        <v>-8.443965517241443</v>
      </c>
      <c r="P1181" s="55">
        <f t="shared" si="1155"/>
        <v>-0.74480329336518269</v>
      </c>
      <c r="Q1181" s="55">
        <f t="shared" si="1155"/>
        <v>-1.523511779754859</v>
      </c>
      <c r="R1181" s="55">
        <f t="shared" si="1155"/>
        <v>-0.93767847553661843</v>
      </c>
      <c r="S1181" s="55">
        <f t="shared" ref="S1181" si="1156">(S1178+S1179)/S1180</f>
        <v>-1.1870075440067058</v>
      </c>
      <c r="Y1181" s="413" t="e">
        <f>AVERAGE(D1181:S1181)</f>
        <v>#DIV/0!</v>
      </c>
      <c r="Z1181" s="413" t="e">
        <f>MEDIAN(D1181:S1181)</f>
        <v>#DIV/0!</v>
      </c>
      <c r="AA1181" s="413" t="e">
        <f>STDEV(D1181:S1181)</f>
        <v>#DIV/0!</v>
      </c>
      <c r="AB1181" s="413" t="e">
        <f>AA1181/Y1181</f>
        <v>#DIV/0!</v>
      </c>
      <c r="AC1181" s="413" t="e">
        <f>MAX(D1181:S1181)</f>
        <v>#DIV/0!</v>
      </c>
      <c r="AD1181" s="413" t="e">
        <f>MIN(D1181:S1181)</f>
        <v>#DIV/0!</v>
      </c>
    </row>
    <row r="1182" spans="1:30" outlineLevel="1" x14ac:dyDescent="0.2">
      <c r="A1182" s="410"/>
    </row>
    <row r="1183" spans="1:30" outlineLevel="1" x14ac:dyDescent="0.2">
      <c r="A1183" s="48" t="s">
        <v>934</v>
      </c>
      <c r="B1183" s="48"/>
      <c r="C1183" s="66"/>
      <c r="D1183" s="66"/>
      <c r="E1183" s="66"/>
      <c r="F1183" s="66"/>
      <c r="G1183" s="66"/>
      <c r="H1183" s="66"/>
      <c r="I1183" s="66"/>
      <c r="J1183" s="66"/>
      <c r="K1183" s="66"/>
      <c r="L1183" s="66"/>
      <c r="M1183" s="66"/>
      <c r="N1183" s="66"/>
      <c r="O1183" s="66"/>
      <c r="P1183" s="66"/>
      <c r="Q1183" s="66"/>
      <c r="R1183" s="66"/>
      <c r="S1183" s="66"/>
    </row>
    <row r="1184" spans="1:30" outlineLevel="1" x14ac:dyDescent="0.2">
      <c r="A1184" s="410"/>
      <c r="B1184" s="52" t="str">
        <f>B154</f>
        <v>Depreciation</v>
      </c>
      <c r="D1184" s="37">
        <f t="shared" ref="D1184:S1184" si="1157">D154</f>
        <v>19.14</v>
      </c>
      <c r="E1184" s="37">
        <f t="shared" si="1157"/>
        <v>23.55</v>
      </c>
      <c r="F1184" s="37">
        <f t="shared" si="1157"/>
        <v>32.83</v>
      </c>
      <c r="G1184" s="37">
        <f t="shared" si="1157"/>
        <v>40.729999999999997</v>
      </c>
      <c r="H1184" s="37">
        <f t="shared" si="1157"/>
        <v>46.27</v>
      </c>
      <c r="I1184" s="37">
        <f t="shared" si="1157"/>
        <v>56.11</v>
      </c>
      <c r="J1184" s="37">
        <f t="shared" si="1157"/>
        <v>58.86</v>
      </c>
      <c r="K1184" s="37">
        <f t="shared" si="1157"/>
        <v>69.47</v>
      </c>
      <c r="L1184" s="37">
        <f t="shared" si="1157"/>
        <v>64.23</v>
      </c>
      <c r="M1184" s="37">
        <f t="shared" si="1157"/>
        <v>75.72</v>
      </c>
      <c r="N1184" s="37">
        <f t="shared" si="1157"/>
        <v>85.82</v>
      </c>
      <c r="O1184" s="37">
        <f t="shared" si="1157"/>
        <v>101.94</v>
      </c>
      <c r="P1184" s="37">
        <f t="shared" si="1157"/>
        <v>660.68</v>
      </c>
      <c r="Q1184" s="37">
        <f t="shared" si="1157"/>
        <v>464.25</v>
      </c>
      <c r="R1184" s="37">
        <f t="shared" si="1157"/>
        <v>422.28</v>
      </c>
      <c r="S1184" s="37">
        <f t="shared" si="1157"/>
        <v>432.23</v>
      </c>
    </row>
    <row r="1185" spans="1:30" outlineLevel="1" x14ac:dyDescent="0.2">
      <c r="A1185" s="410"/>
      <c r="B1185" s="46" t="str">
        <f>B$1078</f>
        <v>CFO</v>
      </c>
      <c r="C1185" s="53">
        <f t="shared" ref="C1185:S1185" si="1158">C$1078</f>
        <v>0</v>
      </c>
      <c r="D1185" s="53">
        <f t="shared" si="1158"/>
        <v>160.72999999999999</v>
      </c>
      <c r="E1185" s="53">
        <f t="shared" si="1158"/>
        <v>329.95</v>
      </c>
      <c r="F1185" s="53">
        <f t="shared" si="1158"/>
        <v>219.81</v>
      </c>
      <c r="G1185" s="53">
        <f t="shared" si="1158"/>
        <v>310.81</v>
      </c>
      <c r="H1185" s="53">
        <f t="shared" si="1158"/>
        <v>450.56</v>
      </c>
      <c r="I1185" s="53">
        <f t="shared" si="1158"/>
        <v>626.13</v>
      </c>
      <c r="J1185" s="53">
        <f t="shared" si="1158"/>
        <v>1262.49</v>
      </c>
      <c r="K1185" s="53">
        <f t="shared" si="1158"/>
        <v>646</v>
      </c>
      <c r="L1185" s="53">
        <f t="shared" si="1158"/>
        <v>1233.8</v>
      </c>
      <c r="M1185" s="53">
        <f t="shared" si="1158"/>
        <v>1339.18</v>
      </c>
      <c r="N1185" s="53">
        <f t="shared" si="1158"/>
        <v>106.48</v>
      </c>
      <c r="O1185" s="53">
        <f t="shared" si="1158"/>
        <v>-2405.06</v>
      </c>
      <c r="P1185" s="53">
        <f t="shared" si="1158"/>
        <v>148.59</v>
      </c>
      <c r="Q1185" s="53">
        <f t="shared" si="1158"/>
        <v>-1254.49</v>
      </c>
      <c r="R1185" s="53">
        <f t="shared" si="1158"/>
        <v>-1621</v>
      </c>
      <c r="S1185" s="53">
        <f t="shared" si="1158"/>
        <v>-1184.06</v>
      </c>
    </row>
    <row r="1186" spans="1:30" outlineLevel="1" x14ac:dyDescent="0.2">
      <c r="A1186" s="410"/>
      <c r="B1186" s="46" t="s">
        <v>736</v>
      </c>
      <c r="D1186" s="34">
        <f>D1184/D1185</f>
        <v>0.11908168979033162</v>
      </c>
      <c r="E1186" s="34">
        <f t="shared" ref="E1186:S1186" si="1159">E1184/E1185</f>
        <v>7.13744506743446E-2</v>
      </c>
      <c r="F1186" s="34">
        <f t="shared" si="1159"/>
        <v>0.14935626222646831</v>
      </c>
      <c r="G1186" s="34">
        <f t="shared" si="1159"/>
        <v>0.13104468968179916</v>
      </c>
      <c r="H1186" s="34">
        <f t="shared" si="1159"/>
        <v>0.1026944247159091</v>
      </c>
      <c r="I1186" s="34">
        <f t="shared" si="1159"/>
        <v>8.9613977927906346E-2</v>
      </c>
      <c r="J1186" s="34">
        <f t="shared" si="1159"/>
        <v>4.6622151462585838E-2</v>
      </c>
      <c r="K1186" s="34">
        <f t="shared" si="1159"/>
        <v>0.10753869969040247</v>
      </c>
      <c r="L1186" s="34">
        <f t="shared" si="1159"/>
        <v>5.2058680499270552E-2</v>
      </c>
      <c r="M1186" s="34">
        <f t="shared" si="1159"/>
        <v>5.6542063053510352E-2</v>
      </c>
      <c r="N1186" s="34">
        <f t="shared" si="1159"/>
        <v>0.8059729526671674</v>
      </c>
      <c r="O1186" s="34">
        <f t="shared" si="1159"/>
        <v>-4.2385636948766348E-2</v>
      </c>
      <c r="P1186" s="34">
        <f t="shared" si="1159"/>
        <v>4.4463288242815802</v>
      </c>
      <c r="Q1186" s="34">
        <f t="shared" si="1159"/>
        <v>-0.37007070602396192</v>
      </c>
      <c r="R1186" s="34">
        <f t="shared" si="1159"/>
        <v>-0.26050586057988895</v>
      </c>
      <c r="S1186" s="34">
        <f t="shared" si="1159"/>
        <v>-0.36504062294140505</v>
      </c>
      <c r="Y1186" s="43">
        <f>AVERAGE(D1186:S1186)</f>
        <v>0.32126412751107836</v>
      </c>
      <c r="Z1186" s="43">
        <f>MEDIAN(D1186:S1186)</f>
        <v>8.0494214301125466E-2</v>
      </c>
      <c r="AA1186" s="43">
        <f>STDEV(D1186:S1186)</f>
        <v>1.1315153819045658</v>
      </c>
      <c r="AB1186" s="413">
        <f>AA1186/Y1186</f>
        <v>3.5220719806805914</v>
      </c>
      <c r="AC1186" s="43">
        <f>MAX(D1186:S1186)</f>
        <v>4.4463288242815802</v>
      </c>
      <c r="AD1186" s="43">
        <f>MIN(D1186:S1186)</f>
        <v>-0.37007070602396192</v>
      </c>
    </row>
    <row r="1187" spans="1:30" outlineLevel="1" x14ac:dyDescent="0.2">
      <c r="A1187" s="410"/>
    </row>
    <row r="1188" spans="1:30" outlineLevel="1" x14ac:dyDescent="0.2">
      <c r="A1188" s="412" t="s">
        <v>2076</v>
      </c>
      <c r="B1188" s="48"/>
      <c r="C1188" s="66"/>
      <c r="D1188" s="66"/>
      <c r="E1188" s="66"/>
      <c r="F1188" s="66"/>
      <c r="G1188" s="66"/>
      <c r="H1188" s="66"/>
      <c r="I1188" s="66"/>
      <c r="J1188" s="66"/>
      <c r="K1188" s="66"/>
      <c r="L1188" s="66"/>
      <c r="M1188" s="66"/>
      <c r="N1188" s="66"/>
      <c r="O1188" s="66"/>
      <c r="P1188" s="66"/>
      <c r="Q1188" s="66"/>
      <c r="R1188" s="66"/>
      <c r="S1188" s="66"/>
    </row>
    <row r="1189" spans="1:30" outlineLevel="1" x14ac:dyDescent="0.2">
      <c r="A1189" s="410"/>
      <c r="B1189" s="46" t="str">
        <f t="shared" ref="B1189:S1189" si="1160">B1080</f>
        <v>CFO plus invt income less interest paid</v>
      </c>
      <c r="C1189" s="53">
        <f t="shared" si="1160"/>
        <v>0</v>
      </c>
      <c r="D1189" s="53">
        <f t="shared" si="1160"/>
        <v>166.52</v>
      </c>
      <c r="E1189" s="53">
        <f t="shared" si="1160"/>
        <v>333.77</v>
      </c>
      <c r="F1189" s="53">
        <f t="shared" si="1160"/>
        <v>225.46</v>
      </c>
      <c r="G1189" s="53">
        <f t="shared" si="1160"/>
        <v>364.82</v>
      </c>
      <c r="H1189" s="53">
        <f t="shared" si="1160"/>
        <v>550.77</v>
      </c>
      <c r="I1189" s="53">
        <f t="shared" si="1160"/>
        <v>725.15</v>
      </c>
      <c r="J1189" s="53">
        <f t="shared" si="1160"/>
        <v>1342.45</v>
      </c>
      <c r="K1189" s="53">
        <f t="shared" si="1160"/>
        <v>783.19999999999993</v>
      </c>
      <c r="L1189" s="53">
        <f t="shared" si="1160"/>
        <v>1347.15</v>
      </c>
      <c r="M1189" s="53">
        <f t="shared" si="1160"/>
        <v>1483.49</v>
      </c>
      <c r="N1189" s="53">
        <f t="shared" si="1160"/>
        <v>313.89</v>
      </c>
      <c r="O1189" s="53">
        <f t="shared" si="1160"/>
        <v>-2317.64</v>
      </c>
      <c r="P1189" s="53">
        <f t="shared" si="1160"/>
        <v>-94.110000000000014</v>
      </c>
      <c r="Q1189" s="53">
        <f t="shared" si="1160"/>
        <v>-1524.53</v>
      </c>
      <c r="R1189" s="53">
        <f t="shared" si="1160"/>
        <v>-1747.6599999999999</v>
      </c>
      <c r="S1189" s="53">
        <f t="shared" si="1160"/>
        <v>-1323.75</v>
      </c>
    </row>
    <row r="1190" spans="1:30" outlineLevel="1" x14ac:dyDescent="0.2">
      <c r="A1190" s="410"/>
      <c r="B1190" s="46" t="str">
        <f>B$30</f>
        <v>Net Sales</v>
      </c>
      <c r="C1190" s="53">
        <f t="shared" ref="C1190:S1190" si="1161">C$30</f>
        <v>696.43</v>
      </c>
      <c r="D1190" s="53">
        <f t="shared" si="1161"/>
        <v>724.41</v>
      </c>
      <c r="E1190" s="53">
        <f t="shared" si="1161"/>
        <v>939.93</v>
      </c>
      <c r="F1190" s="53">
        <f t="shared" si="1161"/>
        <v>1203.47</v>
      </c>
      <c r="G1190" s="53">
        <f t="shared" si="1161"/>
        <v>1680.3400000000001</v>
      </c>
      <c r="H1190" s="53">
        <f t="shared" si="1161"/>
        <v>2245.89</v>
      </c>
      <c r="I1190" s="53">
        <f t="shared" si="1161"/>
        <v>3149.05</v>
      </c>
      <c r="J1190" s="53">
        <f t="shared" si="1161"/>
        <v>3861.55</v>
      </c>
      <c r="K1190" s="53">
        <f t="shared" si="1161"/>
        <v>2485.5100000000002</v>
      </c>
      <c r="L1190" s="53">
        <f t="shared" si="1161"/>
        <v>3107.57</v>
      </c>
      <c r="M1190" s="53">
        <f t="shared" si="1161"/>
        <v>4015.56</v>
      </c>
      <c r="N1190" s="53">
        <f t="shared" si="1161"/>
        <v>2432.14</v>
      </c>
      <c r="O1190" s="53">
        <f t="shared" si="1161"/>
        <v>2828.79</v>
      </c>
      <c r="P1190" s="53">
        <f t="shared" si="1161"/>
        <v>8028.44</v>
      </c>
      <c r="Q1190" s="53">
        <f t="shared" si="1161"/>
        <v>7733.26</v>
      </c>
      <c r="R1190" s="53">
        <f t="shared" si="1161"/>
        <v>7683.96</v>
      </c>
      <c r="S1190" s="53">
        <f t="shared" si="1161"/>
        <v>7923.84</v>
      </c>
    </row>
    <row r="1191" spans="1:30" outlineLevel="1" x14ac:dyDescent="0.2">
      <c r="A1191" s="410"/>
      <c r="B1191" s="46" t="s">
        <v>736</v>
      </c>
      <c r="C1191" s="376"/>
      <c r="D1191" s="34">
        <f>D1189/D1190</f>
        <v>0.22986982509904613</v>
      </c>
      <c r="E1191" s="34">
        <f t="shared" ref="E1191:S1191" si="1162">E1189/E1190</f>
        <v>0.35510091177002545</v>
      </c>
      <c r="F1191" s="34">
        <f t="shared" si="1162"/>
        <v>0.18734160386216525</v>
      </c>
      <c r="G1191" s="34">
        <f t="shared" si="1162"/>
        <v>0.21711082280966945</v>
      </c>
      <c r="H1191" s="34">
        <f t="shared" si="1162"/>
        <v>0.24523462858822115</v>
      </c>
      <c r="I1191" s="34">
        <f t="shared" si="1162"/>
        <v>0.23027579746272683</v>
      </c>
      <c r="J1191" s="34">
        <f t="shared" si="1162"/>
        <v>0.34764537556162678</v>
      </c>
      <c r="K1191" s="34">
        <f t="shared" si="1162"/>
        <v>0.31510635644193741</v>
      </c>
      <c r="L1191" s="34">
        <f t="shared" si="1162"/>
        <v>0.43350592263408388</v>
      </c>
      <c r="M1191" s="34">
        <f t="shared" si="1162"/>
        <v>0.36943539630836048</v>
      </c>
      <c r="N1191" s="34">
        <f t="shared" si="1162"/>
        <v>0.1290591824483788</v>
      </c>
      <c r="O1191" s="34">
        <f t="shared" si="1162"/>
        <v>-0.81930436688478114</v>
      </c>
      <c r="P1191" s="34">
        <f t="shared" si="1162"/>
        <v>-1.1722078012664979E-2</v>
      </c>
      <c r="Q1191" s="34">
        <f t="shared" si="1162"/>
        <v>-0.19713936942505489</v>
      </c>
      <c r="R1191" s="34">
        <f t="shared" si="1162"/>
        <v>-0.22744262073201837</v>
      </c>
      <c r="S1191" s="34">
        <f t="shared" si="1162"/>
        <v>-0.16705915313787253</v>
      </c>
      <c r="Y1191" s="43">
        <f>AVERAGE(D1191:S1191)</f>
        <v>0.10231363967461563</v>
      </c>
      <c r="Z1191" s="43">
        <f>MEDIAN(D1191:S1191)</f>
        <v>0.22349032395435781</v>
      </c>
      <c r="AA1191" s="43">
        <f>STDEV(D1191:S1191)</f>
        <v>0.32227977853075901</v>
      </c>
      <c r="AB1191" s="413">
        <f>AA1191/Y1191</f>
        <v>3.1499199867749184</v>
      </c>
      <c r="AC1191" s="43">
        <f>MAX(D1191:S1191)</f>
        <v>0.43350592263408388</v>
      </c>
      <c r="AD1191" s="43">
        <f>MIN(D1191:S1191)</f>
        <v>-0.81930436688478114</v>
      </c>
    </row>
    <row r="1192" spans="1:30" outlineLevel="1" x14ac:dyDescent="0.2">
      <c r="A1192" s="410"/>
      <c r="B1192" s="376"/>
      <c r="C1192" s="376"/>
      <c r="D1192" s="376"/>
      <c r="E1192" s="376"/>
      <c r="F1192" s="376"/>
      <c r="G1192" s="376"/>
      <c r="H1192" s="376"/>
      <c r="I1192" s="376"/>
      <c r="J1192" s="376"/>
      <c r="K1192" s="376"/>
      <c r="L1192" s="376"/>
      <c r="M1192" s="376"/>
      <c r="N1192" s="376"/>
      <c r="O1192" s="376"/>
      <c r="P1192" s="376"/>
      <c r="Q1192" s="376"/>
      <c r="R1192" s="376"/>
      <c r="S1192" s="376"/>
    </row>
    <row r="1193" spans="1:30" outlineLevel="1" x14ac:dyDescent="0.2">
      <c r="A1193" s="48" t="s">
        <v>939</v>
      </c>
      <c r="B1193" s="48"/>
      <c r="C1193" s="66"/>
      <c r="D1193" s="66"/>
      <c r="E1193" s="66"/>
      <c r="F1193" s="66"/>
      <c r="G1193" s="66"/>
      <c r="H1193" s="66"/>
      <c r="I1193" s="66"/>
      <c r="J1193" s="66"/>
      <c r="K1193" s="66"/>
      <c r="L1193" s="66"/>
      <c r="M1193" s="66"/>
      <c r="N1193" s="66"/>
      <c r="O1193" s="66"/>
      <c r="P1193" s="66"/>
      <c r="Q1193" s="66"/>
      <c r="R1193" s="66"/>
      <c r="S1193" s="66"/>
    </row>
    <row r="1194" spans="1:30" outlineLevel="1" x14ac:dyDescent="0.2">
      <c r="A1194" s="410"/>
      <c r="B1194" s="46" t="str">
        <f>B$1078</f>
        <v>CFO</v>
      </c>
      <c r="C1194" s="53">
        <f t="shared" ref="C1194:S1194" si="1163">C$1078</f>
        <v>0</v>
      </c>
      <c r="D1194" s="53">
        <f t="shared" si="1163"/>
        <v>160.72999999999999</v>
      </c>
      <c r="E1194" s="53">
        <f t="shared" si="1163"/>
        <v>329.95</v>
      </c>
      <c r="F1194" s="53">
        <f t="shared" si="1163"/>
        <v>219.81</v>
      </c>
      <c r="G1194" s="53">
        <f t="shared" si="1163"/>
        <v>310.81</v>
      </c>
      <c r="H1194" s="53">
        <f t="shared" si="1163"/>
        <v>450.56</v>
      </c>
      <c r="I1194" s="53">
        <f t="shared" si="1163"/>
        <v>626.13</v>
      </c>
      <c r="J1194" s="53">
        <f t="shared" si="1163"/>
        <v>1262.49</v>
      </c>
      <c r="K1194" s="53">
        <f t="shared" si="1163"/>
        <v>646</v>
      </c>
      <c r="L1194" s="53">
        <f t="shared" si="1163"/>
        <v>1233.8</v>
      </c>
      <c r="M1194" s="53">
        <f t="shared" si="1163"/>
        <v>1339.18</v>
      </c>
      <c r="N1194" s="53">
        <f t="shared" si="1163"/>
        <v>106.48</v>
      </c>
      <c r="O1194" s="53">
        <f t="shared" si="1163"/>
        <v>-2405.06</v>
      </c>
      <c r="P1194" s="53">
        <f t="shared" si="1163"/>
        <v>148.59</v>
      </c>
      <c r="Q1194" s="53">
        <f t="shared" si="1163"/>
        <v>-1254.49</v>
      </c>
      <c r="R1194" s="53">
        <f t="shared" si="1163"/>
        <v>-1621</v>
      </c>
      <c r="S1194" s="53">
        <f t="shared" si="1163"/>
        <v>-1184.06</v>
      </c>
    </row>
    <row r="1195" spans="1:30" outlineLevel="1" x14ac:dyDescent="0.2">
      <c r="A1195" s="410"/>
      <c r="B1195" s="297" t="str">
        <f>B941</f>
        <v>Total Current Liabilities</v>
      </c>
      <c r="C1195" s="41"/>
      <c r="D1195" s="41">
        <f t="shared" ref="D1195:S1195" si="1164">D941</f>
        <v>132.91999999999999</v>
      </c>
      <c r="E1195" s="41">
        <f t="shared" si="1164"/>
        <v>186.94</v>
      </c>
      <c r="F1195" s="41">
        <f t="shared" si="1164"/>
        <v>221.45999999999998</v>
      </c>
      <c r="G1195" s="41">
        <f t="shared" si="1164"/>
        <v>288.68</v>
      </c>
      <c r="H1195" s="41">
        <f t="shared" si="1164"/>
        <v>514.36</v>
      </c>
      <c r="I1195" s="41">
        <f t="shared" si="1164"/>
        <v>1035.71</v>
      </c>
      <c r="J1195" s="41">
        <f t="shared" si="1164"/>
        <v>989.51</v>
      </c>
      <c r="K1195" s="41">
        <f t="shared" si="1164"/>
        <v>728.92000000000007</v>
      </c>
      <c r="L1195" s="41">
        <f t="shared" si="1164"/>
        <v>786.69</v>
      </c>
      <c r="M1195" s="41">
        <f t="shared" si="1164"/>
        <v>1018.52</v>
      </c>
      <c r="N1195" s="41">
        <f t="shared" si="1164"/>
        <v>1155.06</v>
      </c>
      <c r="O1195" s="41">
        <f t="shared" si="1164"/>
        <v>4233.4699999999993</v>
      </c>
      <c r="P1195" s="41">
        <f t="shared" si="1164"/>
        <v>11052.08</v>
      </c>
      <c r="Q1195" s="41">
        <f t="shared" si="1164"/>
        <v>8627.3000000000011</v>
      </c>
      <c r="R1195" s="41">
        <f t="shared" si="1164"/>
        <v>10962.650000000001</v>
      </c>
      <c r="S1195" s="41">
        <f t="shared" si="1164"/>
        <v>12243.49</v>
      </c>
    </row>
    <row r="1196" spans="1:30" outlineLevel="1" x14ac:dyDescent="0.2">
      <c r="A1196" s="410"/>
      <c r="B1196" s="46" t="s">
        <v>736</v>
      </c>
      <c r="C1196" s="68"/>
      <c r="D1196" s="28">
        <f>D1194/D1195</f>
        <v>1.2092235931387301</v>
      </c>
      <c r="E1196" s="28">
        <f t="shared" ref="E1196:S1196" si="1165">E1194/E1195</f>
        <v>1.7650048143789452</v>
      </c>
      <c r="F1196" s="28">
        <f t="shared" si="1165"/>
        <v>0.99254944459496086</v>
      </c>
      <c r="G1196" s="28">
        <f t="shared" si="1165"/>
        <v>1.0766592767077734</v>
      </c>
      <c r="H1196" s="28">
        <f t="shared" si="1165"/>
        <v>0.87596236099230107</v>
      </c>
      <c r="I1196" s="28">
        <f t="shared" si="1165"/>
        <v>0.60454181189715261</v>
      </c>
      <c r="J1196" s="28">
        <f t="shared" si="1165"/>
        <v>1.2758739173934575</v>
      </c>
      <c r="K1196" s="28">
        <f t="shared" si="1165"/>
        <v>0.88624266037425226</v>
      </c>
      <c r="L1196" s="28">
        <f t="shared" si="1165"/>
        <v>1.5683433118509196</v>
      </c>
      <c r="M1196" s="28">
        <f t="shared" si="1165"/>
        <v>1.3148293602482033</v>
      </c>
      <c r="N1196" s="28">
        <f t="shared" si="1165"/>
        <v>9.2185687323602244E-2</v>
      </c>
      <c r="O1196" s="28">
        <f t="shared" si="1165"/>
        <v>-0.5681060690166696</v>
      </c>
      <c r="P1196" s="28">
        <f t="shared" si="1165"/>
        <v>1.3444528088830338E-2</v>
      </c>
      <c r="Q1196" s="28">
        <f t="shared" si="1165"/>
        <v>-0.1454093401179975</v>
      </c>
      <c r="R1196" s="28">
        <f t="shared" si="1165"/>
        <v>-0.14786570765280291</v>
      </c>
      <c r="S1196" s="28">
        <f t="shared" si="1165"/>
        <v>-9.6709353297139949E-2</v>
      </c>
      <c r="Y1196" s="413">
        <f>AVERAGE(D1196:S1196)</f>
        <v>0.66979814355653244</v>
      </c>
      <c r="Z1196" s="413">
        <f>MEDIAN(D1196:S1196)</f>
        <v>0.88110251068327661</v>
      </c>
      <c r="AA1196" s="413">
        <f>STDEV(D1196:S1196)</f>
        <v>0.71470566914801581</v>
      </c>
      <c r="AB1196" s="413">
        <f>AA1196/Y1196</f>
        <v>1.067046357209996</v>
      </c>
      <c r="AC1196" s="413">
        <f>MAX(D1196:S1196)</f>
        <v>1.7650048143789452</v>
      </c>
      <c r="AD1196" s="413">
        <f>MIN(D1196:S1196)</f>
        <v>-0.5681060690166696</v>
      </c>
    </row>
    <row r="1197" spans="1:30" outlineLevel="1" x14ac:dyDescent="0.2">
      <c r="A1197" s="410"/>
    </row>
    <row r="1198" spans="1:30" outlineLevel="1" x14ac:dyDescent="0.2">
      <c r="A1198" s="48" t="s">
        <v>940</v>
      </c>
      <c r="B1198" s="48"/>
      <c r="C1198" s="66"/>
      <c r="D1198" s="66"/>
      <c r="E1198" s="66"/>
      <c r="F1198" s="66"/>
      <c r="G1198" s="66"/>
      <c r="H1198" s="66"/>
      <c r="I1198" s="66"/>
      <c r="J1198" s="66"/>
      <c r="K1198" s="66"/>
      <c r="L1198" s="66"/>
      <c r="M1198" s="66"/>
      <c r="N1198" s="66"/>
      <c r="O1198" s="66"/>
      <c r="P1198" s="66"/>
      <c r="Q1198" s="66"/>
      <c r="R1198" s="66"/>
      <c r="S1198" s="66"/>
    </row>
    <row r="1199" spans="1:30" outlineLevel="1" x14ac:dyDescent="0.2">
      <c r="A1199" s="410"/>
      <c r="B1199" s="46" t="str">
        <f>B$1078</f>
        <v>CFO</v>
      </c>
      <c r="C1199" s="53">
        <f t="shared" ref="C1199:S1199" si="1166">C$1078</f>
        <v>0</v>
      </c>
      <c r="D1199" s="53">
        <f t="shared" si="1166"/>
        <v>160.72999999999999</v>
      </c>
      <c r="E1199" s="53">
        <f t="shared" si="1166"/>
        <v>329.95</v>
      </c>
      <c r="F1199" s="53">
        <f t="shared" si="1166"/>
        <v>219.81</v>
      </c>
      <c r="G1199" s="53">
        <f t="shared" si="1166"/>
        <v>310.81</v>
      </c>
      <c r="H1199" s="53">
        <f t="shared" si="1166"/>
        <v>450.56</v>
      </c>
      <c r="I1199" s="53">
        <f t="shared" si="1166"/>
        <v>626.13</v>
      </c>
      <c r="J1199" s="53">
        <f t="shared" si="1166"/>
        <v>1262.49</v>
      </c>
      <c r="K1199" s="53">
        <f t="shared" si="1166"/>
        <v>646</v>
      </c>
      <c r="L1199" s="53">
        <f t="shared" si="1166"/>
        <v>1233.8</v>
      </c>
      <c r="M1199" s="53">
        <f t="shared" si="1166"/>
        <v>1339.18</v>
      </c>
      <c r="N1199" s="53">
        <f t="shared" si="1166"/>
        <v>106.48</v>
      </c>
      <c r="O1199" s="53">
        <f t="shared" si="1166"/>
        <v>-2405.06</v>
      </c>
      <c r="P1199" s="53">
        <f t="shared" si="1166"/>
        <v>148.59</v>
      </c>
      <c r="Q1199" s="53">
        <f t="shared" si="1166"/>
        <v>-1254.49</v>
      </c>
      <c r="R1199" s="53">
        <f t="shared" si="1166"/>
        <v>-1621</v>
      </c>
      <c r="S1199" s="53">
        <f t="shared" si="1166"/>
        <v>-1184.06</v>
      </c>
    </row>
    <row r="1200" spans="1:30" outlineLevel="1" x14ac:dyDescent="0.2">
      <c r="A1200" s="410"/>
      <c r="B1200" s="46" t="s">
        <v>1865</v>
      </c>
      <c r="C1200" s="68"/>
      <c r="D1200" s="37">
        <f t="shared" ref="D1200:S1200" si="1167">C586-C372-C373</f>
        <v>118.59000000000003</v>
      </c>
      <c r="E1200" s="37">
        <f t="shared" si="1167"/>
        <v>190.74</v>
      </c>
      <c r="F1200" s="37">
        <f t="shared" si="1167"/>
        <v>588.69999999999993</v>
      </c>
      <c r="G1200" s="37">
        <f t="shared" si="1167"/>
        <v>2122.8100000000004</v>
      </c>
      <c r="H1200" s="37">
        <f t="shared" si="1167"/>
        <v>2140.5</v>
      </c>
      <c r="I1200" s="37">
        <f t="shared" si="1167"/>
        <v>1693.1999999999998</v>
      </c>
      <c r="J1200" s="37">
        <f t="shared" si="1167"/>
        <v>1251.17</v>
      </c>
      <c r="K1200" s="37">
        <f t="shared" si="1167"/>
        <v>1130.5299999999997</v>
      </c>
      <c r="L1200" s="37">
        <f t="shared" si="1167"/>
        <v>873.74000000000069</v>
      </c>
      <c r="M1200" s="37">
        <f t="shared" si="1167"/>
        <v>1050.9400000000005</v>
      </c>
      <c r="N1200" s="37">
        <f t="shared" si="1167"/>
        <v>1399.6500000000005</v>
      </c>
      <c r="O1200" s="37">
        <f t="shared" si="1167"/>
        <v>1717.6799999999994</v>
      </c>
      <c r="P1200" s="37">
        <f t="shared" si="1167"/>
        <v>7216.5899999999992</v>
      </c>
      <c r="Q1200" s="37">
        <f t="shared" si="1167"/>
        <v>15748.73</v>
      </c>
      <c r="R1200" s="37">
        <f t="shared" si="1167"/>
        <v>12713.509999999998</v>
      </c>
      <c r="S1200" s="37">
        <f t="shared" si="1167"/>
        <v>13197.190000000002</v>
      </c>
    </row>
    <row r="1201" spans="1:31" outlineLevel="1" x14ac:dyDescent="0.2">
      <c r="A1201" s="410"/>
      <c r="B1201" s="46" t="s">
        <v>736</v>
      </c>
      <c r="C1201" s="68"/>
      <c r="D1201" s="28">
        <f>D1199/D1200</f>
        <v>1.3553419343958171</v>
      </c>
      <c r="E1201" s="28">
        <f t="shared" ref="E1201:S1201" si="1168">E1199/E1200</f>
        <v>1.7298416692880358</v>
      </c>
      <c r="F1201" s="28">
        <f t="shared" si="1168"/>
        <v>0.37338202819772387</v>
      </c>
      <c r="G1201" s="28">
        <f t="shared" si="1168"/>
        <v>0.14641442239296024</v>
      </c>
      <c r="H1201" s="28">
        <f t="shared" si="1168"/>
        <v>0.21049287549637935</v>
      </c>
      <c r="I1201" s="28">
        <f t="shared" si="1168"/>
        <v>0.36979092841956063</v>
      </c>
      <c r="J1201" s="28">
        <f t="shared" si="1168"/>
        <v>1.0090475315105061</v>
      </c>
      <c r="K1201" s="28">
        <f t="shared" si="1168"/>
        <v>0.57141340787064487</v>
      </c>
      <c r="L1201" s="28">
        <f t="shared" si="1168"/>
        <v>1.4120905532538273</v>
      </c>
      <c r="M1201" s="28">
        <f t="shared" si="1168"/>
        <v>1.2742687498810583</v>
      </c>
      <c r="N1201" s="28">
        <f t="shared" si="1168"/>
        <v>7.6076161897617234E-2</v>
      </c>
      <c r="O1201" s="28">
        <f t="shared" si="1168"/>
        <v>-1.4001793116296404</v>
      </c>
      <c r="P1201" s="28">
        <f t="shared" si="1168"/>
        <v>2.0590057076818831E-2</v>
      </c>
      <c r="Q1201" s="28">
        <f t="shared" si="1168"/>
        <v>-7.9656581832312834E-2</v>
      </c>
      <c r="R1201" s="28">
        <f t="shared" si="1168"/>
        <v>-0.12750216108690679</v>
      </c>
      <c r="S1201" s="28">
        <f t="shared" si="1168"/>
        <v>-8.9720614767234516E-2</v>
      </c>
      <c r="Y1201" s="413">
        <f>AVERAGE(D1201:S1201)</f>
        <v>0.42823072814780339</v>
      </c>
      <c r="Z1201" s="413">
        <f>MEDIAN(D1201:S1201)</f>
        <v>0.29014190195796996</v>
      </c>
      <c r="AA1201" s="413">
        <f>STDEV(D1201:S1201)</f>
        <v>0.78302486713825459</v>
      </c>
      <c r="AB1201" s="413">
        <f>AA1201/Y1201</f>
        <v>1.8285116309262011</v>
      </c>
      <c r="AC1201" s="413">
        <f>MAX(D1201:S1201)</f>
        <v>1.7298416692880358</v>
      </c>
      <c r="AD1201" s="413">
        <f>MIN(D1201:S1201)</f>
        <v>-1.4001793116296404</v>
      </c>
    </row>
    <row r="1202" spans="1:31" outlineLevel="1" x14ac:dyDescent="0.2">
      <c r="A1202" s="411"/>
      <c r="B1202" s="46"/>
      <c r="C1202" s="411"/>
      <c r="D1202" s="28"/>
      <c r="E1202" s="28"/>
      <c r="F1202" s="28"/>
      <c r="G1202" s="28"/>
      <c r="H1202" s="28"/>
      <c r="I1202" s="28"/>
      <c r="J1202" s="28"/>
      <c r="K1202" s="28"/>
      <c r="L1202" s="28"/>
      <c r="M1202" s="28"/>
      <c r="N1202" s="28"/>
      <c r="O1202" s="28"/>
      <c r="P1202" s="28"/>
      <c r="Q1202" s="28"/>
      <c r="R1202" s="28"/>
      <c r="S1202" s="28"/>
      <c r="Y1202" s="413"/>
      <c r="Z1202" s="413"/>
      <c r="AA1202" s="413"/>
      <c r="AB1202" s="413"/>
      <c r="AC1202" s="413"/>
      <c r="AD1202" s="413"/>
    </row>
    <row r="1203" spans="1:31" outlineLevel="1" x14ac:dyDescent="0.2">
      <c r="A1203" s="48" t="s">
        <v>2365</v>
      </c>
      <c r="B1203" s="48"/>
      <c r="C1203" s="66"/>
      <c r="D1203" s="66"/>
      <c r="E1203" s="66"/>
      <c r="F1203" s="66"/>
      <c r="G1203" s="66"/>
      <c r="H1203" s="66"/>
      <c r="I1203" s="66"/>
      <c r="J1203" s="66"/>
      <c r="K1203" s="66"/>
      <c r="L1203" s="66"/>
      <c r="M1203" s="66"/>
      <c r="N1203" s="66"/>
      <c r="O1203" s="66"/>
      <c r="P1203" s="66"/>
      <c r="Q1203" s="66"/>
      <c r="R1203" s="66"/>
      <c r="S1203" s="66"/>
      <c r="Y1203" s="413"/>
      <c r="Z1203" s="413"/>
      <c r="AA1203" s="413"/>
      <c r="AB1203" s="413"/>
      <c r="AC1203" s="413"/>
      <c r="AD1203" s="413"/>
    </row>
    <row r="1204" spans="1:31" outlineLevel="1" x14ac:dyDescent="0.2">
      <c r="A1204" s="411"/>
      <c r="B1204" s="46" t="str">
        <f>B$1078</f>
        <v>CFO</v>
      </c>
      <c r="C1204" s="53">
        <f t="shared" ref="C1204:S1204" si="1169">C$1078</f>
        <v>0</v>
      </c>
      <c r="D1204" s="53">
        <f t="shared" si="1169"/>
        <v>160.72999999999999</v>
      </c>
      <c r="E1204" s="53">
        <f t="shared" si="1169"/>
        <v>329.95</v>
      </c>
      <c r="F1204" s="53">
        <f t="shared" si="1169"/>
        <v>219.81</v>
      </c>
      <c r="G1204" s="53">
        <f t="shared" si="1169"/>
        <v>310.81</v>
      </c>
      <c r="H1204" s="53">
        <f t="shared" si="1169"/>
        <v>450.56</v>
      </c>
      <c r="I1204" s="53">
        <f t="shared" si="1169"/>
        <v>626.13</v>
      </c>
      <c r="J1204" s="53">
        <f t="shared" si="1169"/>
        <v>1262.49</v>
      </c>
      <c r="K1204" s="53">
        <f t="shared" si="1169"/>
        <v>646</v>
      </c>
      <c r="L1204" s="53">
        <f t="shared" si="1169"/>
        <v>1233.8</v>
      </c>
      <c r="M1204" s="53">
        <f t="shared" si="1169"/>
        <v>1339.18</v>
      </c>
      <c r="N1204" s="53">
        <f t="shared" si="1169"/>
        <v>106.48</v>
      </c>
      <c r="O1204" s="53">
        <f t="shared" si="1169"/>
        <v>-2405.06</v>
      </c>
      <c r="P1204" s="53">
        <f t="shared" si="1169"/>
        <v>148.59</v>
      </c>
      <c r="Q1204" s="53">
        <f t="shared" si="1169"/>
        <v>-1254.49</v>
      </c>
      <c r="R1204" s="53">
        <f t="shared" si="1169"/>
        <v>-1621</v>
      </c>
      <c r="S1204" s="53">
        <f t="shared" si="1169"/>
        <v>-1184.06</v>
      </c>
      <c r="Y1204" s="413"/>
      <c r="Z1204" s="413"/>
      <c r="AA1204" s="413"/>
      <c r="AB1204" s="413"/>
      <c r="AC1204" s="413"/>
      <c r="AD1204" s="413"/>
    </row>
    <row r="1205" spans="1:31" outlineLevel="1" x14ac:dyDescent="0.2">
      <c r="A1205" s="411"/>
      <c r="B1205" s="46" t="s">
        <v>2366</v>
      </c>
      <c r="C1205" s="411"/>
      <c r="D1205" s="28"/>
      <c r="E1205" s="37">
        <f>E1204-D1204</f>
        <v>169.22</v>
      </c>
      <c r="F1205" s="37">
        <f t="shared" ref="F1205:S1205" si="1170">F1204-E1204</f>
        <v>-110.13999999999999</v>
      </c>
      <c r="G1205" s="37">
        <f t="shared" si="1170"/>
        <v>91</v>
      </c>
      <c r="H1205" s="37">
        <f t="shared" si="1170"/>
        <v>139.75</v>
      </c>
      <c r="I1205" s="37">
        <f t="shared" si="1170"/>
        <v>175.57</v>
      </c>
      <c r="J1205" s="37">
        <f t="shared" si="1170"/>
        <v>636.36</v>
      </c>
      <c r="K1205" s="37">
        <f t="shared" si="1170"/>
        <v>-616.49</v>
      </c>
      <c r="L1205" s="37">
        <f t="shared" si="1170"/>
        <v>587.79999999999995</v>
      </c>
      <c r="M1205" s="37">
        <f t="shared" si="1170"/>
        <v>105.38000000000011</v>
      </c>
      <c r="N1205" s="37">
        <f t="shared" si="1170"/>
        <v>-1232.7</v>
      </c>
      <c r="O1205" s="37">
        <f t="shared" si="1170"/>
        <v>-2511.54</v>
      </c>
      <c r="P1205" s="37">
        <f t="shared" si="1170"/>
        <v>2553.65</v>
      </c>
      <c r="Q1205" s="37">
        <f t="shared" si="1170"/>
        <v>-1403.08</v>
      </c>
      <c r="R1205" s="37">
        <f t="shared" si="1170"/>
        <v>-366.51</v>
      </c>
      <c r="S1205" s="37">
        <f t="shared" si="1170"/>
        <v>436.94000000000005</v>
      </c>
      <c r="Y1205" s="413"/>
      <c r="Z1205" s="413"/>
      <c r="AA1205" s="413"/>
      <c r="AB1205" s="413"/>
      <c r="AC1205" s="413"/>
      <c r="AD1205" s="413"/>
    </row>
    <row r="1206" spans="1:31" outlineLevel="1" x14ac:dyDescent="0.2">
      <c r="A1206" s="411"/>
      <c r="B1206" s="53" t="str">
        <f>B$380</f>
        <v>Total Capital Employed</v>
      </c>
      <c r="C1206" s="77">
        <f t="shared" ref="C1206:S1206" si="1171">C$380</f>
        <v>544.72</v>
      </c>
      <c r="D1206" s="77">
        <f t="shared" si="1171"/>
        <v>709.59</v>
      </c>
      <c r="E1206" s="77">
        <f t="shared" si="1171"/>
        <v>1171.8200000000002</v>
      </c>
      <c r="F1206" s="77">
        <f t="shared" si="1171"/>
        <v>2920.1000000000004</v>
      </c>
      <c r="G1206" s="77">
        <f t="shared" si="1171"/>
        <v>3210.92</v>
      </c>
      <c r="H1206" s="77">
        <f t="shared" si="1171"/>
        <v>3517.64</v>
      </c>
      <c r="I1206" s="77">
        <f t="shared" si="1171"/>
        <v>4310.1400000000003</v>
      </c>
      <c r="J1206" s="77">
        <f t="shared" si="1171"/>
        <v>5175.0200000000004</v>
      </c>
      <c r="K1206" s="77">
        <f t="shared" si="1171"/>
        <v>5747.4699999999993</v>
      </c>
      <c r="L1206" s="77">
        <f t="shared" si="1171"/>
        <v>6731.0599999999995</v>
      </c>
      <c r="M1206" s="77">
        <f t="shared" si="1171"/>
        <v>7918.42</v>
      </c>
      <c r="N1206" s="77">
        <f t="shared" si="1171"/>
        <v>7832.01</v>
      </c>
      <c r="O1206" s="77">
        <f t="shared" si="1171"/>
        <v>9816.89</v>
      </c>
      <c r="P1206" s="77">
        <f t="shared" si="1171"/>
        <v>29596.95</v>
      </c>
      <c r="Q1206" s="77">
        <f t="shared" si="1171"/>
        <v>27719.54</v>
      </c>
      <c r="R1206" s="77">
        <f t="shared" si="1171"/>
        <v>27059.08</v>
      </c>
      <c r="S1206" s="77">
        <f t="shared" si="1171"/>
        <v>26654.11</v>
      </c>
      <c r="Y1206" s="413"/>
      <c r="Z1206" s="413"/>
      <c r="AA1206" s="413"/>
      <c r="AB1206" s="413"/>
      <c r="AC1206" s="413"/>
      <c r="AD1206" s="413"/>
    </row>
    <row r="1207" spans="1:31" outlineLevel="1" x14ac:dyDescent="0.2">
      <c r="A1207" s="411"/>
      <c r="B1207" s="46" t="s">
        <v>2366</v>
      </c>
      <c r="C1207" s="411"/>
      <c r="D1207" s="28"/>
      <c r="E1207" s="37">
        <f>E1206-D1206</f>
        <v>462.23000000000013</v>
      </c>
      <c r="F1207" s="37">
        <f t="shared" ref="F1207:S1207" si="1172">F1206-E1206</f>
        <v>1748.2800000000002</v>
      </c>
      <c r="G1207" s="37">
        <f t="shared" si="1172"/>
        <v>290.81999999999971</v>
      </c>
      <c r="H1207" s="37">
        <f t="shared" si="1172"/>
        <v>306.7199999999998</v>
      </c>
      <c r="I1207" s="37">
        <f t="shared" si="1172"/>
        <v>792.50000000000045</v>
      </c>
      <c r="J1207" s="37">
        <f t="shared" si="1172"/>
        <v>864.88000000000011</v>
      </c>
      <c r="K1207" s="37">
        <f t="shared" si="1172"/>
        <v>572.44999999999891</v>
      </c>
      <c r="L1207" s="37">
        <f t="shared" si="1172"/>
        <v>983.59000000000015</v>
      </c>
      <c r="M1207" s="37">
        <f t="shared" si="1172"/>
        <v>1187.3600000000006</v>
      </c>
      <c r="N1207" s="37">
        <f t="shared" si="1172"/>
        <v>-86.409999999999854</v>
      </c>
      <c r="O1207" s="37">
        <f t="shared" si="1172"/>
        <v>1984.8799999999992</v>
      </c>
      <c r="P1207" s="37">
        <f t="shared" si="1172"/>
        <v>19780.060000000001</v>
      </c>
      <c r="Q1207" s="37">
        <f t="shared" si="1172"/>
        <v>-1877.4099999999999</v>
      </c>
      <c r="R1207" s="37">
        <f t="shared" si="1172"/>
        <v>-660.45999999999913</v>
      </c>
      <c r="S1207" s="37">
        <f t="shared" si="1172"/>
        <v>-404.97000000000116</v>
      </c>
      <c r="Y1207" s="413"/>
      <c r="Z1207" s="413"/>
      <c r="AA1207" s="413"/>
      <c r="AB1207" s="413"/>
      <c r="AC1207" s="413"/>
      <c r="AD1207" s="413"/>
    </row>
    <row r="1208" spans="1:31" outlineLevel="1" x14ac:dyDescent="0.2">
      <c r="A1208" s="411"/>
      <c r="B1208" s="46" t="s">
        <v>736</v>
      </c>
      <c r="C1208" s="411"/>
      <c r="D1208" s="28"/>
      <c r="E1208" s="63">
        <f>E1205/E1207</f>
        <v>0.36609480128940125</v>
      </c>
      <c r="F1208" s="63">
        <f t="shared" ref="F1208:S1208" si="1173">F1205/F1207</f>
        <v>-6.2999061935159112E-2</v>
      </c>
      <c r="G1208" s="63">
        <f t="shared" si="1173"/>
        <v>0.31290832817550407</v>
      </c>
      <c r="H1208" s="63">
        <f t="shared" si="1173"/>
        <v>0.45562728221178955</v>
      </c>
      <c r="I1208" s="63">
        <f t="shared" si="1173"/>
        <v>0.221539432176656</v>
      </c>
      <c r="J1208" s="63">
        <f t="shared" si="1173"/>
        <v>0.73577837387845701</v>
      </c>
      <c r="K1208" s="63">
        <f t="shared" si="1173"/>
        <v>-1.0769324831863065</v>
      </c>
      <c r="L1208" s="63">
        <f t="shared" si="1173"/>
        <v>0.59760672637989398</v>
      </c>
      <c r="M1208" s="63">
        <f t="shared" si="1173"/>
        <v>8.8751515968198399E-2</v>
      </c>
      <c r="N1208" s="63">
        <f t="shared" si="1173"/>
        <v>14.265709987270016</v>
      </c>
      <c r="O1208" s="63">
        <f t="shared" si="1173"/>
        <v>-1.2653359397041639</v>
      </c>
      <c r="P1208" s="63">
        <f t="shared" si="1173"/>
        <v>0.12910223730362799</v>
      </c>
      <c r="Q1208" s="63">
        <f t="shared" si="1173"/>
        <v>0.74734874108479232</v>
      </c>
      <c r="R1208" s="63">
        <f t="shared" si="1173"/>
        <v>0.55493141144051183</v>
      </c>
      <c r="S1208" s="63">
        <f t="shared" si="1173"/>
        <v>-1.0789441193174774</v>
      </c>
      <c r="Y1208" s="413"/>
      <c r="Z1208" s="413"/>
      <c r="AA1208" s="413"/>
      <c r="AB1208" s="413"/>
      <c r="AC1208" s="413"/>
      <c r="AD1208" s="413"/>
    </row>
    <row r="1209" spans="1:31" outlineLevel="1" x14ac:dyDescent="0.2">
      <c r="A1209" s="320"/>
      <c r="B1209" s="46"/>
      <c r="C1209" s="320"/>
      <c r="D1209" s="28"/>
      <c r="E1209" s="28"/>
      <c r="F1209" s="28"/>
      <c r="G1209" s="28"/>
      <c r="H1209" s="28"/>
      <c r="I1209" s="28"/>
      <c r="J1209" s="28"/>
      <c r="K1209" s="28"/>
      <c r="L1209" s="28"/>
      <c r="M1209" s="28"/>
      <c r="N1209" s="28"/>
      <c r="O1209" s="28"/>
      <c r="P1209" s="28"/>
      <c r="Q1209" s="28"/>
      <c r="R1209" s="28"/>
      <c r="S1209" s="28"/>
    </row>
    <row r="1211" spans="1:31" s="38" customFormat="1" x14ac:dyDescent="0.2">
      <c r="A1211" s="33" t="s">
        <v>944</v>
      </c>
      <c r="B1211" s="33"/>
      <c r="C1211" s="33"/>
      <c r="D1211" s="33"/>
      <c r="E1211" s="33"/>
      <c r="F1211" s="33"/>
      <c r="G1211" s="33"/>
      <c r="H1211" s="33"/>
      <c r="I1211" s="33"/>
      <c r="J1211" s="33"/>
      <c r="K1211" s="33"/>
      <c r="L1211" s="33"/>
      <c r="M1211" s="33"/>
      <c r="N1211" s="33"/>
      <c r="O1211" s="33"/>
      <c r="P1211" s="33"/>
      <c r="Q1211" s="33"/>
      <c r="R1211" s="33"/>
      <c r="S1211" s="33"/>
      <c r="V1211" s="60" t="s">
        <v>1868</v>
      </c>
      <c r="Y1211" s="33"/>
      <c r="Z1211" s="33"/>
      <c r="AA1211" s="33"/>
      <c r="AB1211" s="33"/>
      <c r="AC1211" s="33"/>
      <c r="AD1211" s="33"/>
      <c r="AE1211" s="33"/>
    </row>
    <row r="1212" spans="1:31" outlineLevel="1" x14ac:dyDescent="0.2">
      <c r="A1212" s="240"/>
      <c r="B1212" s="240"/>
      <c r="C1212" s="240"/>
      <c r="D1212" s="240"/>
      <c r="E1212" s="240"/>
      <c r="F1212" s="240"/>
      <c r="G1212" s="240"/>
      <c r="H1212" s="240"/>
      <c r="I1212" s="240"/>
      <c r="J1212" s="240"/>
      <c r="K1212" s="240"/>
      <c r="L1212" s="240"/>
      <c r="M1212" s="240"/>
      <c r="N1212" s="240"/>
      <c r="O1212" s="240"/>
      <c r="P1212" s="240"/>
      <c r="Q1212" s="240"/>
      <c r="R1212" s="240"/>
      <c r="S1212" s="240"/>
      <c r="V1212" s="39" t="s">
        <v>1869</v>
      </c>
    </row>
    <row r="1213" spans="1:31" outlineLevel="1" x14ac:dyDescent="0.2">
      <c r="A1213" s="48" t="s">
        <v>1688</v>
      </c>
      <c r="B1213" s="48" t="s">
        <v>1709</v>
      </c>
      <c r="C1213" s="66"/>
      <c r="D1213" s="66"/>
      <c r="E1213" s="66"/>
      <c r="F1213" s="66"/>
      <c r="G1213" s="66"/>
      <c r="H1213" s="66"/>
      <c r="I1213" s="66"/>
      <c r="J1213" s="66"/>
      <c r="K1213" s="66"/>
      <c r="L1213" s="66"/>
      <c r="M1213" s="66"/>
      <c r="N1213" s="66"/>
      <c r="O1213" s="66"/>
      <c r="P1213" s="66"/>
      <c r="Q1213" s="66"/>
      <c r="R1213" s="66"/>
      <c r="S1213" s="66"/>
    </row>
    <row r="1214" spans="1:31" outlineLevel="1" x14ac:dyDescent="0.2">
      <c r="A1214" s="240"/>
      <c r="B1214" s="47" t="s">
        <v>1689</v>
      </c>
      <c r="C1214" s="37">
        <v>16.74625</v>
      </c>
      <c r="D1214" s="37">
        <v>13.525</v>
      </c>
      <c r="E1214" s="37">
        <v>32.494999999999997</v>
      </c>
      <c r="F1214" s="37">
        <v>47.14</v>
      </c>
      <c r="G1214" s="37">
        <v>86.64</v>
      </c>
      <c r="H1214" s="37">
        <v>105.4</v>
      </c>
      <c r="I1214" s="37">
        <v>123.14</v>
      </c>
      <c r="J1214" s="37">
        <v>111.235</v>
      </c>
      <c r="K1214" s="37">
        <v>178.96</v>
      </c>
      <c r="L1214" s="37">
        <v>220.9</v>
      </c>
      <c r="M1214" s="37">
        <v>284.75</v>
      </c>
      <c r="N1214" s="37">
        <v>409.17500000000001</v>
      </c>
      <c r="O1214" s="37">
        <v>573.35</v>
      </c>
      <c r="P1214" s="37">
        <v>1022.25</v>
      </c>
      <c r="Q1214" s="37">
        <v>819.45</v>
      </c>
      <c r="R1214" s="37">
        <v>687.7</v>
      </c>
      <c r="S1214" s="37">
        <v>495.4</v>
      </c>
    </row>
    <row r="1215" spans="1:31" outlineLevel="1" x14ac:dyDescent="0.2">
      <c r="A1215" s="240"/>
      <c r="B1215" s="46" t="str">
        <f t="shared" ref="B1215:S1215" si="1174">B1021</f>
        <v>Adjusted EPS</v>
      </c>
      <c r="C1215" s="37">
        <f t="shared" si="1174"/>
        <v>0.89421637802009901</v>
      </c>
      <c r="D1215" s="37">
        <f t="shared" si="1174"/>
        <v>1.24150902837489</v>
      </c>
      <c r="E1215" s="37">
        <f t="shared" si="1174"/>
        <v>1.3930034497628301</v>
      </c>
      <c r="F1215" s="37">
        <f t="shared" si="1174"/>
        <v>1.6474</v>
      </c>
      <c r="G1215" s="37">
        <f t="shared" si="1174"/>
        <v>2.4830999999999999</v>
      </c>
      <c r="H1215" s="37">
        <f t="shared" si="1174"/>
        <v>3.2515999999999998</v>
      </c>
      <c r="I1215" s="37">
        <f t="shared" si="1174"/>
        <v>4.8956999999999997</v>
      </c>
      <c r="J1215" s="37">
        <f t="shared" si="1174"/>
        <v>6.109</v>
      </c>
      <c r="K1215" s="37">
        <f t="shared" si="1174"/>
        <v>4.3388</v>
      </c>
      <c r="L1215" s="37">
        <f t="shared" si="1174"/>
        <v>6.6810999999999998</v>
      </c>
      <c r="M1215" s="37">
        <f t="shared" si="1174"/>
        <v>8.1957000000000004</v>
      </c>
      <c r="N1215" s="37">
        <f t="shared" si="1174"/>
        <v>2.4939</v>
      </c>
      <c r="O1215" s="37">
        <f t="shared" si="1174"/>
        <v>-13.6564</v>
      </c>
      <c r="P1215" s="37">
        <f t="shared" si="1174"/>
        <v>-7.1173000000000002</v>
      </c>
      <c r="Q1215" s="37">
        <f t="shared" si="1174"/>
        <v>-4.5189000000000004</v>
      </c>
      <c r="R1215" s="37">
        <f t="shared" si="1174"/>
        <v>-9.5194431709248503E-2</v>
      </c>
      <c r="S1215" s="37">
        <f t="shared" si="1174"/>
        <v>-2.0613999999999999</v>
      </c>
    </row>
    <row r="1216" spans="1:31" outlineLevel="1" x14ac:dyDescent="0.2">
      <c r="A1216" s="240"/>
      <c r="B1216" s="46" t="s">
        <v>736</v>
      </c>
      <c r="C1216" s="36">
        <f t="shared" ref="C1216:R1216" si="1175">C1214/C1215</f>
        <v>18.727290633032446</v>
      </c>
      <c r="D1216" s="36">
        <f t="shared" si="1175"/>
        <v>10.89400051943557</v>
      </c>
      <c r="E1216" s="36">
        <f t="shared" si="1175"/>
        <v>23.327293270905056</v>
      </c>
      <c r="F1216" s="36">
        <f t="shared" si="1175"/>
        <v>28.614786936991624</v>
      </c>
      <c r="G1216" s="36">
        <f t="shared" si="1175"/>
        <v>34.8918690346744</v>
      </c>
      <c r="H1216" s="36">
        <f t="shared" si="1175"/>
        <v>32.414811169885596</v>
      </c>
      <c r="I1216" s="36">
        <f t="shared" si="1175"/>
        <v>25.152685009293872</v>
      </c>
      <c r="J1216" s="36">
        <f t="shared" si="1175"/>
        <v>18.208381077099361</v>
      </c>
      <c r="K1216" s="36">
        <f t="shared" si="1175"/>
        <v>41.246427583663689</v>
      </c>
      <c r="L1216" s="36">
        <f t="shared" si="1175"/>
        <v>33.063417700678031</v>
      </c>
      <c r="M1216" s="36">
        <f t="shared" si="1175"/>
        <v>34.743829081103506</v>
      </c>
      <c r="N1216" s="36">
        <f t="shared" si="1175"/>
        <v>164.07033160912627</v>
      </c>
      <c r="O1216" s="36">
        <f t="shared" si="1175"/>
        <v>-41.983978208019685</v>
      </c>
      <c r="P1216" s="36">
        <f t="shared" si="1175"/>
        <v>-143.62890421929663</v>
      </c>
      <c r="Q1216" s="36">
        <f t="shared" si="1175"/>
        <v>-181.33837880900219</v>
      </c>
      <c r="R1216" s="36">
        <f t="shared" si="1175"/>
        <v>-7224.1620402802128</v>
      </c>
      <c r="S1216" s="36">
        <f>S1214/S1215</f>
        <v>-240.32211118657224</v>
      </c>
      <c r="Y1216" s="413">
        <f>AVERAGE(D1216:S1216)</f>
        <v>-461.55047373189041</v>
      </c>
      <c r="Z1216" s="413">
        <f>MEDIAN(D1216:S1216)</f>
        <v>24.239989140099464</v>
      </c>
      <c r="AA1216" s="413">
        <f>STDEV(D1216:S1216)</f>
        <v>1806.0771608941807</v>
      </c>
      <c r="AB1216" s="413">
        <f>AA1216/Y1216</f>
        <v>-3.9130653388589329</v>
      </c>
      <c r="AC1216" s="413">
        <f>MAX(D1216:S1216)</f>
        <v>164.07033160912627</v>
      </c>
      <c r="AD1216" s="413">
        <f>MIN(D1216:S1216)</f>
        <v>-7224.1620402802128</v>
      </c>
    </row>
    <row r="1217" spans="1:30" outlineLevel="1" x14ac:dyDescent="0.2">
      <c r="A1217" s="240"/>
      <c r="B1217" s="240"/>
      <c r="C1217" s="240"/>
      <c r="D1217" s="240"/>
      <c r="E1217" s="240"/>
      <c r="F1217" s="240"/>
      <c r="G1217" s="240"/>
      <c r="H1217" s="240"/>
      <c r="I1217" s="240"/>
      <c r="J1217" s="240"/>
      <c r="K1217" s="240"/>
      <c r="L1217" s="240"/>
      <c r="M1217" s="240"/>
      <c r="N1217" s="240"/>
      <c r="O1217" s="240"/>
      <c r="P1217" s="240"/>
      <c r="Q1217" s="240"/>
      <c r="R1217" s="240"/>
      <c r="S1217" s="240"/>
    </row>
    <row r="1218" spans="1:30" outlineLevel="1" x14ac:dyDescent="0.2">
      <c r="A1218" s="48" t="s">
        <v>1703</v>
      </c>
      <c r="B1218" s="48"/>
      <c r="C1218" s="66"/>
      <c r="D1218" s="66"/>
      <c r="E1218" s="66"/>
      <c r="F1218" s="66"/>
      <c r="G1218" s="66"/>
      <c r="H1218" s="66"/>
      <c r="I1218" s="66"/>
      <c r="J1218" s="66"/>
      <c r="K1218" s="66"/>
      <c r="L1218" s="66"/>
      <c r="M1218" s="66"/>
      <c r="N1218" s="66"/>
      <c r="O1218" s="66"/>
      <c r="P1218" s="66"/>
      <c r="Q1218" s="66"/>
      <c r="R1218" s="66"/>
      <c r="S1218" s="66"/>
    </row>
    <row r="1219" spans="1:30" outlineLevel="1" x14ac:dyDescent="0.2">
      <c r="A1219" s="240"/>
      <c r="B1219" s="47" t="str">
        <f>B1215</f>
        <v>Adjusted EPS</v>
      </c>
      <c r="C1219" s="36">
        <f t="shared" ref="C1219:S1219" si="1176">C1215</f>
        <v>0.89421637802009901</v>
      </c>
      <c r="D1219" s="36">
        <f t="shared" si="1176"/>
        <v>1.24150902837489</v>
      </c>
      <c r="E1219" s="36">
        <f t="shared" si="1176"/>
        <v>1.3930034497628301</v>
      </c>
      <c r="F1219" s="36">
        <f t="shared" si="1176"/>
        <v>1.6474</v>
      </c>
      <c r="G1219" s="36">
        <f t="shared" si="1176"/>
        <v>2.4830999999999999</v>
      </c>
      <c r="H1219" s="36">
        <f t="shared" si="1176"/>
        <v>3.2515999999999998</v>
      </c>
      <c r="I1219" s="36">
        <f t="shared" si="1176"/>
        <v>4.8956999999999997</v>
      </c>
      <c r="J1219" s="36">
        <f t="shared" si="1176"/>
        <v>6.109</v>
      </c>
      <c r="K1219" s="36">
        <f t="shared" si="1176"/>
        <v>4.3388</v>
      </c>
      <c r="L1219" s="36">
        <f t="shared" si="1176"/>
        <v>6.6810999999999998</v>
      </c>
      <c r="M1219" s="36">
        <f t="shared" si="1176"/>
        <v>8.1957000000000004</v>
      </c>
      <c r="N1219" s="36">
        <f t="shared" si="1176"/>
        <v>2.4939</v>
      </c>
      <c r="O1219" s="36">
        <f t="shared" si="1176"/>
        <v>-13.6564</v>
      </c>
      <c r="P1219" s="36">
        <f t="shared" si="1176"/>
        <v>-7.1173000000000002</v>
      </c>
      <c r="Q1219" s="36">
        <f t="shared" si="1176"/>
        <v>-4.5189000000000004</v>
      </c>
      <c r="R1219" s="36">
        <f t="shared" si="1176"/>
        <v>-9.5194431709248503E-2</v>
      </c>
      <c r="S1219" s="36">
        <f t="shared" si="1176"/>
        <v>-2.0613999999999999</v>
      </c>
    </row>
    <row r="1220" spans="1:30" outlineLevel="1" x14ac:dyDescent="0.2">
      <c r="A1220" s="240"/>
      <c r="B1220" s="46" t="str">
        <f>B1214</f>
        <v>Year End Closing price</v>
      </c>
      <c r="C1220" s="37">
        <f t="shared" ref="C1220:S1220" si="1177">C1214</f>
        <v>16.74625</v>
      </c>
      <c r="D1220" s="37">
        <f t="shared" si="1177"/>
        <v>13.525</v>
      </c>
      <c r="E1220" s="37">
        <f t="shared" si="1177"/>
        <v>32.494999999999997</v>
      </c>
      <c r="F1220" s="37">
        <f t="shared" si="1177"/>
        <v>47.14</v>
      </c>
      <c r="G1220" s="37">
        <f t="shared" si="1177"/>
        <v>86.64</v>
      </c>
      <c r="H1220" s="37">
        <f t="shared" si="1177"/>
        <v>105.4</v>
      </c>
      <c r="I1220" s="37">
        <f t="shared" si="1177"/>
        <v>123.14</v>
      </c>
      <c r="J1220" s="37">
        <f t="shared" si="1177"/>
        <v>111.235</v>
      </c>
      <c r="K1220" s="37">
        <f t="shared" si="1177"/>
        <v>178.96</v>
      </c>
      <c r="L1220" s="37">
        <f t="shared" si="1177"/>
        <v>220.9</v>
      </c>
      <c r="M1220" s="37">
        <f t="shared" si="1177"/>
        <v>284.75</v>
      </c>
      <c r="N1220" s="37">
        <f t="shared" si="1177"/>
        <v>409.17500000000001</v>
      </c>
      <c r="O1220" s="37">
        <f t="shared" si="1177"/>
        <v>573.35</v>
      </c>
      <c r="P1220" s="37">
        <f t="shared" si="1177"/>
        <v>1022.25</v>
      </c>
      <c r="Q1220" s="37">
        <f t="shared" si="1177"/>
        <v>819.45</v>
      </c>
      <c r="R1220" s="37">
        <f t="shared" si="1177"/>
        <v>687.7</v>
      </c>
      <c r="S1220" s="37">
        <f t="shared" si="1177"/>
        <v>495.4</v>
      </c>
    </row>
    <row r="1221" spans="1:30" outlineLevel="1" x14ac:dyDescent="0.2">
      <c r="A1221" s="240"/>
      <c r="B1221" s="46" t="s">
        <v>736</v>
      </c>
      <c r="C1221" s="34">
        <f t="shared" ref="C1221" si="1178">C1219/C1220</f>
        <v>5.3398007196841027E-2</v>
      </c>
      <c r="D1221" s="34">
        <f t="shared" ref="D1221" si="1179">D1219/D1220</f>
        <v>9.1793643502764505E-2</v>
      </c>
      <c r="E1221" s="34">
        <f t="shared" ref="E1221" si="1180">E1219/E1220</f>
        <v>4.2868239721890453E-2</v>
      </c>
      <c r="F1221" s="34">
        <f t="shared" ref="F1221" si="1181">F1219/F1220</f>
        <v>3.4946966482817136E-2</v>
      </c>
      <c r="G1221" s="34">
        <f t="shared" ref="G1221" si="1182">G1219/G1220</f>
        <v>2.8659972299168973E-2</v>
      </c>
      <c r="H1221" s="34">
        <f t="shared" ref="H1221" si="1183">H1219/H1220</f>
        <v>3.085009487666034E-2</v>
      </c>
      <c r="I1221" s="34">
        <f t="shared" ref="I1221" si="1184">I1219/I1220</f>
        <v>3.9757186941692377E-2</v>
      </c>
      <c r="J1221" s="34">
        <f t="shared" ref="J1221" si="1185">J1219/J1220</f>
        <v>5.4919764462624171E-2</v>
      </c>
      <c r="K1221" s="34">
        <f t="shared" ref="K1221" si="1186">K1219/K1220</f>
        <v>2.4244523915958872E-2</v>
      </c>
      <c r="L1221" s="34">
        <f t="shared" ref="L1221" si="1187">L1219/L1220</f>
        <v>3.0244907197827069E-2</v>
      </c>
      <c r="M1221" s="34">
        <f t="shared" ref="M1221" si="1188">M1219/M1220</f>
        <v>2.8782089552238807E-2</v>
      </c>
      <c r="N1221" s="34">
        <f t="shared" ref="N1221" si="1189">N1219/N1220</f>
        <v>6.0949471497525505E-3</v>
      </c>
      <c r="O1221" s="34">
        <f t="shared" ref="O1221" si="1190">O1219/O1220</f>
        <v>-2.381860992413011E-2</v>
      </c>
      <c r="P1221" s="34">
        <f t="shared" ref="P1221" si="1191">P1219/P1220</f>
        <v>-6.9623868916605528E-3</v>
      </c>
      <c r="Q1221" s="34">
        <f t="shared" ref="Q1221" si="1192">Q1219/Q1220</f>
        <v>-5.5145524437122465E-3</v>
      </c>
      <c r="R1221" s="34">
        <f t="shared" ref="R1221" si="1193">R1219/R1220</f>
        <v>-1.3842435903627817E-4</v>
      </c>
      <c r="S1221" s="34">
        <f>S1219/S1220</f>
        <v>-4.1610819539765849E-3</v>
      </c>
      <c r="Y1221" s="43">
        <f>AVERAGE(D1221:S1221)</f>
        <v>2.3285455033179973E-2</v>
      </c>
      <c r="Z1221" s="43">
        <f>MEDIAN(D1221:S1221)</f>
        <v>2.872103092570389E-2</v>
      </c>
      <c r="AA1221" s="43">
        <f>STDEV(D1221:S1221)</f>
        <v>2.8532135164076045E-2</v>
      </c>
      <c r="AB1221" s="413">
        <f>AA1221/Y1221</f>
        <v>1.2253200602444727</v>
      </c>
      <c r="AC1221" s="43">
        <f>MAX(D1221:S1221)</f>
        <v>9.1793643502764505E-2</v>
      </c>
      <c r="AD1221" s="43">
        <f>MIN(D1221:S1221)</f>
        <v>-2.381860992413011E-2</v>
      </c>
    </row>
    <row r="1222" spans="1:30" outlineLevel="1" x14ac:dyDescent="0.2">
      <c r="A1222" s="240"/>
      <c r="B1222" s="240"/>
      <c r="C1222" s="240"/>
      <c r="D1222" s="240"/>
      <c r="E1222" s="240"/>
      <c r="F1222" s="240"/>
      <c r="G1222" s="240"/>
      <c r="H1222" s="240"/>
      <c r="I1222" s="240"/>
      <c r="J1222" s="240"/>
      <c r="K1222" s="240"/>
      <c r="L1222" s="240"/>
      <c r="M1222" s="240"/>
      <c r="N1222" s="240"/>
      <c r="O1222" s="240"/>
      <c r="P1222" s="240"/>
      <c r="Q1222" s="240"/>
      <c r="R1222" s="240"/>
      <c r="S1222" s="240"/>
    </row>
    <row r="1223" spans="1:30" s="247" customFormat="1" outlineLevel="1" x14ac:dyDescent="0.2">
      <c r="A1223" s="247" t="s">
        <v>1690</v>
      </c>
    </row>
    <row r="1224" spans="1:30" outlineLevel="1" x14ac:dyDescent="0.2">
      <c r="A1224" s="240"/>
      <c r="B1224" s="47" t="s">
        <v>1688</v>
      </c>
      <c r="C1224" s="240"/>
      <c r="D1224" s="246">
        <f>D1216</f>
        <v>10.89400051943557</v>
      </c>
      <c r="E1224" s="246">
        <f t="shared" ref="E1224:S1224" si="1194">E1216</f>
        <v>23.327293270905056</v>
      </c>
      <c r="F1224" s="246">
        <f t="shared" si="1194"/>
        <v>28.614786936991624</v>
      </c>
      <c r="G1224" s="246">
        <f t="shared" si="1194"/>
        <v>34.8918690346744</v>
      </c>
      <c r="H1224" s="246">
        <f t="shared" si="1194"/>
        <v>32.414811169885596</v>
      </c>
      <c r="I1224" s="246">
        <f t="shared" si="1194"/>
        <v>25.152685009293872</v>
      </c>
      <c r="J1224" s="246">
        <f t="shared" si="1194"/>
        <v>18.208381077099361</v>
      </c>
      <c r="K1224" s="246">
        <f t="shared" si="1194"/>
        <v>41.246427583663689</v>
      </c>
      <c r="L1224" s="246">
        <f t="shared" si="1194"/>
        <v>33.063417700678031</v>
      </c>
      <c r="M1224" s="246">
        <f t="shared" si="1194"/>
        <v>34.743829081103506</v>
      </c>
      <c r="N1224" s="246">
        <f t="shared" si="1194"/>
        <v>164.07033160912627</v>
      </c>
      <c r="O1224" s="246">
        <f t="shared" si="1194"/>
        <v>-41.983978208019685</v>
      </c>
      <c r="P1224" s="246">
        <f t="shared" si="1194"/>
        <v>-143.62890421929663</v>
      </c>
      <c r="Q1224" s="246">
        <f t="shared" si="1194"/>
        <v>-181.33837880900219</v>
      </c>
      <c r="R1224" s="246">
        <f t="shared" si="1194"/>
        <v>-7224.1620402802128</v>
      </c>
      <c r="S1224" s="246">
        <f t="shared" si="1194"/>
        <v>-240.32211118657224</v>
      </c>
    </row>
    <row r="1225" spans="1:30" outlineLevel="1" x14ac:dyDescent="0.2">
      <c r="A1225" s="240"/>
      <c r="B1225" s="46" t="s">
        <v>1691</v>
      </c>
      <c r="C1225" s="240"/>
      <c r="D1225" s="244">
        <f t="shared" ref="D1225:S1225" si="1195">D427</f>
        <v>0.37221299810246689</v>
      </c>
      <c r="E1225" s="244">
        <f t="shared" si="1195"/>
        <v>0.12078129726459541</v>
      </c>
      <c r="F1225" s="244">
        <f t="shared" si="1195"/>
        <v>0.17870913016656376</v>
      </c>
      <c r="G1225" s="244">
        <f t="shared" si="1195"/>
        <v>0.50891367635994911</v>
      </c>
      <c r="H1225" s="244">
        <f t="shared" si="1195"/>
        <v>0.36341563875219474</v>
      </c>
      <c r="I1225" s="244">
        <f t="shared" si="1195"/>
        <v>0.61232569602340492</v>
      </c>
      <c r="J1225" s="244">
        <f t="shared" si="1195"/>
        <v>0.24777129107333051</v>
      </c>
      <c r="K1225" s="244">
        <f t="shared" si="1195"/>
        <v>-0.28976756316733709</v>
      </c>
      <c r="L1225" s="244">
        <f t="shared" si="1195"/>
        <v>0.53986535358593435</v>
      </c>
      <c r="M1225" s="244">
        <f t="shared" si="1195"/>
        <v>0.22668738256973575</v>
      </c>
      <c r="N1225" s="244">
        <f t="shared" si="1195"/>
        <v>-0.69569776552439189</v>
      </c>
      <c r="O1225" s="244">
        <f t="shared" si="1195"/>
        <v>-6.4757913077146458</v>
      </c>
      <c r="P1225" s="244">
        <f t="shared" si="1195"/>
        <v>-0.47883345353753903</v>
      </c>
      <c r="Q1225" s="244">
        <f t="shared" si="1195"/>
        <v>-0.26226994905469669</v>
      </c>
      <c r="R1225" s="244">
        <f t="shared" si="1195"/>
        <v>-0.9789978942722366</v>
      </c>
      <c r="S1225" s="244">
        <f t="shared" si="1195"/>
        <v>20.654553415061294</v>
      </c>
    </row>
    <row r="1226" spans="1:30" outlineLevel="1" x14ac:dyDescent="0.2">
      <c r="A1226" s="240"/>
      <c r="B1226" s="46" t="s">
        <v>736</v>
      </c>
      <c r="C1226" s="240"/>
      <c r="D1226" s="28">
        <f>D1224/(D1225*100)</f>
        <v>0.29268189383425425</v>
      </c>
      <c r="E1226" s="28">
        <f t="shared" ref="E1226:S1226" si="1196">E1224/(E1225*100)</f>
        <v>1.9313663455528209</v>
      </c>
      <c r="F1226" s="28">
        <f t="shared" si="1196"/>
        <v>1.6011933419586089</v>
      </c>
      <c r="G1226" s="28">
        <f t="shared" si="1196"/>
        <v>0.68561468585874197</v>
      </c>
      <c r="H1226" s="28">
        <f t="shared" si="1196"/>
        <v>0.89194871418256594</v>
      </c>
      <c r="I1226" s="28">
        <f t="shared" si="1196"/>
        <v>0.41077297870466084</v>
      </c>
      <c r="J1226" s="28">
        <f t="shared" si="1196"/>
        <v>0.73488663671330667</v>
      </c>
      <c r="K1226" s="28">
        <f t="shared" si="1196"/>
        <v>-1.4234314956724263</v>
      </c>
      <c r="L1226" s="28">
        <f t="shared" si="1196"/>
        <v>0.61243822151322924</v>
      </c>
      <c r="M1226" s="28">
        <f t="shared" si="1196"/>
        <v>1.5326759119650284</v>
      </c>
      <c r="N1226" s="28">
        <f t="shared" si="1196"/>
        <v>-2.3583564550542429</v>
      </c>
      <c r="O1226" s="28">
        <f t="shared" si="1196"/>
        <v>6.4832197662089475E-2</v>
      </c>
      <c r="P1226" s="28">
        <f t="shared" si="1196"/>
        <v>2.9995586807519619</v>
      </c>
      <c r="Q1226" s="28">
        <f t="shared" si="1196"/>
        <v>6.914188204275888</v>
      </c>
      <c r="R1226" s="28">
        <f t="shared" si="1196"/>
        <v>73.791395084158779</v>
      </c>
      <c r="S1226" s="28">
        <f t="shared" si="1196"/>
        <v>-0.11635308997353068</v>
      </c>
      <c r="Y1226" s="413">
        <f>AVERAGE(D1226:S1226)</f>
        <v>5.5353382410269836</v>
      </c>
      <c r="Z1226" s="413">
        <f>MEDIAN(D1226:S1226)</f>
        <v>0.71025066128602432</v>
      </c>
      <c r="AA1226" s="413">
        <f>STDEV(D1226:S1226)</f>
        <v>18.312869499248109</v>
      </c>
      <c r="AB1226" s="413">
        <f>AA1226/Y1226</f>
        <v>3.3083560031645836</v>
      </c>
      <c r="AC1226" s="413">
        <f>MAX(D1226:S1226)</f>
        <v>73.791395084158779</v>
      </c>
      <c r="AD1226" s="413">
        <f>MIN(D1226:S1226)</f>
        <v>-2.3583564550542429</v>
      </c>
    </row>
    <row r="1227" spans="1:30" outlineLevel="1" x14ac:dyDescent="0.2">
      <c r="A1227" s="240"/>
      <c r="B1227" s="240"/>
      <c r="C1227" s="240"/>
      <c r="D1227" s="240"/>
      <c r="E1227" s="240"/>
      <c r="F1227" s="240"/>
      <c r="G1227" s="240"/>
      <c r="H1227" s="240"/>
      <c r="I1227" s="240"/>
      <c r="J1227" s="240"/>
      <c r="K1227" s="240"/>
      <c r="L1227" s="240"/>
      <c r="M1227" s="240"/>
      <c r="N1227" s="240"/>
      <c r="O1227" s="240"/>
      <c r="P1227" s="240"/>
      <c r="Q1227" s="240"/>
      <c r="R1227" s="240"/>
      <c r="S1227" s="240"/>
    </row>
    <row r="1228" spans="1:30" s="247" customFormat="1" outlineLevel="1" x14ac:dyDescent="0.2">
      <c r="A1228" s="247" t="s">
        <v>1692</v>
      </c>
      <c r="B1228" s="247" t="s">
        <v>1709</v>
      </c>
    </row>
    <row r="1229" spans="1:30" outlineLevel="1" x14ac:dyDescent="0.2">
      <c r="A1229" s="240"/>
      <c r="B1229" s="47" t="str">
        <f>B1214</f>
        <v>Year End Closing price</v>
      </c>
      <c r="C1229" s="37">
        <f>C1214</f>
        <v>16.74625</v>
      </c>
      <c r="D1229" s="37">
        <f t="shared" ref="D1229:S1229" si="1197">D1214</f>
        <v>13.525</v>
      </c>
      <c r="E1229" s="37">
        <f t="shared" si="1197"/>
        <v>32.494999999999997</v>
      </c>
      <c r="F1229" s="37">
        <f t="shared" si="1197"/>
        <v>47.14</v>
      </c>
      <c r="G1229" s="37">
        <f t="shared" si="1197"/>
        <v>86.64</v>
      </c>
      <c r="H1229" s="37">
        <f t="shared" si="1197"/>
        <v>105.4</v>
      </c>
      <c r="I1229" s="37">
        <f t="shared" si="1197"/>
        <v>123.14</v>
      </c>
      <c r="J1229" s="37">
        <f t="shared" si="1197"/>
        <v>111.235</v>
      </c>
      <c r="K1229" s="37">
        <f t="shared" si="1197"/>
        <v>178.96</v>
      </c>
      <c r="L1229" s="37">
        <f t="shared" si="1197"/>
        <v>220.9</v>
      </c>
      <c r="M1229" s="37">
        <f t="shared" si="1197"/>
        <v>284.75</v>
      </c>
      <c r="N1229" s="37">
        <f t="shared" si="1197"/>
        <v>409.17500000000001</v>
      </c>
      <c r="O1229" s="37">
        <f t="shared" si="1197"/>
        <v>573.35</v>
      </c>
      <c r="P1229" s="37">
        <f t="shared" si="1197"/>
        <v>1022.25</v>
      </c>
      <c r="Q1229" s="37">
        <f t="shared" si="1197"/>
        <v>819.45</v>
      </c>
      <c r="R1229" s="37">
        <f t="shared" si="1197"/>
        <v>687.7</v>
      </c>
      <c r="S1229" s="37">
        <f t="shared" si="1197"/>
        <v>495.4</v>
      </c>
    </row>
    <row r="1230" spans="1:30" outlineLevel="1" x14ac:dyDescent="0.2">
      <c r="A1230" s="240"/>
      <c r="B1230" s="46" t="str">
        <f t="shared" ref="B1230:S1230" si="1198">B1025</f>
        <v>Adjusted Book Value</v>
      </c>
      <c r="C1230" s="37">
        <f t="shared" si="1198"/>
        <v>2.86305323925593</v>
      </c>
      <c r="D1230" s="37">
        <f t="shared" si="1198"/>
        <v>3.6571367153912302</v>
      </c>
      <c r="E1230" s="37">
        <f t="shared" si="1198"/>
        <v>4.5499676584734798</v>
      </c>
      <c r="F1230" s="37">
        <f t="shared" si="1198"/>
        <v>5.9511000000000003</v>
      </c>
      <c r="G1230" s="37">
        <f t="shared" si="1198"/>
        <v>7.8795000000000002</v>
      </c>
      <c r="H1230" s="37">
        <f t="shared" si="1198"/>
        <v>12.658300000000001</v>
      </c>
      <c r="I1230" s="37">
        <f t="shared" si="1198"/>
        <v>20.314900000000002</v>
      </c>
      <c r="J1230" s="37">
        <f t="shared" si="1198"/>
        <v>24.871700000000001</v>
      </c>
      <c r="K1230" s="37">
        <f t="shared" si="1198"/>
        <v>27.607099999999999</v>
      </c>
      <c r="L1230" s="37">
        <f t="shared" si="1198"/>
        <v>32.253500000000003</v>
      </c>
      <c r="M1230" s="37">
        <f t="shared" si="1198"/>
        <v>38.035800000000002</v>
      </c>
      <c r="N1230" s="37">
        <f t="shared" si="1198"/>
        <v>37.604999999999997</v>
      </c>
      <c r="O1230" s="37">
        <f t="shared" si="1198"/>
        <v>35.765599999999999</v>
      </c>
      <c r="P1230" s="37">
        <f t="shared" si="1198"/>
        <v>109.74160000000001</v>
      </c>
      <c r="Q1230" s="37">
        <f t="shared" si="1198"/>
        <v>90.938000000000002</v>
      </c>
      <c r="R1230" s="37">
        <f t="shared" si="1198"/>
        <v>87.566498562080596</v>
      </c>
      <c r="S1230" s="37">
        <f t="shared" si="1198"/>
        <v>82.3994</v>
      </c>
    </row>
    <row r="1231" spans="1:30" outlineLevel="1" x14ac:dyDescent="0.2">
      <c r="A1231" s="240"/>
      <c r="B1231" s="46" t="s">
        <v>736</v>
      </c>
      <c r="C1231" s="36">
        <f t="shared" ref="C1231" si="1199">C1229/C1230</f>
        <v>5.8490878794667926</v>
      </c>
      <c r="D1231" s="36">
        <f t="shared" ref="D1231" si="1200">D1229/D1230</f>
        <v>3.6982483982836647</v>
      </c>
      <c r="E1231" s="36">
        <f t="shared" ref="E1231" si="1201">E1229/E1230</f>
        <v>7.1418090059352446</v>
      </c>
      <c r="F1231" s="36">
        <f t="shared" ref="F1231" si="1202">F1229/F1230</f>
        <v>7.9212246475441512</v>
      </c>
      <c r="G1231" s="36">
        <f t="shared" ref="G1231" si="1203">G1229/G1230</f>
        <v>10.995621549590711</v>
      </c>
      <c r="H1231" s="36">
        <f t="shared" ref="H1231" si="1204">H1229/H1230</f>
        <v>8.3265525386505299</v>
      </c>
      <c r="I1231" s="36">
        <f t="shared" ref="I1231" si="1205">I1229/I1230</f>
        <v>6.0615607263634077</v>
      </c>
      <c r="J1231" s="36">
        <f t="shared" ref="J1231" si="1206">J1229/J1230</f>
        <v>4.4723521110338256</v>
      </c>
      <c r="K1231" s="36">
        <f t="shared" ref="K1231" si="1207">K1229/K1230</f>
        <v>6.4823903995711252</v>
      </c>
      <c r="L1231" s="36">
        <f t="shared" ref="L1231" si="1208">L1229/L1230</f>
        <v>6.8488691149797694</v>
      </c>
      <c r="M1231" s="36">
        <f t="shared" ref="M1231" si="1209">M1229/M1230</f>
        <v>7.4863681058371316</v>
      </c>
      <c r="N1231" s="36">
        <f t="shared" ref="N1231" si="1210">N1229/N1230</f>
        <v>10.880866905996545</v>
      </c>
      <c r="O1231" s="36">
        <f t="shared" ref="O1231" si="1211">O1229/O1230</f>
        <v>16.030766993983047</v>
      </c>
      <c r="P1231" s="36">
        <f t="shared" ref="P1231" si="1212">P1229/P1230</f>
        <v>9.3150637497539677</v>
      </c>
      <c r="Q1231" s="36">
        <f t="shared" ref="Q1231" si="1213">Q1229/Q1230</f>
        <v>9.0110844751369061</v>
      </c>
      <c r="R1231" s="36">
        <f t="shared" ref="R1231" si="1214">R1229/R1230</f>
        <v>7.8534600708335116</v>
      </c>
      <c r="S1231" s="36">
        <f>S1229/S1230</f>
        <v>6.0121797003376232</v>
      </c>
      <c r="Y1231" s="413">
        <f>AVERAGE(D1231:S1231)</f>
        <v>8.0336511558644474</v>
      </c>
      <c r="Z1231" s="413">
        <f>MEDIAN(D1231:S1231)</f>
        <v>7.6699140883353216</v>
      </c>
      <c r="AA1231" s="413">
        <f>STDEV(D1231:S1231)</f>
        <v>2.9202869357443042</v>
      </c>
      <c r="AB1231" s="413">
        <f>AA1231/Y1231</f>
        <v>0.36350681391144768</v>
      </c>
      <c r="AC1231" s="413">
        <f>MAX(D1231:S1231)</f>
        <v>16.030766993983047</v>
      </c>
      <c r="AD1231" s="413">
        <f>MIN(D1231:S1231)</f>
        <v>3.6982483982836647</v>
      </c>
    </row>
    <row r="1232" spans="1:30" outlineLevel="1" x14ac:dyDescent="0.2">
      <c r="A1232" s="240"/>
      <c r="B1232" s="240"/>
      <c r="C1232" s="240"/>
      <c r="D1232" s="240"/>
      <c r="E1232" s="240"/>
      <c r="F1232" s="240"/>
      <c r="G1232" s="240"/>
      <c r="H1232" s="240"/>
      <c r="I1232" s="240"/>
      <c r="J1232" s="240"/>
      <c r="K1232" s="240"/>
      <c r="L1232" s="240"/>
      <c r="M1232" s="240"/>
      <c r="N1232" s="240"/>
      <c r="O1232" s="240"/>
      <c r="P1232" s="240"/>
      <c r="Q1232" s="240"/>
      <c r="R1232" s="240"/>
      <c r="S1232" s="240"/>
    </row>
    <row r="1233" spans="1:30" s="247" customFormat="1" outlineLevel="1" x14ac:dyDescent="0.2">
      <c r="A1233" s="247" t="s">
        <v>1693</v>
      </c>
    </row>
    <row r="1234" spans="1:30" outlineLevel="1" x14ac:dyDescent="0.2">
      <c r="A1234" s="240"/>
      <c r="B1234" s="47" t="str">
        <f>B1229</f>
        <v>Year End Closing price</v>
      </c>
      <c r="C1234" s="240"/>
      <c r="D1234" s="37">
        <f t="shared" ref="D1234:S1234" si="1215">D1229</f>
        <v>13.525</v>
      </c>
      <c r="E1234" s="37">
        <f t="shared" si="1215"/>
        <v>32.494999999999997</v>
      </c>
      <c r="F1234" s="37">
        <f t="shared" si="1215"/>
        <v>47.14</v>
      </c>
      <c r="G1234" s="37">
        <f t="shared" si="1215"/>
        <v>86.64</v>
      </c>
      <c r="H1234" s="37">
        <f t="shared" si="1215"/>
        <v>105.4</v>
      </c>
      <c r="I1234" s="37">
        <f t="shared" si="1215"/>
        <v>123.14</v>
      </c>
      <c r="J1234" s="37">
        <f t="shared" si="1215"/>
        <v>111.235</v>
      </c>
      <c r="K1234" s="37">
        <f t="shared" si="1215"/>
        <v>178.96</v>
      </c>
      <c r="L1234" s="37">
        <f t="shared" si="1215"/>
        <v>220.9</v>
      </c>
      <c r="M1234" s="37">
        <f t="shared" si="1215"/>
        <v>284.75</v>
      </c>
      <c r="N1234" s="37">
        <f t="shared" si="1215"/>
        <v>409.17500000000001</v>
      </c>
      <c r="O1234" s="37">
        <f t="shared" si="1215"/>
        <v>573.35</v>
      </c>
      <c r="P1234" s="37">
        <f t="shared" si="1215"/>
        <v>1022.25</v>
      </c>
      <c r="Q1234" s="37">
        <f t="shared" si="1215"/>
        <v>819.45</v>
      </c>
      <c r="R1234" s="37">
        <f t="shared" si="1215"/>
        <v>687.7</v>
      </c>
      <c r="S1234" s="37">
        <f t="shared" si="1215"/>
        <v>495.4</v>
      </c>
    </row>
    <row r="1235" spans="1:30" outlineLevel="1" x14ac:dyDescent="0.2">
      <c r="A1235" s="240"/>
      <c r="B1235" s="46" t="str">
        <f>B1066</f>
        <v>FCFE per share</v>
      </c>
      <c r="C1235" s="240"/>
      <c r="D1235" s="37">
        <f t="shared" ref="D1235:S1235" si="1216">D1066</f>
        <v>9.9356810543424476</v>
      </c>
      <c r="E1235" s="37">
        <f t="shared" si="1216"/>
        <v>55.182605640594858</v>
      </c>
      <c r="F1235" s="37">
        <f t="shared" si="1216"/>
        <v>87.807023522592331</v>
      </c>
      <c r="G1235" s="37">
        <f t="shared" si="1216"/>
        <v>10.894212922917383</v>
      </c>
      <c r="H1235" s="37">
        <f t="shared" si="1216"/>
        <v>17.581503243087507</v>
      </c>
      <c r="I1235" s="37">
        <f t="shared" si="1216"/>
        <v>30.288283653996274</v>
      </c>
      <c r="J1235" s="37">
        <f t="shared" si="1216"/>
        <v>52.835026465867685</v>
      </c>
      <c r="K1235" s="37">
        <f t="shared" si="1216"/>
        <v>32.200734899827417</v>
      </c>
      <c r="L1235" s="37">
        <f t="shared" si="1216"/>
        <v>10.848392969535666</v>
      </c>
      <c r="M1235" s="37">
        <f t="shared" si="1216"/>
        <v>10.507232138860511</v>
      </c>
      <c r="N1235" s="37">
        <f t="shared" si="1216"/>
        <v>-1.0789102635532117</v>
      </c>
      <c r="O1235" s="37">
        <f t="shared" si="1216"/>
        <v>-1.8541265524465445</v>
      </c>
      <c r="P1235" s="37">
        <f t="shared" si="1216"/>
        <v>-15.261708572355341</v>
      </c>
      <c r="Q1235" s="37">
        <f t="shared" si="1216"/>
        <v>-13.371699311743923</v>
      </c>
      <c r="R1235" s="37">
        <f t="shared" si="1216"/>
        <v>-10.495065747989551</v>
      </c>
      <c r="S1235" s="37">
        <f t="shared" si="1216"/>
        <v>-5.1750010600906204</v>
      </c>
    </row>
    <row r="1236" spans="1:30" outlineLevel="1" x14ac:dyDescent="0.2">
      <c r="A1236" s="240"/>
      <c r="B1236" s="46" t="s">
        <v>736</v>
      </c>
      <c r="C1236" s="36"/>
      <c r="D1236" s="36">
        <f t="shared" ref="D1236" si="1217">D1234/D1235</f>
        <v>1.3612554515413737</v>
      </c>
      <c r="E1236" s="36">
        <f t="shared" ref="E1236" si="1218">E1234/E1235</f>
        <v>0.58886309594803155</v>
      </c>
      <c r="F1236" s="36">
        <f t="shared" ref="F1236" si="1219">F1234/F1235</f>
        <v>0.53685910430469264</v>
      </c>
      <c r="G1236" s="36">
        <f t="shared" ref="G1236" si="1220">G1234/G1235</f>
        <v>7.9528462141346239</v>
      </c>
      <c r="H1236" s="36">
        <f t="shared" ref="H1236" si="1221">H1234/H1235</f>
        <v>5.9949367549922083</v>
      </c>
      <c r="I1236" s="36">
        <f t="shared" ref="I1236" si="1222">I1234/I1235</f>
        <v>4.0655984804788616</v>
      </c>
      <c r="J1236" s="36">
        <f t="shared" ref="J1236" si="1223">J1234/J1235</f>
        <v>2.1053268530462397</v>
      </c>
      <c r="K1236" s="36">
        <f t="shared" ref="K1236" si="1224">K1234/K1235</f>
        <v>5.5576371333363319</v>
      </c>
      <c r="L1236" s="36">
        <f t="shared" ref="L1236" si="1225">L1234/L1235</f>
        <v>20.362462958368937</v>
      </c>
      <c r="M1236" s="36">
        <f t="shared" ref="M1236" si="1226">M1234/M1235</f>
        <v>27.100381550233895</v>
      </c>
      <c r="N1236" s="36">
        <f t="shared" ref="N1236" si="1227">N1234/N1235</f>
        <v>-379.24840815996146</v>
      </c>
      <c r="O1236" s="36">
        <f t="shared" ref="O1236" si="1228">O1234/O1235</f>
        <v>-309.2291619703397</v>
      </c>
      <c r="P1236" s="36">
        <f t="shared" ref="P1236" si="1229">P1234/P1235</f>
        <v>-66.981360255540253</v>
      </c>
      <c r="Q1236" s="36">
        <f t="shared" ref="Q1236" si="1230">Q1234/Q1235</f>
        <v>-61.282413019884771</v>
      </c>
      <c r="R1236" s="36">
        <f t="shared" ref="R1236" si="1231">R1234/R1235</f>
        <v>-65.526030661764722</v>
      </c>
      <c r="S1236" s="36">
        <f>S1234/S1235</f>
        <v>-95.729448989006571</v>
      </c>
      <c r="Y1236" s="413">
        <f>AVERAGE(D1236:S1236)</f>
        <v>-56.398165966257011</v>
      </c>
      <c r="Z1236" s="413">
        <f>MEDIAN(D1236:S1236)</f>
        <v>0.97505927374470258</v>
      </c>
      <c r="AA1236" s="413">
        <f>STDEV(D1236:S1236)</f>
        <v>118.7609332522804</v>
      </c>
      <c r="AB1236" s="413">
        <f>AA1236/Y1236</f>
        <v>-2.1057587816478818</v>
      </c>
      <c r="AC1236" s="413">
        <f>MAX(D1236:S1236)</f>
        <v>27.100381550233895</v>
      </c>
      <c r="AD1236" s="413">
        <f>MIN(D1236:S1236)</f>
        <v>-379.24840815996146</v>
      </c>
    </row>
    <row r="1237" spans="1:30" outlineLevel="1" x14ac:dyDescent="0.2">
      <c r="A1237" s="240"/>
      <c r="B1237" s="240"/>
      <c r="C1237" s="240"/>
      <c r="D1237" s="240"/>
      <c r="E1237" s="240"/>
      <c r="F1237" s="240"/>
      <c r="G1237" s="240"/>
      <c r="H1237" s="240"/>
      <c r="I1237" s="240"/>
      <c r="J1237" s="240"/>
      <c r="K1237" s="240"/>
      <c r="L1237" s="240"/>
      <c r="M1237" s="240"/>
      <c r="N1237" s="240"/>
      <c r="O1237" s="240"/>
      <c r="P1237" s="240"/>
      <c r="Q1237" s="240"/>
      <c r="R1237" s="240"/>
      <c r="S1237" s="240"/>
    </row>
    <row r="1238" spans="1:30" s="247" customFormat="1" outlineLevel="1" x14ac:dyDescent="0.2">
      <c r="A1238" s="247" t="s">
        <v>1694</v>
      </c>
    </row>
    <row r="1239" spans="1:30" outlineLevel="1" x14ac:dyDescent="0.2">
      <c r="A1239" s="240"/>
      <c r="B1239" s="47" t="s">
        <v>1695</v>
      </c>
      <c r="C1239" s="41">
        <f t="shared" ref="C1239:S1239" si="1232">C1036</f>
        <v>5.0005839715741072</v>
      </c>
      <c r="D1239" s="41">
        <f t="shared" si="1232"/>
        <v>4.9995444310222901</v>
      </c>
      <c r="E1239" s="41">
        <f t="shared" si="1232"/>
        <v>6.4998716305000759</v>
      </c>
      <c r="F1239" s="41">
        <f t="shared" si="1232"/>
        <v>3.750174733238433</v>
      </c>
      <c r="G1239" s="41">
        <f t="shared" si="1232"/>
        <v>5.5079469309797773</v>
      </c>
      <c r="H1239" s="41">
        <f t="shared" si="1232"/>
        <v>6.7222634374431891</v>
      </c>
      <c r="I1239" s="41">
        <f t="shared" si="1232"/>
        <v>10.499893270156489</v>
      </c>
      <c r="J1239" s="41">
        <f t="shared" si="1232"/>
        <v>13.750239593543325</v>
      </c>
      <c r="K1239" s="41">
        <f t="shared" si="1232"/>
        <v>13.750239593543325</v>
      </c>
      <c r="L1239" s="41">
        <f t="shared" si="1232"/>
        <v>3.4999644233854963</v>
      </c>
      <c r="M1239" s="41">
        <f t="shared" si="1232"/>
        <v>4.2499774921242235</v>
      </c>
      <c r="N1239" s="41">
        <f t="shared" si="1232"/>
        <v>4.9999905608629494</v>
      </c>
      <c r="O1239" s="41">
        <f t="shared" si="1232"/>
        <v>1.499977855446506</v>
      </c>
      <c r="P1239" s="41">
        <f t="shared" si="1232"/>
        <v>3.485721224255979</v>
      </c>
      <c r="Q1239" s="41">
        <f t="shared" si="1232"/>
        <v>0</v>
      </c>
      <c r="R1239" s="41">
        <f t="shared" si="1232"/>
        <v>0</v>
      </c>
      <c r="S1239" s="41">
        <f t="shared" si="1232"/>
        <v>0</v>
      </c>
    </row>
    <row r="1240" spans="1:30" outlineLevel="1" x14ac:dyDescent="0.2">
      <c r="A1240" s="240"/>
      <c r="B1240" s="46" t="s">
        <v>1015</v>
      </c>
      <c r="C1240" s="41">
        <f>C1214</f>
        <v>16.74625</v>
      </c>
      <c r="D1240" s="41">
        <f t="shared" ref="D1240:S1240" si="1233">D1214</f>
        <v>13.525</v>
      </c>
      <c r="E1240" s="41">
        <f t="shared" si="1233"/>
        <v>32.494999999999997</v>
      </c>
      <c r="F1240" s="41">
        <f t="shared" si="1233"/>
        <v>47.14</v>
      </c>
      <c r="G1240" s="41">
        <f t="shared" si="1233"/>
        <v>86.64</v>
      </c>
      <c r="H1240" s="41">
        <f t="shared" si="1233"/>
        <v>105.4</v>
      </c>
      <c r="I1240" s="41">
        <f t="shared" si="1233"/>
        <v>123.14</v>
      </c>
      <c r="J1240" s="41">
        <f t="shared" si="1233"/>
        <v>111.235</v>
      </c>
      <c r="K1240" s="41">
        <f t="shared" si="1233"/>
        <v>178.96</v>
      </c>
      <c r="L1240" s="41">
        <f t="shared" si="1233"/>
        <v>220.9</v>
      </c>
      <c r="M1240" s="41">
        <f t="shared" si="1233"/>
        <v>284.75</v>
      </c>
      <c r="N1240" s="41">
        <f t="shared" si="1233"/>
        <v>409.17500000000001</v>
      </c>
      <c r="O1240" s="41">
        <f t="shared" si="1233"/>
        <v>573.35</v>
      </c>
      <c r="P1240" s="41">
        <f t="shared" si="1233"/>
        <v>1022.25</v>
      </c>
      <c r="Q1240" s="41">
        <f t="shared" si="1233"/>
        <v>819.45</v>
      </c>
      <c r="R1240" s="41">
        <f t="shared" si="1233"/>
        <v>687.7</v>
      </c>
      <c r="S1240" s="41">
        <f t="shared" si="1233"/>
        <v>495.4</v>
      </c>
    </row>
    <row r="1241" spans="1:30" outlineLevel="1" x14ac:dyDescent="0.2">
      <c r="A1241" s="240"/>
      <c r="B1241" s="46" t="s">
        <v>736</v>
      </c>
      <c r="C1241" s="34">
        <f>C1239/C1240</f>
        <v>0.29860917946251292</v>
      </c>
      <c r="D1241" s="34">
        <f t="shared" ref="D1241:S1241" si="1234">D1239/D1240</f>
        <v>0.36965208362456858</v>
      </c>
      <c r="E1241" s="34">
        <f t="shared" si="1234"/>
        <v>0.20002682352669876</v>
      </c>
      <c r="F1241" s="34">
        <f t="shared" si="1234"/>
        <v>7.9553982461570485E-2</v>
      </c>
      <c r="G1241" s="34">
        <f t="shared" si="1234"/>
        <v>6.3572794678898634E-2</v>
      </c>
      <c r="H1241" s="34">
        <f t="shared" si="1234"/>
        <v>6.3778590488075798E-2</v>
      </c>
      <c r="I1241" s="34">
        <f t="shared" si="1234"/>
        <v>8.5267933004356741E-2</v>
      </c>
      <c r="J1241" s="34">
        <f t="shared" si="1234"/>
        <v>0.12361432636798962</v>
      </c>
      <c r="K1241" s="34">
        <f t="shared" si="1234"/>
        <v>7.6834150612110672E-2</v>
      </c>
      <c r="L1241" s="34">
        <f t="shared" si="1234"/>
        <v>1.5844112373859194E-2</v>
      </c>
      <c r="M1241" s="34">
        <f t="shared" si="1234"/>
        <v>1.4925294089988493E-2</v>
      </c>
      <c r="N1241" s="34">
        <f t="shared" si="1234"/>
        <v>1.2219687324159465E-2</v>
      </c>
      <c r="O1241" s="34">
        <f t="shared" si="1234"/>
        <v>2.6161643942557004E-3</v>
      </c>
      <c r="P1241" s="34">
        <f t="shared" si="1234"/>
        <v>3.4098520168803904E-3</v>
      </c>
      <c r="Q1241" s="34">
        <f t="shared" si="1234"/>
        <v>0</v>
      </c>
      <c r="R1241" s="34">
        <f t="shared" si="1234"/>
        <v>0</v>
      </c>
      <c r="S1241" s="34">
        <f t="shared" si="1234"/>
        <v>0</v>
      </c>
      <c r="Y1241" s="43">
        <f>AVERAGE(D1241:S1241)</f>
        <v>6.9457237185213294E-2</v>
      </c>
      <c r="Z1241" s="43">
        <f>MEDIAN(D1241:S1241)</f>
        <v>3.9708453526378917E-2</v>
      </c>
      <c r="AA1241" s="43">
        <f>STDEV(D1241:S1241)</f>
        <v>9.7638351242900587E-2</v>
      </c>
      <c r="AB1241" s="413">
        <f>AA1241/Y1241</f>
        <v>1.4057333000813161</v>
      </c>
      <c r="AC1241" s="43">
        <f>MAX(D1241:S1241)</f>
        <v>0.36965208362456858</v>
      </c>
      <c r="AD1241" s="43">
        <f>MIN(D1241:S1241)</f>
        <v>0</v>
      </c>
    </row>
    <row r="1242" spans="1:30" outlineLevel="1" x14ac:dyDescent="0.2">
      <c r="A1242" s="240"/>
      <c r="B1242" s="240"/>
      <c r="C1242" s="240"/>
      <c r="D1242" s="240"/>
      <c r="E1242" s="240"/>
      <c r="F1242" s="240"/>
      <c r="G1242" s="240"/>
      <c r="H1242" s="240"/>
      <c r="I1242" s="240"/>
      <c r="J1242" s="240"/>
      <c r="K1242" s="240"/>
      <c r="L1242" s="240"/>
      <c r="M1242" s="240"/>
      <c r="N1242" s="240"/>
      <c r="O1242" s="240"/>
      <c r="P1242" s="240"/>
      <c r="Q1242" s="240"/>
      <c r="R1242" s="240"/>
      <c r="S1242" s="240"/>
    </row>
    <row r="1243" spans="1:30" s="247" customFormat="1" outlineLevel="1" x14ac:dyDescent="0.2">
      <c r="A1243" s="247" t="s">
        <v>1696</v>
      </c>
    </row>
    <row r="1244" spans="1:30" outlineLevel="1" x14ac:dyDescent="0.2">
      <c r="A1244" s="240"/>
      <c r="B1244" s="46" t="s">
        <v>1697</v>
      </c>
      <c r="C1244" s="41">
        <f>C1245+C1246</f>
        <v>3108.1118657299999</v>
      </c>
      <c r="D1244" s="41">
        <f t="shared" ref="D1244:S1244" si="1235">D1245+D1246</f>
        <v>2366.0413298999997</v>
      </c>
      <c r="E1244" s="41">
        <f t="shared" si="1235"/>
        <v>5855.60151322</v>
      </c>
      <c r="F1244" s="41">
        <f t="shared" si="1235"/>
        <v>8801.0453218400016</v>
      </c>
      <c r="G1244" s="41">
        <f t="shared" si="1235"/>
        <v>15982.849029679999</v>
      </c>
      <c r="H1244" s="41">
        <f t="shared" si="1235"/>
        <v>19541.552012</v>
      </c>
      <c r="I1244" s="41">
        <f t="shared" si="1235"/>
        <v>23432.40238774</v>
      </c>
      <c r="J1244" s="41">
        <f t="shared" si="1235"/>
        <v>20047.061752884998</v>
      </c>
      <c r="K1244" s="41">
        <f t="shared" si="1235"/>
        <v>33678.969333360001</v>
      </c>
      <c r="L1244" s="41">
        <f t="shared" si="1235"/>
        <v>41688.480771900002</v>
      </c>
      <c r="M1244" s="41">
        <f t="shared" si="1235"/>
        <v>55349.012337250002</v>
      </c>
      <c r="N1244" s="41">
        <f t="shared" si="1235"/>
        <v>80041.319287424994</v>
      </c>
      <c r="O1244" s="41">
        <f t="shared" si="1235"/>
        <v>114001.98277985</v>
      </c>
      <c r="P1244" s="41">
        <f t="shared" si="1235"/>
        <v>192491.26069975001</v>
      </c>
      <c r="Q1244" s="41">
        <f t="shared" si="1235"/>
        <v>180755.87685055501</v>
      </c>
      <c r="R1244" s="41">
        <f t="shared" si="1235"/>
        <v>151788.63451737</v>
      </c>
      <c r="S1244" s="41">
        <f t="shared" si="1235"/>
        <v>107235.95033719999</v>
      </c>
    </row>
    <row r="1245" spans="1:30" outlineLevel="1" x14ac:dyDescent="0.2">
      <c r="A1245" s="240"/>
      <c r="B1245" s="46" t="s">
        <v>1700</v>
      </c>
      <c r="C1245" s="37">
        <v>3131.95186573</v>
      </c>
      <c r="D1245" s="37">
        <v>2516.9613298999998</v>
      </c>
      <c r="E1245" s="37">
        <v>6028.1915132200002</v>
      </c>
      <c r="F1245" s="37">
        <v>8745.0053218400008</v>
      </c>
      <c r="G1245" s="37">
        <v>16091.78902968</v>
      </c>
      <c r="H1245" s="37">
        <v>20293.482012</v>
      </c>
      <c r="I1245" s="37">
        <v>25504.312387739999</v>
      </c>
      <c r="J1245" s="37">
        <v>23038.591752885</v>
      </c>
      <c r="K1245" s="37">
        <v>37065.549333360002</v>
      </c>
      <c r="L1245" s="37">
        <v>45752.010771900001</v>
      </c>
      <c r="M1245" s="37">
        <v>58976.392337249999</v>
      </c>
      <c r="N1245" s="37">
        <v>84746.849287424993</v>
      </c>
      <c r="O1245" s="37">
        <v>118750.18277985</v>
      </c>
      <c r="P1245" s="37">
        <v>211724.73069975001</v>
      </c>
      <c r="Q1245" s="37">
        <v>197219.366850555</v>
      </c>
      <c r="R1245" s="37">
        <v>164999.25451736999</v>
      </c>
      <c r="S1245" s="37">
        <v>118862.47033719999</v>
      </c>
    </row>
    <row r="1246" spans="1:30" outlineLevel="1" x14ac:dyDescent="0.2">
      <c r="A1246" s="240"/>
      <c r="B1246" s="46" t="str">
        <f t="shared" ref="B1246:S1246" si="1236">B686</f>
        <v>Net Debt</v>
      </c>
      <c r="C1246" s="41">
        <f t="shared" si="1236"/>
        <v>-23.840000000000003</v>
      </c>
      <c r="D1246" s="41">
        <f t="shared" si="1236"/>
        <v>-150.92000000000002</v>
      </c>
      <c r="E1246" s="41">
        <f t="shared" si="1236"/>
        <v>-172.58999999999992</v>
      </c>
      <c r="F1246" s="41">
        <f t="shared" si="1236"/>
        <v>56.040000000000191</v>
      </c>
      <c r="G1246" s="41">
        <f t="shared" si="1236"/>
        <v>-108.93999999999983</v>
      </c>
      <c r="H1246" s="41">
        <f t="shared" si="1236"/>
        <v>-751.93000000000006</v>
      </c>
      <c r="I1246" s="41">
        <f t="shared" si="1236"/>
        <v>-2071.91</v>
      </c>
      <c r="J1246" s="41">
        <f t="shared" si="1236"/>
        <v>-2991.5300000000007</v>
      </c>
      <c r="K1246" s="41">
        <f t="shared" si="1236"/>
        <v>-3386.5800000000008</v>
      </c>
      <c r="L1246" s="41">
        <f t="shared" si="1236"/>
        <v>-4063.5299999999993</v>
      </c>
      <c r="M1246" s="41">
        <f t="shared" si="1236"/>
        <v>-3627.3799999999997</v>
      </c>
      <c r="N1246" s="41">
        <f t="shared" si="1236"/>
        <v>-4705.53</v>
      </c>
      <c r="O1246" s="41">
        <f t="shared" si="1236"/>
        <v>-4748.1999999999989</v>
      </c>
      <c r="P1246" s="41">
        <f t="shared" si="1236"/>
        <v>-19233.469999999998</v>
      </c>
      <c r="Q1246" s="41">
        <f t="shared" si="1236"/>
        <v>-16463.490000000002</v>
      </c>
      <c r="R1246" s="41">
        <f t="shared" si="1236"/>
        <v>-13210.619999999999</v>
      </c>
      <c r="S1246" s="41">
        <f t="shared" si="1236"/>
        <v>-11626.519999999999</v>
      </c>
    </row>
    <row r="1247" spans="1:30" outlineLevel="1" x14ac:dyDescent="0.2">
      <c r="A1247" s="240"/>
      <c r="B1247" s="70" t="str">
        <f>B$30</f>
        <v>Net Sales</v>
      </c>
      <c r="C1247" s="53">
        <f t="shared" ref="C1247:S1247" si="1237">C$30</f>
        <v>696.43</v>
      </c>
      <c r="D1247" s="53">
        <f t="shared" si="1237"/>
        <v>724.41</v>
      </c>
      <c r="E1247" s="53">
        <f t="shared" si="1237"/>
        <v>939.93</v>
      </c>
      <c r="F1247" s="53">
        <f t="shared" si="1237"/>
        <v>1203.47</v>
      </c>
      <c r="G1247" s="53">
        <f t="shared" si="1237"/>
        <v>1680.3400000000001</v>
      </c>
      <c r="H1247" s="53">
        <f t="shared" si="1237"/>
        <v>2245.89</v>
      </c>
      <c r="I1247" s="53">
        <f t="shared" si="1237"/>
        <v>3149.05</v>
      </c>
      <c r="J1247" s="53">
        <f t="shared" si="1237"/>
        <v>3861.55</v>
      </c>
      <c r="K1247" s="53">
        <f t="shared" si="1237"/>
        <v>2485.5100000000002</v>
      </c>
      <c r="L1247" s="53">
        <f t="shared" si="1237"/>
        <v>3107.57</v>
      </c>
      <c r="M1247" s="53">
        <f t="shared" si="1237"/>
        <v>4015.56</v>
      </c>
      <c r="N1247" s="53">
        <f t="shared" si="1237"/>
        <v>2432.14</v>
      </c>
      <c r="O1247" s="53">
        <f t="shared" si="1237"/>
        <v>2828.79</v>
      </c>
      <c r="P1247" s="53">
        <f t="shared" si="1237"/>
        <v>8028.44</v>
      </c>
      <c r="Q1247" s="53">
        <f t="shared" si="1237"/>
        <v>7733.26</v>
      </c>
      <c r="R1247" s="53">
        <f t="shared" si="1237"/>
        <v>7683.96</v>
      </c>
      <c r="S1247" s="53">
        <f t="shared" si="1237"/>
        <v>7923.84</v>
      </c>
    </row>
    <row r="1248" spans="1:30" outlineLevel="1" x14ac:dyDescent="0.2">
      <c r="A1248" s="240"/>
      <c r="B1248" s="46" t="s">
        <v>736</v>
      </c>
      <c r="C1248" s="36">
        <f>C1244/C1247</f>
        <v>4.4629207037749667</v>
      </c>
      <c r="D1248" s="36">
        <f t="shared" ref="D1248:S1248" si="1238">D1244/D1247</f>
        <v>3.2661632637594731</v>
      </c>
      <c r="E1248" s="36">
        <f t="shared" si="1238"/>
        <v>6.229827235240923</v>
      </c>
      <c r="F1248" s="36">
        <f t="shared" si="1238"/>
        <v>7.3130575102329107</v>
      </c>
      <c r="G1248" s="36">
        <f t="shared" si="1238"/>
        <v>9.5116756309318333</v>
      </c>
      <c r="H1248" s="36">
        <f t="shared" si="1238"/>
        <v>8.7010281055617149</v>
      </c>
      <c r="I1248" s="36">
        <f t="shared" si="1238"/>
        <v>7.4411020427557508</v>
      </c>
      <c r="J1248" s="36">
        <f t="shared" si="1238"/>
        <v>5.1914546627351701</v>
      </c>
      <c r="K1248" s="36">
        <f t="shared" si="1238"/>
        <v>13.550124253517385</v>
      </c>
      <c r="L1248" s="36">
        <f t="shared" si="1238"/>
        <v>13.415138121393886</v>
      </c>
      <c r="M1248" s="36">
        <f t="shared" si="1238"/>
        <v>13.783634745153853</v>
      </c>
      <c r="N1248" s="36">
        <f t="shared" si="1238"/>
        <v>32.90983220021257</v>
      </c>
      <c r="O1248" s="36">
        <f t="shared" si="1238"/>
        <v>40.300617147207817</v>
      </c>
      <c r="P1248" s="36">
        <f t="shared" si="1238"/>
        <v>23.976172294960168</v>
      </c>
      <c r="Q1248" s="36">
        <f t="shared" si="1238"/>
        <v>23.373826413511896</v>
      </c>
      <c r="R1248" s="36">
        <f t="shared" si="1238"/>
        <v>19.753959484090235</v>
      </c>
      <c r="S1248" s="36">
        <f t="shared" si="1238"/>
        <v>13.533331104262578</v>
      </c>
      <c r="Y1248" s="413">
        <f>AVERAGE(D1248:S1248)</f>
        <v>15.14068401347051</v>
      </c>
      <c r="Z1248" s="413">
        <f>MEDIAN(D1248:S1248)</f>
        <v>13.474234612828232</v>
      </c>
      <c r="AA1248" s="413">
        <f>STDEV(D1248:S1248)</f>
        <v>10.452863066085282</v>
      </c>
      <c r="AB1248" s="413">
        <f>AA1248/Y1248</f>
        <v>0.69038248581011774</v>
      </c>
      <c r="AC1248" s="413">
        <f>MAX(D1248:S1248)</f>
        <v>40.300617147207817</v>
      </c>
      <c r="AD1248" s="413">
        <f>MIN(D1248:S1248)</f>
        <v>3.2661632637594731</v>
      </c>
    </row>
    <row r="1249" spans="1:30" outlineLevel="1" x14ac:dyDescent="0.2">
      <c r="A1249" s="240"/>
      <c r="B1249" s="240"/>
      <c r="C1249" s="240"/>
      <c r="D1249" s="240"/>
      <c r="E1249" s="240"/>
      <c r="F1249" s="240"/>
      <c r="G1249" s="240"/>
      <c r="H1249" s="240"/>
      <c r="I1249" s="240"/>
      <c r="J1249" s="240"/>
      <c r="K1249" s="240"/>
      <c r="L1249" s="240"/>
      <c r="M1249" s="240"/>
      <c r="N1249" s="240"/>
      <c r="O1249" s="240"/>
      <c r="P1249" s="240"/>
      <c r="Q1249" s="240"/>
      <c r="R1249" s="240"/>
      <c r="S1249" s="240"/>
    </row>
    <row r="1250" spans="1:30" s="247" customFormat="1" outlineLevel="1" x14ac:dyDescent="0.2">
      <c r="A1250" s="247" t="s">
        <v>1698</v>
      </c>
    </row>
    <row r="1251" spans="1:30" outlineLevel="1" x14ac:dyDescent="0.2">
      <c r="A1251" s="240"/>
      <c r="B1251" s="47" t="str">
        <f>B$1244</f>
        <v>EV</v>
      </c>
      <c r="C1251" s="79">
        <f t="shared" ref="C1251:S1251" si="1239">C$1244</f>
        <v>3108.1118657299999</v>
      </c>
      <c r="D1251" s="79">
        <f t="shared" si="1239"/>
        <v>2366.0413298999997</v>
      </c>
      <c r="E1251" s="79">
        <f t="shared" si="1239"/>
        <v>5855.60151322</v>
      </c>
      <c r="F1251" s="79">
        <f t="shared" si="1239"/>
        <v>8801.0453218400016</v>
      </c>
      <c r="G1251" s="79">
        <f t="shared" si="1239"/>
        <v>15982.849029679999</v>
      </c>
      <c r="H1251" s="79">
        <f t="shared" si="1239"/>
        <v>19541.552012</v>
      </c>
      <c r="I1251" s="79">
        <f t="shared" si="1239"/>
        <v>23432.40238774</v>
      </c>
      <c r="J1251" s="79">
        <f t="shared" si="1239"/>
        <v>20047.061752884998</v>
      </c>
      <c r="K1251" s="79">
        <f t="shared" si="1239"/>
        <v>33678.969333360001</v>
      </c>
      <c r="L1251" s="79">
        <f t="shared" si="1239"/>
        <v>41688.480771900002</v>
      </c>
      <c r="M1251" s="79">
        <f t="shared" si="1239"/>
        <v>55349.012337250002</v>
      </c>
      <c r="N1251" s="79">
        <f t="shared" si="1239"/>
        <v>80041.319287424994</v>
      </c>
      <c r="O1251" s="79">
        <f t="shared" si="1239"/>
        <v>114001.98277985</v>
      </c>
      <c r="P1251" s="79">
        <f t="shared" si="1239"/>
        <v>192491.26069975001</v>
      </c>
      <c r="Q1251" s="79">
        <f t="shared" si="1239"/>
        <v>180755.87685055501</v>
      </c>
      <c r="R1251" s="79">
        <f t="shared" si="1239"/>
        <v>151788.63451737</v>
      </c>
      <c r="S1251" s="79">
        <f t="shared" si="1239"/>
        <v>107235.95033719999</v>
      </c>
    </row>
    <row r="1252" spans="1:30" outlineLevel="1" x14ac:dyDescent="0.2">
      <c r="A1252" s="240"/>
      <c r="B1252" s="46" t="str">
        <f t="shared" ref="B1252:S1252" si="1240">B406</f>
        <v>EBIT excl other income</v>
      </c>
      <c r="C1252" s="37">
        <f t="shared" si="1240"/>
        <v>181.45999999999998</v>
      </c>
      <c r="D1252" s="37">
        <f t="shared" si="1240"/>
        <v>244.27999999999997</v>
      </c>
      <c r="E1252" s="37">
        <f t="shared" si="1240"/>
        <v>274.18999999999988</v>
      </c>
      <c r="F1252" s="37">
        <f t="shared" si="1240"/>
        <v>280.14000000000004</v>
      </c>
      <c r="G1252" s="37">
        <f t="shared" si="1240"/>
        <v>362.07000000000016</v>
      </c>
      <c r="H1252" s="37">
        <f t="shared" si="1240"/>
        <v>479.69999999999982</v>
      </c>
      <c r="I1252" s="37">
        <f t="shared" si="1240"/>
        <v>924.58</v>
      </c>
      <c r="J1252" s="37">
        <f t="shared" si="1240"/>
        <v>1113.2900000000002</v>
      </c>
      <c r="K1252" s="37">
        <f t="shared" si="1240"/>
        <v>825.72000000000025</v>
      </c>
      <c r="L1252" s="37">
        <f t="shared" si="1240"/>
        <v>1239.5500000000002</v>
      </c>
      <c r="M1252" s="37">
        <f t="shared" si="1240"/>
        <v>1661.64</v>
      </c>
      <c r="N1252" s="37">
        <f t="shared" si="1240"/>
        <v>392.71999999999997</v>
      </c>
      <c r="O1252" s="37">
        <f t="shared" si="1240"/>
        <v>-152.53000000000014</v>
      </c>
      <c r="P1252" s="37">
        <f t="shared" si="1240"/>
        <v>-1325.5000000000005</v>
      </c>
      <c r="Q1252" s="37">
        <f t="shared" si="1240"/>
        <v>-882.92000000000007</v>
      </c>
      <c r="R1252" s="37">
        <f t="shared" si="1240"/>
        <v>-482.92999999999961</v>
      </c>
      <c r="S1252" s="37">
        <f t="shared" si="1240"/>
        <v>-430.80999999999995</v>
      </c>
    </row>
    <row r="1253" spans="1:30" outlineLevel="1" x14ac:dyDescent="0.2">
      <c r="A1253" s="240"/>
      <c r="B1253" s="46" t="s">
        <v>1698</v>
      </c>
      <c r="C1253" s="37">
        <f>C1251/C1252</f>
        <v>17.128358127025241</v>
      </c>
      <c r="D1253" s="37">
        <f t="shared" ref="D1253:S1253" si="1241">D1251/D1252</f>
        <v>9.6857758715408551</v>
      </c>
      <c r="E1253" s="37">
        <f t="shared" si="1241"/>
        <v>21.355999537619908</v>
      </c>
      <c r="F1253" s="37">
        <f t="shared" si="1241"/>
        <v>31.416596422645821</v>
      </c>
      <c r="G1253" s="37">
        <f t="shared" si="1241"/>
        <v>44.142980721076015</v>
      </c>
      <c r="H1253" s="37">
        <f t="shared" si="1241"/>
        <v>40.737027333750277</v>
      </c>
      <c r="I1253" s="37">
        <f t="shared" si="1241"/>
        <v>25.343834376408747</v>
      </c>
      <c r="J1253" s="37">
        <f t="shared" si="1241"/>
        <v>18.007043764773773</v>
      </c>
      <c r="K1253" s="37">
        <f t="shared" si="1241"/>
        <v>40.787396857724154</v>
      </c>
      <c r="L1253" s="37">
        <f t="shared" si="1241"/>
        <v>33.631947700294461</v>
      </c>
      <c r="M1253" s="37">
        <f t="shared" si="1241"/>
        <v>33.30986997018006</v>
      </c>
      <c r="N1253" s="37">
        <f t="shared" si="1241"/>
        <v>203.81268916129812</v>
      </c>
      <c r="O1253" s="37">
        <f t="shared" si="1241"/>
        <v>-747.40695456533069</v>
      </c>
      <c r="P1253" s="37">
        <f t="shared" si="1241"/>
        <v>-145.22162255733681</v>
      </c>
      <c r="Q1253" s="37">
        <f t="shared" si="1241"/>
        <v>-204.72509043917341</v>
      </c>
      <c r="R1253" s="37">
        <f t="shared" si="1241"/>
        <v>-314.30773511144497</v>
      </c>
      <c r="S1253" s="37">
        <f t="shared" si="1241"/>
        <v>-248.91704077714073</v>
      </c>
      <c r="Y1253" s="413">
        <f>AVERAGE(D1253:S1253)</f>
        <v>-72.396705108319651</v>
      </c>
      <c r="Z1253" s="413">
        <f>MEDIAN(D1253:S1253)</f>
        <v>23.349916957014329</v>
      </c>
      <c r="AA1253" s="413">
        <f>STDEV(D1253:S1253)</f>
        <v>223.61615975848659</v>
      </c>
      <c r="AB1253" s="413">
        <f>AA1253/Y1253</f>
        <v>-3.0887615592990456</v>
      </c>
      <c r="AC1253" s="413">
        <f>MAX(D1253:S1253)</f>
        <v>203.81268916129812</v>
      </c>
      <c r="AD1253" s="413">
        <f>MIN(D1253:S1253)</f>
        <v>-747.40695456533069</v>
      </c>
    </row>
    <row r="1254" spans="1:30" outlineLevel="1" x14ac:dyDescent="0.2">
      <c r="A1254" s="240"/>
      <c r="B1254" s="240"/>
      <c r="C1254" s="240"/>
      <c r="D1254" s="240"/>
      <c r="E1254" s="240"/>
      <c r="F1254" s="240"/>
      <c r="G1254" s="240"/>
      <c r="H1254" s="240"/>
      <c r="I1254" s="240"/>
      <c r="J1254" s="240"/>
      <c r="K1254" s="240"/>
      <c r="L1254" s="240"/>
      <c r="M1254" s="240"/>
      <c r="N1254" s="240"/>
      <c r="O1254" s="240"/>
      <c r="P1254" s="240"/>
      <c r="Q1254" s="240"/>
      <c r="R1254" s="240"/>
      <c r="S1254" s="240"/>
    </row>
    <row r="1255" spans="1:30" s="247" customFormat="1" outlineLevel="1" x14ac:dyDescent="0.2">
      <c r="A1255" s="247" t="s">
        <v>1699</v>
      </c>
    </row>
    <row r="1256" spans="1:30" outlineLevel="1" x14ac:dyDescent="0.2">
      <c r="A1256" s="39"/>
      <c r="B1256" s="47" t="str">
        <f>B$1244</f>
        <v>EV</v>
      </c>
      <c r="C1256" s="79">
        <f t="shared" ref="C1256:S1256" si="1242">C$1244</f>
        <v>3108.1118657299999</v>
      </c>
      <c r="D1256" s="79">
        <f t="shared" si="1242"/>
        <v>2366.0413298999997</v>
      </c>
      <c r="E1256" s="79">
        <f t="shared" si="1242"/>
        <v>5855.60151322</v>
      </c>
      <c r="F1256" s="79">
        <f t="shared" si="1242"/>
        <v>8801.0453218400016</v>
      </c>
      <c r="G1256" s="79">
        <f t="shared" si="1242"/>
        <v>15982.849029679999</v>
      </c>
      <c r="H1256" s="79">
        <f t="shared" si="1242"/>
        <v>19541.552012</v>
      </c>
      <c r="I1256" s="79">
        <f t="shared" si="1242"/>
        <v>23432.40238774</v>
      </c>
      <c r="J1256" s="79">
        <f t="shared" si="1242"/>
        <v>20047.061752884998</v>
      </c>
      <c r="K1256" s="79">
        <f t="shared" si="1242"/>
        <v>33678.969333360001</v>
      </c>
      <c r="L1256" s="79">
        <f t="shared" si="1242"/>
        <v>41688.480771900002</v>
      </c>
      <c r="M1256" s="79">
        <f t="shared" si="1242"/>
        <v>55349.012337250002</v>
      </c>
      <c r="N1256" s="79">
        <f t="shared" si="1242"/>
        <v>80041.319287424994</v>
      </c>
      <c r="O1256" s="79">
        <f t="shared" si="1242"/>
        <v>114001.98277985</v>
      </c>
      <c r="P1256" s="79">
        <f t="shared" si="1242"/>
        <v>192491.26069975001</v>
      </c>
      <c r="Q1256" s="79">
        <f t="shared" si="1242"/>
        <v>180755.87685055501</v>
      </c>
      <c r="R1256" s="79">
        <f t="shared" si="1242"/>
        <v>151788.63451737</v>
      </c>
      <c r="S1256" s="79">
        <f t="shared" si="1242"/>
        <v>107235.95033719999</v>
      </c>
    </row>
    <row r="1257" spans="1:30" outlineLevel="1" x14ac:dyDescent="0.2">
      <c r="A1257" s="240"/>
      <c r="B1257" s="46" t="str">
        <f t="shared" ref="B1257:S1257" si="1243">B397</f>
        <v>EBITDA excl other income</v>
      </c>
      <c r="C1257" s="37">
        <f t="shared" si="1243"/>
        <v>198.83999999999997</v>
      </c>
      <c r="D1257" s="37">
        <f t="shared" si="1243"/>
        <v>263.41999999999996</v>
      </c>
      <c r="E1257" s="37">
        <f t="shared" si="1243"/>
        <v>297.7399999999999</v>
      </c>
      <c r="F1257" s="37">
        <f t="shared" si="1243"/>
        <v>312.97000000000003</v>
      </c>
      <c r="G1257" s="37">
        <f t="shared" si="1243"/>
        <v>402.80000000000018</v>
      </c>
      <c r="H1257" s="37">
        <f t="shared" si="1243"/>
        <v>525.9699999999998</v>
      </c>
      <c r="I1257" s="37">
        <f t="shared" si="1243"/>
        <v>980.69</v>
      </c>
      <c r="J1257" s="37">
        <f t="shared" si="1243"/>
        <v>1172.1500000000001</v>
      </c>
      <c r="K1257" s="37">
        <f t="shared" si="1243"/>
        <v>895.19000000000028</v>
      </c>
      <c r="L1257" s="37">
        <f t="shared" si="1243"/>
        <v>1303.7800000000002</v>
      </c>
      <c r="M1257" s="37">
        <f t="shared" si="1243"/>
        <v>1737.3600000000001</v>
      </c>
      <c r="N1257" s="37">
        <f t="shared" si="1243"/>
        <v>478.53999999999996</v>
      </c>
      <c r="O1257" s="37">
        <f t="shared" si="1243"/>
        <v>-50.590000000000146</v>
      </c>
      <c r="P1257" s="37">
        <f t="shared" si="1243"/>
        <v>-664.82000000000062</v>
      </c>
      <c r="Q1257" s="37">
        <f t="shared" si="1243"/>
        <v>-418.67000000000007</v>
      </c>
      <c r="R1257" s="37">
        <f t="shared" si="1243"/>
        <v>-60.649999999999636</v>
      </c>
      <c r="S1257" s="37">
        <f t="shared" si="1243"/>
        <v>1.4200000000000728</v>
      </c>
    </row>
    <row r="1258" spans="1:30" outlineLevel="1" x14ac:dyDescent="0.2">
      <c r="A1258" s="240"/>
      <c r="B1258" s="46" t="s">
        <v>1699</v>
      </c>
      <c r="C1258" s="37">
        <f>C1256/C1257</f>
        <v>15.631220407010662</v>
      </c>
      <c r="D1258" s="37">
        <f t="shared" ref="D1258:S1258" si="1244">D1256/D1257</f>
        <v>8.9820109706931905</v>
      </c>
      <c r="E1258" s="37">
        <f t="shared" si="1244"/>
        <v>19.666828485322771</v>
      </c>
      <c r="F1258" s="37">
        <f t="shared" si="1244"/>
        <v>28.121050969230282</v>
      </c>
      <c r="G1258" s="37">
        <f t="shared" si="1244"/>
        <v>39.679367005163833</v>
      </c>
      <c r="H1258" s="37">
        <f t="shared" si="1244"/>
        <v>37.153358579386669</v>
      </c>
      <c r="I1258" s="37">
        <f t="shared" si="1244"/>
        <v>23.893791501636603</v>
      </c>
      <c r="J1258" s="37">
        <f t="shared" si="1244"/>
        <v>17.102812569112313</v>
      </c>
      <c r="K1258" s="37">
        <f t="shared" si="1244"/>
        <v>37.622146508964569</v>
      </c>
      <c r="L1258" s="37">
        <f t="shared" si="1244"/>
        <v>31.975088413612724</v>
      </c>
      <c r="M1258" s="37">
        <f t="shared" si="1244"/>
        <v>31.858113653618133</v>
      </c>
      <c r="N1258" s="37">
        <f t="shared" si="1244"/>
        <v>167.26150225148368</v>
      </c>
      <c r="O1258" s="37">
        <f t="shared" si="1244"/>
        <v>-2253.448957893846</v>
      </c>
      <c r="P1258" s="37">
        <f t="shared" si="1244"/>
        <v>-289.5389138409642</v>
      </c>
      <c r="Q1258" s="37">
        <f t="shared" si="1244"/>
        <v>-431.73830666289672</v>
      </c>
      <c r="R1258" s="37">
        <f t="shared" si="1244"/>
        <v>-2502.6980134768492</v>
      </c>
      <c r="S1258" s="37">
        <f t="shared" si="1244"/>
        <v>75518.274885348234</v>
      </c>
      <c r="Y1258" s="413">
        <f>AVERAGE(D1258:S1258)</f>
        <v>4405.2604227738684</v>
      </c>
      <c r="Z1258" s="413">
        <f>MEDIAN(D1258:S1258)</f>
        <v>26.007421235433441</v>
      </c>
      <c r="AA1258" s="413">
        <f>STDEV(D1258:S1258)</f>
        <v>18980.967655979053</v>
      </c>
      <c r="AB1258" s="413">
        <f>AA1258/Y1258</f>
        <v>4.3087050104582181</v>
      </c>
      <c r="AC1258" s="413">
        <f>MAX(D1258:S1258)</f>
        <v>75518.274885348234</v>
      </c>
      <c r="AD1258" s="413">
        <f>MIN(D1258:S1258)</f>
        <v>-2502.6980134768492</v>
      </c>
    </row>
    <row r="1259" spans="1:30" outlineLevel="1" x14ac:dyDescent="0.2">
      <c r="A1259" s="240"/>
      <c r="B1259" s="240"/>
      <c r="C1259" s="240"/>
      <c r="D1259" s="240"/>
      <c r="E1259" s="240"/>
      <c r="F1259" s="240"/>
      <c r="G1259" s="240"/>
      <c r="H1259" s="240"/>
      <c r="I1259" s="240"/>
      <c r="J1259" s="240"/>
      <c r="K1259" s="240"/>
      <c r="L1259" s="240"/>
      <c r="M1259" s="240"/>
      <c r="N1259" s="240"/>
      <c r="O1259" s="240"/>
      <c r="P1259" s="240"/>
      <c r="Q1259" s="240"/>
      <c r="R1259" s="240"/>
      <c r="S1259" s="240"/>
    </row>
    <row r="1260" spans="1:30" s="247" customFormat="1" outlineLevel="1" x14ac:dyDescent="0.2">
      <c r="A1260" s="247" t="s">
        <v>1702</v>
      </c>
    </row>
    <row r="1261" spans="1:30" outlineLevel="1" x14ac:dyDescent="0.2">
      <c r="A1261" s="240"/>
      <c r="B1261" s="46" t="str">
        <f>B$633</f>
        <v>Total Debt (LT and ST)</v>
      </c>
      <c r="C1261" s="53">
        <f t="shared" ref="C1261:S1261" si="1245">C$633</f>
        <v>9.08</v>
      </c>
      <c r="D1261" s="53">
        <f t="shared" si="1245"/>
        <v>13.370000000000001</v>
      </c>
      <c r="E1261" s="53">
        <f t="shared" si="1245"/>
        <v>312.25</v>
      </c>
      <c r="F1261" s="53">
        <f t="shared" si="1245"/>
        <v>1814.65</v>
      </c>
      <c r="G1261" s="53">
        <f t="shared" si="1245"/>
        <v>1745.98</v>
      </c>
      <c r="H1261" s="53">
        <f t="shared" si="1245"/>
        <v>1068.1500000000001</v>
      </c>
      <c r="I1261" s="53">
        <f t="shared" si="1245"/>
        <v>102.52</v>
      </c>
      <c r="J1261" s="53">
        <f t="shared" si="1245"/>
        <v>23.6</v>
      </c>
      <c r="K1261" s="53">
        <f t="shared" si="1245"/>
        <v>29.49</v>
      </c>
      <c r="L1261" s="53">
        <f t="shared" si="1245"/>
        <v>50.53</v>
      </c>
      <c r="M1261" s="53">
        <f t="shared" si="1245"/>
        <v>40.299999999999997</v>
      </c>
      <c r="N1261" s="53">
        <f t="shared" si="1245"/>
        <v>43.13</v>
      </c>
      <c r="O1261" s="53">
        <f t="shared" si="1245"/>
        <v>2409.0099999999998</v>
      </c>
      <c r="P1261" s="53">
        <f t="shared" si="1245"/>
        <v>6810.68</v>
      </c>
      <c r="Q1261" s="53">
        <f t="shared" si="1245"/>
        <v>5828.84</v>
      </c>
      <c r="R1261" s="53">
        <f t="shared" si="1245"/>
        <v>6046.6100000000006</v>
      </c>
      <c r="S1261" s="53">
        <f t="shared" si="1245"/>
        <v>6884.01</v>
      </c>
    </row>
    <row r="1262" spans="1:30" outlineLevel="1" x14ac:dyDescent="0.2">
      <c r="A1262" s="240"/>
      <c r="B1262" s="46" t="str">
        <f t="shared" ref="B1262:S1262" si="1246">B1245</f>
        <v>Market Cap</v>
      </c>
      <c r="C1262" s="37">
        <f t="shared" si="1246"/>
        <v>3131.95186573</v>
      </c>
      <c r="D1262" s="37">
        <f t="shared" si="1246"/>
        <v>2516.9613298999998</v>
      </c>
      <c r="E1262" s="37">
        <f t="shared" si="1246"/>
        <v>6028.1915132200002</v>
      </c>
      <c r="F1262" s="37">
        <f t="shared" si="1246"/>
        <v>8745.0053218400008</v>
      </c>
      <c r="G1262" s="37">
        <f t="shared" si="1246"/>
        <v>16091.78902968</v>
      </c>
      <c r="H1262" s="37">
        <f t="shared" si="1246"/>
        <v>20293.482012</v>
      </c>
      <c r="I1262" s="37">
        <f t="shared" si="1246"/>
        <v>25504.312387739999</v>
      </c>
      <c r="J1262" s="37">
        <f t="shared" si="1246"/>
        <v>23038.591752885</v>
      </c>
      <c r="K1262" s="37">
        <f t="shared" si="1246"/>
        <v>37065.549333360002</v>
      </c>
      <c r="L1262" s="37">
        <f t="shared" si="1246"/>
        <v>45752.010771900001</v>
      </c>
      <c r="M1262" s="37">
        <f t="shared" si="1246"/>
        <v>58976.392337249999</v>
      </c>
      <c r="N1262" s="37">
        <f t="shared" si="1246"/>
        <v>84746.849287424993</v>
      </c>
      <c r="O1262" s="37">
        <f t="shared" si="1246"/>
        <v>118750.18277985</v>
      </c>
      <c r="P1262" s="37">
        <f t="shared" si="1246"/>
        <v>211724.73069975001</v>
      </c>
      <c r="Q1262" s="37">
        <f t="shared" si="1246"/>
        <v>197219.366850555</v>
      </c>
      <c r="R1262" s="37">
        <f t="shared" si="1246"/>
        <v>164999.25451736999</v>
      </c>
      <c r="S1262" s="37">
        <f t="shared" si="1246"/>
        <v>118862.47033719999</v>
      </c>
    </row>
    <row r="1263" spans="1:30" outlineLevel="1" x14ac:dyDescent="0.2">
      <c r="A1263" s="240"/>
      <c r="B1263" s="46" t="s">
        <v>736</v>
      </c>
      <c r="C1263" s="28">
        <f>C1261/C1262</f>
        <v>2.8991505582681171E-3</v>
      </c>
      <c r="D1263" s="28">
        <f t="shared" ref="D1263:S1263" si="1247">D1261/D1262</f>
        <v>5.3119608319652642E-3</v>
      </c>
      <c r="E1263" s="28">
        <f t="shared" si="1247"/>
        <v>5.1798287979940023E-2</v>
      </c>
      <c r="F1263" s="28">
        <f t="shared" si="1247"/>
        <v>0.20750702066104484</v>
      </c>
      <c r="G1263" s="28">
        <f t="shared" si="1247"/>
        <v>0.10850129819497892</v>
      </c>
      <c r="H1263" s="28">
        <f t="shared" si="1247"/>
        <v>5.2635126853458593E-2</v>
      </c>
      <c r="I1263" s="28">
        <f t="shared" si="1247"/>
        <v>4.0197123702610258E-3</v>
      </c>
      <c r="J1263" s="28">
        <f t="shared" si="1247"/>
        <v>1.0243681668192545E-3</v>
      </c>
      <c r="K1263" s="28">
        <f t="shared" si="1247"/>
        <v>7.9561750818186842E-4</v>
      </c>
      <c r="L1263" s="28">
        <f t="shared" si="1247"/>
        <v>1.1044323330819494E-3</v>
      </c>
      <c r="M1263" s="28">
        <f t="shared" si="1247"/>
        <v>6.8332426591217869E-4</v>
      </c>
      <c r="N1263" s="28">
        <f t="shared" si="1247"/>
        <v>5.0892747473975733E-4</v>
      </c>
      <c r="O1263" s="28">
        <f t="shared" si="1247"/>
        <v>2.0286368775246803E-2</v>
      </c>
      <c r="P1263" s="28">
        <f t="shared" si="1247"/>
        <v>3.2167616780008221E-2</v>
      </c>
      <c r="Q1263" s="28">
        <f t="shared" si="1247"/>
        <v>2.9555109587269202E-2</v>
      </c>
      <c r="R1263" s="28">
        <f t="shared" si="1247"/>
        <v>3.6646286782850007E-2</v>
      </c>
      <c r="S1263" s="28">
        <f t="shared" si="1247"/>
        <v>5.7915757433534804E-2</v>
      </c>
      <c r="Y1263" s="413">
        <f>AVERAGE(D1263:S1263)</f>
        <v>3.8153825999955801E-2</v>
      </c>
      <c r="Z1263" s="413">
        <f>MEDIAN(D1263:S1263)</f>
        <v>2.4920739181258002E-2</v>
      </c>
      <c r="AA1263" s="413">
        <f>STDEV(D1263:S1263)</f>
        <v>5.4196413609608293E-2</v>
      </c>
      <c r="AB1263" s="413">
        <f>AA1263/Y1263</f>
        <v>1.4204712683249925</v>
      </c>
      <c r="AC1263" s="413">
        <f>MAX(D1263:S1263)</f>
        <v>0.20750702066104484</v>
      </c>
      <c r="AD1263" s="413">
        <f>MIN(D1263:S1263)</f>
        <v>5.0892747473975733E-4</v>
      </c>
    </row>
    <row r="1264" spans="1:30" outlineLevel="1" x14ac:dyDescent="0.2">
      <c r="A1264" s="320"/>
      <c r="B1264" s="46"/>
      <c r="C1264" s="28"/>
      <c r="D1264" s="28"/>
      <c r="E1264" s="28"/>
      <c r="F1264" s="28"/>
      <c r="G1264" s="28"/>
      <c r="H1264" s="28"/>
      <c r="I1264" s="28"/>
      <c r="J1264" s="28"/>
      <c r="K1264" s="28"/>
      <c r="L1264" s="28"/>
      <c r="M1264" s="28"/>
      <c r="N1264" s="28"/>
      <c r="O1264" s="28"/>
      <c r="P1264" s="28"/>
      <c r="Q1264" s="28"/>
      <c r="R1264" s="28"/>
      <c r="S1264" s="28"/>
    </row>
    <row r="1265" spans="1:30" outlineLevel="1" x14ac:dyDescent="0.2">
      <c r="A1265" s="247" t="s">
        <v>2390</v>
      </c>
      <c r="B1265" s="247"/>
      <c r="C1265" s="247"/>
      <c r="D1265" s="247"/>
      <c r="E1265" s="247"/>
      <c r="F1265" s="247"/>
      <c r="G1265" s="247"/>
      <c r="H1265" s="247"/>
      <c r="I1265" s="247"/>
      <c r="J1265" s="247"/>
      <c r="K1265" s="247"/>
      <c r="L1265" s="247"/>
      <c r="M1265" s="247"/>
      <c r="N1265" s="247"/>
      <c r="O1265" s="247"/>
      <c r="P1265" s="247"/>
      <c r="Q1265" s="247"/>
      <c r="R1265" s="247"/>
      <c r="S1265" s="247"/>
    </row>
    <row r="1266" spans="1:30" outlineLevel="1" x14ac:dyDescent="0.2">
      <c r="A1266" s="440"/>
      <c r="B1266" s="46" t="str">
        <f>B$633</f>
        <v>Total Debt (LT and ST)</v>
      </c>
      <c r="C1266" s="53">
        <f t="shared" ref="C1266:S1266" si="1248">C$633</f>
        <v>9.08</v>
      </c>
      <c r="D1266" s="53">
        <f t="shared" si="1248"/>
        <v>13.370000000000001</v>
      </c>
      <c r="E1266" s="53">
        <f t="shared" si="1248"/>
        <v>312.25</v>
      </c>
      <c r="F1266" s="53">
        <f t="shared" si="1248"/>
        <v>1814.65</v>
      </c>
      <c r="G1266" s="53">
        <f t="shared" si="1248"/>
        <v>1745.98</v>
      </c>
      <c r="H1266" s="53">
        <f t="shared" si="1248"/>
        <v>1068.1500000000001</v>
      </c>
      <c r="I1266" s="53">
        <f t="shared" si="1248"/>
        <v>102.52</v>
      </c>
      <c r="J1266" s="53">
        <f t="shared" si="1248"/>
        <v>23.6</v>
      </c>
      <c r="K1266" s="53">
        <f t="shared" si="1248"/>
        <v>29.49</v>
      </c>
      <c r="L1266" s="53">
        <f t="shared" si="1248"/>
        <v>50.53</v>
      </c>
      <c r="M1266" s="53">
        <f t="shared" si="1248"/>
        <v>40.299999999999997</v>
      </c>
      <c r="N1266" s="53">
        <f t="shared" si="1248"/>
        <v>43.13</v>
      </c>
      <c r="O1266" s="53">
        <f t="shared" si="1248"/>
        <v>2409.0099999999998</v>
      </c>
      <c r="P1266" s="53">
        <f t="shared" si="1248"/>
        <v>6810.68</v>
      </c>
      <c r="Q1266" s="53">
        <f t="shared" si="1248"/>
        <v>5828.84</v>
      </c>
      <c r="R1266" s="53">
        <f t="shared" si="1248"/>
        <v>6046.6100000000006</v>
      </c>
      <c r="S1266" s="53">
        <f t="shared" si="1248"/>
        <v>6884.01</v>
      </c>
    </row>
    <row r="1267" spans="1:30" outlineLevel="1" x14ac:dyDescent="0.2">
      <c r="A1267" s="440"/>
      <c r="B1267" s="47" t="str">
        <f>B$1244</f>
        <v>EV</v>
      </c>
      <c r="C1267" s="79">
        <f t="shared" ref="C1267:S1267" si="1249">C$1244</f>
        <v>3108.1118657299999</v>
      </c>
      <c r="D1267" s="79">
        <f t="shared" si="1249"/>
        <v>2366.0413298999997</v>
      </c>
      <c r="E1267" s="79">
        <f t="shared" si="1249"/>
        <v>5855.60151322</v>
      </c>
      <c r="F1267" s="79">
        <f t="shared" si="1249"/>
        <v>8801.0453218400016</v>
      </c>
      <c r="G1267" s="79">
        <f t="shared" si="1249"/>
        <v>15982.849029679999</v>
      </c>
      <c r="H1267" s="79">
        <f t="shared" si="1249"/>
        <v>19541.552012</v>
      </c>
      <c r="I1267" s="79">
        <f t="shared" si="1249"/>
        <v>23432.40238774</v>
      </c>
      <c r="J1267" s="79">
        <f t="shared" si="1249"/>
        <v>20047.061752884998</v>
      </c>
      <c r="K1267" s="79">
        <f t="shared" si="1249"/>
        <v>33678.969333360001</v>
      </c>
      <c r="L1267" s="79">
        <f t="shared" si="1249"/>
        <v>41688.480771900002</v>
      </c>
      <c r="M1267" s="79">
        <f t="shared" si="1249"/>
        <v>55349.012337250002</v>
      </c>
      <c r="N1267" s="79">
        <f t="shared" si="1249"/>
        <v>80041.319287424994</v>
      </c>
      <c r="O1267" s="79">
        <f t="shared" si="1249"/>
        <v>114001.98277985</v>
      </c>
      <c r="P1267" s="79">
        <f t="shared" si="1249"/>
        <v>192491.26069975001</v>
      </c>
      <c r="Q1267" s="79">
        <f t="shared" si="1249"/>
        <v>180755.87685055501</v>
      </c>
      <c r="R1267" s="79">
        <f t="shared" si="1249"/>
        <v>151788.63451737</v>
      </c>
      <c r="S1267" s="79">
        <f t="shared" si="1249"/>
        <v>107235.95033719999</v>
      </c>
    </row>
    <row r="1268" spans="1:30" outlineLevel="1" x14ac:dyDescent="0.2">
      <c r="A1268" s="440"/>
      <c r="B1268" s="46" t="s">
        <v>736</v>
      </c>
      <c r="C1268" s="28">
        <f>C1266/C1267</f>
        <v>2.9213877724659654E-3</v>
      </c>
      <c r="D1268" s="28">
        <f t="shared" ref="D1268:S1268" si="1250">D1266/D1267</f>
        <v>5.6507888645229544E-3</v>
      </c>
      <c r="E1268" s="28">
        <f t="shared" si="1250"/>
        <v>5.3325008420577011E-2</v>
      </c>
      <c r="F1268" s="28">
        <f t="shared" si="1250"/>
        <v>0.20618573517590044</v>
      </c>
      <c r="G1268" s="28">
        <f t="shared" si="1250"/>
        <v>0.10924084916010479</v>
      </c>
      <c r="H1268" s="28">
        <f t="shared" si="1250"/>
        <v>5.4660448634994536E-2</v>
      </c>
      <c r="I1268" s="28">
        <f t="shared" si="1250"/>
        <v>4.3751382510245386E-3</v>
      </c>
      <c r="J1268" s="28">
        <f t="shared" si="1250"/>
        <v>1.1772298749268678E-3</v>
      </c>
      <c r="K1268" s="28">
        <f t="shared" si="1250"/>
        <v>8.756206197435292E-4</v>
      </c>
      <c r="L1268" s="28">
        <f t="shared" si="1250"/>
        <v>1.2120854265828655E-3</v>
      </c>
      <c r="M1268" s="28">
        <f t="shared" si="1250"/>
        <v>7.281069399115188E-4</v>
      </c>
      <c r="N1268" s="28">
        <f t="shared" si="1250"/>
        <v>5.3884669048397365E-4</v>
      </c>
      <c r="O1268" s="28">
        <f t="shared" si="1250"/>
        <v>2.1131299134086599E-2</v>
      </c>
      <c r="P1268" s="28">
        <f t="shared" si="1250"/>
        <v>3.5381762139442649E-2</v>
      </c>
      <c r="Q1268" s="28">
        <f t="shared" si="1250"/>
        <v>3.2247028984950556E-2</v>
      </c>
      <c r="R1268" s="28">
        <f t="shared" si="1250"/>
        <v>3.9835723005387826E-2</v>
      </c>
      <c r="S1268" s="28">
        <f t="shared" si="1250"/>
        <v>6.4194982917141624E-2</v>
      </c>
    </row>
    <row r="1269" spans="1:30" outlineLevel="1" x14ac:dyDescent="0.2">
      <c r="A1269" s="440"/>
      <c r="B1269" s="46"/>
      <c r="C1269" s="28"/>
      <c r="D1269" s="28"/>
      <c r="E1269" s="28"/>
      <c r="F1269" s="28"/>
      <c r="G1269" s="28"/>
      <c r="H1269" s="28"/>
      <c r="I1269" s="28"/>
      <c r="J1269" s="28"/>
      <c r="K1269" s="28"/>
      <c r="L1269" s="28"/>
      <c r="M1269" s="28"/>
      <c r="N1269" s="28"/>
      <c r="O1269" s="28"/>
      <c r="P1269" s="28"/>
      <c r="Q1269" s="28"/>
      <c r="R1269" s="28"/>
      <c r="S1269" s="28"/>
    </row>
    <row r="1270" spans="1:30" outlineLevel="1" x14ac:dyDescent="0.2">
      <c r="A1270" s="247" t="s">
        <v>1964</v>
      </c>
      <c r="B1270" s="247"/>
      <c r="C1270" s="247"/>
      <c r="D1270" s="247"/>
      <c r="E1270" s="247"/>
      <c r="F1270" s="247"/>
      <c r="G1270" s="247"/>
      <c r="H1270" s="247"/>
      <c r="I1270" s="247"/>
      <c r="J1270" s="247"/>
      <c r="K1270" s="247"/>
      <c r="L1270" s="247"/>
      <c r="M1270" s="247"/>
      <c r="N1270" s="247"/>
      <c r="O1270" s="247"/>
      <c r="P1270" s="247"/>
      <c r="Q1270" s="247"/>
      <c r="R1270" s="247"/>
      <c r="S1270" s="247"/>
    </row>
    <row r="1271" spans="1:30" outlineLevel="1" x14ac:dyDescent="0.2">
      <c r="A1271" s="320"/>
      <c r="B1271" s="46" t="str">
        <f t="shared" ref="B1271:S1271" si="1251">B1079</f>
        <v>CFO plus investment income</v>
      </c>
      <c r="C1271" s="53">
        <f t="shared" si="1251"/>
        <v>0</v>
      </c>
      <c r="D1271" s="53">
        <f t="shared" si="1251"/>
        <v>167.47</v>
      </c>
      <c r="E1271" s="53">
        <f t="shared" si="1251"/>
        <v>337.38</v>
      </c>
      <c r="F1271" s="53">
        <f t="shared" si="1251"/>
        <v>232.38</v>
      </c>
      <c r="G1271" s="53">
        <f t="shared" si="1251"/>
        <v>376.05</v>
      </c>
      <c r="H1271" s="53">
        <f t="shared" si="1251"/>
        <v>559.56999999999994</v>
      </c>
      <c r="I1271" s="53">
        <f t="shared" si="1251"/>
        <v>730.53</v>
      </c>
      <c r="J1271" s="53">
        <f t="shared" si="1251"/>
        <v>1346.98</v>
      </c>
      <c r="K1271" s="53">
        <f t="shared" si="1251"/>
        <v>783.64</v>
      </c>
      <c r="L1271" s="53">
        <f t="shared" si="1251"/>
        <v>1347.74</v>
      </c>
      <c r="M1271" s="53">
        <f t="shared" si="1251"/>
        <v>1483.92</v>
      </c>
      <c r="N1271" s="53">
        <f t="shared" si="1251"/>
        <v>314.19</v>
      </c>
      <c r="O1271" s="53">
        <f t="shared" si="1251"/>
        <v>-2299.4</v>
      </c>
      <c r="P1271" s="53">
        <f t="shared" si="1251"/>
        <v>237.87</v>
      </c>
      <c r="Q1271" s="53">
        <f t="shared" si="1251"/>
        <v>-1160.04</v>
      </c>
      <c r="R1271" s="53">
        <f t="shared" si="1251"/>
        <v>-1604.1</v>
      </c>
      <c r="S1271" s="53">
        <f t="shared" si="1251"/>
        <v>-1040.06</v>
      </c>
    </row>
    <row r="1272" spans="1:30" outlineLevel="1" x14ac:dyDescent="0.2">
      <c r="A1272" s="320"/>
      <c r="B1272" s="46" t="str">
        <f>B1256</f>
        <v>EV</v>
      </c>
      <c r="C1272" s="53">
        <f t="shared" ref="C1272:S1272" si="1252">C1256</f>
        <v>3108.1118657299999</v>
      </c>
      <c r="D1272" s="53">
        <f t="shared" si="1252"/>
        <v>2366.0413298999997</v>
      </c>
      <c r="E1272" s="53">
        <f t="shared" si="1252"/>
        <v>5855.60151322</v>
      </c>
      <c r="F1272" s="53">
        <f t="shared" si="1252"/>
        <v>8801.0453218400016</v>
      </c>
      <c r="G1272" s="53">
        <f t="shared" si="1252"/>
        <v>15982.849029679999</v>
      </c>
      <c r="H1272" s="53">
        <f t="shared" si="1252"/>
        <v>19541.552012</v>
      </c>
      <c r="I1272" s="53">
        <f t="shared" si="1252"/>
        <v>23432.40238774</v>
      </c>
      <c r="J1272" s="53">
        <f t="shared" si="1252"/>
        <v>20047.061752884998</v>
      </c>
      <c r="K1272" s="53">
        <f t="shared" si="1252"/>
        <v>33678.969333360001</v>
      </c>
      <c r="L1272" s="53">
        <f t="shared" si="1252"/>
        <v>41688.480771900002</v>
      </c>
      <c r="M1272" s="53">
        <f t="shared" si="1252"/>
        <v>55349.012337250002</v>
      </c>
      <c r="N1272" s="53">
        <f t="shared" si="1252"/>
        <v>80041.319287424994</v>
      </c>
      <c r="O1272" s="53">
        <f t="shared" si="1252"/>
        <v>114001.98277985</v>
      </c>
      <c r="P1272" s="53">
        <f t="shared" si="1252"/>
        <v>192491.26069975001</v>
      </c>
      <c r="Q1272" s="53">
        <f t="shared" si="1252"/>
        <v>180755.87685055501</v>
      </c>
      <c r="R1272" s="53">
        <f t="shared" si="1252"/>
        <v>151788.63451737</v>
      </c>
      <c r="S1272" s="53">
        <f t="shared" si="1252"/>
        <v>107235.95033719999</v>
      </c>
    </row>
    <row r="1273" spans="1:30" outlineLevel="1" x14ac:dyDescent="0.2">
      <c r="A1273" s="320"/>
      <c r="B1273" s="46" t="s">
        <v>736</v>
      </c>
      <c r="C1273" s="28">
        <f>C1271/C1272</f>
        <v>0</v>
      </c>
      <c r="D1273" s="29">
        <f t="shared" ref="D1273:S1273" si="1253">D1271/D1272</f>
        <v>7.0780673982173456E-2</v>
      </c>
      <c r="E1273" s="29">
        <f t="shared" si="1253"/>
        <v>5.7616625591462842E-2</v>
      </c>
      <c r="F1273" s="29">
        <f t="shared" si="1253"/>
        <v>2.6403681778952273E-2</v>
      </c>
      <c r="G1273" s="29">
        <f t="shared" si="1253"/>
        <v>2.3528345872608741E-2</v>
      </c>
      <c r="H1273" s="29">
        <f t="shared" si="1253"/>
        <v>2.863488015979393E-2</v>
      </c>
      <c r="I1273" s="29">
        <f t="shared" si="1253"/>
        <v>3.1176060734695241E-2</v>
      </c>
      <c r="J1273" s="29">
        <f t="shared" si="1253"/>
        <v>6.7190893937669166E-2</v>
      </c>
      <c r="K1273" s="29">
        <f t="shared" si="1253"/>
        <v>2.3267932941872474E-2</v>
      </c>
      <c r="L1273" s="29">
        <f t="shared" si="1253"/>
        <v>3.2328834609594126E-2</v>
      </c>
      <c r="M1273" s="29">
        <f t="shared" si="1253"/>
        <v>2.6810234498101763E-2</v>
      </c>
      <c r="N1273" s="29">
        <f t="shared" si="1253"/>
        <v>3.9253475929320577E-3</v>
      </c>
      <c r="O1273" s="29">
        <f t="shared" si="1253"/>
        <v>-2.0169824628755686E-2</v>
      </c>
      <c r="P1273" s="29">
        <f t="shared" si="1253"/>
        <v>1.2357444132023855E-3</v>
      </c>
      <c r="Q1273" s="29">
        <f t="shared" si="1253"/>
        <v>-6.4177166475151209E-3</v>
      </c>
      <c r="R1273" s="29">
        <f t="shared" si="1253"/>
        <v>-1.0567984916001296E-2</v>
      </c>
      <c r="S1273" s="29">
        <f t="shared" si="1253"/>
        <v>-9.6987996724005789E-3</v>
      </c>
      <c r="Y1273" s="43">
        <f>AVERAGE(D1273:S1273)</f>
        <v>2.1627808140524115E-2</v>
      </c>
      <c r="Z1273" s="43">
        <f>MEDIAN(D1273:S1273)</f>
        <v>2.4966013825780509E-2</v>
      </c>
      <c r="AA1273" s="43">
        <f>STDEV(D1273:S1273)</f>
        <v>2.7542300912777744E-2</v>
      </c>
      <c r="AB1273" s="413">
        <f>AA1273/Y1273</f>
        <v>1.273467044548616</v>
      </c>
      <c r="AC1273" s="43">
        <f>MAX(D1273:S1273)</f>
        <v>7.0780673982173456E-2</v>
      </c>
      <c r="AD1273" s="43">
        <f>MIN(D1273:S1273)</f>
        <v>-2.0169824628755686E-2</v>
      </c>
    </row>
    <row r="1274" spans="1:30" outlineLevel="1" x14ac:dyDescent="0.2">
      <c r="A1274" s="350"/>
      <c r="B1274" s="46"/>
      <c r="C1274" s="28"/>
      <c r="D1274" s="29"/>
      <c r="E1274" s="29"/>
      <c r="F1274" s="29"/>
      <c r="G1274" s="29"/>
      <c r="H1274" s="29"/>
      <c r="I1274" s="29"/>
      <c r="J1274" s="29"/>
      <c r="K1274" s="29"/>
      <c r="L1274" s="29"/>
      <c r="M1274" s="29"/>
      <c r="N1274" s="29"/>
      <c r="O1274" s="29"/>
      <c r="P1274" s="29"/>
      <c r="Q1274" s="29"/>
      <c r="R1274" s="29"/>
      <c r="S1274" s="29"/>
    </row>
    <row r="1275" spans="1:30" outlineLevel="1" x14ac:dyDescent="0.2">
      <c r="A1275" s="247" t="s">
        <v>1979</v>
      </c>
      <c r="B1275" s="247"/>
      <c r="C1275" s="247"/>
      <c r="D1275" s="247"/>
      <c r="E1275" s="247"/>
      <c r="F1275" s="247"/>
      <c r="G1275" s="247"/>
      <c r="H1275" s="247"/>
      <c r="I1275" s="247"/>
      <c r="J1275" s="247"/>
      <c r="K1275" s="247"/>
      <c r="L1275" s="247"/>
      <c r="M1275" s="247"/>
      <c r="N1275" s="247"/>
      <c r="O1275" s="247"/>
      <c r="P1275" s="247"/>
      <c r="Q1275" s="247"/>
      <c r="R1275" s="247"/>
      <c r="S1275" s="247"/>
    </row>
    <row r="1276" spans="1:30" outlineLevel="1" x14ac:dyDescent="0.2">
      <c r="A1276" s="350"/>
      <c r="B1276" s="46" t="s">
        <v>836</v>
      </c>
      <c r="C1276" s="53">
        <f t="shared" ref="C1276:S1276" si="1254">C1083</f>
        <v>0</v>
      </c>
      <c r="D1276" s="53">
        <f t="shared" si="1254"/>
        <v>96.58</v>
      </c>
      <c r="E1276" s="53">
        <f t="shared" si="1254"/>
        <v>257.79000000000002</v>
      </c>
      <c r="F1276" s="53">
        <f t="shared" si="1254"/>
        <v>108.56</v>
      </c>
      <c r="G1276" s="53">
        <f t="shared" si="1254"/>
        <v>253.66</v>
      </c>
      <c r="H1276" s="53">
        <f t="shared" si="1254"/>
        <v>437.64</v>
      </c>
      <c r="I1276" s="53">
        <f t="shared" si="1254"/>
        <v>631.58000000000004</v>
      </c>
      <c r="J1276" s="53">
        <f t="shared" si="1254"/>
        <v>1177.75</v>
      </c>
      <c r="K1276" s="53">
        <f t="shared" si="1254"/>
        <v>661.48</v>
      </c>
      <c r="L1276" s="53">
        <f t="shared" si="1254"/>
        <v>1102.99</v>
      </c>
      <c r="M1276" s="53">
        <f t="shared" si="1254"/>
        <v>1098.77</v>
      </c>
      <c r="N1276" s="53">
        <f t="shared" si="1254"/>
        <v>-114.26000000000002</v>
      </c>
      <c r="O1276" s="53">
        <f t="shared" si="1254"/>
        <v>-2731.6600000000003</v>
      </c>
      <c r="P1276" s="53">
        <f t="shared" si="1254"/>
        <v>-775.27</v>
      </c>
      <c r="Q1276" s="53">
        <f t="shared" si="1254"/>
        <v>-1709.53</v>
      </c>
      <c r="R1276" s="53">
        <f t="shared" si="1254"/>
        <v>-2688.3799999999997</v>
      </c>
      <c r="S1276" s="53">
        <f t="shared" si="1254"/>
        <v>-1767.12</v>
      </c>
    </row>
    <row r="1277" spans="1:30" outlineLevel="1" x14ac:dyDescent="0.2">
      <c r="A1277" s="350"/>
      <c r="B1277" s="46" t="str">
        <f t="shared" ref="B1277:S1277" si="1255">B1256</f>
        <v>EV</v>
      </c>
      <c r="C1277" s="53">
        <f t="shared" si="1255"/>
        <v>3108.1118657299999</v>
      </c>
      <c r="D1277" s="53">
        <f t="shared" si="1255"/>
        <v>2366.0413298999997</v>
      </c>
      <c r="E1277" s="53">
        <f t="shared" si="1255"/>
        <v>5855.60151322</v>
      </c>
      <c r="F1277" s="53">
        <f t="shared" si="1255"/>
        <v>8801.0453218400016</v>
      </c>
      <c r="G1277" s="53">
        <f t="shared" si="1255"/>
        <v>15982.849029679999</v>
      </c>
      <c r="H1277" s="53">
        <f t="shared" si="1255"/>
        <v>19541.552012</v>
      </c>
      <c r="I1277" s="53">
        <f t="shared" si="1255"/>
        <v>23432.40238774</v>
      </c>
      <c r="J1277" s="53">
        <f t="shared" si="1255"/>
        <v>20047.061752884998</v>
      </c>
      <c r="K1277" s="53">
        <f t="shared" si="1255"/>
        <v>33678.969333360001</v>
      </c>
      <c r="L1277" s="53">
        <f t="shared" si="1255"/>
        <v>41688.480771900002</v>
      </c>
      <c r="M1277" s="53">
        <f t="shared" si="1255"/>
        <v>55349.012337250002</v>
      </c>
      <c r="N1277" s="53">
        <f t="shared" si="1255"/>
        <v>80041.319287424994</v>
      </c>
      <c r="O1277" s="53">
        <f t="shared" si="1255"/>
        <v>114001.98277985</v>
      </c>
      <c r="P1277" s="53">
        <f t="shared" si="1255"/>
        <v>192491.26069975001</v>
      </c>
      <c r="Q1277" s="53">
        <f t="shared" si="1255"/>
        <v>180755.87685055501</v>
      </c>
      <c r="R1277" s="53">
        <f t="shared" si="1255"/>
        <v>151788.63451737</v>
      </c>
      <c r="S1277" s="53">
        <f t="shared" si="1255"/>
        <v>107235.95033719999</v>
      </c>
    </row>
    <row r="1278" spans="1:30" outlineLevel="1" x14ac:dyDescent="0.2">
      <c r="A1278" s="350"/>
      <c r="B1278" s="46" t="s">
        <v>736</v>
      </c>
      <c r="C1278" s="28">
        <f>C1276/C1277</f>
        <v>0</v>
      </c>
      <c r="D1278" s="29">
        <f t="shared" ref="D1278:S1278" si="1256">D1276/D1277</f>
        <v>4.0819236240510613E-2</v>
      </c>
      <c r="E1278" s="29">
        <f t="shared" si="1256"/>
        <v>4.4024512156094632E-2</v>
      </c>
      <c r="F1278" s="29">
        <f t="shared" si="1256"/>
        <v>1.2334898416055852E-2</v>
      </c>
      <c r="G1278" s="29">
        <f t="shared" si="1256"/>
        <v>1.5870762435968442E-2</v>
      </c>
      <c r="H1278" s="29">
        <f t="shared" si="1256"/>
        <v>2.2395355278396298E-2</v>
      </c>
      <c r="I1278" s="29">
        <f t="shared" si="1256"/>
        <v>2.6953275620191945E-2</v>
      </c>
      <c r="J1278" s="29">
        <f t="shared" si="1256"/>
        <v>5.8749257847250783E-2</v>
      </c>
      <c r="K1278" s="29">
        <f t="shared" si="1256"/>
        <v>1.9640743558763978E-2</v>
      </c>
      <c r="L1278" s="29">
        <f t="shared" si="1256"/>
        <v>2.6457908265716108E-2</v>
      </c>
      <c r="M1278" s="29">
        <f t="shared" si="1256"/>
        <v>1.9851664078575172E-2</v>
      </c>
      <c r="N1278" s="29">
        <f t="shared" si="1256"/>
        <v>-1.4275127024043319E-3</v>
      </c>
      <c r="O1278" s="29">
        <f t="shared" si="1256"/>
        <v>-2.3961513066620317E-2</v>
      </c>
      <c r="P1278" s="29">
        <f t="shared" si="1256"/>
        <v>-4.0275594703973322E-3</v>
      </c>
      <c r="Q1278" s="29">
        <f t="shared" si="1256"/>
        <v>-9.4576731323286478E-3</v>
      </c>
      <c r="R1278" s="29">
        <f t="shared" si="1256"/>
        <v>-1.7711339248475511E-2</v>
      </c>
      <c r="S1278" s="29">
        <f t="shared" si="1256"/>
        <v>-1.6478802066315894E-2</v>
      </c>
      <c r="Y1278" s="43">
        <f>AVERAGE(D1278:S1278)</f>
        <v>1.3377075888186365E-2</v>
      </c>
      <c r="Z1278" s="43">
        <f>MEDIAN(D1278:S1278)</f>
        <v>1.775575299736621E-2</v>
      </c>
      <c r="AA1278" s="43">
        <f>STDEV(D1278:S1278)</f>
        <v>2.3905003307749629E-2</v>
      </c>
      <c r="AB1278" s="413">
        <f>AA1278/Y1278</f>
        <v>1.7870126107949154</v>
      </c>
      <c r="AC1278" s="43">
        <f>MAX(D1278:S1278)</f>
        <v>5.8749257847250783E-2</v>
      </c>
      <c r="AD1278" s="43">
        <f>MIN(D1278:S1278)</f>
        <v>-2.3961513066620317E-2</v>
      </c>
    </row>
    <row r="1279" spans="1:30" outlineLevel="1" x14ac:dyDescent="0.2">
      <c r="A1279" s="350"/>
      <c r="B1279" s="46" t="s">
        <v>1980</v>
      </c>
      <c r="C1279" s="37">
        <f>C1261+C1262</f>
        <v>3141.0318657299999</v>
      </c>
      <c r="D1279" s="37">
        <f t="shared" ref="D1279:S1279" si="1257">D1261+D1262</f>
        <v>2530.3313298999997</v>
      </c>
      <c r="E1279" s="37">
        <f t="shared" si="1257"/>
        <v>6340.4415132200002</v>
      </c>
      <c r="F1279" s="37">
        <f t="shared" si="1257"/>
        <v>10559.65532184</v>
      </c>
      <c r="G1279" s="37">
        <f t="shared" si="1257"/>
        <v>17837.769029679999</v>
      </c>
      <c r="H1279" s="37">
        <f t="shared" si="1257"/>
        <v>21361.632012000002</v>
      </c>
      <c r="I1279" s="37">
        <f t="shared" si="1257"/>
        <v>25606.83238774</v>
      </c>
      <c r="J1279" s="37">
        <f t="shared" si="1257"/>
        <v>23062.191752884999</v>
      </c>
      <c r="K1279" s="37">
        <f t="shared" si="1257"/>
        <v>37095.03933336</v>
      </c>
      <c r="L1279" s="37">
        <f t="shared" si="1257"/>
        <v>45802.5407719</v>
      </c>
      <c r="M1279" s="37">
        <f t="shared" si="1257"/>
        <v>59016.692337250002</v>
      </c>
      <c r="N1279" s="37">
        <f t="shared" si="1257"/>
        <v>84789.979287424998</v>
      </c>
      <c r="O1279" s="37">
        <f t="shared" si="1257"/>
        <v>121159.19277985</v>
      </c>
      <c r="P1279" s="37">
        <f t="shared" si="1257"/>
        <v>218535.41069975001</v>
      </c>
      <c r="Q1279" s="37">
        <f t="shared" si="1257"/>
        <v>203048.206850555</v>
      </c>
      <c r="R1279" s="37">
        <f t="shared" si="1257"/>
        <v>171045.86451737001</v>
      </c>
      <c r="S1279" s="37">
        <f t="shared" si="1257"/>
        <v>125746.48033719999</v>
      </c>
    </row>
    <row r="1280" spans="1:30" outlineLevel="1" x14ac:dyDescent="0.2">
      <c r="A1280" s="350"/>
      <c r="B1280" s="46" t="s">
        <v>736</v>
      </c>
      <c r="C1280" s="28">
        <f>C1276/C1279</f>
        <v>0</v>
      </c>
      <c r="D1280" s="29">
        <f t="shared" ref="D1280:S1280" si="1258">D1276/D1279</f>
        <v>3.8168914425849874E-2</v>
      </c>
      <c r="E1280" s="29">
        <f t="shared" si="1258"/>
        <v>4.0658051882112717E-2</v>
      </c>
      <c r="F1280" s="29">
        <f t="shared" si="1258"/>
        <v>1.028063859011296E-2</v>
      </c>
      <c r="G1280" s="29">
        <f t="shared" si="1258"/>
        <v>1.422038818744311E-2</v>
      </c>
      <c r="H1280" s="29">
        <f t="shared" si="1258"/>
        <v>2.0487198719374697E-2</v>
      </c>
      <c r="I1280" s="29">
        <f t="shared" si="1258"/>
        <v>2.4664511035046528E-2</v>
      </c>
      <c r="J1280" s="29">
        <f t="shared" si="1258"/>
        <v>5.1068433244323697E-2</v>
      </c>
      <c r="K1280" s="29">
        <f t="shared" si="1258"/>
        <v>1.7832033929267823E-2</v>
      </c>
      <c r="L1280" s="29">
        <f t="shared" si="1258"/>
        <v>2.4081415166310769E-2</v>
      </c>
      <c r="M1280" s="29">
        <f t="shared" si="1258"/>
        <v>1.8617952929674463E-2</v>
      </c>
      <c r="N1280" s="29">
        <f t="shared" si="1258"/>
        <v>-1.3475649004781117E-3</v>
      </c>
      <c r="O1280" s="29">
        <f t="shared" si="1258"/>
        <v>-2.2546039944022333E-2</v>
      </c>
      <c r="P1280" s="29">
        <f t="shared" si="1258"/>
        <v>-3.5475715240728574E-3</v>
      </c>
      <c r="Q1280" s="29">
        <f t="shared" si="1258"/>
        <v>-8.419330692529715E-3</v>
      </c>
      <c r="R1280" s="29">
        <f t="shared" si="1258"/>
        <v>-1.5717304873670242E-2</v>
      </c>
      <c r="S1280" s="29">
        <f t="shared" si="1258"/>
        <v>-1.4053037470800899E-2</v>
      </c>
      <c r="Y1280" s="43">
        <f>AVERAGE(D1280:S1280)</f>
        <v>1.2153043043996409E-2</v>
      </c>
      <c r="Z1280" s="43">
        <f>MEDIAN(D1280:S1280)</f>
        <v>1.6026211058355465E-2</v>
      </c>
      <c r="AA1280" s="43">
        <f>STDEV(D1280:S1280)</f>
        <v>2.1561408620339704E-2</v>
      </c>
      <c r="AB1280" s="413">
        <f>AA1280/Y1280</f>
        <v>1.7741571837014942</v>
      </c>
      <c r="AC1280" s="43">
        <f>MAX(D1280:S1280)</f>
        <v>5.1068433244323697E-2</v>
      </c>
      <c r="AD1280" s="43">
        <f>MIN(D1280:S1280)</f>
        <v>-2.2546039944022333E-2</v>
      </c>
    </row>
    <row r="1281" spans="1:30" outlineLevel="1" x14ac:dyDescent="0.2">
      <c r="A1281" s="320"/>
      <c r="B1281" s="46"/>
      <c r="C1281" s="28"/>
      <c r="D1281" s="28"/>
      <c r="E1281" s="28"/>
      <c r="F1281" s="28"/>
      <c r="G1281" s="28"/>
      <c r="H1281" s="28"/>
      <c r="I1281" s="28"/>
      <c r="J1281" s="28"/>
      <c r="K1281" s="28"/>
      <c r="L1281" s="28"/>
      <c r="M1281" s="28"/>
      <c r="N1281" s="28"/>
      <c r="O1281" s="28"/>
      <c r="P1281" s="28"/>
      <c r="Q1281" s="28"/>
      <c r="R1281" s="28"/>
      <c r="S1281" s="28"/>
    </row>
    <row r="1282" spans="1:30" outlineLevel="1" x14ac:dyDescent="0.2">
      <c r="A1282" s="247" t="s">
        <v>1978</v>
      </c>
      <c r="B1282" s="247"/>
      <c r="C1282" s="247"/>
      <c r="D1282" s="247"/>
      <c r="E1282" s="247"/>
      <c r="F1282" s="247"/>
      <c r="G1282" s="247"/>
      <c r="H1282" s="247"/>
      <c r="I1282" s="247"/>
      <c r="J1282" s="247"/>
      <c r="K1282" s="247"/>
      <c r="L1282" s="247"/>
      <c r="M1282" s="247"/>
      <c r="N1282" s="247"/>
      <c r="O1282" s="247"/>
      <c r="P1282" s="247"/>
      <c r="Q1282" s="247"/>
      <c r="R1282" s="247"/>
      <c r="S1282" s="247"/>
    </row>
    <row r="1283" spans="1:30" outlineLevel="1" x14ac:dyDescent="0.2">
      <c r="A1283" s="350"/>
      <c r="B1283" s="46" t="str">
        <f t="shared" ref="B1283:S1283" si="1259">B1084</f>
        <v>FCFE</v>
      </c>
      <c r="C1283" s="53">
        <f t="shared" si="1259"/>
        <v>0</v>
      </c>
      <c r="D1283" s="53">
        <f t="shared" si="1259"/>
        <v>92.45</v>
      </c>
      <c r="E1283" s="53">
        <f t="shared" si="1259"/>
        <v>511.85</v>
      </c>
      <c r="F1283" s="53">
        <f t="shared" si="1259"/>
        <v>1628.9199999999998</v>
      </c>
      <c r="G1283" s="53">
        <f t="shared" si="1259"/>
        <v>202.34</v>
      </c>
      <c r="H1283" s="53">
        <f t="shared" si="1259"/>
        <v>340.03</v>
      </c>
      <c r="I1283" s="53">
        <f t="shared" si="1259"/>
        <v>627.32000000000005</v>
      </c>
      <c r="J1283" s="53">
        <f t="shared" si="1259"/>
        <v>1094.3</v>
      </c>
      <c r="K1283" s="53">
        <f t="shared" si="1259"/>
        <v>666.93000000000006</v>
      </c>
      <c r="L1283" s="53">
        <f t="shared" si="1259"/>
        <v>1123.44</v>
      </c>
      <c r="M1283" s="53">
        <f t="shared" si="1259"/>
        <v>1088.1099999999999</v>
      </c>
      <c r="N1283" s="53">
        <f t="shared" si="1259"/>
        <v>-111.73000000000002</v>
      </c>
      <c r="O1283" s="53">
        <f t="shared" si="1259"/>
        <v>-384.02000000000049</v>
      </c>
      <c r="P1283" s="53">
        <f t="shared" si="1259"/>
        <v>-3160.9500000000003</v>
      </c>
      <c r="Q1283" s="53">
        <f t="shared" si="1259"/>
        <v>-3218.04</v>
      </c>
      <c r="R1283" s="53">
        <f t="shared" si="1259"/>
        <v>-2518.0399999999995</v>
      </c>
      <c r="S1283" s="53">
        <f t="shared" si="1259"/>
        <v>-1241.6499999999999</v>
      </c>
    </row>
    <row r="1284" spans="1:30" outlineLevel="1" x14ac:dyDescent="0.2">
      <c r="A1284" s="350"/>
      <c r="B1284" s="46" t="s">
        <v>1700</v>
      </c>
      <c r="C1284" s="53">
        <f>C1262</f>
        <v>3131.95186573</v>
      </c>
      <c r="D1284" s="53">
        <f t="shared" ref="D1284:S1284" si="1260">D1262</f>
        <v>2516.9613298999998</v>
      </c>
      <c r="E1284" s="53">
        <f t="shared" si="1260"/>
        <v>6028.1915132200002</v>
      </c>
      <c r="F1284" s="53">
        <f t="shared" si="1260"/>
        <v>8745.0053218400008</v>
      </c>
      <c r="G1284" s="53">
        <f t="shared" si="1260"/>
        <v>16091.78902968</v>
      </c>
      <c r="H1284" s="53">
        <f t="shared" si="1260"/>
        <v>20293.482012</v>
      </c>
      <c r="I1284" s="53">
        <f t="shared" si="1260"/>
        <v>25504.312387739999</v>
      </c>
      <c r="J1284" s="53">
        <f t="shared" si="1260"/>
        <v>23038.591752885</v>
      </c>
      <c r="K1284" s="53">
        <f t="shared" si="1260"/>
        <v>37065.549333360002</v>
      </c>
      <c r="L1284" s="53">
        <f t="shared" si="1260"/>
        <v>45752.010771900001</v>
      </c>
      <c r="M1284" s="53">
        <f t="shared" si="1260"/>
        <v>58976.392337249999</v>
      </c>
      <c r="N1284" s="53">
        <f t="shared" si="1260"/>
        <v>84746.849287424993</v>
      </c>
      <c r="O1284" s="53">
        <f t="shared" si="1260"/>
        <v>118750.18277985</v>
      </c>
      <c r="P1284" s="53">
        <f t="shared" si="1260"/>
        <v>211724.73069975001</v>
      </c>
      <c r="Q1284" s="53">
        <f t="shared" si="1260"/>
        <v>197219.366850555</v>
      </c>
      <c r="R1284" s="53">
        <f t="shared" si="1260"/>
        <v>164999.25451736999</v>
      </c>
      <c r="S1284" s="53">
        <f t="shared" si="1260"/>
        <v>118862.47033719999</v>
      </c>
    </row>
    <row r="1285" spans="1:30" outlineLevel="1" x14ac:dyDescent="0.2">
      <c r="A1285" s="350"/>
      <c r="B1285" s="46" t="s">
        <v>736</v>
      </c>
      <c r="C1285" s="28">
        <f>C1283/C1284</f>
        <v>0</v>
      </c>
      <c r="D1285" s="29">
        <f t="shared" ref="D1285:S1285" si="1261">D1283/D1284</f>
        <v>3.6730798722153228E-2</v>
      </c>
      <c r="E1285" s="29">
        <f t="shared" si="1261"/>
        <v>8.490937935158463E-2</v>
      </c>
      <c r="F1285" s="29">
        <f t="shared" si="1261"/>
        <v>0.18626861163044614</v>
      </c>
      <c r="G1285" s="29">
        <f t="shared" si="1261"/>
        <v>1.2574114638639637E-2</v>
      </c>
      <c r="H1285" s="29">
        <f t="shared" si="1261"/>
        <v>1.6755626254722204E-2</v>
      </c>
      <c r="I1285" s="29">
        <f t="shared" si="1261"/>
        <v>2.4596624698713879E-2</v>
      </c>
      <c r="J1285" s="29">
        <f t="shared" si="1261"/>
        <v>4.7498562921623307E-2</v>
      </c>
      <c r="K1285" s="29">
        <f t="shared" si="1261"/>
        <v>1.7993258214029622E-2</v>
      </c>
      <c r="L1285" s="29">
        <f t="shared" si="1261"/>
        <v>2.4554986350239172E-2</v>
      </c>
      <c r="M1285" s="29">
        <f t="shared" si="1261"/>
        <v>1.844992473900002E-2</v>
      </c>
      <c r="N1285" s="29">
        <f t="shared" si="1261"/>
        <v>-1.3183970960508483E-3</v>
      </c>
      <c r="O1285" s="29">
        <f t="shared" si="1261"/>
        <v>-3.2338476540447274E-3</v>
      </c>
      <c r="P1285" s="29">
        <f t="shared" si="1261"/>
        <v>-1.4929526605385511E-2</v>
      </c>
      <c r="Q1285" s="29">
        <f t="shared" si="1261"/>
        <v>-1.6317058772622989E-2</v>
      </c>
      <c r="R1285" s="29">
        <f t="shared" si="1261"/>
        <v>-1.5260917434841608E-2</v>
      </c>
      <c r="S1285" s="29">
        <f t="shared" si="1261"/>
        <v>-1.0446106298123982E-2</v>
      </c>
      <c r="Y1285" s="43">
        <f>AVERAGE(D1285:S1285)</f>
        <v>2.555162710375514E-2</v>
      </c>
      <c r="Z1285" s="43">
        <f>MEDIAN(D1285:S1285)</f>
        <v>1.7374442234375911E-2</v>
      </c>
      <c r="AA1285" s="43">
        <f>STDEV(D1285:S1285)</f>
        <v>5.0477057929944516E-2</v>
      </c>
      <c r="AB1285" s="413">
        <f>AA1285/Y1285</f>
        <v>1.9754929001185315</v>
      </c>
      <c r="AC1285" s="43">
        <f>MAX(D1285:S1285)</f>
        <v>0.18626861163044614</v>
      </c>
      <c r="AD1285" s="43">
        <f>MIN(D1285:S1285)</f>
        <v>-1.6317058772622989E-2</v>
      </c>
    </row>
    <row r="1287" spans="1:30" x14ac:dyDescent="0.2">
      <c r="A1287" s="240"/>
      <c r="B1287" s="240"/>
      <c r="C1287" s="240"/>
      <c r="D1287" s="240"/>
      <c r="E1287" s="240"/>
      <c r="F1287" s="240"/>
      <c r="G1287" s="240"/>
      <c r="H1287" s="240"/>
      <c r="I1287" s="240"/>
      <c r="J1287" s="240"/>
      <c r="K1287" s="240"/>
      <c r="L1287" s="240"/>
      <c r="M1287" s="240"/>
      <c r="N1287" s="240"/>
      <c r="O1287" s="240"/>
      <c r="P1287" s="240"/>
      <c r="Q1287" s="240"/>
      <c r="R1287" s="240"/>
      <c r="S1287" s="240"/>
    </row>
    <row r="1288" spans="1:30" x14ac:dyDescent="0.2">
      <c r="A1288" s="86"/>
    </row>
    <row r="1289" spans="1:30" x14ac:dyDescent="0.2">
      <c r="A1289" s="27"/>
    </row>
    <row r="1290" spans="1:30" x14ac:dyDescent="0.2">
      <c r="A1290" s="27"/>
    </row>
    <row r="1291" spans="1:30" x14ac:dyDescent="0.2">
      <c r="A1291" s="27"/>
    </row>
    <row r="1292" spans="1:30" x14ac:dyDescent="0.2">
      <c r="A1292" s="27"/>
      <c r="B1292" s="68"/>
      <c r="C1292" s="68"/>
      <c r="D1292" s="68"/>
      <c r="F1292" s="68"/>
      <c r="G1292" s="23"/>
      <c r="H1292" s="68"/>
      <c r="I1292" s="68"/>
      <c r="J1292" s="68"/>
      <c r="K1292" s="68"/>
      <c r="L1292" s="68"/>
      <c r="M1292" s="68"/>
      <c r="N1292" s="68"/>
      <c r="O1292" s="68"/>
      <c r="P1292" s="68"/>
      <c r="Q1292" s="68"/>
      <c r="R1292" s="68"/>
      <c r="S1292" s="68"/>
    </row>
    <row r="1293" spans="1:30" x14ac:dyDescent="0.2">
      <c r="A1293" s="27"/>
      <c r="B1293" s="68"/>
      <c r="C1293" s="68"/>
      <c r="D1293" s="68"/>
      <c r="F1293" s="68"/>
      <c r="G1293" s="23"/>
      <c r="H1293" s="68"/>
      <c r="I1293" s="68"/>
      <c r="J1293" s="68"/>
      <c r="K1293" s="68"/>
      <c r="L1293" s="68"/>
      <c r="M1293" s="68"/>
      <c r="N1293" s="68"/>
      <c r="O1293" s="68"/>
      <c r="P1293" s="68"/>
      <c r="Q1293" s="68"/>
      <c r="R1293" s="68"/>
      <c r="S1293" s="68"/>
    </row>
    <row r="1294" spans="1:30" x14ac:dyDescent="0.2">
      <c r="A1294" s="27"/>
      <c r="B1294" s="68"/>
      <c r="C1294" s="68"/>
      <c r="D1294" s="68"/>
      <c r="F1294" s="248"/>
      <c r="G1294" s="23"/>
      <c r="H1294" s="68"/>
      <c r="I1294" s="68"/>
      <c r="J1294" s="68"/>
      <c r="K1294" s="68"/>
      <c r="L1294" s="68"/>
      <c r="M1294" s="68"/>
      <c r="N1294" s="68"/>
      <c r="O1294" s="68"/>
      <c r="P1294" s="68"/>
      <c r="Q1294" s="68"/>
      <c r="R1294" s="68"/>
      <c r="S1294" s="68"/>
    </row>
    <row r="1295" spans="1:30" x14ac:dyDescent="0.2">
      <c r="A1295" s="27"/>
      <c r="B1295" s="68"/>
      <c r="C1295" s="68"/>
      <c r="D1295" s="68"/>
      <c r="F1295" s="248"/>
      <c r="G1295" s="23"/>
      <c r="H1295" s="68"/>
      <c r="I1295" s="68"/>
      <c r="J1295" s="68"/>
      <c r="K1295" s="68"/>
      <c r="L1295" s="68"/>
      <c r="M1295" s="68"/>
      <c r="N1295" s="68"/>
      <c r="O1295" s="68"/>
      <c r="P1295" s="68"/>
      <c r="Q1295" s="68"/>
      <c r="R1295" s="68"/>
      <c r="S1295" s="68"/>
    </row>
    <row r="1296" spans="1:30" x14ac:dyDescent="0.2">
      <c r="A1296" s="27"/>
      <c r="B1296" s="89"/>
      <c r="C1296" s="89"/>
      <c r="D1296" s="89"/>
      <c r="F1296" s="248"/>
      <c r="G1296" s="23"/>
      <c r="H1296" s="89"/>
      <c r="I1296" s="89"/>
      <c r="J1296" s="89"/>
      <c r="K1296" s="89"/>
      <c r="L1296" s="89"/>
      <c r="M1296" s="89"/>
      <c r="N1296" s="89"/>
      <c r="O1296" s="89"/>
      <c r="P1296" s="89"/>
      <c r="Q1296" s="89"/>
      <c r="R1296" s="89"/>
      <c r="S1296" s="89"/>
    </row>
    <row r="1297" spans="1:7" x14ac:dyDescent="0.2">
      <c r="F1297" s="248"/>
      <c r="G1297" s="23"/>
    </row>
    <row r="1298" spans="1:7" x14ac:dyDescent="0.2">
      <c r="A1298" s="86"/>
      <c r="F1298" s="248"/>
      <c r="G1298" s="23"/>
    </row>
    <row r="1299" spans="1:7" x14ac:dyDescent="0.2">
      <c r="A1299" s="27"/>
      <c r="F1299" s="248"/>
      <c r="G1299" s="23"/>
    </row>
    <row r="1300" spans="1:7" x14ac:dyDescent="0.2">
      <c r="A1300" s="27"/>
      <c r="F1300" s="248"/>
      <c r="G1300" s="23"/>
    </row>
    <row r="1301" spans="1:7" x14ac:dyDescent="0.2">
      <c r="A1301" s="27"/>
      <c r="F1301" s="248"/>
      <c r="G1301" s="23"/>
    </row>
    <row r="1302" spans="1:7" x14ac:dyDescent="0.2">
      <c r="F1302" s="248"/>
      <c r="G1302" s="23"/>
    </row>
    <row r="1303" spans="1:7" x14ac:dyDescent="0.2">
      <c r="F1303" s="248"/>
      <c r="G1303" s="23"/>
    </row>
    <row r="1304" spans="1:7" x14ac:dyDescent="0.2">
      <c r="F1304" s="248"/>
      <c r="G1304" s="23"/>
    </row>
    <row r="1305" spans="1:7" x14ac:dyDescent="0.2">
      <c r="F1305" s="248"/>
      <c r="G1305" s="23"/>
    </row>
    <row r="1306" spans="1:7" x14ac:dyDescent="0.2">
      <c r="G1306" s="23"/>
    </row>
    <row r="1307" spans="1:7" x14ac:dyDescent="0.2">
      <c r="G1307" s="23"/>
    </row>
  </sheetData>
  <sortState ref="F1292:G1305">
    <sortCondition ref="F1292"/>
  </sortState>
  <pageMargins left="0.7" right="0.7" top="0.75" bottom="0.75" header="0.3" footer="0.3"/>
  <ignoredErrors>
    <ignoredError sqref="D721:S721 D1113:S1115 E1116:S1116 D1120:S1120 E1121:S1121 D1084:S1084 I616:S621 H621" formulaRange="1"/>
    <ignoredError sqref="D1061:D1067" evalError="1"/>
  </ignoredErrors>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D9A90-1F63-F94A-9DD8-897C73D1C9F4}">
  <dimension ref="A1:V112"/>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8.83203125" defaultRowHeight="19" outlineLevelRow="1" x14ac:dyDescent="0.25"/>
  <cols>
    <col min="1" max="1" width="44.6640625" style="91" customWidth="1"/>
    <col min="2" max="8" width="9.1640625" style="91" bestFit="1" customWidth="1"/>
    <col min="9" max="9" width="10.33203125" style="91" bestFit="1" customWidth="1"/>
    <col min="10" max="10" width="9.1640625" style="91" bestFit="1" customWidth="1"/>
    <col min="11" max="12" width="10.33203125" style="91" bestFit="1" customWidth="1"/>
    <col min="13" max="13" width="10" style="91" bestFit="1" customWidth="1"/>
    <col min="14" max="16" width="11" style="91" bestFit="1" customWidth="1"/>
    <col min="17" max="17" width="10" style="91" bestFit="1" customWidth="1"/>
    <col min="18" max="18" width="11" style="91" bestFit="1" customWidth="1"/>
    <col min="19" max="19" width="8.83203125" style="91"/>
    <col min="20" max="20" width="11.83203125" style="91" bestFit="1" customWidth="1"/>
    <col min="21" max="22" width="10.6640625" style="91" bestFit="1" customWidth="1"/>
    <col min="23" max="16384" width="8.83203125" style="91"/>
  </cols>
  <sheetData>
    <row r="1" spans="1:22" ht="24" x14ac:dyDescent="0.3">
      <c r="A1" s="120" t="s">
        <v>957</v>
      </c>
      <c r="B1" s="436">
        <v>37316</v>
      </c>
      <c r="C1" s="437">
        <v>37681</v>
      </c>
      <c r="D1" s="437">
        <v>38047</v>
      </c>
      <c r="E1" s="437">
        <v>38412</v>
      </c>
      <c r="F1" s="437">
        <v>38777</v>
      </c>
      <c r="G1" s="437">
        <v>39142</v>
      </c>
      <c r="H1" s="437">
        <v>39508</v>
      </c>
      <c r="I1" s="437">
        <v>39873</v>
      </c>
      <c r="J1" s="437">
        <v>40238</v>
      </c>
      <c r="K1" s="437">
        <v>40603</v>
      </c>
      <c r="L1" s="437">
        <v>40969</v>
      </c>
      <c r="M1" s="437">
        <v>41334</v>
      </c>
      <c r="N1" s="437">
        <v>41699</v>
      </c>
      <c r="O1" s="437">
        <v>42064</v>
      </c>
      <c r="P1" s="437">
        <v>42430</v>
      </c>
      <c r="Q1" s="437">
        <v>42795</v>
      </c>
      <c r="R1" s="437">
        <v>43160</v>
      </c>
    </row>
    <row r="2" spans="1:22" ht="20" thickBot="1" x14ac:dyDescent="0.3"/>
    <row r="3" spans="1:22" x14ac:dyDescent="0.25">
      <c r="A3" s="95" t="s">
        <v>958</v>
      </c>
      <c r="B3" s="114">
        <v>37316</v>
      </c>
      <c r="C3" s="96">
        <v>37681</v>
      </c>
      <c r="D3" s="96">
        <v>38047</v>
      </c>
      <c r="E3" s="96">
        <v>38412</v>
      </c>
      <c r="F3" s="96">
        <v>38777</v>
      </c>
      <c r="G3" s="96">
        <v>39142</v>
      </c>
      <c r="H3" s="96">
        <v>39508</v>
      </c>
      <c r="I3" s="96">
        <v>39873</v>
      </c>
      <c r="J3" s="96">
        <v>40238</v>
      </c>
      <c r="K3" s="96">
        <v>40603</v>
      </c>
      <c r="L3" s="96">
        <v>40969</v>
      </c>
      <c r="M3" s="96">
        <v>41334</v>
      </c>
      <c r="N3" s="96">
        <v>41699</v>
      </c>
      <c r="O3" s="96">
        <v>42064</v>
      </c>
      <c r="P3" s="96">
        <v>42430</v>
      </c>
      <c r="Q3" s="96">
        <v>42795</v>
      </c>
      <c r="R3" s="97">
        <v>43160</v>
      </c>
      <c r="T3" s="91" t="s">
        <v>1005</v>
      </c>
      <c r="U3" s="91" t="s">
        <v>1006</v>
      </c>
      <c r="V3" s="91" t="s">
        <v>1007</v>
      </c>
    </row>
    <row r="4" spans="1:22" outlineLevel="1" x14ac:dyDescent="0.25">
      <c r="A4" s="98"/>
      <c r="B4" s="115"/>
      <c r="C4" s="99"/>
      <c r="D4" s="99"/>
      <c r="E4" s="99"/>
      <c r="F4" s="99"/>
      <c r="G4" s="99"/>
      <c r="H4" s="99"/>
      <c r="I4" s="99"/>
      <c r="J4" s="99"/>
      <c r="K4" s="99"/>
      <c r="L4" s="99"/>
      <c r="M4" s="99"/>
      <c r="N4" s="99"/>
      <c r="O4" s="99"/>
      <c r="P4" s="99"/>
      <c r="Q4" s="99"/>
      <c r="R4" s="100"/>
    </row>
    <row r="5" spans="1:22" outlineLevel="1" x14ac:dyDescent="0.25">
      <c r="A5" s="98" t="s">
        <v>511</v>
      </c>
      <c r="B5" s="116">
        <f>'Ace-SP&amp;L'!B6</f>
        <v>753.16</v>
      </c>
      <c r="C5" s="101">
        <f>'Ace-SP&amp;L'!C6</f>
        <v>795.74</v>
      </c>
      <c r="D5" s="101">
        <f>'Ace-SP&amp;L'!D6</f>
        <v>993.46</v>
      </c>
      <c r="E5" s="101">
        <f>'Ace-SP&amp;L'!E6</f>
        <v>1252.2</v>
      </c>
      <c r="F5" s="101">
        <f>'Ace-SP&amp;L'!F6</f>
        <v>1741.71</v>
      </c>
      <c r="G5" s="101">
        <f>'Ace-SP&amp;L'!G6</f>
        <v>2302.75</v>
      </c>
      <c r="H5" s="101">
        <f>'Ace-SP&amp;L'!H6</f>
        <v>3210.76</v>
      </c>
      <c r="I5" s="101">
        <f>'Ace-SP&amp;L'!I6</f>
        <v>3925.45</v>
      </c>
      <c r="J5" s="101">
        <f>'Ace-SP&amp;L'!J6</f>
        <v>2530.54</v>
      </c>
      <c r="K5" s="101">
        <f>'Ace-SP&amp;L'!K6</f>
        <v>3160.23</v>
      </c>
      <c r="L5" s="101">
        <f>'Ace-SP&amp;L'!L6</f>
        <v>4080.49</v>
      </c>
      <c r="M5" s="101">
        <f>'Ace-SP&amp;L'!M6</f>
        <v>2518.4899999999998</v>
      </c>
      <c r="N5" s="101">
        <f>'Ace-SP&amp;L'!N6</f>
        <v>2928.25</v>
      </c>
      <c r="O5" s="101">
        <f>'Ace-SP&amp;L'!O6</f>
        <v>8168.74</v>
      </c>
      <c r="P5" s="101">
        <f>'Ace-SP&amp;L'!P6</f>
        <v>7863.69</v>
      </c>
      <c r="Q5" s="101">
        <f>'Ace-SP&amp;L'!Q6</f>
        <v>7793.2</v>
      </c>
      <c r="R5" s="102">
        <f>'Ace-SP&amp;L'!R6</f>
        <v>7947.6</v>
      </c>
    </row>
    <row r="6" spans="1:22" outlineLevel="1" x14ac:dyDescent="0.25">
      <c r="A6" s="98" t="s">
        <v>1109</v>
      </c>
      <c r="B6" s="116">
        <f>'Ace-SP&amp;L'!B24</f>
        <v>56.73</v>
      </c>
      <c r="C6" s="101">
        <f>'Ace-SP&amp;L'!C24</f>
        <v>71.33</v>
      </c>
      <c r="D6" s="101">
        <f>'Ace-SP&amp;L'!D24</f>
        <v>53.529999999999994</v>
      </c>
      <c r="E6" s="101">
        <f>'Ace-SP&amp;L'!E24</f>
        <v>48.73</v>
      </c>
      <c r="F6" s="101">
        <f>'Ace-SP&amp;L'!F24</f>
        <v>61.37</v>
      </c>
      <c r="G6" s="101">
        <f>'Ace-SP&amp;L'!G24</f>
        <v>56.86</v>
      </c>
      <c r="H6" s="101">
        <f>'Ace-SP&amp;L'!H24</f>
        <v>61.71</v>
      </c>
      <c r="I6" s="101">
        <f>'Ace-SP&amp;L'!I24</f>
        <v>63.9</v>
      </c>
      <c r="J6" s="101">
        <f>'Ace-SP&amp;L'!J24</f>
        <v>45.03</v>
      </c>
      <c r="K6" s="101">
        <f>'Ace-SP&amp;L'!K24</f>
        <v>52.66</v>
      </c>
      <c r="L6" s="101">
        <f>'Ace-SP&amp;L'!L24</f>
        <v>64.930000000000007</v>
      </c>
      <c r="M6" s="101">
        <f>'Ace-SP&amp;L'!M24</f>
        <v>86.35</v>
      </c>
      <c r="N6" s="101">
        <f>'Ace-SP&amp;L'!N24</f>
        <v>99.46</v>
      </c>
      <c r="O6" s="101">
        <f>'Ace-SP&amp;L'!O24</f>
        <v>140.30000000000001</v>
      </c>
      <c r="P6" s="101">
        <f>'Ace-SP&amp;L'!P24</f>
        <v>130.43</v>
      </c>
      <c r="Q6" s="101">
        <f>'Ace-SP&amp;L'!Q24</f>
        <v>109.24</v>
      </c>
      <c r="R6" s="102">
        <f>'Ace-SP&amp;L'!R24</f>
        <v>23.76</v>
      </c>
    </row>
    <row r="7" spans="1:22" ht="20" outlineLevel="1" thickBot="1" x14ac:dyDescent="0.3">
      <c r="A7" s="121" t="s">
        <v>530</v>
      </c>
      <c r="B7" s="122">
        <f>B5-B6</f>
        <v>696.43</v>
      </c>
      <c r="C7" s="123">
        <f t="shared" ref="C7:R7" si="0">C5-C6</f>
        <v>724.41</v>
      </c>
      <c r="D7" s="123">
        <f t="shared" si="0"/>
        <v>939.93000000000006</v>
      </c>
      <c r="E7" s="123">
        <f t="shared" si="0"/>
        <v>1203.47</v>
      </c>
      <c r="F7" s="123">
        <f t="shared" si="0"/>
        <v>1680.3400000000001</v>
      </c>
      <c r="G7" s="123">
        <f t="shared" si="0"/>
        <v>2245.89</v>
      </c>
      <c r="H7" s="123">
        <f t="shared" si="0"/>
        <v>3149.05</v>
      </c>
      <c r="I7" s="123">
        <f t="shared" si="0"/>
        <v>3861.5499999999997</v>
      </c>
      <c r="J7" s="123">
        <f t="shared" si="0"/>
        <v>2485.5099999999998</v>
      </c>
      <c r="K7" s="123">
        <f t="shared" si="0"/>
        <v>3107.57</v>
      </c>
      <c r="L7" s="123">
        <f t="shared" si="0"/>
        <v>4015.56</v>
      </c>
      <c r="M7" s="123">
        <f t="shared" si="0"/>
        <v>2432.14</v>
      </c>
      <c r="N7" s="123">
        <f t="shared" si="0"/>
        <v>2828.79</v>
      </c>
      <c r="O7" s="123">
        <f t="shared" si="0"/>
        <v>8028.44</v>
      </c>
      <c r="P7" s="123">
        <f t="shared" si="0"/>
        <v>7733.2599999999993</v>
      </c>
      <c r="Q7" s="123">
        <f t="shared" si="0"/>
        <v>7683.96</v>
      </c>
      <c r="R7" s="124">
        <f t="shared" si="0"/>
        <v>7923.84</v>
      </c>
      <c r="T7" s="166">
        <f>(R7/H7)^(1/10)-1</f>
        <v>9.6669118341114801E-2</v>
      </c>
      <c r="U7" s="166">
        <f>(R7/M7)^(1/10)-1</f>
        <v>0.12536839115439635</v>
      </c>
      <c r="V7" s="166">
        <f>(R7/O7)^(1/10)-1</f>
        <v>-1.3105705307049353E-3</v>
      </c>
    </row>
    <row r="8" spans="1:22" s="133" customFormat="1" outlineLevel="1" x14ac:dyDescent="0.25">
      <c r="A8" s="192" t="s">
        <v>954</v>
      </c>
      <c r="B8" s="193"/>
      <c r="C8" s="194">
        <f>C7/B7-1</f>
        <v>4.0176327843430171E-2</v>
      </c>
      <c r="D8" s="194">
        <f t="shared" ref="D8:R8" si="1">D7/C7-1</f>
        <v>0.29751107798070175</v>
      </c>
      <c r="E8" s="194">
        <f t="shared" si="1"/>
        <v>0.28038258168161456</v>
      </c>
      <c r="F8" s="194">
        <f t="shared" si="1"/>
        <v>0.39624585573383642</v>
      </c>
      <c r="G8" s="194">
        <f t="shared" si="1"/>
        <v>0.3365687896497136</v>
      </c>
      <c r="H8" s="194">
        <f t="shared" si="1"/>
        <v>0.40213901838469401</v>
      </c>
      <c r="I8" s="194">
        <f t="shared" si="1"/>
        <v>0.22625871294517386</v>
      </c>
      <c r="J8" s="194">
        <f t="shared" si="1"/>
        <v>-0.35634395514754436</v>
      </c>
      <c r="K8" s="194">
        <f t="shared" si="1"/>
        <v>0.25027459153252263</v>
      </c>
      <c r="L8" s="194">
        <f t="shared" si="1"/>
        <v>0.29218649941916031</v>
      </c>
      <c r="M8" s="194">
        <f t="shared" si="1"/>
        <v>-0.39432109095618051</v>
      </c>
      <c r="N8" s="194">
        <f t="shared" si="1"/>
        <v>0.16308682888320569</v>
      </c>
      <c r="O8" s="194">
        <f t="shared" si="1"/>
        <v>1.838118064614199</v>
      </c>
      <c r="P8" s="194">
        <f t="shared" si="1"/>
        <v>-3.6766794047162321E-2</v>
      </c>
      <c r="Q8" s="194">
        <f t="shared" si="1"/>
        <v>-6.3750604531593869E-3</v>
      </c>
      <c r="R8" s="198">
        <f t="shared" si="1"/>
        <v>3.1218278075367367E-2</v>
      </c>
    </row>
    <row r="9" spans="1:22" outlineLevel="1" x14ac:dyDescent="0.25">
      <c r="A9" s="103"/>
      <c r="B9" s="116"/>
      <c r="C9" s="101"/>
      <c r="D9" s="101"/>
      <c r="E9" s="101"/>
      <c r="F9" s="101"/>
      <c r="G9" s="101"/>
      <c r="H9" s="101"/>
      <c r="I9" s="101"/>
      <c r="J9" s="101"/>
      <c r="K9" s="101"/>
      <c r="L9" s="101"/>
      <c r="M9" s="101"/>
      <c r="N9" s="101"/>
      <c r="O9" s="101"/>
      <c r="P9" s="101"/>
      <c r="Q9" s="101"/>
      <c r="R9" s="102"/>
    </row>
    <row r="10" spans="1:22" outlineLevel="1" x14ac:dyDescent="0.25">
      <c r="A10" s="104" t="s">
        <v>1110</v>
      </c>
      <c r="B10" s="117">
        <f>SUM(B11:B18)</f>
        <v>497.59</v>
      </c>
      <c r="C10" s="105">
        <f t="shared" ref="C10:R10" si="2">SUM(C11:C18)</f>
        <v>460.99</v>
      </c>
      <c r="D10" s="105">
        <f t="shared" si="2"/>
        <v>642.18999999999994</v>
      </c>
      <c r="E10" s="105">
        <f t="shared" si="2"/>
        <v>890.5</v>
      </c>
      <c r="F10" s="105">
        <f t="shared" si="2"/>
        <v>1277.54</v>
      </c>
      <c r="G10" s="105">
        <f t="shared" si="2"/>
        <v>1719.9199999999998</v>
      </c>
      <c r="H10" s="105">
        <f t="shared" si="2"/>
        <v>2168.36</v>
      </c>
      <c r="I10" s="105">
        <f t="shared" si="2"/>
        <v>2689.4</v>
      </c>
      <c r="J10" s="105">
        <f t="shared" si="2"/>
        <v>1590.3199999999997</v>
      </c>
      <c r="K10" s="105">
        <f t="shared" si="2"/>
        <v>1803.7900000000002</v>
      </c>
      <c r="L10" s="105">
        <f t="shared" si="2"/>
        <v>2278.1999999999998</v>
      </c>
      <c r="M10" s="105">
        <f t="shared" si="2"/>
        <v>1953.6000000000001</v>
      </c>
      <c r="N10" s="105">
        <f t="shared" si="2"/>
        <v>2879.3800000000006</v>
      </c>
      <c r="O10" s="105">
        <f t="shared" si="2"/>
        <v>8693.26</v>
      </c>
      <c r="P10" s="105">
        <f t="shared" si="2"/>
        <v>8151.93</v>
      </c>
      <c r="Q10" s="105">
        <f t="shared" si="2"/>
        <v>7744.6100000000006</v>
      </c>
      <c r="R10" s="106">
        <f t="shared" si="2"/>
        <v>7922.420000000001</v>
      </c>
    </row>
    <row r="11" spans="1:22" outlineLevel="1" x14ac:dyDescent="0.25">
      <c r="A11" s="185" t="s">
        <v>532</v>
      </c>
      <c r="B11" s="116">
        <f>'Ace-SP&amp;L'!B27</f>
        <v>18.440000000000001</v>
      </c>
      <c r="C11" s="101">
        <f>'Ace-SP&amp;L'!C27</f>
        <v>-6.84</v>
      </c>
      <c r="D11" s="101">
        <f>'Ace-SP&amp;L'!D27</f>
        <v>-16.89</v>
      </c>
      <c r="E11" s="101">
        <f>'Ace-SP&amp;L'!E27</f>
        <v>0.45</v>
      </c>
      <c r="F11" s="101">
        <f>'Ace-SP&amp;L'!F27</f>
        <v>-57.23</v>
      </c>
      <c r="G11" s="101">
        <f>'Ace-SP&amp;L'!G27</f>
        <v>-38.700000000000003</v>
      </c>
      <c r="H11" s="101">
        <f>'Ace-SP&amp;L'!H27</f>
        <v>-20.25</v>
      </c>
      <c r="I11" s="101">
        <f>'Ace-SP&amp;L'!I27</f>
        <v>-28.68</v>
      </c>
      <c r="J11" s="101">
        <f>'Ace-SP&amp;L'!J27</f>
        <v>-29.87</v>
      </c>
      <c r="K11" s="101">
        <f>'Ace-SP&amp;L'!K27</f>
        <v>1.72</v>
      </c>
      <c r="L11" s="101">
        <f>'Ace-SP&amp;L'!L27</f>
        <v>-74.38</v>
      </c>
      <c r="M11" s="101">
        <f>'Ace-SP&amp;L'!M27</f>
        <v>-7.92</v>
      </c>
      <c r="N11" s="101">
        <f>'Ace-SP&amp;L'!N27</f>
        <v>-14.12</v>
      </c>
      <c r="O11" s="101">
        <f>'Ace-SP&amp;L'!O27</f>
        <v>316.69</v>
      </c>
      <c r="P11" s="101">
        <f>'Ace-SP&amp;L'!P27</f>
        <v>-0.54</v>
      </c>
      <c r="Q11" s="101">
        <f>'Ace-SP&amp;L'!Q27</f>
        <v>-172.8</v>
      </c>
      <c r="R11" s="102">
        <f>'Ace-SP&amp;L'!R27</f>
        <v>135.66999999999999</v>
      </c>
      <c r="T11" s="166" t="e">
        <f t="shared" ref="T11:T18" si="3">(R11/H11)^(1/10)-1</f>
        <v>#NUM!</v>
      </c>
      <c r="U11" s="166" t="e">
        <f t="shared" ref="U11:U18" si="4">(R11/M11)^(1/10)-1</f>
        <v>#NUM!</v>
      </c>
      <c r="V11" s="166">
        <f t="shared" ref="V11:V18" si="5">(R11/O11)^(1/10)-1</f>
        <v>-8.1276241548375983E-2</v>
      </c>
    </row>
    <row r="12" spans="1:22" outlineLevel="1" x14ac:dyDescent="0.25">
      <c r="A12" s="185" t="s">
        <v>993</v>
      </c>
      <c r="B12" s="116">
        <f>'Ace-SP&amp;L'!B39</f>
        <v>278.89999999999998</v>
      </c>
      <c r="C12" s="101">
        <f>'Ace-SP&amp;L'!C39</f>
        <v>240.1</v>
      </c>
      <c r="D12" s="101">
        <f>'Ace-SP&amp;L'!D39</f>
        <v>381.67</v>
      </c>
      <c r="E12" s="101">
        <f>'Ace-SP&amp;L'!E39</f>
        <v>539.87</v>
      </c>
      <c r="F12" s="101">
        <f>'Ace-SP&amp;L'!F39</f>
        <v>868.56</v>
      </c>
      <c r="G12" s="101">
        <f>'Ace-SP&amp;L'!G39</f>
        <v>1172.3900000000001</v>
      </c>
      <c r="H12" s="101">
        <f>'Ace-SP&amp;L'!H39</f>
        <v>1513.06</v>
      </c>
      <c r="I12" s="101">
        <f>'Ace-SP&amp;L'!I39</f>
        <v>1897.44</v>
      </c>
      <c r="J12" s="101">
        <f>'Ace-SP&amp;L'!J39</f>
        <v>782.27</v>
      </c>
      <c r="K12" s="101">
        <f>'Ace-SP&amp;L'!K39</f>
        <v>894.94</v>
      </c>
      <c r="L12" s="101">
        <f>'Ace-SP&amp;L'!L39</f>
        <v>1139.19</v>
      </c>
      <c r="M12" s="101">
        <f>'Ace-SP&amp;L'!M39</f>
        <v>906.75</v>
      </c>
      <c r="N12" s="101">
        <f>'Ace-SP&amp;L'!N39</f>
        <v>1079.6600000000001</v>
      </c>
      <c r="O12" s="101">
        <f>'Ace-SP&amp;L'!O39</f>
        <v>2815.62</v>
      </c>
      <c r="P12" s="101">
        <f>'Ace-SP&amp;L'!P39</f>
        <v>3008.31</v>
      </c>
      <c r="Q12" s="101">
        <f>'Ace-SP&amp;L'!Q39</f>
        <v>3464.95</v>
      </c>
      <c r="R12" s="102">
        <f>'Ace-SP&amp;L'!R39</f>
        <v>3333.51</v>
      </c>
      <c r="T12" s="166">
        <f t="shared" si="3"/>
        <v>8.2192603223408378E-2</v>
      </c>
      <c r="U12" s="166">
        <f t="shared" si="4"/>
        <v>0.13904641053588263</v>
      </c>
      <c r="V12" s="166">
        <f t="shared" si="5"/>
        <v>1.70276776501328E-2</v>
      </c>
    </row>
    <row r="13" spans="1:22" outlineLevel="1" x14ac:dyDescent="0.25">
      <c r="A13" s="185" t="s">
        <v>994</v>
      </c>
      <c r="B13" s="116">
        <f>'Ace-SP&amp;L'!B47</f>
        <v>11.51</v>
      </c>
      <c r="C13" s="101">
        <f>'Ace-SP&amp;L'!C47</f>
        <v>13.99</v>
      </c>
      <c r="D13" s="101">
        <f>'Ace-SP&amp;L'!D47</f>
        <v>13.87</v>
      </c>
      <c r="E13" s="101">
        <f>'Ace-SP&amp;L'!E47</f>
        <v>14.3</v>
      </c>
      <c r="F13" s="101">
        <f>'Ace-SP&amp;L'!F47</f>
        <v>25.55</v>
      </c>
      <c r="G13" s="101">
        <f>'Ace-SP&amp;L'!G47</f>
        <v>31.09</v>
      </c>
      <c r="H13" s="101">
        <f>'Ace-SP&amp;L'!H47</f>
        <v>37.36</v>
      </c>
      <c r="I13" s="101">
        <f>'Ace-SP&amp;L'!I47</f>
        <v>50.44</v>
      </c>
      <c r="J13" s="101">
        <f>'Ace-SP&amp;L'!J47</f>
        <v>47.38</v>
      </c>
      <c r="K13" s="101">
        <f>'Ace-SP&amp;L'!K47</f>
        <v>46.59</v>
      </c>
      <c r="L13" s="101">
        <f>'Ace-SP&amp;L'!L47</f>
        <v>68.760000000000005</v>
      </c>
      <c r="M13" s="101">
        <f>'Ace-SP&amp;L'!M47</f>
        <v>93.4</v>
      </c>
      <c r="N13" s="101">
        <f>'Ace-SP&amp;L'!N47</f>
        <v>115.8</v>
      </c>
      <c r="O13" s="101">
        <f>'Ace-SP&amp;L'!O47</f>
        <v>382.52</v>
      </c>
      <c r="P13" s="101">
        <f>'Ace-SP&amp;L'!P47</f>
        <v>370.48</v>
      </c>
      <c r="Q13" s="101">
        <f>'Ace-SP&amp;L'!Q47</f>
        <v>349.23</v>
      </c>
      <c r="R13" s="102">
        <f>'Ace-SP&amp;L'!R47</f>
        <v>376.17</v>
      </c>
      <c r="T13" s="166">
        <f t="shared" si="3"/>
        <v>0.25978875928975742</v>
      </c>
      <c r="U13" s="166">
        <f t="shared" si="4"/>
        <v>0.14948611083918761</v>
      </c>
      <c r="V13" s="166">
        <f t="shared" si="5"/>
        <v>-1.6725767429538463E-3</v>
      </c>
    </row>
    <row r="14" spans="1:22" outlineLevel="1" x14ac:dyDescent="0.25">
      <c r="A14" s="185" t="s">
        <v>995</v>
      </c>
      <c r="B14" s="116">
        <f>'Ace-SP&amp;L'!B55</f>
        <v>41.1</v>
      </c>
      <c r="C14" s="101">
        <f>'Ace-SP&amp;L'!C55</f>
        <v>48.57</v>
      </c>
      <c r="D14" s="101">
        <f>'Ace-SP&amp;L'!D55</f>
        <v>67.2</v>
      </c>
      <c r="E14" s="101">
        <f>'Ace-SP&amp;L'!E55</f>
        <v>63.88</v>
      </c>
      <c r="F14" s="101">
        <f>'Ace-SP&amp;L'!F55</f>
        <v>79.7</v>
      </c>
      <c r="G14" s="101">
        <f>'Ace-SP&amp;L'!G55</f>
        <v>96.2</v>
      </c>
      <c r="H14" s="101">
        <f>'Ace-SP&amp;L'!H55</f>
        <v>117.12</v>
      </c>
      <c r="I14" s="101">
        <f>'Ace-SP&amp;L'!I55</f>
        <v>144.84</v>
      </c>
      <c r="J14" s="101">
        <f>'Ace-SP&amp;L'!J55</f>
        <v>170.76</v>
      </c>
      <c r="K14" s="101">
        <f>'Ace-SP&amp;L'!K55</f>
        <v>261.08999999999997</v>
      </c>
      <c r="L14" s="101">
        <f>'Ace-SP&amp;L'!L55</f>
        <v>316.56</v>
      </c>
      <c r="M14" s="101">
        <f>'Ace-SP&amp;L'!M55</f>
        <v>234.87</v>
      </c>
      <c r="N14" s="101">
        <f>'Ace-SP&amp;L'!N55</f>
        <v>279.63</v>
      </c>
      <c r="O14" s="101">
        <f>'Ace-SP&amp;L'!O55</f>
        <v>1487.65</v>
      </c>
      <c r="P14" s="101">
        <f>'Ace-SP&amp;L'!P55</f>
        <v>1476.69</v>
      </c>
      <c r="Q14" s="101">
        <f>'Ace-SP&amp;L'!Q55</f>
        <v>1499.88</v>
      </c>
      <c r="R14" s="102">
        <f>'Ace-SP&amp;L'!R55</f>
        <v>1617.69</v>
      </c>
      <c r="T14" s="166">
        <f t="shared" si="3"/>
        <v>0.30024868645914626</v>
      </c>
      <c r="U14" s="166">
        <f t="shared" si="4"/>
        <v>0.2128491140645572</v>
      </c>
      <c r="V14" s="166">
        <f t="shared" si="5"/>
        <v>8.415362961196271E-3</v>
      </c>
    </row>
    <row r="15" spans="1:22" outlineLevel="1" x14ac:dyDescent="0.25">
      <c r="A15" s="185" t="s">
        <v>996</v>
      </c>
      <c r="B15" s="116">
        <f>'Ace-SP&amp;L'!B66</f>
        <v>41.54</v>
      </c>
      <c r="C15" s="101">
        <f>'Ace-SP&amp;L'!C66</f>
        <v>53.05</v>
      </c>
      <c r="D15" s="101">
        <f>'Ace-SP&amp;L'!D66</f>
        <v>62.23</v>
      </c>
      <c r="E15" s="101">
        <f>'Ace-SP&amp;L'!E66</f>
        <v>121.28</v>
      </c>
      <c r="F15" s="101">
        <f>'Ace-SP&amp;L'!F66</f>
        <v>173.12</v>
      </c>
      <c r="G15" s="101">
        <f>'Ace-SP&amp;L'!G66</f>
        <v>226.12</v>
      </c>
      <c r="H15" s="101">
        <f>'Ace-SP&amp;L'!H66</f>
        <v>224.91</v>
      </c>
      <c r="I15" s="101">
        <f>'Ace-SP&amp;L'!I66</f>
        <v>247.57</v>
      </c>
      <c r="J15" s="101">
        <f>'Ace-SP&amp;L'!J66</f>
        <v>286.60000000000002</v>
      </c>
      <c r="K15" s="101">
        <f>'Ace-SP&amp;L'!K66</f>
        <v>179.79</v>
      </c>
      <c r="L15" s="101">
        <f>'Ace-SP&amp;L'!L66</f>
        <v>224.05</v>
      </c>
      <c r="M15" s="101">
        <f>'Ace-SP&amp;L'!M66</f>
        <v>293.89999999999998</v>
      </c>
      <c r="N15" s="101">
        <f>'Ace-SP&amp;L'!N66</f>
        <v>343.25</v>
      </c>
      <c r="O15" s="101">
        <f>'Ace-SP&amp;L'!O66</f>
        <v>1118.8399999999999</v>
      </c>
      <c r="P15" s="101">
        <f>'Ace-SP&amp;L'!P66</f>
        <v>838.79</v>
      </c>
      <c r="Q15" s="101">
        <f>'Ace-SP&amp;L'!Q66</f>
        <v>873.2</v>
      </c>
      <c r="R15" s="102">
        <f>'Ace-SP&amp;L'!R66</f>
        <v>891.77</v>
      </c>
      <c r="T15" s="166">
        <f t="shared" si="3"/>
        <v>0.14768950233107447</v>
      </c>
      <c r="U15" s="166">
        <f t="shared" si="4"/>
        <v>0.11739140699730366</v>
      </c>
      <c r="V15" s="166">
        <f t="shared" si="5"/>
        <v>-2.2428599840046748E-2</v>
      </c>
    </row>
    <row r="16" spans="1:22" outlineLevel="1" x14ac:dyDescent="0.25">
      <c r="A16" s="185" t="s">
        <v>997</v>
      </c>
      <c r="B16" s="116">
        <f>'Ace-SP&amp;L'!B84</f>
        <v>14.49</v>
      </c>
      <c r="C16" s="101">
        <f>'Ace-SP&amp;L'!C84</f>
        <v>16.5</v>
      </c>
      <c r="D16" s="101">
        <f>'Ace-SP&amp;L'!D84</f>
        <v>20.16</v>
      </c>
      <c r="E16" s="101">
        <f>'Ace-SP&amp;L'!E84</f>
        <v>21.35</v>
      </c>
      <c r="F16" s="101">
        <f>'Ace-SP&amp;L'!F84</f>
        <v>18.059999999999999</v>
      </c>
      <c r="G16" s="101">
        <f>'Ace-SP&amp;L'!G84</f>
        <v>26.32</v>
      </c>
      <c r="H16" s="101">
        <f>'Ace-SP&amp;L'!H84</f>
        <v>31.39</v>
      </c>
      <c r="I16" s="101">
        <f>'Ace-SP&amp;L'!I84</f>
        <v>54.65</v>
      </c>
      <c r="J16" s="101">
        <f>'Ace-SP&amp;L'!J84</f>
        <v>44.59</v>
      </c>
      <c r="K16" s="101">
        <f>'Ace-SP&amp;L'!K84</f>
        <v>156.49</v>
      </c>
      <c r="L16" s="101">
        <f>'Ace-SP&amp;L'!L84</f>
        <v>216.06</v>
      </c>
      <c r="M16" s="101">
        <f>'Ace-SP&amp;L'!M84</f>
        <v>291.70999999999998</v>
      </c>
      <c r="N16" s="101">
        <f>'Ace-SP&amp;L'!N84</f>
        <v>441.71</v>
      </c>
      <c r="O16" s="101">
        <f>'Ace-SP&amp;L'!O84</f>
        <v>1525.97</v>
      </c>
      <c r="P16" s="101">
        <f>'Ace-SP&amp;L'!P84</f>
        <v>1044.78</v>
      </c>
      <c r="Q16" s="101">
        <f>'Ace-SP&amp;L'!Q84</f>
        <v>793.31</v>
      </c>
      <c r="R16" s="102">
        <f>'Ace-SP&amp;L'!R84</f>
        <v>840.12000000000012</v>
      </c>
      <c r="T16" s="166">
        <f t="shared" si="3"/>
        <v>0.38916873627318838</v>
      </c>
      <c r="U16" s="166">
        <f t="shared" si="4"/>
        <v>0.11157558862415473</v>
      </c>
      <c r="V16" s="166">
        <f t="shared" si="5"/>
        <v>-5.7937898447164127E-2</v>
      </c>
    </row>
    <row r="17" spans="1:22" outlineLevel="1" x14ac:dyDescent="0.25">
      <c r="A17" s="185" t="s">
        <v>998</v>
      </c>
      <c r="B17" s="116">
        <f>'Ace-SP&amp;L'!B108</f>
        <v>79.77</v>
      </c>
      <c r="C17" s="101">
        <f>'Ace-SP&amp;L'!C108</f>
        <v>85.96</v>
      </c>
      <c r="D17" s="101">
        <f>'Ace-SP&amp;L'!D108</f>
        <v>97.65</v>
      </c>
      <c r="E17" s="101">
        <f>'Ace-SP&amp;L'!E108</f>
        <v>99.17</v>
      </c>
      <c r="F17" s="101">
        <f>'Ace-SP&amp;L'!F108</f>
        <v>153.9</v>
      </c>
      <c r="G17" s="101">
        <f>'Ace-SP&amp;L'!G108</f>
        <v>189.4</v>
      </c>
      <c r="H17" s="101">
        <f>'Ace-SP&amp;L'!H108</f>
        <v>250.04</v>
      </c>
      <c r="I17" s="101">
        <f>'Ace-SP&amp;L'!I108</f>
        <v>305.23</v>
      </c>
      <c r="J17" s="101">
        <f>'Ace-SP&amp;L'!J108</f>
        <v>224.3</v>
      </c>
      <c r="K17" s="101">
        <f>'Ace-SP&amp;L'!K108</f>
        <v>223.41</v>
      </c>
      <c r="L17" s="101">
        <f>'Ace-SP&amp;L'!L108</f>
        <v>289.22000000000003</v>
      </c>
      <c r="M17" s="101">
        <f>'Ace-SP&amp;L'!M108</f>
        <v>27.23</v>
      </c>
      <c r="N17" s="101">
        <f>'Ace-SP&amp;L'!N108</f>
        <v>49.51</v>
      </c>
      <c r="O17" s="101">
        <f>'Ace-SP&amp;L'!O108</f>
        <v>431.67</v>
      </c>
      <c r="P17" s="101">
        <f>'Ace-SP&amp;L'!P108</f>
        <v>700.86</v>
      </c>
      <c r="Q17" s="101">
        <f>'Ace-SP&amp;L'!Q108</f>
        <v>665.08</v>
      </c>
      <c r="R17" s="102">
        <f>'Ace-SP&amp;L'!R108</f>
        <v>550.96</v>
      </c>
      <c r="T17" s="166">
        <f t="shared" si="3"/>
        <v>8.2208792251423635E-2</v>
      </c>
      <c r="U17" s="166">
        <f t="shared" si="4"/>
        <v>0.35085036001330128</v>
      </c>
      <c r="V17" s="166">
        <f t="shared" si="5"/>
        <v>2.4700198336612189E-2</v>
      </c>
    </row>
    <row r="18" spans="1:22" outlineLevel="1" x14ac:dyDescent="0.25">
      <c r="A18" s="185" t="s">
        <v>999</v>
      </c>
      <c r="B18" s="116">
        <f>'Ace-SP&amp;L'!B119</f>
        <v>11.84</v>
      </c>
      <c r="C18" s="101">
        <f>'Ace-SP&amp;L'!C119</f>
        <v>9.66</v>
      </c>
      <c r="D18" s="101">
        <f>'Ace-SP&amp;L'!D119</f>
        <v>16.3</v>
      </c>
      <c r="E18" s="101">
        <f>'Ace-SP&amp;L'!E119</f>
        <v>30.2</v>
      </c>
      <c r="F18" s="101">
        <f>'Ace-SP&amp;L'!F119</f>
        <v>15.88</v>
      </c>
      <c r="G18" s="101">
        <f>'Ace-SP&amp;L'!G119</f>
        <v>17.100000000000001</v>
      </c>
      <c r="H18" s="101">
        <f>'Ace-SP&amp;L'!H119</f>
        <v>14.73</v>
      </c>
      <c r="I18" s="101">
        <f>'Ace-SP&amp;L'!I119</f>
        <v>17.91</v>
      </c>
      <c r="J18" s="101">
        <f>'Ace-SP&amp;L'!J119</f>
        <v>64.290000000000006</v>
      </c>
      <c r="K18" s="101">
        <f>'Ace-SP&amp;L'!K119</f>
        <v>39.76</v>
      </c>
      <c r="L18" s="101">
        <f>'Ace-SP&amp;L'!L119</f>
        <v>98.74</v>
      </c>
      <c r="M18" s="101">
        <f>'Ace-SP&amp;L'!M119</f>
        <v>113.66</v>
      </c>
      <c r="N18" s="101">
        <f>'Ace-SP&amp;L'!N119</f>
        <v>583.94000000000005</v>
      </c>
      <c r="O18" s="101">
        <f>'Ace-SP&amp;L'!O119</f>
        <v>614.29999999999995</v>
      </c>
      <c r="P18" s="101">
        <f>'Ace-SP&amp;L'!P119</f>
        <v>712.56</v>
      </c>
      <c r="Q18" s="101">
        <f>'Ace-SP&amp;L'!Q119</f>
        <v>271.76</v>
      </c>
      <c r="R18" s="102">
        <f>'Ace-SP&amp;L'!R119</f>
        <v>176.53</v>
      </c>
      <c r="T18" s="166">
        <f t="shared" si="3"/>
        <v>0.28192193090294504</v>
      </c>
      <c r="U18" s="166">
        <f t="shared" si="4"/>
        <v>4.5011541416221101E-2</v>
      </c>
      <c r="V18" s="166">
        <f t="shared" si="5"/>
        <v>-0.11723765313942347</v>
      </c>
    </row>
    <row r="19" spans="1:22" outlineLevel="1" x14ac:dyDescent="0.25">
      <c r="A19" s="98"/>
      <c r="B19" s="116"/>
      <c r="C19" s="101"/>
      <c r="D19" s="101"/>
      <c r="E19" s="101"/>
      <c r="F19" s="101"/>
      <c r="G19" s="101"/>
      <c r="H19" s="101"/>
      <c r="I19" s="101"/>
      <c r="J19" s="101"/>
      <c r="K19" s="101"/>
      <c r="L19" s="101"/>
      <c r="M19" s="101"/>
      <c r="N19" s="101"/>
      <c r="O19" s="101"/>
      <c r="P19" s="101"/>
      <c r="Q19" s="101"/>
      <c r="R19" s="102"/>
    </row>
    <row r="20" spans="1:22" outlineLevel="1" x14ac:dyDescent="0.25">
      <c r="A20" s="108" t="s">
        <v>955</v>
      </c>
      <c r="B20" s="118">
        <f t="shared" ref="B20:R20" si="6">B7-B10</f>
        <v>198.83999999999997</v>
      </c>
      <c r="C20" s="94">
        <f t="shared" si="6"/>
        <v>263.41999999999996</v>
      </c>
      <c r="D20" s="94">
        <f t="shared" si="6"/>
        <v>297.74000000000012</v>
      </c>
      <c r="E20" s="94">
        <f t="shared" si="6"/>
        <v>312.97000000000003</v>
      </c>
      <c r="F20" s="94">
        <f t="shared" si="6"/>
        <v>402.80000000000018</v>
      </c>
      <c r="G20" s="94">
        <f t="shared" si="6"/>
        <v>525.97</v>
      </c>
      <c r="H20" s="94">
        <f t="shared" si="6"/>
        <v>980.69</v>
      </c>
      <c r="I20" s="94">
        <f t="shared" si="6"/>
        <v>1172.1499999999996</v>
      </c>
      <c r="J20" s="94">
        <f t="shared" si="6"/>
        <v>895.19</v>
      </c>
      <c r="K20" s="94">
        <f t="shared" si="6"/>
        <v>1303.78</v>
      </c>
      <c r="L20" s="94">
        <f t="shared" si="6"/>
        <v>1737.3600000000001</v>
      </c>
      <c r="M20" s="94">
        <f t="shared" si="6"/>
        <v>478.53999999999974</v>
      </c>
      <c r="N20" s="94">
        <f t="shared" si="6"/>
        <v>-50.5900000000006</v>
      </c>
      <c r="O20" s="94">
        <f t="shared" si="6"/>
        <v>-664.82000000000062</v>
      </c>
      <c r="P20" s="94">
        <f t="shared" si="6"/>
        <v>-418.67000000000098</v>
      </c>
      <c r="Q20" s="94">
        <f t="shared" si="6"/>
        <v>-60.650000000000546</v>
      </c>
      <c r="R20" s="109">
        <f t="shared" si="6"/>
        <v>1.4199999999991633</v>
      </c>
      <c r="T20" s="166">
        <f>(R20/H20)^(1/10)-1</f>
        <v>-0.47991340550378236</v>
      </c>
      <c r="U20" s="166">
        <f>(R20/M20)^(1/10)-1</f>
        <v>-0.441224945077621</v>
      </c>
      <c r="V20" s="166" t="e">
        <f>(R20/O20)^(1/10)-1</f>
        <v>#NUM!</v>
      </c>
    </row>
    <row r="21" spans="1:22" s="133" customFormat="1" outlineLevel="1" x14ac:dyDescent="0.25">
      <c r="A21" s="192" t="s">
        <v>954</v>
      </c>
      <c r="B21" s="193"/>
      <c r="C21" s="194">
        <f>C20/B20-1</f>
        <v>0.32478374572520607</v>
      </c>
      <c r="D21" s="194">
        <f t="shared" ref="D21" si="7">D20/C20-1</f>
        <v>0.13028623491003022</v>
      </c>
      <c r="E21" s="194">
        <f t="shared" ref="E21" si="8">E20/D20-1</f>
        <v>5.1152011822394927E-2</v>
      </c>
      <c r="F21" s="194">
        <f t="shared" ref="F21" si="9">F20/E20-1</f>
        <v>0.28702431542959439</v>
      </c>
      <c r="G21" s="194">
        <f t="shared" ref="G21" si="10">G20/F20-1</f>
        <v>0.30578450844091298</v>
      </c>
      <c r="H21" s="194">
        <f t="shared" ref="H21" si="11">H20/G20-1</f>
        <v>0.86453600015209986</v>
      </c>
      <c r="I21" s="194">
        <f t="shared" ref="I21" si="12">I20/H20-1</f>
        <v>0.19522988915967288</v>
      </c>
      <c r="J21" s="194">
        <f t="shared" ref="J21" si="13">J20/I20-1</f>
        <v>-0.23628375207951169</v>
      </c>
      <c r="K21" s="194">
        <f t="shared" ref="K21" si="14">K20/J20-1</f>
        <v>0.45642824428333628</v>
      </c>
      <c r="L21" s="194">
        <f t="shared" ref="L21" si="15">L20/K20-1</f>
        <v>0.33255610609151853</v>
      </c>
      <c r="M21" s="194">
        <f t="shared" ref="M21" si="16">M20/L20-1</f>
        <v>-0.72455910116498612</v>
      </c>
      <c r="N21" s="194">
        <f t="shared" ref="N21" si="17">N20/M20-1</f>
        <v>-1.1057173903957884</v>
      </c>
      <c r="O21" s="194">
        <f t="shared" ref="O21" si="18">O20/N20-1</f>
        <v>12.141332279106399</v>
      </c>
      <c r="P21" s="194">
        <f t="shared" ref="P21" si="19">P20/O20-1</f>
        <v>-0.37025059414578287</v>
      </c>
      <c r="Q21" s="194">
        <f t="shared" ref="Q21" si="20">Q20/P20-1</f>
        <v>-0.85513650369025629</v>
      </c>
      <c r="R21" s="198">
        <f t="shared" ref="R21" si="21">R20/Q20-1</f>
        <v>-1.0234130255564575</v>
      </c>
    </row>
    <row r="22" spans="1:22" s="133" customFormat="1" outlineLevel="1" x14ac:dyDescent="0.25">
      <c r="A22" s="195" t="s">
        <v>1004</v>
      </c>
      <c r="B22" s="197">
        <f>B20/B$7</f>
        <v>0.28551326048561948</v>
      </c>
      <c r="C22" s="196">
        <f t="shared" ref="C22:R22" si="22">C20/C$7</f>
        <v>0.36363385375685037</v>
      </c>
      <c r="D22" s="196">
        <f t="shared" si="22"/>
        <v>0.31676826997755164</v>
      </c>
      <c r="E22" s="196">
        <f t="shared" si="22"/>
        <v>0.26005633709190923</v>
      </c>
      <c r="F22" s="196">
        <f t="shared" si="22"/>
        <v>0.2397133913374675</v>
      </c>
      <c r="G22" s="196">
        <f t="shared" si="22"/>
        <v>0.23419223559479763</v>
      </c>
      <c r="H22" s="196">
        <f t="shared" si="22"/>
        <v>0.31142408027817914</v>
      </c>
      <c r="I22" s="196">
        <f t="shared" si="22"/>
        <v>0.30354391371340517</v>
      </c>
      <c r="J22" s="196">
        <f t="shared" si="22"/>
        <v>0.36016350769057465</v>
      </c>
      <c r="K22" s="196">
        <f t="shared" si="22"/>
        <v>0.41954968029682355</v>
      </c>
      <c r="L22" s="196">
        <f t="shared" si="22"/>
        <v>0.43265696440845114</v>
      </c>
      <c r="M22" s="196">
        <f t="shared" si="22"/>
        <v>0.19675676564671432</v>
      </c>
      <c r="N22" s="196">
        <f t="shared" si="22"/>
        <v>-1.7883971592094358E-2</v>
      </c>
      <c r="O22" s="196">
        <f t="shared" si="22"/>
        <v>-8.2808117143554738E-2</v>
      </c>
      <c r="P22" s="196">
        <f t="shared" si="22"/>
        <v>-5.4138875454853581E-2</v>
      </c>
      <c r="Q22" s="196">
        <f t="shared" si="22"/>
        <v>-7.8930655547400745E-3</v>
      </c>
      <c r="R22" s="199">
        <f t="shared" si="22"/>
        <v>1.7920604151511934E-4</v>
      </c>
    </row>
    <row r="23" spans="1:22" outlineLevel="1" x14ac:dyDescent="0.25">
      <c r="A23" s="98"/>
      <c r="B23" s="116"/>
      <c r="C23" s="101"/>
      <c r="D23" s="101"/>
      <c r="E23" s="101"/>
      <c r="F23" s="101"/>
      <c r="G23" s="101"/>
      <c r="H23" s="101"/>
      <c r="I23" s="101"/>
      <c r="J23" s="101"/>
      <c r="K23" s="101"/>
      <c r="L23" s="101"/>
      <c r="M23" s="101"/>
      <c r="N23" s="101"/>
      <c r="O23" s="101"/>
      <c r="P23" s="101"/>
      <c r="Q23" s="101"/>
      <c r="R23" s="102"/>
    </row>
    <row r="24" spans="1:22" outlineLevel="1" x14ac:dyDescent="0.25">
      <c r="A24" s="98" t="s">
        <v>1111</v>
      </c>
      <c r="B24" s="116">
        <f>'Ace-SP&amp;L'!B174</f>
        <v>17.38</v>
      </c>
      <c r="C24" s="101">
        <f>'Ace-SP&amp;L'!C174</f>
        <v>19.14</v>
      </c>
      <c r="D24" s="101">
        <f>'Ace-SP&amp;L'!D174</f>
        <v>23.55</v>
      </c>
      <c r="E24" s="101">
        <f>'Ace-SP&amp;L'!E174</f>
        <v>32.83</v>
      </c>
      <c r="F24" s="101">
        <f>'Ace-SP&amp;L'!F174</f>
        <v>40.729999999999997</v>
      </c>
      <c r="G24" s="101">
        <f>'Ace-SP&amp;L'!G174</f>
        <v>46.27</v>
      </c>
      <c r="H24" s="101">
        <f>'Ace-SP&amp;L'!H174</f>
        <v>56.11</v>
      </c>
      <c r="I24" s="101">
        <f>'Ace-SP&amp;L'!I174</f>
        <v>58.86</v>
      </c>
      <c r="J24" s="101">
        <f>'Ace-SP&amp;L'!J174</f>
        <v>69.47</v>
      </c>
      <c r="K24" s="101">
        <f>'Ace-SP&amp;L'!K174</f>
        <v>64.23</v>
      </c>
      <c r="L24" s="101">
        <f>'Ace-SP&amp;L'!L174</f>
        <v>75.72</v>
      </c>
      <c r="M24" s="101">
        <f>'Ace-SP&amp;L'!M174</f>
        <v>85.82</v>
      </c>
      <c r="N24" s="101">
        <f>'Ace-SP&amp;L'!N174</f>
        <v>101.94</v>
      </c>
      <c r="O24" s="101">
        <f>'Ace-SP&amp;L'!O174</f>
        <v>660.68</v>
      </c>
      <c r="P24" s="101">
        <f>'Ace-SP&amp;L'!P174</f>
        <v>464.25</v>
      </c>
      <c r="Q24" s="101">
        <f>'Ace-SP&amp;L'!Q174</f>
        <v>422.28</v>
      </c>
      <c r="R24" s="102">
        <f>'Ace-SP&amp;L'!R174</f>
        <v>432.23</v>
      </c>
      <c r="T24" s="166">
        <f>(R24/H24)^(1/10)-1</f>
        <v>0.22649974943172113</v>
      </c>
      <c r="U24" s="166">
        <f>(R24/M24)^(1/10)-1</f>
        <v>0.17547295022594445</v>
      </c>
      <c r="V24" s="166">
        <f>(R24/O24)^(1/10)-1</f>
        <v>-4.1543571338024332E-2</v>
      </c>
    </row>
    <row r="25" spans="1:22" outlineLevel="1" x14ac:dyDescent="0.25">
      <c r="A25" s="98"/>
      <c r="B25" s="116"/>
      <c r="C25" s="101"/>
      <c r="D25" s="101"/>
      <c r="E25" s="101"/>
      <c r="F25" s="101"/>
      <c r="G25" s="101"/>
      <c r="H25" s="101"/>
      <c r="I25" s="101"/>
      <c r="J25" s="101"/>
      <c r="K25" s="101"/>
      <c r="L25" s="101"/>
      <c r="M25" s="101"/>
      <c r="N25" s="101"/>
      <c r="O25" s="101"/>
      <c r="P25" s="101"/>
      <c r="Q25" s="101"/>
      <c r="R25" s="102"/>
    </row>
    <row r="26" spans="1:22" outlineLevel="1" x14ac:dyDescent="0.25">
      <c r="A26" s="125" t="s">
        <v>956</v>
      </c>
      <c r="B26" s="126">
        <f>B20-B24</f>
        <v>181.45999999999998</v>
      </c>
      <c r="C26" s="127">
        <f t="shared" ref="C26:R26" si="23">C20-C24</f>
        <v>244.27999999999997</v>
      </c>
      <c r="D26" s="127">
        <f t="shared" si="23"/>
        <v>274.19000000000011</v>
      </c>
      <c r="E26" s="127">
        <f t="shared" si="23"/>
        <v>280.14000000000004</v>
      </c>
      <c r="F26" s="127">
        <f t="shared" si="23"/>
        <v>362.07000000000016</v>
      </c>
      <c r="G26" s="127">
        <f t="shared" si="23"/>
        <v>479.70000000000005</v>
      </c>
      <c r="H26" s="127">
        <f t="shared" si="23"/>
        <v>924.58</v>
      </c>
      <c r="I26" s="127">
        <f t="shared" si="23"/>
        <v>1113.2899999999997</v>
      </c>
      <c r="J26" s="127">
        <f t="shared" si="23"/>
        <v>825.72</v>
      </c>
      <c r="K26" s="127">
        <f t="shared" si="23"/>
        <v>1239.55</v>
      </c>
      <c r="L26" s="127">
        <f t="shared" si="23"/>
        <v>1661.64</v>
      </c>
      <c r="M26" s="127">
        <f t="shared" si="23"/>
        <v>392.71999999999974</v>
      </c>
      <c r="N26" s="127">
        <f t="shared" si="23"/>
        <v>-152.5300000000006</v>
      </c>
      <c r="O26" s="127">
        <f t="shared" si="23"/>
        <v>-1325.5000000000005</v>
      </c>
      <c r="P26" s="127">
        <f t="shared" si="23"/>
        <v>-882.92000000000098</v>
      </c>
      <c r="Q26" s="127">
        <f t="shared" si="23"/>
        <v>-482.93000000000052</v>
      </c>
      <c r="R26" s="128">
        <f t="shared" si="23"/>
        <v>-430.81000000000085</v>
      </c>
      <c r="T26" s="166" t="e">
        <f>(R26/H26)^(1/10)-1</f>
        <v>#NUM!</v>
      </c>
      <c r="U26" s="166" t="e">
        <f>(R26/M26)^(1/10)-1</f>
        <v>#NUM!</v>
      </c>
      <c r="V26" s="166">
        <f>(R26/O26)^(1/10)-1</f>
        <v>-0.10630237385535957</v>
      </c>
    </row>
    <row r="27" spans="1:22" s="133" customFormat="1" outlineLevel="1" x14ac:dyDescent="0.25">
      <c r="A27" s="192" t="s">
        <v>954</v>
      </c>
      <c r="B27" s="193"/>
      <c r="C27" s="194">
        <f>C26/B26-1</f>
        <v>0.34619199823652602</v>
      </c>
      <c r="D27" s="194">
        <f t="shared" ref="D27" si="24">D26/C26-1</f>
        <v>0.12244146061896233</v>
      </c>
      <c r="E27" s="194">
        <f t="shared" ref="E27" si="25">E26/D26-1</f>
        <v>2.1700280827163354E-2</v>
      </c>
      <c r="F27" s="194">
        <f t="shared" ref="F27" si="26">F26/E26-1</f>
        <v>0.29246091240094274</v>
      </c>
      <c r="G27" s="194">
        <f t="shared" ref="G27" si="27">G26/F26-1</f>
        <v>0.3248819289087741</v>
      </c>
      <c r="H27" s="194">
        <f t="shared" ref="H27" si="28">H26/G26-1</f>
        <v>0.92741296643735649</v>
      </c>
      <c r="I27" s="194">
        <f t="shared" ref="I27" si="29">I26/H26-1</f>
        <v>0.20410348482554208</v>
      </c>
      <c r="J27" s="194">
        <f t="shared" ref="J27" si="30">J26/I26-1</f>
        <v>-0.25830646102992016</v>
      </c>
      <c r="K27" s="194">
        <f t="shared" ref="K27" si="31">K26/J26-1</f>
        <v>0.50117473235479326</v>
      </c>
      <c r="L27" s="194">
        <f t="shared" ref="L27" si="32">L26/K26-1</f>
        <v>0.34051873663829624</v>
      </c>
      <c r="M27" s="194">
        <f t="shared" ref="M27" si="33">M26/L26-1</f>
        <v>-0.76365518403504984</v>
      </c>
      <c r="N27" s="194">
        <f t="shared" ref="N27" si="34">N26/M26-1</f>
        <v>-1.3883937665512343</v>
      </c>
      <c r="O27" s="194">
        <f t="shared" ref="O27" si="35">O26/N26-1</f>
        <v>7.690093752048746</v>
      </c>
      <c r="P27" s="194">
        <f t="shared" ref="P27" si="36">P26/O26-1</f>
        <v>-0.33389664277631026</v>
      </c>
      <c r="Q27" s="194">
        <f t="shared" ref="Q27" si="37">Q26/P26-1</f>
        <v>-0.45303085217233729</v>
      </c>
      <c r="R27" s="198">
        <f t="shared" ref="R27" si="38">R26/Q26-1</f>
        <v>-0.10792454392976125</v>
      </c>
    </row>
    <row r="28" spans="1:22" s="133" customFormat="1" outlineLevel="1" x14ac:dyDescent="0.25">
      <c r="A28" s="195" t="s">
        <v>1004</v>
      </c>
      <c r="B28" s="197">
        <f>B26/B$7</f>
        <v>0.26055741424120155</v>
      </c>
      <c r="C28" s="196">
        <f t="shared" ref="C28:R28" si="39">C26/C$7</f>
        <v>0.3372123521210364</v>
      </c>
      <c r="D28" s="196">
        <f t="shared" si="39"/>
        <v>0.29171321268605122</v>
      </c>
      <c r="E28" s="196">
        <f t="shared" si="39"/>
        <v>0.23277688683556719</v>
      </c>
      <c r="F28" s="196">
        <f t="shared" si="39"/>
        <v>0.2154742492590786</v>
      </c>
      <c r="G28" s="196">
        <f t="shared" si="39"/>
        <v>0.21359015802198686</v>
      </c>
      <c r="H28" s="196">
        <f t="shared" si="39"/>
        <v>0.29360600816119148</v>
      </c>
      <c r="I28" s="196">
        <f t="shared" si="39"/>
        <v>0.28830132977690298</v>
      </c>
      <c r="J28" s="196">
        <f t="shared" si="39"/>
        <v>0.33221350950106826</v>
      </c>
      <c r="K28" s="196">
        <f t="shared" si="39"/>
        <v>0.39888079753633865</v>
      </c>
      <c r="L28" s="196">
        <f t="shared" si="39"/>
        <v>0.4138003167677734</v>
      </c>
      <c r="M28" s="196">
        <f t="shared" si="39"/>
        <v>0.16147096795414728</v>
      </c>
      <c r="N28" s="196">
        <f t="shared" si="39"/>
        <v>-5.392058088440662E-2</v>
      </c>
      <c r="O28" s="196">
        <f t="shared" si="39"/>
        <v>-0.16510056748259944</v>
      </c>
      <c r="P28" s="196">
        <f t="shared" si="39"/>
        <v>-0.11417177231853075</v>
      </c>
      <c r="Q28" s="196">
        <f t="shared" si="39"/>
        <v>-6.2849103847495369E-2</v>
      </c>
      <c r="R28" s="199">
        <f t="shared" si="39"/>
        <v>-5.4368841369840992E-2</v>
      </c>
    </row>
    <row r="29" spans="1:22" outlineLevel="1" x14ac:dyDescent="0.25">
      <c r="A29" s="98"/>
      <c r="B29" s="116"/>
      <c r="C29" s="101"/>
      <c r="D29" s="101"/>
      <c r="E29" s="101"/>
      <c r="F29" s="101"/>
      <c r="G29" s="101"/>
      <c r="H29" s="101"/>
      <c r="I29" s="101"/>
      <c r="J29" s="101"/>
      <c r="K29" s="101"/>
      <c r="L29" s="101"/>
      <c r="M29" s="101"/>
      <c r="N29" s="101"/>
      <c r="O29" s="101"/>
      <c r="P29" s="101"/>
      <c r="Q29" s="101"/>
      <c r="R29" s="102"/>
    </row>
    <row r="30" spans="1:22" outlineLevel="1" x14ac:dyDescent="0.25">
      <c r="A30" s="98" t="s">
        <v>1112</v>
      </c>
      <c r="B30" s="116">
        <f>'Ace-SP&amp;L'!B163</f>
        <v>3.61</v>
      </c>
      <c r="C30" s="101">
        <f>'Ace-SP&amp;L'!C163</f>
        <v>0.94</v>
      </c>
      <c r="D30" s="101">
        <f>'Ace-SP&amp;L'!D163</f>
        <v>3.62</v>
      </c>
      <c r="E30" s="101">
        <f>'Ace-SP&amp;L'!E163</f>
        <v>11.47</v>
      </c>
      <c r="F30" s="101">
        <f>'Ace-SP&amp;L'!F163</f>
        <v>11.23</v>
      </c>
      <c r="G30" s="101">
        <f>'Ace-SP&amp;L'!G163</f>
        <v>8.8000000000000007</v>
      </c>
      <c r="H30" s="101">
        <f>'Ace-SP&amp;L'!H163</f>
        <v>5.0599999999999996</v>
      </c>
      <c r="I30" s="101">
        <f>'Ace-SP&amp;L'!I163</f>
        <v>2.77</v>
      </c>
      <c r="J30" s="101">
        <f>'Ace-SP&amp;L'!J163</f>
        <v>0.44</v>
      </c>
      <c r="K30" s="101">
        <f>'Ace-SP&amp;L'!K163</f>
        <v>0.59</v>
      </c>
      <c r="L30" s="101">
        <f>'Ace-SP&amp;L'!L163</f>
        <v>0.43</v>
      </c>
      <c r="M30" s="101">
        <f>'Ace-SP&amp;L'!M163</f>
        <v>0.44</v>
      </c>
      <c r="N30" s="101">
        <f>'Ace-SP&amp;L'!N163</f>
        <v>18.38</v>
      </c>
      <c r="O30" s="101">
        <f>'Ace-SP&amp;L'!O163</f>
        <v>551.25</v>
      </c>
      <c r="P30" s="101">
        <f>'Ace-SP&amp;L'!P163</f>
        <v>574.1</v>
      </c>
      <c r="Q30" s="101">
        <f>'Ace-SP&amp;L'!Q163</f>
        <v>223.57</v>
      </c>
      <c r="R30" s="102">
        <f>'Ace-SP&amp;L'!R163</f>
        <v>388.31</v>
      </c>
      <c r="T30" s="166">
        <f>(R30/H30)^(1/10)-1</f>
        <v>0.54348639515540453</v>
      </c>
      <c r="U30" s="166">
        <f>(R30/M30)^(1/10)-1</f>
        <v>0.97048253459600775</v>
      </c>
      <c r="V30" s="166">
        <f>(R30/O30)^(1/10)-1</f>
        <v>-3.4431704480744729E-2</v>
      </c>
    </row>
    <row r="31" spans="1:22" outlineLevel="1" x14ac:dyDescent="0.25">
      <c r="A31" s="98" t="s">
        <v>1104</v>
      </c>
      <c r="B31" s="116">
        <f>'Ace-SP&amp;L'!B136</f>
        <v>9.43</v>
      </c>
      <c r="C31" s="101">
        <f>'Ace-SP&amp;L'!C136</f>
        <v>9.49</v>
      </c>
      <c r="D31" s="101">
        <f>'Ace-SP&amp;L'!D136</f>
        <v>23.44</v>
      </c>
      <c r="E31" s="101">
        <f>'Ace-SP&amp;L'!E136</f>
        <v>54.81</v>
      </c>
      <c r="F31" s="101">
        <f>'Ace-SP&amp;L'!F136</f>
        <v>137.84</v>
      </c>
      <c r="G31" s="101">
        <f>'Ace-SP&amp;L'!G136</f>
        <v>169.64</v>
      </c>
      <c r="H31" s="101">
        <f>'Ace-SP&amp;L'!H136</f>
        <v>132.68</v>
      </c>
      <c r="I31" s="101">
        <f>'Ace-SP&amp;L'!I136</f>
        <v>184.89</v>
      </c>
      <c r="J31" s="101">
        <f>'Ace-SP&amp;L'!J136</f>
        <v>123.88</v>
      </c>
      <c r="K31" s="101">
        <f>'Ace-SP&amp;L'!K136</f>
        <v>215.02</v>
      </c>
      <c r="L31" s="101">
        <f>'Ace-SP&amp;L'!L136</f>
        <v>364.54</v>
      </c>
      <c r="M31" s="101">
        <f>'Ace-SP&amp;L'!M136</f>
        <v>270.75</v>
      </c>
      <c r="N31" s="101">
        <f>'Ace-SP&amp;L'!N136</f>
        <v>245.42</v>
      </c>
      <c r="O31" s="101">
        <f>'Ace-SP&amp;L'!O136</f>
        <v>317.77999999999997</v>
      </c>
      <c r="P31" s="101">
        <f>'Ace-SP&amp;L'!P136</f>
        <v>445.09</v>
      </c>
      <c r="Q31" s="101">
        <f>'Ace-SP&amp;L'!Q136</f>
        <v>689.7</v>
      </c>
      <c r="R31" s="102">
        <f>'Ace-SP&amp;L'!R136</f>
        <v>1249.6400000000001</v>
      </c>
      <c r="T31" s="166">
        <f>(R31/H31)^(1/10)-1</f>
        <v>0.25140517191126954</v>
      </c>
      <c r="U31" s="166">
        <f>(R31/M31)^(1/10)-1</f>
        <v>0.16525679811491534</v>
      </c>
      <c r="V31" s="166">
        <f>(R31/O31)^(1/10)-1</f>
        <v>0.14674230813190792</v>
      </c>
    </row>
    <row r="32" spans="1:22" outlineLevel="1" x14ac:dyDescent="0.25">
      <c r="A32" s="98" t="s">
        <v>1105</v>
      </c>
      <c r="B32" s="116">
        <f>'Ace-SP&amp;L'!B176</f>
        <v>-2.64</v>
      </c>
      <c r="C32" s="101">
        <f>'Ace-SP&amp;L'!C176</f>
        <v>0</v>
      </c>
      <c r="D32" s="101">
        <f>'Ace-SP&amp;L'!D176</f>
        <v>0</v>
      </c>
      <c r="E32" s="101">
        <f>'Ace-SP&amp;L'!E176</f>
        <v>0</v>
      </c>
      <c r="F32" s="101">
        <f>'Ace-SP&amp;L'!F176</f>
        <v>0</v>
      </c>
      <c r="G32" s="101">
        <f>'Ace-SP&amp;L'!G176</f>
        <v>0</v>
      </c>
      <c r="H32" s="101">
        <f>'Ace-SP&amp;L'!H176</f>
        <v>0</v>
      </c>
      <c r="I32" s="101">
        <f>'Ace-SP&amp;L'!I176</f>
        <v>0</v>
      </c>
      <c r="J32" s="101">
        <f>'Ace-SP&amp;L'!J176</f>
        <v>0</v>
      </c>
      <c r="K32" s="101">
        <f>'Ace-SP&amp;L'!K176</f>
        <v>0</v>
      </c>
      <c r="L32" s="101">
        <f>'Ace-SP&amp;L'!L176</f>
        <v>-299.92</v>
      </c>
      <c r="M32" s="101">
        <f>'Ace-SP&amp;L'!M176</f>
        <v>0</v>
      </c>
      <c r="N32" s="101">
        <f>'Ace-SP&amp;L'!N176</f>
        <v>-2875.6</v>
      </c>
      <c r="O32" s="101">
        <f>'Ace-SP&amp;L'!O176</f>
        <v>0</v>
      </c>
      <c r="P32" s="101">
        <f>'Ace-SP&amp;L'!P176</f>
        <v>-70.13</v>
      </c>
      <c r="Q32" s="101">
        <f>'Ace-SP&amp;L'!Q176</f>
        <v>0</v>
      </c>
      <c r="R32" s="102">
        <f>'Ace-SP&amp;L'!R176</f>
        <v>-950.5</v>
      </c>
    </row>
    <row r="33" spans="1:22" outlineLevel="1" x14ac:dyDescent="0.25">
      <c r="A33" s="98"/>
      <c r="B33" s="116"/>
      <c r="C33" s="101"/>
      <c r="D33" s="101"/>
      <c r="E33" s="101"/>
      <c r="F33" s="101"/>
      <c r="G33" s="101"/>
      <c r="H33" s="101"/>
      <c r="I33" s="101"/>
      <c r="J33" s="101"/>
      <c r="K33" s="101"/>
      <c r="L33" s="101"/>
      <c r="M33" s="101"/>
      <c r="N33" s="101"/>
      <c r="O33" s="101"/>
      <c r="P33" s="101"/>
      <c r="Q33" s="101"/>
      <c r="R33" s="102"/>
    </row>
    <row r="34" spans="1:22" outlineLevel="1" x14ac:dyDescent="0.25">
      <c r="A34" s="110" t="s">
        <v>792</v>
      </c>
      <c r="B34" s="118">
        <f>B26-B30+B31+B32</f>
        <v>184.64</v>
      </c>
      <c r="C34" s="94">
        <f t="shared" ref="C34:R34" si="40">C26-C30+C31+C32</f>
        <v>252.82999999999998</v>
      </c>
      <c r="D34" s="94">
        <f t="shared" si="40"/>
        <v>294.0100000000001</v>
      </c>
      <c r="E34" s="94">
        <f t="shared" si="40"/>
        <v>323.48</v>
      </c>
      <c r="F34" s="94">
        <f t="shared" si="40"/>
        <v>488.68000000000018</v>
      </c>
      <c r="G34" s="94">
        <f t="shared" si="40"/>
        <v>640.54</v>
      </c>
      <c r="H34" s="94">
        <f t="shared" si="40"/>
        <v>1052.2</v>
      </c>
      <c r="I34" s="94">
        <f t="shared" si="40"/>
        <v>1295.4099999999999</v>
      </c>
      <c r="J34" s="94">
        <f t="shared" si="40"/>
        <v>949.16</v>
      </c>
      <c r="K34" s="94">
        <f t="shared" si="40"/>
        <v>1453.98</v>
      </c>
      <c r="L34" s="94">
        <f t="shared" si="40"/>
        <v>1725.83</v>
      </c>
      <c r="M34" s="94">
        <f t="shared" si="40"/>
        <v>663.02999999999975</v>
      </c>
      <c r="N34" s="94">
        <f t="shared" si="40"/>
        <v>-2801.0900000000006</v>
      </c>
      <c r="O34" s="94">
        <f t="shared" si="40"/>
        <v>-1558.9700000000005</v>
      </c>
      <c r="P34" s="94">
        <f t="shared" si="40"/>
        <v>-1082.0600000000009</v>
      </c>
      <c r="Q34" s="94">
        <f t="shared" si="40"/>
        <v>-16.800000000000409</v>
      </c>
      <c r="R34" s="109">
        <f t="shared" si="40"/>
        <v>-519.9800000000007</v>
      </c>
    </row>
    <row r="35" spans="1:22" outlineLevel="1" x14ac:dyDescent="0.25">
      <c r="A35" s="98"/>
      <c r="B35" s="116"/>
      <c r="C35" s="101"/>
      <c r="D35" s="101"/>
      <c r="E35" s="101"/>
      <c r="F35" s="101"/>
      <c r="G35" s="101"/>
      <c r="H35" s="101"/>
      <c r="I35" s="101"/>
      <c r="J35" s="101"/>
      <c r="K35" s="101"/>
      <c r="L35" s="101"/>
      <c r="M35" s="101"/>
      <c r="N35" s="101"/>
      <c r="O35" s="101"/>
      <c r="P35" s="101"/>
      <c r="Q35" s="101"/>
      <c r="R35" s="102"/>
    </row>
    <row r="36" spans="1:22" outlineLevel="1" x14ac:dyDescent="0.25">
      <c r="A36" s="98" t="s">
        <v>1113</v>
      </c>
      <c r="B36" s="116">
        <f>'Ace-SP&amp;L'!B185</f>
        <v>16</v>
      </c>
      <c r="C36" s="101">
        <f>'Ace-SP&amp;L'!C185</f>
        <v>21.42</v>
      </c>
      <c r="D36" s="101">
        <f>'Ace-SP&amp;L'!D185</f>
        <v>34.65</v>
      </c>
      <c r="E36" s="101">
        <f>'Ace-SP&amp;L'!E185</f>
        <v>17.77</v>
      </c>
      <c r="F36" s="101">
        <f>'Ace-SP&amp;L'!F185</f>
        <v>27.39</v>
      </c>
      <c r="G36" s="101">
        <f>'Ace-SP&amp;L'!G185</f>
        <v>11.61</v>
      </c>
      <c r="H36" s="101">
        <f>'Ace-SP&amp;L'!H185</f>
        <v>38.159999999999997</v>
      </c>
      <c r="I36" s="101">
        <f>'Ace-SP&amp;L'!I185</f>
        <v>30.12</v>
      </c>
      <c r="J36" s="101">
        <f>'Ace-SP&amp;L'!J185</f>
        <v>50.51</v>
      </c>
      <c r="K36" s="101">
        <f>'Ace-SP&amp;L'!K185</f>
        <v>70.180000000000007</v>
      </c>
      <c r="L36" s="101">
        <f>'Ace-SP&amp;L'!L185</f>
        <v>28.34</v>
      </c>
      <c r="M36" s="101">
        <f>'Ace-SP&amp;L'!M185</f>
        <v>146.47999999999999</v>
      </c>
      <c r="N36" s="101">
        <f>'Ace-SP&amp;L'!N185</f>
        <v>27.43</v>
      </c>
      <c r="O36" s="101">
        <f>'Ace-SP&amp;L'!O185</f>
        <v>-84.84</v>
      </c>
      <c r="P36" s="101">
        <f>'Ace-SP&amp;L'!P185</f>
        <v>5.45</v>
      </c>
      <c r="Q36" s="101">
        <f>'Ace-SP&amp;L'!Q185</f>
        <v>6.04</v>
      </c>
      <c r="R36" s="102">
        <f>'Ace-SP&amp;L'!R185</f>
        <v>-25.39</v>
      </c>
      <c r="T36" s="166" t="e">
        <f>(R36/H36)^(1/10)-1</f>
        <v>#NUM!</v>
      </c>
      <c r="U36" s="166" t="e">
        <f>(R36/M36)^(1/10)-1</f>
        <v>#NUM!</v>
      </c>
      <c r="V36" s="166">
        <f>(R36/O36)^(1/10)-1</f>
        <v>-0.11364805080398532</v>
      </c>
    </row>
    <row r="37" spans="1:22" outlineLevel="1" x14ac:dyDescent="0.25">
      <c r="A37" s="98"/>
      <c r="B37" s="116"/>
      <c r="C37" s="101"/>
      <c r="D37" s="101"/>
      <c r="E37" s="101"/>
      <c r="F37" s="101"/>
      <c r="G37" s="101"/>
      <c r="H37" s="101"/>
      <c r="I37" s="101"/>
      <c r="J37" s="101"/>
      <c r="K37" s="101"/>
      <c r="L37" s="101"/>
      <c r="M37" s="101"/>
      <c r="N37" s="101"/>
      <c r="O37" s="101"/>
      <c r="P37" s="101"/>
      <c r="Q37" s="101"/>
      <c r="R37" s="102"/>
    </row>
    <row r="38" spans="1:22" ht="20" outlineLevel="1" thickBot="1" x14ac:dyDescent="0.3">
      <c r="A38" s="129" t="s">
        <v>693</v>
      </c>
      <c r="B38" s="130">
        <f>B34-B36</f>
        <v>168.64</v>
      </c>
      <c r="C38" s="131">
        <f t="shared" ref="C38:R38" si="41">C34-C36</f>
        <v>231.40999999999997</v>
      </c>
      <c r="D38" s="131">
        <f t="shared" si="41"/>
        <v>259.36000000000013</v>
      </c>
      <c r="E38" s="131">
        <f t="shared" si="41"/>
        <v>305.71000000000004</v>
      </c>
      <c r="F38" s="131">
        <f t="shared" si="41"/>
        <v>461.29000000000019</v>
      </c>
      <c r="G38" s="131">
        <f t="shared" si="41"/>
        <v>628.92999999999995</v>
      </c>
      <c r="H38" s="131">
        <f t="shared" si="41"/>
        <v>1014.0400000000001</v>
      </c>
      <c r="I38" s="131">
        <f t="shared" si="41"/>
        <v>1265.29</v>
      </c>
      <c r="J38" s="131">
        <f t="shared" si="41"/>
        <v>898.65</v>
      </c>
      <c r="K38" s="131">
        <f t="shared" si="41"/>
        <v>1383.8</v>
      </c>
      <c r="L38" s="131">
        <f t="shared" si="41"/>
        <v>1697.49</v>
      </c>
      <c r="M38" s="131">
        <f t="shared" si="41"/>
        <v>516.54999999999973</v>
      </c>
      <c r="N38" s="131">
        <f t="shared" si="41"/>
        <v>-2828.5200000000004</v>
      </c>
      <c r="O38" s="131">
        <f t="shared" si="41"/>
        <v>-1474.1300000000006</v>
      </c>
      <c r="P38" s="131">
        <f t="shared" si="41"/>
        <v>-1087.5100000000009</v>
      </c>
      <c r="Q38" s="131">
        <f t="shared" si="41"/>
        <v>-22.840000000000408</v>
      </c>
      <c r="R38" s="132">
        <f t="shared" si="41"/>
        <v>-494.59000000000071</v>
      </c>
      <c r="T38" s="166" t="e">
        <f>(R38/H38)^(1/10)-1</f>
        <v>#NUM!</v>
      </c>
      <c r="U38" s="166" t="e">
        <f>(R38/M38)^(1/10)-1</f>
        <v>#NUM!</v>
      </c>
      <c r="V38" s="166">
        <f>(R38/O38)^(1/10)-1</f>
        <v>-0.10345734964333497</v>
      </c>
    </row>
    <row r="39" spans="1:22" s="133" customFormat="1" ht="20" outlineLevel="1" thickTop="1" x14ac:dyDescent="0.25">
      <c r="A39" s="192" t="s">
        <v>954</v>
      </c>
      <c r="B39" s="193"/>
      <c r="C39" s="194">
        <f>C38/B38-1</f>
        <v>0.37221299810246666</v>
      </c>
      <c r="D39" s="194">
        <f t="shared" ref="D39" si="42">D38/C38-1</f>
        <v>0.12078129726459608</v>
      </c>
      <c r="E39" s="194">
        <f t="shared" ref="E39" si="43">E38/D38-1</f>
        <v>0.17870913016656331</v>
      </c>
      <c r="F39" s="194">
        <f t="shared" ref="F39" si="44">F38/E38-1</f>
        <v>0.50891367635994933</v>
      </c>
      <c r="G39" s="194">
        <f t="shared" ref="G39" si="45">G38/F38-1</f>
        <v>0.36341563875219429</v>
      </c>
      <c r="H39" s="194">
        <f t="shared" ref="H39" si="46">H38/G38-1</f>
        <v>0.61232569602340514</v>
      </c>
      <c r="I39" s="194">
        <f t="shared" ref="I39" si="47">I38/H38-1</f>
        <v>0.24777129107333029</v>
      </c>
      <c r="J39" s="194">
        <f t="shared" ref="J39" si="48">J38/I38-1</f>
        <v>-0.28976756316733709</v>
      </c>
      <c r="K39" s="194">
        <f t="shared" ref="K39" si="49">K38/J38-1</f>
        <v>0.53986535358593435</v>
      </c>
      <c r="L39" s="194">
        <f t="shared" ref="L39" si="50">L38/K38-1</f>
        <v>0.22668738256973553</v>
      </c>
      <c r="M39" s="194">
        <f t="shared" ref="M39" si="51">M38/L38-1</f>
        <v>-0.69569776552439211</v>
      </c>
      <c r="N39" s="194">
        <f t="shared" ref="N39" si="52">N38/M38-1</f>
        <v>-6.4757913077146494</v>
      </c>
      <c r="O39" s="194">
        <f t="shared" ref="O39" si="53">O38/N38-1</f>
        <v>-0.47883345353753892</v>
      </c>
      <c r="P39" s="194">
        <f t="shared" ref="P39" si="54">P38/O38-1</f>
        <v>-0.26226994905469636</v>
      </c>
      <c r="Q39" s="194">
        <f t="shared" ref="Q39" si="55">Q38/P38-1</f>
        <v>-0.97899789427223627</v>
      </c>
      <c r="R39" s="198">
        <f t="shared" ref="R39" si="56">R38/Q38-1</f>
        <v>20.654553415060938</v>
      </c>
    </row>
    <row r="40" spans="1:22" s="133" customFormat="1" outlineLevel="1" x14ac:dyDescent="0.25">
      <c r="A40" s="195" t="s">
        <v>1004</v>
      </c>
      <c r="B40" s="197">
        <f>B38/B$7</f>
        <v>0.24214924687333975</v>
      </c>
      <c r="C40" s="196">
        <f t="shared" ref="C40:R40" si="57">C38/C$7</f>
        <v>0.31944616998660974</v>
      </c>
      <c r="D40" s="196">
        <f t="shared" si="57"/>
        <v>0.27593544200100018</v>
      </c>
      <c r="E40" s="196">
        <f t="shared" si="57"/>
        <v>0.25402378123260244</v>
      </c>
      <c r="F40" s="196">
        <f t="shared" si="57"/>
        <v>0.27452182296440014</v>
      </c>
      <c r="G40" s="196">
        <f t="shared" si="57"/>
        <v>0.280035976828785</v>
      </c>
      <c r="H40" s="196">
        <f t="shared" si="57"/>
        <v>0.32201457582445497</v>
      </c>
      <c r="I40" s="196">
        <f t="shared" si="57"/>
        <v>0.32766376196087066</v>
      </c>
      <c r="J40" s="196">
        <f t="shared" si="57"/>
        <v>0.36155557611918682</v>
      </c>
      <c r="K40" s="196">
        <f t="shared" si="57"/>
        <v>0.44529970362694965</v>
      </c>
      <c r="L40" s="196">
        <f t="shared" si="57"/>
        <v>0.42272808773869647</v>
      </c>
      <c r="M40" s="196">
        <f t="shared" si="57"/>
        <v>0.2123849778384467</v>
      </c>
      <c r="N40" s="196">
        <f t="shared" si="57"/>
        <v>-0.99990455283000879</v>
      </c>
      <c r="O40" s="196">
        <f t="shared" si="57"/>
        <v>-0.18361350399330389</v>
      </c>
      <c r="P40" s="196">
        <f t="shared" si="57"/>
        <v>-0.14062762664128725</v>
      </c>
      <c r="Q40" s="196">
        <f t="shared" si="57"/>
        <v>-2.9724256763440215E-3</v>
      </c>
      <c r="R40" s="199">
        <f t="shared" si="57"/>
        <v>-6.2417969065503683E-2</v>
      </c>
    </row>
    <row r="41" spans="1:22" outlineLevel="1" x14ac:dyDescent="0.25">
      <c r="A41" s="98"/>
      <c r="B41" s="116"/>
      <c r="C41" s="101"/>
      <c r="D41" s="101"/>
      <c r="E41" s="101"/>
      <c r="F41" s="101"/>
      <c r="G41" s="101"/>
      <c r="H41" s="101"/>
      <c r="I41" s="101"/>
      <c r="J41" s="101"/>
      <c r="K41" s="101"/>
      <c r="L41" s="101"/>
      <c r="M41" s="101"/>
      <c r="N41" s="101"/>
      <c r="O41" s="101"/>
      <c r="P41" s="101"/>
      <c r="Q41" s="101"/>
      <c r="R41" s="102"/>
    </row>
    <row r="42" spans="1:22" outlineLevel="1" x14ac:dyDescent="0.25">
      <c r="A42" s="98" t="s">
        <v>1106</v>
      </c>
      <c r="B42" s="116">
        <f>'Ace-SP&amp;L'!B192</f>
        <v>0</v>
      </c>
      <c r="C42" s="101">
        <f>'Ace-SP&amp;L'!C192</f>
        <v>0</v>
      </c>
      <c r="D42" s="101">
        <f>'Ace-SP&amp;L'!D192</f>
        <v>0</v>
      </c>
      <c r="E42" s="101">
        <f>'Ace-SP&amp;L'!E192</f>
        <v>0</v>
      </c>
      <c r="F42" s="101">
        <f>'Ace-SP&amp;L'!F192</f>
        <v>0</v>
      </c>
      <c r="G42" s="101">
        <f>'Ace-SP&amp;L'!G192</f>
        <v>0</v>
      </c>
      <c r="H42" s="101">
        <f>'Ace-SP&amp;L'!H192</f>
        <v>0</v>
      </c>
      <c r="I42" s="101">
        <f>'Ace-SP&amp;L'!I192</f>
        <v>0</v>
      </c>
      <c r="J42" s="101">
        <f>'Ace-SP&amp;L'!J192</f>
        <v>0</v>
      </c>
      <c r="K42" s="101">
        <f>'Ace-SP&amp;L'!K192</f>
        <v>0</v>
      </c>
      <c r="L42" s="101">
        <f>'Ace-SP&amp;L'!L192</f>
        <v>0</v>
      </c>
      <c r="M42" s="101">
        <f>'Ace-SP&amp;L'!M192</f>
        <v>0</v>
      </c>
      <c r="N42" s="101">
        <f>'Ace-SP&amp;L'!N192</f>
        <v>0</v>
      </c>
      <c r="O42" s="101">
        <f>'Ace-SP&amp;L'!O192</f>
        <v>0</v>
      </c>
      <c r="P42" s="101">
        <f>'Ace-SP&amp;L'!P192</f>
        <v>0</v>
      </c>
      <c r="Q42" s="101">
        <f>'Ace-SP&amp;L'!Q192</f>
        <v>0</v>
      </c>
      <c r="R42" s="102">
        <f>'Ace-SP&amp;L'!R192</f>
        <v>0</v>
      </c>
    </row>
    <row r="43" spans="1:22" outlineLevel="1" x14ac:dyDescent="0.25">
      <c r="A43" s="98" t="s">
        <v>1107</v>
      </c>
      <c r="B43" s="116">
        <f>'Ace-SP&amp;L'!B194</f>
        <v>0</v>
      </c>
      <c r="C43" s="101">
        <f>'Ace-SP&amp;L'!C194</f>
        <v>0</v>
      </c>
      <c r="D43" s="101">
        <f>'Ace-SP&amp;L'!D194</f>
        <v>0</v>
      </c>
      <c r="E43" s="101">
        <f>'Ace-SP&amp;L'!E194</f>
        <v>0</v>
      </c>
      <c r="F43" s="101">
        <f>'Ace-SP&amp;L'!F194</f>
        <v>0</v>
      </c>
      <c r="G43" s="101">
        <f>'Ace-SP&amp;L'!G194</f>
        <v>0</v>
      </c>
      <c r="H43" s="101">
        <f>'Ace-SP&amp;L'!H194</f>
        <v>0</v>
      </c>
      <c r="I43" s="101">
        <f>'Ace-SP&amp;L'!I194</f>
        <v>0</v>
      </c>
      <c r="J43" s="101">
        <f>'Ace-SP&amp;L'!J194</f>
        <v>0</v>
      </c>
      <c r="K43" s="101">
        <f>'Ace-SP&amp;L'!K194</f>
        <v>0</v>
      </c>
      <c r="L43" s="101">
        <f>'Ace-SP&amp;L'!L194</f>
        <v>0</v>
      </c>
      <c r="M43" s="101">
        <f>'Ace-SP&amp;L'!M194</f>
        <v>0</v>
      </c>
      <c r="N43" s="101">
        <f>'Ace-SP&amp;L'!N194</f>
        <v>0</v>
      </c>
      <c r="O43" s="101">
        <f>'Ace-SP&amp;L'!O194</f>
        <v>0</v>
      </c>
      <c r="P43" s="101">
        <f>'Ace-SP&amp;L'!P194</f>
        <v>0</v>
      </c>
      <c r="Q43" s="101">
        <f>'Ace-SP&amp;L'!Q194</f>
        <v>0</v>
      </c>
      <c r="R43" s="102">
        <f>'Ace-SP&amp;L'!R194</f>
        <v>0</v>
      </c>
    </row>
    <row r="44" spans="1:22" outlineLevel="1" x14ac:dyDescent="0.25">
      <c r="A44" s="98" t="s">
        <v>1108</v>
      </c>
      <c r="B44" s="116">
        <f>'Ace-SP&amp;L'!B193</f>
        <v>0</v>
      </c>
      <c r="C44" s="101">
        <f>'Ace-SP&amp;L'!C193</f>
        <v>0</v>
      </c>
      <c r="D44" s="101">
        <f>'Ace-SP&amp;L'!D193</f>
        <v>0</v>
      </c>
      <c r="E44" s="101">
        <f>'Ace-SP&amp;L'!E193</f>
        <v>0</v>
      </c>
      <c r="F44" s="101">
        <f>'Ace-SP&amp;L'!F193</f>
        <v>0</v>
      </c>
      <c r="G44" s="101">
        <f>'Ace-SP&amp;L'!G193</f>
        <v>0</v>
      </c>
      <c r="H44" s="101">
        <f>'Ace-SP&amp;L'!H193</f>
        <v>0</v>
      </c>
      <c r="I44" s="101">
        <f>'Ace-SP&amp;L'!I193</f>
        <v>0</v>
      </c>
      <c r="J44" s="101">
        <f>'Ace-SP&amp;L'!J193</f>
        <v>0</v>
      </c>
      <c r="K44" s="101">
        <f>'Ace-SP&amp;L'!K193</f>
        <v>0</v>
      </c>
      <c r="L44" s="101">
        <f>'Ace-SP&amp;L'!L193</f>
        <v>0</v>
      </c>
      <c r="M44" s="101">
        <f>'Ace-SP&amp;L'!M193</f>
        <v>0</v>
      </c>
      <c r="N44" s="101">
        <f>'Ace-SP&amp;L'!N193</f>
        <v>0</v>
      </c>
      <c r="O44" s="101">
        <f>'Ace-SP&amp;L'!O193</f>
        <v>0</v>
      </c>
      <c r="P44" s="101">
        <f>'Ace-SP&amp;L'!P193</f>
        <v>0</v>
      </c>
      <c r="Q44" s="101">
        <f>'Ace-SP&amp;L'!Q193</f>
        <v>0</v>
      </c>
      <c r="R44" s="102">
        <f>'Ace-SP&amp;L'!R193</f>
        <v>0</v>
      </c>
    </row>
    <row r="45" spans="1:22" outlineLevel="1" x14ac:dyDescent="0.25">
      <c r="A45" s="98"/>
      <c r="B45" s="116"/>
      <c r="C45" s="101"/>
      <c r="D45" s="101"/>
      <c r="E45" s="101"/>
      <c r="F45" s="101"/>
      <c r="G45" s="101"/>
      <c r="H45" s="101"/>
      <c r="I45" s="101"/>
      <c r="J45" s="101"/>
      <c r="K45" s="101"/>
      <c r="L45" s="101"/>
      <c r="M45" s="101"/>
      <c r="N45" s="101"/>
      <c r="O45" s="101"/>
      <c r="P45" s="101"/>
      <c r="Q45" s="101"/>
      <c r="R45" s="102"/>
    </row>
    <row r="46" spans="1:22" ht="20" outlineLevel="1" thickBot="1" x14ac:dyDescent="0.3">
      <c r="A46" s="121" t="s">
        <v>697</v>
      </c>
      <c r="B46" s="122">
        <f>B38+B42+B43+B44</f>
        <v>168.64</v>
      </c>
      <c r="C46" s="123">
        <f t="shared" ref="C46:R46" si="58">C38+C42+C43+C44</f>
        <v>231.40999999999997</v>
      </c>
      <c r="D46" s="123">
        <f t="shared" si="58"/>
        <v>259.36000000000013</v>
      </c>
      <c r="E46" s="123">
        <f t="shared" si="58"/>
        <v>305.71000000000004</v>
      </c>
      <c r="F46" s="123">
        <f t="shared" si="58"/>
        <v>461.29000000000019</v>
      </c>
      <c r="G46" s="123">
        <f t="shared" si="58"/>
        <v>628.92999999999995</v>
      </c>
      <c r="H46" s="123">
        <f t="shared" si="58"/>
        <v>1014.0400000000001</v>
      </c>
      <c r="I46" s="123">
        <f t="shared" si="58"/>
        <v>1265.29</v>
      </c>
      <c r="J46" s="123">
        <f t="shared" si="58"/>
        <v>898.65</v>
      </c>
      <c r="K46" s="123">
        <f t="shared" si="58"/>
        <v>1383.8</v>
      </c>
      <c r="L46" s="123">
        <f t="shared" si="58"/>
        <v>1697.49</v>
      </c>
      <c r="M46" s="123">
        <f t="shared" si="58"/>
        <v>516.54999999999973</v>
      </c>
      <c r="N46" s="123">
        <f t="shared" si="58"/>
        <v>-2828.5200000000004</v>
      </c>
      <c r="O46" s="123">
        <f t="shared" si="58"/>
        <v>-1474.1300000000006</v>
      </c>
      <c r="P46" s="123">
        <f t="shared" si="58"/>
        <v>-1087.5100000000009</v>
      </c>
      <c r="Q46" s="123">
        <f t="shared" si="58"/>
        <v>-22.840000000000408</v>
      </c>
      <c r="R46" s="124">
        <f t="shared" si="58"/>
        <v>-494.59000000000071</v>
      </c>
    </row>
    <row r="47" spans="1:22" ht="20" outlineLevel="1" thickBot="1" x14ac:dyDescent="0.3">
      <c r="A47" s="111"/>
      <c r="B47" s="433">
        <f>B46-'Ace-SP&amp;L'!B191</f>
        <v>0</v>
      </c>
      <c r="C47" s="435">
        <f>C46-'Ace-SP&amp;L'!C191</f>
        <v>0</v>
      </c>
      <c r="D47" s="433">
        <f>D46-'Ace-SP&amp;L'!D191</f>
        <v>0</v>
      </c>
      <c r="E47" s="433">
        <f>E46-'Ace-SP&amp;L'!E191</f>
        <v>0</v>
      </c>
      <c r="F47" s="433">
        <f>F46-'Ace-SP&amp;L'!F191</f>
        <v>0</v>
      </c>
      <c r="G47" s="433">
        <f>G46-'Ace-SP&amp;L'!G191</f>
        <v>0</v>
      </c>
      <c r="H47" s="433">
        <f>H46-'Ace-SP&amp;L'!H191</f>
        <v>0</v>
      </c>
      <c r="I47" s="433">
        <f>I46-'Ace-SP&amp;L'!I191</f>
        <v>0</v>
      </c>
      <c r="J47" s="433">
        <f>J46-'Ace-SP&amp;L'!J191</f>
        <v>0</v>
      </c>
      <c r="K47" s="433">
        <f>K46-'Ace-SP&amp;L'!K191</f>
        <v>0</v>
      </c>
      <c r="L47" s="433">
        <f>L46-'Ace-SP&amp;L'!L191</f>
        <v>0</v>
      </c>
      <c r="M47" s="433">
        <f>M46-'Ace-SP&amp;L'!M191</f>
        <v>0</v>
      </c>
      <c r="N47" s="433">
        <f>N46-'Ace-SP&amp;L'!N191</f>
        <v>0</v>
      </c>
      <c r="O47" s="433">
        <f>O46-'Ace-SP&amp;L'!O191</f>
        <v>0</v>
      </c>
      <c r="P47" s="433">
        <f>P46-'Ace-SP&amp;L'!P191</f>
        <v>0</v>
      </c>
      <c r="Q47" s="433">
        <f>Q46-'Ace-SP&amp;L'!Q191</f>
        <v>-4.0856207306205761E-13</v>
      </c>
      <c r="R47" s="434">
        <f>R46-'Ace-SP&amp;L'!R191</f>
        <v>-7.3896444519050419E-13</v>
      </c>
    </row>
    <row r="48" spans="1:22" s="420" customFormat="1" outlineLevel="1" x14ac:dyDescent="0.25">
      <c r="A48" s="134"/>
      <c r="B48" s="145"/>
      <c r="C48" s="145"/>
      <c r="D48" s="145"/>
      <c r="E48" s="145"/>
      <c r="F48" s="145"/>
      <c r="G48" s="145"/>
      <c r="H48" s="145"/>
      <c r="I48" s="145"/>
      <c r="J48" s="145"/>
      <c r="K48" s="145"/>
      <c r="L48" s="145"/>
      <c r="M48" s="145"/>
      <c r="N48" s="145"/>
      <c r="O48" s="145"/>
      <c r="P48" s="145"/>
      <c r="Q48" s="145"/>
      <c r="R48" s="145"/>
    </row>
    <row r="49" spans="1:18" ht="20" thickBot="1" x14ac:dyDescent="0.3"/>
    <row r="50" spans="1:18" x14ac:dyDescent="0.25">
      <c r="A50" s="95" t="s">
        <v>1001</v>
      </c>
      <c r="B50" s="157">
        <v>37316</v>
      </c>
      <c r="C50" s="158">
        <v>37681</v>
      </c>
      <c r="D50" s="158">
        <v>38047</v>
      </c>
      <c r="E50" s="158">
        <v>38412</v>
      </c>
      <c r="F50" s="158">
        <v>38777</v>
      </c>
      <c r="G50" s="158">
        <v>39142</v>
      </c>
      <c r="H50" s="158">
        <v>39508</v>
      </c>
      <c r="I50" s="158">
        <v>39873</v>
      </c>
      <c r="J50" s="158">
        <v>40238</v>
      </c>
      <c r="K50" s="158">
        <v>40603</v>
      </c>
      <c r="L50" s="158">
        <v>40969</v>
      </c>
      <c r="M50" s="158">
        <v>41334</v>
      </c>
      <c r="N50" s="158">
        <v>41699</v>
      </c>
      <c r="O50" s="158">
        <v>42064</v>
      </c>
      <c r="P50" s="158">
        <v>42430</v>
      </c>
      <c r="Q50" s="158">
        <v>42795</v>
      </c>
      <c r="R50" s="159">
        <v>43160</v>
      </c>
    </row>
    <row r="51" spans="1:18" outlineLevel="1" x14ac:dyDescent="0.25">
      <c r="A51" s="98"/>
      <c r="B51" s="134"/>
      <c r="C51" s="134"/>
      <c r="D51" s="134"/>
      <c r="E51" s="134"/>
      <c r="F51" s="134"/>
      <c r="G51" s="134"/>
      <c r="H51" s="134"/>
      <c r="I51" s="134"/>
      <c r="J51" s="134"/>
      <c r="K51" s="134"/>
      <c r="L51" s="134"/>
      <c r="M51" s="134"/>
      <c r="N51" s="134"/>
      <c r="O51" s="134"/>
      <c r="P51" s="134"/>
      <c r="Q51" s="134"/>
      <c r="R51" s="156"/>
    </row>
    <row r="52" spans="1:18" ht="20" outlineLevel="1" thickBot="1" x14ac:dyDescent="0.3">
      <c r="A52" s="121" t="str">
        <f>A7</f>
        <v>Net Sales</v>
      </c>
      <c r="B52" s="169">
        <f>'SA-P&amp;L'!B7/'SA-P&amp;L'!B$7</f>
        <v>1</v>
      </c>
      <c r="C52" s="170">
        <f>'SA-P&amp;L'!C7/'SA-P&amp;L'!C$7</f>
        <v>1</v>
      </c>
      <c r="D52" s="170">
        <f>'SA-P&amp;L'!D7/'SA-P&amp;L'!D$7</f>
        <v>1</v>
      </c>
      <c r="E52" s="170">
        <f>'SA-P&amp;L'!E7/'SA-P&amp;L'!E$7</f>
        <v>1</v>
      </c>
      <c r="F52" s="170">
        <f>'SA-P&amp;L'!F7/'SA-P&amp;L'!F$7</f>
        <v>1</v>
      </c>
      <c r="G52" s="170">
        <f>'SA-P&amp;L'!G7/'SA-P&amp;L'!G$7</f>
        <v>1</v>
      </c>
      <c r="H52" s="170">
        <f>'SA-P&amp;L'!H7/'SA-P&amp;L'!H$7</f>
        <v>1</v>
      </c>
      <c r="I52" s="170">
        <f>'SA-P&amp;L'!I7/'SA-P&amp;L'!I$7</f>
        <v>1</v>
      </c>
      <c r="J52" s="170">
        <f>'SA-P&amp;L'!J7/'SA-P&amp;L'!J$7</f>
        <v>1</v>
      </c>
      <c r="K52" s="170">
        <f>'SA-P&amp;L'!K7/'SA-P&amp;L'!K$7</f>
        <v>1</v>
      </c>
      <c r="L52" s="170">
        <f>'SA-P&amp;L'!L7/'SA-P&amp;L'!L$7</f>
        <v>1</v>
      </c>
      <c r="M52" s="170">
        <f>'SA-P&amp;L'!M7/'SA-P&amp;L'!M$7</f>
        <v>1</v>
      </c>
      <c r="N52" s="170">
        <f>'SA-P&amp;L'!N7/'SA-P&amp;L'!N$7</f>
        <v>1</v>
      </c>
      <c r="O52" s="170">
        <f>'SA-P&amp;L'!O7/'SA-P&amp;L'!O$7</f>
        <v>1</v>
      </c>
      <c r="P52" s="170">
        <f>'SA-P&amp;L'!P7/'SA-P&amp;L'!P$7</f>
        <v>1</v>
      </c>
      <c r="Q52" s="170">
        <f>'SA-P&amp;L'!Q7/'SA-P&amp;L'!Q$7</f>
        <v>1</v>
      </c>
      <c r="R52" s="171">
        <f>'SA-P&amp;L'!R7/'SA-P&amp;L'!R$7</f>
        <v>1</v>
      </c>
    </row>
    <row r="53" spans="1:18" outlineLevel="1" x14ac:dyDescent="0.25">
      <c r="A53" s="103"/>
      <c r="B53" s="172"/>
      <c r="C53" s="167"/>
      <c r="D53" s="167"/>
      <c r="E53" s="167"/>
      <c r="F53" s="167"/>
      <c r="G53" s="167"/>
      <c r="H53" s="167"/>
      <c r="I53" s="167"/>
      <c r="J53" s="167"/>
      <c r="K53" s="167"/>
      <c r="L53" s="167"/>
      <c r="M53" s="167"/>
      <c r="N53" s="167"/>
      <c r="O53" s="167"/>
      <c r="P53" s="167"/>
      <c r="Q53" s="167"/>
      <c r="R53" s="168"/>
    </row>
    <row r="54" spans="1:18" outlineLevel="1" x14ac:dyDescent="0.25">
      <c r="A54" s="104" t="str">
        <f>A10</f>
        <v>-  Operating Expenditure ex depreciation</v>
      </c>
      <c r="B54" s="173">
        <f>'SA-P&amp;L'!B10/'SA-P&amp;L'!B$7</f>
        <v>0.71448673951438046</v>
      </c>
      <c r="C54" s="174">
        <f>'SA-P&amp;L'!C10/'SA-P&amp;L'!C$7</f>
        <v>0.63636614624314969</v>
      </c>
      <c r="D54" s="174">
        <f>'SA-P&amp;L'!D10/'SA-P&amp;L'!D$7</f>
        <v>0.68323173002244841</v>
      </c>
      <c r="E54" s="174">
        <f>'SA-P&amp;L'!E10/'SA-P&amp;L'!E$7</f>
        <v>0.73994366290809077</v>
      </c>
      <c r="F54" s="174">
        <f>'SA-P&amp;L'!F10/'SA-P&amp;L'!F$7</f>
        <v>0.7602866086625325</v>
      </c>
      <c r="G54" s="174">
        <f>'SA-P&amp;L'!G10/'SA-P&amp;L'!G$7</f>
        <v>0.76580776440520237</v>
      </c>
      <c r="H54" s="174">
        <f>'SA-P&amp;L'!H10/'SA-P&amp;L'!H$7</f>
        <v>0.68857591972182086</v>
      </c>
      <c r="I54" s="174">
        <f>'SA-P&amp;L'!I10/'SA-P&amp;L'!I$7</f>
        <v>0.69645608628659483</v>
      </c>
      <c r="J54" s="174">
        <f>'SA-P&amp;L'!J10/'SA-P&amp;L'!J$7</f>
        <v>0.63983649230942541</v>
      </c>
      <c r="K54" s="174">
        <f>'SA-P&amp;L'!K10/'SA-P&amp;L'!K$7</f>
        <v>0.58045031970317651</v>
      </c>
      <c r="L54" s="174">
        <f>'SA-P&amp;L'!L10/'SA-P&amp;L'!L$7</f>
        <v>0.56734303559154886</v>
      </c>
      <c r="M54" s="174">
        <f>'SA-P&amp;L'!M10/'SA-P&amp;L'!M$7</f>
        <v>0.80324323435328571</v>
      </c>
      <c r="N54" s="174">
        <f>'SA-P&amp;L'!N10/'SA-P&amp;L'!N$7</f>
        <v>1.0178839715920944</v>
      </c>
      <c r="O54" s="174">
        <f>'SA-P&amp;L'!O10/'SA-P&amp;L'!O$7</f>
        <v>1.0828081171435548</v>
      </c>
      <c r="P54" s="174">
        <f>'SA-P&amp;L'!P10/'SA-P&amp;L'!P$7</f>
        <v>1.0541388754548535</v>
      </c>
      <c r="Q54" s="174">
        <f>'SA-P&amp;L'!Q10/'SA-P&amp;L'!Q$7</f>
        <v>1.00789306555474</v>
      </c>
      <c r="R54" s="175">
        <f>'SA-P&amp;L'!R10/'SA-P&amp;L'!R$7</f>
        <v>0.99982079395848489</v>
      </c>
    </row>
    <row r="55" spans="1:18" outlineLevel="1" x14ac:dyDescent="0.25">
      <c r="A55" s="107" t="str">
        <f t="shared" ref="A55:A62" si="59">A11</f>
        <v>Increase/Decrease in Stock</v>
      </c>
      <c r="B55" s="172">
        <f>'SA-P&amp;L'!B11/'SA-P&amp;L'!B$7</f>
        <v>2.6477894404319174E-2</v>
      </c>
      <c r="C55" s="167">
        <f>'SA-P&amp;L'!C11/'SA-P&amp;L'!C$7</f>
        <v>-9.4421667287861843E-3</v>
      </c>
      <c r="D55" s="167">
        <f>'SA-P&amp;L'!D11/'SA-P&amp;L'!D$7</f>
        <v>-1.7969423254923237E-2</v>
      </c>
      <c r="E55" s="167">
        <f>'SA-P&amp;L'!E11/'SA-P&amp;L'!E$7</f>
        <v>3.7391875160992794E-4</v>
      </c>
      <c r="F55" s="167">
        <f>'SA-P&amp;L'!F11/'SA-P&amp;L'!F$7</f>
        <v>-3.4058583381934605E-2</v>
      </c>
      <c r="G55" s="167">
        <f>'SA-P&amp;L'!G11/'SA-P&amp;L'!G$7</f>
        <v>-1.7231476163124645E-2</v>
      </c>
      <c r="H55" s="167">
        <f>'SA-P&amp;L'!H11/'SA-P&amp;L'!H$7</f>
        <v>-6.4305107889681013E-3</v>
      </c>
      <c r="I55" s="167">
        <f>'SA-P&amp;L'!I11/'SA-P&amp;L'!I$7</f>
        <v>-7.4270694410275674E-3</v>
      </c>
      <c r="J55" s="167">
        <f>'SA-P&amp;L'!J11/'SA-P&amp;L'!J$7</f>
        <v>-1.2017654324464598E-2</v>
      </c>
      <c r="K55" s="167">
        <f>'SA-P&amp;L'!K11/'SA-P&amp;L'!K$7</f>
        <v>5.5348712981525758E-4</v>
      </c>
      <c r="L55" s="167">
        <f>'SA-P&amp;L'!L11/'SA-P&amp;L'!L$7</f>
        <v>-1.8522945741067248E-2</v>
      </c>
      <c r="M55" s="167">
        <f>'SA-P&amp;L'!M11/'SA-P&amp;L'!M$7</f>
        <v>-3.256391490621428E-3</v>
      </c>
      <c r="N55" s="167">
        <f>'SA-P&amp;L'!N11/'SA-P&amp;L'!N$7</f>
        <v>-4.9915334825137245E-3</v>
      </c>
      <c r="O55" s="167">
        <f>'SA-P&amp;L'!O11/'SA-P&amp;L'!O$7</f>
        <v>3.9446019401029341E-2</v>
      </c>
      <c r="P55" s="167">
        <f>'SA-P&amp;L'!P11/'SA-P&amp;L'!P$7</f>
        <v>-6.982824837132078E-5</v>
      </c>
      <c r="Q55" s="167">
        <f>'SA-P&amp;L'!Q11/'SA-P&amp;L'!Q$7</f>
        <v>-2.2488404416472759E-2</v>
      </c>
      <c r="R55" s="168">
        <f>'SA-P&amp;L'!R11/'SA-P&amp;L'!R$7</f>
        <v>1.7121749050965186E-2</v>
      </c>
    </row>
    <row r="56" spans="1:18" outlineLevel="1" x14ac:dyDescent="0.25">
      <c r="A56" s="107" t="str">
        <f t="shared" si="59"/>
        <v>+ Raw Material Consumed</v>
      </c>
      <c r="B56" s="172">
        <f>'SA-P&amp;L'!B12/'SA-P&amp;L'!B$7</f>
        <v>0.40047097339287507</v>
      </c>
      <c r="C56" s="167">
        <f>'SA-P&amp;L'!C12/'SA-P&amp;L'!C$7</f>
        <v>0.33144213912011156</v>
      </c>
      <c r="D56" s="167">
        <f>'SA-P&amp;L'!D12/'SA-P&amp;L'!D$7</f>
        <v>0.40606215356462716</v>
      </c>
      <c r="E56" s="167">
        <f>'SA-P&amp;L'!E12/'SA-P&amp;L'!E$7</f>
        <v>0.44859448095922622</v>
      </c>
      <c r="F56" s="167">
        <f>'SA-P&amp;L'!F12/'SA-P&amp;L'!F$7</f>
        <v>0.51689539021864617</v>
      </c>
      <c r="G56" s="167">
        <f>'SA-P&amp;L'!G12/'SA-P&amp;L'!G$7</f>
        <v>0.52201577103063823</v>
      </c>
      <c r="H56" s="167">
        <f>'SA-P&amp;L'!H12/'SA-P&amp;L'!H$7</f>
        <v>0.48048141502992964</v>
      </c>
      <c r="I56" s="167">
        <f>'SA-P&amp;L'!I12/'SA-P&amp;L'!I$7</f>
        <v>0.49136745607333848</v>
      </c>
      <c r="J56" s="167">
        <f>'SA-P&amp;L'!J12/'SA-P&amp;L'!J$7</f>
        <v>0.31473218776025846</v>
      </c>
      <c r="K56" s="167">
        <f>'SA-P&amp;L'!K12/'SA-P&amp;L'!K$7</f>
        <v>0.2879870767191085</v>
      </c>
      <c r="L56" s="167">
        <f>'SA-P&amp;L'!L12/'SA-P&amp;L'!L$7</f>
        <v>0.28369393060992742</v>
      </c>
      <c r="M56" s="167">
        <f>'SA-P&amp;L'!M12/'SA-P&amp;L'!M$7</f>
        <v>0.37281982122739649</v>
      </c>
      <c r="N56" s="167">
        <f>'SA-P&amp;L'!N12/'SA-P&amp;L'!N$7</f>
        <v>0.3816684872330573</v>
      </c>
      <c r="O56" s="167">
        <f>'SA-P&amp;L'!O12/'SA-P&amp;L'!O$7</f>
        <v>0.35070574109042357</v>
      </c>
      <c r="P56" s="167">
        <f>'SA-P&amp;L'!P12/'SA-P&amp;L'!P$7</f>
        <v>0.38900929232949627</v>
      </c>
      <c r="Q56" s="167">
        <f>'SA-P&amp;L'!Q12/'SA-P&amp;L'!Q$7</f>
        <v>0.45093285233134994</v>
      </c>
      <c r="R56" s="168">
        <f>'SA-P&amp;L'!R12/'SA-P&amp;L'!R$7</f>
        <v>0.42069375454325175</v>
      </c>
    </row>
    <row r="57" spans="1:18" outlineLevel="1" x14ac:dyDescent="0.25">
      <c r="A57" s="107" t="str">
        <f t="shared" si="59"/>
        <v>+ Power &amp; Fuel Cost</v>
      </c>
      <c r="B57" s="172">
        <f>'SA-P&amp;L'!B13/'SA-P&amp;L'!B$7</f>
        <v>1.6527145585342389E-2</v>
      </c>
      <c r="C57" s="167">
        <f>'SA-P&amp;L'!C13/'SA-P&amp;L'!C$7</f>
        <v>1.9312267914578761E-2</v>
      </c>
      <c r="D57" s="167">
        <f>'SA-P&amp;L'!D13/'SA-P&amp;L'!D$7</f>
        <v>1.4756418031129976E-2</v>
      </c>
      <c r="E57" s="167">
        <f>'SA-P&amp;L'!E13/'SA-P&amp;L'!E$7</f>
        <v>1.1882306995604377E-2</v>
      </c>
      <c r="F57" s="167">
        <f>'SA-P&amp;L'!F13/'SA-P&amp;L'!F$7</f>
        <v>1.5205256079126843E-2</v>
      </c>
      <c r="G57" s="167">
        <f>'SA-P&amp;L'!G13/'SA-P&amp;L'!G$7</f>
        <v>1.3843064442158789E-2</v>
      </c>
      <c r="H57" s="167">
        <f>'SA-P&amp;L'!H13/'SA-P&amp;L'!H$7</f>
        <v>1.1863895460535717E-2</v>
      </c>
      <c r="I57" s="167">
        <f>'SA-P&amp;L'!I13/'SA-P&amp;L'!I$7</f>
        <v>1.3062112364206083E-2</v>
      </c>
      <c r="J57" s="167">
        <f>'SA-P&amp;L'!J13/'SA-P&amp;L'!J$7</f>
        <v>1.9062486169840399E-2</v>
      </c>
      <c r="K57" s="167">
        <f>'SA-P&amp;L'!K13/'SA-P&amp;L'!K$7</f>
        <v>1.4992421731449332E-2</v>
      </c>
      <c r="L57" s="167">
        <f>'SA-P&amp;L'!L13/'SA-P&amp;L'!L$7</f>
        <v>1.7123390012850015E-2</v>
      </c>
      <c r="M57" s="167">
        <f>'SA-P&amp;L'!M13/'SA-P&amp;L'!M$7</f>
        <v>3.8402394598995131E-2</v>
      </c>
      <c r="N57" s="167">
        <f>'SA-P&amp;L'!N13/'SA-P&amp;L'!N$7</f>
        <v>4.0936230685204626E-2</v>
      </c>
      <c r="O57" s="167">
        <f>'SA-P&amp;L'!O13/'SA-P&amp;L'!O$7</f>
        <v>4.7645619821534445E-2</v>
      </c>
      <c r="P57" s="167">
        <f>'SA-P&amp;L'!P13/'SA-P&amp;L'!P$7</f>
        <v>4.7907350845568367E-2</v>
      </c>
      <c r="Q57" s="167">
        <f>'SA-P&amp;L'!Q13/'SA-P&amp;L'!Q$7</f>
        <v>4.5449221495166559E-2</v>
      </c>
      <c r="R57" s="168">
        <f>'SA-P&amp;L'!R13/'SA-P&amp;L'!R$7</f>
        <v>4.7473194814635328E-2</v>
      </c>
    </row>
    <row r="58" spans="1:18" outlineLevel="1" x14ac:dyDescent="0.25">
      <c r="A58" s="107" t="str">
        <f t="shared" si="59"/>
        <v>+ Employee Cost</v>
      </c>
      <c r="B58" s="172">
        <f>'SA-P&amp;L'!B14/'SA-P&amp;L'!B$7</f>
        <v>5.9015263558433735E-2</v>
      </c>
      <c r="C58" s="167">
        <f>'SA-P&amp;L'!C14/'SA-P&amp;L'!C$7</f>
        <v>6.7047666376775589E-2</v>
      </c>
      <c r="D58" s="167">
        <f>'SA-P&amp;L'!D14/'SA-P&amp;L'!D$7</f>
        <v>7.1494685774472572E-2</v>
      </c>
      <c r="E58" s="167">
        <f>'SA-P&amp;L'!E14/'SA-P&amp;L'!E$7</f>
        <v>5.3079844117427111E-2</v>
      </c>
      <c r="F58" s="167">
        <f>'SA-P&amp;L'!F14/'SA-P&amp;L'!F$7</f>
        <v>4.7430877084399581E-2</v>
      </c>
      <c r="G58" s="167">
        <f>'SA-P&amp;L'!G14/'SA-P&amp;L'!G$7</f>
        <v>4.2833798627715518E-2</v>
      </c>
      <c r="H58" s="167">
        <f>'SA-P&amp;L'!H14/'SA-P&amp;L'!H$7</f>
        <v>3.7192169066861437E-2</v>
      </c>
      <c r="I58" s="167">
        <f>'SA-P&amp;L'!I14/'SA-P&amp;L'!I$7</f>
        <v>3.7508254457407006E-2</v>
      </c>
      <c r="J58" s="167">
        <f>'SA-P&amp;L'!J14/'SA-P&amp;L'!J$7</f>
        <v>6.870219793925593E-2</v>
      </c>
      <c r="K58" s="167">
        <f>'SA-P&amp;L'!K14/'SA-P&amp;L'!K$7</f>
        <v>8.4017415536898593E-2</v>
      </c>
      <c r="L58" s="167">
        <f>'SA-P&amp;L'!L14/'SA-P&amp;L'!L$7</f>
        <v>7.8833338313958709E-2</v>
      </c>
      <c r="M58" s="167">
        <f>'SA-P&amp;L'!M14/'SA-P&amp;L'!M$7</f>
        <v>9.656927643967865E-2</v>
      </c>
      <c r="N58" s="167">
        <f>'SA-P&amp;L'!N14/'SA-P&amp;L'!N$7</f>
        <v>9.8851452387770031E-2</v>
      </c>
      <c r="O58" s="167">
        <f>'SA-P&amp;L'!O14/'SA-P&amp;L'!O$7</f>
        <v>0.18529751732590644</v>
      </c>
      <c r="P58" s="167">
        <f>'SA-P&amp;L'!P14/'SA-P&amp;L'!P$7</f>
        <v>0.19095310386564013</v>
      </c>
      <c r="Q58" s="167">
        <f>'SA-P&amp;L'!Q14/'SA-P&amp;L'!Q$7</f>
        <v>0.19519622694548125</v>
      </c>
      <c r="R58" s="168">
        <f>'SA-P&amp;L'!R14/'SA-P&amp;L'!R$7</f>
        <v>0.20415480373152411</v>
      </c>
    </row>
    <row r="59" spans="1:18" outlineLevel="1" x14ac:dyDescent="0.25">
      <c r="A59" s="107" t="str">
        <f t="shared" si="59"/>
        <v>+ Other Manufacturing Expenses</v>
      </c>
      <c r="B59" s="172">
        <f>'SA-P&amp;L'!B15/'SA-P&amp;L'!B$7</f>
        <v>5.9647057134241781E-2</v>
      </c>
      <c r="C59" s="167">
        <f>'SA-P&amp;L'!C15/'SA-P&amp;L'!C$7</f>
        <v>7.3232009497384079E-2</v>
      </c>
      <c r="D59" s="167">
        <f>'SA-P&amp;L'!D15/'SA-P&amp;L'!D$7</f>
        <v>6.6207057972402186E-2</v>
      </c>
      <c r="E59" s="167">
        <f>'SA-P&amp;L'!E15/'SA-P&amp;L'!E$7</f>
        <v>0.10077525821167124</v>
      </c>
      <c r="F59" s="167">
        <f>'SA-P&amp;L'!F15/'SA-P&amp;L'!F$7</f>
        <v>0.10302676839211111</v>
      </c>
      <c r="G59" s="167">
        <f>'SA-P&amp;L'!G15/'SA-P&amp;L'!G$7</f>
        <v>0.10068168966423112</v>
      </c>
      <c r="H59" s="167">
        <f>'SA-P&amp;L'!H15/'SA-P&amp;L'!H$7</f>
        <v>7.1421539829472372E-2</v>
      </c>
      <c r="I59" s="167">
        <f>'SA-P&amp;L'!I15/'SA-P&amp;L'!I$7</f>
        <v>6.4111561419637197E-2</v>
      </c>
      <c r="J59" s="167">
        <f>'SA-P&amp;L'!J15/'SA-P&amp;L'!J$7</f>
        <v>0.115308327063661</v>
      </c>
      <c r="K59" s="167">
        <f>'SA-P&amp;L'!K15/'SA-P&amp;L'!K$7</f>
        <v>5.7855494807840205E-2</v>
      </c>
      <c r="L59" s="167">
        <f>'SA-P&amp;L'!L15/'SA-P&amp;L'!L$7</f>
        <v>5.5795455677414861E-2</v>
      </c>
      <c r="M59" s="167">
        <f>'SA-P&amp;L'!M15/'SA-P&amp;L'!M$7</f>
        <v>0.12084008321889364</v>
      </c>
      <c r="N59" s="167">
        <f>'SA-P&amp;L'!N15/'SA-P&amp;L'!N$7</f>
        <v>0.12134163370204222</v>
      </c>
      <c r="O59" s="167">
        <f>'SA-P&amp;L'!O15/'SA-P&amp;L'!O$7</f>
        <v>0.13935957670481439</v>
      </c>
      <c r="P59" s="167">
        <f>'SA-P&amp;L'!P15/'SA-P&amp;L'!P$7</f>
        <v>0.10846525268774102</v>
      </c>
      <c r="Q59" s="167">
        <f>'SA-P&amp;L'!Q15/'SA-P&amp;L'!Q$7</f>
        <v>0.11363932139157414</v>
      </c>
      <c r="R59" s="168">
        <f>'SA-P&amp;L'!R15/'SA-P&amp;L'!R$7</f>
        <v>0.11254265608593812</v>
      </c>
    </row>
    <row r="60" spans="1:18" outlineLevel="1" x14ac:dyDescent="0.25">
      <c r="A60" s="107" t="str">
        <f t="shared" si="59"/>
        <v>+ General and Administration Expenses</v>
      </c>
      <c r="B60" s="172">
        <f>'SA-P&amp;L'!B16/'SA-P&amp;L'!B$7</f>
        <v>2.0806111166951455E-2</v>
      </c>
      <c r="C60" s="167">
        <f>'SA-P&amp;L'!C16/'SA-P&amp;L'!C$7</f>
        <v>2.2777156582598254E-2</v>
      </c>
      <c r="D60" s="167">
        <f>'SA-P&amp;L'!D16/'SA-P&amp;L'!D$7</f>
        <v>2.1448405732341767E-2</v>
      </c>
      <c r="E60" s="167">
        <f>'SA-P&amp;L'!E16/'SA-P&amp;L'!E$7</f>
        <v>1.774036743749325E-2</v>
      </c>
      <c r="F60" s="167">
        <f>'SA-P&amp;L'!F16/'SA-P&amp;L'!F$7</f>
        <v>1.0747824844971849E-2</v>
      </c>
      <c r="G60" s="167">
        <f>'SA-P&amp;L'!G16/'SA-P&amp;L'!G$7</f>
        <v>1.1719184822052729E-2</v>
      </c>
      <c r="H60" s="167">
        <f>'SA-P&amp;L'!H16/'SA-P&amp;L'!H$7</f>
        <v>9.968085613121418E-3</v>
      </c>
      <c r="I60" s="167">
        <f>'SA-P&amp;L'!I16/'SA-P&amp;L'!I$7</f>
        <v>1.4152348150354132E-2</v>
      </c>
      <c r="J60" s="167">
        <f>'SA-P&amp;L'!J16/'SA-P&amp;L'!J$7</f>
        <v>1.7939980124803363E-2</v>
      </c>
      <c r="K60" s="167">
        <f>'SA-P&amp;L'!K16/'SA-P&amp;L'!K$7</f>
        <v>5.0357674967900966E-2</v>
      </c>
      <c r="L60" s="167">
        <f>'SA-P&amp;L'!L16/'SA-P&amp;L'!L$7</f>
        <v>5.3805695843170069E-2</v>
      </c>
      <c r="M60" s="167">
        <f>'SA-P&amp;L'!M16/'SA-P&amp;L'!M$7</f>
        <v>0.11993964163247181</v>
      </c>
      <c r="N60" s="167">
        <f>'SA-P&amp;L'!N16/'SA-P&amp;L'!N$7</f>
        <v>0.15614803502557631</v>
      </c>
      <c r="O60" s="167">
        <f>'SA-P&amp;L'!O16/'SA-P&amp;L'!O$7</f>
        <v>0.19007054919760252</v>
      </c>
      <c r="P60" s="167">
        <f>'SA-P&amp;L'!P16/'SA-P&amp;L'!P$7</f>
        <v>0.13510214320997874</v>
      </c>
      <c r="Q60" s="167">
        <f>'SA-P&amp;L'!Q16/'SA-P&amp;L'!Q$7</f>
        <v>0.10324233858583334</v>
      </c>
      <c r="R60" s="168">
        <f>'SA-P&amp;L'!R16/'SA-P&amp;L'!R$7</f>
        <v>0.10602435182941605</v>
      </c>
    </row>
    <row r="61" spans="1:18" outlineLevel="1" x14ac:dyDescent="0.25">
      <c r="A61" s="107" t="str">
        <f t="shared" si="59"/>
        <v>+ Selling and Distribution Expenses</v>
      </c>
      <c r="B61" s="172">
        <f>'SA-P&amp;L'!B17/'SA-P&amp;L'!B$7</f>
        <v>0.11454130350501845</v>
      </c>
      <c r="C61" s="167">
        <f>'SA-P&amp;L'!C17/'SA-P&amp;L'!C$7</f>
        <v>0.1186620836266755</v>
      </c>
      <c r="D61" s="167">
        <f>'SA-P&amp;L'!D17/'SA-P&amp;L'!D$7</f>
        <v>0.10389071526603044</v>
      </c>
      <c r="E61" s="167">
        <f>'SA-P&amp;L'!E17/'SA-P&amp;L'!E$7</f>
        <v>8.2403383549236792E-2</v>
      </c>
      <c r="F61" s="167">
        <f>'SA-P&amp;L'!F17/'SA-P&amp;L'!F$7</f>
        <v>9.1588607067617261E-2</v>
      </c>
      <c r="G61" s="167">
        <f>'SA-P&amp;L'!G17/'SA-P&amp;L'!G$7</f>
        <v>8.4331823909452389E-2</v>
      </c>
      <c r="H61" s="167">
        <f>'SA-P&amp;L'!H17/'SA-P&amp;L'!H$7</f>
        <v>7.9401724329559706E-2</v>
      </c>
      <c r="I61" s="167">
        <f>'SA-P&amp;L'!I17/'SA-P&amp;L'!I$7</f>
        <v>7.9043389312581744E-2</v>
      </c>
      <c r="J61" s="167">
        <f>'SA-P&amp;L'!J17/'SA-P&amp;L'!J$7</f>
        <v>9.0243048710325055E-2</v>
      </c>
      <c r="K61" s="167">
        <f>'SA-P&amp;L'!K17/'SA-P&amp;L'!K$7</f>
        <v>7.1892185855829474E-2</v>
      </c>
      <c r="L61" s="167">
        <f>'SA-P&amp;L'!L17/'SA-P&amp;L'!L$7</f>
        <v>7.202482343683074E-2</v>
      </c>
      <c r="M61" s="167">
        <f>'SA-P&amp;L'!M17/'SA-P&amp;L'!M$7</f>
        <v>1.1195901551719884E-2</v>
      </c>
      <c r="N61" s="167">
        <f>'SA-P&amp;L'!N17/'SA-P&amp;L'!N$7</f>
        <v>1.7502182912128506E-2</v>
      </c>
      <c r="O61" s="167">
        <f>'SA-P&amp;L'!O17/'SA-P&amp;L'!O$7</f>
        <v>5.3767606160100845E-2</v>
      </c>
      <c r="P61" s="167">
        <f>'SA-P&amp;L'!P17/'SA-P&amp;L'!P$7</f>
        <v>9.0629307691710875E-2</v>
      </c>
      <c r="Q61" s="167">
        <f>'SA-P&amp;L'!Q17/'SA-P&amp;L'!Q$7</f>
        <v>8.6554328757567717E-2</v>
      </c>
      <c r="R61" s="168">
        <f>'SA-P&amp;L'!R17/'SA-P&amp;L'!R$7</f>
        <v>6.9531944107907279E-2</v>
      </c>
    </row>
    <row r="62" spans="1:18" outlineLevel="1" x14ac:dyDescent="0.25">
      <c r="A62" s="107" t="str">
        <f t="shared" si="59"/>
        <v>+ Miscellaneous Expenses</v>
      </c>
      <c r="B62" s="172">
        <f>'SA-P&amp;L'!B18/'SA-P&amp;L'!B$7</f>
        <v>1.7000990767198427E-2</v>
      </c>
      <c r="C62" s="167">
        <f>'SA-P&amp;L'!C18/'SA-P&amp;L'!C$7</f>
        <v>1.3334989853812068E-2</v>
      </c>
      <c r="D62" s="167">
        <f>'SA-P&amp;L'!D18/'SA-P&amp;L'!D$7</f>
        <v>1.7341716936367602E-2</v>
      </c>
      <c r="E62" s="167">
        <f>'SA-P&amp;L'!E18/'SA-P&amp;L'!E$7</f>
        <v>2.5094102885821829E-2</v>
      </c>
      <c r="F62" s="167">
        <f>'SA-P&amp;L'!F18/'SA-P&amp;L'!F$7</f>
        <v>9.4504683575942963E-3</v>
      </c>
      <c r="G62" s="167">
        <f>'SA-P&amp;L'!G18/'SA-P&amp;L'!G$7</f>
        <v>7.6139080720783311E-3</v>
      </c>
      <c r="H62" s="167">
        <f>'SA-P&amp;L'!H18/'SA-P&amp;L'!H$7</f>
        <v>4.6776011813086486E-3</v>
      </c>
      <c r="I62" s="167">
        <f>'SA-P&amp;L'!I18/'SA-P&amp;L'!I$7</f>
        <v>4.6380339500977589E-3</v>
      </c>
      <c r="J62" s="167">
        <f>'SA-P&amp;L'!J18/'SA-P&amp;L'!J$7</f>
        <v>2.5865918865745869E-2</v>
      </c>
      <c r="K62" s="167">
        <f>'SA-P&amp;L'!K18/'SA-P&amp;L'!K$7</f>
        <v>1.2794562954334093E-2</v>
      </c>
      <c r="L62" s="167">
        <f>'SA-P&amp;L'!L18/'SA-P&amp;L'!L$7</f>
        <v>2.4589347438464373E-2</v>
      </c>
      <c r="M62" s="167">
        <f>'SA-P&amp;L'!M18/'SA-P&amp;L'!M$7</f>
        <v>4.6732507174751456E-2</v>
      </c>
      <c r="N62" s="167">
        <f>'SA-P&amp;L'!N18/'SA-P&amp;L'!N$7</f>
        <v>0.20642748312882894</v>
      </c>
      <c r="O62" s="167">
        <f>'SA-P&amp;L'!O18/'SA-P&amp;L'!O$7</f>
        <v>7.6515487442143176E-2</v>
      </c>
      <c r="P62" s="167">
        <f>'SA-P&amp;L'!P18/'SA-P&amp;L'!P$7</f>
        <v>9.2142253073089486E-2</v>
      </c>
      <c r="Q62" s="167">
        <f>'SA-P&amp;L'!Q18/'SA-P&amp;L'!Q$7</f>
        <v>3.5367180464239791E-2</v>
      </c>
      <c r="R62" s="168">
        <f>'SA-P&amp;L'!R18/'SA-P&amp;L'!R$7</f>
        <v>2.2278339794846943E-2</v>
      </c>
    </row>
    <row r="63" spans="1:18" outlineLevel="1" x14ac:dyDescent="0.25">
      <c r="A63" s="98"/>
      <c r="B63" s="172"/>
      <c r="C63" s="167"/>
      <c r="D63" s="167"/>
      <c r="E63" s="167"/>
      <c r="F63" s="167"/>
      <c r="G63" s="167"/>
      <c r="H63" s="167"/>
      <c r="I63" s="167"/>
      <c r="J63" s="167"/>
      <c r="K63" s="167"/>
      <c r="L63" s="167"/>
      <c r="M63" s="167"/>
      <c r="N63" s="167"/>
      <c r="O63" s="167"/>
      <c r="P63" s="167"/>
      <c r="Q63" s="167"/>
      <c r="R63" s="168"/>
    </row>
    <row r="64" spans="1:18" outlineLevel="1" x14ac:dyDescent="0.25">
      <c r="A64" s="108" t="str">
        <f>A20</f>
        <v>EBITDA</v>
      </c>
      <c r="B64" s="176">
        <f>'SA-P&amp;L'!B20/'SA-P&amp;L'!B$7</f>
        <v>0.28551326048561948</v>
      </c>
      <c r="C64" s="177">
        <f>'SA-P&amp;L'!C20/'SA-P&amp;L'!C$7</f>
        <v>0.36363385375685037</v>
      </c>
      <c r="D64" s="177">
        <f>'SA-P&amp;L'!D20/'SA-P&amp;L'!D$7</f>
        <v>0.31676826997755164</v>
      </c>
      <c r="E64" s="177">
        <f>'SA-P&amp;L'!E20/'SA-P&amp;L'!E$7</f>
        <v>0.26005633709190923</v>
      </c>
      <c r="F64" s="177">
        <f>'SA-P&amp;L'!F20/'SA-P&amp;L'!F$7</f>
        <v>0.2397133913374675</v>
      </c>
      <c r="G64" s="177">
        <f>'SA-P&amp;L'!G20/'SA-P&amp;L'!G$7</f>
        <v>0.23419223559479763</v>
      </c>
      <c r="H64" s="177">
        <f>'SA-P&amp;L'!H20/'SA-P&amp;L'!H$7</f>
        <v>0.31142408027817914</v>
      </c>
      <c r="I64" s="177">
        <f>'SA-P&amp;L'!I20/'SA-P&amp;L'!I$7</f>
        <v>0.30354391371340517</v>
      </c>
      <c r="J64" s="177">
        <f>'SA-P&amp;L'!J20/'SA-P&amp;L'!J$7</f>
        <v>0.36016350769057465</v>
      </c>
      <c r="K64" s="177">
        <f>'SA-P&amp;L'!K20/'SA-P&amp;L'!K$7</f>
        <v>0.41954968029682355</v>
      </c>
      <c r="L64" s="177">
        <f>'SA-P&amp;L'!L20/'SA-P&amp;L'!L$7</f>
        <v>0.43265696440845114</v>
      </c>
      <c r="M64" s="177">
        <f>'SA-P&amp;L'!M20/'SA-P&amp;L'!M$7</f>
        <v>0.19675676564671432</v>
      </c>
      <c r="N64" s="177">
        <f>'SA-P&amp;L'!N20/'SA-P&amp;L'!N$7</f>
        <v>-1.7883971592094358E-2</v>
      </c>
      <c r="O64" s="177">
        <f>'SA-P&amp;L'!O20/'SA-P&amp;L'!O$7</f>
        <v>-8.2808117143554738E-2</v>
      </c>
      <c r="P64" s="177">
        <f>'SA-P&amp;L'!P20/'SA-P&amp;L'!P$7</f>
        <v>-5.4138875454853581E-2</v>
      </c>
      <c r="Q64" s="177">
        <f>'SA-P&amp;L'!Q20/'SA-P&amp;L'!Q$7</f>
        <v>-7.8930655547400745E-3</v>
      </c>
      <c r="R64" s="178">
        <f>'SA-P&amp;L'!R20/'SA-P&amp;L'!R$7</f>
        <v>1.7920604151511934E-4</v>
      </c>
    </row>
    <row r="65" spans="1:18" outlineLevel="1" x14ac:dyDescent="0.25">
      <c r="A65" s="98"/>
      <c r="B65" s="172"/>
      <c r="C65" s="167"/>
      <c r="D65" s="167"/>
      <c r="E65" s="167"/>
      <c r="F65" s="167"/>
      <c r="G65" s="167"/>
      <c r="H65" s="167"/>
      <c r="I65" s="167"/>
      <c r="J65" s="167"/>
      <c r="K65" s="167"/>
      <c r="L65" s="167"/>
      <c r="M65" s="167"/>
      <c r="N65" s="167"/>
      <c r="O65" s="167"/>
      <c r="P65" s="167"/>
      <c r="Q65" s="167"/>
      <c r="R65" s="168"/>
    </row>
    <row r="66" spans="1:18" outlineLevel="1" x14ac:dyDescent="0.25">
      <c r="A66" s="98" t="str">
        <f>A24</f>
        <v>- Depreciation</v>
      </c>
      <c r="B66" s="172">
        <f>'SA-P&amp;L'!B24/'SA-P&amp;L'!B$7</f>
        <v>2.4955846244417962E-2</v>
      </c>
      <c r="C66" s="167">
        <f>'SA-P&amp;L'!C24/'SA-P&amp;L'!C$7</f>
        <v>2.6421501635813974E-2</v>
      </c>
      <c r="D66" s="167">
        <f>'SA-P&amp;L'!D24/'SA-P&amp;L'!D$7</f>
        <v>2.505505729150043E-2</v>
      </c>
      <c r="E66" s="167">
        <f>'SA-P&amp;L'!E24/'SA-P&amp;L'!E$7</f>
        <v>2.7279450256342076E-2</v>
      </c>
      <c r="F66" s="167">
        <f>'SA-P&amp;L'!F24/'SA-P&amp;L'!F$7</f>
        <v>2.4239142078388894E-2</v>
      </c>
      <c r="G66" s="167">
        <f>'SA-P&amp;L'!G24/'SA-P&amp;L'!G$7</f>
        <v>2.0602077572810781E-2</v>
      </c>
      <c r="H66" s="167">
        <f>'SA-P&amp;L'!H24/'SA-P&amp;L'!H$7</f>
        <v>1.7818072116987663E-2</v>
      </c>
      <c r="I66" s="167">
        <f>'SA-P&amp;L'!I24/'SA-P&amp;L'!I$7</f>
        <v>1.5242583936502182E-2</v>
      </c>
      <c r="J66" s="167">
        <f>'SA-P&amp;L'!J24/'SA-P&amp;L'!J$7</f>
        <v>2.794999818950638E-2</v>
      </c>
      <c r="K66" s="167">
        <f>'SA-P&amp;L'!K24/'SA-P&amp;L'!K$7</f>
        <v>2.0668882760484879E-2</v>
      </c>
      <c r="L66" s="167">
        <f>'SA-P&amp;L'!L24/'SA-P&amp;L'!L$7</f>
        <v>1.8856647640677765E-2</v>
      </c>
      <c r="M66" s="167">
        <f>'SA-P&amp;L'!M24/'SA-P&amp;L'!M$7</f>
        <v>3.5285797692567039E-2</v>
      </c>
      <c r="N66" s="167">
        <f>'SA-P&amp;L'!N24/'SA-P&amp;L'!N$7</f>
        <v>3.6036609292312262E-2</v>
      </c>
      <c r="O66" s="167">
        <f>'SA-P&amp;L'!O24/'SA-P&amp;L'!O$7</f>
        <v>8.2292450339044698E-2</v>
      </c>
      <c r="P66" s="167">
        <f>'SA-P&amp;L'!P24/'SA-P&amp;L'!P$7</f>
        <v>6.003289686367716E-2</v>
      </c>
      <c r="Q66" s="167">
        <f>'SA-P&amp;L'!Q24/'SA-P&amp;L'!Q$7</f>
        <v>5.4956038292755291E-2</v>
      </c>
      <c r="R66" s="168">
        <f>'SA-P&amp;L'!R24/'SA-P&amp;L'!R$7</f>
        <v>5.4548047411356111E-2</v>
      </c>
    </row>
    <row r="67" spans="1:18" outlineLevel="1" x14ac:dyDescent="0.25">
      <c r="A67" s="98"/>
      <c r="B67" s="172"/>
      <c r="C67" s="167"/>
      <c r="D67" s="167"/>
      <c r="E67" s="167"/>
      <c r="F67" s="167"/>
      <c r="G67" s="167"/>
      <c r="H67" s="167"/>
      <c r="I67" s="167"/>
      <c r="J67" s="167"/>
      <c r="K67" s="167"/>
      <c r="L67" s="167"/>
      <c r="M67" s="167"/>
      <c r="N67" s="167"/>
      <c r="O67" s="167"/>
      <c r="P67" s="167"/>
      <c r="Q67" s="167"/>
      <c r="R67" s="168"/>
    </row>
    <row r="68" spans="1:18" outlineLevel="1" x14ac:dyDescent="0.25">
      <c r="A68" s="125" t="str">
        <f>A26</f>
        <v>EBIT/Operating profit</v>
      </c>
      <c r="B68" s="179">
        <f>'SA-P&amp;L'!B26/'SA-P&amp;L'!B$7</f>
        <v>0.26055741424120155</v>
      </c>
      <c r="C68" s="180">
        <f>'SA-P&amp;L'!C26/'SA-P&amp;L'!C$7</f>
        <v>0.3372123521210364</v>
      </c>
      <c r="D68" s="180">
        <f>'SA-P&amp;L'!D26/'SA-P&amp;L'!D$7</f>
        <v>0.29171321268605122</v>
      </c>
      <c r="E68" s="180">
        <f>'SA-P&amp;L'!E26/'SA-P&amp;L'!E$7</f>
        <v>0.23277688683556719</v>
      </c>
      <c r="F68" s="180">
        <f>'SA-P&amp;L'!F26/'SA-P&amp;L'!F$7</f>
        <v>0.2154742492590786</v>
      </c>
      <c r="G68" s="180">
        <f>'SA-P&amp;L'!G26/'SA-P&amp;L'!G$7</f>
        <v>0.21359015802198686</v>
      </c>
      <c r="H68" s="180">
        <f>'SA-P&amp;L'!H26/'SA-P&amp;L'!H$7</f>
        <v>0.29360600816119148</v>
      </c>
      <c r="I68" s="180">
        <f>'SA-P&amp;L'!I26/'SA-P&amp;L'!I$7</f>
        <v>0.28830132977690298</v>
      </c>
      <c r="J68" s="180">
        <f>'SA-P&amp;L'!J26/'SA-P&amp;L'!J$7</f>
        <v>0.33221350950106826</v>
      </c>
      <c r="K68" s="180">
        <f>'SA-P&amp;L'!K26/'SA-P&amp;L'!K$7</f>
        <v>0.39888079753633865</v>
      </c>
      <c r="L68" s="180">
        <f>'SA-P&amp;L'!L26/'SA-P&amp;L'!L$7</f>
        <v>0.4138003167677734</v>
      </c>
      <c r="M68" s="180">
        <f>'SA-P&amp;L'!M26/'SA-P&amp;L'!M$7</f>
        <v>0.16147096795414728</v>
      </c>
      <c r="N68" s="180">
        <f>'SA-P&amp;L'!N26/'SA-P&amp;L'!N$7</f>
        <v>-5.392058088440662E-2</v>
      </c>
      <c r="O68" s="180">
        <f>'SA-P&amp;L'!O26/'SA-P&amp;L'!O$7</f>
        <v>-0.16510056748259944</v>
      </c>
      <c r="P68" s="180">
        <f>'SA-P&amp;L'!P26/'SA-P&amp;L'!P$7</f>
        <v>-0.11417177231853075</v>
      </c>
      <c r="Q68" s="180">
        <f>'SA-P&amp;L'!Q26/'SA-P&amp;L'!Q$7</f>
        <v>-6.2849103847495369E-2</v>
      </c>
      <c r="R68" s="181">
        <f>'SA-P&amp;L'!R26/'SA-P&amp;L'!R$7</f>
        <v>-5.4368841369840992E-2</v>
      </c>
    </row>
    <row r="69" spans="1:18" outlineLevel="1" x14ac:dyDescent="0.25">
      <c r="A69" s="98"/>
      <c r="B69" s="172"/>
      <c r="C69" s="167"/>
      <c r="D69" s="167"/>
      <c r="E69" s="167"/>
      <c r="F69" s="167"/>
      <c r="G69" s="167"/>
      <c r="H69" s="167"/>
      <c r="I69" s="167"/>
      <c r="J69" s="167"/>
      <c r="K69" s="167"/>
      <c r="L69" s="167"/>
      <c r="M69" s="167"/>
      <c r="N69" s="167"/>
      <c r="O69" s="167"/>
      <c r="P69" s="167"/>
      <c r="Q69" s="167"/>
      <c r="R69" s="168"/>
    </row>
    <row r="70" spans="1:18" outlineLevel="1" x14ac:dyDescent="0.25">
      <c r="A70" s="98" t="str">
        <f>A30</f>
        <v>-  Interest</v>
      </c>
      <c r="B70" s="172">
        <f>'SA-P&amp;L'!B30/'SA-P&amp;L'!B$7</f>
        <v>5.1835791106069531E-3</v>
      </c>
      <c r="C70" s="167">
        <f>'SA-P&amp;L'!C30/'SA-P&amp;L'!C$7</f>
        <v>1.2976077083419609E-3</v>
      </c>
      <c r="D70" s="167">
        <f>'SA-P&amp;L'!D30/'SA-P&amp;L'!D$7</f>
        <v>3.8513506324939092E-3</v>
      </c>
      <c r="E70" s="167">
        <f>'SA-P&amp;L'!E30/'SA-P&amp;L'!E$7</f>
        <v>9.5307735132574966E-3</v>
      </c>
      <c r="F70" s="167">
        <f>'SA-P&amp;L'!F30/'SA-P&amp;L'!F$7</f>
        <v>6.6831712629586868E-3</v>
      </c>
      <c r="G70" s="167">
        <f>'SA-P&amp;L'!G30/'SA-P&amp;L'!G$7</f>
        <v>3.9182684815373863E-3</v>
      </c>
      <c r="H70" s="167">
        <f>'SA-P&amp;L'!H30/'SA-P&amp;L'!H$7</f>
        <v>1.606833807021165E-3</v>
      </c>
      <c r="I70" s="167">
        <f>'SA-P&amp;L'!I30/'SA-P&amp;L'!I$7</f>
        <v>7.1732853387888288E-4</v>
      </c>
      <c r="J70" s="167">
        <f>'SA-P&amp;L'!J30/'SA-P&amp;L'!J$7</f>
        <v>1.7702604294490872E-4</v>
      </c>
      <c r="K70" s="167">
        <f>'SA-P&amp;L'!K30/'SA-P&amp;L'!K$7</f>
        <v>1.8985895732034997E-4</v>
      </c>
      <c r="L70" s="167">
        <f>'SA-P&amp;L'!L30/'SA-P&amp;L'!L$7</f>
        <v>1.070834453974041E-4</v>
      </c>
      <c r="M70" s="167">
        <f>'SA-P&amp;L'!M30/'SA-P&amp;L'!M$7</f>
        <v>1.8091063836785711E-4</v>
      </c>
      <c r="N70" s="167">
        <f>'SA-P&amp;L'!N30/'SA-P&amp;L'!N$7</f>
        <v>6.4974777201559676E-3</v>
      </c>
      <c r="O70" s="167">
        <f>'SA-P&amp;L'!O30/'SA-P&amp;L'!O$7</f>
        <v>6.8662156035294533E-2</v>
      </c>
      <c r="P70" s="167">
        <f>'SA-P&amp;L'!P30/'SA-P&amp;L'!P$7</f>
        <v>7.4237772944398622E-2</v>
      </c>
      <c r="Q70" s="167">
        <f>'SA-P&amp;L'!Q30/'SA-P&amp;L'!Q$7</f>
        <v>2.9095674626104247E-2</v>
      </c>
      <c r="R70" s="168">
        <f>'SA-P&amp;L'!R30/'SA-P&amp;L'!R$7</f>
        <v>4.9005280268152811E-2</v>
      </c>
    </row>
    <row r="71" spans="1:18" outlineLevel="1" x14ac:dyDescent="0.25">
      <c r="A71" s="98" t="str">
        <f t="shared" ref="A71:A72" si="60">A31</f>
        <v>+ Other Income</v>
      </c>
      <c r="B71" s="172">
        <f>'SA-P&amp;L'!B31/'SA-P&amp;L'!B$7</f>
        <v>1.3540485045158882E-2</v>
      </c>
      <c r="C71" s="167">
        <f>'SA-P&amp;L'!C31/'SA-P&amp;L'!C$7</f>
        <v>1.3100316119324693E-2</v>
      </c>
      <c r="D71" s="167">
        <f>'SA-P&amp;L'!D31/'SA-P&amp;L'!D$7</f>
        <v>2.493802729990531E-2</v>
      </c>
      <c r="E71" s="167">
        <f>'SA-P&amp;L'!E31/'SA-P&amp;L'!E$7</f>
        <v>4.5543303946089228E-2</v>
      </c>
      <c r="F71" s="167">
        <f>'SA-P&amp;L'!F31/'SA-P&amp;L'!F$7</f>
        <v>8.2031017532166101E-2</v>
      </c>
      <c r="G71" s="167">
        <f>'SA-P&amp;L'!G31/'SA-P&amp;L'!G$7</f>
        <v>7.5533530137272972E-2</v>
      </c>
      <c r="H71" s="167">
        <f>'SA-P&amp;L'!H31/'SA-P&amp;L'!H$7</f>
        <v>4.2133341801495687E-2</v>
      </c>
      <c r="I71" s="167">
        <f>'SA-P&amp;L'!I31/'SA-P&amp;L'!I$7</f>
        <v>4.7879737411143194E-2</v>
      </c>
      <c r="J71" s="167">
        <f>'SA-P&amp;L'!J31/'SA-P&amp;L'!J$7</f>
        <v>4.9840877727307477E-2</v>
      </c>
      <c r="K71" s="167">
        <f>'SA-P&amp;L'!K31/'SA-P&amp;L'!K$7</f>
        <v>6.919232712376551E-2</v>
      </c>
      <c r="L71" s="167">
        <f>'SA-P&amp;L'!L31/'SA-P&amp;L'!L$7</f>
        <v>9.0781858570162077E-2</v>
      </c>
      <c r="M71" s="167">
        <f>'SA-P&amp;L'!M31/'SA-P&amp;L'!M$7</f>
        <v>0.1113217166774939</v>
      </c>
      <c r="N71" s="167">
        <f>'SA-P&amp;L'!N31/'SA-P&amp;L'!N$7</f>
        <v>8.6757942441821417E-2</v>
      </c>
      <c r="O71" s="167">
        <f>'SA-P&amp;L'!O31/'SA-P&amp;L'!O$7</f>
        <v>3.9581786748110463E-2</v>
      </c>
      <c r="P71" s="167">
        <f>'SA-P&amp;L'!P31/'SA-P&amp;L'!P$7</f>
        <v>5.755528716220585E-2</v>
      </c>
      <c r="Q71" s="167">
        <f>'SA-P&amp;L'!Q31/'SA-P&amp;L'!Q$7</f>
        <v>8.9758405821998039E-2</v>
      </c>
      <c r="R71" s="168">
        <f>'SA-P&amp;L'!R31/'SA-P&amp;L'!R$7</f>
        <v>0.15770636459090542</v>
      </c>
    </row>
    <row r="72" spans="1:18" outlineLevel="1" x14ac:dyDescent="0.25">
      <c r="A72" s="98" t="str">
        <f t="shared" si="60"/>
        <v>+  Exceptional Income / (Expenses)</v>
      </c>
      <c r="B72" s="172">
        <f>'SA-P&amp;L'!B32/'SA-P&amp;L'!B$7</f>
        <v>-3.790761454848298E-3</v>
      </c>
      <c r="C72" s="167">
        <f>'SA-P&amp;L'!C32/'SA-P&amp;L'!C$7</f>
        <v>0</v>
      </c>
      <c r="D72" s="167">
        <f>'SA-P&amp;L'!D32/'SA-P&amp;L'!D$7</f>
        <v>0</v>
      </c>
      <c r="E72" s="167">
        <f>'SA-P&amp;L'!E32/'SA-P&amp;L'!E$7</f>
        <v>0</v>
      </c>
      <c r="F72" s="167">
        <f>'SA-P&amp;L'!F32/'SA-P&amp;L'!F$7</f>
        <v>0</v>
      </c>
      <c r="G72" s="167">
        <f>'SA-P&amp;L'!G32/'SA-P&amp;L'!G$7</f>
        <v>0</v>
      </c>
      <c r="H72" s="167">
        <f>'SA-P&amp;L'!H32/'SA-P&amp;L'!H$7</f>
        <v>0</v>
      </c>
      <c r="I72" s="167">
        <f>'SA-P&amp;L'!I32/'SA-P&amp;L'!I$7</f>
        <v>0</v>
      </c>
      <c r="J72" s="167">
        <f>'SA-P&amp;L'!J32/'SA-P&amp;L'!J$7</f>
        <v>0</v>
      </c>
      <c r="K72" s="167">
        <f>'SA-P&amp;L'!K32/'SA-P&amp;L'!K$7</f>
        <v>0</v>
      </c>
      <c r="L72" s="167">
        <f>'SA-P&amp;L'!L32/'SA-P&amp;L'!L$7</f>
        <v>-7.4689458008347531E-2</v>
      </c>
      <c r="M72" s="167">
        <f>'SA-P&amp;L'!M32/'SA-P&amp;L'!M$7</f>
        <v>0</v>
      </c>
      <c r="N72" s="167">
        <f>'SA-P&amp;L'!N32/'SA-P&amp;L'!N$7</f>
        <v>-1.0165477112122143</v>
      </c>
      <c r="O72" s="167">
        <f>'SA-P&amp;L'!O32/'SA-P&amp;L'!O$7</f>
        <v>0</v>
      </c>
      <c r="P72" s="167">
        <f>'SA-P&amp;L'!P32/'SA-P&amp;L'!P$7</f>
        <v>-9.0686204782976388E-3</v>
      </c>
      <c r="Q72" s="167">
        <f>'SA-P&amp;L'!Q32/'SA-P&amp;L'!Q$7</f>
        <v>0</v>
      </c>
      <c r="R72" s="168">
        <f>'SA-P&amp;L'!R32/'SA-P&amp;L'!R$7</f>
        <v>-0.11995446652128261</v>
      </c>
    </row>
    <row r="73" spans="1:18" outlineLevel="1" x14ac:dyDescent="0.25">
      <c r="A73" s="98"/>
      <c r="B73" s="172"/>
      <c r="C73" s="167"/>
      <c r="D73" s="167"/>
      <c r="E73" s="167"/>
      <c r="F73" s="167"/>
      <c r="G73" s="167"/>
      <c r="H73" s="167"/>
      <c r="I73" s="167"/>
      <c r="J73" s="167"/>
      <c r="K73" s="167"/>
      <c r="L73" s="167"/>
      <c r="M73" s="167"/>
      <c r="N73" s="167"/>
      <c r="O73" s="167"/>
      <c r="P73" s="167"/>
      <c r="Q73" s="167"/>
      <c r="R73" s="168"/>
    </row>
    <row r="74" spans="1:18" outlineLevel="1" x14ac:dyDescent="0.25">
      <c r="A74" s="110" t="str">
        <f>A34</f>
        <v>PBT</v>
      </c>
      <c r="B74" s="176">
        <f>'SA-P&amp;L'!B34/'SA-P&amp;L'!B$7</f>
        <v>0.26512355872090521</v>
      </c>
      <c r="C74" s="177">
        <f>'SA-P&amp;L'!C34/'SA-P&amp;L'!C$7</f>
        <v>0.34901506053201914</v>
      </c>
      <c r="D74" s="177">
        <f>'SA-P&amp;L'!D34/'SA-P&amp;L'!D$7</f>
        <v>0.31279988935346259</v>
      </c>
      <c r="E74" s="177">
        <f>'SA-P&amp;L'!E34/'SA-P&amp;L'!E$7</f>
        <v>0.26878941726839889</v>
      </c>
      <c r="F74" s="177">
        <f>'SA-P&amp;L'!F34/'SA-P&amp;L'!F$7</f>
        <v>0.29082209552828603</v>
      </c>
      <c r="G74" s="177">
        <f>'SA-P&amp;L'!G34/'SA-P&amp;L'!G$7</f>
        <v>0.28520541967772239</v>
      </c>
      <c r="H74" s="177">
        <f>'SA-P&amp;L'!H34/'SA-P&amp;L'!H$7</f>
        <v>0.33413251615566597</v>
      </c>
      <c r="I74" s="177">
        <f>'SA-P&amp;L'!I34/'SA-P&amp;L'!I$7</f>
        <v>0.33546373865416734</v>
      </c>
      <c r="J74" s="177">
        <f>'SA-P&amp;L'!J34/'SA-P&amp;L'!J$7</f>
        <v>0.38187736118543075</v>
      </c>
      <c r="K74" s="177">
        <f>'SA-P&amp;L'!K34/'SA-P&amp;L'!K$7</f>
        <v>0.46788326570278382</v>
      </c>
      <c r="L74" s="177">
        <f>'SA-P&amp;L'!L34/'SA-P&amp;L'!L$7</f>
        <v>0.4297856338841905</v>
      </c>
      <c r="M74" s="177">
        <f>'SA-P&amp;L'!M34/'SA-P&amp;L'!M$7</f>
        <v>0.2726117739932733</v>
      </c>
      <c r="N74" s="177">
        <f>'SA-P&amp;L'!N34/'SA-P&amp;L'!N$7</f>
        <v>-0.99020782737495561</v>
      </c>
      <c r="O74" s="177">
        <f>'SA-P&amp;L'!O34/'SA-P&amp;L'!O$7</f>
        <v>-0.19418093676978349</v>
      </c>
      <c r="P74" s="177">
        <f>'SA-P&amp;L'!P34/'SA-P&amp;L'!P$7</f>
        <v>-0.13992287857902114</v>
      </c>
      <c r="Q74" s="177">
        <f>'SA-P&amp;L'!Q34/'SA-P&amp;L'!Q$7</f>
        <v>-2.1863726516015711E-3</v>
      </c>
      <c r="R74" s="178">
        <f>'SA-P&amp;L'!R34/'SA-P&amp;L'!R$7</f>
        <v>-6.5622223568370983E-2</v>
      </c>
    </row>
    <row r="75" spans="1:18" outlineLevel="1" x14ac:dyDescent="0.25">
      <c r="A75" s="98"/>
      <c r="B75" s="172"/>
      <c r="C75" s="167"/>
      <c r="D75" s="167"/>
      <c r="E75" s="167"/>
      <c r="F75" s="167"/>
      <c r="G75" s="167"/>
      <c r="H75" s="167"/>
      <c r="I75" s="167"/>
      <c r="J75" s="167"/>
      <c r="K75" s="167"/>
      <c r="L75" s="167"/>
      <c r="M75" s="167"/>
      <c r="N75" s="167"/>
      <c r="O75" s="167"/>
      <c r="P75" s="167"/>
      <c r="Q75" s="167"/>
      <c r="R75" s="168"/>
    </row>
    <row r="76" spans="1:18" outlineLevel="1" x14ac:dyDescent="0.25">
      <c r="A76" s="98" t="str">
        <f>A36</f>
        <v>-  Tax Expense</v>
      </c>
      <c r="B76" s="172">
        <f>'SA-P&amp;L'!B36/'SA-P&amp;L'!B$7</f>
        <v>2.2974311847565442E-2</v>
      </c>
      <c r="C76" s="167">
        <f>'SA-P&amp;L'!C36/'SA-P&amp;L'!C$7</f>
        <v>2.9568890545409371E-2</v>
      </c>
      <c r="D76" s="167">
        <f>'SA-P&amp;L'!D36/'SA-P&amp;L'!D$7</f>
        <v>3.6864447352462415E-2</v>
      </c>
      <c r="E76" s="167">
        <f>'SA-P&amp;L'!E36/'SA-P&amp;L'!E$7</f>
        <v>1.4765636035796488E-2</v>
      </c>
      <c r="F76" s="167">
        <f>'SA-P&amp;L'!F36/'SA-P&amp;L'!F$7</f>
        <v>1.630027256388588E-2</v>
      </c>
      <c r="G76" s="167">
        <f>'SA-P&amp;L'!G36/'SA-P&amp;L'!G$7</f>
        <v>5.1694428489373924E-3</v>
      </c>
      <c r="H76" s="167">
        <f>'SA-P&amp;L'!H36/'SA-P&amp;L'!H$7</f>
        <v>1.2117940331210999E-2</v>
      </c>
      <c r="I76" s="167">
        <f>'SA-P&amp;L'!I36/'SA-P&amp;L'!I$7</f>
        <v>7.7999766932967344E-3</v>
      </c>
      <c r="J76" s="167">
        <f>'SA-P&amp;L'!J36/'SA-P&amp;L'!J$7</f>
        <v>2.032178506624395E-2</v>
      </c>
      <c r="K76" s="167">
        <f>'SA-P&amp;L'!K36/'SA-P&amp;L'!K$7</f>
        <v>2.2583562075834174E-2</v>
      </c>
      <c r="L76" s="167">
        <f>'SA-P&amp;L'!L36/'SA-P&amp;L'!L$7</f>
        <v>7.0575461454940279E-3</v>
      </c>
      <c r="M76" s="167">
        <f>'SA-P&amp;L'!M36/'SA-P&amp;L'!M$7</f>
        <v>6.0226796154826616E-2</v>
      </c>
      <c r="N76" s="167">
        <f>'SA-P&amp;L'!N36/'SA-P&amp;L'!N$7</f>
        <v>9.6967254550532206E-3</v>
      </c>
      <c r="O76" s="167">
        <f>'SA-P&amp;L'!O36/'SA-P&amp;L'!O$7</f>
        <v>-1.0567432776479617E-2</v>
      </c>
      <c r="P76" s="167">
        <f>'SA-P&amp;L'!P36/'SA-P&amp;L'!P$7</f>
        <v>7.0474806226610779E-4</v>
      </c>
      <c r="Q76" s="167">
        <f>'SA-P&amp;L'!Q36/'SA-P&amp;L'!Q$7</f>
        <v>7.8605302474245048E-4</v>
      </c>
      <c r="R76" s="168">
        <f>'SA-P&amp;L'!R36/'SA-P&amp;L'!R$7</f>
        <v>-3.2042545028672965E-3</v>
      </c>
    </row>
    <row r="77" spans="1:18" outlineLevel="1" x14ac:dyDescent="0.25">
      <c r="A77" s="98"/>
      <c r="B77" s="172"/>
      <c r="C77" s="167"/>
      <c r="D77" s="167"/>
      <c r="E77" s="167"/>
      <c r="F77" s="167"/>
      <c r="G77" s="167"/>
      <c r="H77" s="167"/>
      <c r="I77" s="167"/>
      <c r="J77" s="167"/>
      <c r="K77" s="167"/>
      <c r="L77" s="167"/>
      <c r="M77" s="167"/>
      <c r="N77" s="167"/>
      <c r="O77" s="167"/>
      <c r="P77" s="167"/>
      <c r="Q77" s="167"/>
      <c r="R77" s="168"/>
    </row>
    <row r="78" spans="1:18" ht="20" outlineLevel="1" thickBot="1" x14ac:dyDescent="0.3">
      <c r="A78" s="129" t="str">
        <f>A38</f>
        <v>Profit After Tax</v>
      </c>
      <c r="B78" s="182">
        <f>'SA-P&amp;L'!B38/'SA-P&amp;L'!B$7</f>
        <v>0.24214924687333975</v>
      </c>
      <c r="C78" s="183">
        <f>'SA-P&amp;L'!C38/'SA-P&amp;L'!C$7</f>
        <v>0.31944616998660974</v>
      </c>
      <c r="D78" s="183">
        <f>'SA-P&amp;L'!D38/'SA-P&amp;L'!D$7</f>
        <v>0.27593544200100018</v>
      </c>
      <c r="E78" s="183">
        <f>'SA-P&amp;L'!E38/'SA-P&amp;L'!E$7</f>
        <v>0.25402378123260244</v>
      </c>
      <c r="F78" s="183">
        <f>'SA-P&amp;L'!F38/'SA-P&amp;L'!F$7</f>
        <v>0.27452182296440014</v>
      </c>
      <c r="G78" s="183">
        <f>'SA-P&amp;L'!G38/'SA-P&amp;L'!G$7</f>
        <v>0.280035976828785</v>
      </c>
      <c r="H78" s="183">
        <f>'SA-P&amp;L'!H38/'SA-P&amp;L'!H$7</f>
        <v>0.32201457582445497</v>
      </c>
      <c r="I78" s="183">
        <f>'SA-P&amp;L'!I38/'SA-P&amp;L'!I$7</f>
        <v>0.32766376196087066</v>
      </c>
      <c r="J78" s="183">
        <f>'SA-P&amp;L'!J38/'SA-P&amp;L'!J$7</f>
        <v>0.36155557611918682</v>
      </c>
      <c r="K78" s="183">
        <f>'SA-P&amp;L'!K38/'SA-P&amp;L'!K$7</f>
        <v>0.44529970362694965</v>
      </c>
      <c r="L78" s="183">
        <f>'SA-P&amp;L'!L38/'SA-P&amp;L'!L$7</f>
        <v>0.42272808773869647</v>
      </c>
      <c r="M78" s="183">
        <f>'SA-P&amp;L'!M38/'SA-P&amp;L'!M$7</f>
        <v>0.2123849778384467</v>
      </c>
      <c r="N78" s="183">
        <f>'SA-P&amp;L'!N38/'SA-P&amp;L'!N$7</f>
        <v>-0.99990455283000879</v>
      </c>
      <c r="O78" s="183">
        <f>'SA-P&amp;L'!O38/'SA-P&amp;L'!O$7</f>
        <v>-0.18361350399330389</v>
      </c>
      <c r="P78" s="183">
        <f>'SA-P&amp;L'!P38/'SA-P&amp;L'!P$7</f>
        <v>-0.14062762664128725</v>
      </c>
      <c r="Q78" s="183">
        <f>'SA-P&amp;L'!Q38/'SA-P&amp;L'!Q$7</f>
        <v>-2.9724256763440215E-3</v>
      </c>
      <c r="R78" s="184">
        <f>'SA-P&amp;L'!R38/'SA-P&amp;L'!R$7</f>
        <v>-6.2417969065503683E-2</v>
      </c>
    </row>
    <row r="79" spans="1:18" ht="21" outlineLevel="1" thickTop="1" thickBot="1" x14ac:dyDescent="0.3">
      <c r="A79" s="111"/>
      <c r="B79" s="112"/>
      <c r="C79" s="112"/>
      <c r="D79" s="112"/>
      <c r="E79" s="112"/>
      <c r="F79" s="112"/>
      <c r="G79" s="112"/>
      <c r="H79" s="112"/>
      <c r="I79" s="112"/>
      <c r="J79" s="112"/>
      <c r="K79" s="112"/>
      <c r="L79" s="112"/>
      <c r="M79" s="112"/>
      <c r="N79" s="112"/>
      <c r="O79" s="112"/>
      <c r="P79" s="112"/>
      <c r="Q79" s="112"/>
      <c r="R79" s="113"/>
    </row>
    <row r="80" spans="1:18" s="420" customFormat="1" outlineLevel="1" x14ac:dyDescent="0.25">
      <c r="A80" s="134"/>
      <c r="B80" s="134"/>
      <c r="C80" s="134"/>
      <c r="D80" s="134"/>
      <c r="E80" s="134"/>
      <c r="F80" s="134"/>
      <c r="G80" s="134"/>
      <c r="H80" s="134"/>
      <c r="I80" s="134"/>
      <c r="J80" s="134"/>
      <c r="K80" s="134"/>
      <c r="L80" s="134"/>
      <c r="M80" s="134"/>
      <c r="N80" s="134"/>
      <c r="O80" s="134"/>
      <c r="P80" s="134"/>
      <c r="Q80" s="134"/>
      <c r="R80" s="134"/>
    </row>
    <row r="81" spans="1:18" ht="20" thickBot="1" x14ac:dyDescent="0.3">
      <c r="A81" s="220"/>
      <c r="B81" s="220"/>
      <c r="C81" s="220"/>
      <c r="D81" s="220"/>
      <c r="E81" s="220"/>
      <c r="F81" s="220"/>
      <c r="G81" s="220"/>
      <c r="H81" s="220"/>
      <c r="I81" s="220"/>
      <c r="J81" s="220"/>
      <c r="K81" s="220"/>
      <c r="L81" s="220"/>
      <c r="M81" s="220"/>
      <c r="N81" s="220"/>
      <c r="O81" s="220"/>
      <c r="P81" s="220"/>
      <c r="Q81" s="220"/>
      <c r="R81" s="220"/>
    </row>
    <row r="82" spans="1:18" x14ac:dyDescent="0.25">
      <c r="A82" s="95" t="s">
        <v>1003</v>
      </c>
      <c r="B82" s="157">
        <v>37316</v>
      </c>
      <c r="C82" s="158">
        <v>37681</v>
      </c>
      <c r="D82" s="158">
        <v>38047</v>
      </c>
      <c r="E82" s="158">
        <v>38412</v>
      </c>
      <c r="F82" s="158">
        <v>38777</v>
      </c>
      <c r="G82" s="158">
        <v>39142</v>
      </c>
      <c r="H82" s="158">
        <v>39508</v>
      </c>
      <c r="I82" s="158">
        <v>39873</v>
      </c>
      <c r="J82" s="158">
        <v>40238</v>
      </c>
      <c r="K82" s="158">
        <v>40603</v>
      </c>
      <c r="L82" s="158">
        <v>40969</v>
      </c>
      <c r="M82" s="158">
        <v>41334</v>
      </c>
      <c r="N82" s="158">
        <v>41699</v>
      </c>
      <c r="O82" s="158">
        <v>42064</v>
      </c>
      <c r="P82" s="158">
        <v>42430</v>
      </c>
      <c r="Q82" s="158">
        <v>42795</v>
      </c>
      <c r="R82" s="159">
        <v>43160</v>
      </c>
    </row>
    <row r="83" spans="1:18" outlineLevel="1" x14ac:dyDescent="0.25">
      <c r="A83" s="98"/>
      <c r="B83" s="134"/>
      <c r="C83" s="134"/>
      <c r="D83" s="134"/>
      <c r="E83" s="134"/>
      <c r="F83" s="134"/>
      <c r="G83" s="134"/>
      <c r="H83" s="134"/>
      <c r="I83" s="134"/>
      <c r="J83" s="134"/>
      <c r="K83" s="134"/>
      <c r="L83" s="134"/>
      <c r="M83" s="134"/>
      <c r="N83" s="134"/>
      <c r="O83" s="134"/>
      <c r="P83" s="134"/>
      <c r="Q83" s="134"/>
      <c r="R83" s="156"/>
    </row>
    <row r="84" spans="1:18" ht="20" outlineLevel="1" thickBot="1" x14ac:dyDescent="0.3">
      <c r="A84" s="121" t="str">
        <f>A7</f>
        <v>Net Sales</v>
      </c>
      <c r="B84" s="169"/>
      <c r="C84" s="170">
        <f>'SA-P&amp;L'!C7/'SA-P&amp;L'!$B7</f>
        <v>1.0401763278434302</v>
      </c>
      <c r="D84" s="170">
        <f>'SA-P&amp;L'!D7/'SA-P&amp;L'!$B7</f>
        <v>1.3496403084301367</v>
      </c>
      <c r="E84" s="170">
        <f>'SA-P&amp;L'!E7/'SA-P&amp;L'!$B7</f>
        <v>1.7280559424493489</v>
      </c>
      <c r="F84" s="170">
        <f>'SA-P&amp;L'!F7/'SA-P&amp;L'!$B7</f>
        <v>2.4127909481211325</v>
      </c>
      <c r="G84" s="170">
        <f>'SA-P&amp;L'!G7/'SA-P&amp;L'!$B7</f>
        <v>3.2248610772080468</v>
      </c>
      <c r="H84" s="170">
        <f>'SA-P&amp;L'!H7/'SA-P&amp;L'!$B7</f>
        <v>4.5217035452234979</v>
      </c>
      <c r="I84" s="170">
        <f>'SA-P&amp;L'!I7/'SA-P&amp;L'!$B7</f>
        <v>5.5447783696853952</v>
      </c>
      <c r="J84" s="170">
        <f>'SA-P&amp;L'!J7/'SA-P&amp;L'!$B7</f>
        <v>3.5689301150151485</v>
      </c>
      <c r="K84" s="170">
        <f>'SA-P&amp;L'!K7/'SA-P&amp;L'!$B7</f>
        <v>4.4621426417586845</v>
      </c>
      <c r="L84" s="170">
        <f>'SA-P&amp;L'!L7/'SA-P&amp;L'!$B7</f>
        <v>5.7659204801631176</v>
      </c>
      <c r="M84" s="170">
        <f>'SA-P&amp;L'!M7/'SA-P&amp;L'!$B7</f>
        <v>3.4922964260586133</v>
      </c>
      <c r="N84" s="170">
        <f>'SA-P&amp;L'!N7/'SA-P&amp;L'!$B7</f>
        <v>4.0618439757046652</v>
      </c>
      <c r="O84" s="170">
        <f>'SA-P&amp;L'!O7/'SA-P&amp;L'!$B7</f>
        <v>11.527992763091769</v>
      </c>
      <c r="P84" s="170">
        <f>'SA-P&amp;L'!P7/'SA-P&amp;L'!$B7</f>
        <v>11.104145427393995</v>
      </c>
      <c r="Q84" s="170">
        <f>'SA-P&amp;L'!Q7/'SA-P&amp;L'!$B7</f>
        <v>11.033355829013685</v>
      </c>
      <c r="R84" s="171">
        <f>'SA-P&amp;L'!R7/'SA-P&amp;L'!$B7</f>
        <v>11.377798199388311</v>
      </c>
    </row>
    <row r="85" spans="1:18" outlineLevel="1" x14ac:dyDescent="0.25">
      <c r="A85" s="103"/>
      <c r="B85" s="172"/>
      <c r="C85" s="167"/>
      <c r="D85" s="167"/>
      <c r="E85" s="167"/>
      <c r="F85" s="167"/>
      <c r="G85" s="167"/>
      <c r="H85" s="167"/>
      <c r="I85" s="167"/>
      <c r="J85" s="167"/>
      <c r="K85" s="167"/>
      <c r="L85" s="167"/>
      <c r="M85" s="167"/>
      <c r="N85" s="167"/>
      <c r="O85" s="167"/>
      <c r="P85" s="167"/>
      <c r="Q85" s="167"/>
      <c r="R85" s="168"/>
    </row>
    <row r="86" spans="1:18" outlineLevel="1" x14ac:dyDescent="0.25">
      <c r="A86" s="104" t="str">
        <f>A10</f>
        <v>-  Operating Expenditure ex depreciation</v>
      </c>
      <c r="B86" s="173"/>
      <c r="C86" s="174">
        <f>'SA-P&amp;L'!C10/'SA-P&amp;L'!$B10</f>
        <v>0.92644546715167109</v>
      </c>
      <c r="D86" s="174">
        <f>'SA-P&amp;L'!D10/'SA-P&amp;L'!$B10</f>
        <v>1.2906006953515947</v>
      </c>
      <c r="E86" s="174">
        <f>'SA-P&amp;L'!E10/'SA-P&amp;L'!$B10</f>
        <v>1.7896259973070199</v>
      </c>
      <c r="F86" s="174">
        <f>'SA-P&amp;L'!F10/'SA-P&amp;L'!$B10</f>
        <v>2.5674551337446494</v>
      </c>
      <c r="G86" s="174">
        <f>'SA-P&amp;L'!G10/'SA-P&amp;L'!$B10</f>
        <v>3.4565003315983036</v>
      </c>
      <c r="H86" s="174">
        <f>'SA-P&amp;L'!H10/'SA-P&amp;L'!$B10</f>
        <v>4.35772423079242</v>
      </c>
      <c r="I86" s="174">
        <f>'SA-P&amp;L'!I10/'SA-P&amp;L'!$B10</f>
        <v>5.4048513836692864</v>
      </c>
      <c r="J86" s="174">
        <f>'SA-P&amp;L'!J10/'SA-P&amp;L'!$B10</f>
        <v>3.1960449365943844</v>
      </c>
      <c r="K86" s="174">
        <f>'SA-P&amp;L'!K10/'SA-P&amp;L'!$B10</f>
        <v>3.6250527542756088</v>
      </c>
      <c r="L86" s="174">
        <f>'SA-P&amp;L'!L10/'SA-P&amp;L'!$B10</f>
        <v>4.5784682168049997</v>
      </c>
      <c r="M86" s="174">
        <f>'SA-P&amp;L'!M10/'SA-P&amp;L'!$B10</f>
        <v>3.9261239172812963</v>
      </c>
      <c r="N86" s="174">
        <f>'SA-P&amp;L'!N10/'SA-P&amp;L'!$B10</f>
        <v>5.7866516610060508</v>
      </c>
      <c r="O86" s="174">
        <f>'SA-P&amp;L'!O10/'SA-P&amp;L'!$B10</f>
        <v>17.470728913362407</v>
      </c>
      <c r="P86" s="174">
        <f>'SA-P&amp;L'!P10/'SA-P&amp;L'!$B10</f>
        <v>16.382825217548586</v>
      </c>
      <c r="Q86" s="174">
        <f>'SA-P&amp;L'!Q10/'SA-P&amp;L'!$B10</f>
        <v>15.564239635040899</v>
      </c>
      <c r="R86" s="175">
        <f>'SA-P&amp;L'!R10/'SA-P&amp;L'!$B10</f>
        <v>15.921582025362248</v>
      </c>
    </row>
    <row r="87" spans="1:18" outlineLevel="1" x14ac:dyDescent="0.25">
      <c r="A87" s="107" t="str">
        <f t="shared" ref="A87:A94" si="61">A11</f>
        <v>Increase/Decrease in Stock</v>
      </c>
      <c r="B87" s="172"/>
      <c r="C87" s="167">
        <f>'SA-P&amp;L'!C11/'SA-P&amp;L'!$B11</f>
        <v>-0.3709327548806941</v>
      </c>
      <c r="D87" s="167">
        <f>'SA-P&amp;L'!D11/'SA-P&amp;L'!$B11</f>
        <v>-0.9159436008676789</v>
      </c>
      <c r="E87" s="167">
        <f>'SA-P&amp;L'!E11/'SA-P&amp;L'!$B11</f>
        <v>2.4403470715835141E-2</v>
      </c>
      <c r="F87" s="167">
        <f>'SA-P&amp;L'!F11/'SA-P&amp;L'!$B11</f>
        <v>-3.1035791757049886</v>
      </c>
      <c r="G87" s="167">
        <f>'SA-P&amp;L'!G11/'SA-P&amp;L'!$B11</f>
        <v>-2.0986984815618221</v>
      </c>
      <c r="H87" s="167">
        <f>'SA-P&amp;L'!H11/'SA-P&amp;L'!$B11</f>
        <v>-1.0981561822125814</v>
      </c>
      <c r="I87" s="167">
        <f>'SA-P&amp;L'!I11/'SA-P&amp;L'!$B11</f>
        <v>-1.5553145336225596</v>
      </c>
      <c r="J87" s="167">
        <f>'SA-P&amp;L'!J11/'SA-P&amp;L'!$B11</f>
        <v>-1.6198481561822125</v>
      </c>
      <c r="K87" s="167">
        <f>'SA-P&amp;L'!K11/'SA-P&amp;L'!$B11</f>
        <v>9.3275488069414311E-2</v>
      </c>
      <c r="L87" s="167">
        <f>'SA-P&amp;L'!L11/'SA-P&amp;L'!$B11</f>
        <v>-4.0336225596529278</v>
      </c>
      <c r="M87" s="167">
        <f>'SA-P&amp;L'!M11/'SA-P&amp;L'!$B11</f>
        <v>-0.42950108459869846</v>
      </c>
      <c r="N87" s="167">
        <f>'SA-P&amp;L'!N11/'SA-P&amp;L'!$B11</f>
        <v>-0.76572668112798259</v>
      </c>
      <c r="O87" s="167">
        <f>'SA-P&amp;L'!O11/'SA-P&amp;L'!$B11</f>
        <v>17.174078091106288</v>
      </c>
      <c r="P87" s="167">
        <f>'SA-P&amp;L'!P11/'SA-P&amp;L'!$B11</f>
        <v>-2.9284164859002169E-2</v>
      </c>
      <c r="Q87" s="167">
        <f>'SA-P&amp;L'!Q11/'SA-P&amp;L'!$B11</f>
        <v>-9.3709327548806947</v>
      </c>
      <c r="R87" s="168">
        <f>'SA-P&amp;L'!R11/'SA-P&amp;L'!$B11</f>
        <v>7.3573752711496736</v>
      </c>
    </row>
    <row r="88" spans="1:18" outlineLevel="1" x14ac:dyDescent="0.25">
      <c r="A88" s="107" t="str">
        <f t="shared" si="61"/>
        <v>+ Raw Material Consumed</v>
      </c>
      <c r="B88" s="172"/>
      <c r="C88" s="167">
        <f>'SA-P&amp;L'!C12/'SA-P&amp;L'!$B12</f>
        <v>0.86088203657224815</v>
      </c>
      <c r="D88" s="167">
        <f>'SA-P&amp;L'!D12/'SA-P&amp;L'!$B12</f>
        <v>1.3684833273574759</v>
      </c>
      <c r="E88" s="167">
        <f>'SA-P&amp;L'!E12/'SA-P&amp;L'!$B12</f>
        <v>1.9357117246324849</v>
      </c>
      <c r="F88" s="167">
        <f>'SA-P&amp;L'!F12/'SA-P&amp;L'!$B12</f>
        <v>3.1142344926496954</v>
      </c>
      <c r="G88" s="167">
        <f>'SA-P&amp;L'!G12/'SA-P&amp;L'!$B12</f>
        <v>4.2036213696665481</v>
      </c>
      <c r="H88" s="167">
        <f>'SA-P&amp;L'!H12/'SA-P&amp;L'!$B12</f>
        <v>5.4250986016493368</v>
      </c>
      <c r="I88" s="167">
        <f>'SA-P&amp;L'!I12/'SA-P&amp;L'!$B12</f>
        <v>6.8032986733596275</v>
      </c>
      <c r="J88" s="167">
        <f>'SA-P&amp;L'!J12/'SA-P&amp;L'!$B12</f>
        <v>2.8048404446038009</v>
      </c>
      <c r="K88" s="167">
        <f>'SA-P&amp;L'!K12/'SA-P&amp;L'!$B12</f>
        <v>3.2088203657224814</v>
      </c>
      <c r="L88" s="167">
        <f>'SA-P&amp;L'!L12/'SA-P&amp;L'!$B12</f>
        <v>4.0845822875582654</v>
      </c>
      <c r="M88" s="167">
        <f>'SA-P&amp;L'!M12/'SA-P&amp;L'!$B12</f>
        <v>3.2511652922194338</v>
      </c>
      <c r="N88" s="167">
        <f>'SA-P&amp;L'!N12/'SA-P&amp;L'!$B12</f>
        <v>3.8711366081032632</v>
      </c>
      <c r="O88" s="167">
        <f>'SA-P&amp;L'!O12/'SA-P&amp;L'!$B12</f>
        <v>10.095446396557907</v>
      </c>
      <c r="P88" s="167">
        <f>'SA-P&amp;L'!P12/'SA-P&amp;L'!$B12</f>
        <v>10.786339189673718</v>
      </c>
      <c r="Q88" s="167">
        <f>'SA-P&amp;L'!Q12/'SA-P&amp;L'!$B12</f>
        <v>12.42362854069559</v>
      </c>
      <c r="R88" s="168">
        <f>'SA-P&amp;L'!R12/'SA-P&amp;L'!$B12</f>
        <v>11.952348512011476</v>
      </c>
    </row>
    <row r="89" spans="1:18" outlineLevel="1" x14ac:dyDescent="0.25">
      <c r="A89" s="107" t="str">
        <f t="shared" si="61"/>
        <v>+ Power &amp; Fuel Cost</v>
      </c>
      <c r="B89" s="172"/>
      <c r="C89" s="167">
        <f>'SA-P&amp;L'!C13/'SA-P&amp;L'!$B13</f>
        <v>1.215464813205908</v>
      </c>
      <c r="D89" s="167">
        <f>'SA-P&amp;L'!D13/'SA-P&amp;L'!$B13</f>
        <v>1.2050390964378801</v>
      </c>
      <c r="E89" s="167">
        <f>'SA-P&amp;L'!E13/'SA-P&amp;L'!$B13</f>
        <v>1.2423979148566464</v>
      </c>
      <c r="F89" s="167">
        <f>'SA-P&amp;L'!F13/'SA-P&amp;L'!$B13</f>
        <v>2.2198088618592529</v>
      </c>
      <c r="G89" s="167">
        <f>'SA-P&amp;L'!G13/'SA-P&amp;L'!$B13</f>
        <v>2.7011294526498699</v>
      </c>
      <c r="H89" s="167">
        <f>'SA-P&amp;L'!H13/'SA-P&amp;L'!$B13</f>
        <v>3.2458731537793222</v>
      </c>
      <c r="I89" s="167">
        <f>'SA-P&amp;L'!I13/'SA-P&amp;L'!$B13</f>
        <v>4.3822762814943523</v>
      </c>
      <c r="J89" s="167">
        <f>'SA-P&amp;L'!J13/'SA-P&amp;L'!$B13</f>
        <v>4.1164205039096444</v>
      </c>
      <c r="K89" s="167">
        <f>'SA-P&amp;L'!K13/'SA-P&amp;L'!$B13</f>
        <v>4.0477845351867945</v>
      </c>
      <c r="L89" s="167">
        <f>'SA-P&amp;L'!L13/'SA-P&amp;L'!$B13</f>
        <v>5.9739357080799307</v>
      </c>
      <c r="M89" s="167">
        <f>'SA-P&amp;L'!M13/'SA-P&amp;L'!$B13</f>
        <v>8.1146828844483068</v>
      </c>
      <c r="N89" s="167">
        <f>'SA-P&amp;L'!N13/'SA-P&amp;L'!$B13</f>
        <v>10.060816681146829</v>
      </c>
      <c r="O89" s="167">
        <f>'SA-P&amp;L'!O13/'SA-P&amp;L'!$B13</f>
        <v>33.233709817549958</v>
      </c>
      <c r="P89" s="167">
        <f>'SA-P&amp;L'!P13/'SA-P&amp;L'!$B13</f>
        <v>32.187662901824503</v>
      </c>
      <c r="Q89" s="167">
        <f>'SA-P&amp;L'!Q13/'SA-P&amp;L'!$B13</f>
        <v>30.341442224152914</v>
      </c>
      <c r="R89" s="168">
        <f>'SA-P&amp;L'!R13/'SA-P&amp;L'!$B13</f>
        <v>32.682015638575152</v>
      </c>
    </row>
    <row r="90" spans="1:18" outlineLevel="1" x14ac:dyDescent="0.25">
      <c r="A90" s="107" t="str">
        <f t="shared" si="61"/>
        <v>+ Employee Cost</v>
      </c>
      <c r="B90" s="172"/>
      <c r="C90" s="167">
        <f>'SA-P&amp;L'!C14/'SA-P&amp;L'!$B14</f>
        <v>1.1817518248175183</v>
      </c>
      <c r="D90" s="167">
        <f>'SA-P&amp;L'!D14/'SA-P&amp;L'!$B14</f>
        <v>1.635036496350365</v>
      </c>
      <c r="E90" s="167">
        <f>'SA-P&amp;L'!E14/'SA-P&amp;L'!$B14</f>
        <v>1.5542579075425791</v>
      </c>
      <c r="F90" s="167">
        <f>'SA-P&amp;L'!F14/'SA-P&amp;L'!$B14</f>
        <v>1.9391727493917275</v>
      </c>
      <c r="G90" s="167">
        <f>'SA-P&amp;L'!G14/'SA-P&amp;L'!$B14</f>
        <v>2.3406326034063261</v>
      </c>
      <c r="H90" s="167">
        <f>'SA-P&amp;L'!H14/'SA-P&amp;L'!$B14</f>
        <v>2.8496350364963505</v>
      </c>
      <c r="I90" s="167">
        <f>'SA-P&amp;L'!I14/'SA-P&amp;L'!$B14</f>
        <v>3.524087591240876</v>
      </c>
      <c r="J90" s="167">
        <f>'SA-P&amp;L'!J14/'SA-P&amp;L'!$B14</f>
        <v>4.1547445255474447</v>
      </c>
      <c r="K90" s="167">
        <f>'SA-P&amp;L'!K14/'SA-P&amp;L'!$B14</f>
        <v>6.3525547445255466</v>
      </c>
      <c r="L90" s="167">
        <f>'SA-P&amp;L'!L14/'SA-P&amp;L'!$B14</f>
        <v>7.7021897810218976</v>
      </c>
      <c r="M90" s="167">
        <f>'SA-P&amp;L'!M14/'SA-P&amp;L'!$B14</f>
        <v>5.7145985401459853</v>
      </c>
      <c r="N90" s="167">
        <f>'SA-P&amp;L'!N14/'SA-P&amp;L'!$B14</f>
        <v>6.8036496350364963</v>
      </c>
      <c r="O90" s="167">
        <f>'SA-P&amp;L'!O14/'SA-P&amp;L'!$B14</f>
        <v>36.195863746958636</v>
      </c>
      <c r="P90" s="167">
        <f>'SA-P&amp;L'!P14/'SA-P&amp;L'!$B14</f>
        <v>35.929197080291971</v>
      </c>
      <c r="Q90" s="167">
        <f>'SA-P&amp;L'!Q14/'SA-P&amp;L'!$B14</f>
        <v>36.493430656934308</v>
      </c>
      <c r="R90" s="168">
        <f>'SA-P&amp;L'!R14/'SA-P&amp;L'!$B14</f>
        <v>39.35985401459854</v>
      </c>
    </row>
    <row r="91" spans="1:18" outlineLevel="1" x14ac:dyDescent="0.25">
      <c r="A91" s="107" t="str">
        <f t="shared" si="61"/>
        <v>+ Other Manufacturing Expenses</v>
      </c>
      <c r="B91" s="172"/>
      <c r="C91" s="167">
        <f>'SA-P&amp;L'!C15/'SA-P&amp;L'!$B15</f>
        <v>1.2770823302840635</v>
      </c>
      <c r="D91" s="167">
        <f>'SA-P&amp;L'!D15/'SA-P&amp;L'!$B15</f>
        <v>1.4980741454020221</v>
      </c>
      <c r="E91" s="167">
        <f>'SA-P&amp;L'!E15/'SA-P&amp;L'!$B15</f>
        <v>2.9195955705344248</v>
      </c>
      <c r="F91" s="167">
        <f>'SA-P&amp;L'!F15/'SA-P&amp;L'!$B15</f>
        <v>4.167549350024073</v>
      </c>
      <c r="G91" s="167">
        <f>'SA-P&amp;L'!G15/'SA-P&amp;L'!$B15</f>
        <v>5.4434280211844008</v>
      </c>
      <c r="H91" s="167">
        <f>'SA-P&amp;L'!H15/'SA-P&amp;L'!$B15</f>
        <v>5.4142994703899854</v>
      </c>
      <c r="I91" s="167">
        <f>'SA-P&amp;L'!I15/'SA-P&amp;L'!$B15</f>
        <v>5.9597977852672122</v>
      </c>
      <c r="J91" s="167">
        <f>'SA-P&amp;L'!J15/'SA-P&amp;L'!$B15</f>
        <v>6.8993740972556576</v>
      </c>
      <c r="K91" s="167">
        <f>'SA-P&amp;L'!K15/'SA-P&amp;L'!$B15</f>
        <v>4.3281174771304762</v>
      </c>
      <c r="L91" s="167">
        <f>'SA-P&amp;L'!L15/'SA-P&amp;L'!$B15</f>
        <v>5.3935965334617242</v>
      </c>
      <c r="M91" s="167">
        <f>'SA-P&amp;L'!M15/'SA-P&amp;L'!$B15</f>
        <v>7.0751083293211359</v>
      </c>
      <c r="N91" s="167">
        <f>'SA-P&amp;L'!N15/'SA-P&amp;L'!$B15</f>
        <v>8.2631198844487237</v>
      </c>
      <c r="O91" s="167">
        <f>'SA-P&amp;L'!O15/'SA-P&amp;L'!$B15</f>
        <v>26.934039480019258</v>
      </c>
      <c r="P91" s="167">
        <f>'SA-P&amp;L'!P15/'SA-P&amp;L'!$B15</f>
        <v>20.192344727973037</v>
      </c>
      <c r="Q91" s="167">
        <f>'SA-P&amp;L'!Q15/'SA-P&amp;L'!$B15</f>
        <v>21.020702936928263</v>
      </c>
      <c r="R91" s="168">
        <f>'SA-P&amp;L'!R15/'SA-P&amp;L'!$B15</f>
        <v>21.467741935483872</v>
      </c>
    </row>
    <row r="92" spans="1:18" outlineLevel="1" x14ac:dyDescent="0.25">
      <c r="A92" s="107" t="str">
        <f t="shared" si="61"/>
        <v>+ General and Administration Expenses</v>
      </c>
      <c r="B92" s="172"/>
      <c r="C92" s="167">
        <f>'SA-P&amp;L'!C16/'SA-P&amp;L'!$B16</f>
        <v>1.1387163561076605</v>
      </c>
      <c r="D92" s="167">
        <f>'SA-P&amp;L'!D16/'SA-P&amp;L'!$B16</f>
        <v>1.3913043478260869</v>
      </c>
      <c r="E92" s="167">
        <f>'SA-P&amp;L'!E16/'SA-P&amp;L'!$B16</f>
        <v>1.4734299516908214</v>
      </c>
      <c r="F92" s="167">
        <f>'SA-P&amp;L'!F16/'SA-P&amp;L'!$B16</f>
        <v>1.2463768115942029</v>
      </c>
      <c r="G92" s="167">
        <f>'SA-P&amp;L'!G16/'SA-P&amp;L'!$B16</f>
        <v>1.8164251207729469</v>
      </c>
      <c r="H92" s="167">
        <f>'SA-P&amp;L'!H16/'SA-P&amp;L'!$B16</f>
        <v>2.1663216011042099</v>
      </c>
      <c r="I92" s="167">
        <f>'SA-P&amp;L'!I16/'SA-P&amp;L'!$B16</f>
        <v>3.7715665976535542</v>
      </c>
      <c r="J92" s="167">
        <f>'SA-P&amp;L'!J16/'SA-P&amp;L'!$B16</f>
        <v>3.0772946859903385</v>
      </c>
      <c r="K92" s="167">
        <f>'SA-P&amp;L'!K16/'SA-P&amp;L'!$B16</f>
        <v>10.799861973775018</v>
      </c>
      <c r="L92" s="167">
        <f>'SA-P&amp;L'!L16/'SA-P&amp;L'!$B16</f>
        <v>14.910973084886129</v>
      </c>
      <c r="M92" s="167">
        <f>'SA-P&amp;L'!M16/'SA-P&amp;L'!$B16</f>
        <v>20.13181504485852</v>
      </c>
      <c r="N92" s="167">
        <f>'SA-P&amp;L'!N16/'SA-P&amp;L'!$B16</f>
        <v>30.483781918564524</v>
      </c>
      <c r="O92" s="167">
        <f>'SA-P&amp;L'!O16/'SA-P&amp;L'!$B16</f>
        <v>105.311939268461</v>
      </c>
      <c r="P92" s="167">
        <f>'SA-P&amp;L'!P16/'SA-P&amp;L'!$B16</f>
        <v>72.10351966873705</v>
      </c>
      <c r="Q92" s="167">
        <f>'SA-P&amp;L'!Q16/'SA-P&amp;L'!$B16</f>
        <v>54.748792270531396</v>
      </c>
      <c r="R92" s="168">
        <f>'SA-P&amp;L'!R16/'SA-P&amp;L'!$B16</f>
        <v>57.979296066252594</v>
      </c>
    </row>
    <row r="93" spans="1:18" outlineLevel="1" x14ac:dyDescent="0.25">
      <c r="A93" s="107" t="str">
        <f t="shared" si="61"/>
        <v>+ Selling and Distribution Expenses</v>
      </c>
      <c r="B93" s="172"/>
      <c r="C93" s="167">
        <f>'SA-P&amp;L'!C17/'SA-P&amp;L'!$B17</f>
        <v>1.07759809452175</v>
      </c>
      <c r="D93" s="167">
        <f>'SA-P&amp;L'!D17/'SA-P&amp;L'!$B17</f>
        <v>1.224144415193682</v>
      </c>
      <c r="E93" s="167">
        <f>'SA-P&amp;L'!E17/'SA-P&amp;L'!$B17</f>
        <v>1.2431991976933685</v>
      </c>
      <c r="F93" s="167">
        <f>'SA-P&amp;L'!F17/'SA-P&amp;L'!$B17</f>
        <v>1.9292967280932682</v>
      </c>
      <c r="G93" s="167">
        <f>'SA-P&amp;L'!G17/'SA-P&amp;L'!$B17</f>
        <v>2.374326187789896</v>
      </c>
      <c r="H93" s="167">
        <f>'SA-P&amp;L'!H17/'SA-P&amp;L'!$B17</f>
        <v>3.1345117211984457</v>
      </c>
      <c r="I93" s="167">
        <f>'SA-P&amp;L'!I17/'SA-P&amp;L'!$B17</f>
        <v>3.8263758305127245</v>
      </c>
      <c r="J93" s="167">
        <f>'SA-P&amp;L'!J17/'SA-P&amp;L'!$B17</f>
        <v>2.8118340228155949</v>
      </c>
      <c r="K93" s="167">
        <f>'SA-P&amp;L'!K17/'SA-P&amp;L'!$B17</f>
        <v>2.8006769462203835</v>
      </c>
      <c r="L93" s="167">
        <f>'SA-P&amp;L'!L17/'SA-P&amp;L'!$B17</f>
        <v>3.6256738122101044</v>
      </c>
      <c r="M93" s="167">
        <f>'SA-P&amp;L'!M17/'SA-P&amp;L'!$B17</f>
        <v>0.34135639964899089</v>
      </c>
      <c r="N93" s="167">
        <f>'SA-P&amp;L'!N17/'SA-P&amp;L'!$B17</f>
        <v>0.62065939576281814</v>
      </c>
      <c r="O93" s="167">
        <f>'SA-P&amp;L'!O17/'SA-P&amp;L'!$B17</f>
        <v>5.4114328694998122</v>
      </c>
      <c r="P93" s="167">
        <f>'SA-P&amp;L'!P17/'SA-P&amp;L'!$B17</f>
        <v>8.7860097781120725</v>
      </c>
      <c r="Q93" s="167">
        <f>'SA-P&amp;L'!Q17/'SA-P&amp;L'!$B17</f>
        <v>8.3374702269023455</v>
      </c>
      <c r="R93" s="168">
        <f>'SA-P&amp;L'!R17/'SA-P&amp;L'!$B17</f>
        <v>6.906857214491664</v>
      </c>
    </row>
    <row r="94" spans="1:18" outlineLevel="1" x14ac:dyDescent="0.25">
      <c r="A94" s="107" t="str">
        <f t="shared" si="61"/>
        <v>+ Miscellaneous Expenses</v>
      </c>
      <c r="B94" s="172"/>
      <c r="C94" s="167">
        <f>'SA-P&amp;L'!C18/'SA-P&amp;L'!$B18</f>
        <v>0.8158783783783784</v>
      </c>
      <c r="D94" s="167">
        <f>'SA-P&amp;L'!D18/'SA-P&amp;L'!$B18</f>
        <v>1.3766891891891893</v>
      </c>
      <c r="E94" s="167">
        <f>'SA-P&amp;L'!E18/'SA-P&amp;L'!$B18</f>
        <v>2.5506756756756754</v>
      </c>
      <c r="F94" s="167">
        <f>'SA-P&amp;L'!F18/'SA-P&amp;L'!$B18</f>
        <v>1.3412162162162162</v>
      </c>
      <c r="G94" s="167">
        <f>'SA-P&amp;L'!G18/'SA-P&amp;L'!$B18</f>
        <v>1.4442567567567568</v>
      </c>
      <c r="H94" s="167">
        <f>'SA-P&amp;L'!H18/'SA-P&amp;L'!$B18</f>
        <v>1.2440878378378379</v>
      </c>
      <c r="I94" s="167">
        <f>'SA-P&amp;L'!I18/'SA-P&amp;L'!$B18</f>
        <v>1.5126689189189189</v>
      </c>
      <c r="J94" s="167">
        <f>'SA-P&amp;L'!J18/'SA-P&amp;L'!$B18</f>
        <v>5.4298986486486491</v>
      </c>
      <c r="K94" s="167">
        <f>'SA-P&amp;L'!K18/'SA-P&amp;L'!$B18</f>
        <v>3.3581081081081079</v>
      </c>
      <c r="L94" s="167">
        <f>'SA-P&amp;L'!L18/'SA-P&amp;L'!$B18</f>
        <v>8.3395270270270263</v>
      </c>
      <c r="M94" s="167">
        <f>'SA-P&amp;L'!M18/'SA-P&amp;L'!$B18</f>
        <v>9.5996621621621614</v>
      </c>
      <c r="N94" s="167">
        <f>'SA-P&amp;L'!N18/'SA-P&amp;L'!$B18</f>
        <v>49.319256756756765</v>
      </c>
      <c r="O94" s="167">
        <f>'SA-P&amp;L'!O18/'SA-P&amp;L'!$B18</f>
        <v>51.883445945945944</v>
      </c>
      <c r="P94" s="167">
        <f>'SA-P&amp;L'!P18/'SA-P&amp;L'!$B18</f>
        <v>60.182432432432428</v>
      </c>
      <c r="Q94" s="167">
        <f>'SA-P&amp;L'!Q18/'SA-P&amp;L'!$B18</f>
        <v>22.952702702702702</v>
      </c>
      <c r="R94" s="168">
        <f>'SA-P&amp;L'!R18/'SA-P&amp;L'!$B18</f>
        <v>14.909628378378379</v>
      </c>
    </row>
    <row r="95" spans="1:18" outlineLevel="1" x14ac:dyDescent="0.25">
      <c r="A95" s="98"/>
      <c r="B95" s="172"/>
      <c r="C95" s="167"/>
      <c r="D95" s="167"/>
      <c r="E95" s="167"/>
      <c r="F95" s="167"/>
      <c r="G95" s="167"/>
      <c r="H95" s="167"/>
      <c r="I95" s="167"/>
      <c r="J95" s="167"/>
      <c r="K95" s="167"/>
      <c r="L95" s="167"/>
      <c r="M95" s="167"/>
      <c r="N95" s="167"/>
      <c r="O95" s="167"/>
      <c r="P95" s="167"/>
      <c r="Q95" s="167"/>
      <c r="R95" s="168"/>
    </row>
    <row r="96" spans="1:18" outlineLevel="1" x14ac:dyDescent="0.25">
      <c r="A96" s="108" t="str">
        <f>A20</f>
        <v>EBITDA</v>
      </c>
      <c r="B96" s="176"/>
      <c r="C96" s="177">
        <f>'SA-P&amp;L'!C20/'SA-P&amp;L'!$B20</f>
        <v>1.3247837457252061</v>
      </c>
      <c r="D96" s="177">
        <f>'SA-P&amp;L'!D20/'SA-P&amp;L'!$B20</f>
        <v>1.4973848320257501</v>
      </c>
      <c r="E96" s="177">
        <f>'SA-P&amp;L'!E20/'SA-P&amp;L'!$B20</f>
        <v>1.5739790786562062</v>
      </c>
      <c r="F96" s="177">
        <f>'SA-P&amp;L'!F20/'SA-P&amp;L'!$B20</f>
        <v>2.0257493462080074</v>
      </c>
      <c r="G96" s="177">
        <f>'SA-P&amp;L'!G20/'SA-P&amp;L'!$B20</f>
        <v>2.6451921142627244</v>
      </c>
      <c r="H96" s="177">
        <f>'SA-P&amp;L'!H20/'SA-P&amp;L'!$B20</f>
        <v>4.932055924361296</v>
      </c>
      <c r="I96" s="177">
        <f>'SA-P&amp;L'!I20/'SA-P&amp;L'!$B20</f>
        <v>5.8949406558036603</v>
      </c>
      <c r="J96" s="177">
        <f>'SA-P&amp;L'!J20/'SA-P&amp;L'!$B20</f>
        <v>4.5020619593643136</v>
      </c>
      <c r="K96" s="177">
        <f>'SA-P&amp;L'!K20/'SA-P&amp;L'!$B20</f>
        <v>6.5569301951317653</v>
      </c>
      <c r="L96" s="177">
        <f>'SA-P&amp;L'!L20/'SA-P&amp;L'!$B20</f>
        <v>8.737477368738686</v>
      </c>
      <c r="M96" s="177">
        <f>'SA-P&amp;L'!M20/'SA-P&amp;L'!$B20</f>
        <v>2.4066586199959756</v>
      </c>
      <c r="N96" s="177">
        <f>'SA-P&amp;L'!N20/'SA-P&amp;L'!$B20</f>
        <v>-0.25442566887950413</v>
      </c>
      <c r="O96" s="177">
        <f>'SA-P&amp;L'!O20/'SA-P&amp;L'!$B20</f>
        <v>-3.3434922550794646</v>
      </c>
      <c r="P96" s="177">
        <f>'SA-P&amp;L'!P20/'SA-P&amp;L'!$B20</f>
        <v>-2.1055622611144691</v>
      </c>
      <c r="Q96" s="177">
        <f>'SA-P&amp;L'!Q20/'SA-P&amp;L'!$B20</f>
        <v>-0.30501911084289152</v>
      </c>
      <c r="R96" s="178">
        <f>'SA-P&amp;L'!R20/'SA-P&amp;L'!$B20</f>
        <v>7.1414202373725781E-3</v>
      </c>
    </row>
    <row r="97" spans="1:18" outlineLevel="1" x14ac:dyDescent="0.25">
      <c r="A97" s="98"/>
      <c r="B97" s="172"/>
      <c r="C97" s="167"/>
      <c r="D97" s="167"/>
      <c r="E97" s="167"/>
      <c r="F97" s="167"/>
      <c r="G97" s="167"/>
      <c r="H97" s="167"/>
      <c r="I97" s="167"/>
      <c r="J97" s="167"/>
      <c r="K97" s="167"/>
      <c r="L97" s="167"/>
      <c r="M97" s="167"/>
      <c r="N97" s="167"/>
      <c r="O97" s="167"/>
      <c r="P97" s="167"/>
      <c r="Q97" s="167"/>
      <c r="R97" s="168"/>
    </row>
    <row r="98" spans="1:18" outlineLevel="1" x14ac:dyDescent="0.25">
      <c r="A98" s="98" t="str">
        <f>A24</f>
        <v>- Depreciation</v>
      </c>
      <c r="B98" s="172"/>
      <c r="C98" s="167">
        <f>'SA-P&amp;L'!C24/'SA-P&amp;L'!$B24</f>
        <v>1.1012658227848102</v>
      </c>
      <c r="D98" s="167">
        <f>'SA-P&amp;L'!D24/'SA-P&amp;L'!$B24</f>
        <v>1.3550057537399312</v>
      </c>
      <c r="E98" s="167">
        <f>'SA-P&amp;L'!E24/'SA-P&amp;L'!$B24</f>
        <v>1.8889528193325662</v>
      </c>
      <c r="F98" s="167">
        <f>'SA-P&amp;L'!F24/'SA-P&amp;L'!$B24</f>
        <v>2.3434982738780206</v>
      </c>
      <c r="G98" s="167">
        <f>'SA-P&amp;L'!G24/'SA-P&amp;L'!$B24</f>
        <v>2.6622554660529349</v>
      </c>
      <c r="H98" s="167">
        <f>'SA-P&amp;L'!H24/'SA-P&amp;L'!$B24</f>
        <v>3.2284234752589183</v>
      </c>
      <c r="I98" s="167">
        <f>'SA-P&amp;L'!I24/'SA-P&amp;L'!$B24</f>
        <v>3.3866513233601845</v>
      </c>
      <c r="J98" s="167">
        <f>'SA-P&amp;L'!J24/'SA-P&amp;L'!$B24</f>
        <v>3.9971231300345225</v>
      </c>
      <c r="K98" s="167">
        <f>'SA-P&amp;L'!K24/'SA-P&amp;L'!$B24</f>
        <v>3.6956271576524746</v>
      </c>
      <c r="L98" s="167">
        <f>'SA-P&amp;L'!L24/'SA-P&amp;L'!$B24</f>
        <v>4.3567318757192179</v>
      </c>
      <c r="M98" s="167">
        <f>'SA-P&amp;L'!M24/'SA-P&amp;L'!$B24</f>
        <v>4.9378596087456845</v>
      </c>
      <c r="N98" s="167">
        <f>'SA-P&amp;L'!N24/'SA-P&amp;L'!$B24</f>
        <v>5.8653624856156501</v>
      </c>
      <c r="O98" s="167">
        <f>'SA-P&amp;L'!O24/'SA-P&amp;L'!$B24</f>
        <v>38.013808975834294</v>
      </c>
      <c r="P98" s="167">
        <f>'SA-P&amp;L'!P24/'SA-P&amp;L'!$B24</f>
        <v>26.711737629459151</v>
      </c>
      <c r="Q98" s="167">
        <f>'SA-P&amp;L'!Q24/'SA-P&amp;L'!$B24</f>
        <v>24.296892980437285</v>
      </c>
      <c r="R98" s="168">
        <f>'SA-P&amp;L'!R24/'SA-P&amp;L'!$B24</f>
        <v>24.869390103567323</v>
      </c>
    </row>
    <row r="99" spans="1:18" outlineLevel="1" x14ac:dyDescent="0.25">
      <c r="A99" s="98"/>
      <c r="B99" s="172"/>
      <c r="C99" s="167"/>
      <c r="D99" s="167"/>
      <c r="E99" s="167"/>
      <c r="F99" s="167"/>
      <c r="G99" s="167"/>
      <c r="H99" s="167"/>
      <c r="I99" s="167"/>
      <c r="J99" s="167"/>
      <c r="K99" s="167"/>
      <c r="L99" s="167"/>
      <c r="M99" s="167"/>
      <c r="N99" s="167"/>
      <c r="O99" s="167"/>
      <c r="P99" s="167"/>
      <c r="Q99" s="167"/>
      <c r="R99" s="168"/>
    </row>
    <row r="100" spans="1:18" outlineLevel="1" x14ac:dyDescent="0.25">
      <c r="A100" s="125" t="str">
        <f>A26</f>
        <v>EBIT/Operating profit</v>
      </c>
      <c r="B100" s="179"/>
      <c r="C100" s="180">
        <f>'SA-P&amp;L'!C26/'SA-P&amp;L'!$B26</f>
        <v>1.346191998236526</v>
      </c>
      <c r="D100" s="180">
        <f>'SA-P&amp;L'!D26/'SA-P&amp;L'!$B26</f>
        <v>1.5110217127741659</v>
      </c>
      <c r="E100" s="180">
        <f>'SA-P&amp;L'!E26/'SA-P&amp;L'!$B26</f>
        <v>1.5438113082773066</v>
      </c>
      <c r="F100" s="180">
        <f>'SA-P&amp;L'!F26/'SA-P&amp;L'!$B26</f>
        <v>1.9953157720709809</v>
      </c>
      <c r="G100" s="180">
        <f>'SA-P&amp;L'!G26/'SA-P&amp;L'!$B26</f>
        <v>2.643557808883501</v>
      </c>
      <c r="H100" s="180">
        <f>'SA-P&amp;L'!H26/'SA-P&amp;L'!$B26</f>
        <v>5.0952275983687869</v>
      </c>
      <c r="I100" s="180">
        <f>'SA-P&amp;L'!I26/'SA-P&amp;L'!$B26</f>
        <v>6.1351813071751344</v>
      </c>
      <c r="J100" s="180">
        <f>'SA-P&amp;L'!J26/'SA-P&amp;L'!$B26</f>
        <v>4.5504243359418064</v>
      </c>
      <c r="K100" s="180">
        <f>'SA-P&amp;L'!K26/'SA-P&amp;L'!$B26</f>
        <v>6.8309820346081782</v>
      </c>
      <c r="L100" s="180">
        <f>'SA-P&amp;L'!L26/'SA-P&amp;L'!$B26</f>
        <v>9.1570594070318538</v>
      </c>
      <c r="M100" s="180">
        <f>'SA-P&amp;L'!M26/'SA-P&amp;L'!$B26</f>
        <v>2.1642235203350588</v>
      </c>
      <c r="N100" s="180">
        <f>'SA-P&amp;L'!N26/'SA-P&amp;L'!$B26</f>
        <v>-0.84057092472170514</v>
      </c>
      <c r="O100" s="180">
        <f>'SA-P&amp;L'!O26/'SA-P&amp;L'!$B26</f>
        <v>-7.3046401410779271</v>
      </c>
      <c r="P100" s="180">
        <f>'SA-P&amp;L'!P26/'SA-P&amp;L'!$B26</f>
        <v>-4.8656453212829334</v>
      </c>
      <c r="Q100" s="180">
        <f>'SA-P&amp;L'!Q26/'SA-P&amp;L'!$B26</f>
        <v>-2.6613578750137803</v>
      </c>
      <c r="R100" s="181">
        <f>'SA-P&amp;L'!R26/'SA-P&amp;L'!$B26</f>
        <v>-2.3741320401190396</v>
      </c>
    </row>
    <row r="101" spans="1:18" outlineLevel="1" x14ac:dyDescent="0.25">
      <c r="A101" s="98"/>
      <c r="B101" s="172"/>
      <c r="C101" s="167"/>
      <c r="D101" s="167"/>
      <c r="E101" s="167"/>
      <c r="F101" s="167"/>
      <c r="G101" s="167"/>
      <c r="H101" s="167"/>
      <c r="I101" s="167"/>
      <c r="J101" s="167"/>
      <c r="K101" s="167"/>
      <c r="L101" s="167"/>
      <c r="M101" s="167"/>
      <c r="N101" s="167"/>
      <c r="O101" s="167"/>
      <c r="P101" s="167"/>
      <c r="Q101" s="167"/>
      <c r="R101" s="168"/>
    </row>
    <row r="102" spans="1:18" outlineLevel="1" x14ac:dyDescent="0.25">
      <c r="A102" s="98" t="str">
        <f>A30</f>
        <v>-  Interest</v>
      </c>
      <c r="B102" s="172"/>
      <c r="C102" s="167">
        <f>'SA-P&amp;L'!C30/'SA-P&amp;L'!$B30</f>
        <v>0.26038781163434904</v>
      </c>
      <c r="D102" s="167">
        <f>'SA-P&amp;L'!D30/'SA-P&amp;L'!$B30</f>
        <v>1.002770083102493</v>
      </c>
      <c r="E102" s="167">
        <f>'SA-P&amp;L'!E30/'SA-P&amp;L'!$B30</f>
        <v>3.1772853185595569</v>
      </c>
      <c r="F102" s="167">
        <f>'SA-P&amp;L'!F30/'SA-P&amp;L'!$B30</f>
        <v>3.1108033240997233</v>
      </c>
      <c r="G102" s="167">
        <f>'SA-P&amp;L'!G30/'SA-P&amp;L'!$B30</f>
        <v>2.4376731301939061</v>
      </c>
      <c r="H102" s="167">
        <f>'SA-P&amp;L'!H30/'SA-P&amp;L'!$B30</f>
        <v>1.4016620498614958</v>
      </c>
      <c r="I102" s="167">
        <f>'SA-P&amp;L'!I30/'SA-P&amp;L'!$B30</f>
        <v>0.76731301939058172</v>
      </c>
      <c r="J102" s="167">
        <f>'SA-P&amp;L'!J30/'SA-P&amp;L'!$B30</f>
        <v>0.12188365650969529</v>
      </c>
      <c r="K102" s="167">
        <f>'SA-P&amp;L'!K30/'SA-P&amp;L'!$B30</f>
        <v>0.16343490304709141</v>
      </c>
      <c r="L102" s="167">
        <f>'SA-P&amp;L'!L30/'SA-P&amp;L'!$B30</f>
        <v>0.11911357340720222</v>
      </c>
      <c r="M102" s="167">
        <f>'SA-P&amp;L'!M30/'SA-P&amp;L'!$B30</f>
        <v>0.12188365650969529</v>
      </c>
      <c r="N102" s="167">
        <f>'SA-P&amp;L'!N30/'SA-P&amp;L'!$B30</f>
        <v>5.0914127423822713</v>
      </c>
      <c r="O102" s="167">
        <f>'SA-P&amp;L'!O30/'SA-P&amp;L'!$B30</f>
        <v>152.70083102493075</v>
      </c>
      <c r="P102" s="167">
        <f>'SA-P&amp;L'!P30/'SA-P&amp;L'!$B30</f>
        <v>159.03047091412745</v>
      </c>
      <c r="Q102" s="167">
        <f>'SA-P&amp;L'!Q30/'SA-P&amp;L'!$B30</f>
        <v>61.930747922437675</v>
      </c>
      <c r="R102" s="168">
        <f>'SA-P&amp;L'!R30/'SA-P&amp;L'!$B30</f>
        <v>107.56509695290859</v>
      </c>
    </row>
    <row r="103" spans="1:18" outlineLevel="1" x14ac:dyDescent="0.25">
      <c r="A103" s="98" t="str">
        <f t="shared" ref="A103:A104" si="62">A31</f>
        <v>+ Other Income</v>
      </c>
      <c r="B103" s="172"/>
      <c r="C103" s="167">
        <f>'SA-P&amp;L'!C31/'SA-P&amp;L'!$B31</f>
        <v>1.0063626723223755</v>
      </c>
      <c r="D103" s="167">
        <f>'SA-P&amp;L'!D31/'SA-P&amp;L'!$B31</f>
        <v>2.4856839872746557</v>
      </c>
      <c r="E103" s="167">
        <f>'SA-P&amp;L'!E31/'SA-P&amp;L'!$B31</f>
        <v>5.8123011664899265</v>
      </c>
      <c r="F103" s="167">
        <f>'SA-P&amp;L'!F31/'SA-P&amp;L'!$B31</f>
        <v>14.617179215270415</v>
      </c>
      <c r="G103" s="167">
        <f>'SA-P&amp;L'!G31/'SA-P&amp;L'!$B31</f>
        <v>17.989395546129373</v>
      </c>
      <c r="H103" s="167">
        <f>'SA-P&amp;L'!H31/'SA-P&amp;L'!$B31</f>
        <v>14.069989395546131</v>
      </c>
      <c r="I103" s="167">
        <f>'SA-P&amp;L'!I31/'SA-P&amp;L'!$B31</f>
        <v>19.606574761399788</v>
      </c>
      <c r="J103" s="167">
        <f>'SA-P&amp;L'!J31/'SA-P&amp;L'!$B31</f>
        <v>13.13679745493107</v>
      </c>
      <c r="K103" s="167">
        <f>'SA-P&amp;L'!K31/'SA-P&amp;L'!$B31</f>
        <v>22.8016967126193</v>
      </c>
      <c r="L103" s="167">
        <f>'SA-P&amp;L'!L31/'SA-P&amp;L'!$B31</f>
        <v>38.657476139978797</v>
      </c>
      <c r="M103" s="167">
        <f>'SA-P&amp;L'!M31/'SA-P&amp;L'!$B31</f>
        <v>28.711558854718984</v>
      </c>
      <c r="N103" s="167">
        <f>'SA-P&amp;L'!N31/'SA-P&amp;L'!$B31</f>
        <v>26.025450689289499</v>
      </c>
      <c r="O103" s="167">
        <f>'SA-P&amp;L'!O31/'SA-P&amp;L'!$B31</f>
        <v>33.69883351007423</v>
      </c>
      <c r="P103" s="167">
        <f>'SA-P&amp;L'!P31/'SA-P&amp;L'!$B31</f>
        <v>47.199363732767765</v>
      </c>
      <c r="Q103" s="167">
        <f>'SA-P&amp;L'!Q31/'SA-P&amp;L'!$B31</f>
        <v>73.138918345705207</v>
      </c>
      <c r="R103" s="168">
        <f>'SA-P&amp;L'!R31/'SA-P&amp;L'!$B31</f>
        <v>132.51749734888654</v>
      </c>
    </row>
    <row r="104" spans="1:18" outlineLevel="1" x14ac:dyDescent="0.25">
      <c r="A104" s="98" t="str">
        <f t="shared" si="62"/>
        <v>+  Exceptional Income / (Expenses)</v>
      </c>
      <c r="B104" s="172"/>
      <c r="C104" s="167">
        <f>'SA-P&amp;L'!C32/'SA-P&amp;L'!$B32</f>
        <v>0</v>
      </c>
      <c r="D104" s="167">
        <f>'SA-P&amp;L'!D32/'SA-P&amp;L'!$B32</f>
        <v>0</v>
      </c>
      <c r="E104" s="167">
        <f>'SA-P&amp;L'!E32/'SA-P&amp;L'!$B32</f>
        <v>0</v>
      </c>
      <c r="F104" s="167">
        <f>'SA-P&amp;L'!F32/'SA-P&amp;L'!$B32</f>
        <v>0</v>
      </c>
      <c r="G104" s="167">
        <f>'SA-P&amp;L'!G32/'SA-P&amp;L'!$B32</f>
        <v>0</v>
      </c>
      <c r="H104" s="167">
        <f>'SA-P&amp;L'!H32/'SA-P&amp;L'!$B32</f>
        <v>0</v>
      </c>
      <c r="I104" s="167">
        <f>'SA-P&amp;L'!I32/'SA-P&amp;L'!$B32</f>
        <v>0</v>
      </c>
      <c r="J104" s="167">
        <f>'SA-P&amp;L'!J32/'SA-P&amp;L'!$B32</f>
        <v>0</v>
      </c>
      <c r="K104" s="167">
        <f>'SA-P&amp;L'!K32/'SA-P&amp;L'!$B32</f>
        <v>0</v>
      </c>
      <c r="L104" s="167">
        <f>'SA-P&amp;L'!L32/'SA-P&amp;L'!$B32</f>
        <v>113.60606060606061</v>
      </c>
      <c r="M104" s="167">
        <f>'SA-P&amp;L'!M32/'SA-P&amp;L'!$B32</f>
        <v>0</v>
      </c>
      <c r="N104" s="167">
        <f>'SA-P&amp;L'!N32/'SA-P&amp;L'!$B32</f>
        <v>1089.2424242424242</v>
      </c>
      <c r="O104" s="167">
        <f>'SA-P&amp;L'!O32/'SA-P&amp;L'!$B32</f>
        <v>0</v>
      </c>
      <c r="P104" s="167">
        <f>'SA-P&amp;L'!P32/'SA-P&amp;L'!$B32</f>
        <v>26.564393939393938</v>
      </c>
      <c r="Q104" s="167">
        <f>'SA-P&amp;L'!Q32/'SA-P&amp;L'!$B32</f>
        <v>0</v>
      </c>
      <c r="R104" s="168">
        <f>'SA-P&amp;L'!R32/'SA-P&amp;L'!$B32</f>
        <v>360.03787878787875</v>
      </c>
    </row>
    <row r="105" spans="1:18" outlineLevel="1" x14ac:dyDescent="0.25">
      <c r="A105" s="98"/>
      <c r="B105" s="172"/>
      <c r="C105" s="167"/>
      <c r="D105" s="167"/>
      <c r="E105" s="167"/>
      <c r="F105" s="167"/>
      <c r="G105" s="167"/>
      <c r="H105" s="167"/>
      <c r="I105" s="167"/>
      <c r="J105" s="167"/>
      <c r="K105" s="167"/>
      <c r="L105" s="167"/>
      <c r="M105" s="167"/>
      <c r="N105" s="167"/>
      <c r="O105" s="167"/>
      <c r="P105" s="167"/>
      <c r="Q105" s="167"/>
      <c r="R105" s="168"/>
    </row>
    <row r="106" spans="1:18" outlineLevel="1" x14ac:dyDescent="0.25">
      <c r="A106" s="110" t="str">
        <f>A34</f>
        <v>PBT</v>
      </c>
      <c r="B106" s="176"/>
      <c r="C106" s="177">
        <f>'SA-P&amp;L'!C34/'SA-P&amp;L'!$B34</f>
        <v>1.3693132582322358</v>
      </c>
      <c r="D106" s="177">
        <f>'SA-P&amp;L'!D34/'SA-P&amp;L'!$B34</f>
        <v>1.5923418544194115</v>
      </c>
      <c r="E106" s="177">
        <f>'SA-P&amp;L'!E34/'SA-P&amp;L'!$B34</f>
        <v>1.7519497400346622</v>
      </c>
      <c r="F106" s="177">
        <f>'SA-P&amp;L'!F34/'SA-P&amp;L'!$B34</f>
        <v>2.646663778162913</v>
      </c>
      <c r="G106" s="177">
        <f>'SA-P&amp;L'!G34/'SA-P&amp;L'!$B34</f>
        <v>3.469129116117851</v>
      </c>
      <c r="H106" s="177">
        <f>'SA-P&amp;L'!H34/'SA-P&amp;L'!$B34</f>
        <v>5.6986568457539004</v>
      </c>
      <c r="I106" s="177">
        <f>'SA-P&amp;L'!I34/'SA-P&amp;L'!$B34</f>
        <v>7.0158687175043326</v>
      </c>
      <c r="J106" s="177">
        <f>'SA-P&amp;L'!J34/'SA-P&amp;L'!$B34</f>
        <v>5.1405979202772967</v>
      </c>
      <c r="K106" s="177">
        <f>'SA-P&amp;L'!K34/'SA-P&amp;L'!$B34</f>
        <v>7.8746750433275574</v>
      </c>
      <c r="L106" s="177">
        <f>'SA-P&amp;L'!L34/'SA-P&amp;L'!$B34</f>
        <v>9.3469995667244365</v>
      </c>
      <c r="M106" s="177">
        <f>'SA-P&amp;L'!M34/'SA-P&amp;L'!$B34</f>
        <v>3.5909337088388202</v>
      </c>
      <c r="N106" s="177">
        <f>'SA-P&amp;L'!N34/'SA-P&amp;L'!$B34</f>
        <v>-15.170548093587525</v>
      </c>
      <c r="O106" s="177">
        <f>'SA-P&amp;L'!O34/'SA-P&amp;L'!$B34</f>
        <v>-8.4432950606585813</v>
      </c>
      <c r="P106" s="177">
        <f>'SA-P&amp;L'!P34/'SA-P&amp;L'!$B34</f>
        <v>-5.86037694974004</v>
      </c>
      <c r="Q106" s="177">
        <f>'SA-P&amp;L'!Q34/'SA-P&amp;L'!$B34</f>
        <v>-9.0987868284230999E-2</v>
      </c>
      <c r="R106" s="178">
        <f>'SA-P&amp;L'!R34/'SA-P&amp;L'!$B34</f>
        <v>-2.8161828422876991</v>
      </c>
    </row>
    <row r="107" spans="1:18" outlineLevel="1" x14ac:dyDescent="0.25">
      <c r="A107" s="98"/>
      <c r="B107" s="172"/>
      <c r="C107" s="167" t="e">
        <f>'SA-P&amp;L'!C35/'SA-P&amp;L'!$B35</f>
        <v>#DIV/0!</v>
      </c>
      <c r="D107" s="167" t="e">
        <f>'SA-P&amp;L'!D35/'SA-P&amp;L'!$B35</f>
        <v>#DIV/0!</v>
      </c>
      <c r="E107" s="167" t="e">
        <f>'SA-P&amp;L'!E35/'SA-P&amp;L'!$B35</f>
        <v>#DIV/0!</v>
      </c>
      <c r="F107" s="167" t="e">
        <f>'SA-P&amp;L'!F35/'SA-P&amp;L'!$B35</f>
        <v>#DIV/0!</v>
      </c>
      <c r="G107" s="167" t="e">
        <f>'SA-P&amp;L'!G35/'SA-P&amp;L'!$B35</f>
        <v>#DIV/0!</v>
      </c>
      <c r="H107" s="167" t="e">
        <f>'SA-P&amp;L'!H35/'SA-P&amp;L'!$B35</f>
        <v>#DIV/0!</v>
      </c>
      <c r="I107" s="167" t="e">
        <f>'SA-P&amp;L'!I35/'SA-P&amp;L'!$B35</f>
        <v>#DIV/0!</v>
      </c>
      <c r="J107" s="167" t="e">
        <f>'SA-P&amp;L'!J35/'SA-P&amp;L'!$B35</f>
        <v>#DIV/0!</v>
      </c>
      <c r="K107" s="167" t="e">
        <f>'SA-P&amp;L'!K35/'SA-P&amp;L'!$B35</f>
        <v>#DIV/0!</v>
      </c>
      <c r="L107" s="167" t="e">
        <f>'SA-P&amp;L'!L35/'SA-P&amp;L'!$B35</f>
        <v>#DIV/0!</v>
      </c>
      <c r="M107" s="167" t="e">
        <f>'SA-P&amp;L'!M35/'SA-P&amp;L'!$B35</f>
        <v>#DIV/0!</v>
      </c>
      <c r="N107" s="167" t="e">
        <f>'SA-P&amp;L'!N35/'SA-P&amp;L'!$B35</f>
        <v>#DIV/0!</v>
      </c>
      <c r="O107" s="167" t="e">
        <f>'SA-P&amp;L'!O35/'SA-P&amp;L'!$B35</f>
        <v>#DIV/0!</v>
      </c>
      <c r="P107" s="167" t="e">
        <f>'SA-P&amp;L'!P35/'SA-P&amp;L'!$B35</f>
        <v>#DIV/0!</v>
      </c>
      <c r="Q107" s="167" t="e">
        <f>'SA-P&amp;L'!Q35/'SA-P&amp;L'!$B35</f>
        <v>#DIV/0!</v>
      </c>
      <c r="R107" s="168" t="e">
        <f>'SA-P&amp;L'!R35/'SA-P&amp;L'!$B35</f>
        <v>#DIV/0!</v>
      </c>
    </row>
    <row r="108" spans="1:18" outlineLevel="1" x14ac:dyDescent="0.25">
      <c r="A108" s="98" t="str">
        <f>A36</f>
        <v>-  Tax Expense</v>
      </c>
      <c r="B108" s="172"/>
      <c r="C108" s="167">
        <f>'SA-P&amp;L'!C36/'SA-P&amp;L'!$B36</f>
        <v>1.3387500000000001</v>
      </c>
      <c r="D108" s="167">
        <f>'SA-P&amp;L'!D36/'SA-P&amp;L'!$B36</f>
        <v>2.1656249999999999</v>
      </c>
      <c r="E108" s="167">
        <f>'SA-P&amp;L'!E36/'SA-P&amp;L'!$B36</f>
        <v>1.110625</v>
      </c>
      <c r="F108" s="167">
        <f>'SA-P&amp;L'!F36/'SA-P&amp;L'!$B36</f>
        <v>1.711875</v>
      </c>
      <c r="G108" s="167">
        <f>'SA-P&amp;L'!G36/'SA-P&amp;L'!$B36</f>
        <v>0.72562499999999996</v>
      </c>
      <c r="H108" s="167">
        <f>'SA-P&amp;L'!H36/'SA-P&amp;L'!$B36</f>
        <v>2.3849999999999998</v>
      </c>
      <c r="I108" s="167">
        <f>'SA-P&amp;L'!I36/'SA-P&amp;L'!$B36</f>
        <v>1.8825000000000001</v>
      </c>
      <c r="J108" s="167">
        <f>'SA-P&amp;L'!J36/'SA-P&amp;L'!$B36</f>
        <v>3.1568749999999999</v>
      </c>
      <c r="K108" s="167">
        <f>'SA-P&amp;L'!K36/'SA-P&amp;L'!$B36</f>
        <v>4.3862500000000004</v>
      </c>
      <c r="L108" s="167">
        <f>'SA-P&amp;L'!L36/'SA-P&amp;L'!$B36</f>
        <v>1.77125</v>
      </c>
      <c r="M108" s="167">
        <f>'SA-P&amp;L'!M36/'SA-P&amp;L'!$B36</f>
        <v>9.1549999999999994</v>
      </c>
      <c r="N108" s="167">
        <f>'SA-P&amp;L'!N36/'SA-P&amp;L'!$B36</f>
        <v>1.714375</v>
      </c>
      <c r="O108" s="167">
        <f>'SA-P&amp;L'!O36/'SA-P&amp;L'!$B36</f>
        <v>-5.3025000000000002</v>
      </c>
      <c r="P108" s="167">
        <f>'SA-P&amp;L'!P36/'SA-P&amp;L'!$B36</f>
        <v>0.34062500000000001</v>
      </c>
      <c r="Q108" s="167">
        <f>'SA-P&amp;L'!Q36/'SA-P&amp;L'!$B36</f>
        <v>0.3775</v>
      </c>
      <c r="R108" s="168">
        <f>'SA-P&amp;L'!R36/'SA-P&amp;L'!$B36</f>
        <v>-1.586875</v>
      </c>
    </row>
    <row r="109" spans="1:18" outlineLevel="1" x14ac:dyDescent="0.25">
      <c r="A109" s="98"/>
      <c r="B109" s="172"/>
      <c r="C109" s="167"/>
      <c r="D109" s="167"/>
      <c r="E109" s="167"/>
      <c r="F109" s="167"/>
      <c r="G109" s="167"/>
      <c r="H109" s="167"/>
      <c r="I109" s="167"/>
      <c r="J109" s="167"/>
      <c r="K109" s="167"/>
      <c r="L109" s="167"/>
      <c r="M109" s="167"/>
      <c r="N109" s="167"/>
      <c r="O109" s="167"/>
      <c r="P109" s="167"/>
      <c r="Q109" s="167"/>
      <c r="R109" s="168"/>
    </row>
    <row r="110" spans="1:18" ht="20" outlineLevel="1" thickBot="1" x14ac:dyDescent="0.3">
      <c r="A110" s="129" t="str">
        <f>A38</f>
        <v>Profit After Tax</v>
      </c>
      <c r="B110" s="182"/>
      <c r="C110" s="183">
        <f>'SA-P&amp;L'!C38/'SA-P&amp;L'!$B38</f>
        <v>1.3722129981024667</v>
      </c>
      <c r="D110" s="183">
        <f>'SA-P&amp;L'!D38/'SA-P&amp;L'!$B38</f>
        <v>1.5379506641366232</v>
      </c>
      <c r="E110" s="183">
        <f>'SA-P&amp;L'!E38/'SA-P&amp;L'!$B38</f>
        <v>1.8127964895635678</v>
      </c>
      <c r="F110" s="183">
        <f>'SA-P&amp;L'!F38/'SA-P&amp;L'!$B38</f>
        <v>2.7353534155597736</v>
      </c>
      <c r="G110" s="183">
        <f>'SA-P&amp;L'!G38/'SA-P&amp;L'!$B38</f>
        <v>3.7294236242884251</v>
      </c>
      <c r="H110" s="183">
        <f>'SA-P&amp;L'!H38/'SA-P&amp;L'!$B38</f>
        <v>6.0130455407969645</v>
      </c>
      <c r="I110" s="183">
        <f>'SA-P&amp;L'!I38/'SA-P&amp;L'!$B38</f>
        <v>7.5029055977229602</v>
      </c>
      <c r="J110" s="183">
        <f>'SA-P&amp;L'!J38/'SA-P&amp;L'!$B38</f>
        <v>5.3288069259962052</v>
      </c>
      <c r="K110" s="183">
        <f>'SA-P&amp;L'!K38/'SA-P&amp;L'!$B38</f>
        <v>8.2056451612903238</v>
      </c>
      <c r="L110" s="183">
        <f>'SA-P&amp;L'!L38/'SA-P&amp;L'!$B38</f>
        <v>10.065761385199242</v>
      </c>
      <c r="M110" s="183">
        <f>'SA-P&amp;L'!M38/'SA-P&amp;L'!$B38</f>
        <v>3.0630336812144199</v>
      </c>
      <c r="N110" s="183">
        <f>'SA-P&amp;L'!N38/'SA-P&amp;L'!$B38</f>
        <v>-16.772533206831124</v>
      </c>
      <c r="O110" s="183">
        <f>'SA-P&amp;L'!O38/'SA-P&amp;L'!$B38</f>
        <v>-8.7412832068311239</v>
      </c>
      <c r="P110" s="183">
        <f>'SA-P&amp;L'!P38/'SA-P&amp;L'!$B38</f>
        <v>-6.4487073055028521</v>
      </c>
      <c r="Q110" s="183">
        <f>'SA-P&amp;L'!Q38/'SA-P&amp;L'!$B38</f>
        <v>-0.1354364326375736</v>
      </c>
      <c r="R110" s="184">
        <f>'SA-P&amp;L'!R38/'SA-P&amp;L'!$B38</f>
        <v>-2.9328154648956399</v>
      </c>
    </row>
    <row r="111" spans="1:18" ht="21" outlineLevel="1" thickTop="1" thickBot="1" x14ac:dyDescent="0.3">
      <c r="A111" s="111"/>
      <c r="B111" s="112"/>
      <c r="C111" s="112"/>
      <c r="D111" s="112"/>
      <c r="E111" s="112"/>
      <c r="F111" s="112"/>
      <c r="G111" s="112"/>
      <c r="H111" s="112"/>
      <c r="I111" s="112"/>
      <c r="J111" s="112"/>
      <c r="K111" s="112"/>
      <c r="L111" s="112"/>
      <c r="M111" s="112"/>
      <c r="N111" s="112"/>
      <c r="O111" s="112"/>
      <c r="P111" s="112"/>
      <c r="Q111" s="112"/>
      <c r="R111" s="113"/>
    </row>
    <row r="112" spans="1:18" outlineLevel="1"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67710-88A0-E44B-AF0C-0288A2490054}">
  <dimension ref="A1:W13"/>
  <sheetViews>
    <sheetView workbookViewId="0">
      <selection activeCell="A2" sqref="A2"/>
    </sheetView>
  </sheetViews>
  <sheetFormatPr baseColWidth="10" defaultColWidth="8.83203125" defaultRowHeight="15" x14ac:dyDescent="0.2"/>
  <cols>
    <col min="1" max="1" width="18.83203125" style="402" bestFit="1" customWidth="1"/>
    <col min="2" max="17" width="6.6640625" style="402" bestFit="1" customWidth="1"/>
    <col min="18" max="18" width="7.6640625" style="402" bestFit="1" customWidth="1"/>
    <col min="19" max="19" width="6.6640625" style="402" bestFit="1" customWidth="1"/>
    <col min="20" max="16384" width="8.83203125" style="402"/>
  </cols>
  <sheetData>
    <row r="1" spans="1:23" x14ac:dyDescent="0.2">
      <c r="A1" s="454" t="s">
        <v>2079</v>
      </c>
      <c r="B1" s="454"/>
      <c r="C1" s="454"/>
      <c r="D1" s="454"/>
      <c r="E1" s="454"/>
      <c r="F1" s="454"/>
      <c r="G1" s="454"/>
      <c r="H1" s="454"/>
      <c r="I1" s="454"/>
    </row>
    <row r="2" spans="1:23" x14ac:dyDescent="0.2">
      <c r="A2" s="21" t="s">
        <v>0</v>
      </c>
      <c r="B2" s="22">
        <v>36951</v>
      </c>
      <c r="C2" s="22">
        <v>37316</v>
      </c>
      <c r="D2" s="22">
        <v>37681</v>
      </c>
      <c r="E2" s="22">
        <v>38047</v>
      </c>
      <c r="F2" s="22">
        <v>38412</v>
      </c>
      <c r="G2" s="22">
        <v>38777</v>
      </c>
      <c r="H2" s="22">
        <v>39142</v>
      </c>
      <c r="I2" s="22">
        <v>39508</v>
      </c>
      <c r="J2" s="22">
        <v>39873</v>
      </c>
      <c r="K2" s="22">
        <v>40238</v>
      </c>
      <c r="L2" s="22">
        <v>40603</v>
      </c>
      <c r="M2" s="22">
        <v>40969</v>
      </c>
      <c r="N2" s="22">
        <v>41334</v>
      </c>
      <c r="O2" s="22">
        <v>41699</v>
      </c>
      <c r="P2" s="22">
        <v>42064</v>
      </c>
      <c r="Q2" s="22">
        <v>42430</v>
      </c>
      <c r="R2" s="22">
        <v>42795</v>
      </c>
      <c r="S2" s="22">
        <v>43160</v>
      </c>
    </row>
    <row r="3" spans="1:23" x14ac:dyDescent="0.2">
      <c r="A3" s="402" t="s">
        <v>1734</v>
      </c>
      <c r="B3" s="23">
        <v>7.1</v>
      </c>
      <c r="C3" s="23">
        <v>13.94</v>
      </c>
      <c r="D3" s="23">
        <v>36.340000000000003</v>
      </c>
      <c r="E3" s="23">
        <v>59.83</v>
      </c>
      <c r="F3" s="23">
        <v>41.84</v>
      </c>
      <c r="G3" s="23">
        <v>48.05</v>
      </c>
      <c r="H3" s="23">
        <v>34.65</v>
      </c>
      <c r="I3" s="23">
        <v>13.35</v>
      </c>
      <c r="J3" s="23">
        <v>22.17</v>
      </c>
      <c r="K3" s="23">
        <v>15.9</v>
      </c>
      <c r="L3" s="23">
        <v>23.61</v>
      </c>
      <c r="M3" s="23">
        <v>35.21</v>
      </c>
      <c r="N3" s="23">
        <v>37.72</v>
      </c>
      <c r="O3" s="23">
        <v>47.16</v>
      </c>
      <c r="P3" s="23">
        <v>78.94</v>
      </c>
      <c r="Q3" s="23">
        <v>54.37</v>
      </c>
      <c r="R3" s="23">
        <v>139.22999999999999</v>
      </c>
      <c r="S3" s="23">
        <v>159.1</v>
      </c>
    </row>
    <row r="4" spans="1:23" x14ac:dyDescent="0.2">
      <c r="A4" s="402" t="s">
        <v>2080</v>
      </c>
      <c r="B4" s="23">
        <v>17.89</v>
      </c>
      <c r="C4" s="23">
        <v>19.73</v>
      </c>
      <c r="D4" s="23">
        <v>29.43</v>
      </c>
      <c r="E4" s="23">
        <v>47.85</v>
      </c>
      <c r="F4" s="23">
        <v>74.14</v>
      </c>
      <c r="G4" s="23">
        <v>113.44</v>
      </c>
      <c r="H4" s="23">
        <v>153.63</v>
      </c>
      <c r="I4" s="23">
        <v>131.04</v>
      </c>
      <c r="J4" s="23">
        <v>128.93</v>
      </c>
      <c r="K4" s="23">
        <v>144.08000000000001</v>
      </c>
      <c r="L4" s="23">
        <v>157.28</v>
      </c>
      <c r="M4" s="23">
        <v>183.19</v>
      </c>
      <c r="N4" s="23">
        <v>272.5</v>
      </c>
      <c r="O4" s="23">
        <v>375.23</v>
      </c>
      <c r="P4" s="23">
        <v>830.29</v>
      </c>
      <c r="Q4" s="23">
        <v>903.79</v>
      </c>
      <c r="R4" s="23">
        <v>903.8</v>
      </c>
      <c r="S4" s="23">
        <v>826.1</v>
      </c>
    </row>
    <row r="5" spans="1:23" x14ac:dyDescent="0.2">
      <c r="A5" s="402" t="s">
        <v>854</v>
      </c>
      <c r="B5" s="23">
        <v>24.99</v>
      </c>
      <c r="C5" s="23">
        <v>33.67</v>
      </c>
      <c r="D5" s="23">
        <v>65.77</v>
      </c>
      <c r="E5" s="23">
        <v>107.68</v>
      </c>
      <c r="F5" s="23">
        <v>115.98</v>
      </c>
      <c r="G5" s="23">
        <v>161.49</v>
      </c>
      <c r="H5" s="23">
        <v>188.28</v>
      </c>
      <c r="I5" s="23">
        <v>144.38999999999999</v>
      </c>
      <c r="J5" s="23">
        <v>151.1</v>
      </c>
      <c r="K5" s="23">
        <v>159.97999999999999</v>
      </c>
      <c r="L5" s="23">
        <v>180.89</v>
      </c>
      <c r="M5" s="23">
        <v>218.4</v>
      </c>
      <c r="N5" s="23">
        <v>310.22000000000003</v>
      </c>
      <c r="O5" s="23">
        <v>422.38999999999993</v>
      </c>
      <c r="P5" s="23">
        <v>909.23</v>
      </c>
      <c r="Q5" s="23">
        <v>958.16</v>
      </c>
      <c r="R5" s="23">
        <v>1043.03</v>
      </c>
      <c r="S5" s="23">
        <v>985.2</v>
      </c>
    </row>
    <row r="6" spans="1:23" x14ac:dyDescent="0.2">
      <c r="A6" s="402" t="s">
        <v>2081</v>
      </c>
      <c r="B6" s="23">
        <v>4.0999999999999996</v>
      </c>
      <c r="C6" s="23">
        <v>4.5</v>
      </c>
      <c r="D6" s="23">
        <v>9.1999999999999993</v>
      </c>
      <c r="E6" s="23">
        <v>12.8</v>
      </c>
      <c r="F6" s="23">
        <v>11.6</v>
      </c>
      <c r="G6" s="23">
        <v>12.5</v>
      </c>
      <c r="H6" s="23">
        <v>11.3</v>
      </c>
      <c r="I6" s="23">
        <v>6.1</v>
      </c>
      <c r="J6" s="23">
        <v>6.4</v>
      </c>
      <c r="K6" s="23">
        <v>8.5</v>
      </c>
      <c r="L6" s="23">
        <v>9.4</v>
      </c>
      <c r="M6" s="23">
        <v>9.1</v>
      </c>
      <c r="N6" s="23">
        <v>13.8</v>
      </c>
      <c r="O6" s="23">
        <v>15.9</v>
      </c>
      <c r="P6" s="23">
        <v>11.8</v>
      </c>
      <c r="Q6" s="23">
        <v>12.2</v>
      </c>
      <c r="R6" s="23">
        <v>13.4</v>
      </c>
      <c r="S6" s="23">
        <v>12.4</v>
      </c>
    </row>
    <row r="8" spans="1:23" x14ac:dyDescent="0.2">
      <c r="A8" s="455" t="s">
        <v>430</v>
      </c>
      <c r="B8" s="455"/>
      <c r="C8" s="455"/>
      <c r="D8" s="455"/>
      <c r="E8" s="455"/>
      <c r="F8" s="455"/>
      <c r="G8" s="455"/>
      <c r="H8" s="455"/>
      <c r="I8" s="455"/>
      <c r="J8" s="455"/>
      <c r="K8" s="455"/>
      <c r="L8" s="455"/>
      <c r="M8" s="455"/>
      <c r="N8" s="455"/>
      <c r="O8" s="455"/>
      <c r="P8" s="455"/>
      <c r="Q8" s="455"/>
      <c r="R8" s="455"/>
      <c r="S8" s="455"/>
      <c r="T8" s="455"/>
      <c r="U8" s="455"/>
      <c r="V8" s="455"/>
      <c r="W8" s="455"/>
    </row>
    <row r="9" spans="1:23" x14ac:dyDescent="0.2">
      <c r="A9" s="455"/>
      <c r="B9" s="455"/>
      <c r="C9" s="455"/>
      <c r="D9" s="455"/>
      <c r="E9" s="455"/>
      <c r="F9" s="455"/>
      <c r="G9" s="455"/>
      <c r="H9" s="455"/>
      <c r="I9" s="455"/>
      <c r="J9" s="455"/>
      <c r="K9" s="455"/>
      <c r="L9" s="455"/>
      <c r="M9" s="455"/>
      <c r="N9" s="455"/>
      <c r="O9" s="455"/>
      <c r="P9" s="455"/>
      <c r="Q9" s="455"/>
      <c r="R9" s="455"/>
      <c r="S9" s="455"/>
      <c r="T9" s="455"/>
      <c r="U9" s="455"/>
      <c r="V9" s="455"/>
      <c r="W9" s="455"/>
    </row>
    <row r="10" spans="1:23" x14ac:dyDescent="0.2">
      <c r="A10" s="455"/>
      <c r="B10" s="455"/>
      <c r="C10" s="455"/>
      <c r="D10" s="455"/>
      <c r="E10" s="455"/>
      <c r="F10" s="455"/>
      <c r="G10" s="455"/>
      <c r="H10" s="455"/>
      <c r="I10" s="455"/>
      <c r="J10" s="455"/>
      <c r="K10" s="455"/>
      <c r="L10" s="455"/>
      <c r="M10" s="455"/>
      <c r="N10" s="455"/>
      <c r="O10" s="455"/>
      <c r="P10" s="455"/>
      <c r="Q10" s="455"/>
      <c r="R10" s="455"/>
      <c r="S10" s="455"/>
      <c r="T10" s="455"/>
      <c r="U10" s="455"/>
      <c r="V10" s="455"/>
      <c r="W10" s="455"/>
    </row>
    <row r="11" spans="1:23" x14ac:dyDescent="0.2">
      <c r="A11" s="455"/>
      <c r="B11" s="455"/>
      <c r="C11" s="455"/>
      <c r="D11" s="455"/>
      <c r="E11" s="455"/>
      <c r="F11" s="455"/>
      <c r="G11" s="455"/>
      <c r="H11" s="455"/>
      <c r="I11" s="455"/>
      <c r="J11" s="455"/>
      <c r="K11" s="455"/>
      <c r="L11" s="455"/>
      <c r="M11" s="455"/>
      <c r="N11" s="455"/>
      <c r="O11" s="455"/>
      <c r="P11" s="455"/>
      <c r="Q11" s="455"/>
      <c r="R11" s="455"/>
      <c r="S11" s="455"/>
      <c r="T11" s="455"/>
      <c r="U11" s="455"/>
      <c r="V11" s="455"/>
      <c r="W11" s="455"/>
    </row>
    <row r="12" spans="1:23" x14ac:dyDescent="0.2">
      <c r="A12" s="455"/>
      <c r="B12" s="455"/>
      <c r="C12" s="455"/>
      <c r="D12" s="455"/>
      <c r="E12" s="455"/>
      <c r="F12" s="455"/>
      <c r="G12" s="455"/>
      <c r="H12" s="455"/>
      <c r="I12" s="455"/>
      <c r="J12" s="455"/>
      <c r="K12" s="455"/>
      <c r="L12" s="455"/>
      <c r="M12" s="455"/>
      <c r="N12" s="455"/>
      <c r="O12" s="455"/>
      <c r="P12" s="455"/>
      <c r="Q12" s="455"/>
      <c r="R12" s="455"/>
      <c r="S12" s="455"/>
      <c r="T12" s="455"/>
      <c r="U12" s="455"/>
      <c r="V12" s="455"/>
      <c r="W12" s="455"/>
    </row>
    <row r="13" spans="1:23" x14ac:dyDescent="0.2">
      <c r="A13" s="455"/>
      <c r="B13" s="455"/>
      <c r="C13" s="455"/>
      <c r="D13" s="455"/>
      <c r="E13" s="455"/>
      <c r="F13" s="455"/>
      <c r="G13" s="455"/>
      <c r="H13" s="455"/>
      <c r="I13" s="455"/>
      <c r="J13" s="455"/>
      <c r="K13" s="455"/>
      <c r="L13" s="455"/>
      <c r="M13" s="455"/>
      <c r="N13" s="455"/>
      <c r="O13" s="455"/>
      <c r="P13" s="455"/>
      <c r="Q13" s="455"/>
      <c r="R13" s="455"/>
      <c r="S13" s="455"/>
      <c r="T13" s="455"/>
      <c r="U13" s="455"/>
      <c r="V13" s="455"/>
      <c r="W13" s="455"/>
    </row>
  </sheetData>
  <mergeCells count="2">
    <mergeCell ref="A1:I1"/>
    <mergeCell ref="A8:W1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5D88A-0A5B-114B-AA56-E428A05C70E4}">
  <dimension ref="A1:V62"/>
  <sheetViews>
    <sheetView workbookViewId="0"/>
  </sheetViews>
  <sheetFormatPr baseColWidth="10" defaultColWidth="8.83203125" defaultRowHeight="15" x14ac:dyDescent="0.2"/>
  <cols>
    <col min="1" max="1" width="29.83203125" style="248" bestFit="1" customWidth="1"/>
    <col min="2" max="3" width="9" style="248" bestFit="1" customWidth="1"/>
    <col min="4" max="12" width="9" style="248" customWidth="1"/>
    <col min="13" max="16" width="9.83203125" style="248" customWidth="1"/>
    <col min="17" max="18" width="9.83203125" style="248" bestFit="1" customWidth="1"/>
    <col min="19" max="16384" width="8.83203125" style="248"/>
  </cols>
  <sheetData>
    <row r="1" spans="1:22" ht="24" x14ac:dyDescent="0.3">
      <c r="A1" s="120" t="s">
        <v>957</v>
      </c>
      <c r="B1" s="449"/>
      <c r="C1" s="449"/>
      <c r="D1" s="449"/>
      <c r="E1" s="449"/>
      <c r="F1" s="449"/>
      <c r="G1" s="449"/>
      <c r="H1" s="449"/>
      <c r="I1" s="449"/>
    </row>
    <row r="2" spans="1:22" ht="16" thickBot="1" x14ac:dyDescent="0.25"/>
    <row r="3" spans="1:22" s="133" customFormat="1" ht="19" x14ac:dyDescent="0.25">
      <c r="A3" s="95" t="s">
        <v>2400</v>
      </c>
      <c r="B3" s="157">
        <f t="shared" ref="B3:R3" si="0">B37</f>
        <v>37316</v>
      </c>
      <c r="C3" s="158">
        <f t="shared" si="0"/>
        <v>37681</v>
      </c>
      <c r="D3" s="158">
        <f t="shared" si="0"/>
        <v>38047</v>
      </c>
      <c r="E3" s="158">
        <f t="shared" si="0"/>
        <v>38412</v>
      </c>
      <c r="F3" s="158">
        <f t="shared" si="0"/>
        <v>38777</v>
      </c>
      <c r="G3" s="158">
        <f t="shared" si="0"/>
        <v>39142</v>
      </c>
      <c r="H3" s="158">
        <f t="shared" si="0"/>
        <v>39508</v>
      </c>
      <c r="I3" s="158">
        <f t="shared" si="0"/>
        <v>39873</v>
      </c>
      <c r="J3" s="158">
        <f t="shared" si="0"/>
        <v>40238</v>
      </c>
      <c r="K3" s="158">
        <f t="shared" si="0"/>
        <v>40603</v>
      </c>
      <c r="L3" s="158">
        <f t="shared" si="0"/>
        <v>40969</v>
      </c>
      <c r="M3" s="158">
        <f t="shared" si="0"/>
        <v>41334</v>
      </c>
      <c r="N3" s="158">
        <f t="shared" si="0"/>
        <v>41699</v>
      </c>
      <c r="O3" s="158">
        <f t="shared" si="0"/>
        <v>42064</v>
      </c>
      <c r="P3" s="158">
        <f t="shared" si="0"/>
        <v>42430</v>
      </c>
      <c r="Q3" s="158">
        <f t="shared" si="0"/>
        <v>42795</v>
      </c>
      <c r="R3" s="159">
        <f t="shared" si="0"/>
        <v>43160</v>
      </c>
      <c r="T3" s="443"/>
      <c r="U3" s="443"/>
      <c r="V3" s="443"/>
    </row>
    <row r="4" spans="1:22" s="320" customFormat="1" x14ac:dyDescent="0.2">
      <c r="A4" s="323"/>
      <c r="B4" s="324"/>
      <c r="C4" s="324"/>
      <c r="D4" s="324"/>
      <c r="E4" s="324"/>
      <c r="F4" s="324"/>
      <c r="G4" s="324"/>
      <c r="H4" s="324"/>
      <c r="I4" s="324"/>
      <c r="J4" s="324"/>
      <c r="K4" s="324"/>
      <c r="L4" s="324"/>
      <c r="M4" s="324"/>
      <c r="N4" s="324"/>
      <c r="O4" s="324"/>
      <c r="P4" s="324"/>
      <c r="Q4" s="324"/>
      <c r="R4" s="325"/>
    </row>
    <row r="5" spans="1:22" x14ac:dyDescent="0.2">
      <c r="A5" s="363" t="str">
        <f t="shared" ref="A5:R5" si="1">A39</f>
        <v>Revenue From Operations</v>
      </c>
      <c r="B5" s="364">
        <f t="shared" si="1"/>
        <v>747.72</v>
      </c>
      <c r="C5" s="364">
        <f t="shared" si="1"/>
        <v>858.74</v>
      </c>
      <c r="D5" s="364">
        <f t="shared" si="1"/>
        <v>892.89</v>
      </c>
      <c r="E5" s="364">
        <f t="shared" si="1"/>
        <v>1044.3500000000001</v>
      </c>
      <c r="F5" s="364">
        <f t="shared" si="1"/>
        <v>1353.01</v>
      </c>
      <c r="G5" s="364">
        <f t="shared" si="1"/>
        <v>1722.1299999999999</v>
      </c>
      <c r="H5" s="364">
        <f t="shared" si="1"/>
        <v>2427.35</v>
      </c>
      <c r="I5" s="364">
        <f t="shared" si="1"/>
        <v>2833.65</v>
      </c>
      <c r="J5" s="364">
        <f t="shared" si="1"/>
        <v>1891.1599999999999</v>
      </c>
      <c r="K5" s="364">
        <f t="shared" si="1"/>
        <v>1985.78</v>
      </c>
      <c r="L5" s="364">
        <f t="shared" si="1"/>
        <v>2463.1</v>
      </c>
      <c r="M5" s="364">
        <f t="shared" si="1"/>
        <v>2329.75</v>
      </c>
      <c r="N5" s="364">
        <f t="shared" si="1"/>
        <v>2823.77</v>
      </c>
      <c r="O5" s="364">
        <f t="shared" si="1"/>
        <v>7882.47</v>
      </c>
      <c r="P5" s="364">
        <f t="shared" si="1"/>
        <v>7262.4599999999991</v>
      </c>
      <c r="Q5" s="364">
        <f t="shared" si="1"/>
        <v>0</v>
      </c>
      <c r="R5" s="365">
        <f t="shared" si="1"/>
        <v>0</v>
      </c>
    </row>
    <row r="6" spans="1:22" x14ac:dyDescent="0.2">
      <c r="A6" s="323" t="str">
        <f t="shared" ref="A6:R6" si="2">A40</f>
        <v xml:space="preserve">    India</v>
      </c>
      <c r="B6" s="326">
        <f t="shared" si="2"/>
        <v>608.12</v>
      </c>
      <c r="C6" s="326">
        <f t="shared" si="2"/>
        <v>711.79</v>
      </c>
      <c r="D6" s="326">
        <f t="shared" si="2"/>
        <v>675.24</v>
      </c>
      <c r="E6" s="326">
        <f t="shared" si="2"/>
        <v>756.94</v>
      </c>
      <c r="F6" s="326">
        <f t="shared" si="2"/>
        <v>972.15</v>
      </c>
      <c r="G6" s="326">
        <f t="shared" si="2"/>
        <v>1223.8399999999999</v>
      </c>
      <c r="H6" s="326">
        <f t="shared" si="2"/>
        <v>1566.01</v>
      </c>
      <c r="I6" s="326">
        <f t="shared" si="2"/>
        <v>2000.41</v>
      </c>
      <c r="J6" s="326">
        <f t="shared" si="2"/>
        <v>973.16</v>
      </c>
      <c r="K6" s="326">
        <f t="shared" si="2"/>
        <v>1017.18</v>
      </c>
      <c r="L6" s="326">
        <f t="shared" si="2"/>
        <v>989.85</v>
      </c>
      <c r="M6" s="326">
        <f t="shared" si="2"/>
        <v>331.89</v>
      </c>
      <c r="N6" s="326">
        <f t="shared" si="2"/>
        <v>474.27</v>
      </c>
      <c r="O6" s="326">
        <f t="shared" si="2"/>
        <v>3051.55</v>
      </c>
      <c r="P6" s="326">
        <f t="shared" si="2"/>
        <v>3101.89</v>
      </c>
      <c r="Q6" s="326">
        <f t="shared" si="2"/>
        <v>0</v>
      </c>
      <c r="R6" s="327">
        <f t="shared" si="2"/>
        <v>0</v>
      </c>
    </row>
    <row r="7" spans="1:22" s="320" customFormat="1" x14ac:dyDescent="0.2">
      <c r="A7" s="362" t="s">
        <v>1949</v>
      </c>
      <c r="B7" s="328">
        <f t="shared" ref="B7:Q7" si="3">B6/B$5</f>
        <v>0.81329909591825811</v>
      </c>
      <c r="C7" s="328">
        <f t="shared" si="3"/>
        <v>0.82887719216526534</v>
      </c>
      <c r="D7" s="328">
        <f t="shared" si="3"/>
        <v>0.75624097033229176</v>
      </c>
      <c r="E7" s="328">
        <f t="shared" si="3"/>
        <v>0.72479532723703732</v>
      </c>
      <c r="F7" s="328">
        <f t="shared" si="3"/>
        <v>0.7185091019282932</v>
      </c>
      <c r="G7" s="328">
        <f t="shared" si="3"/>
        <v>0.71065482861340312</v>
      </c>
      <c r="H7" s="328">
        <f t="shared" si="3"/>
        <v>0.64515212062537342</v>
      </c>
      <c r="I7" s="328">
        <f t="shared" si="3"/>
        <v>0.70594815873520023</v>
      </c>
      <c r="J7" s="328">
        <f t="shared" si="3"/>
        <v>0.51458364178599381</v>
      </c>
      <c r="K7" s="328">
        <f t="shared" si="3"/>
        <v>0.51223196930173531</v>
      </c>
      <c r="L7" s="328">
        <f t="shared" si="3"/>
        <v>0.40187162518777153</v>
      </c>
      <c r="M7" s="328">
        <f t="shared" si="3"/>
        <v>0.14245734520871337</v>
      </c>
      <c r="N7" s="328">
        <f t="shared" si="3"/>
        <v>0.16795631372243489</v>
      </c>
      <c r="O7" s="328">
        <f t="shared" si="3"/>
        <v>0.38713119111141558</v>
      </c>
      <c r="P7" s="328">
        <f t="shared" si="3"/>
        <v>0.42711285156820145</v>
      </c>
      <c r="Q7" s="328" t="e">
        <f t="shared" si="3"/>
        <v>#DIV/0!</v>
      </c>
      <c r="R7" s="329" t="e">
        <f>R6/R$5</f>
        <v>#DIV/0!</v>
      </c>
    </row>
    <row r="8" spans="1:22" s="320" customFormat="1" x14ac:dyDescent="0.2">
      <c r="A8" s="362" t="s">
        <v>954</v>
      </c>
      <c r="B8" s="328"/>
      <c r="C8" s="328">
        <f t="shared" ref="C8:Q8" si="4">C6/B6-1</f>
        <v>0.17047622179832911</v>
      </c>
      <c r="D8" s="328">
        <f t="shared" si="4"/>
        <v>-5.1349414855505038E-2</v>
      </c>
      <c r="E8" s="328">
        <f t="shared" si="4"/>
        <v>0.12099401694212442</v>
      </c>
      <c r="F8" s="328">
        <f t="shared" si="4"/>
        <v>0.28431579781752836</v>
      </c>
      <c r="G8" s="328">
        <f t="shared" si="4"/>
        <v>0.25890037545646249</v>
      </c>
      <c r="H8" s="328">
        <f t="shared" si="4"/>
        <v>0.27958720094129963</v>
      </c>
      <c r="I8" s="328">
        <f t="shared" si="4"/>
        <v>0.27739286466880797</v>
      </c>
      <c r="J8" s="328">
        <f t="shared" si="4"/>
        <v>-0.51351972845566662</v>
      </c>
      <c r="K8" s="328">
        <f t="shared" si="4"/>
        <v>4.5234082781865137E-2</v>
      </c>
      <c r="L8" s="328">
        <f t="shared" si="4"/>
        <v>-2.6868400873001796E-2</v>
      </c>
      <c r="M8" s="328">
        <f t="shared" si="4"/>
        <v>-0.66470677375359899</v>
      </c>
      <c r="N8" s="328">
        <f t="shared" si="4"/>
        <v>0.42899755943234208</v>
      </c>
      <c r="O8" s="328">
        <f t="shared" si="4"/>
        <v>5.4342041453180681</v>
      </c>
      <c r="P8" s="328">
        <f t="shared" si="4"/>
        <v>1.6496534548016584E-2</v>
      </c>
      <c r="Q8" s="328">
        <f t="shared" si="4"/>
        <v>-1</v>
      </c>
      <c r="R8" s="329" t="e">
        <f>R6/Q6-1</f>
        <v>#DIV/0!</v>
      </c>
    </row>
    <row r="9" spans="1:22" s="320" customFormat="1" x14ac:dyDescent="0.2">
      <c r="A9" s="323" t="str">
        <f t="shared" ref="A9:R9" si="5">A41</f>
        <v xml:space="preserve">    Outside India</v>
      </c>
      <c r="B9" s="326">
        <f t="shared" si="5"/>
        <v>139.6</v>
      </c>
      <c r="C9" s="326">
        <f t="shared" si="5"/>
        <v>146.94999999999999</v>
      </c>
      <c r="D9" s="326">
        <f t="shared" si="5"/>
        <v>217.65</v>
      </c>
      <c r="E9" s="326">
        <f t="shared" si="5"/>
        <v>287.41000000000003</v>
      </c>
      <c r="F9" s="326">
        <f t="shared" si="5"/>
        <v>380.86</v>
      </c>
      <c r="G9" s="326">
        <f t="shared" si="5"/>
        <v>498.29</v>
      </c>
      <c r="H9" s="326">
        <f t="shared" si="5"/>
        <v>861.34</v>
      </c>
      <c r="I9" s="326">
        <f t="shared" si="5"/>
        <v>833.24</v>
      </c>
      <c r="J9" s="326">
        <f t="shared" si="5"/>
        <v>918</v>
      </c>
      <c r="K9" s="326">
        <f t="shared" si="5"/>
        <v>968.6</v>
      </c>
      <c r="L9" s="326">
        <f t="shared" si="5"/>
        <v>1473.25</v>
      </c>
      <c r="M9" s="326">
        <f t="shared" si="5"/>
        <v>1997.86</v>
      </c>
      <c r="N9" s="326">
        <f t="shared" si="5"/>
        <v>2349.5</v>
      </c>
      <c r="O9" s="326">
        <f t="shared" si="5"/>
        <v>4830.92</v>
      </c>
      <c r="P9" s="326">
        <f t="shared" si="5"/>
        <v>4160.57</v>
      </c>
      <c r="Q9" s="326">
        <f t="shared" si="5"/>
        <v>0</v>
      </c>
      <c r="R9" s="327">
        <f t="shared" si="5"/>
        <v>0</v>
      </c>
    </row>
    <row r="10" spans="1:22" s="320" customFormat="1" x14ac:dyDescent="0.2">
      <c r="A10" s="362" t="s">
        <v>1949</v>
      </c>
      <c r="B10" s="328">
        <f t="shared" ref="B10" si="6">B9/B$5</f>
        <v>0.18670090408174181</v>
      </c>
      <c r="C10" s="328">
        <f t="shared" ref="C10" si="7">C9/C$5</f>
        <v>0.1711228078347346</v>
      </c>
      <c r="D10" s="328">
        <f t="shared" ref="D10" si="8">D9/D$5</f>
        <v>0.24375902966770824</v>
      </c>
      <c r="E10" s="328">
        <f t="shared" ref="E10" si="9">E9/E$5</f>
        <v>0.27520467276296262</v>
      </c>
      <c r="F10" s="328">
        <f t="shared" ref="F10" si="10">F9/F$5</f>
        <v>0.2814908980717068</v>
      </c>
      <c r="G10" s="328">
        <f t="shared" ref="G10" si="11">G9/G$5</f>
        <v>0.28934517138659688</v>
      </c>
      <c r="H10" s="328">
        <f t="shared" ref="H10" si="12">H9/H$5</f>
        <v>0.3548478793746267</v>
      </c>
      <c r="I10" s="328">
        <f t="shared" ref="I10" si="13">I9/I$5</f>
        <v>0.29405184126479983</v>
      </c>
      <c r="J10" s="328">
        <f t="shared" ref="J10" si="14">J9/J$5</f>
        <v>0.48541635821400625</v>
      </c>
      <c r="K10" s="328">
        <f t="shared" ref="K10" si="15">K9/K$5</f>
        <v>0.48776803069826469</v>
      </c>
      <c r="L10" s="328">
        <f t="shared" ref="L10" si="16">L9/L$5</f>
        <v>0.59812837481222847</v>
      </c>
      <c r="M10" s="328">
        <f t="shared" ref="M10" si="17">M9/M$5</f>
        <v>0.85754265479128655</v>
      </c>
      <c r="N10" s="328">
        <f t="shared" ref="N10" si="18">N9/N$5</f>
        <v>0.83204368627756509</v>
      </c>
      <c r="O10" s="328">
        <f t="shared" ref="O10" si="19">O9/O$5</f>
        <v>0.61286880888858442</v>
      </c>
      <c r="P10" s="328">
        <f t="shared" ref="P10" si="20">P9/P$5</f>
        <v>0.57288714843179867</v>
      </c>
      <c r="Q10" s="328" t="e">
        <f t="shared" ref="Q10" si="21">Q9/Q$5</f>
        <v>#DIV/0!</v>
      </c>
      <c r="R10" s="329" t="e">
        <f>R9/R$5</f>
        <v>#DIV/0!</v>
      </c>
    </row>
    <row r="11" spans="1:22" s="320" customFormat="1" x14ac:dyDescent="0.2">
      <c r="A11" s="362" t="s">
        <v>954</v>
      </c>
      <c r="B11" s="328"/>
      <c r="C11" s="328">
        <f t="shared" ref="C11:Q11" si="22">C9/B9-1</f>
        <v>5.2650429799426801E-2</v>
      </c>
      <c r="D11" s="328">
        <f t="shared" si="22"/>
        <v>0.48111602585913582</v>
      </c>
      <c r="E11" s="328">
        <f t="shared" si="22"/>
        <v>0.32051458764070762</v>
      </c>
      <c r="F11" s="328">
        <f t="shared" si="22"/>
        <v>0.32514526286489676</v>
      </c>
      <c r="G11" s="328">
        <f t="shared" si="22"/>
        <v>0.30832851966601904</v>
      </c>
      <c r="H11" s="328">
        <f t="shared" si="22"/>
        <v>0.72859178390094126</v>
      </c>
      <c r="I11" s="328">
        <f t="shared" si="22"/>
        <v>-3.2623586504748392E-2</v>
      </c>
      <c r="J11" s="328">
        <f t="shared" si="22"/>
        <v>0.10172339302001832</v>
      </c>
      <c r="K11" s="328">
        <f t="shared" si="22"/>
        <v>5.5119825708060954E-2</v>
      </c>
      <c r="L11" s="328">
        <f t="shared" si="22"/>
        <v>0.52100970472847408</v>
      </c>
      <c r="M11" s="328">
        <f t="shared" si="22"/>
        <v>0.35609027659935499</v>
      </c>
      <c r="N11" s="328">
        <f t="shared" si="22"/>
        <v>0.17600832891193585</v>
      </c>
      <c r="O11" s="328">
        <f t="shared" si="22"/>
        <v>1.0561481166205575</v>
      </c>
      <c r="P11" s="328">
        <f t="shared" si="22"/>
        <v>-0.13876238894454895</v>
      </c>
      <c r="Q11" s="328">
        <f t="shared" si="22"/>
        <v>-1</v>
      </c>
      <c r="R11" s="329" t="e">
        <f>R9/Q9-1</f>
        <v>#DIV/0!</v>
      </c>
    </row>
    <row r="12" spans="1:22" x14ac:dyDescent="0.2">
      <c r="A12" s="323">
        <f t="shared" ref="A12:R12" si="23">A42</f>
        <v>0</v>
      </c>
      <c r="B12" s="326">
        <f t="shared" si="23"/>
        <v>0</v>
      </c>
      <c r="C12" s="326">
        <f t="shared" si="23"/>
        <v>0</v>
      </c>
      <c r="D12" s="326">
        <f t="shared" si="23"/>
        <v>0</v>
      </c>
      <c r="E12" s="326">
        <f t="shared" si="23"/>
        <v>0</v>
      </c>
      <c r="F12" s="326">
        <f t="shared" si="23"/>
        <v>0</v>
      </c>
      <c r="G12" s="326">
        <f t="shared" si="23"/>
        <v>0</v>
      </c>
      <c r="H12" s="326">
        <f t="shared" si="23"/>
        <v>0</v>
      </c>
      <c r="I12" s="326">
        <f t="shared" si="23"/>
        <v>0</v>
      </c>
      <c r="J12" s="326">
        <f t="shared" si="23"/>
        <v>0</v>
      </c>
      <c r="K12" s="326">
        <f t="shared" si="23"/>
        <v>0</v>
      </c>
      <c r="L12" s="326">
        <f t="shared" si="23"/>
        <v>0</v>
      </c>
      <c r="M12" s="326">
        <f t="shared" si="23"/>
        <v>0</v>
      </c>
      <c r="N12" s="326">
        <f t="shared" si="23"/>
        <v>0</v>
      </c>
      <c r="O12" s="326">
        <f t="shared" si="23"/>
        <v>0</v>
      </c>
      <c r="P12" s="326">
        <f t="shared" si="23"/>
        <v>0</v>
      </c>
      <c r="Q12" s="326">
        <f t="shared" si="23"/>
        <v>0</v>
      </c>
      <c r="R12" s="327">
        <f t="shared" si="23"/>
        <v>0</v>
      </c>
    </row>
    <row r="13" spans="1:22" s="320" customFormat="1" x14ac:dyDescent="0.2">
      <c r="A13" s="362" t="s">
        <v>1949</v>
      </c>
      <c r="B13" s="328">
        <f t="shared" ref="B13" si="24">B12/B$5</f>
        <v>0</v>
      </c>
      <c r="C13" s="328">
        <f t="shared" ref="C13" si="25">C12/C$5</f>
        <v>0</v>
      </c>
      <c r="D13" s="328">
        <f t="shared" ref="D13" si="26">D12/D$5</f>
        <v>0</v>
      </c>
      <c r="E13" s="328">
        <f t="shared" ref="E13" si="27">E12/E$5</f>
        <v>0</v>
      </c>
      <c r="F13" s="328">
        <f t="shared" ref="F13" si="28">F12/F$5</f>
        <v>0</v>
      </c>
      <c r="G13" s="328">
        <f t="shared" ref="G13" si="29">G12/G$5</f>
        <v>0</v>
      </c>
      <c r="H13" s="328">
        <f t="shared" ref="H13" si="30">H12/H$5</f>
        <v>0</v>
      </c>
      <c r="I13" s="328">
        <f t="shared" ref="I13" si="31">I12/I$5</f>
        <v>0</v>
      </c>
      <c r="J13" s="328">
        <f t="shared" ref="J13" si="32">J12/J$5</f>
        <v>0</v>
      </c>
      <c r="K13" s="328">
        <f t="shared" ref="K13" si="33">K12/K$5</f>
        <v>0</v>
      </c>
      <c r="L13" s="328">
        <f t="shared" ref="L13" si="34">L12/L$5</f>
        <v>0</v>
      </c>
      <c r="M13" s="328">
        <f t="shared" ref="M13" si="35">M12/M$5</f>
        <v>0</v>
      </c>
      <c r="N13" s="328">
        <f t="shared" ref="N13" si="36">N12/N$5</f>
        <v>0</v>
      </c>
      <c r="O13" s="328">
        <f t="shared" ref="O13" si="37">O12/O$5</f>
        <v>0</v>
      </c>
      <c r="P13" s="328">
        <f t="shared" ref="P13" si="38">P12/P$5</f>
        <v>0</v>
      </c>
      <c r="Q13" s="328" t="e">
        <f t="shared" ref="Q13" si="39">Q12/Q$5</f>
        <v>#DIV/0!</v>
      </c>
      <c r="R13" s="329" t="e">
        <f>R12/R$5</f>
        <v>#DIV/0!</v>
      </c>
    </row>
    <row r="14" spans="1:22" s="320" customFormat="1" x14ac:dyDescent="0.2">
      <c r="A14" s="362" t="s">
        <v>954</v>
      </c>
      <c r="B14" s="328"/>
      <c r="C14" s="328" t="e">
        <f t="shared" ref="C14:Q14" si="40">C12/B12-1</f>
        <v>#DIV/0!</v>
      </c>
      <c r="D14" s="328" t="e">
        <f t="shared" si="40"/>
        <v>#DIV/0!</v>
      </c>
      <c r="E14" s="328" t="e">
        <f t="shared" si="40"/>
        <v>#DIV/0!</v>
      </c>
      <c r="F14" s="328" t="e">
        <f t="shared" si="40"/>
        <v>#DIV/0!</v>
      </c>
      <c r="G14" s="328" t="e">
        <f t="shared" si="40"/>
        <v>#DIV/0!</v>
      </c>
      <c r="H14" s="328" t="e">
        <f t="shared" si="40"/>
        <v>#DIV/0!</v>
      </c>
      <c r="I14" s="328" t="e">
        <f t="shared" si="40"/>
        <v>#DIV/0!</v>
      </c>
      <c r="J14" s="328" t="e">
        <f t="shared" si="40"/>
        <v>#DIV/0!</v>
      </c>
      <c r="K14" s="328" t="e">
        <f t="shared" si="40"/>
        <v>#DIV/0!</v>
      </c>
      <c r="L14" s="328" t="e">
        <f t="shared" si="40"/>
        <v>#DIV/0!</v>
      </c>
      <c r="M14" s="328" t="e">
        <f t="shared" si="40"/>
        <v>#DIV/0!</v>
      </c>
      <c r="N14" s="328" t="e">
        <f t="shared" si="40"/>
        <v>#DIV/0!</v>
      </c>
      <c r="O14" s="328" t="e">
        <f t="shared" si="40"/>
        <v>#DIV/0!</v>
      </c>
      <c r="P14" s="328" t="e">
        <f t="shared" si="40"/>
        <v>#DIV/0!</v>
      </c>
      <c r="Q14" s="328" t="e">
        <f t="shared" si="40"/>
        <v>#DIV/0!</v>
      </c>
      <c r="R14" s="329" t="e">
        <f>R12/Q12-1</f>
        <v>#DIV/0!</v>
      </c>
    </row>
    <row r="15" spans="1:22" s="320" customFormat="1" x14ac:dyDescent="0.2">
      <c r="A15" s="323">
        <f t="shared" ref="A15:R15" si="41">A43</f>
        <v>0</v>
      </c>
      <c r="B15" s="326">
        <f t="shared" si="41"/>
        <v>0</v>
      </c>
      <c r="C15" s="326">
        <f t="shared" si="41"/>
        <v>0</v>
      </c>
      <c r="D15" s="326">
        <f t="shared" si="41"/>
        <v>0</v>
      </c>
      <c r="E15" s="326">
        <f t="shared" si="41"/>
        <v>0</v>
      </c>
      <c r="F15" s="326">
        <f t="shared" si="41"/>
        <v>0</v>
      </c>
      <c r="G15" s="326">
        <f t="shared" si="41"/>
        <v>0</v>
      </c>
      <c r="H15" s="326">
        <f t="shared" si="41"/>
        <v>0</v>
      </c>
      <c r="I15" s="326">
        <f t="shared" si="41"/>
        <v>0</v>
      </c>
      <c r="J15" s="326">
        <f t="shared" si="41"/>
        <v>0</v>
      </c>
      <c r="K15" s="326">
        <f t="shared" si="41"/>
        <v>0</v>
      </c>
      <c r="L15" s="326">
        <f t="shared" si="41"/>
        <v>0</v>
      </c>
      <c r="M15" s="326">
        <f t="shared" si="41"/>
        <v>0</v>
      </c>
      <c r="N15" s="326">
        <f t="shared" si="41"/>
        <v>0</v>
      </c>
      <c r="O15" s="326">
        <f t="shared" si="41"/>
        <v>0</v>
      </c>
      <c r="P15" s="326">
        <f t="shared" si="41"/>
        <v>0</v>
      </c>
      <c r="Q15" s="326">
        <f t="shared" si="41"/>
        <v>0</v>
      </c>
      <c r="R15" s="327">
        <f t="shared" si="41"/>
        <v>0</v>
      </c>
    </row>
    <row r="16" spans="1:22" s="320" customFormat="1" x14ac:dyDescent="0.2">
      <c r="A16" s="362" t="s">
        <v>1949</v>
      </c>
      <c r="B16" s="328">
        <f t="shared" ref="B16" si="42">B15/B$5</f>
        <v>0</v>
      </c>
      <c r="C16" s="328">
        <f t="shared" ref="C16" si="43">C15/C$5</f>
        <v>0</v>
      </c>
      <c r="D16" s="328">
        <f t="shared" ref="D16" si="44">D15/D$5</f>
        <v>0</v>
      </c>
      <c r="E16" s="328">
        <f t="shared" ref="E16" si="45">E15/E$5</f>
        <v>0</v>
      </c>
      <c r="F16" s="328">
        <f t="shared" ref="F16" si="46">F15/F$5</f>
        <v>0</v>
      </c>
      <c r="G16" s="328">
        <f t="shared" ref="G16" si="47">G15/G$5</f>
        <v>0</v>
      </c>
      <c r="H16" s="328">
        <f t="shared" ref="H16" si="48">H15/H$5</f>
        <v>0</v>
      </c>
      <c r="I16" s="328">
        <f t="shared" ref="I16" si="49">I15/I$5</f>
        <v>0</v>
      </c>
      <c r="J16" s="328">
        <f t="shared" ref="J16" si="50">J15/J$5</f>
        <v>0</v>
      </c>
      <c r="K16" s="328">
        <f t="shared" ref="K16" si="51">K15/K$5</f>
        <v>0</v>
      </c>
      <c r="L16" s="328">
        <f t="shared" ref="L16" si="52">L15/L$5</f>
        <v>0</v>
      </c>
      <c r="M16" s="328">
        <f t="shared" ref="M16" si="53">M15/M$5</f>
        <v>0</v>
      </c>
      <c r="N16" s="328">
        <f t="shared" ref="N16" si="54">N15/N$5</f>
        <v>0</v>
      </c>
      <c r="O16" s="328">
        <f t="shared" ref="O16" si="55">O15/O$5</f>
        <v>0</v>
      </c>
      <c r="P16" s="328">
        <f t="shared" ref="P16" si="56">P15/P$5</f>
        <v>0</v>
      </c>
      <c r="Q16" s="328" t="e">
        <f t="shared" ref="Q16" si="57">Q15/Q$5</f>
        <v>#DIV/0!</v>
      </c>
      <c r="R16" s="329" t="e">
        <f>R15/R$5</f>
        <v>#DIV/0!</v>
      </c>
    </row>
    <row r="17" spans="1:18" s="320" customFormat="1" x14ac:dyDescent="0.2">
      <c r="A17" s="362" t="s">
        <v>954</v>
      </c>
      <c r="B17" s="328"/>
      <c r="C17" s="328" t="e">
        <f t="shared" ref="C17:Q17" si="58">C15/B15-1</f>
        <v>#DIV/0!</v>
      </c>
      <c r="D17" s="328" t="e">
        <f t="shared" si="58"/>
        <v>#DIV/0!</v>
      </c>
      <c r="E17" s="328" t="e">
        <f t="shared" si="58"/>
        <v>#DIV/0!</v>
      </c>
      <c r="F17" s="328" t="e">
        <f t="shared" si="58"/>
        <v>#DIV/0!</v>
      </c>
      <c r="G17" s="328" t="e">
        <f t="shared" si="58"/>
        <v>#DIV/0!</v>
      </c>
      <c r="H17" s="328" t="e">
        <f t="shared" si="58"/>
        <v>#DIV/0!</v>
      </c>
      <c r="I17" s="328" t="e">
        <f t="shared" si="58"/>
        <v>#DIV/0!</v>
      </c>
      <c r="J17" s="328" t="e">
        <f t="shared" si="58"/>
        <v>#DIV/0!</v>
      </c>
      <c r="K17" s="328" t="e">
        <f t="shared" si="58"/>
        <v>#DIV/0!</v>
      </c>
      <c r="L17" s="328" t="e">
        <f t="shared" si="58"/>
        <v>#DIV/0!</v>
      </c>
      <c r="M17" s="328" t="e">
        <f t="shared" si="58"/>
        <v>#DIV/0!</v>
      </c>
      <c r="N17" s="328" t="e">
        <f t="shared" si="58"/>
        <v>#DIV/0!</v>
      </c>
      <c r="O17" s="328" t="e">
        <f t="shared" si="58"/>
        <v>#DIV/0!</v>
      </c>
      <c r="P17" s="328" t="e">
        <f t="shared" si="58"/>
        <v>#DIV/0!</v>
      </c>
      <c r="Q17" s="328" t="e">
        <f t="shared" si="58"/>
        <v>#DIV/0!</v>
      </c>
      <c r="R17" s="329" t="e">
        <f>R15/Q15-1</f>
        <v>#DIV/0!</v>
      </c>
    </row>
    <row r="18" spans="1:18" x14ac:dyDescent="0.2">
      <c r="A18" s="323">
        <f t="shared" ref="A18:R18" si="59">A44</f>
        <v>0</v>
      </c>
      <c r="B18" s="326">
        <f t="shared" si="59"/>
        <v>0</v>
      </c>
      <c r="C18" s="326">
        <f t="shared" si="59"/>
        <v>0</v>
      </c>
      <c r="D18" s="326">
        <f t="shared" si="59"/>
        <v>0</v>
      </c>
      <c r="E18" s="326">
        <f t="shared" si="59"/>
        <v>0</v>
      </c>
      <c r="F18" s="326">
        <f t="shared" si="59"/>
        <v>0</v>
      </c>
      <c r="G18" s="326">
        <f t="shared" si="59"/>
        <v>0</v>
      </c>
      <c r="H18" s="326">
        <f t="shared" si="59"/>
        <v>0</v>
      </c>
      <c r="I18" s="326">
        <f t="shared" si="59"/>
        <v>0</v>
      </c>
      <c r="J18" s="326">
        <f t="shared" si="59"/>
        <v>0</v>
      </c>
      <c r="K18" s="326">
        <f t="shared" si="59"/>
        <v>0</v>
      </c>
      <c r="L18" s="326">
        <f t="shared" si="59"/>
        <v>0</v>
      </c>
      <c r="M18" s="326">
        <f t="shared" si="59"/>
        <v>0</v>
      </c>
      <c r="N18" s="326">
        <f t="shared" si="59"/>
        <v>0</v>
      </c>
      <c r="O18" s="326">
        <f t="shared" si="59"/>
        <v>0</v>
      </c>
      <c r="P18" s="326">
        <f t="shared" si="59"/>
        <v>0</v>
      </c>
      <c r="Q18" s="326">
        <f t="shared" si="59"/>
        <v>0</v>
      </c>
      <c r="R18" s="327">
        <f t="shared" si="59"/>
        <v>0</v>
      </c>
    </row>
    <row r="19" spans="1:18" s="320" customFormat="1" x14ac:dyDescent="0.2">
      <c r="A19" s="362" t="s">
        <v>1949</v>
      </c>
      <c r="B19" s="328">
        <f t="shared" ref="B19" si="60">B18/B$5</f>
        <v>0</v>
      </c>
      <c r="C19" s="328">
        <f t="shared" ref="C19" si="61">C18/C$5</f>
        <v>0</v>
      </c>
      <c r="D19" s="328">
        <f t="shared" ref="D19" si="62">D18/D$5</f>
        <v>0</v>
      </c>
      <c r="E19" s="328">
        <f t="shared" ref="E19" si="63">E18/E$5</f>
        <v>0</v>
      </c>
      <c r="F19" s="328">
        <f t="shared" ref="F19" si="64">F18/F$5</f>
        <v>0</v>
      </c>
      <c r="G19" s="328">
        <f t="shared" ref="G19" si="65">G18/G$5</f>
        <v>0</v>
      </c>
      <c r="H19" s="328">
        <f t="shared" ref="H19" si="66">H18/H$5</f>
        <v>0</v>
      </c>
      <c r="I19" s="328">
        <f t="shared" ref="I19" si="67">I18/I$5</f>
        <v>0</v>
      </c>
      <c r="J19" s="328">
        <f t="shared" ref="J19" si="68">J18/J$5</f>
        <v>0</v>
      </c>
      <c r="K19" s="328">
        <f t="shared" ref="K19" si="69">K18/K$5</f>
        <v>0</v>
      </c>
      <c r="L19" s="328">
        <f t="shared" ref="L19" si="70">L18/L$5</f>
        <v>0</v>
      </c>
      <c r="M19" s="328">
        <f t="shared" ref="M19" si="71">M18/M$5</f>
        <v>0</v>
      </c>
      <c r="N19" s="328">
        <f t="shared" ref="N19" si="72">N18/N$5</f>
        <v>0</v>
      </c>
      <c r="O19" s="328">
        <f t="shared" ref="O19" si="73">O18/O$5</f>
        <v>0</v>
      </c>
      <c r="P19" s="328">
        <f t="shared" ref="P19" si="74">P18/P$5</f>
        <v>0</v>
      </c>
      <c r="Q19" s="328" t="e">
        <f t="shared" ref="Q19" si="75">Q18/Q$5</f>
        <v>#DIV/0!</v>
      </c>
      <c r="R19" s="329" t="e">
        <f>R18/R$5</f>
        <v>#DIV/0!</v>
      </c>
    </row>
    <row r="20" spans="1:18" s="320" customFormat="1" x14ac:dyDescent="0.2">
      <c r="A20" s="362" t="s">
        <v>954</v>
      </c>
      <c r="B20" s="328"/>
      <c r="C20" s="328" t="e">
        <f t="shared" ref="C20:Q20" si="76">C18/B18-1</f>
        <v>#DIV/0!</v>
      </c>
      <c r="D20" s="328" t="e">
        <f t="shared" si="76"/>
        <v>#DIV/0!</v>
      </c>
      <c r="E20" s="328" t="e">
        <f t="shared" si="76"/>
        <v>#DIV/0!</v>
      </c>
      <c r="F20" s="328" t="e">
        <f t="shared" si="76"/>
        <v>#DIV/0!</v>
      </c>
      <c r="G20" s="328" t="e">
        <f t="shared" si="76"/>
        <v>#DIV/0!</v>
      </c>
      <c r="H20" s="328" t="e">
        <f t="shared" si="76"/>
        <v>#DIV/0!</v>
      </c>
      <c r="I20" s="328" t="e">
        <f t="shared" si="76"/>
        <v>#DIV/0!</v>
      </c>
      <c r="J20" s="328" t="e">
        <f t="shared" si="76"/>
        <v>#DIV/0!</v>
      </c>
      <c r="K20" s="328" t="e">
        <f t="shared" si="76"/>
        <v>#DIV/0!</v>
      </c>
      <c r="L20" s="328" t="e">
        <f t="shared" si="76"/>
        <v>#DIV/0!</v>
      </c>
      <c r="M20" s="328" t="e">
        <f t="shared" si="76"/>
        <v>#DIV/0!</v>
      </c>
      <c r="N20" s="328" t="e">
        <f t="shared" si="76"/>
        <v>#DIV/0!</v>
      </c>
      <c r="O20" s="328" t="e">
        <f t="shared" si="76"/>
        <v>#DIV/0!</v>
      </c>
      <c r="P20" s="328" t="e">
        <f t="shared" si="76"/>
        <v>#DIV/0!</v>
      </c>
      <c r="Q20" s="328" t="e">
        <f t="shared" si="76"/>
        <v>#DIV/0!</v>
      </c>
      <c r="R20" s="329" t="e">
        <f>R18/Q18-1</f>
        <v>#DIV/0!</v>
      </c>
    </row>
    <row r="21" spans="1:18" s="320" customFormat="1" x14ac:dyDescent="0.2">
      <c r="A21" s="323"/>
      <c r="B21" s="326"/>
      <c r="C21" s="326"/>
      <c r="D21" s="326"/>
      <c r="E21" s="326"/>
      <c r="F21" s="326"/>
      <c r="G21" s="326"/>
      <c r="H21" s="326"/>
      <c r="I21" s="326"/>
      <c r="J21" s="326"/>
      <c r="K21" s="326"/>
      <c r="L21" s="326"/>
      <c r="M21" s="326"/>
      <c r="N21" s="326"/>
      <c r="O21" s="326"/>
      <c r="P21" s="326"/>
      <c r="Q21" s="326"/>
      <c r="R21" s="327"/>
    </row>
    <row r="22" spans="1:18" x14ac:dyDescent="0.2">
      <c r="A22" s="366" t="s">
        <v>1729</v>
      </c>
      <c r="B22" s="367"/>
      <c r="C22" s="367"/>
      <c r="D22" s="367"/>
      <c r="E22" s="367"/>
      <c r="F22" s="367"/>
      <c r="G22" s="367"/>
      <c r="H22" s="367"/>
      <c r="I22" s="367"/>
      <c r="J22" s="367"/>
      <c r="K22" s="367"/>
      <c r="L22" s="367"/>
      <c r="M22" s="367"/>
      <c r="N22" s="367"/>
      <c r="O22" s="367"/>
      <c r="P22" s="367"/>
      <c r="Q22" s="367"/>
      <c r="R22" s="368"/>
    </row>
    <row r="23" spans="1:18" s="320" customFormat="1" x14ac:dyDescent="0.2">
      <c r="A23" s="340" t="s">
        <v>1949</v>
      </c>
      <c r="B23" s="324"/>
      <c r="C23" s="324"/>
      <c r="D23" s="324"/>
      <c r="E23" s="324"/>
      <c r="F23" s="324"/>
      <c r="G23" s="324"/>
      <c r="H23" s="324"/>
      <c r="I23" s="324"/>
      <c r="J23" s="324"/>
      <c r="K23" s="324"/>
      <c r="L23" s="324"/>
      <c r="M23" s="324"/>
      <c r="N23" s="324"/>
      <c r="O23" s="324"/>
      <c r="P23" s="324"/>
      <c r="Q23" s="324"/>
      <c r="R23" s="325"/>
    </row>
    <row r="24" spans="1:18" x14ac:dyDescent="0.2">
      <c r="A24" s="340" t="s">
        <v>954</v>
      </c>
      <c r="B24" s="324"/>
      <c r="C24" s="324"/>
      <c r="D24" s="324"/>
      <c r="E24" s="324"/>
      <c r="F24" s="324"/>
      <c r="G24" s="324"/>
      <c r="H24" s="324"/>
      <c r="I24" s="324"/>
      <c r="J24" s="324"/>
      <c r="K24" s="324"/>
      <c r="L24" s="324"/>
      <c r="M24" s="324"/>
      <c r="N24" s="324"/>
      <c r="O24" s="324"/>
      <c r="P24" s="324"/>
      <c r="Q24" s="324"/>
      <c r="R24" s="325"/>
    </row>
    <row r="25" spans="1:18" x14ac:dyDescent="0.2">
      <c r="A25" s="340" t="s">
        <v>1004</v>
      </c>
      <c r="B25" s="324"/>
      <c r="C25" s="324"/>
      <c r="D25" s="324"/>
      <c r="E25" s="324"/>
      <c r="F25" s="324"/>
      <c r="G25" s="324"/>
      <c r="H25" s="324"/>
      <c r="I25" s="324"/>
      <c r="J25" s="324"/>
      <c r="K25" s="324"/>
      <c r="L25" s="324"/>
      <c r="M25" s="324"/>
      <c r="N25" s="324"/>
      <c r="O25" s="324"/>
      <c r="P25" s="324"/>
      <c r="Q25" s="324"/>
      <c r="R25" s="325"/>
    </row>
    <row r="26" spans="1:18" x14ac:dyDescent="0.2">
      <c r="A26" s="323"/>
      <c r="B26" s="324"/>
      <c r="C26" s="324"/>
      <c r="D26" s="324"/>
      <c r="E26" s="324"/>
      <c r="F26" s="324"/>
      <c r="G26" s="324"/>
      <c r="H26" s="324"/>
      <c r="I26" s="324"/>
      <c r="J26" s="324"/>
      <c r="K26" s="324"/>
      <c r="L26" s="324"/>
      <c r="M26" s="324"/>
      <c r="N26" s="324"/>
      <c r="O26" s="324"/>
      <c r="P26" s="324"/>
      <c r="Q26" s="324"/>
      <c r="R26" s="325"/>
    </row>
    <row r="27" spans="1:18" x14ac:dyDescent="0.2">
      <c r="A27" s="366" t="s">
        <v>1950</v>
      </c>
      <c r="B27" s="367"/>
      <c r="C27" s="367"/>
      <c r="D27" s="367"/>
      <c r="E27" s="367"/>
      <c r="F27" s="367"/>
      <c r="G27" s="367"/>
      <c r="H27" s="367"/>
      <c r="I27" s="367"/>
      <c r="J27" s="367"/>
      <c r="K27" s="367"/>
      <c r="L27" s="367"/>
      <c r="M27" s="367"/>
      <c r="N27" s="367"/>
      <c r="O27" s="367"/>
      <c r="P27" s="367"/>
      <c r="Q27" s="367"/>
      <c r="R27" s="368"/>
    </row>
    <row r="28" spans="1:18" s="442" customFormat="1" x14ac:dyDescent="0.2">
      <c r="A28" s="340" t="s">
        <v>1949</v>
      </c>
      <c r="B28" s="324"/>
      <c r="C28" s="324"/>
      <c r="D28" s="324"/>
      <c r="E28" s="324"/>
      <c r="F28" s="324"/>
      <c r="G28" s="324"/>
      <c r="H28" s="324"/>
      <c r="I28" s="324"/>
      <c r="J28" s="324"/>
      <c r="K28" s="324"/>
      <c r="L28" s="324"/>
      <c r="M28" s="324"/>
      <c r="N28" s="324"/>
      <c r="O28" s="324"/>
      <c r="P28" s="324"/>
      <c r="Q28" s="324"/>
      <c r="R28" s="325"/>
    </row>
    <row r="29" spans="1:18" s="442" customFormat="1" x14ac:dyDescent="0.2">
      <c r="A29" s="340" t="s">
        <v>954</v>
      </c>
      <c r="B29" s="324"/>
      <c r="C29" s="324"/>
      <c r="D29" s="324"/>
      <c r="E29" s="324"/>
      <c r="F29" s="324"/>
      <c r="G29" s="324"/>
      <c r="H29" s="324"/>
      <c r="I29" s="324"/>
      <c r="J29" s="324"/>
      <c r="K29" s="324"/>
      <c r="L29" s="324"/>
      <c r="M29" s="324"/>
      <c r="N29" s="324"/>
      <c r="O29" s="324"/>
      <c r="P29" s="324"/>
      <c r="Q29" s="324"/>
      <c r="R29" s="325"/>
    </row>
    <row r="30" spans="1:18" x14ac:dyDescent="0.2">
      <c r="A30" s="323"/>
      <c r="B30" s="324"/>
      <c r="C30" s="324"/>
      <c r="D30" s="324"/>
      <c r="E30" s="324"/>
      <c r="F30" s="324"/>
      <c r="G30" s="324"/>
      <c r="H30" s="324"/>
      <c r="I30" s="324"/>
      <c r="J30" s="324"/>
      <c r="K30" s="324"/>
      <c r="L30" s="324"/>
      <c r="M30" s="324"/>
      <c r="N30" s="324"/>
      <c r="O30" s="324"/>
      <c r="P30" s="324"/>
      <c r="Q30" s="324"/>
      <c r="R30" s="325"/>
    </row>
    <row r="31" spans="1:18" x14ac:dyDescent="0.2">
      <c r="A31" s="363" t="s">
        <v>1951</v>
      </c>
      <c r="B31" s="367"/>
      <c r="C31" s="367"/>
      <c r="D31" s="367"/>
      <c r="E31" s="367"/>
      <c r="F31" s="367"/>
      <c r="G31" s="367"/>
      <c r="H31" s="367"/>
      <c r="I31" s="367"/>
      <c r="J31" s="367"/>
      <c r="K31" s="367"/>
      <c r="L31" s="367"/>
      <c r="M31" s="367"/>
      <c r="N31" s="367"/>
      <c r="O31" s="367"/>
      <c r="P31" s="367"/>
      <c r="Q31" s="367"/>
      <c r="R31" s="368"/>
    </row>
    <row r="32" spans="1:18" s="442" customFormat="1" x14ac:dyDescent="0.2">
      <c r="A32" s="340" t="s">
        <v>1949</v>
      </c>
      <c r="B32" s="324"/>
      <c r="C32" s="324"/>
      <c r="D32" s="324"/>
      <c r="E32" s="324"/>
      <c r="F32" s="324"/>
      <c r="G32" s="324"/>
      <c r="H32" s="324"/>
      <c r="I32" s="324"/>
      <c r="J32" s="324"/>
      <c r="K32" s="324"/>
      <c r="L32" s="324"/>
      <c r="M32" s="324"/>
      <c r="N32" s="324"/>
      <c r="O32" s="324"/>
      <c r="P32" s="324"/>
      <c r="Q32" s="324"/>
      <c r="R32" s="325"/>
    </row>
    <row r="33" spans="1:18" s="442" customFormat="1" x14ac:dyDescent="0.2">
      <c r="A33" s="340" t="s">
        <v>954</v>
      </c>
      <c r="B33" s="324"/>
      <c r="C33" s="324"/>
      <c r="D33" s="324"/>
      <c r="E33" s="324"/>
      <c r="F33" s="324"/>
      <c r="G33" s="324"/>
      <c r="H33" s="324"/>
      <c r="I33" s="324"/>
      <c r="J33" s="324"/>
      <c r="K33" s="324"/>
      <c r="L33" s="324"/>
      <c r="M33" s="324"/>
      <c r="N33" s="324"/>
      <c r="O33" s="324"/>
      <c r="P33" s="324"/>
      <c r="Q33" s="324"/>
      <c r="R33" s="325"/>
    </row>
    <row r="34" spans="1:18" ht="16" thickBot="1" x14ac:dyDescent="0.25">
      <c r="A34" s="334"/>
      <c r="B34" s="322"/>
      <c r="C34" s="322"/>
      <c r="D34" s="322"/>
      <c r="E34" s="322"/>
      <c r="F34" s="322"/>
      <c r="G34" s="322"/>
      <c r="H34" s="322"/>
      <c r="I34" s="322"/>
      <c r="J34" s="322"/>
      <c r="K34" s="322"/>
      <c r="L34" s="322"/>
      <c r="M34" s="322"/>
      <c r="N34" s="322"/>
      <c r="O34" s="322"/>
      <c r="P34" s="322"/>
      <c r="Q34" s="322"/>
      <c r="R34" s="342"/>
    </row>
    <row r="36" spans="1:18" s="442" customFormat="1" ht="16" thickBot="1" x14ac:dyDescent="0.25">
      <c r="A36" s="454" t="s">
        <v>2401</v>
      </c>
      <c r="B36" s="454"/>
      <c r="C36" s="454"/>
      <c r="D36" s="454"/>
      <c r="E36" s="454"/>
      <c r="F36" s="454"/>
      <c r="G36" s="454"/>
      <c r="H36" s="454"/>
      <c r="I36" s="454"/>
    </row>
    <row r="37" spans="1:18" x14ac:dyDescent="0.2">
      <c r="A37" s="357" t="s">
        <v>1719</v>
      </c>
      <c r="B37" s="358">
        <v>37316</v>
      </c>
      <c r="C37" s="358">
        <v>37681</v>
      </c>
      <c r="D37" s="358">
        <v>38047</v>
      </c>
      <c r="E37" s="358">
        <v>38412</v>
      </c>
      <c r="F37" s="358">
        <v>38777</v>
      </c>
      <c r="G37" s="358">
        <v>39142</v>
      </c>
      <c r="H37" s="358">
        <v>39508</v>
      </c>
      <c r="I37" s="358">
        <v>39873</v>
      </c>
      <c r="J37" s="358">
        <v>40238</v>
      </c>
      <c r="K37" s="358">
        <v>40603</v>
      </c>
      <c r="L37" s="358">
        <v>40969</v>
      </c>
      <c r="M37" s="358">
        <v>41334</v>
      </c>
      <c r="N37" s="358">
        <v>41699</v>
      </c>
      <c r="O37" s="358">
        <v>42064</v>
      </c>
      <c r="P37" s="358">
        <v>42430</v>
      </c>
      <c r="Q37" s="358">
        <v>42795</v>
      </c>
      <c r="R37" s="359">
        <v>43160</v>
      </c>
    </row>
    <row r="38" spans="1:18" x14ac:dyDescent="0.2">
      <c r="A38" s="323" t="s">
        <v>1720</v>
      </c>
      <c r="B38" s="360"/>
      <c r="C38" s="360"/>
      <c r="D38" s="360"/>
      <c r="E38" s="360"/>
      <c r="F38" s="360"/>
      <c r="G38" s="360"/>
      <c r="H38" s="360"/>
      <c r="I38" s="360"/>
      <c r="J38" s="360"/>
      <c r="K38" s="360"/>
      <c r="L38" s="360"/>
      <c r="M38" s="360"/>
      <c r="N38" s="360"/>
      <c r="O38" s="360"/>
      <c r="P38" s="360"/>
      <c r="Q38" s="360"/>
      <c r="R38" s="361"/>
    </row>
    <row r="39" spans="1:18" x14ac:dyDescent="0.2">
      <c r="A39" s="402" t="s">
        <v>1721</v>
      </c>
      <c r="B39" s="23">
        <v>747.72</v>
      </c>
      <c r="C39" s="23">
        <v>858.74</v>
      </c>
      <c r="D39" s="23">
        <v>892.89</v>
      </c>
      <c r="E39" s="23">
        <v>1044.3500000000001</v>
      </c>
      <c r="F39" s="23">
        <v>1353.01</v>
      </c>
      <c r="G39" s="23">
        <v>1722.1299999999999</v>
      </c>
      <c r="H39" s="23">
        <v>2427.35</v>
      </c>
      <c r="I39" s="23">
        <v>2833.65</v>
      </c>
      <c r="J39" s="23">
        <v>1891.1599999999999</v>
      </c>
      <c r="K39" s="23">
        <v>1985.78</v>
      </c>
      <c r="L39" s="23">
        <v>2463.1</v>
      </c>
      <c r="M39" s="23">
        <v>2329.75</v>
      </c>
      <c r="N39" s="23">
        <v>2823.77</v>
      </c>
      <c r="O39" s="23">
        <v>7882.47</v>
      </c>
      <c r="P39" s="23">
        <v>7262.4599999999991</v>
      </c>
      <c r="Q39" s="326"/>
      <c r="R39" s="327"/>
    </row>
    <row r="40" spans="1:18" x14ac:dyDescent="0.2">
      <c r="A40" s="402" t="s">
        <v>1722</v>
      </c>
      <c r="B40" s="23">
        <v>608.12</v>
      </c>
      <c r="C40" s="23">
        <v>711.79</v>
      </c>
      <c r="D40" s="23">
        <v>675.24</v>
      </c>
      <c r="E40" s="23">
        <v>756.94</v>
      </c>
      <c r="F40" s="23">
        <v>972.15</v>
      </c>
      <c r="G40" s="23">
        <v>1223.8399999999999</v>
      </c>
      <c r="H40" s="23">
        <v>1566.01</v>
      </c>
      <c r="I40" s="23">
        <v>2000.41</v>
      </c>
      <c r="J40" s="23">
        <v>973.16</v>
      </c>
      <c r="K40" s="23">
        <v>1017.18</v>
      </c>
      <c r="L40" s="23">
        <v>989.85</v>
      </c>
      <c r="M40" s="23">
        <v>331.89</v>
      </c>
      <c r="N40" s="23">
        <v>474.27</v>
      </c>
      <c r="O40" s="23">
        <v>3051.55</v>
      </c>
      <c r="P40" s="23">
        <v>3101.89</v>
      </c>
      <c r="Q40" s="326"/>
      <c r="R40" s="327"/>
    </row>
    <row r="41" spans="1:18" x14ac:dyDescent="0.2">
      <c r="A41" s="402" t="s">
        <v>1723</v>
      </c>
      <c r="B41" s="23">
        <v>139.6</v>
      </c>
      <c r="C41" s="23">
        <v>146.94999999999999</v>
      </c>
      <c r="D41" s="23">
        <v>217.65</v>
      </c>
      <c r="E41" s="23">
        <v>287.41000000000003</v>
      </c>
      <c r="F41" s="23">
        <v>380.86</v>
      </c>
      <c r="G41" s="23">
        <v>498.29</v>
      </c>
      <c r="H41" s="23">
        <v>861.34</v>
      </c>
      <c r="I41" s="23">
        <v>833.24</v>
      </c>
      <c r="J41" s="23">
        <v>918</v>
      </c>
      <c r="K41" s="23">
        <v>968.6</v>
      </c>
      <c r="L41" s="23">
        <v>1473.25</v>
      </c>
      <c r="M41" s="23">
        <v>1997.86</v>
      </c>
      <c r="N41" s="23">
        <v>2349.5</v>
      </c>
      <c r="O41" s="23">
        <v>4830.92</v>
      </c>
      <c r="P41" s="23">
        <v>4160.57</v>
      </c>
      <c r="Q41" s="326"/>
      <c r="R41" s="327"/>
    </row>
    <row r="42" spans="1:18" x14ac:dyDescent="0.2">
      <c r="A42" s="323"/>
      <c r="B42" s="326"/>
      <c r="C42" s="326"/>
      <c r="D42" s="326"/>
      <c r="E42" s="326"/>
      <c r="F42" s="326"/>
      <c r="G42" s="326"/>
      <c r="H42" s="326"/>
      <c r="I42" s="326"/>
      <c r="J42" s="326"/>
      <c r="K42" s="326"/>
      <c r="L42" s="326"/>
      <c r="M42" s="326"/>
      <c r="N42" s="326"/>
      <c r="O42" s="326"/>
      <c r="P42" s="326"/>
      <c r="Q42" s="326"/>
      <c r="R42" s="327"/>
    </row>
    <row r="43" spans="1:18" x14ac:dyDescent="0.2">
      <c r="A43" s="323"/>
      <c r="B43" s="326"/>
      <c r="C43" s="326"/>
      <c r="D43" s="326"/>
      <c r="E43" s="326"/>
      <c r="F43" s="326"/>
      <c r="G43" s="326"/>
      <c r="H43" s="326"/>
      <c r="I43" s="326"/>
      <c r="J43" s="326"/>
      <c r="K43" s="326"/>
      <c r="L43" s="326"/>
      <c r="M43" s="326"/>
      <c r="N43" s="326"/>
      <c r="O43" s="326"/>
      <c r="P43" s="326"/>
      <c r="Q43" s="326"/>
      <c r="R43" s="327"/>
    </row>
    <row r="44" spans="1:18" x14ac:dyDescent="0.2">
      <c r="A44" s="323"/>
      <c r="B44" s="326"/>
      <c r="C44" s="326"/>
      <c r="D44" s="326"/>
      <c r="E44" s="326"/>
      <c r="F44" s="326"/>
      <c r="G44" s="326"/>
      <c r="H44" s="326"/>
      <c r="I44" s="326"/>
      <c r="J44" s="326"/>
      <c r="K44" s="326"/>
      <c r="L44" s="326"/>
      <c r="M44" s="326"/>
      <c r="N44" s="326"/>
      <c r="O44" s="326"/>
      <c r="P44" s="326"/>
      <c r="Q44" s="326"/>
      <c r="R44" s="327"/>
    </row>
    <row r="45" spans="1:18" x14ac:dyDescent="0.2">
      <c r="A45" s="323" t="s">
        <v>1724</v>
      </c>
      <c r="B45" s="326"/>
      <c r="C45" s="326"/>
      <c r="D45" s="326"/>
      <c r="E45" s="326"/>
      <c r="F45" s="326"/>
      <c r="G45" s="326"/>
      <c r="H45" s="326"/>
      <c r="I45" s="326"/>
      <c r="J45" s="326"/>
      <c r="K45" s="326"/>
      <c r="L45" s="326"/>
      <c r="M45" s="326"/>
      <c r="N45" s="326"/>
      <c r="O45" s="326"/>
      <c r="P45" s="326"/>
      <c r="Q45" s="326"/>
      <c r="R45" s="327"/>
    </row>
    <row r="46" spans="1:18" x14ac:dyDescent="0.2">
      <c r="A46" s="402" t="s">
        <v>1725</v>
      </c>
      <c r="B46" s="23">
        <v>747.72</v>
      </c>
      <c r="C46" s="23">
        <v>858.74</v>
      </c>
      <c r="D46" s="23">
        <v>892.89</v>
      </c>
      <c r="E46" s="23"/>
      <c r="F46" s="23"/>
      <c r="G46" s="23"/>
      <c r="H46" s="23">
        <v>2427.35</v>
      </c>
      <c r="I46" s="23">
        <v>2833.65</v>
      </c>
      <c r="J46" s="23">
        <v>1891.1599999999999</v>
      </c>
      <c r="K46" s="23">
        <v>1985.78</v>
      </c>
      <c r="L46" s="23">
        <v>2463.1</v>
      </c>
      <c r="M46" s="23">
        <v>2329.75</v>
      </c>
      <c r="N46" s="23">
        <v>2823.77</v>
      </c>
      <c r="O46" s="23">
        <v>7882.47</v>
      </c>
      <c r="P46" s="23">
        <v>7262.4599999999991</v>
      </c>
      <c r="Q46" s="326"/>
      <c r="R46" s="327"/>
    </row>
    <row r="47" spans="1:18" x14ac:dyDescent="0.2">
      <c r="A47" s="402" t="s">
        <v>1722</v>
      </c>
      <c r="B47" s="23">
        <v>608.12</v>
      </c>
      <c r="C47" s="23">
        <v>711.79</v>
      </c>
      <c r="D47" s="23">
        <v>675.24</v>
      </c>
      <c r="E47" s="23"/>
      <c r="F47" s="23"/>
      <c r="G47" s="23"/>
      <c r="H47" s="23">
        <v>1566.01</v>
      </c>
      <c r="I47" s="23">
        <v>2000.41</v>
      </c>
      <c r="J47" s="23">
        <v>973.16</v>
      </c>
      <c r="K47" s="23">
        <v>1017.18</v>
      </c>
      <c r="L47" s="23">
        <v>989.85</v>
      </c>
      <c r="M47" s="23">
        <v>331.89</v>
      </c>
      <c r="N47" s="23">
        <v>474.27</v>
      </c>
      <c r="O47" s="23">
        <v>3051.55</v>
      </c>
      <c r="P47" s="23">
        <v>3101.89</v>
      </c>
      <c r="Q47" s="326"/>
      <c r="R47" s="327"/>
    </row>
    <row r="48" spans="1:18" x14ac:dyDescent="0.2">
      <c r="A48" s="402" t="s">
        <v>1723</v>
      </c>
      <c r="B48" s="23">
        <v>139.6</v>
      </c>
      <c r="C48" s="23">
        <v>146.94999999999999</v>
      </c>
      <c r="D48" s="23">
        <v>217.65</v>
      </c>
      <c r="E48" s="23"/>
      <c r="F48" s="23"/>
      <c r="G48" s="23"/>
      <c r="H48" s="23">
        <v>861.34</v>
      </c>
      <c r="I48" s="23">
        <v>833.24</v>
      </c>
      <c r="J48" s="23">
        <v>918</v>
      </c>
      <c r="K48" s="23">
        <v>968.6</v>
      </c>
      <c r="L48" s="23">
        <v>1473.25</v>
      </c>
      <c r="M48" s="23">
        <v>1997.86</v>
      </c>
      <c r="N48" s="23">
        <v>2349.5</v>
      </c>
      <c r="O48" s="23">
        <v>4830.92</v>
      </c>
      <c r="P48" s="23">
        <v>4160.57</v>
      </c>
      <c r="Q48" s="326"/>
      <c r="R48" s="327"/>
    </row>
    <row r="49" spans="1:18" x14ac:dyDescent="0.2">
      <c r="A49" s="323"/>
      <c r="B49" s="326"/>
      <c r="C49" s="326"/>
      <c r="D49" s="326"/>
      <c r="E49" s="326"/>
      <c r="F49" s="326"/>
      <c r="G49" s="326"/>
      <c r="H49" s="326"/>
      <c r="I49" s="326"/>
      <c r="J49" s="326"/>
      <c r="K49" s="326"/>
      <c r="L49" s="326"/>
      <c r="M49" s="326"/>
      <c r="N49" s="326"/>
      <c r="O49" s="326"/>
      <c r="P49" s="326"/>
      <c r="Q49" s="326"/>
      <c r="R49" s="327"/>
    </row>
    <row r="50" spans="1:18" x14ac:dyDescent="0.2">
      <c r="A50" s="323"/>
      <c r="B50" s="326"/>
      <c r="C50" s="326"/>
      <c r="D50" s="326"/>
      <c r="E50" s="326"/>
      <c r="F50" s="326"/>
      <c r="G50" s="326"/>
      <c r="H50" s="326"/>
      <c r="I50" s="326"/>
      <c r="J50" s="326"/>
      <c r="K50" s="326"/>
      <c r="L50" s="326"/>
      <c r="M50" s="326"/>
      <c r="N50" s="326"/>
      <c r="O50" s="326"/>
      <c r="P50" s="326"/>
      <c r="Q50" s="326"/>
      <c r="R50" s="327"/>
    </row>
    <row r="51" spans="1:18" x14ac:dyDescent="0.2">
      <c r="A51" s="323"/>
      <c r="B51" s="326"/>
      <c r="C51" s="326"/>
      <c r="D51" s="326"/>
      <c r="E51" s="326"/>
      <c r="F51" s="326"/>
      <c r="G51" s="326"/>
      <c r="H51" s="326"/>
      <c r="I51" s="326"/>
      <c r="J51" s="326"/>
      <c r="K51" s="326"/>
      <c r="L51" s="326"/>
      <c r="M51" s="326"/>
      <c r="N51" s="326"/>
      <c r="O51" s="326"/>
      <c r="P51" s="326"/>
      <c r="Q51" s="326"/>
      <c r="R51" s="327"/>
    </row>
    <row r="52" spans="1:18" x14ac:dyDescent="0.2">
      <c r="A52" s="323" t="s">
        <v>1726</v>
      </c>
      <c r="B52" s="326"/>
      <c r="C52" s="326"/>
      <c r="D52" s="326"/>
      <c r="E52" s="326"/>
      <c r="F52" s="326"/>
      <c r="G52" s="326"/>
      <c r="H52" s="326"/>
      <c r="I52" s="326"/>
      <c r="J52" s="326"/>
      <c r="K52" s="326"/>
      <c r="L52" s="326"/>
      <c r="M52" s="326"/>
      <c r="N52" s="326"/>
      <c r="O52" s="326"/>
      <c r="P52" s="326"/>
      <c r="Q52" s="326"/>
      <c r="R52" s="327"/>
    </row>
    <row r="53" spans="1:18" x14ac:dyDescent="0.2">
      <c r="A53" s="402" t="s">
        <v>1727</v>
      </c>
      <c r="B53" s="23">
        <v>747.72</v>
      </c>
      <c r="C53" s="23">
        <v>858.74</v>
      </c>
      <c r="D53" s="23">
        <v>892.89</v>
      </c>
      <c r="E53" s="23"/>
      <c r="F53" s="23"/>
      <c r="G53" s="23"/>
      <c r="H53" s="23">
        <v>2427.35</v>
      </c>
      <c r="I53" s="23">
        <v>2833.65</v>
      </c>
      <c r="J53" s="23">
        <v>1891.1599999999999</v>
      </c>
      <c r="K53" s="23">
        <v>1985.78</v>
      </c>
      <c r="L53" s="23">
        <v>2463.1</v>
      </c>
      <c r="M53" s="23">
        <v>2329.75</v>
      </c>
      <c r="N53" s="23">
        <v>2823.77</v>
      </c>
      <c r="O53" s="23">
        <v>7882.47</v>
      </c>
      <c r="P53" s="23">
        <v>7262.4599999999991</v>
      </c>
      <c r="Q53" s="326"/>
      <c r="R53" s="327"/>
    </row>
    <row r="54" spans="1:18" x14ac:dyDescent="0.2">
      <c r="A54" s="323" t="s">
        <v>1728</v>
      </c>
      <c r="B54" s="360"/>
      <c r="C54" s="360"/>
      <c r="D54" s="360"/>
      <c r="E54" s="360"/>
      <c r="F54" s="360"/>
      <c r="G54" s="360"/>
      <c r="H54" s="360"/>
      <c r="I54" s="360"/>
      <c r="J54" s="360"/>
      <c r="K54" s="360"/>
      <c r="L54" s="360"/>
      <c r="M54" s="360"/>
      <c r="N54" s="360"/>
      <c r="O54" s="360"/>
      <c r="P54" s="360"/>
      <c r="Q54" s="360"/>
      <c r="R54" s="361"/>
    </row>
    <row r="55" spans="1:18" x14ac:dyDescent="0.2">
      <c r="A55" s="323" t="s">
        <v>1729</v>
      </c>
      <c r="B55" s="360"/>
      <c r="C55" s="360"/>
      <c r="D55" s="360"/>
      <c r="E55" s="360"/>
      <c r="F55" s="360"/>
      <c r="G55" s="360"/>
      <c r="H55" s="360"/>
      <c r="I55" s="360"/>
      <c r="J55" s="360"/>
      <c r="K55" s="360"/>
      <c r="L55" s="360"/>
      <c r="M55" s="360"/>
      <c r="N55" s="360"/>
      <c r="O55" s="360"/>
      <c r="P55" s="360"/>
      <c r="Q55" s="360"/>
      <c r="R55" s="361"/>
    </row>
    <row r="56" spans="1:18" x14ac:dyDescent="0.2">
      <c r="A56" s="323" t="s">
        <v>1730</v>
      </c>
      <c r="B56" s="360"/>
      <c r="C56" s="360"/>
      <c r="D56" s="360"/>
      <c r="E56" s="360"/>
      <c r="F56" s="360"/>
      <c r="G56" s="360"/>
      <c r="H56" s="360"/>
      <c r="I56" s="360"/>
      <c r="J56" s="360"/>
      <c r="K56" s="360"/>
      <c r="L56" s="360"/>
      <c r="M56" s="360"/>
      <c r="N56" s="360"/>
      <c r="O56" s="360"/>
      <c r="P56" s="360"/>
      <c r="Q56" s="360"/>
      <c r="R56" s="361"/>
    </row>
    <row r="57" spans="1:18" x14ac:dyDescent="0.2">
      <c r="A57" s="323" t="s">
        <v>1731</v>
      </c>
      <c r="B57" s="360"/>
      <c r="C57" s="360"/>
      <c r="D57" s="360"/>
      <c r="E57" s="360"/>
      <c r="F57" s="360"/>
      <c r="G57" s="360"/>
      <c r="H57" s="360"/>
      <c r="I57" s="360"/>
      <c r="J57" s="360"/>
      <c r="K57" s="360"/>
      <c r="L57" s="360"/>
      <c r="M57" s="360"/>
      <c r="N57" s="360"/>
      <c r="O57" s="360"/>
      <c r="P57" s="360"/>
      <c r="Q57" s="360"/>
      <c r="R57" s="361"/>
    </row>
    <row r="58" spans="1:18" x14ac:dyDescent="0.2">
      <c r="A58" s="323" t="s">
        <v>1732</v>
      </c>
      <c r="B58" s="360"/>
      <c r="C58" s="360"/>
      <c r="D58" s="360"/>
      <c r="E58" s="360"/>
      <c r="F58" s="360"/>
      <c r="G58" s="360"/>
      <c r="H58" s="360"/>
      <c r="I58" s="360"/>
      <c r="J58" s="360"/>
      <c r="K58" s="360"/>
      <c r="L58" s="360"/>
      <c r="M58" s="360"/>
      <c r="N58" s="360"/>
      <c r="O58" s="360"/>
      <c r="P58" s="360"/>
      <c r="Q58" s="360"/>
      <c r="R58" s="361"/>
    </row>
    <row r="59" spans="1:18" x14ac:dyDescent="0.2">
      <c r="A59" s="323" t="s">
        <v>1733</v>
      </c>
      <c r="B59" s="360"/>
      <c r="C59" s="360"/>
      <c r="D59" s="360"/>
      <c r="E59" s="360"/>
      <c r="F59" s="360"/>
      <c r="G59" s="360"/>
      <c r="H59" s="360"/>
      <c r="I59" s="360"/>
      <c r="J59" s="360"/>
      <c r="K59" s="360"/>
      <c r="L59" s="360"/>
      <c r="M59" s="360"/>
      <c r="N59" s="360"/>
      <c r="O59" s="360"/>
      <c r="P59" s="360"/>
      <c r="Q59" s="360"/>
      <c r="R59" s="361"/>
    </row>
    <row r="60" spans="1:18" x14ac:dyDescent="0.2">
      <c r="A60" s="323" t="s">
        <v>1734</v>
      </c>
      <c r="B60" s="360"/>
      <c r="C60" s="360"/>
      <c r="D60" s="360"/>
      <c r="E60" s="360"/>
      <c r="F60" s="360"/>
      <c r="G60" s="360"/>
      <c r="H60" s="360"/>
      <c r="I60" s="360"/>
      <c r="J60" s="360"/>
      <c r="K60" s="360"/>
      <c r="L60" s="360"/>
      <c r="M60" s="360"/>
      <c r="N60" s="360"/>
      <c r="O60" s="360"/>
      <c r="P60" s="360"/>
      <c r="Q60" s="360"/>
      <c r="R60" s="361"/>
    </row>
    <row r="61" spans="1:18" x14ac:dyDescent="0.2">
      <c r="A61" s="323" t="s">
        <v>1735</v>
      </c>
      <c r="B61" s="360"/>
      <c r="C61" s="360"/>
      <c r="D61" s="360"/>
      <c r="E61" s="360"/>
      <c r="F61" s="360"/>
      <c r="G61" s="360"/>
      <c r="H61" s="360"/>
      <c r="I61" s="360"/>
      <c r="J61" s="360"/>
      <c r="K61" s="360"/>
      <c r="L61" s="360"/>
      <c r="M61" s="360"/>
      <c r="N61" s="360"/>
      <c r="O61" s="360"/>
      <c r="P61" s="360"/>
      <c r="Q61" s="360"/>
      <c r="R61" s="361"/>
    </row>
    <row r="62" spans="1:18" ht="16" thickBot="1" x14ac:dyDescent="0.25">
      <c r="A62" s="334"/>
      <c r="B62" s="322"/>
      <c r="C62" s="322"/>
      <c r="D62" s="322"/>
      <c r="E62" s="322"/>
      <c r="F62" s="322"/>
      <c r="G62" s="322"/>
      <c r="H62" s="322"/>
      <c r="I62" s="322"/>
      <c r="J62" s="322"/>
      <c r="K62" s="322"/>
      <c r="L62" s="322"/>
      <c r="M62" s="322"/>
      <c r="N62" s="322"/>
      <c r="O62" s="322"/>
      <c r="P62" s="322"/>
      <c r="Q62" s="322"/>
      <c r="R62" s="342"/>
    </row>
  </sheetData>
  <mergeCells count="1">
    <mergeCell ref="A36:I3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2B572-A7FB-804D-86D6-D1C3E8F4C4B0}">
  <dimension ref="A1:V168"/>
  <sheetViews>
    <sheetView workbookViewId="0">
      <pane xSplit="1" ySplit="3" topLeftCell="B4" activePane="bottomRight" state="frozen"/>
      <selection pane="topRight" activeCell="B1" sqref="B1"/>
      <selection pane="bottomLeft" activeCell="A4" sqref="A4"/>
      <selection pane="bottomRight"/>
    </sheetView>
  </sheetViews>
  <sheetFormatPr baseColWidth="10" defaultColWidth="8.83203125" defaultRowHeight="19" outlineLevelRow="1" x14ac:dyDescent="0.25"/>
  <cols>
    <col min="1" max="1" width="46" style="91" bestFit="1" customWidth="1"/>
    <col min="2" max="18" width="9.83203125" style="91" customWidth="1"/>
    <col min="19" max="16384" width="8.83203125" style="133"/>
  </cols>
  <sheetData>
    <row r="1" spans="1:22" ht="24" x14ac:dyDescent="0.3">
      <c r="A1" s="120" t="s">
        <v>957</v>
      </c>
      <c r="B1" s="436">
        <v>37316</v>
      </c>
      <c r="C1" s="437">
        <v>37681</v>
      </c>
      <c r="D1" s="437">
        <v>38047</v>
      </c>
      <c r="E1" s="437">
        <v>38412</v>
      </c>
      <c r="F1" s="437">
        <v>38777</v>
      </c>
      <c r="G1" s="437">
        <v>39142</v>
      </c>
      <c r="H1" s="437">
        <v>39508</v>
      </c>
      <c r="I1" s="437">
        <v>39873</v>
      </c>
      <c r="J1" s="437">
        <v>40238</v>
      </c>
      <c r="K1" s="437">
        <v>40603</v>
      </c>
      <c r="L1" s="437">
        <v>40969</v>
      </c>
      <c r="M1" s="437">
        <v>41334</v>
      </c>
      <c r="N1" s="437">
        <v>41699</v>
      </c>
      <c r="O1" s="437">
        <v>42064</v>
      </c>
      <c r="P1" s="437">
        <v>42430</v>
      </c>
      <c r="Q1" s="437">
        <v>42795</v>
      </c>
      <c r="R1" s="437">
        <v>43160</v>
      </c>
    </row>
    <row r="2" spans="1:22" ht="20" thickBot="1" x14ac:dyDescent="0.3"/>
    <row r="3" spans="1:22" x14ac:dyDescent="0.25">
      <c r="A3" s="95" t="s">
        <v>959</v>
      </c>
      <c r="B3" s="157">
        <v>37316</v>
      </c>
      <c r="C3" s="158">
        <v>37681</v>
      </c>
      <c r="D3" s="158">
        <v>38047</v>
      </c>
      <c r="E3" s="158">
        <v>38412</v>
      </c>
      <c r="F3" s="158">
        <v>38777</v>
      </c>
      <c r="G3" s="158">
        <v>39142</v>
      </c>
      <c r="H3" s="158">
        <v>39508</v>
      </c>
      <c r="I3" s="158">
        <v>39873</v>
      </c>
      <c r="J3" s="158">
        <v>40238</v>
      </c>
      <c r="K3" s="158">
        <v>40603</v>
      </c>
      <c r="L3" s="158">
        <v>40969</v>
      </c>
      <c r="M3" s="158">
        <v>41334</v>
      </c>
      <c r="N3" s="158">
        <v>41699</v>
      </c>
      <c r="O3" s="158">
        <v>42064</v>
      </c>
      <c r="P3" s="158">
        <v>42430</v>
      </c>
      <c r="Q3" s="158">
        <v>42795</v>
      </c>
      <c r="R3" s="159">
        <v>43160</v>
      </c>
      <c r="T3" s="220" t="s">
        <v>1005</v>
      </c>
      <c r="U3" s="220" t="s">
        <v>1006</v>
      </c>
      <c r="V3" s="220" t="s">
        <v>1007</v>
      </c>
    </row>
    <row r="4" spans="1:22" outlineLevel="1" x14ac:dyDescent="0.25">
      <c r="A4" s="98"/>
      <c r="B4" s="99"/>
      <c r="C4" s="99"/>
      <c r="D4" s="99"/>
      <c r="E4" s="99"/>
      <c r="F4" s="99"/>
      <c r="G4" s="99"/>
      <c r="H4" s="99"/>
      <c r="I4" s="99"/>
      <c r="J4" s="99"/>
      <c r="K4" s="99"/>
      <c r="L4" s="99"/>
      <c r="M4" s="99"/>
      <c r="N4" s="99"/>
      <c r="O4" s="99"/>
      <c r="P4" s="99"/>
      <c r="Q4" s="99"/>
      <c r="R4" s="100"/>
    </row>
    <row r="5" spans="1:22" s="137" customFormat="1" outlineLevel="1" x14ac:dyDescent="0.25">
      <c r="A5" s="141" t="s">
        <v>1</v>
      </c>
      <c r="B5" s="142"/>
      <c r="C5" s="142"/>
      <c r="D5" s="142"/>
      <c r="E5" s="142"/>
      <c r="F5" s="142"/>
      <c r="G5" s="142"/>
      <c r="H5" s="142"/>
      <c r="I5" s="142"/>
      <c r="J5" s="142"/>
      <c r="K5" s="142"/>
      <c r="L5" s="142"/>
      <c r="M5" s="142"/>
      <c r="N5" s="142"/>
      <c r="O5" s="142"/>
      <c r="P5" s="142"/>
      <c r="Q5" s="142"/>
      <c r="R5" s="143"/>
    </row>
    <row r="6" spans="1:22" outlineLevel="1" x14ac:dyDescent="0.25">
      <c r="A6" s="144"/>
      <c r="B6" s="145"/>
      <c r="C6" s="145"/>
      <c r="D6" s="145"/>
      <c r="E6" s="145"/>
      <c r="F6" s="145"/>
      <c r="G6" s="145"/>
      <c r="H6" s="145"/>
      <c r="I6" s="145"/>
      <c r="J6" s="145"/>
      <c r="K6" s="145"/>
      <c r="L6" s="145"/>
      <c r="M6" s="145"/>
      <c r="N6" s="145"/>
      <c r="O6" s="145"/>
      <c r="P6" s="145"/>
      <c r="Q6" s="145"/>
      <c r="R6" s="146"/>
    </row>
    <row r="7" spans="1:22" s="136" customFormat="1" outlineLevel="1" x14ac:dyDescent="0.25">
      <c r="A7" s="147" t="s">
        <v>811</v>
      </c>
      <c r="B7" s="148">
        <f>B8+B9+B10+B11+B12</f>
        <v>535.64</v>
      </c>
      <c r="C7" s="148">
        <f t="shared" ref="C7:R7" si="0">C8+C9+C10+C11+C12</f>
        <v>696.22</v>
      </c>
      <c r="D7" s="148">
        <f t="shared" si="0"/>
        <v>859.57</v>
      </c>
      <c r="E7" s="148">
        <f t="shared" si="0"/>
        <v>1105.45</v>
      </c>
      <c r="F7" s="148">
        <f t="shared" si="0"/>
        <v>1464.94</v>
      </c>
      <c r="G7" s="148">
        <f t="shared" si="0"/>
        <v>2449.4899999999998</v>
      </c>
      <c r="H7" s="148">
        <f t="shared" si="0"/>
        <v>4207.6200000000008</v>
      </c>
      <c r="I7" s="148">
        <f t="shared" si="0"/>
        <v>5151.42</v>
      </c>
      <c r="J7" s="148">
        <f t="shared" si="0"/>
        <v>5717.9800000000005</v>
      </c>
      <c r="K7" s="148">
        <f t="shared" si="0"/>
        <v>6680.5300000000007</v>
      </c>
      <c r="L7" s="148">
        <f t="shared" si="0"/>
        <v>7878.1200000000008</v>
      </c>
      <c r="M7" s="148">
        <f t="shared" si="0"/>
        <v>7788.88</v>
      </c>
      <c r="N7" s="148">
        <f t="shared" si="0"/>
        <v>7407.88</v>
      </c>
      <c r="O7" s="148">
        <f t="shared" si="0"/>
        <v>22786.27</v>
      </c>
      <c r="P7" s="148">
        <f t="shared" si="0"/>
        <v>21890.7</v>
      </c>
      <c r="Q7" s="148">
        <f t="shared" si="0"/>
        <v>21012.47</v>
      </c>
      <c r="R7" s="149">
        <f t="shared" si="0"/>
        <v>19770.099999999999</v>
      </c>
      <c r="T7" s="166">
        <f>(R7/H7)^(1/10)-1</f>
        <v>0.16733964584640804</v>
      </c>
      <c r="U7" s="166">
        <f>(R7/M7)^(1/10)-1</f>
        <v>9.7623471325730682E-2</v>
      </c>
      <c r="V7" s="166">
        <f>(R7/O7)^(1/10)-1</f>
        <v>-1.409841982156268E-2</v>
      </c>
    </row>
    <row r="8" spans="1:22" outlineLevel="1" x14ac:dyDescent="0.25">
      <c r="A8" s="152" t="s">
        <v>2</v>
      </c>
      <c r="B8" s="101">
        <f>'Ace-SBS'!B11</f>
        <v>46.77</v>
      </c>
      <c r="C8" s="101">
        <f>'Ace-SBS'!C11</f>
        <v>46.52</v>
      </c>
      <c r="D8" s="101">
        <f>'Ace-SBS'!D11</f>
        <v>46.38</v>
      </c>
      <c r="E8" s="101">
        <f>'Ace-SBS'!E11</f>
        <v>92.76</v>
      </c>
      <c r="F8" s="101">
        <f>'Ace-SBS'!F11</f>
        <v>92.87</v>
      </c>
      <c r="G8" s="101">
        <f>'Ace-SBS'!G11</f>
        <v>96.7</v>
      </c>
      <c r="H8" s="101">
        <f>'Ace-SBS'!H11</f>
        <v>103.55999999999999</v>
      </c>
      <c r="I8" s="101">
        <f>'Ace-SBS'!I11</f>
        <v>103.55999999999999</v>
      </c>
      <c r="J8" s="101">
        <f>'Ace-SBS'!J11</f>
        <v>103.55999999999999</v>
      </c>
      <c r="K8" s="101">
        <f>'Ace-SBS'!K11</f>
        <v>103.55999999999999</v>
      </c>
      <c r="L8" s="101">
        <f>'Ace-SBS'!L11</f>
        <v>103.55999999999999</v>
      </c>
      <c r="M8" s="101">
        <f>'Ace-SBS'!M11</f>
        <v>103.55999999999999</v>
      </c>
      <c r="N8" s="101">
        <f>'Ace-SBS'!N11</f>
        <v>207.11999999999998</v>
      </c>
      <c r="O8" s="101">
        <f>'Ace-SBS'!O11</f>
        <v>207.11999999999998</v>
      </c>
      <c r="P8" s="101">
        <f>'Ace-SBS'!P11</f>
        <v>240.66</v>
      </c>
      <c r="Q8" s="101">
        <f>'Ace-SBS'!Q11</f>
        <v>239.93</v>
      </c>
      <c r="R8" s="102">
        <f>'Ace-SBS'!R11</f>
        <v>239.93</v>
      </c>
      <c r="T8" s="166">
        <f>(R8/H8)^(1/10)-1</f>
        <v>8.765021798827588E-2</v>
      </c>
      <c r="U8" s="166">
        <f>(R8/M8)^(1/10)-1</f>
        <v>8.765021798827588E-2</v>
      </c>
      <c r="V8" s="166">
        <f>(R8/O8)^(1/10)-1</f>
        <v>1.4813536635261748E-2</v>
      </c>
    </row>
    <row r="9" spans="1:22" outlineLevel="1" x14ac:dyDescent="0.25">
      <c r="A9" s="160" t="s">
        <v>963</v>
      </c>
      <c r="B9" s="101">
        <f>'Ace-SBS'!B34</f>
        <v>488.85</v>
      </c>
      <c r="C9" s="101">
        <f>'Ace-SBS'!C34</f>
        <v>634</v>
      </c>
      <c r="D9" s="101">
        <f>'Ace-SBS'!D34</f>
        <v>797.73</v>
      </c>
      <c r="E9" s="101">
        <f>'Ace-SBS'!E34</f>
        <v>1011.28</v>
      </c>
      <c r="F9" s="101">
        <f>'Ace-SBS'!F34</f>
        <v>1370.67</v>
      </c>
      <c r="G9" s="101">
        <f>'Ace-SBS'!G34</f>
        <v>2351.42</v>
      </c>
      <c r="H9" s="101">
        <f>'Ace-SBS'!H34</f>
        <v>4104.0600000000004</v>
      </c>
      <c r="I9" s="101">
        <f>'Ace-SBS'!I34</f>
        <v>5047.8599999999997</v>
      </c>
      <c r="J9" s="101">
        <f>'Ace-SBS'!J34</f>
        <v>5614.42</v>
      </c>
      <c r="K9" s="101">
        <f>'Ace-SBS'!K34</f>
        <v>6576.97</v>
      </c>
      <c r="L9" s="101">
        <f>'Ace-SBS'!L34</f>
        <v>7774.56</v>
      </c>
      <c r="M9" s="101">
        <f>'Ace-SBS'!M34</f>
        <v>7685.32</v>
      </c>
      <c r="N9" s="101">
        <f>'Ace-SBS'!N34</f>
        <v>7200.76</v>
      </c>
      <c r="O9" s="101">
        <f>'Ace-SBS'!O34</f>
        <v>22522.560000000001</v>
      </c>
      <c r="P9" s="101">
        <f>'Ace-SBS'!P34</f>
        <v>21644.48</v>
      </c>
      <c r="Q9" s="101">
        <f>'Ace-SBS'!Q34</f>
        <v>20769.900000000001</v>
      </c>
      <c r="R9" s="102">
        <f>'Ace-SBS'!R34</f>
        <v>19530.169999999998</v>
      </c>
      <c r="T9" s="166">
        <f>(R9/H9)^(1/10)-1</f>
        <v>0.1688243004484411</v>
      </c>
      <c r="U9" s="166">
        <f>(R9/M9)^(1/10)-1</f>
        <v>9.7752429227896398E-2</v>
      </c>
      <c r="V9" s="166">
        <f>(R9/O9)^(1/10)-1</f>
        <v>-1.415457102451334E-2</v>
      </c>
    </row>
    <row r="10" spans="1:22" outlineLevel="1" x14ac:dyDescent="0.25">
      <c r="A10" s="152" t="s">
        <v>964</v>
      </c>
      <c r="B10" s="101">
        <f>'Ace-SBS'!B33</f>
        <v>0.02</v>
      </c>
      <c r="C10" s="101">
        <f>'Ace-SBS'!C33</f>
        <v>0</v>
      </c>
      <c r="D10" s="101">
        <f>'Ace-SBS'!D33</f>
        <v>0.01</v>
      </c>
      <c r="E10" s="101">
        <f>'Ace-SBS'!E33</f>
        <v>0.01</v>
      </c>
      <c r="F10" s="101">
        <f>'Ace-SBS'!F33</f>
        <v>0</v>
      </c>
      <c r="G10" s="101">
        <f>'Ace-SBS'!G33</f>
        <v>0</v>
      </c>
      <c r="H10" s="101">
        <f>'Ace-SBS'!H33</f>
        <v>0</v>
      </c>
      <c r="I10" s="101">
        <f>'Ace-SBS'!I33</f>
        <v>0</v>
      </c>
      <c r="J10" s="101">
        <f>'Ace-SBS'!J33</f>
        <v>0</v>
      </c>
      <c r="K10" s="101">
        <f>'Ace-SBS'!K33</f>
        <v>0</v>
      </c>
      <c r="L10" s="101">
        <f>'Ace-SBS'!L33</f>
        <v>0</v>
      </c>
      <c r="M10" s="101">
        <f>'Ace-SBS'!M33</f>
        <v>0</v>
      </c>
      <c r="N10" s="101">
        <f>'Ace-SBS'!N33</f>
        <v>0</v>
      </c>
      <c r="O10" s="101">
        <f>'Ace-SBS'!O33</f>
        <v>56.59</v>
      </c>
      <c r="P10" s="101">
        <f>'Ace-SBS'!P33</f>
        <v>5.56</v>
      </c>
      <c r="Q10" s="101">
        <f>'Ace-SBS'!Q33</f>
        <v>2.64</v>
      </c>
      <c r="R10" s="102">
        <f>'Ace-SBS'!R33</f>
        <v>0</v>
      </c>
    </row>
    <row r="11" spans="1:22" outlineLevel="1" x14ac:dyDescent="0.25">
      <c r="A11" s="152" t="s">
        <v>965</v>
      </c>
      <c r="B11" s="101">
        <f>'Ace-SBS'!B14</f>
        <v>0</v>
      </c>
      <c r="C11" s="101">
        <f>'Ace-SBS'!C14</f>
        <v>15.7</v>
      </c>
      <c r="D11" s="101">
        <f>'Ace-SBS'!D14</f>
        <v>15.45</v>
      </c>
      <c r="E11" s="101">
        <f>'Ace-SBS'!E14</f>
        <v>1.4</v>
      </c>
      <c r="F11" s="101">
        <f>'Ace-SBS'!F14</f>
        <v>1.4</v>
      </c>
      <c r="G11" s="101">
        <f>'Ace-SBS'!G14</f>
        <v>1.37</v>
      </c>
      <c r="H11" s="101">
        <f>'Ace-SBS'!H14</f>
        <v>0</v>
      </c>
      <c r="I11" s="101">
        <f>'Ace-SBS'!I14</f>
        <v>0</v>
      </c>
      <c r="J11" s="101">
        <f>'Ace-SBS'!J14</f>
        <v>0</v>
      </c>
      <c r="K11" s="101">
        <f>'Ace-SBS'!K14</f>
        <v>0</v>
      </c>
      <c r="L11" s="101">
        <f>'Ace-SBS'!L14</f>
        <v>0</v>
      </c>
      <c r="M11" s="101">
        <f>'Ace-SBS'!M14</f>
        <v>0</v>
      </c>
      <c r="N11" s="101">
        <f>'Ace-SBS'!N14</f>
        <v>0</v>
      </c>
      <c r="O11" s="101">
        <f>'Ace-SBS'!O14</f>
        <v>0</v>
      </c>
      <c r="P11" s="101">
        <f>'Ace-SBS'!P14</f>
        <v>0</v>
      </c>
      <c r="Q11" s="101">
        <f>'Ace-SBS'!Q14</f>
        <v>0</v>
      </c>
      <c r="R11" s="102">
        <f>'Ace-SBS'!R14</f>
        <v>0</v>
      </c>
    </row>
    <row r="12" spans="1:22" outlineLevel="1" x14ac:dyDescent="0.25">
      <c r="A12" s="152" t="s">
        <v>966</v>
      </c>
      <c r="B12" s="101">
        <f>'Ace-SBS'!B63</f>
        <v>0</v>
      </c>
      <c r="C12" s="101">
        <f>'Ace-SBS'!C63</f>
        <v>0</v>
      </c>
      <c r="D12" s="101">
        <f>'Ace-SBS'!D63</f>
        <v>0</v>
      </c>
      <c r="E12" s="101">
        <f>'Ace-SBS'!E63</f>
        <v>0</v>
      </c>
      <c r="F12" s="101">
        <f>'Ace-SBS'!F63</f>
        <v>0</v>
      </c>
      <c r="G12" s="101">
        <f>'Ace-SBS'!G63</f>
        <v>0</v>
      </c>
      <c r="H12" s="101">
        <f>'Ace-SBS'!H63</f>
        <v>0</v>
      </c>
      <c r="I12" s="101">
        <f>'Ace-SBS'!I63</f>
        <v>0</v>
      </c>
      <c r="J12" s="101">
        <f>'Ace-SBS'!J63</f>
        <v>0</v>
      </c>
      <c r="K12" s="101">
        <f>'Ace-SBS'!K63</f>
        <v>0</v>
      </c>
      <c r="L12" s="101">
        <f>'Ace-SBS'!L63</f>
        <v>0</v>
      </c>
      <c r="M12" s="101">
        <f>'Ace-SBS'!M63</f>
        <v>0</v>
      </c>
      <c r="N12" s="101">
        <f>'Ace-SBS'!N63</f>
        <v>0</v>
      </c>
      <c r="O12" s="101">
        <f>'Ace-SBS'!O63</f>
        <v>0</v>
      </c>
      <c r="P12" s="101">
        <f>'Ace-SBS'!P63</f>
        <v>0</v>
      </c>
      <c r="Q12" s="101">
        <f>'Ace-SBS'!Q63</f>
        <v>0</v>
      </c>
      <c r="R12" s="102">
        <f>'Ace-SBS'!R63</f>
        <v>0</v>
      </c>
    </row>
    <row r="13" spans="1:22" outlineLevel="1" x14ac:dyDescent="0.25">
      <c r="A13" s="144"/>
      <c r="B13" s="99"/>
      <c r="C13" s="99"/>
      <c r="D13" s="99"/>
      <c r="E13" s="99"/>
      <c r="F13" s="99"/>
      <c r="G13" s="99"/>
      <c r="H13" s="99"/>
      <c r="I13" s="99"/>
      <c r="J13" s="99"/>
      <c r="K13" s="99"/>
      <c r="L13" s="99"/>
      <c r="M13" s="99"/>
      <c r="N13" s="99"/>
      <c r="O13" s="99"/>
      <c r="P13" s="99"/>
      <c r="Q13" s="99"/>
      <c r="R13" s="100"/>
    </row>
    <row r="14" spans="1:22" s="136" customFormat="1" outlineLevel="1" x14ac:dyDescent="0.25">
      <c r="A14" s="147" t="s">
        <v>960</v>
      </c>
      <c r="B14" s="148">
        <f t="shared" ref="B14:R14" si="1">B15+B22</f>
        <v>118.58999999999999</v>
      </c>
      <c r="C14" s="148">
        <f t="shared" si="1"/>
        <v>175.04</v>
      </c>
      <c r="D14" s="148">
        <f t="shared" si="1"/>
        <v>573.25</v>
      </c>
      <c r="E14" s="148">
        <f t="shared" si="1"/>
        <v>2121.41</v>
      </c>
      <c r="F14" s="148">
        <f t="shared" si="1"/>
        <v>2139.1</v>
      </c>
      <c r="G14" s="148">
        <f t="shared" si="1"/>
        <v>1691.83</v>
      </c>
      <c r="H14" s="148">
        <f t="shared" si="1"/>
        <v>1251.17</v>
      </c>
      <c r="I14" s="148">
        <f t="shared" si="1"/>
        <v>1130.53</v>
      </c>
      <c r="J14" s="148">
        <f t="shared" si="1"/>
        <v>873.74</v>
      </c>
      <c r="K14" s="148">
        <f t="shared" si="1"/>
        <v>1050.94</v>
      </c>
      <c r="L14" s="148">
        <f t="shared" si="1"/>
        <v>1399.65</v>
      </c>
      <c r="M14" s="148">
        <f t="shared" si="1"/>
        <v>1717.6799999999998</v>
      </c>
      <c r="N14" s="148">
        <f t="shared" si="1"/>
        <v>7216.59</v>
      </c>
      <c r="O14" s="148">
        <f t="shared" si="1"/>
        <v>15748.73</v>
      </c>
      <c r="P14" s="148">
        <f t="shared" si="1"/>
        <v>12713.510000000002</v>
      </c>
      <c r="Q14" s="148">
        <f t="shared" si="1"/>
        <v>13197.190000000002</v>
      </c>
      <c r="R14" s="149">
        <f t="shared" si="1"/>
        <v>14492.169999999998</v>
      </c>
      <c r="T14" s="166">
        <f>(R14/H14)^(1/10)-1</f>
        <v>0.27756118848746958</v>
      </c>
      <c r="U14" s="166">
        <f>(R14/M14)^(1/10)-1</f>
        <v>0.23771061639491675</v>
      </c>
      <c r="V14" s="166">
        <f>(R14/O14)^(1/10)-1</f>
        <v>-8.2806473435277361E-3</v>
      </c>
    </row>
    <row r="15" spans="1:22" s="137" customFormat="1" outlineLevel="1" x14ac:dyDescent="0.25">
      <c r="A15" s="135" t="s">
        <v>961</v>
      </c>
      <c r="B15" s="105">
        <f t="shared" ref="B15:R15" si="2">B16+B17+B18+B19+B20</f>
        <v>23.28</v>
      </c>
      <c r="C15" s="105">
        <f t="shared" si="2"/>
        <v>42.120000000000005</v>
      </c>
      <c r="D15" s="105">
        <f t="shared" si="2"/>
        <v>386.31</v>
      </c>
      <c r="E15" s="105">
        <f t="shared" si="2"/>
        <v>1899.95</v>
      </c>
      <c r="F15" s="105">
        <f t="shared" si="2"/>
        <v>1850.42</v>
      </c>
      <c r="G15" s="105">
        <f t="shared" si="2"/>
        <v>1177.47</v>
      </c>
      <c r="H15" s="105">
        <f t="shared" si="2"/>
        <v>215.45999999999998</v>
      </c>
      <c r="I15" s="105">
        <f t="shared" si="2"/>
        <v>141.02000000000001</v>
      </c>
      <c r="J15" s="105">
        <f t="shared" si="2"/>
        <v>144.82</v>
      </c>
      <c r="K15" s="105">
        <f t="shared" si="2"/>
        <v>264.25</v>
      </c>
      <c r="L15" s="105">
        <f t="shared" si="2"/>
        <v>381.13</v>
      </c>
      <c r="M15" s="105">
        <f t="shared" si="2"/>
        <v>562.62</v>
      </c>
      <c r="N15" s="105">
        <f t="shared" si="2"/>
        <v>2983.1200000000003</v>
      </c>
      <c r="O15" s="105">
        <f t="shared" si="2"/>
        <v>4696.6499999999996</v>
      </c>
      <c r="P15" s="105">
        <f t="shared" si="2"/>
        <v>4086.21</v>
      </c>
      <c r="Q15" s="105">
        <f t="shared" si="2"/>
        <v>2234.54</v>
      </c>
      <c r="R15" s="106">
        <f t="shared" si="2"/>
        <v>2248.6799999999994</v>
      </c>
      <c r="T15" s="166">
        <f>(R15/H15)^(1/10)-1</f>
        <v>0.26431735713153115</v>
      </c>
      <c r="U15" s="166">
        <f>(R15/M15)^(1/10)-1</f>
        <v>0.14860644564374303</v>
      </c>
      <c r="V15" s="166">
        <f>(R15/O15)^(1/10)-1</f>
        <v>-7.1003781908913655E-2</v>
      </c>
    </row>
    <row r="16" spans="1:22" outlineLevel="1" x14ac:dyDescent="0.25">
      <c r="A16" s="151" t="s">
        <v>962</v>
      </c>
      <c r="B16" s="101">
        <f>'Ace-SBS'!B65+'Ace-SBS'!B100</f>
        <v>0.17</v>
      </c>
      <c r="C16" s="101">
        <f>'Ace-SBS'!C65+'Ace-SBS'!C100</f>
        <v>13.370000000000001</v>
      </c>
      <c r="D16" s="101">
        <f>'Ace-SBS'!D65+'Ace-SBS'!D100</f>
        <v>312.25</v>
      </c>
      <c r="E16" s="101">
        <f>'Ace-SBS'!E65+'Ace-SBS'!E100</f>
        <v>1814.65</v>
      </c>
      <c r="F16" s="101">
        <f>'Ace-SBS'!F65+'Ace-SBS'!F100</f>
        <v>1745.98</v>
      </c>
      <c r="G16" s="101">
        <f>'Ace-SBS'!G65+'Ace-SBS'!G100</f>
        <v>1068.1500000000001</v>
      </c>
      <c r="H16" s="101">
        <f>'Ace-SBS'!H65+'Ace-SBS'!H100</f>
        <v>102.52</v>
      </c>
      <c r="I16" s="101">
        <f>'Ace-SBS'!I65+'Ace-SBS'!I100</f>
        <v>23.6</v>
      </c>
      <c r="J16" s="101">
        <f>'Ace-SBS'!J65+'Ace-SBS'!J100</f>
        <v>29.49</v>
      </c>
      <c r="K16" s="101">
        <f>'Ace-SBS'!K65+'Ace-SBS'!K100</f>
        <v>0</v>
      </c>
      <c r="L16" s="101">
        <f>'Ace-SBS'!L65+'Ace-SBS'!L100</f>
        <v>0</v>
      </c>
      <c r="M16" s="101">
        <f>'Ace-SBS'!M65+'Ace-SBS'!M100</f>
        <v>4.6399999999999997</v>
      </c>
      <c r="N16" s="101">
        <f>'Ace-SBS'!N65+'Ace-SBS'!N100</f>
        <v>4.6399999999999997</v>
      </c>
      <c r="O16" s="101">
        <f>'Ace-SBS'!O65+'Ace-SBS'!O100</f>
        <v>1170.32</v>
      </c>
      <c r="P16" s="101">
        <f>'Ace-SBS'!P65+'Ace-SBS'!P100</f>
        <v>1922.84</v>
      </c>
      <c r="Q16" s="101">
        <f>'Ace-SBS'!Q65+'Ace-SBS'!Q100</f>
        <v>760.6400000000001</v>
      </c>
      <c r="R16" s="102">
        <f>'Ace-SBS'!R65+'Ace-SBS'!R100</f>
        <v>1564.6899999999998</v>
      </c>
      <c r="T16" s="166">
        <f>(R16/H16)^(1/10)-1</f>
        <v>0.31329403273301049</v>
      </c>
      <c r="U16" s="166">
        <f>(R16/M16)^(1/10)-1</f>
        <v>0.78974448419701426</v>
      </c>
      <c r="V16" s="166">
        <f>(R16/O16)^(1/10)-1</f>
        <v>2.9466853800267145E-2</v>
      </c>
    </row>
    <row r="17" spans="1:22" outlineLevel="1" x14ac:dyDescent="0.25">
      <c r="A17" s="151" t="s">
        <v>967</v>
      </c>
      <c r="B17" s="101">
        <f>'Ace-SBS'!B159</f>
        <v>0</v>
      </c>
      <c r="C17" s="101">
        <f>'Ace-SBS'!C159</f>
        <v>0</v>
      </c>
      <c r="D17" s="101">
        <f>'Ace-SBS'!D159</f>
        <v>0</v>
      </c>
      <c r="E17" s="101">
        <f>'Ace-SBS'!E159</f>
        <v>0</v>
      </c>
      <c r="F17" s="101">
        <f>'Ace-SBS'!F159</f>
        <v>0</v>
      </c>
      <c r="G17" s="101">
        <f>'Ace-SBS'!G159</f>
        <v>0</v>
      </c>
      <c r="H17" s="101">
        <f>'Ace-SBS'!H159</f>
        <v>0</v>
      </c>
      <c r="I17" s="101">
        <f>'Ace-SBS'!I159</f>
        <v>0</v>
      </c>
      <c r="J17" s="101">
        <f>'Ace-SBS'!J159</f>
        <v>0</v>
      </c>
      <c r="K17" s="101">
        <f>'Ace-SBS'!K159</f>
        <v>133.55000000000001</v>
      </c>
      <c r="L17" s="101">
        <f>'Ace-SBS'!L159</f>
        <v>245.19</v>
      </c>
      <c r="M17" s="101">
        <f>'Ace-SBS'!M159</f>
        <v>391.56</v>
      </c>
      <c r="N17" s="101">
        <f>'Ace-SBS'!N159</f>
        <v>2784.26</v>
      </c>
      <c r="O17" s="101">
        <f>'Ace-SBS'!O159</f>
        <v>3511.96</v>
      </c>
      <c r="P17" s="101">
        <f>'Ace-SBS'!P159</f>
        <v>2914.58</v>
      </c>
      <c r="Q17" s="101">
        <f>'Ace-SBS'!Q159</f>
        <v>2222.2800000000002</v>
      </c>
      <c r="R17" s="102">
        <f>'Ace-SBS'!R159</f>
        <v>1434.78</v>
      </c>
    </row>
    <row r="18" spans="1:22" outlineLevel="1" x14ac:dyDescent="0.25">
      <c r="A18" s="151" t="s">
        <v>968</v>
      </c>
      <c r="B18" s="101">
        <f>'Ace-SBS'!B145</f>
        <v>0</v>
      </c>
      <c r="C18" s="101">
        <f>'Ace-SBS'!C145</f>
        <v>0</v>
      </c>
      <c r="D18" s="101">
        <f>'Ace-SBS'!D145</f>
        <v>0</v>
      </c>
      <c r="E18" s="101">
        <f>'Ace-SBS'!E145</f>
        <v>0</v>
      </c>
      <c r="F18" s="101">
        <f>'Ace-SBS'!F145</f>
        <v>0</v>
      </c>
      <c r="G18" s="101">
        <f>'Ace-SBS'!G145</f>
        <v>0</v>
      </c>
      <c r="H18" s="101">
        <f>'Ace-SBS'!H145</f>
        <v>0</v>
      </c>
      <c r="I18" s="101">
        <f>'Ace-SBS'!I145</f>
        <v>0</v>
      </c>
      <c r="J18" s="101">
        <f>'Ace-SBS'!J145</f>
        <v>0</v>
      </c>
      <c r="K18" s="101">
        <f>'Ace-SBS'!K145</f>
        <v>2.19</v>
      </c>
      <c r="L18" s="101">
        <f>'Ace-SBS'!L145</f>
        <v>2.0299999999999998</v>
      </c>
      <c r="M18" s="101">
        <f>'Ace-SBS'!M145</f>
        <v>1.01</v>
      </c>
      <c r="N18" s="101">
        <f>'Ace-SBS'!N145</f>
        <v>1.38</v>
      </c>
      <c r="O18" s="101">
        <f>'Ace-SBS'!O145</f>
        <v>14.37</v>
      </c>
      <c r="P18" s="101">
        <f>'Ace-SBS'!P145</f>
        <v>0.49</v>
      </c>
      <c r="Q18" s="101">
        <f>'Ace-SBS'!Q145</f>
        <v>0.68</v>
      </c>
      <c r="R18" s="102">
        <f>'Ace-SBS'!R145</f>
        <v>0.91</v>
      </c>
    </row>
    <row r="19" spans="1:22" outlineLevel="1" x14ac:dyDescent="0.25">
      <c r="A19" s="151" t="s">
        <v>969</v>
      </c>
      <c r="B19" s="101">
        <f>'Ace-SBS'!B125</f>
        <v>23.11</v>
      </c>
      <c r="C19" s="101">
        <f>'Ace-SBS'!C125</f>
        <v>28.75</v>
      </c>
      <c r="D19" s="101">
        <f>'Ace-SBS'!D125</f>
        <v>74.06</v>
      </c>
      <c r="E19" s="101">
        <f>'Ace-SBS'!E125</f>
        <v>85.3</v>
      </c>
      <c r="F19" s="101">
        <f>'Ace-SBS'!F125</f>
        <v>104.44000000000001</v>
      </c>
      <c r="G19" s="101">
        <f>'Ace-SBS'!G125</f>
        <v>109.32</v>
      </c>
      <c r="H19" s="101">
        <f>'Ace-SBS'!H125</f>
        <v>112.94</v>
      </c>
      <c r="I19" s="101">
        <f>'Ace-SBS'!I125</f>
        <v>117.42</v>
      </c>
      <c r="J19" s="101">
        <f>'Ace-SBS'!J125</f>
        <v>115.33</v>
      </c>
      <c r="K19" s="101">
        <f>'Ace-SBS'!K125</f>
        <v>128.51</v>
      </c>
      <c r="L19" s="101">
        <f>'Ace-SBS'!L125</f>
        <v>133.91</v>
      </c>
      <c r="M19" s="101">
        <f>'Ace-SBS'!M125</f>
        <v>165.41</v>
      </c>
      <c r="N19" s="101">
        <f>'Ace-SBS'!N125</f>
        <v>192.84</v>
      </c>
      <c r="O19" s="101">
        <f>'Ace-SBS'!O125</f>
        <v>0</v>
      </c>
      <c r="P19" s="101">
        <f>'Ace-SBS'!P125</f>
        <v>-751.7</v>
      </c>
      <c r="Q19" s="101">
        <f>'Ace-SBS'!Q125</f>
        <v>-749.06</v>
      </c>
      <c r="R19" s="102">
        <f>'Ace-SBS'!R125</f>
        <v>-751.7</v>
      </c>
    </row>
    <row r="20" spans="1:22" outlineLevel="1" x14ac:dyDescent="0.25">
      <c r="A20" s="151" t="s">
        <v>970</v>
      </c>
      <c r="B20" s="101">
        <f>'Ace-SBS'!B155</f>
        <v>0</v>
      </c>
      <c r="C20" s="101">
        <f>'Ace-SBS'!C155</f>
        <v>0</v>
      </c>
      <c r="D20" s="101">
        <f>'Ace-SBS'!D155</f>
        <v>0</v>
      </c>
      <c r="E20" s="101">
        <f>'Ace-SBS'!E155</f>
        <v>0</v>
      </c>
      <c r="F20" s="101">
        <f>'Ace-SBS'!F155</f>
        <v>0</v>
      </c>
      <c r="G20" s="101">
        <f>'Ace-SBS'!G155</f>
        <v>0</v>
      </c>
      <c r="H20" s="101">
        <f>'Ace-SBS'!H155</f>
        <v>0</v>
      </c>
      <c r="I20" s="101">
        <f>'Ace-SBS'!I155</f>
        <v>0</v>
      </c>
      <c r="J20" s="101">
        <f>'Ace-SBS'!J155</f>
        <v>0</v>
      </c>
      <c r="K20" s="101">
        <f>'Ace-SBS'!K155</f>
        <v>0</v>
      </c>
      <c r="L20" s="101">
        <f>'Ace-SBS'!L155</f>
        <v>0</v>
      </c>
      <c r="M20" s="101">
        <f>'Ace-SBS'!M155</f>
        <v>0</v>
      </c>
      <c r="N20" s="101">
        <f>'Ace-SBS'!N155</f>
        <v>0</v>
      </c>
      <c r="O20" s="101">
        <f>'Ace-SBS'!O155</f>
        <v>0</v>
      </c>
      <c r="P20" s="101">
        <f>'Ace-SBS'!P155</f>
        <v>0</v>
      </c>
      <c r="Q20" s="101">
        <f>'Ace-SBS'!Q155</f>
        <v>0</v>
      </c>
      <c r="R20" s="102">
        <f>'Ace-SBS'!R155</f>
        <v>0</v>
      </c>
    </row>
    <row r="21" spans="1:22" outlineLevel="1" x14ac:dyDescent="0.25">
      <c r="A21" s="144"/>
      <c r="B21" s="99"/>
      <c r="C21" s="99"/>
      <c r="D21" s="99"/>
      <c r="E21" s="99"/>
      <c r="F21" s="99"/>
      <c r="G21" s="99"/>
      <c r="H21" s="99"/>
      <c r="I21" s="99"/>
      <c r="J21" s="99"/>
      <c r="K21" s="99"/>
      <c r="L21" s="99"/>
      <c r="M21" s="99"/>
      <c r="N21" s="99"/>
      <c r="O21" s="99"/>
      <c r="P21" s="99"/>
      <c r="Q21" s="99"/>
      <c r="R21" s="100"/>
    </row>
    <row r="22" spans="1:22" s="137" customFormat="1" outlineLevel="1" x14ac:dyDescent="0.25">
      <c r="A22" s="135" t="s">
        <v>156</v>
      </c>
      <c r="B22" s="105">
        <f>B23+B24+B25+B26</f>
        <v>95.309999999999988</v>
      </c>
      <c r="C22" s="105">
        <f t="shared" ref="C22:R22" si="3">C23+C24+C25+C26</f>
        <v>132.91999999999999</v>
      </c>
      <c r="D22" s="105">
        <f t="shared" si="3"/>
        <v>186.94</v>
      </c>
      <c r="E22" s="105">
        <f t="shared" si="3"/>
        <v>221.45999999999998</v>
      </c>
      <c r="F22" s="105">
        <f t="shared" si="3"/>
        <v>288.68</v>
      </c>
      <c r="G22" s="105">
        <f t="shared" si="3"/>
        <v>514.36</v>
      </c>
      <c r="H22" s="105">
        <f t="shared" si="3"/>
        <v>1035.71</v>
      </c>
      <c r="I22" s="105">
        <f t="shared" si="3"/>
        <v>989.51</v>
      </c>
      <c r="J22" s="105">
        <f t="shared" si="3"/>
        <v>728.92000000000007</v>
      </c>
      <c r="K22" s="105">
        <f t="shared" si="3"/>
        <v>786.69</v>
      </c>
      <c r="L22" s="105">
        <f t="shared" si="3"/>
        <v>1018.52</v>
      </c>
      <c r="M22" s="105">
        <f t="shared" si="3"/>
        <v>1155.06</v>
      </c>
      <c r="N22" s="105">
        <f t="shared" si="3"/>
        <v>4233.4699999999993</v>
      </c>
      <c r="O22" s="105">
        <f t="shared" si="3"/>
        <v>11052.08</v>
      </c>
      <c r="P22" s="105">
        <f t="shared" si="3"/>
        <v>8627.3000000000011</v>
      </c>
      <c r="Q22" s="105">
        <f t="shared" si="3"/>
        <v>10962.650000000001</v>
      </c>
      <c r="R22" s="106">
        <f t="shared" si="3"/>
        <v>12243.49</v>
      </c>
      <c r="T22" s="166">
        <f>(R22/H22)^(1/10)-1</f>
        <v>0.28016723088802675</v>
      </c>
      <c r="U22" s="166">
        <f>(R22/M22)^(1/10)-1</f>
        <v>0.26628093621738658</v>
      </c>
      <c r="V22" s="166">
        <f>(R22/O22)^(1/10)-1</f>
        <v>1.0290155391955436E-2</v>
      </c>
    </row>
    <row r="23" spans="1:22" outlineLevel="1" x14ac:dyDescent="0.25">
      <c r="A23" s="152" t="s">
        <v>157</v>
      </c>
      <c r="B23" s="101">
        <f>'Ace-SBS'!B168</f>
        <v>36.76</v>
      </c>
      <c r="C23" s="101">
        <f>'Ace-SBS'!C168</f>
        <v>53.26</v>
      </c>
      <c r="D23" s="101">
        <f>'Ace-SBS'!D168</f>
        <v>78.48</v>
      </c>
      <c r="E23" s="101">
        <f>'Ace-SBS'!E168</f>
        <v>64.23</v>
      </c>
      <c r="F23" s="101">
        <f>'Ace-SBS'!F168</f>
        <v>76.959999999999994</v>
      </c>
      <c r="G23" s="101">
        <f>'Ace-SBS'!G168</f>
        <v>375.97</v>
      </c>
      <c r="H23" s="101">
        <f>'Ace-SBS'!H168</f>
        <v>646.48</v>
      </c>
      <c r="I23" s="101">
        <f>'Ace-SBS'!I168</f>
        <v>477.79</v>
      </c>
      <c r="J23" s="101">
        <f>'Ace-SBS'!J168</f>
        <v>223.53</v>
      </c>
      <c r="K23" s="101">
        <f>'Ace-SBS'!K168</f>
        <v>269.66000000000003</v>
      </c>
      <c r="L23" s="101">
        <f>'Ace-SBS'!L168</f>
        <v>400.19</v>
      </c>
      <c r="M23" s="101">
        <f>'Ace-SBS'!M168</f>
        <v>362.51</v>
      </c>
      <c r="N23" s="101">
        <f>'Ace-SBS'!N168</f>
        <v>380.06</v>
      </c>
      <c r="O23" s="101">
        <f>'Ace-SBS'!O168</f>
        <v>1576.75</v>
      </c>
      <c r="P23" s="101">
        <f>'Ace-SBS'!P168</f>
        <v>1772.45</v>
      </c>
      <c r="Q23" s="101">
        <f>'Ace-SBS'!Q168</f>
        <v>2072.6</v>
      </c>
      <c r="R23" s="102">
        <f>'Ace-SBS'!R168</f>
        <v>2489.94</v>
      </c>
    </row>
    <row r="24" spans="1:22" outlineLevel="1" x14ac:dyDescent="0.25">
      <c r="A24" s="152" t="s">
        <v>971</v>
      </c>
      <c r="B24" s="101">
        <f>'Ace-SBS'!B179</f>
        <v>35.159999999999997</v>
      </c>
      <c r="C24" s="101">
        <f>'Ace-SBS'!C179</f>
        <v>24.34</v>
      </c>
      <c r="D24" s="101">
        <f>'Ace-SBS'!D179</f>
        <v>35.090000000000003</v>
      </c>
      <c r="E24" s="101">
        <f>'Ace-SBS'!E179</f>
        <v>72.78</v>
      </c>
      <c r="F24" s="101">
        <f>'Ace-SBS'!F179</f>
        <v>89.22</v>
      </c>
      <c r="G24" s="101">
        <f>'Ace-SBS'!G179</f>
        <v>110.37</v>
      </c>
      <c r="H24" s="101">
        <f>'Ace-SBS'!H179</f>
        <v>79.83</v>
      </c>
      <c r="I24" s="101">
        <f>'Ace-SBS'!I179</f>
        <v>95.3</v>
      </c>
      <c r="J24" s="101">
        <f>'Ace-SBS'!J179</f>
        <v>39.770000000000003</v>
      </c>
      <c r="K24" s="101">
        <f>'Ace-SBS'!K179</f>
        <v>42.08</v>
      </c>
      <c r="L24" s="101">
        <f>'Ace-SBS'!L179</f>
        <v>62.54</v>
      </c>
      <c r="M24" s="101">
        <f>'Ace-SBS'!M179</f>
        <v>145.15</v>
      </c>
      <c r="N24" s="101">
        <f>'Ace-SBS'!N179</f>
        <v>761.01</v>
      </c>
      <c r="O24" s="101">
        <f>'Ace-SBS'!O179</f>
        <v>3155.83</v>
      </c>
      <c r="P24" s="101">
        <f>'Ace-SBS'!P179</f>
        <v>1941.52</v>
      </c>
      <c r="Q24" s="101">
        <f>'Ace-SBS'!Q179</f>
        <v>2988.58</v>
      </c>
      <c r="R24" s="102">
        <f>'Ace-SBS'!R179</f>
        <v>2114.25</v>
      </c>
    </row>
    <row r="25" spans="1:22" outlineLevel="1" x14ac:dyDescent="0.25">
      <c r="A25" s="152" t="s">
        <v>972</v>
      </c>
      <c r="B25" s="101">
        <f>'Ace-SBS'!B200</f>
        <v>0</v>
      </c>
      <c r="C25" s="101">
        <f>'Ace-SBS'!C200</f>
        <v>0</v>
      </c>
      <c r="D25" s="101">
        <f>'Ace-SBS'!D200</f>
        <v>0</v>
      </c>
      <c r="E25" s="101">
        <f>'Ace-SBS'!E200</f>
        <v>0</v>
      </c>
      <c r="F25" s="101">
        <f>'Ace-SBS'!F200</f>
        <v>0</v>
      </c>
      <c r="G25" s="101">
        <f>'Ace-SBS'!G200</f>
        <v>0</v>
      </c>
      <c r="H25" s="101">
        <f>'Ace-SBS'!H200</f>
        <v>0</v>
      </c>
      <c r="I25" s="101">
        <f>'Ace-SBS'!I200</f>
        <v>0</v>
      </c>
      <c r="J25" s="101">
        <f>'Ace-SBS'!J200</f>
        <v>0</v>
      </c>
      <c r="K25" s="101">
        <f>'Ace-SBS'!K200</f>
        <v>50.53</v>
      </c>
      <c r="L25" s="101">
        <f>'Ace-SBS'!L200</f>
        <v>40.299999999999997</v>
      </c>
      <c r="M25" s="101">
        <f>'Ace-SBS'!M200</f>
        <v>38.49</v>
      </c>
      <c r="N25" s="101">
        <f>'Ace-SBS'!N200</f>
        <v>2404.37</v>
      </c>
      <c r="O25" s="101">
        <f>'Ace-SBS'!O200</f>
        <v>4252.8100000000004</v>
      </c>
      <c r="P25" s="101">
        <f>'Ace-SBS'!P200</f>
        <v>3733.72</v>
      </c>
      <c r="Q25" s="101">
        <f>'Ace-SBS'!Q200</f>
        <v>4054.04</v>
      </c>
      <c r="R25" s="102">
        <f>'Ace-SBS'!R200</f>
        <v>5213.8100000000004</v>
      </c>
    </row>
    <row r="26" spans="1:22" outlineLevel="1" x14ac:dyDescent="0.25">
      <c r="A26" s="152" t="s">
        <v>973</v>
      </c>
      <c r="B26" s="101">
        <f>'Ace-SBS'!B232</f>
        <v>23.39</v>
      </c>
      <c r="C26" s="101">
        <f>'Ace-SBS'!C232</f>
        <v>55.32</v>
      </c>
      <c r="D26" s="101">
        <f>'Ace-SBS'!D232</f>
        <v>73.37</v>
      </c>
      <c r="E26" s="101">
        <f>'Ace-SBS'!E232</f>
        <v>84.45</v>
      </c>
      <c r="F26" s="101">
        <f>'Ace-SBS'!F232</f>
        <v>122.5</v>
      </c>
      <c r="G26" s="101">
        <f>'Ace-SBS'!G232</f>
        <v>28.02</v>
      </c>
      <c r="H26" s="101">
        <f>'Ace-SBS'!H232</f>
        <v>309.39999999999998</v>
      </c>
      <c r="I26" s="101">
        <f>'Ace-SBS'!I232</f>
        <v>416.42</v>
      </c>
      <c r="J26" s="101">
        <f>'Ace-SBS'!J232</f>
        <v>465.62</v>
      </c>
      <c r="K26" s="101">
        <f>'Ace-SBS'!K232</f>
        <v>424.42</v>
      </c>
      <c r="L26" s="101">
        <f>'Ace-SBS'!L232</f>
        <v>515.49</v>
      </c>
      <c r="M26" s="101">
        <f>'Ace-SBS'!M232</f>
        <v>608.91</v>
      </c>
      <c r="N26" s="101">
        <f>'Ace-SBS'!N232</f>
        <v>688.03</v>
      </c>
      <c r="O26" s="101">
        <f>'Ace-SBS'!O232</f>
        <v>2066.69</v>
      </c>
      <c r="P26" s="101">
        <f>'Ace-SBS'!P232</f>
        <v>1179.6099999999999</v>
      </c>
      <c r="Q26" s="101">
        <f>'Ace-SBS'!Q232</f>
        <v>1847.43</v>
      </c>
      <c r="R26" s="102">
        <f>'Ace-SBS'!R232</f>
        <v>2425.4899999999998</v>
      </c>
    </row>
    <row r="27" spans="1:22" outlineLevel="1" x14ac:dyDescent="0.25">
      <c r="A27" s="144"/>
      <c r="B27" s="99"/>
      <c r="C27" s="99"/>
      <c r="D27" s="99"/>
      <c r="E27" s="99"/>
      <c r="F27" s="99"/>
      <c r="G27" s="99"/>
      <c r="H27" s="99"/>
      <c r="I27" s="99"/>
      <c r="J27" s="99"/>
      <c r="K27" s="99"/>
      <c r="L27" s="99"/>
      <c r="M27" s="99"/>
      <c r="N27" s="99"/>
      <c r="O27" s="99"/>
      <c r="P27" s="99"/>
      <c r="Q27" s="99"/>
      <c r="R27" s="100"/>
    </row>
    <row r="28" spans="1:22" s="140" customFormat="1" ht="20" outlineLevel="1" thickBot="1" x14ac:dyDescent="0.3">
      <c r="A28" s="129" t="s">
        <v>231</v>
      </c>
      <c r="B28" s="131">
        <f t="shared" ref="B28:R28" si="4">B7+B14</f>
        <v>654.23</v>
      </c>
      <c r="C28" s="131">
        <f t="shared" si="4"/>
        <v>871.26</v>
      </c>
      <c r="D28" s="131">
        <f t="shared" si="4"/>
        <v>1432.8200000000002</v>
      </c>
      <c r="E28" s="131">
        <f t="shared" si="4"/>
        <v>3226.8599999999997</v>
      </c>
      <c r="F28" s="131">
        <f t="shared" si="4"/>
        <v>3604.04</v>
      </c>
      <c r="G28" s="131">
        <f t="shared" si="4"/>
        <v>4141.32</v>
      </c>
      <c r="H28" s="131">
        <f t="shared" si="4"/>
        <v>5458.7900000000009</v>
      </c>
      <c r="I28" s="131">
        <f t="shared" si="4"/>
        <v>6281.95</v>
      </c>
      <c r="J28" s="131">
        <f t="shared" si="4"/>
        <v>6591.72</v>
      </c>
      <c r="K28" s="131">
        <f t="shared" si="4"/>
        <v>7731.4700000000012</v>
      </c>
      <c r="L28" s="131">
        <f t="shared" si="4"/>
        <v>9277.77</v>
      </c>
      <c r="M28" s="131">
        <f t="shared" si="4"/>
        <v>9506.56</v>
      </c>
      <c r="N28" s="131">
        <f t="shared" si="4"/>
        <v>14624.470000000001</v>
      </c>
      <c r="O28" s="131">
        <f t="shared" si="4"/>
        <v>38535</v>
      </c>
      <c r="P28" s="131">
        <f t="shared" si="4"/>
        <v>34604.210000000006</v>
      </c>
      <c r="Q28" s="131">
        <f t="shared" si="4"/>
        <v>34209.660000000003</v>
      </c>
      <c r="R28" s="132">
        <f t="shared" si="4"/>
        <v>34262.269999999997</v>
      </c>
      <c r="T28" s="166">
        <f>(R28/H28)^(1/10)-1</f>
        <v>0.20163335387188375</v>
      </c>
      <c r="U28" s="166">
        <f>(R28/M28)^(1/10)-1</f>
        <v>0.13678745935784598</v>
      </c>
      <c r="V28" s="166">
        <f>(R28/O28)^(1/10)-1</f>
        <v>-1.1683429479928398E-2</v>
      </c>
    </row>
    <row r="29" spans="1:22" ht="20" outlineLevel="1" thickTop="1" x14ac:dyDescent="0.25">
      <c r="A29" s="98"/>
      <c r="B29" s="99"/>
      <c r="C29" s="99"/>
      <c r="D29" s="99"/>
      <c r="E29" s="99"/>
      <c r="F29" s="99"/>
      <c r="G29" s="99"/>
      <c r="H29" s="99"/>
      <c r="I29" s="99"/>
      <c r="J29" s="99"/>
      <c r="K29" s="99"/>
      <c r="L29" s="99"/>
      <c r="M29" s="99"/>
      <c r="N29" s="99"/>
      <c r="O29" s="99"/>
      <c r="P29" s="99"/>
      <c r="Q29" s="99"/>
      <c r="R29" s="100"/>
    </row>
    <row r="30" spans="1:22" outlineLevel="1" x14ac:dyDescent="0.25">
      <c r="A30" s="141" t="s">
        <v>232</v>
      </c>
      <c r="B30" s="142"/>
      <c r="C30" s="142"/>
      <c r="D30" s="142"/>
      <c r="E30" s="142"/>
      <c r="F30" s="142"/>
      <c r="G30" s="142"/>
      <c r="H30" s="142"/>
      <c r="I30" s="142"/>
      <c r="J30" s="142"/>
      <c r="K30" s="142"/>
      <c r="L30" s="142"/>
      <c r="M30" s="142"/>
      <c r="N30" s="142"/>
      <c r="O30" s="142"/>
      <c r="P30" s="142"/>
      <c r="Q30" s="142"/>
      <c r="R30" s="143"/>
    </row>
    <row r="31" spans="1:22" outlineLevel="1" x14ac:dyDescent="0.25">
      <c r="A31" s="153"/>
      <c r="B31" s="154"/>
      <c r="C31" s="154"/>
      <c r="D31" s="154"/>
      <c r="E31" s="154"/>
      <c r="F31" s="154"/>
      <c r="G31" s="154"/>
      <c r="H31" s="154"/>
      <c r="I31" s="154"/>
      <c r="J31" s="154"/>
      <c r="K31" s="154"/>
      <c r="L31" s="154"/>
      <c r="M31" s="154"/>
      <c r="N31" s="154"/>
      <c r="O31" s="154"/>
      <c r="P31" s="154"/>
      <c r="Q31" s="154"/>
      <c r="R31" s="155"/>
    </row>
    <row r="32" spans="1:22" s="136" customFormat="1" outlineLevel="1" x14ac:dyDescent="0.25">
      <c r="A32" s="147" t="s">
        <v>233</v>
      </c>
      <c r="B32" s="148">
        <f>SUM(B33:B41)</f>
        <v>328.35</v>
      </c>
      <c r="C32" s="148">
        <f t="shared" ref="C32:R32" si="5">SUM(C33:C41)</f>
        <v>384.34000000000003</v>
      </c>
      <c r="D32" s="148">
        <f t="shared" si="5"/>
        <v>930.18999999999994</v>
      </c>
      <c r="E32" s="148">
        <f t="shared" si="5"/>
        <v>1036.1299999999999</v>
      </c>
      <c r="F32" s="148">
        <f t="shared" si="5"/>
        <v>1336.56</v>
      </c>
      <c r="G32" s="148">
        <f t="shared" si="5"/>
        <v>1660.69</v>
      </c>
      <c r="H32" s="148">
        <f t="shared" si="5"/>
        <v>2510.0899999999997</v>
      </c>
      <c r="I32" s="148">
        <f t="shared" si="5"/>
        <v>2765.95</v>
      </c>
      <c r="J32" s="148">
        <f t="shared" si="5"/>
        <v>3247.09</v>
      </c>
      <c r="K32" s="148">
        <f t="shared" si="5"/>
        <v>3037.39</v>
      </c>
      <c r="L32" s="148">
        <f t="shared" si="5"/>
        <v>5306.7500000000009</v>
      </c>
      <c r="M32" s="148">
        <f t="shared" si="5"/>
        <v>5619.1799999999994</v>
      </c>
      <c r="N32" s="148">
        <f t="shared" si="5"/>
        <v>8924.92</v>
      </c>
      <c r="O32" s="148">
        <f t="shared" si="5"/>
        <v>33084.720000000001</v>
      </c>
      <c r="P32" s="148">
        <f t="shared" si="5"/>
        <v>29287.95</v>
      </c>
      <c r="Q32" s="148">
        <f t="shared" si="5"/>
        <v>27821.470000000005</v>
      </c>
      <c r="R32" s="149">
        <f t="shared" si="5"/>
        <v>27354.75</v>
      </c>
    </row>
    <row r="33" spans="1:22" s="137" customFormat="1" outlineLevel="1" x14ac:dyDescent="0.25">
      <c r="A33" s="107" t="s">
        <v>265</v>
      </c>
      <c r="B33" s="101">
        <f>'Ace-SBS'!B303</f>
        <v>212.16</v>
      </c>
      <c r="C33" s="101">
        <f>'Ace-SBS'!C303</f>
        <v>234.32</v>
      </c>
      <c r="D33" s="101">
        <f>'Ace-SBS'!D303</f>
        <v>367.19</v>
      </c>
      <c r="E33" s="101">
        <f>'Ace-SBS'!E303</f>
        <v>439.15</v>
      </c>
      <c r="F33" s="101">
        <f>'Ace-SBS'!F303</f>
        <v>536.19000000000005</v>
      </c>
      <c r="G33" s="101">
        <f>'Ace-SBS'!G303</f>
        <v>589.29</v>
      </c>
      <c r="H33" s="101">
        <f>'Ace-SBS'!H303</f>
        <v>630.04</v>
      </c>
      <c r="I33" s="101">
        <f>'Ace-SBS'!I303</f>
        <v>699.26</v>
      </c>
      <c r="J33" s="101">
        <f>'Ace-SBS'!J303</f>
        <v>740.52</v>
      </c>
      <c r="K33" s="101">
        <f>'Ace-SBS'!K303</f>
        <v>794.39</v>
      </c>
      <c r="L33" s="101">
        <f>'Ace-SBS'!L303</f>
        <v>977.3</v>
      </c>
      <c r="M33" s="101">
        <f>'Ace-SBS'!M303</f>
        <v>1135.79</v>
      </c>
      <c r="N33" s="101">
        <f>'Ace-SBS'!N303</f>
        <v>1267.17</v>
      </c>
      <c r="O33" s="101">
        <f>'Ace-SBS'!O303</f>
        <v>3185.27</v>
      </c>
      <c r="P33" s="101">
        <f>'Ace-SBS'!P303</f>
        <v>3574.62</v>
      </c>
      <c r="Q33" s="101">
        <f>'Ace-SBS'!Q303</f>
        <v>4038.63</v>
      </c>
      <c r="R33" s="102">
        <f>'Ace-SBS'!R303</f>
        <v>4558.53</v>
      </c>
      <c r="T33" s="166">
        <f>(R33/H33)^(1/10)-1</f>
        <v>0.21883711197535671</v>
      </c>
      <c r="U33" s="166">
        <f>(R33/M33)^(1/10)-1</f>
        <v>0.14908638166722454</v>
      </c>
      <c r="V33" s="166">
        <f>(R33/O33)^(1/10)-1</f>
        <v>3.6496539795092708E-2</v>
      </c>
    </row>
    <row r="34" spans="1:22" s="137" customFormat="1" outlineLevel="1" x14ac:dyDescent="0.25">
      <c r="A34" s="107" t="s">
        <v>979</v>
      </c>
      <c r="B34" s="101">
        <f>'Ace-SBS'!B331</f>
        <v>-3.18</v>
      </c>
      <c r="C34" s="101">
        <f>'Ace-SBS'!C331</f>
        <v>-2.98</v>
      </c>
      <c r="D34" s="101">
        <f>'Ace-SBS'!D331</f>
        <v>0</v>
      </c>
      <c r="E34" s="101">
        <f>'Ace-SBS'!E331</f>
        <v>0</v>
      </c>
      <c r="F34" s="101">
        <f>'Ace-SBS'!F331</f>
        <v>0</v>
      </c>
      <c r="G34" s="101">
        <f>'Ace-SBS'!G331</f>
        <v>0</v>
      </c>
      <c r="H34" s="101">
        <f>'Ace-SBS'!H331</f>
        <v>0</v>
      </c>
      <c r="I34" s="101">
        <f>'Ace-SBS'!I331</f>
        <v>0</v>
      </c>
      <c r="J34" s="101">
        <f>'Ace-SBS'!J331</f>
        <v>0</v>
      </c>
      <c r="K34" s="101">
        <f>'Ace-SBS'!K331</f>
        <v>0</v>
      </c>
      <c r="L34" s="101">
        <f>'Ace-SBS'!L331</f>
        <v>0</v>
      </c>
      <c r="M34" s="101">
        <f>'Ace-SBS'!M331</f>
        <v>0</v>
      </c>
      <c r="N34" s="101">
        <f>'Ace-SBS'!N331</f>
        <v>0</v>
      </c>
      <c r="O34" s="101">
        <f>'Ace-SBS'!O331</f>
        <v>0</v>
      </c>
      <c r="P34" s="101">
        <f>'Ace-SBS'!P331</f>
        <v>0</v>
      </c>
      <c r="Q34" s="101">
        <f>'Ace-SBS'!Q331</f>
        <v>0</v>
      </c>
      <c r="R34" s="102">
        <f>'Ace-SBS'!R331</f>
        <v>0</v>
      </c>
      <c r="T34" s="133"/>
    </row>
    <row r="35" spans="1:22" s="137" customFormat="1" outlineLevel="1" x14ac:dyDescent="0.25">
      <c r="A35" s="107" t="s">
        <v>980</v>
      </c>
      <c r="B35" s="101">
        <f>'Ace-SBS'!B332</f>
        <v>36.840000000000003</v>
      </c>
      <c r="C35" s="101">
        <f>'Ace-SBS'!C332</f>
        <v>67.39</v>
      </c>
      <c r="D35" s="101">
        <f>'Ace-SBS'!D332</f>
        <v>26.07</v>
      </c>
      <c r="E35" s="101">
        <f>'Ace-SBS'!E332</f>
        <v>47.94</v>
      </c>
      <c r="F35" s="101">
        <f>'Ace-SBS'!F332</f>
        <v>30.8</v>
      </c>
      <c r="G35" s="101">
        <f>'Ace-SBS'!G332</f>
        <v>31.91</v>
      </c>
      <c r="H35" s="101">
        <f>'Ace-SBS'!H332</f>
        <v>33.43</v>
      </c>
      <c r="I35" s="101">
        <f>'Ace-SBS'!I332</f>
        <v>75.95</v>
      </c>
      <c r="J35" s="101">
        <f>'Ace-SBS'!J332</f>
        <v>92.15</v>
      </c>
      <c r="K35" s="101">
        <f>'Ace-SBS'!K332</f>
        <v>195.65</v>
      </c>
      <c r="L35" s="101">
        <f>'Ace-SBS'!L332</f>
        <v>248.87</v>
      </c>
      <c r="M35" s="101">
        <f>'Ace-SBS'!M332</f>
        <v>348.04</v>
      </c>
      <c r="N35" s="101">
        <f>'Ace-SBS'!N332</f>
        <v>480.46</v>
      </c>
      <c r="O35" s="101">
        <f>'Ace-SBS'!O332</f>
        <v>1086.32</v>
      </c>
      <c r="P35" s="101">
        <f>'Ace-SBS'!P332</f>
        <v>765.4</v>
      </c>
      <c r="Q35" s="101">
        <f>'Ace-SBS'!Q332</f>
        <v>1055.1099999999999</v>
      </c>
      <c r="R35" s="102">
        <f>'Ace-SBS'!R332</f>
        <v>830.39</v>
      </c>
      <c r="T35" s="133"/>
    </row>
    <row r="36" spans="1:22" s="137" customFormat="1" outlineLevel="1" x14ac:dyDescent="0.25">
      <c r="A36" s="107" t="s">
        <v>981</v>
      </c>
      <c r="B36" s="101">
        <f>'Ace-SBS'!B333</f>
        <v>0</v>
      </c>
      <c r="C36" s="101">
        <f>'Ace-SBS'!C333</f>
        <v>0</v>
      </c>
      <c r="D36" s="101">
        <f>'Ace-SBS'!D333</f>
        <v>0</v>
      </c>
      <c r="E36" s="101">
        <f>'Ace-SBS'!E333</f>
        <v>0</v>
      </c>
      <c r="F36" s="101">
        <f>'Ace-SBS'!F333</f>
        <v>0</v>
      </c>
      <c r="G36" s="101">
        <f>'Ace-SBS'!G333</f>
        <v>0</v>
      </c>
      <c r="H36" s="101">
        <f>'Ace-SBS'!H333</f>
        <v>0</v>
      </c>
      <c r="I36" s="101">
        <f>'Ace-SBS'!I333</f>
        <v>0</v>
      </c>
      <c r="J36" s="101">
        <f>'Ace-SBS'!J333</f>
        <v>0</v>
      </c>
      <c r="K36" s="101">
        <f>'Ace-SBS'!K333</f>
        <v>0</v>
      </c>
      <c r="L36" s="101">
        <f>'Ace-SBS'!L333</f>
        <v>0</v>
      </c>
      <c r="M36" s="101">
        <f>'Ace-SBS'!M333</f>
        <v>0</v>
      </c>
      <c r="N36" s="101">
        <f>'Ace-SBS'!N333</f>
        <v>0</v>
      </c>
      <c r="O36" s="101">
        <f>'Ace-SBS'!O333</f>
        <v>4.2699999999999996</v>
      </c>
      <c r="P36" s="101">
        <f>'Ace-SBS'!P333</f>
        <v>2.33</v>
      </c>
      <c r="Q36" s="101">
        <f>'Ace-SBS'!Q333</f>
        <v>45.39</v>
      </c>
      <c r="R36" s="102">
        <f>'Ace-SBS'!R333</f>
        <v>43.74</v>
      </c>
      <c r="T36" s="133"/>
    </row>
    <row r="37" spans="1:22" s="137" customFormat="1" outlineLevel="1" x14ac:dyDescent="0.25">
      <c r="A37" s="107" t="s">
        <v>982</v>
      </c>
      <c r="B37" s="101">
        <f>'Ace-SBS'!B334</f>
        <v>0</v>
      </c>
      <c r="C37" s="101">
        <f>'Ace-SBS'!C334</f>
        <v>0</v>
      </c>
      <c r="D37" s="101">
        <f>'Ace-SBS'!D334</f>
        <v>0</v>
      </c>
      <c r="E37" s="101">
        <f>'Ace-SBS'!E334</f>
        <v>0</v>
      </c>
      <c r="F37" s="101">
        <f>'Ace-SBS'!F334</f>
        <v>0</v>
      </c>
      <c r="G37" s="101">
        <f>'Ace-SBS'!G334</f>
        <v>0</v>
      </c>
      <c r="H37" s="101">
        <f>'Ace-SBS'!H334</f>
        <v>0</v>
      </c>
      <c r="I37" s="101">
        <f>'Ace-SBS'!I334</f>
        <v>0</v>
      </c>
      <c r="J37" s="101">
        <f>'Ace-SBS'!J334</f>
        <v>0</v>
      </c>
      <c r="K37" s="101">
        <f>'Ace-SBS'!K334</f>
        <v>0</v>
      </c>
      <c r="L37" s="101">
        <f>'Ace-SBS'!L334</f>
        <v>0</v>
      </c>
      <c r="M37" s="101">
        <f>'Ace-SBS'!M334</f>
        <v>0</v>
      </c>
      <c r="N37" s="101">
        <f>'Ace-SBS'!N334</f>
        <v>0</v>
      </c>
      <c r="O37" s="101">
        <f>'Ace-SBS'!O334</f>
        <v>0</v>
      </c>
      <c r="P37" s="101">
        <f>'Ace-SBS'!P334</f>
        <v>0</v>
      </c>
      <c r="Q37" s="101">
        <f>'Ace-SBS'!Q334</f>
        <v>0</v>
      </c>
      <c r="R37" s="102">
        <f>'Ace-SBS'!R334</f>
        <v>0</v>
      </c>
      <c r="T37" s="133"/>
    </row>
    <row r="38" spans="1:22" s="137" customFormat="1" outlineLevel="1" x14ac:dyDescent="0.25">
      <c r="A38" s="107" t="s">
        <v>983</v>
      </c>
      <c r="B38" s="101">
        <f>'Ace-SBS'!B335</f>
        <v>0</v>
      </c>
      <c r="C38" s="101">
        <f>'Ace-SBS'!C335</f>
        <v>0</v>
      </c>
      <c r="D38" s="101">
        <f>'Ace-SBS'!D335</f>
        <v>0</v>
      </c>
      <c r="E38" s="101">
        <f>'Ace-SBS'!E335</f>
        <v>0</v>
      </c>
      <c r="F38" s="101">
        <f>'Ace-SBS'!F335</f>
        <v>0</v>
      </c>
      <c r="G38" s="101">
        <f>'Ace-SBS'!G335</f>
        <v>0</v>
      </c>
      <c r="H38" s="101">
        <f>'Ace-SBS'!H335</f>
        <v>0</v>
      </c>
      <c r="I38" s="101">
        <f>'Ace-SBS'!I335</f>
        <v>0</v>
      </c>
      <c r="J38" s="101">
        <f>'Ace-SBS'!J335</f>
        <v>0</v>
      </c>
      <c r="K38" s="101">
        <f>'Ace-SBS'!K335</f>
        <v>0</v>
      </c>
      <c r="L38" s="101">
        <f>'Ace-SBS'!L335</f>
        <v>0</v>
      </c>
      <c r="M38" s="101">
        <f>'Ace-SBS'!M335</f>
        <v>0</v>
      </c>
      <c r="N38" s="101">
        <f>'Ace-SBS'!N335</f>
        <v>0</v>
      </c>
      <c r="O38" s="101">
        <f>'Ace-SBS'!O335</f>
        <v>0</v>
      </c>
      <c r="P38" s="101">
        <f>'Ace-SBS'!P335</f>
        <v>0</v>
      </c>
      <c r="Q38" s="101">
        <f>'Ace-SBS'!Q335</f>
        <v>0</v>
      </c>
      <c r="R38" s="102">
        <f>'Ace-SBS'!R335</f>
        <v>0</v>
      </c>
      <c r="T38" s="133"/>
    </row>
    <row r="39" spans="1:22" s="137" customFormat="1" outlineLevel="1" x14ac:dyDescent="0.25">
      <c r="A39" s="107" t="s">
        <v>984</v>
      </c>
      <c r="B39" s="101">
        <f>'Ace-SBS'!B336</f>
        <v>82.53</v>
      </c>
      <c r="C39" s="101">
        <f>'Ace-SBS'!C336</f>
        <v>85.61</v>
      </c>
      <c r="D39" s="101">
        <f>'Ace-SBS'!D336</f>
        <v>536.92999999999995</v>
      </c>
      <c r="E39" s="101">
        <f>'Ace-SBS'!E336</f>
        <v>549.04</v>
      </c>
      <c r="F39" s="101">
        <f>'Ace-SBS'!F336</f>
        <v>769.57</v>
      </c>
      <c r="G39" s="101">
        <f>'Ace-SBS'!G336</f>
        <v>1039.49</v>
      </c>
      <c r="H39" s="101">
        <f>'Ace-SBS'!H336</f>
        <v>1846.62</v>
      </c>
      <c r="I39" s="101">
        <f>'Ace-SBS'!I336</f>
        <v>1990.74</v>
      </c>
      <c r="J39" s="101">
        <f>'Ace-SBS'!J336</f>
        <v>2414.42</v>
      </c>
      <c r="K39" s="101">
        <f>'Ace-SBS'!K336</f>
        <v>1778.59</v>
      </c>
      <c r="L39" s="101">
        <f>'Ace-SBS'!L336</f>
        <v>3592.8</v>
      </c>
      <c r="M39" s="101">
        <f>'Ace-SBS'!M336</f>
        <v>3376.49</v>
      </c>
      <c r="N39" s="101">
        <f>'Ace-SBS'!N336</f>
        <v>6155.73</v>
      </c>
      <c r="O39" s="101">
        <f>'Ace-SBS'!O336</f>
        <v>25782.23</v>
      </c>
      <c r="P39" s="101">
        <f>'Ace-SBS'!P336</f>
        <v>22298.13</v>
      </c>
      <c r="Q39" s="101">
        <f>'Ace-SBS'!Q336</f>
        <v>19293.29</v>
      </c>
      <c r="R39" s="102">
        <f>'Ace-SBS'!R336</f>
        <v>18310.5</v>
      </c>
      <c r="T39" s="133"/>
    </row>
    <row r="40" spans="1:22" s="137" customFormat="1" outlineLevel="1" x14ac:dyDescent="0.25">
      <c r="A40" s="107" t="s">
        <v>985</v>
      </c>
      <c r="B40" s="101">
        <f>'Ace-SBS'!B368</f>
        <v>0</v>
      </c>
      <c r="C40" s="101">
        <f>'Ace-SBS'!C368</f>
        <v>0</v>
      </c>
      <c r="D40" s="101">
        <f>'Ace-SBS'!D368</f>
        <v>0</v>
      </c>
      <c r="E40" s="101">
        <f>'Ace-SBS'!E368</f>
        <v>0</v>
      </c>
      <c r="F40" s="101">
        <f>'Ace-SBS'!F368</f>
        <v>0</v>
      </c>
      <c r="G40" s="101">
        <f>'Ace-SBS'!G368</f>
        <v>0</v>
      </c>
      <c r="H40" s="101">
        <f>'Ace-SBS'!H368</f>
        <v>0</v>
      </c>
      <c r="I40" s="101">
        <f>'Ace-SBS'!I368</f>
        <v>0</v>
      </c>
      <c r="J40" s="101">
        <f>'Ace-SBS'!J368</f>
        <v>0</v>
      </c>
      <c r="K40" s="101">
        <f>'Ace-SBS'!K368</f>
        <v>268.35000000000002</v>
      </c>
      <c r="L40" s="101">
        <f>'Ace-SBS'!L368</f>
        <v>484.76</v>
      </c>
      <c r="M40" s="101">
        <f>'Ace-SBS'!M368</f>
        <v>749.38</v>
      </c>
      <c r="N40" s="101">
        <f>'Ace-SBS'!N368</f>
        <v>1019.98</v>
      </c>
      <c r="O40" s="101">
        <f>'Ace-SBS'!O368</f>
        <v>2978.67</v>
      </c>
      <c r="P40" s="101">
        <f>'Ace-SBS'!P368</f>
        <v>2497.9</v>
      </c>
      <c r="Q40" s="101">
        <f>'Ace-SBS'!Q368</f>
        <v>3325.06</v>
      </c>
      <c r="R40" s="102">
        <f>'Ace-SBS'!R368</f>
        <v>3600.73</v>
      </c>
      <c r="T40" s="133"/>
    </row>
    <row r="41" spans="1:22" s="137" customFormat="1" outlineLevel="1" x14ac:dyDescent="0.25">
      <c r="A41" s="107" t="s">
        <v>986</v>
      </c>
      <c r="B41" s="101">
        <f>'Ace-SBS'!B386</f>
        <v>0</v>
      </c>
      <c r="C41" s="101">
        <f>'Ace-SBS'!C386</f>
        <v>0</v>
      </c>
      <c r="D41" s="101">
        <f>'Ace-SBS'!D386</f>
        <v>0</v>
      </c>
      <c r="E41" s="101">
        <f>'Ace-SBS'!E386</f>
        <v>0</v>
      </c>
      <c r="F41" s="101">
        <f>'Ace-SBS'!F386</f>
        <v>0</v>
      </c>
      <c r="G41" s="101">
        <f>'Ace-SBS'!G386</f>
        <v>0</v>
      </c>
      <c r="H41" s="101">
        <f>'Ace-SBS'!H386</f>
        <v>0</v>
      </c>
      <c r="I41" s="101">
        <f>'Ace-SBS'!I386</f>
        <v>0</v>
      </c>
      <c r="J41" s="101">
        <f>'Ace-SBS'!J386</f>
        <v>0</v>
      </c>
      <c r="K41" s="101">
        <f>'Ace-SBS'!K386</f>
        <v>0.41</v>
      </c>
      <c r="L41" s="101">
        <f>'Ace-SBS'!L386</f>
        <v>3.02</v>
      </c>
      <c r="M41" s="101">
        <f>'Ace-SBS'!M386</f>
        <v>9.48</v>
      </c>
      <c r="N41" s="101">
        <f>'Ace-SBS'!N386</f>
        <v>1.58</v>
      </c>
      <c r="O41" s="101">
        <f>'Ace-SBS'!O386</f>
        <v>47.96</v>
      </c>
      <c r="P41" s="101">
        <f>'Ace-SBS'!P386</f>
        <v>149.57</v>
      </c>
      <c r="Q41" s="101">
        <f>'Ace-SBS'!Q386</f>
        <v>63.99</v>
      </c>
      <c r="R41" s="102">
        <f>'Ace-SBS'!R386</f>
        <v>10.86</v>
      </c>
      <c r="T41" s="133"/>
    </row>
    <row r="42" spans="1:22" outlineLevel="1" x14ac:dyDescent="0.25">
      <c r="A42" s="98"/>
      <c r="B42" s="134"/>
      <c r="C42" s="134"/>
      <c r="D42" s="134"/>
      <c r="E42" s="134"/>
      <c r="F42" s="134"/>
      <c r="G42" s="134"/>
      <c r="H42" s="134"/>
      <c r="I42" s="134"/>
      <c r="J42" s="134"/>
      <c r="K42" s="134"/>
      <c r="L42" s="134"/>
      <c r="M42" s="134"/>
      <c r="N42" s="134"/>
      <c r="O42" s="134"/>
      <c r="P42" s="134"/>
      <c r="Q42" s="134"/>
      <c r="R42" s="156"/>
    </row>
    <row r="43" spans="1:22" s="136" customFormat="1" outlineLevel="1" x14ac:dyDescent="0.25">
      <c r="A43" s="147" t="s">
        <v>860</v>
      </c>
      <c r="B43" s="148">
        <f>SUM(B44:B49)</f>
        <v>325.88</v>
      </c>
      <c r="C43" s="148">
        <f t="shared" ref="C43:R43" si="6">SUM(C44:C49)</f>
        <v>486.91999999999996</v>
      </c>
      <c r="D43" s="148">
        <f t="shared" si="6"/>
        <v>502.63</v>
      </c>
      <c r="E43" s="148">
        <f t="shared" si="6"/>
        <v>2190.73</v>
      </c>
      <c r="F43" s="148">
        <f t="shared" si="6"/>
        <v>2267.48</v>
      </c>
      <c r="G43" s="148">
        <f t="shared" si="6"/>
        <v>2480.6300000000006</v>
      </c>
      <c r="H43" s="148">
        <f t="shared" si="6"/>
        <v>2948.7000000000003</v>
      </c>
      <c r="I43" s="148">
        <f t="shared" si="6"/>
        <v>3516.0000000000005</v>
      </c>
      <c r="J43" s="148">
        <f t="shared" si="6"/>
        <v>3344.63</v>
      </c>
      <c r="K43" s="148">
        <f t="shared" si="6"/>
        <v>4693.8900000000003</v>
      </c>
      <c r="L43" s="148">
        <f t="shared" si="6"/>
        <v>3970.8599999999997</v>
      </c>
      <c r="M43" s="148">
        <f t="shared" si="6"/>
        <v>3887.25</v>
      </c>
      <c r="N43" s="148">
        <f t="shared" si="6"/>
        <v>5699.4400000000005</v>
      </c>
      <c r="O43" s="148">
        <f t="shared" si="6"/>
        <v>5450.2800000000007</v>
      </c>
      <c r="P43" s="148">
        <f t="shared" si="6"/>
        <v>5316.26</v>
      </c>
      <c r="Q43" s="148">
        <f t="shared" si="6"/>
        <v>6388.1899999999987</v>
      </c>
      <c r="R43" s="149">
        <f t="shared" si="6"/>
        <v>6907.52</v>
      </c>
    </row>
    <row r="44" spans="1:22" outlineLevel="1" x14ac:dyDescent="0.25">
      <c r="A44" s="107" t="s">
        <v>326</v>
      </c>
      <c r="B44" s="101">
        <f>'Ace-SBS'!B397</f>
        <v>0</v>
      </c>
      <c r="C44" s="101">
        <f>'Ace-SBS'!C397</f>
        <v>0</v>
      </c>
      <c r="D44" s="101">
        <f>'Ace-SBS'!D397</f>
        <v>22</v>
      </c>
      <c r="E44" s="101">
        <f>'Ace-SBS'!E397</f>
        <v>436.2</v>
      </c>
      <c r="F44" s="101">
        <f>'Ace-SBS'!F397</f>
        <v>10.050000000000001</v>
      </c>
      <c r="G44" s="101">
        <f>'Ace-SBS'!G397</f>
        <v>18</v>
      </c>
      <c r="H44" s="101">
        <f>'Ace-SBS'!H397</f>
        <v>96.5</v>
      </c>
      <c r="I44" s="101">
        <f>'Ace-SBS'!I397</f>
        <v>703.85</v>
      </c>
      <c r="J44" s="101">
        <f>'Ace-SBS'!J397</f>
        <v>1637.27</v>
      </c>
      <c r="K44" s="101">
        <f>'Ace-SBS'!K397</f>
        <v>1822.83</v>
      </c>
      <c r="L44" s="101">
        <f>'Ace-SBS'!L397</f>
        <v>844.9799999999999</v>
      </c>
      <c r="M44" s="101">
        <f>'Ace-SBS'!M397</f>
        <v>941.05</v>
      </c>
      <c r="N44" s="101">
        <f>'Ace-SBS'!N397</f>
        <v>860</v>
      </c>
      <c r="O44" s="101">
        <f>'Ace-SBS'!O397</f>
        <v>93.93</v>
      </c>
      <c r="P44" s="101">
        <f>'Ace-SBS'!P397</f>
        <v>73.56</v>
      </c>
      <c r="Q44" s="101">
        <f>'Ace-SBS'!Q397</f>
        <v>40.01</v>
      </c>
      <c r="R44" s="102">
        <f>'Ace-SBS'!R397</f>
        <v>44.76</v>
      </c>
    </row>
    <row r="45" spans="1:22" outlineLevel="1" x14ac:dyDescent="0.25">
      <c r="A45" s="107" t="s">
        <v>974</v>
      </c>
      <c r="B45" s="101">
        <f>'Ace-SBS'!B420</f>
        <v>131.05000000000001</v>
      </c>
      <c r="C45" s="101">
        <f>'Ace-SBS'!C420</f>
        <v>155.62</v>
      </c>
      <c r="D45" s="101">
        <f>'Ace-SBS'!D420</f>
        <v>161.44999999999999</v>
      </c>
      <c r="E45" s="101">
        <f>'Ace-SBS'!E420</f>
        <v>186.62</v>
      </c>
      <c r="F45" s="101">
        <f>'Ace-SBS'!F420</f>
        <v>263.41000000000003</v>
      </c>
      <c r="G45" s="101">
        <f>'Ace-SBS'!G420</f>
        <v>333.38</v>
      </c>
      <c r="H45" s="101">
        <f>'Ace-SBS'!H420</f>
        <v>389.63</v>
      </c>
      <c r="I45" s="101">
        <f>'Ace-SBS'!I420</f>
        <v>486.74</v>
      </c>
      <c r="J45" s="101">
        <f>'Ace-SBS'!J420</f>
        <v>570.14</v>
      </c>
      <c r="K45" s="101">
        <f>'Ace-SBS'!K420</f>
        <v>618.26</v>
      </c>
      <c r="L45" s="101">
        <f>'Ace-SBS'!L420</f>
        <v>640.07000000000005</v>
      </c>
      <c r="M45" s="101">
        <f>'Ace-SBS'!M420</f>
        <v>868.76</v>
      </c>
      <c r="N45" s="101">
        <f>'Ace-SBS'!N420</f>
        <v>918.38</v>
      </c>
      <c r="O45" s="101">
        <f>'Ace-SBS'!O420</f>
        <v>2189.25</v>
      </c>
      <c r="P45" s="101">
        <f>'Ace-SBS'!P420</f>
        <v>2132.15</v>
      </c>
      <c r="Q45" s="101">
        <f>'Ace-SBS'!Q420</f>
        <v>2308.2800000000002</v>
      </c>
      <c r="R45" s="102">
        <f>'Ace-SBS'!R420</f>
        <v>2135.64</v>
      </c>
      <c r="T45" s="166">
        <f>(R45/H45)^(1/10)-1</f>
        <v>0.1854618050452661</v>
      </c>
      <c r="U45" s="166">
        <f>(R45/M45)^(1/10)-1</f>
        <v>9.4114624269379554E-2</v>
      </c>
      <c r="V45" s="166">
        <f>(R45/O45)^(1/10)-1</f>
        <v>-2.4761943456473867E-3</v>
      </c>
    </row>
    <row r="46" spans="1:22" outlineLevel="1" x14ac:dyDescent="0.25">
      <c r="A46" s="107" t="s">
        <v>975</v>
      </c>
      <c r="B46" s="101">
        <f>'Ace-SBS'!B433</f>
        <v>107.76</v>
      </c>
      <c r="C46" s="101">
        <f>'Ace-SBS'!C433</f>
        <v>197.16</v>
      </c>
      <c r="D46" s="101">
        <f>'Ace-SBS'!D433</f>
        <v>128.37</v>
      </c>
      <c r="E46" s="101">
        <f>'Ace-SBS'!E433</f>
        <v>234.97</v>
      </c>
      <c r="F46" s="101">
        <f>'Ace-SBS'!F433</f>
        <v>256.47000000000003</v>
      </c>
      <c r="G46" s="101">
        <f>'Ace-SBS'!G433</f>
        <v>564.87</v>
      </c>
      <c r="H46" s="101">
        <f>'Ace-SBS'!H433</f>
        <v>1055.44</v>
      </c>
      <c r="I46" s="101">
        <f>'Ace-SBS'!I433</f>
        <v>680.03</v>
      </c>
      <c r="J46" s="101">
        <f>'Ace-SBS'!J433</f>
        <v>553.29</v>
      </c>
      <c r="K46" s="101">
        <f>'Ace-SBS'!K433</f>
        <v>542.62</v>
      </c>
      <c r="L46" s="101">
        <f>'Ace-SBS'!L433</f>
        <v>713.48</v>
      </c>
      <c r="M46" s="101">
        <f>'Ace-SBS'!M433</f>
        <v>737.53</v>
      </c>
      <c r="N46" s="101">
        <f>'Ace-SBS'!N433</f>
        <v>980.15</v>
      </c>
      <c r="O46" s="101">
        <f>'Ace-SBS'!O433</f>
        <v>1802.82</v>
      </c>
      <c r="P46" s="101">
        <f>'Ace-SBS'!P433</f>
        <v>1997.81</v>
      </c>
      <c r="Q46" s="101">
        <f>'Ace-SBS'!Q433</f>
        <v>2714.7</v>
      </c>
      <c r="R46" s="102">
        <f>'Ace-SBS'!R433</f>
        <v>2846.96</v>
      </c>
      <c r="T46" s="166">
        <f>(R46/H46)^(1/10)-1</f>
        <v>0.10431960326778156</v>
      </c>
      <c r="U46" s="166">
        <f>(R46/M46)^(1/10)-1</f>
        <v>0.14461693585820212</v>
      </c>
      <c r="V46" s="166">
        <f>(R46/O46)^(1/10)-1</f>
        <v>4.6749831841945033E-2</v>
      </c>
    </row>
    <row r="47" spans="1:22" outlineLevel="1" x14ac:dyDescent="0.25">
      <c r="A47" s="107" t="s">
        <v>976</v>
      </c>
      <c r="B47" s="101">
        <f>'Ace-SBS'!B445</f>
        <v>24.78</v>
      </c>
      <c r="C47" s="101">
        <f>'Ace-SBS'!C445</f>
        <v>78.680000000000007</v>
      </c>
      <c r="D47" s="101">
        <f>'Ace-SBS'!D445</f>
        <v>75.75</v>
      </c>
      <c r="E47" s="101">
        <f>'Ace-SBS'!E445</f>
        <v>890.03</v>
      </c>
      <c r="F47" s="101">
        <f>'Ace-SBS'!F445</f>
        <v>1230.98</v>
      </c>
      <c r="G47" s="101">
        <f>'Ace-SBS'!G445</f>
        <v>1202.68</v>
      </c>
      <c r="H47" s="101">
        <f>'Ace-SBS'!H445</f>
        <v>972.87</v>
      </c>
      <c r="I47" s="101">
        <f>'Ace-SBS'!I445</f>
        <v>1265.47</v>
      </c>
      <c r="J47" s="101">
        <f>'Ace-SBS'!J445</f>
        <v>88.87</v>
      </c>
      <c r="K47" s="101">
        <f>'Ace-SBS'!K445</f>
        <v>1250.9100000000001</v>
      </c>
      <c r="L47" s="101">
        <f>'Ace-SBS'!L445</f>
        <v>1327.71</v>
      </c>
      <c r="M47" s="101">
        <f>'Ace-SBS'!M445</f>
        <v>431.12</v>
      </c>
      <c r="N47" s="101">
        <f>'Ace-SBS'!N445</f>
        <v>141.47999999999999</v>
      </c>
      <c r="O47" s="101">
        <f>'Ace-SBS'!O445</f>
        <v>416.46000000000004</v>
      </c>
      <c r="P47" s="101">
        <f>'Ace-SBS'!P445</f>
        <v>169.11</v>
      </c>
      <c r="Q47" s="101">
        <f>'Ace-SBS'!Q445</f>
        <v>170.28</v>
      </c>
      <c r="R47" s="102">
        <f>'Ace-SBS'!R445</f>
        <v>155.27000000000001</v>
      </c>
    </row>
    <row r="48" spans="1:22" outlineLevel="1" x14ac:dyDescent="0.25">
      <c r="A48" s="107" t="s">
        <v>977</v>
      </c>
      <c r="B48" s="101">
        <f>'Ace-SBS'!B459</f>
        <v>8.84</v>
      </c>
      <c r="C48" s="101">
        <f>'Ace-SBS'!C459</f>
        <v>9.4600000000000009</v>
      </c>
      <c r="D48" s="101">
        <f>'Ace-SBS'!D459</f>
        <v>11.68</v>
      </c>
      <c r="E48" s="101">
        <f>'Ace-SBS'!E459</f>
        <v>26.789999999999996</v>
      </c>
      <c r="F48" s="101">
        <f>'Ace-SBS'!F459</f>
        <v>53</v>
      </c>
      <c r="G48" s="101">
        <f>'Ace-SBS'!G459</f>
        <v>46.88</v>
      </c>
      <c r="H48" s="101">
        <f>'Ace-SBS'!H459</f>
        <v>38.9</v>
      </c>
      <c r="I48" s="101">
        <f>'Ace-SBS'!I459</f>
        <v>51.26</v>
      </c>
      <c r="J48" s="101">
        <f>'Ace-SBS'!J459</f>
        <v>19.510000000000002</v>
      </c>
      <c r="K48" s="101">
        <f>'Ace-SBS'!K459</f>
        <v>45.52</v>
      </c>
      <c r="L48" s="101">
        <f>'Ace-SBS'!L459</f>
        <v>60.86</v>
      </c>
      <c r="M48" s="101">
        <f>'Ace-SBS'!M459</f>
        <v>66.91</v>
      </c>
      <c r="N48" s="101">
        <f>'Ace-SBS'!N459</f>
        <v>2498.96</v>
      </c>
      <c r="O48" s="101">
        <f>'Ace-SBS'!O459</f>
        <v>322.73</v>
      </c>
      <c r="P48" s="101">
        <f>'Ace-SBS'!P459</f>
        <v>228.94</v>
      </c>
      <c r="Q48" s="101">
        <f>'Ace-SBS'!Q459</f>
        <v>315.77</v>
      </c>
      <c r="R48" s="102">
        <f>'Ace-SBS'!R459</f>
        <v>387.65</v>
      </c>
    </row>
    <row r="49" spans="1:22" outlineLevel="1" x14ac:dyDescent="0.25">
      <c r="A49" s="107" t="s">
        <v>978</v>
      </c>
      <c r="B49" s="101">
        <f>'Ace-SBS'!B470</f>
        <v>53.45</v>
      </c>
      <c r="C49" s="101">
        <f>'Ace-SBS'!C470</f>
        <v>46</v>
      </c>
      <c r="D49" s="101">
        <f>'Ace-SBS'!D470</f>
        <v>103.38</v>
      </c>
      <c r="E49" s="101">
        <f>'Ace-SBS'!E470</f>
        <v>416.12</v>
      </c>
      <c r="F49" s="101">
        <f>'Ace-SBS'!F470</f>
        <v>453.57</v>
      </c>
      <c r="G49" s="101">
        <f>'Ace-SBS'!G470</f>
        <v>314.82</v>
      </c>
      <c r="H49" s="101">
        <f>'Ace-SBS'!H470</f>
        <v>395.36</v>
      </c>
      <c r="I49" s="101">
        <f>'Ace-SBS'!I470</f>
        <v>328.65</v>
      </c>
      <c r="J49" s="101">
        <f>'Ace-SBS'!J470</f>
        <v>475.55</v>
      </c>
      <c r="K49" s="101">
        <f>'Ace-SBS'!K470</f>
        <v>413.75</v>
      </c>
      <c r="L49" s="101">
        <f>'Ace-SBS'!L470</f>
        <v>383.76</v>
      </c>
      <c r="M49" s="101">
        <f>'Ace-SBS'!M470</f>
        <v>841.87999999999988</v>
      </c>
      <c r="N49" s="101">
        <f>'Ace-SBS'!N470</f>
        <v>300.47000000000003</v>
      </c>
      <c r="O49" s="101">
        <f>'Ace-SBS'!O470</f>
        <v>625.09</v>
      </c>
      <c r="P49" s="101">
        <f>'Ace-SBS'!P470</f>
        <v>714.69</v>
      </c>
      <c r="Q49" s="101">
        <f>'Ace-SBS'!Q470</f>
        <v>839.15</v>
      </c>
      <c r="R49" s="102">
        <f>'Ace-SBS'!R470</f>
        <v>1337.24</v>
      </c>
      <c r="S49" s="138"/>
      <c r="T49" s="166">
        <f>(R49/H49)^(1/10)-1</f>
        <v>0.12959214338160074</v>
      </c>
      <c r="U49" s="166">
        <f>(R49/M49)^(1/10)-1</f>
        <v>4.7359838473258753E-2</v>
      </c>
      <c r="V49" s="166">
        <f>(R49/O49)^(1/10)-1</f>
        <v>7.9013009065740603E-2</v>
      </c>
    </row>
    <row r="50" spans="1:22" outlineLevel="1" x14ac:dyDescent="0.25">
      <c r="A50" s="98"/>
      <c r="B50" s="99"/>
      <c r="C50" s="99"/>
      <c r="D50" s="99"/>
      <c r="E50" s="99"/>
      <c r="F50" s="99"/>
      <c r="G50" s="99"/>
      <c r="H50" s="99"/>
      <c r="I50" s="99"/>
      <c r="J50" s="99"/>
      <c r="K50" s="99"/>
      <c r="L50" s="99"/>
      <c r="M50" s="99"/>
      <c r="N50" s="99"/>
      <c r="O50" s="99"/>
      <c r="P50" s="99"/>
      <c r="Q50" s="99"/>
      <c r="R50" s="100"/>
    </row>
    <row r="51" spans="1:22" s="136" customFormat="1" outlineLevel="1" x14ac:dyDescent="0.25">
      <c r="A51" s="147" t="s">
        <v>407</v>
      </c>
      <c r="B51" s="148">
        <f>'Ace-SBS'!B496</f>
        <v>0</v>
      </c>
      <c r="C51" s="148">
        <f>'Ace-SBS'!C496</f>
        <v>0</v>
      </c>
      <c r="D51" s="148">
        <f>'Ace-SBS'!D496</f>
        <v>0</v>
      </c>
      <c r="E51" s="148">
        <f>'Ace-SBS'!E496</f>
        <v>0</v>
      </c>
      <c r="F51" s="148">
        <f>'Ace-SBS'!F496</f>
        <v>0</v>
      </c>
      <c r="G51" s="148">
        <f>'Ace-SBS'!G496</f>
        <v>0</v>
      </c>
      <c r="H51" s="148">
        <f>'Ace-SBS'!H496</f>
        <v>0</v>
      </c>
      <c r="I51" s="148">
        <f>'Ace-SBS'!I496</f>
        <v>0</v>
      </c>
      <c r="J51" s="148">
        <f>'Ace-SBS'!J496</f>
        <v>0</v>
      </c>
      <c r="K51" s="148">
        <f>'Ace-SBS'!K496</f>
        <v>0.19</v>
      </c>
      <c r="L51" s="148">
        <f>'Ace-SBS'!L496</f>
        <v>0.16</v>
      </c>
      <c r="M51" s="148">
        <f>'Ace-SBS'!M496</f>
        <v>0.13</v>
      </c>
      <c r="N51" s="148">
        <f>'Ace-SBS'!N496</f>
        <v>0.11</v>
      </c>
      <c r="O51" s="148">
        <f>'Ace-SBS'!O496</f>
        <v>0</v>
      </c>
      <c r="P51" s="148">
        <f>'Ace-SBS'!P496</f>
        <v>0</v>
      </c>
      <c r="Q51" s="148">
        <f>'Ace-SBS'!Q496</f>
        <v>0</v>
      </c>
      <c r="R51" s="149">
        <f>'Ace-SBS'!R496</f>
        <v>0</v>
      </c>
    </row>
    <row r="52" spans="1:22" outlineLevel="1" x14ac:dyDescent="0.25">
      <c r="A52" s="98"/>
      <c r="B52" s="99"/>
      <c r="C52" s="99"/>
      <c r="D52" s="99"/>
      <c r="E52" s="99"/>
      <c r="F52" s="99"/>
      <c r="G52" s="99"/>
      <c r="H52" s="99"/>
      <c r="I52" s="99"/>
      <c r="J52" s="99"/>
      <c r="K52" s="99"/>
      <c r="L52" s="99"/>
      <c r="M52" s="99"/>
      <c r="N52" s="99"/>
      <c r="O52" s="99"/>
      <c r="P52" s="99"/>
      <c r="Q52" s="99"/>
      <c r="R52" s="100"/>
    </row>
    <row r="53" spans="1:22" ht="20" outlineLevel="1" thickBot="1" x14ac:dyDescent="0.3">
      <c r="A53" s="129" t="s">
        <v>418</v>
      </c>
      <c r="B53" s="131">
        <f>B32+B43+B51</f>
        <v>654.23</v>
      </c>
      <c r="C53" s="131">
        <f t="shared" ref="C53:R53" si="7">C32+C43+C51</f>
        <v>871.26</v>
      </c>
      <c r="D53" s="131">
        <f t="shared" si="7"/>
        <v>1432.82</v>
      </c>
      <c r="E53" s="131">
        <f t="shared" si="7"/>
        <v>3226.8599999999997</v>
      </c>
      <c r="F53" s="131">
        <f t="shared" si="7"/>
        <v>3604.04</v>
      </c>
      <c r="G53" s="131">
        <f t="shared" si="7"/>
        <v>4141.3200000000006</v>
      </c>
      <c r="H53" s="131">
        <f t="shared" si="7"/>
        <v>5458.79</v>
      </c>
      <c r="I53" s="131">
        <f t="shared" si="7"/>
        <v>6281.9500000000007</v>
      </c>
      <c r="J53" s="131">
        <f t="shared" si="7"/>
        <v>6591.72</v>
      </c>
      <c r="K53" s="131">
        <f t="shared" si="7"/>
        <v>7731.47</v>
      </c>
      <c r="L53" s="131">
        <f t="shared" si="7"/>
        <v>9277.77</v>
      </c>
      <c r="M53" s="131">
        <f t="shared" si="7"/>
        <v>9506.56</v>
      </c>
      <c r="N53" s="131">
        <f t="shared" si="7"/>
        <v>14624.470000000001</v>
      </c>
      <c r="O53" s="131">
        <f t="shared" si="7"/>
        <v>38535</v>
      </c>
      <c r="P53" s="131">
        <f t="shared" si="7"/>
        <v>34604.21</v>
      </c>
      <c r="Q53" s="131">
        <f t="shared" si="7"/>
        <v>34209.660000000003</v>
      </c>
      <c r="R53" s="132">
        <f t="shared" si="7"/>
        <v>34262.270000000004</v>
      </c>
      <c r="T53" s="166">
        <f>(R53/H53)^(1/10)-1</f>
        <v>0.20163335387188375</v>
      </c>
      <c r="U53" s="166">
        <f>(R53/M53)^(1/10)-1</f>
        <v>0.13678745935784598</v>
      </c>
      <c r="V53" s="166">
        <f>(R53/O53)^(1/10)-1</f>
        <v>-1.1683429479928398E-2</v>
      </c>
    </row>
    <row r="54" spans="1:22" ht="20" outlineLevel="1" thickTop="1" x14ac:dyDescent="0.25">
      <c r="A54" s="144"/>
      <c r="B54" s="396">
        <f>B53-B28</f>
        <v>0</v>
      </c>
      <c r="C54" s="396">
        <f t="shared" ref="C54:R54" si="8">C53-C28</f>
        <v>0</v>
      </c>
      <c r="D54" s="396">
        <f t="shared" si="8"/>
        <v>0</v>
      </c>
      <c r="E54" s="396">
        <f t="shared" si="8"/>
        <v>0</v>
      </c>
      <c r="F54" s="396">
        <f t="shared" si="8"/>
        <v>0</v>
      </c>
      <c r="G54" s="396">
        <f t="shared" si="8"/>
        <v>0</v>
      </c>
      <c r="H54" s="396">
        <f t="shared" si="8"/>
        <v>0</v>
      </c>
      <c r="I54" s="396">
        <f t="shared" si="8"/>
        <v>0</v>
      </c>
      <c r="J54" s="396">
        <f t="shared" si="8"/>
        <v>0</v>
      </c>
      <c r="K54" s="396">
        <f t="shared" si="8"/>
        <v>0</v>
      </c>
      <c r="L54" s="396">
        <f t="shared" si="8"/>
        <v>0</v>
      </c>
      <c r="M54" s="396">
        <f t="shared" si="8"/>
        <v>0</v>
      </c>
      <c r="N54" s="396">
        <f t="shared" si="8"/>
        <v>0</v>
      </c>
      <c r="O54" s="396">
        <f t="shared" si="8"/>
        <v>0</v>
      </c>
      <c r="P54" s="396">
        <f t="shared" si="8"/>
        <v>0</v>
      </c>
      <c r="Q54" s="396">
        <f t="shared" si="8"/>
        <v>0</v>
      </c>
      <c r="R54" s="397">
        <f t="shared" si="8"/>
        <v>0</v>
      </c>
    </row>
    <row r="55" spans="1:22" outlineLevel="1" x14ac:dyDescent="0.25">
      <c r="A55" s="98" t="s">
        <v>419</v>
      </c>
      <c r="B55" s="101">
        <f>'Ace-SBS'!B508</f>
        <v>114.84</v>
      </c>
      <c r="C55" s="101">
        <f>'Ace-SBS'!C508</f>
        <v>133.74</v>
      </c>
      <c r="D55" s="101">
        <f>'Ace-SBS'!D508</f>
        <v>165.14</v>
      </c>
      <c r="E55" s="101">
        <f>'Ace-SBS'!E508</f>
        <v>56.7</v>
      </c>
      <c r="F55" s="101">
        <f>'Ace-SBS'!F508</f>
        <v>68.680000000000007</v>
      </c>
      <c r="G55" s="101">
        <f>'Ace-SBS'!G508</f>
        <v>111.31</v>
      </c>
      <c r="H55" s="101">
        <f>'Ace-SBS'!H508</f>
        <v>73.150000000000006</v>
      </c>
      <c r="I55" s="101">
        <f>'Ace-SBS'!I508</f>
        <v>102.22</v>
      </c>
      <c r="J55" s="101">
        <f>'Ace-SBS'!J508</f>
        <v>146.74</v>
      </c>
      <c r="K55" s="101">
        <f>'Ace-SBS'!K508</f>
        <v>107.49</v>
      </c>
      <c r="L55" s="101">
        <f>'Ace-SBS'!L508</f>
        <v>315.42</v>
      </c>
      <c r="M55" s="101">
        <f>'Ace-SBS'!M508</f>
        <v>404.43</v>
      </c>
      <c r="N55" s="101">
        <f>'Ace-SBS'!N508</f>
        <v>768.61</v>
      </c>
      <c r="O55" s="101">
        <f>'Ace-SBS'!O508</f>
        <v>1728.96</v>
      </c>
      <c r="P55" s="101">
        <f>'Ace-SBS'!P508</f>
        <v>2584.77</v>
      </c>
      <c r="Q55" s="101">
        <f>'Ace-SBS'!Q508</f>
        <v>5405.55</v>
      </c>
      <c r="R55" s="102">
        <f>'Ace-SBS'!R508</f>
        <v>5602.75</v>
      </c>
    </row>
    <row r="56" spans="1:22" ht="20" outlineLevel="1" thickBot="1" x14ac:dyDescent="0.3">
      <c r="A56" s="111"/>
      <c r="B56" s="112"/>
      <c r="C56" s="112"/>
      <c r="D56" s="112"/>
      <c r="E56" s="112"/>
      <c r="F56" s="112"/>
      <c r="G56" s="112"/>
      <c r="H56" s="112"/>
      <c r="I56" s="112"/>
      <c r="J56" s="112"/>
      <c r="K56" s="112"/>
      <c r="L56" s="112"/>
      <c r="M56" s="112"/>
      <c r="N56" s="112"/>
      <c r="O56" s="112"/>
      <c r="P56" s="112"/>
      <c r="Q56" s="112"/>
      <c r="R56" s="113"/>
    </row>
    <row r="57" spans="1:22" outlineLevel="1" x14ac:dyDescent="0.25">
      <c r="A57" s="134"/>
      <c r="B57" s="134"/>
      <c r="C57" s="134"/>
      <c r="D57" s="134"/>
      <c r="E57" s="134"/>
      <c r="F57" s="134"/>
      <c r="G57" s="134"/>
      <c r="H57" s="134"/>
      <c r="I57" s="134"/>
      <c r="J57" s="134"/>
      <c r="K57" s="134"/>
      <c r="L57" s="134"/>
      <c r="M57" s="134"/>
      <c r="N57" s="134"/>
      <c r="O57" s="134"/>
      <c r="P57" s="134"/>
      <c r="Q57" s="134"/>
      <c r="R57" s="134"/>
    </row>
    <row r="58" spans="1:22" ht="20" thickBot="1" x14ac:dyDescent="0.3"/>
    <row r="59" spans="1:22" x14ac:dyDescent="0.25">
      <c r="A59" s="95" t="s">
        <v>1000</v>
      </c>
      <c r="B59" s="157">
        <v>37316</v>
      </c>
      <c r="C59" s="158">
        <v>37681</v>
      </c>
      <c r="D59" s="158">
        <v>38047</v>
      </c>
      <c r="E59" s="158">
        <v>38412</v>
      </c>
      <c r="F59" s="158">
        <v>38777</v>
      </c>
      <c r="G59" s="158">
        <v>39142</v>
      </c>
      <c r="H59" s="158">
        <v>39508</v>
      </c>
      <c r="I59" s="158">
        <v>39873</v>
      </c>
      <c r="J59" s="158">
        <v>40238</v>
      </c>
      <c r="K59" s="158">
        <v>40603</v>
      </c>
      <c r="L59" s="158">
        <v>40969</v>
      </c>
      <c r="M59" s="158">
        <v>41334</v>
      </c>
      <c r="N59" s="158">
        <v>41699</v>
      </c>
      <c r="O59" s="158">
        <v>42064</v>
      </c>
      <c r="P59" s="158">
        <v>42430</v>
      </c>
      <c r="Q59" s="158">
        <v>42795</v>
      </c>
      <c r="R59" s="159">
        <v>43160</v>
      </c>
    </row>
    <row r="60" spans="1:22" outlineLevel="1" x14ac:dyDescent="0.25">
      <c r="A60" s="98"/>
      <c r="B60" s="99"/>
      <c r="C60" s="99"/>
      <c r="D60" s="99"/>
      <c r="E60" s="99"/>
      <c r="F60" s="99"/>
      <c r="G60" s="99"/>
      <c r="H60" s="99"/>
      <c r="I60" s="99"/>
      <c r="J60" s="99"/>
      <c r="K60" s="99"/>
      <c r="L60" s="99"/>
      <c r="M60" s="99"/>
      <c r="N60" s="99"/>
      <c r="O60" s="99"/>
      <c r="P60" s="99"/>
      <c r="Q60" s="99"/>
      <c r="R60" s="100"/>
    </row>
    <row r="61" spans="1:22" outlineLevel="1" x14ac:dyDescent="0.25">
      <c r="A61" s="141" t="str">
        <f>A5</f>
        <v>EQUITY AND LIABILITIES</v>
      </c>
      <c r="B61" s="142"/>
      <c r="C61" s="142"/>
      <c r="D61" s="142"/>
      <c r="E61" s="142"/>
      <c r="F61" s="142"/>
      <c r="G61" s="142"/>
      <c r="H61" s="142"/>
      <c r="I61" s="142"/>
      <c r="J61" s="142"/>
      <c r="K61" s="142"/>
      <c r="L61" s="142"/>
      <c r="M61" s="142"/>
      <c r="N61" s="142"/>
      <c r="O61" s="142"/>
      <c r="P61" s="142"/>
      <c r="Q61" s="142"/>
      <c r="R61" s="143"/>
    </row>
    <row r="62" spans="1:22" outlineLevel="1" x14ac:dyDescent="0.25">
      <c r="A62" s="144"/>
      <c r="B62" s="145"/>
      <c r="C62" s="145"/>
      <c r="D62" s="145"/>
      <c r="E62" s="145"/>
      <c r="F62" s="145"/>
      <c r="G62" s="145"/>
      <c r="H62" s="145"/>
      <c r="I62" s="145"/>
      <c r="J62" s="145"/>
      <c r="K62" s="145"/>
      <c r="L62" s="145"/>
      <c r="M62" s="145"/>
      <c r="N62" s="145"/>
      <c r="O62" s="145"/>
      <c r="P62" s="145"/>
      <c r="Q62" s="145"/>
      <c r="R62" s="146"/>
    </row>
    <row r="63" spans="1:22" outlineLevel="1" x14ac:dyDescent="0.25">
      <c r="A63" s="147" t="str">
        <f>A7</f>
        <v>Equity</v>
      </c>
      <c r="B63" s="186">
        <f>B7/B$53</f>
        <v>0.81873347293765186</v>
      </c>
      <c r="C63" s="186">
        <f t="shared" ref="C63:R63" si="9">C7/C$53</f>
        <v>0.79909556274820381</v>
      </c>
      <c r="D63" s="186">
        <f t="shared" si="9"/>
        <v>0.5999148532265044</v>
      </c>
      <c r="E63" s="186">
        <f t="shared" si="9"/>
        <v>0.34257761415121823</v>
      </c>
      <c r="F63" s="186">
        <f t="shared" si="9"/>
        <v>0.40647162628605676</v>
      </c>
      <c r="G63" s="186">
        <f t="shared" si="9"/>
        <v>0.59147566476389157</v>
      </c>
      <c r="H63" s="186">
        <f t="shared" si="9"/>
        <v>0.77079719131895541</v>
      </c>
      <c r="I63" s="186">
        <f t="shared" si="9"/>
        <v>0.82003518015902699</v>
      </c>
      <c r="J63" s="186">
        <f t="shared" si="9"/>
        <v>0.86744886008507649</v>
      </c>
      <c r="K63" s="186">
        <f t="shared" si="9"/>
        <v>0.8640698340677776</v>
      </c>
      <c r="L63" s="186">
        <f t="shared" si="9"/>
        <v>0.84913939448811515</v>
      </c>
      <c r="M63" s="186">
        <f t="shared" si="9"/>
        <v>0.81931634576545043</v>
      </c>
      <c r="N63" s="186">
        <f t="shared" si="9"/>
        <v>0.50654006606735147</v>
      </c>
      <c r="O63" s="186">
        <f t="shared" si="9"/>
        <v>0.5913136110029843</v>
      </c>
      <c r="P63" s="186">
        <f t="shared" si="9"/>
        <v>0.63260221805381489</v>
      </c>
      <c r="Q63" s="186">
        <f t="shared" si="9"/>
        <v>0.61422621563616819</v>
      </c>
      <c r="R63" s="187">
        <f t="shared" si="9"/>
        <v>0.57702247982985355</v>
      </c>
    </row>
    <row r="64" spans="1:22" outlineLevel="1" x14ac:dyDescent="0.25">
      <c r="A64" s="152" t="str">
        <f t="shared" ref="A64:A109" si="10">A8</f>
        <v>Share Capital</v>
      </c>
      <c r="B64" s="167">
        <f t="shared" ref="B64:R64" si="11">B8/B$53</f>
        <v>7.1488620210017881E-2</v>
      </c>
      <c r="C64" s="167">
        <f t="shared" si="11"/>
        <v>5.3393935220255727E-2</v>
      </c>
      <c r="D64" s="167">
        <f t="shared" si="11"/>
        <v>3.2369732415795431E-2</v>
      </c>
      <c r="E64" s="167">
        <f t="shared" si="11"/>
        <v>2.8746211487328244E-2</v>
      </c>
      <c r="F64" s="167">
        <f t="shared" si="11"/>
        <v>2.5768304458330098E-2</v>
      </c>
      <c r="G64" s="167">
        <f t="shared" si="11"/>
        <v>2.3350042981464845E-2</v>
      </c>
      <c r="H64" s="167">
        <f t="shared" si="11"/>
        <v>1.8971237215573412E-2</v>
      </c>
      <c r="I64" s="167">
        <f t="shared" si="11"/>
        <v>1.6485327008333397E-2</v>
      </c>
      <c r="J64" s="167">
        <f t="shared" si="11"/>
        <v>1.5710618776282971E-2</v>
      </c>
      <c r="K64" s="167">
        <f t="shared" si="11"/>
        <v>1.3394606717739316E-2</v>
      </c>
      <c r="L64" s="167">
        <f t="shared" si="11"/>
        <v>1.1162165046126384E-2</v>
      </c>
      <c r="M64" s="167">
        <f t="shared" si="11"/>
        <v>1.0893530362192002E-2</v>
      </c>
      <c r="N64" s="167">
        <f t="shared" si="11"/>
        <v>1.4162564523705814E-2</v>
      </c>
      <c r="O64" s="167">
        <f t="shared" si="11"/>
        <v>5.3748540288049819E-3</v>
      </c>
      <c r="P64" s="167">
        <f t="shared" si="11"/>
        <v>6.9546451139904653E-3</v>
      </c>
      <c r="Q64" s="167">
        <f t="shared" si="11"/>
        <v>7.0135160653452848E-3</v>
      </c>
      <c r="R64" s="168">
        <f t="shared" si="11"/>
        <v>7.0027467532069523E-3</v>
      </c>
    </row>
    <row r="65" spans="1:18" outlineLevel="1" x14ac:dyDescent="0.25">
      <c r="A65" s="160" t="str">
        <f t="shared" si="10"/>
        <v>+ Total Reserves</v>
      </c>
      <c r="B65" s="167">
        <f t="shared" ref="B65:R65" si="12">B9/B$53</f>
        <v>0.74721428243889765</v>
      </c>
      <c r="C65" s="167">
        <f t="shared" si="12"/>
        <v>0.72768174827261667</v>
      </c>
      <c r="D65" s="167">
        <f t="shared" si="12"/>
        <v>0.55675521000544381</v>
      </c>
      <c r="E65" s="167">
        <f t="shared" si="12"/>
        <v>0.31339444537414085</v>
      </c>
      <c r="F65" s="167">
        <f t="shared" si="12"/>
        <v>0.38031486886937993</v>
      </c>
      <c r="G65" s="167">
        <f t="shared" si="12"/>
        <v>0.56779480938444737</v>
      </c>
      <c r="H65" s="167">
        <f t="shared" si="12"/>
        <v>0.75182595410338193</v>
      </c>
      <c r="I65" s="167">
        <f t="shared" si="12"/>
        <v>0.80354985315069349</v>
      </c>
      <c r="J65" s="167">
        <f t="shared" si="12"/>
        <v>0.85173824130879339</v>
      </c>
      <c r="K65" s="167">
        <f t="shared" si="12"/>
        <v>0.8506752273500382</v>
      </c>
      <c r="L65" s="167">
        <f t="shared" si="12"/>
        <v>0.83797722944198871</v>
      </c>
      <c r="M65" s="167">
        <f t="shared" si="12"/>
        <v>0.80842281540325844</v>
      </c>
      <c r="N65" s="167">
        <f t="shared" si="12"/>
        <v>0.49237750154364568</v>
      </c>
      <c r="O65" s="167">
        <f t="shared" si="12"/>
        <v>0.58447022187621644</v>
      </c>
      <c r="P65" s="167">
        <f t="shared" si="12"/>
        <v>0.62548689884843489</v>
      </c>
      <c r="Q65" s="167">
        <f t="shared" si="12"/>
        <v>0.60713552838584184</v>
      </c>
      <c r="R65" s="168">
        <f t="shared" si="12"/>
        <v>0.57001973307664655</v>
      </c>
    </row>
    <row r="66" spans="1:18" outlineLevel="1" x14ac:dyDescent="0.25">
      <c r="A66" s="152" t="str">
        <f t="shared" si="10"/>
        <v>+ Share Warrants &amp; Outstandings</v>
      </c>
      <c r="B66" s="167">
        <f t="shared" ref="B66:R66" si="13">B10/B$53</f>
        <v>3.0570288736377113E-5</v>
      </c>
      <c r="C66" s="167">
        <f t="shared" si="13"/>
        <v>0</v>
      </c>
      <c r="D66" s="167">
        <f t="shared" si="13"/>
        <v>6.9792437291495095E-6</v>
      </c>
      <c r="E66" s="167">
        <f t="shared" si="13"/>
        <v>3.098987870561475E-6</v>
      </c>
      <c r="F66" s="167">
        <f t="shared" si="13"/>
        <v>0</v>
      </c>
      <c r="G66" s="167">
        <f t="shared" si="13"/>
        <v>0</v>
      </c>
      <c r="H66" s="167">
        <f t="shared" si="13"/>
        <v>0</v>
      </c>
      <c r="I66" s="167">
        <f t="shared" si="13"/>
        <v>0</v>
      </c>
      <c r="J66" s="167">
        <f t="shared" si="13"/>
        <v>0</v>
      </c>
      <c r="K66" s="167">
        <f t="shared" si="13"/>
        <v>0</v>
      </c>
      <c r="L66" s="167">
        <f t="shared" si="13"/>
        <v>0</v>
      </c>
      <c r="M66" s="167">
        <f t="shared" si="13"/>
        <v>0</v>
      </c>
      <c r="N66" s="167">
        <f t="shared" si="13"/>
        <v>0</v>
      </c>
      <c r="O66" s="167">
        <f t="shared" si="13"/>
        <v>1.468535097962891E-3</v>
      </c>
      <c r="P66" s="167">
        <f t="shared" si="13"/>
        <v>1.6067409138945809E-4</v>
      </c>
      <c r="Q66" s="167">
        <f t="shared" si="13"/>
        <v>7.717118498108428E-5</v>
      </c>
      <c r="R66" s="168">
        <f t="shared" si="13"/>
        <v>0</v>
      </c>
    </row>
    <row r="67" spans="1:18" outlineLevel="1" x14ac:dyDescent="0.25">
      <c r="A67" s="152" t="str">
        <f t="shared" si="10"/>
        <v>+ Preference Capital Paid Up</v>
      </c>
      <c r="B67" s="167">
        <f t="shared" ref="B67:R67" si="14">B11/B$53</f>
        <v>0</v>
      </c>
      <c r="C67" s="167">
        <f t="shared" si="14"/>
        <v>1.8019879255331359E-2</v>
      </c>
      <c r="D67" s="167">
        <f t="shared" si="14"/>
        <v>1.0782931561535992E-2</v>
      </c>
      <c r="E67" s="167">
        <f t="shared" si="14"/>
        <v>4.3385830187860644E-4</v>
      </c>
      <c r="F67" s="167">
        <f t="shared" si="14"/>
        <v>3.8845295834674421E-4</v>
      </c>
      <c r="G67" s="167">
        <f t="shared" si="14"/>
        <v>3.308123979793882E-4</v>
      </c>
      <c r="H67" s="167">
        <f t="shared" si="14"/>
        <v>0</v>
      </c>
      <c r="I67" s="167">
        <f t="shared" si="14"/>
        <v>0</v>
      </c>
      <c r="J67" s="167">
        <f t="shared" si="14"/>
        <v>0</v>
      </c>
      <c r="K67" s="167">
        <f t="shared" si="14"/>
        <v>0</v>
      </c>
      <c r="L67" s="167">
        <f t="shared" si="14"/>
        <v>0</v>
      </c>
      <c r="M67" s="167">
        <f t="shared" si="14"/>
        <v>0</v>
      </c>
      <c r="N67" s="167">
        <f t="shared" si="14"/>
        <v>0</v>
      </c>
      <c r="O67" s="167">
        <f t="shared" si="14"/>
        <v>0</v>
      </c>
      <c r="P67" s="167">
        <f t="shared" si="14"/>
        <v>0</v>
      </c>
      <c r="Q67" s="167">
        <f t="shared" si="14"/>
        <v>0</v>
      </c>
      <c r="R67" s="168">
        <f t="shared" si="14"/>
        <v>0</v>
      </c>
    </row>
    <row r="68" spans="1:18" outlineLevel="1" x14ac:dyDescent="0.25">
      <c r="A68" s="152" t="str">
        <f t="shared" si="10"/>
        <v>+ Minority Interest</v>
      </c>
      <c r="B68" s="167">
        <f t="shared" ref="B68:R68" si="15">B12/B$53</f>
        <v>0</v>
      </c>
      <c r="C68" s="167">
        <f t="shared" si="15"/>
        <v>0</v>
      </c>
      <c r="D68" s="167">
        <f t="shared" si="15"/>
        <v>0</v>
      </c>
      <c r="E68" s="167">
        <f t="shared" si="15"/>
        <v>0</v>
      </c>
      <c r="F68" s="167">
        <f t="shared" si="15"/>
        <v>0</v>
      </c>
      <c r="G68" s="167">
        <f t="shared" si="15"/>
        <v>0</v>
      </c>
      <c r="H68" s="167">
        <f t="shared" si="15"/>
        <v>0</v>
      </c>
      <c r="I68" s="167">
        <f t="shared" si="15"/>
        <v>0</v>
      </c>
      <c r="J68" s="167">
        <f t="shared" si="15"/>
        <v>0</v>
      </c>
      <c r="K68" s="167">
        <f t="shared" si="15"/>
        <v>0</v>
      </c>
      <c r="L68" s="167">
        <f t="shared" si="15"/>
        <v>0</v>
      </c>
      <c r="M68" s="167">
        <f t="shared" si="15"/>
        <v>0</v>
      </c>
      <c r="N68" s="167">
        <f t="shared" si="15"/>
        <v>0</v>
      </c>
      <c r="O68" s="167">
        <f t="shared" si="15"/>
        <v>0</v>
      </c>
      <c r="P68" s="167">
        <f t="shared" si="15"/>
        <v>0</v>
      </c>
      <c r="Q68" s="167">
        <f t="shared" si="15"/>
        <v>0</v>
      </c>
      <c r="R68" s="168">
        <f t="shared" si="15"/>
        <v>0</v>
      </c>
    </row>
    <row r="69" spans="1:18" outlineLevel="1" x14ac:dyDescent="0.25">
      <c r="A69" s="144"/>
      <c r="B69" s="167"/>
      <c r="C69" s="167"/>
      <c r="D69" s="167"/>
      <c r="E69" s="167"/>
      <c r="F69" s="167"/>
      <c r="G69" s="167"/>
      <c r="H69" s="167"/>
      <c r="I69" s="167"/>
      <c r="J69" s="167"/>
      <c r="K69" s="167"/>
      <c r="L69" s="167"/>
      <c r="M69" s="167"/>
      <c r="N69" s="167"/>
      <c r="O69" s="167"/>
      <c r="P69" s="167"/>
      <c r="Q69" s="167"/>
      <c r="R69" s="168"/>
    </row>
    <row r="70" spans="1:18" outlineLevel="1" x14ac:dyDescent="0.25">
      <c r="A70" s="147" t="str">
        <f t="shared" si="10"/>
        <v xml:space="preserve">Liabilities </v>
      </c>
      <c r="B70" s="186">
        <f t="shared" ref="B70:R70" si="16">B14/B$53</f>
        <v>0.18126652706234808</v>
      </c>
      <c r="C70" s="186">
        <f t="shared" si="16"/>
        <v>0.20090443725179624</v>
      </c>
      <c r="D70" s="186">
        <f t="shared" si="16"/>
        <v>0.40008514677349566</v>
      </c>
      <c r="E70" s="186">
        <f t="shared" si="16"/>
        <v>0.65742238584878177</v>
      </c>
      <c r="F70" s="186">
        <f t="shared" si="16"/>
        <v>0.59352837371394318</v>
      </c>
      <c r="G70" s="186">
        <f t="shared" si="16"/>
        <v>0.4085243352361082</v>
      </c>
      <c r="H70" s="186">
        <f t="shared" si="16"/>
        <v>0.22920280868104473</v>
      </c>
      <c r="I70" s="186">
        <f t="shared" si="16"/>
        <v>0.17996481984097293</v>
      </c>
      <c r="J70" s="186">
        <f t="shared" si="16"/>
        <v>0.13255113991492357</v>
      </c>
      <c r="K70" s="186">
        <f t="shared" si="16"/>
        <v>0.13593016593222246</v>
      </c>
      <c r="L70" s="186">
        <f t="shared" si="16"/>
        <v>0.15086060551188488</v>
      </c>
      <c r="M70" s="186">
        <f t="shared" si="16"/>
        <v>0.1806836542345496</v>
      </c>
      <c r="N70" s="186">
        <f t="shared" si="16"/>
        <v>0.49345993393264848</v>
      </c>
      <c r="O70" s="186">
        <f t="shared" si="16"/>
        <v>0.4086863889970157</v>
      </c>
      <c r="P70" s="186">
        <f t="shared" si="16"/>
        <v>0.36739778194618522</v>
      </c>
      <c r="Q70" s="186">
        <f t="shared" si="16"/>
        <v>0.38577378436383175</v>
      </c>
      <c r="R70" s="187">
        <f t="shared" si="16"/>
        <v>0.42297752017014623</v>
      </c>
    </row>
    <row r="71" spans="1:18" outlineLevel="1" x14ac:dyDescent="0.25">
      <c r="A71" s="135" t="str">
        <f t="shared" si="10"/>
        <v xml:space="preserve">Non-current liabilities </v>
      </c>
      <c r="B71" s="174">
        <f t="shared" ref="B71:R71" si="17">B15/B$53</f>
        <v>3.5583816089142961E-2</v>
      </c>
      <c r="C71" s="174">
        <f t="shared" si="17"/>
        <v>4.8343777976723373E-2</v>
      </c>
      <c r="D71" s="174">
        <f t="shared" si="17"/>
        <v>0.26961516450077472</v>
      </c>
      <c r="E71" s="174">
        <f t="shared" si="17"/>
        <v>0.5887922004673275</v>
      </c>
      <c r="F71" s="174">
        <f t="shared" si="17"/>
        <v>0.51342937370284458</v>
      </c>
      <c r="G71" s="174">
        <f t="shared" si="17"/>
        <v>0.2843223899626206</v>
      </c>
      <c r="H71" s="174">
        <f t="shared" si="17"/>
        <v>3.9470285539469366E-2</v>
      </c>
      <c r="I71" s="174">
        <f t="shared" si="17"/>
        <v>2.2448443556538973E-2</v>
      </c>
      <c r="J71" s="174">
        <f t="shared" si="17"/>
        <v>2.1969986589236191E-2</v>
      </c>
      <c r="K71" s="174">
        <f t="shared" si="17"/>
        <v>3.4178493869859161E-2</v>
      </c>
      <c r="L71" s="174">
        <f t="shared" si="17"/>
        <v>4.1079914677772784E-2</v>
      </c>
      <c r="M71" s="174">
        <f t="shared" si="17"/>
        <v>5.9182290965396532E-2</v>
      </c>
      <c r="N71" s="174">
        <f t="shared" si="17"/>
        <v>0.20398140924081351</v>
      </c>
      <c r="O71" s="174">
        <f t="shared" si="17"/>
        <v>0.12188010899182561</v>
      </c>
      <c r="P71" s="174">
        <f t="shared" si="17"/>
        <v>0.11808418686628015</v>
      </c>
      <c r="Q71" s="174">
        <f t="shared" si="17"/>
        <v>6.5318977154406085E-2</v>
      </c>
      <c r="R71" s="175">
        <f t="shared" si="17"/>
        <v>6.5631378189477785E-2</v>
      </c>
    </row>
    <row r="72" spans="1:18" outlineLevel="1" x14ac:dyDescent="0.25">
      <c r="A72" s="151" t="str">
        <f t="shared" si="10"/>
        <v>Financial liabilities (Borrowings)</v>
      </c>
      <c r="B72" s="167">
        <f t="shared" ref="B72:R72" si="18">B16/B$53</f>
        <v>2.5984745425920551E-4</v>
      </c>
      <c r="C72" s="167">
        <f t="shared" si="18"/>
        <v>1.5345591442279E-2</v>
      </c>
      <c r="D72" s="167">
        <f t="shared" si="18"/>
        <v>0.21792688544269345</v>
      </c>
      <c r="E72" s="167">
        <f t="shared" si="18"/>
        <v>0.56235783393143812</v>
      </c>
      <c r="F72" s="167">
        <f t="shared" si="18"/>
        <v>0.48445078301017747</v>
      </c>
      <c r="G72" s="167">
        <f t="shared" si="18"/>
        <v>0.25792500941728724</v>
      </c>
      <c r="H72" s="167">
        <f t="shared" si="18"/>
        <v>1.8780718803984034E-2</v>
      </c>
      <c r="I72" s="167">
        <f t="shared" si="18"/>
        <v>3.7567952626174992E-3</v>
      </c>
      <c r="J72" s="167">
        <f t="shared" si="18"/>
        <v>4.4737943966066517E-3</v>
      </c>
      <c r="K72" s="167">
        <f t="shared" si="18"/>
        <v>0</v>
      </c>
      <c r="L72" s="167">
        <f t="shared" si="18"/>
        <v>0</v>
      </c>
      <c r="M72" s="167">
        <f t="shared" si="18"/>
        <v>4.8808401777299045E-4</v>
      </c>
      <c r="N72" s="167">
        <f t="shared" si="18"/>
        <v>3.1727645514675055E-4</v>
      </c>
      <c r="O72" s="167">
        <f t="shared" si="18"/>
        <v>3.0370312702737771E-2</v>
      </c>
      <c r="P72" s="167">
        <f t="shared" si="18"/>
        <v>5.5566649260306765E-2</v>
      </c>
      <c r="Q72" s="167">
        <f t="shared" si="18"/>
        <v>2.2234655357580287E-2</v>
      </c>
      <c r="R72" s="168">
        <f t="shared" si="18"/>
        <v>4.5668019077545058E-2</v>
      </c>
    </row>
    <row r="73" spans="1:18" outlineLevel="1" x14ac:dyDescent="0.25">
      <c r="A73" s="151" t="str">
        <f t="shared" si="10"/>
        <v>+ Long Term Provisions</v>
      </c>
      <c r="B73" s="167">
        <f t="shared" ref="B73:R73" si="19">B17/B$53</f>
        <v>0</v>
      </c>
      <c r="C73" s="167">
        <f t="shared" si="19"/>
        <v>0</v>
      </c>
      <c r="D73" s="167">
        <f t="shared" si="19"/>
        <v>0</v>
      </c>
      <c r="E73" s="167">
        <f t="shared" si="19"/>
        <v>0</v>
      </c>
      <c r="F73" s="167">
        <f t="shared" si="19"/>
        <v>0</v>
      </c>
      <c r="G73" s="167">
        <f t="shared" si="19"/>
        <v>0</v>
      </c>
      <c r="H73" s="167">
        <f t="shared" si="19"/>
        <v>0</v>
      </c>
      <c r="I73" s="167">
        <f t="shared" si="19"/>
        <v>0</v>
      </c>
      <c r="J73" s="167">
        <f t="shared" si="19"/>
        <v>0</v>
      </c>
      <c r="K73" s="167">
        <f t="shared" si="19"/>
        <v>1.7273558585883409E-2</v>
      </c>
      <c r="L73" s="167">
        <f t="shared" si="19"/>
        <v>2.6427686825605722E-2</v>
      </c>
      <c r="M73" s="167">
        <f t="shared" si="19"/>
        <v>4.1188400430860375E-2</v>
      </c>
      <c r="N73" s="167">
        <f t="shared" si="19"/>
        <v>0.190383651510106</v>
      </c>
      <c r="O73" s="167">
        <f t="shared" si="19"/>
        <v>9.1136888542883099E-2</v>
      </c>
      <c r="P73" s="167">
        <f t="shared" si="19"/>
        <v>8.4226167856454454E-2</v>
      </c>
      <c r="Q73" s="167">
        <f t="shared" si="19"/>
        <v>6.4960598848395446E-2</v>
      </c>
      <c r="R73" s="168">
        <f t="shared" si="19"/>
        <v>4.1876384722903642E-2</v>
      </c>
    </row>
    <row r="74" spans="1:18" outlineLevel="1" x14ac:dyDescent="0.25">
      <c r="A74" s="151" t="str">
        <f t="shared" si="10"/>
        <v>+ Other Long Term Liabilities</v>
      </c>
      <c r="B74" s="167">
        <f t="shared" ref="B74:R74" si="20">B18/B$53</f>
        <v>0</v>
      </c>
      <c r="C74" s="167">
        <f t="shared" si="20"/>
        <v>0</v>
      </c>
      <c r="D74" s="167">
        <f t="shared" si="20"/>
        <v>0</v>
      </c>
      <c r="E74" s="167">
        <f t="shared" si="20"/>
        <v>0</v>
      </c>
      <c r="F74" s="167">
        <f t="shared" si="20"/>
        <v>0</v>
      </c>
      <c r="G74" s="167">
        <f t="shared" si="20"/>
        <v>0</v>
      </c>
      <c r="H74" s="167">
        <f t="shared" si="20"/>
        <v>0</v>
      </c>
      <c r="I74" s="167">
        <f t="shared" si="20"/>
        <v>0</v>
      </c>
      <c r="J74" s="167">
        <f t="shared" si="20"/>
        <v>0</v>
      </c>
      <c r="K74" s="167">
        <f t="shared" si="20"/>
        <v>2.832579056764108E-4</v>
      </c>
      <c r="L74" s="167">
        <f t="shared" si="20"/>
        <v>2.1880257863689224E-4</v>
      </c>
      <c r="M74" s="167">
        <f t="shared" si="20"/>
        <v>1.0624242628248284E-4</v>
      </c>
      <c r="N74" s="167">
        <f t="shared" si="20"/>
        <v>9.4362393987611161E-5</v>
      </c>
      <c r="O74" s="167">
        <f t="shared" si="20"/>
        <v>3.7290774620474888E-4</v>
      </c>
      <c r="P74" s="167">
        <f t="shared" si="20"/>
        <v>1.4160126759142891E-5</v>
      </c>
      <c r="Q74" s="167">
        <f t="shared" si="20"/>
        <v>1.987742643452171E-5</v>
      </c>
      <c r="R74" s="168">
        <f t="shared" si="20"/>
        <v>2.6559828055759291E-5</v>
      </c>
    </row>
    <row r="75" spans="1:18" outlineLevel="1" x14ac:dyDescent="0.25">
      <c r="A75" s="151" t="str">
        <f t="shared" si="10"/>
        <v>+ Deferred Tax Assets / Liabilities</v>
      </c>
      <c r="B75" s="167">
        <f t="shared" ref="B75:R75" si="21">B19/B$53</f>
        <v>3.5323968634883754E-2</v>
      </c>
      <c r="C75" s="167">
        <f t="shared" si="21"/>
        <v>3.2998186534444369E-2</v>
      </c>
      <c r="D75" s="167">
        <f t="shared" si="21"/>
        <v>5.1688279058081273E-2</v>
      </c>
      <c r="E75" s="167">
        <f t="shared" si="21"/>
        <v>2.6434366535889379E-2</v>
      </c>
      <c r="F75" s="167">
        <f t="shared" si="21"/>
        <v>2.897859069266712E-2</v>
      </c>
      <c r="G75" s="167">
        <f t="shared" si="21"/>
        <v>2.6397380545333367E-2</v>
      </c>
      <c r="H75" s="167">
        <f t="shared" si="21"/>
        <v>2.0689566735485335E-2</v>
      </c>
      <c r="I75" s="167">
        <f t="shared" si="21"/>
        <v>1.8691648293921472E-2</v>
      </c>
      <c r="J75" s="167">
        <f t="shared" si="21"/>
        <v>1.7496192192629541E-2</v>
      </c>
      <c r="K75" s="167">
        <f t="shared" si="21"/>
        <v>1.6621677378299338E-2</v>
      </c>
      <c r="L75" s="167">
        <f t="shared" si="21"/>
        <v>1.4433425273530169E-2</v>
      </c>
      <c r="M75" s="167">
        <f t="shared" si="21"/>
        <v>1.7399564090480678E-2</v>
      </c>
      <c r="N75" s="167">
        <f t="shared" si="21"/>
        <v>1.3186118881573143E-2</v>
      </c>
      <c r="O75" s="167">
        <f t="shared" si="21"/>
        <v>0</v>
      </c>
      <c r="P75" s="167">
        <f t="shared" si="21"/>
        <v>-2.1722790377240227E-2</v>
      </c>
      <c r="Q75" s="167">
        <f t="shared" si="21"/>
        <v>-2.1896154478004162E-2</v>
      </c>
      <c r="R75" s="168">
        <f t="shared" si="21"/>
        <v>-2.193958543902666E-2</v>
      </c>
    </row>
    <row r="76" spans="1:18" outlineLevel="1" x14ac:dyDescent="0.25">
      <c r="A76" s="151" t="str">
        <f t="shared" si="10"/>
        <v>+ Long Term Trade Payables</v>
      </c>
      <c r="B76" s="167">
        <f t="shared" ref="B76:R76" si="22">B20/B$53</f>
        <v>0</v>
      </c>
      <c r="C76" s="167">
        <f t="shared" si="22"/>
        <v>0</v>
      </c>
      <c r="D76" s="167">
        <f t="shared" si="22"/>
        <v>0</v>
      </c>
      <c r="E76" s="167">
        <f t="shared" si="22"/>
        <v>0</v>
      </c>
      <c r="F76" s="167">
        <f t="shared" si="22"/>
        <v>0</v>
      </c>
      <c r="G76" s="167">
        <f t="shared" si="22"/>
        <v>0</v>
      </c>
      <c r="H76" s="167">
        <f t="shared" si="22"/>
        <v>0</v>
      </c>
      <c r="I76" s="167">
        <f t="shared" si="22"/>
        <v>0</v>
      </c>
      <c r="J76" s="167">
        <f t="shared" si="22"/>
        <v>0</v>
      </c>
      <c r="K76" s="167">
        <f t="shared" si="22"/>
        <v>0</v>
      </c>
      <c r="L76" s="167">
        <f t="shared" si="22"/>
        <v>0</v>
      </c>
      <c r="M76" s="167">
        <f t="shared" si="22"/>
        <v>0</v>
      </c>
      <c r="N76" s="167">
        <f t="shared" si="22"/>
        <v>0</v>
      </c>
      <c r="O76" s="167">
        <f t="shared" si="22"/>
        <v>0</v>
      </c>
      <c r="P76" s="167">
        <f t="shared" si="22"/>
        <v>0</v>
      </c>
      <c r="Q76" s="167">
        <f t="shared" si="22"/>
        <v>0</v>
      </c>
      <c r="R76" s="168">
        <f t="shared" si="22"/>
        <v>0</v>
      </c>
    </row>
    <row r="77" spans="1:18" outlineLevel="1" x14ac:dyDescent="0.25">
      <c r="A77" s="144"/>
      <c r="B77" s="167"/>
      <c r="C77" s="167"/>
      <c r="D77" s="167"/>
      <c r="E77" s="167"/>
      <c r="F77" s="167"/>
      <c r="G77" s="167"/>
      <c r="H77" s="167"/>
      <c r="I77" s="167"/>
      <c r="J77" s="167"/>
      <c r="K77" s="167"/>
      <c r="L77" s="167"/>
      <c r="M77" s="167"/>
      <c r="N77" s="167"/>
      <c r="O77" s="167"/>
      <c r="P77" s="167"/>
      <c r="Q77" s="167"/>
      <c r="R77" s="168"/>
    </row>
    <row r="78" spans="1:18" outlineLevel="1" x14ac:dyDescent="0.25">
      <c r="A78" s="135" t="str">
        <f t="shared" si="10"/>
        <v>Current Liabilities</v>
      </c>
      <c r="B78" s="174">
        <f t="shared" ref="B78:R78" si="23">B22/B$53</f>
        <v>0.14568271097320512</v>
      </c>
      <c r="C78" s="174">
        <f t="shared" si="23"/>
        <v>0.15256065927507287</v>
      </c>
      <c r="D78" s="174">
        <f t="shared" si="23"/>
        <v>0.13046998227272094</v>
      </c>
      <c r="E78" s="174">
        <f t="shared" si="23"/>
        <v>6.863018538145442E-2</v>
      </c>
      <c r="F78" s="174">
        <f t="shared" si="23"/>
        <v>8.0099000011098653E-2</v>
      </c>
      <c r="G78" s="174">
        <f t="shared" si="23"/>
        <v>0.12420194527348767</v>
      </c>
      <c r="H78" s="174">
        <f t="shared" si="23"/>
        <v>0.18973252314157535</v>
      </c>
      <c r="I78" s="174">
        <f t="shared" si="23"/>
        <v>0.15751637628443396</v>
      </c>
      <c r="J78" s="174">
        <f t="shared" si="23"/>
        <v>0.11058115332568738</v>
      </c>
      <c r="K78" s="174">
        <f t="shared" si="23"/>
        <v>0.10175167206236331</v>
      </c>
      <c r="L78" s="174">
        <f t="shared" si="23"/>
        <v>0.10978069083411207</v>
      </c>
      <c r="M78" s="174">
        <f t="shared" si="23"/>
        <v>0.12150136326915309</v>
      </c>
      <c r="N78" s="174">
        <f t="shared" si="23"/>
        <v>0.28947852469183494</v>
      </c>
      <c r="O78" s="174">
        <f t="shared" si="23"/>
        <v>0.2868062800051901</v>
      </c>
      <c r="P78" s="174">
        <f t="shared" si="23"/>
        <v>0.24931359507990505</v>
      </c>
      <c r="Q78" s="174">
        <f t="shared" si="23"/>
        <v>0.32045480720942565</v>
      </c>
      <c r="R78" s="175">
        <f t="shared" si="23"/>
        <v>0.3573461419806685</v>
      </c>
    </row>
    <row r="79" spans="1:18" outlineLevel="1" x14ac:dyDescent="0.25">
      <c r="A79" s="152" t="str">
        <f t="shared" si="10"/>
        <v>Trade Payables</v>
      </c>
      <c r="B79" s="167">
        <f t="shared" ref="B79:R79" si="24">B23/B$53</f>
        <v>5.6188190697461129E-2</v>
      </c>
      <c r="C79" s="167">
        <f t="shared" si="24"/>
        <v>6.1129857906939374E-2</v>
      </c>
      <c r="D79" s="167">
        <f t="shared" si="24"/>
        <v>5.4773104786365358E-2</v>
      </c>
      <c r="E79" s="167">
        <f t="shared" si="24"/>
        <v>1.9904799092616356E-2</v>
      </c>
      <c r="F79" s="167">
        <f t="shared" si="24"/>
        <v>2.1353814053118165E-2</v>
      </c>
      <c r="G79" s="167">
        <f t="shared" si="24"/>
        <v>9.0785063699496765E-2</v>
      </c>
      <c r="H79" s="167">
        <f t="shared" si="24"/>
        <v>0.11842917569644555</v>
      </c>
      <c r="I79" s="167">
        <f t="shared" si="24"/>
        <v>7.6057593581610794E-2</v>
      </c>
      <c r="J79" s="167">
        <f t="shared" si="24"/>
        <v>3.3910724363292129E-2</v>
      </c>
      <c r="K79" s="167">
        <f t="shared" si="24"/>
        <v>3.4878231435936505E-2</v>
      </c>
      <c r="L79" s="167">
        <f t="shared" si="24"/>
        <v>4.3134287657486656E-2</v>
      </c>
      <c r="M79" s="167">
        <f t="shared" si="24"/>
        <v>3.8132615793725594E-2</v>
      </c>
      <c r="N79" s="167">
        <f t="shared" si="24"/>
        <v>2.5987950332559059E-2</v>
      </c>
      <c r="O79" s="167">
        <f t="shared" si="24"/>
        <v>4.0917347865576749E-2</v>
      </c>
      <c r="P79" s="167">
        <f t="shared" si="24"/>
        <v>5.1220646273964936E-2</v>
      </c>
      <c r="Q79" s="167">
        <f t="shared" si="24"/>
        <v>6.0585226512043663E-2</v>
      </c>
      <c r="R79" s="168">
        <f t="shared" si="24"/>
        <v>7.2672943152920097E-2</v>
      </c>
    </row>
    <row r="80" spans="1:18" outlineLevel="1" x14ac:dyDescent="0.25">
      <c r="A80" s="152" t="str">
        <f t="shared" si="10"/>
        <v>+ Other Current Liabilities</v>
      </c>
      <c r="B80" s="167">
        <f t="shared" ref="B80:R80" si="25">B24/B$53</f>
        <v>5.3742567598550964E-2</v>
      </c>
      <c r="C80" s="167">
        <f t="shared" si="25"/>
        <v>2.7936551660813075E-2</v>
      </c>
      <c r="D80" s="167">
        <f t="shared" si="25"/>
        <v>2.4490166245585632E-2</v>
      </c>
      <c r="E80" s="167">
        <f t="shared" si="25"/>
        <v>2.2554433721946415E-2</v>
      </c>
      <c r="F80" s="167">
        <f t="shared" si="25"/>
        <v>2.4755552102640369E-2</v>
      </c>
      <c r="G80" s="167">
        <f t="shared" si="25"/>
        <v>2.6650922894149689E-2</v>
      </c>
      <c r="H80" s="167">
        <f t="shared" si="25"/>
        <v>1.4624119997288776E-2</v>
      </c>
      <c r="I80" s="167">
        <f t="shared" si="25"/>
        <v>1.5170448666417273E-2</v>
      </c>
      <c r="J80" s="167">
        <f t="shared" si="25"/>
        <v>6.033326658292525E-3</v>
      </c>
      <c r="K80" s="167">
        <f t="shared" si="25"/>
        <v>5.4426907172892081E-3</v>
      </c>
      <c r="L80" s="167">
        <f t="shared" si="25"/>
        <v>6.7408439743602173E-3</v>
      </c>
      <c r="M80" s="167">
        <f t="shared" si="25"/>
        <v>1.5268404133566718E-2</v>
      </c>
      <c r="N80" s="167">
        <f t="shared" si="25"/>
        <v>5.203675757138549E-2</v>
      </c>
      <c r="O80" s="167">
        <f t="shared" si="25"/>
        <v>8.189516024393409E-2</v>
      </c>
      <c r="P80" s="167">
        <f t="shared" si="25"/>
        <v>5.6106467970226746E-2</v>
      </c>
      <c r="Q80" s="167">
        <f t="shared" si="25"/>
        <v>8.7360704549533652E-2</v>
      </c>
      <c r="R80" s="168">
        <f t="shared" si="25"/>
        <v>6.1707820293284706E-2</v>
      </c>
    </row>
    <row r="81" spans="1:18" outlineLevel="1" x14ac:dyDescent="0.25">
      <c r="A81" s="152" t="str">
        <f t="shared" si="10"/>
        <v>+ Short Term Borrowings</v>
      </c>
      <c r="B81" s="167">
        <f t="shared" ref="B81:R81" si="26">B25/B$53</f>
        <v>0</v>
      </c>
      <c r="C81" s="167">
        <f t="shared" si="26"/>
        <v>0</v>
      </c>
      <c r="D81" s="167">
        <f t="shared" si="26"/>
        <v>0</v>
      </c>
      <c r="E81" s="167">
        <f t="shared" si="26"/>
        <v>0</v>
      </c>
      <c r="F81" s="167">
        <f t="shared" si="26"/>
        <v>0</v>
      </c>
      <c r="G81" s="167">
        <f t="shared" si="26"/>
        <v>0</v>
      </c>
      <c r="H81" s="167">
        <f t="shared" si="26"/>
        <v>0</v>
      </c>
      <c r="I81" s="167">
        <f t="shared" si="26"/>
        <v>0</v>
      </c>
      <c r="J81" s="167">
        <f t="shared" si="26"/>
        <v>0</v>
      </c>
      <c r="K81" s="167">
        <f t="shared" si="26"/>
        <v>6.535626472068054E-3</v>
      </c>
      <c r="L81" s="167">
        <f t="shared" si="26"/>
        <v>4.3437162162890432E-3</v>
      </c>
      <c r="M81" s="167">
        <f t="shared" si="26"/>
        <v>4.0487831560522426E-3</v>
      </c>
      <c r="N81" s="167">
        <f t="shared" si="26"/>
        <v>0.16440732553042947</v>
      </c>
      <c r="O81" s="167">
        <f t="shared" si="26"/>
        <v>0.11036226806799015</v>
      </c>
      <c r="P81" s="167">
        <f t="shared" si="26"/>
        <v>0.10789785404723876</v>
      </c>
      <c r="Q81" s="167">
        <f t="shared" si="26"/>
        <v>0.11850570862148292</v>
      </c>
      <c r="R81" s="168">
        <f t="shared" si="26"/>
        <v>0.15217351331362458</v>
      </c>
    </row>
    <row r="82" spans="1:18" outlineLevel="1" x14ac:dyDescent="0.25">
      <c r="A82" s="152" t="str">
        <f t="shared" si="10"/>
        <v>+ Short Term Provisions</v>
      </c>
      <c r="B82" s="167">
        <f t="shared" ref="B82:R82" si="27">B26/B$53</f>
        <v>3.5751952677193034E-2</v>
      </c>
      <c r="C82" s="167">
        <f t="shared" si="27"/>
        <v>6.3494249707320427E-2</v>
      </c>
      <c r="D82" s="167">
        <f t="shared" si="27"/>
        <v>5.1206711240769955E-2</v>
      </c>
      <c r="E82" s="167">
        <f t="shared" si="27"/>
        <v>2.6170952566891656E-2</v>
      </c>
      <c r="F82" s="167">
        <f t="shared" si="27"/>
        <v>3.3989633855340116E-2</v>
      </c>
      <c r="G82" s="167">
        <f t="shared" si="27"/>
        <v>6.7659586798412092E-3</v>
      </c>
      <c r="H82" s="167">
        <f t="shared" si="27"/>
        <v>5.6679227447840999E-2</v>
      </c>
      <c r="I82" s="167">
        <f t="shared" si="27"/>
        <v>6.6288334036405883E-2</v>
      </c>
      <c r="J82" s="167">
        <f t="shared" si="27"/>
        <v>7.0637102304102722E-2</v>
      </c>
      <c r="K82" s="167">
        <f t="shared" si="27"/>
        <v>5.4895123437069537E-2</v>
      </c>
      <c r="L82" s="167">
        <f t="shared" si="27"/>
        <v>5.5561842985976155E-2</v>
      </c>
      <c r="M82" s="167">
        <f t="shared" si="27"/>
        <v>6.4051560185808543E-2</v>
      </c>
      <c r="N82" s="167">
        <f t="shared" si="27"/>
        <v>4.7046491257460951E-2</v>
      </c>
      <c r="O82" s="167">
        <f t="shared" si="27"/>
        <v>5.3631503827689116E-2</v>
      </c>
      <c r="P82" s="167">
        <f t="shared" si="27"/>
        <v>3.4088626788474581E-2</v>
      </c>
      <c r="Q82" s="167">
        <f t="shared" si="27"/>
        <v>5.4003167526365359E-2</v>
      </c>
      <c r="R82" s="168">
        <f t="shared" si="27"/>
        <v>7.079186522083912E-2</v>
      </c>
    </row>
    <row r="83" spans="1:18" outlineLevel="1" x14ac:dyDescent="0.25">
      <c r="A83" s="144"/>
      <c r="B83" s="167"/>
      <c r="C83" s="167"/>
      <c r="D83" s="167"/>
      <c r="E83" s="167"/>
      <c r="F83" s="167"/>
      <c r="G83" s="167"/>
      <c r="H83" s="167"/>
      <c r="I83" s="167"/>
      <c r="J83" s="167"/>
      <c r="K83" s="167"/>
      <c r="L83" s="167"/>
      <c r="M83" s="167"/>
      <c r="N83" s="167"/>
      <c r="O83" s="167"/>
      <c r="P83" s="167"/>
      <c r="Q83" s="167"/>
      <c r="R83" s="168"/>
    </row>
    <row r="84" spans="1:18" ht="20" outlineLevel="1" thickBot="1" x14ac:dyDescent="0.3">
      <c r="A84" s="129" t="str">
        <f t="shared" si="10"/>
        <v>Total Liabilities</v>
      </c>
      <c r="B84" s="183">
        <f t="shared" ref="B84:R84" si="28">B28/B$53</f>
        <v>1</v>
      </c>
      <c r="C84" s="183">
        <f t="shared" si="28"/>
        <v>1</v>
      </c>
      <c r="D84" s="183">
        <f t="shared" si="28"/>
        <v>1.0000000000000002</v>
      </c>
      <c r="E84" s="183">
        <f t="shared" si="28"/>
        <v>1</v>
      </c>
      <c r="F84" s="183">
        <f t="shared" si="28"/>
        <v>1</v>
      </c>
      <c r="G84" s="183">
        <f t="shared" si="28"/>
        <v>0.99999999999999978</v>
      </c>
      <c r="H84" s="183">
        <f t="shared" si="28"/>
        <v>1.0000000000000002</v>
      </c>
      <c r="I84" s="183">
        <f t="shared" si="28"/>
        <v>0.99999999999999989</v>
      </c>
      <c r="J84" s="183">
        <f t="shared" si="28"/>
        <v>1</v>
      </c>
      <c r="K84" s="183">
        <f t="shared" si="28"/>
        <v>1.0000000000000002</v>
      </c>
      <c r="L84" s="183">
        <f t="shared" si="28"/>
        <v>1</v>
      </c>
      <c r="M84" s="183">
        <f t="shared" si="28"/>
        <v>1</v>
      </c>
      <c r="N84" s="183">
        <f t="shared" si="28"/>
        <v>1</v>
      </c>
      <c r="O84" s="183">
        <f t="shared" si="28"/>
        <v>1</v>
      </c>
      <c r="P84" s="183">
        <f t="shared" si="28"/>
        <v>1.0000000000000002</v>
      </c>
      <c r="Q84" s="183">
        <f t="shared" si="28"/>
        <v>1</v>
      </c>
      <c r="R84" s="184">
        <f t="shared" si="28"/>
        <v>0.99999999999999978</v>
      </c>
    </row>
    <row r="85" spans="1:18" ht="20" outlineLevel="1" thickTop="1" x14ac:dyDescent="0.25">
      <c r="A85" s="98"/>
      <c r="B85" s="167"/>
      <c r="C85" s="167"/>
      <c r="D85" s="167"/>
      <c r="E85" s="167"/>
      <c r="F85" s="167"/>
      <c r="G85" s="167"/>
      <c r="H85" s="167"/>
      <c r="I85" s="167"/>
      <c r="J85" s="167"/>
      <c r="K85" s="167"/>
      <c r="L85" s="167"/>
      <c r="M85" s="167"/>
      <c r="N85" s="167"/>
      <c r="O85" s="167"/>
      <c r="P85" s="167"/>
      <c r="Q85" s="167"/>
      <c r="R85" s="168"/>
    </row>
    <row r="86" spans="1:18" outlineLevel="1" x14ac:dyDescent="0.25">
      <c r="A86" s="141" t="str">
        <f t="shared" si="10"/>
        <v>ASSETS</v>
      </c>
      <c r="B86" s="188"/>
      <c r="C86" s="188"/>
      <c r="D86" s="188"/>
      <c r="E86" s="188"/>
      <c r="F86" s="188"/>
      <c r="G86" s="188"/>
      <c r="H86" s="188"/>
      <c r="I86" s="188"/>
      <c r="J86" s="188"/>
      <c r="K86" s="188"/>
      <c r="L86" s="188"/>
      <c r="M86" s="188"/>
      <c r="N86" s="188"/>
      <c r="O86" s="188"/>
      <c r="P86" s="188"/>
      <c r="Q86" s="188"/>
      <c r="R86" s="189"/>
    </row>
    <row r="87" spans="1:18" outlineLevel="1" x14ac:dyDescent="0.25">
      <c r="A87" s="153"/>
      <c r="B87" s="190"/>
      <c r="C87" s="190"/>
      <c r="D87" s="190"/>
      <c r="E87" s="190"/>
      <c r="F87" s="190"/>
      <c r="G87" s="190"/>
      <c r="H87" s="190"/>
      <c r="I87" s="190"/>
      <c r="J87" s="190"/>
      <c r="K87" s="190"/>
      <c r="L87" s="190"/>
      <c r="M87" s="190"/>
      <c r="N87" s="190"/>
      <c r="O87" s="190"/>
      <c r="P87" s="190"/>
      <c r="Q87" s="190"/>
      <c r="R87" s="191"/>
    </row>
    <row r="88" spans="1:18" outlineLevel="1" x14ac:dyDescent="0.25">
      <c r="A88" s="147" t="str">
        <f t="shared" si="10"/>
        <v>Non-Current Assets</v>
      </c>
      <c r="B88" s="186">
        <f t="shared" ref="B88:R88" si="29">B32/B$53</f>
        <v>0.5018877153294713</v>
      </c>
      <c r="C88" s="186">
        <f t="shared" si="29"/>
        <v>0.44113123522255127</v>
      </c>
      <c r="D88" s="186">
        <f t="shared" si="29"/>
        <v>0.64920227244175821</v>
      </c>
      <c r="E88" s="186">
        <f t="shared" si="29"/>
        <v>0.32109543023248605</v>
      </c>
      <c r="F88" s="186">
        <f t="shared" si="29"/>
        <v>0.37085049000566028</v>
      </c>
      <c r="G88" s="186">
        <f t="shared" si="29"/>
        <v>0.40100499357692709</v>
      </c>
      <c r="H88" s="186">
        <f t="shared" si="29"/>
        <v>0.45982534590999097</v>
      </c>
      <c r="I88" s="186">
        <f t="shared" si="29"/>
        <v>0.4403011803659691</v>
      </c>
      <c r="J88" s="186">
        <f t="shared" si="29"/>
        <v>0.49260132408536772</v>
      </c>
      <c r="K88" s="186">
        <f t="shared" si="29"/>
        <v>0.39286060736186001</v>
      </c>
      <c r="L88" s="186">
        <f t="shared" si="29"/>
        <v>0.57198550944893012</v>
      </c>
      <c r="M88" s="186">
        <f t="shared" si="29"/>
        <v>0.59108447219604143</v>
      </c>
      <c r="N88" s="186">
        <f t="shared" si="29"/>
        <v>0.61027305604921067</v>
      </c>
      <c r="O88" s="186">
        <f t="shared" si="29"/>
        <v>0.85856286492798761</v>
      </c>
      <c r="P88" s="186">
        <f t="shared" si="29"/>
        <v>0.84636956023558985</v>
      </c>
      <c r="Q88" s="186">
        <f t="shared" si="29"/>
        <v>0.81326356356654816</v>
      </c>
      <c r="R88" s="187">
        <f t="shared" si="29"/>
        <v>0.79839280934975987</v>
      </c>
    </row>
    <row r="89" spans="1:18" outlineLevel="1" x14ac:dyDescent="0.25">
      <c r="A89" s="107" t="str">
        <f t="shared" si="10"/>
        <v>Net Block</v>
      </c>
      <c r="B89" s="167">
        <f t="shared" ref="B89:R89" si="30">B33/B$53</f>
        <v>0.32428962291548841</v>
      </c>
      <c r="C89" s="167">
        <f t="shared" si="30"/>
        <v>0.26894382847829579</v>
      </c>
      <c r="D89" s="167">
        <f t="shared" si="30"/>
        <v>0.25627085049064086</v>
      </c>
      <c r="E89" s="167">
        <f t="shared" si="30"/>
        <v>0.13609205233570718</v>
      </c>
      <c r="F89" s="167">
        <f t="shared" si="30"/>
        <v>0.14877470838281487</v>
      </c>
      <c r="G89" s="167">
        <f t="shared" si="30"/>
        <v>0.14229521022282748</v>
      </c>
      <c r="H89" s="167">
        <f t="shared" si="30"/>
        <v>0.11541751926709032</v>
      </c>
      <c r="I89" s="167">
        <f t="shared" si="30"/>
        <v>0.11131257014143696</v>
      </c>
      <c r="J89" s="167">
        <f t="shared" si="30"/>
        <v>0.11234093681163641</v>
      </c>
      <c r="K89" s="167">
        <f t="shared" si="30"/>
        <v>0.10274760168506118</v>
      </c>
      <c r="L89" s="167">
        <f t="shared" si="30"/>
        <v>0.10533781285804669</v>
      </c>
      <c r="M89" s="167">
        <f t="shared" si="30"/>
        <v>0.11947434192810018</v>
      </c>
      <c r="N89" s="167">
        <f t="shared" si="30"/>
        <v>8.6647242600928445E-2</v>
      </c>
      <c r="O89" s="167">
        <f t="shared" si="30"/>
        <v>8.2659141040612436E-2</v>
      </c>
      <c r="P89" s="167">
        <f t="shared" si="30"/>
        <v>0.10330014758319869</v>
      </c>
      <c r="Q89" s="167">
        <f t="shared" si="30"/>
        <v>0.11805525106066531</v>
      </c>
      <c r="R89" s="168">
        <f t="shared" si="30"/>
        <v>0.13304810218353891</v>
      </c>
    </row>
    <row r="90" spans="1:18" outlineLevel="1" x14ac:dyDescent="0.25">
      <c r="A90" s="107" t="str">
        <f t="shared" si="10"/>
        <v>+ Lease Adjustment A/c</v>
      </c>
      <c r="B90" s="167">
        <f t="shared" ref="B90:R90" si="31">B34/B$53</f>
        <v>-4.8606759090839618E-3</v>
      </c>
      <c r="C90" s="167">
        <f t="shared" si="31"/>
        <v>-3.4203337694832772E-3</v>
      </c>
      <c r="D90" s="167">
        <f t="shared" si="31"/>
        <v>0</v>
      </c>
      <c r="E90" s="167">
        <f t="shared" si="31"/>
        <v>0</v>
      </c>
      <c r="F90" s="167">
        <f t="shared" si="31"/>
        <v>0</v>
      </c>
      <c r="G90" s="167">
        <f t="shared" si="31"/>
        <v>0</v>
      </c>
      <c r="H90" s="167">
        <f t="shared" si="31"/>
        <v>0</v>
      </c>
      <c r="I90" s="167">
        <f t="shared" si="31"/>
        <v>0</v>
      </c>
      <c r="J90" s="167">
        <f t="shared" si="31"/>
        <v>0</v>
      </c>
      <c r="K90" s="167">
        <f t="shared" si="31"/>
        <v>0</v>
      </c>
      <c r="L90" s="167">
        <f t="shared" si="31"/>
        <v>0</v>
      </c>
      <c r="M90" s="167">
        <f t="shared" si="31"/>
        <v>0</v>
      </c>
      <c r="N90" s="167">
        <f t="shared" si="31"/>
        <v>0</v>
      </c>
      <c r="O90" s="167">
        <f t="shared" si="31"/>
        <v>0</v>
      </c>
      <c r="P90" s="167">
        <f t="shared" si="31"/>
        <v>0</v>
      </c>
      <c r="Q90" s="167">
        <f t="shared" si="31"/>
        <v>0</v>
      </c>
      <c r="R90" s="168">
        <f t="shared" si="31"/>
        <v>0</v>
      </c>
    </row>
    <row r="91" spans="1:18" outlineLevel="1" x14ac:dyDescent="0.25">
      <c r="A91" s="107" t="str">
        <f t="shared" si="10"/>
        <v>+ Capital Work in Progress</v>
      </c>
      <c r="B91" s="167">
        <f t="shared" ref="B91:R91" si="32">B35/B$53</f>
        <v>5.6310471852406653E-2</v>
      </c>
      <c r="C91" s="167">
        <f t="shared" si="32"/>
        <v>7.7347749236737595E-2</v>
      </c>
      <c r="D91" s="167">
        <f t="shared" si="32"/>
        <v>1.8194888401892772E-2</v>
      </c>
      <c r="E91" s="167">
        <f t="shared" si="32"/>
        <v>1.485654785147171E-2</v>
      </c>
      <c r="F91" s="167">
        <f t="shared" si="32"/>
        <v>8.5459650836283724E-3</v>
      </c>
      <c r="G91" s="167">
        <f t="shared" si="32"/>
        <v>7.7052727149797638E-3</v>
      </c>
      <c r="H91" s="167">
        <f t="shared" si="32"/>
        <v>6.1240677879163697E-3</v>
      </c>
      <c r="I91" s="167">
        <f t="shared" si="32"/>
        <v>1.2090194923550807E-2</v>
      </c>
      <c r="J91" s="167">
        <f t="shared" si="32"/>
        <v>1.3979659330189997E-2</v>
      </c>
      <c r="K91" s="167">
        <f t="shared" si="32"/>
        <v>2.5305666322187115E-2</v>
      </c>
      <c r="L91" s="167">
        <f t="shared" si="32"/>
        <v>2.6824333864711024E-2</v>
      </c>
      <c r="M91" s="167">
        <f t="shared" si="32"/>
        <v>3.6610508953817157E-2</v>
      </c>
      <c r="N91" s="167">
        <f t="shared" si="32"/>
        <v>3.2853156387889611E-2</v>
      </c>
      <c r="O91" s="167">
        <f t="shared" si="32"/>
        <v>2.8190476190476189E-2</v>
      </c>
      <c r="P91" s="167">
        <f t="shared" si="32"/>
        <v>2.211869596213871E-2</v>
      </c>
      <c r="Q91" s="167">
        <f t="shared" si="32"/>
        <v>3.0842457949012057E-2</v>
      </c>
      <c r="R91" s="168">
        <f t="shared" si="32"/>
        <v>2.423628090024391E-2</v>
      </c>
    </row>
    <row r="92" spans="1:18" outlineLevel="1" x14ac:dyDescent="0.25">
      <c r="A92" s="107" t="str">
        <f t="shared" si="10"/>
        <v>+ Intangible assets under development</v>
      </c>
      <c r="B92" s="167">
        <f t="shared" ref="B92:R92" si="33">B36/B$53</f>
        <v>0</v>
      </c>
      <c r="C92" s="167">
        <f t="shared" si="33"/>
        <v>0</v>
      </c>
      <c r="D92" s="167">
        <f t="shared" si="33"/>
        <v>0</v>
      </c>
      <c r="E92" s="167">
        <f t="shared" si="33"/>
        <v>0</v>
      </c>
      <c r="F92" s="167">
        <f t="shared" si="33"/>
        <v>0</v>
      </c>
      <c r="G92" s="167">
        <f t="shared" si="33"/>
        <v>0</v>
      </c>
      <c r="H92" s="167">
        <f t="shared" si="33"/>
        <v>0</v>
      </c>
      <c r="I92" s="167">
        <f t="shared" si="33"/>
        <v>0</v>
      </c>
      <c r="J92" s="167">
        <f t="shared" si="33"/>
        <v>0</v>
      </c>
      <c r="K92" s="167">
        <f t="shared" si="33"/>
        <v>0</v>
      </c>
      <c r="L92" s="167">
        <f t="shared" si="33"/>
        <v>0</v>
      </c>
      <c r="M92" s="167">
        <f t="shared" si="33"/>
        <v>0</v>
      </c>
      <c r="N92" s="167">
        <f t="shared" si="33"/>
        <v>0</v>
      </c>
      <c r="O92" s="167">
        <f t="shared" si="33"/>
        <v>1.1080835603996365E-4</v>
      </c>
      <c r="P92" s="167">
        <f t="shared" si="33"/>
        <v>6.7332847650618233E-5</v>
      </c>
      <c r="Q92" s="167">
        <f t="shared" si="33"/>
        <v>1.326818214504324E-3</v>
      </c>
      <c r="R92" s="168">
        <f t="shared" si="33"/>
        <v>1.2766229441306719E-3</v>
      </c>
    </row>
    <row r="93" spans="1:18" outlineLevel="1" x14ac:dyDescent="0.25">
      <c r="A93" s="107" t="str">
        <f t="shared" si="10"/>
        <v>+ Pre-operative Expenses pending</v>
      </c>
      <c r="B93" s="167">
        <f t="shared" ref="B93:R93" si="34">B37/B$53</f>
        <v>0</v>
      </c>
      <c r="C93" s="167">
        <f t="shared" si="34"/>
        <v>0</v>
      </c>
      <c r="D93" s="167">
        <f t="shared" si="34"/>
        <v>0</v>
      </c>
      <c r="E93" s="167">
        <f t="shared" si="34"/>
        <v>0</v>
      </c>
      <c r="F93" s="167">
        <f t="shared" si="34"/>
        <v>0</v>
      </c>
      <c r="G93" s="167">
        <f t="shared" si="34"/>
        <v>0</v>
      </c>
      <c r="H93" s="167">
        <f t="shared" si="34"/>
        <v>0</v>
      </c>
      <c r="I93" s="167">
        <f t="shared" si="34"/>
        <v>0</v>
      </c>
      <c r="J93" s="167">
        <f t="shared" si="34"/>
        <v>0</v>
      </c>
      <c r="K93" s="167">
        <f t="shared" si="34"/>
        <v>0</v>
      </c>
      <c r="L93" s="167">
        <f t="shared" si="34"/>
        <v>0</v>
      </c>
      <c r="M93" s="167">
        <f t="shared" si="34"/>
        <v>0</v>
      </c>
      <c r="N93" s="167">
        <f t="shared" si="34"/>
        <v>0</v>
      </c>
      <c r="O93" s="167">
        <f t="shared" si="34"/>
        <v>0</v>
      </c>
      <c r="P93" s="167">
        <f t="shared" si="34"/>
        <v>0</v>
      </c>
      <c r="Q93" s="167">
        <f t="shared" si="34"/>
        <v>0</v>
      </c>
      <c r="R93" s="168">
        <f t="shared" si="34"/>
        <v>0</v>
      </c>
    </row>
    <row r="94" spans="1:18" outlineLevel="1" x14ac:dyDescent="0.25">
      <c r="A94" s="107" t="str">
        <f t="shared" si="10"/>
        <v>+ Assets in transit</v>
      </c>
      <c r="B94" s="167">
        <f t="shared" ref="B94:R94" si="35">B38/B$53</f>
        <v>0</v>
      </c>
      <c r="C94" s="167">
        <f t="shared" si="35"/>
        <v>0</v>
      </c>
      <c r="D94" s="167">
        <f t="shared" si="35"/>
        <v>0</v>
      </c>
      <c r="E94" s="167">
        <f t="shared" si="35"/>
        <v>0</v>
      </c>
      <c r="F94" s="167">
        <f t="shared" si="35"/>
        <v>0</v>
      </c>
      <c r="G94" s="167">
        <f t="shared" si="35"/>
        <v>0</v>
      </c>
      <c r="H94" s="167">
        <f t="shared" si="35"/>
        <v>0</v>
      </c>
      <c r="I94" s="167">
        <f t="shared" si="35"/>
        <v>0</v>
      </c>
      <c r="J94" s="167">
        <f t="shared" si="35"/>
        <v>0</v>
      </c>
      <c r="K94" s="167">
        <f t="shared" si="35"/>
        <v>0</v>
      </c>
      <c r="L94" s="167">
        <f t="shared" si="35"/>
        <v>0</v>
      </c>
      <c r="M94" s="167">
        <f t="shared" si="35"/>
        <v>0</v>
      </c>
      <c r="N94" s="167">
        <f t="shared" si="35"/>
        <v>0</v>
      </c>
      <c r="O94" s="167">
        <f t="shared" si="35"/>
        <v>0</v>
      </c>
      <c r="P94" s="167">
        <f t="shared" si="35"/>
        <v>0</v>
      </c>
      <c r="Q94" s="167">
        <f t="shared" si="35"/>
        <v>0</v>
      </c>
      <c r="R94" s="168">
        <f t="shared" si="35"/>
        <v>0</v>
      </c>
    </row>
    <row r="95" spans="1:18" outlineLevel="1" x14ac:dyDescent="0.25">
      <c r="A95" s="107" t="str">
        <f t="shared" si="10"/>
        <v>+ Non Current Investments</v>
      </c>
      <c r="B95" s="167">
        <f t="shared" ref="B95:R95" si="36">B39/B$53</f>
        <v>0.12614829647066017</v>
      </c>
      <c r="C95" s="167">
        <f t="shared" si="36"/>
        <v>9.8259991277001121E-2</v>
      </c>
      <c r="D95" s="167">
        <f t="shared" si="36"/>
        <v>0.37473653354922459</v>
      </c>
      <c r="E95" s="167">
        <f t="shared" si="36"/>
        <v>0.1701468300453072</v>
      </c>
      <c r="F95" s="167">
        <f t="shared" si="36"/>
        <v>0.21352981653921713</v>
      </c>
      <c r="G95" s="167">
        <f t="shared" si="36"/>
        <v>0.25100451063911988</v>
      </c>
      <c r="H95" s="167">
        <f t="shared" si="36"/>
        <v>0.33828375885498435</v>
      </c>
      <c r="I95" s="167">
        <f t="shared" si="36"/>
        <v>0.31689841530098134</v>
      </c>
      <c r="J95" s="167">
        <f t="shared" si="36"/>
        <v>0.36628072794354127</v>
      </c>
      <c r="K95" s="167">
        <f t="shared" si="36"/>
        <v>0.23004551527717237</v>
      </c>
      <c r="L95" s="167">
        <f t="shared" si="36"/>
        <v>0.38724822883085053</v>
      </c>
      <c r="M95" s="167">
        <f t="shared" si="36"/>
        <v>0.35517474249360442</v>
      </c>
      <c r="N95" s="167">
        <f t="shared" si="36"/>
        <v>0.42091986923286784</v>
      </c>
      <c r="O95" s="167">
        <f t="shared" si="36"/>
        <v>0.66906007525626054</v>
      </c>
      <c r="P95" s="167">
        <f t="shared" si="36"/>
        <v>0.64437621896295283</v>
      </c>
      <c r="Q95" s="167">
        <f t="shared" si="36"/>
        <v>0.56397198919837255</v>
      </c>
      <c r="R95" s="168">
        <f t="shared" si="36"/>
        <v>0.53442168309338511</v>
      </c>
    </row>
    <row r="96" spans="1:18" outlineLevel="1" x14ac:dyDescent="0.25">
      <c r="A96" s="107" t="str">
        <f t="shared" si="10"/>
        <v>+ Long Term Loans &amp; Advances</v>
      </c>
      <c r="B96" s="167">
        <f t="shared" ref="B96:R96" si="37">B40/B$53</f>
        <v>0</v>
      </c>
      <c r="C96" s="167">
        <f t="shared" si="37"/>
        <v>0</v>
      </c>
      <c r="D96" s="167">
        <f t="shared" si="37"/>
        <v>0</v>
      </c>
      <c r="E96" s="167">
        <f t="shared" si="37"/>
        <v>0</v>
      </c>
      <c r="F96" s="167">
        <f t="shared" si="37"/>
        <v>0</v>
      </c>
      <c r="G96" s="167">
        <f t="shared" si="37"/>
        <v>0</v>
      </c>
      <c r="H96" s="167">
        <f t="shared" si="37"/>
        <v>0</v>
      </c>
      <c r="I96" s="167">
        <f t="shared" si="37"/>
        <v>0</v>
      </c>
      <c r="J96" s="167">
        <f t="shared" si="37"/>
        <v>0</v>
      </c>
      <c r="K96" s="167">
        <f t="shared" si="37"/>
        <v>3.4708794058568422E-2</v>
      </c>
      <c r="L96" s="167">
        <f t="shared" si="37"/>
        <v>5.2249624640403884E-2</v>
      </c>
      <c r="M96" s="167">
        <f t="shared" si="37"/>
        <v>7.8827672680759395E-2</v>
      </c>
      <c r="N96" s="167">
        <f t="shared" si="37"/>
        <v>6.9744749724263505E-2</v>
      </c>
      <c r="O96" s="167">
        <f t="shared" si="37"/>
        <v>7.7297781237835733E-2</v>
      </c>
      <c r="P96" s="167">
        <f t="shared" si="37"/>
        <v>7.2184858431965357E-2</v>
      </c>
      <c r="Q96" s="167">
        <f t="shared" si="37"/>
        <v>9.71965228534864E-2</v>
      </c>
      <c r="R96" s="168">
        <f t="shared" si="37"/>
        <v>0.10509315348924632</v>
      </c>
    </row>
    <row r="97" spans="1:18" outlineLevel="1" x14ac:dyDescent="0.25">
      <c r="A97" s="107" t="str">
        <f t="shared" si="10"/>
        <v>+ Other Non Current Assets</v>
      </c>
      <c r="B97" s="167">
        <f t="shared" ref="B97:R97" si="38">B41/B$53</f>
        <v>0</v>
      </c>
      <c r="C97" s="167">
        <f t="shared" si="38"/>
        <v>0</v>
      </c>
      <c r="D97" s="167">
        <f t="shared" si="38"/>
        <v>0</v>
      </c>
      <c r="E97" s="167">
        <f t="shared" si="38"/>
        <v>0</v>
      </c>
      <c r="F97" s="167">
        <f t="shared" si="38"/>
        <v>0</v>
      </c>
      <c r="G97" s="167">
        <f t="shared" si="38"/>
        <v>0</v>
      </c>
      <c r="H97" s="167">
        <f t="shared" si="38"/>
        <v>0</v>
      </c>
      <c r="I97" s="167">
        <f t="shared" si="38"/>
        <v>0</v>
      </c>
      <c r="J97" s="167">
        <f t="shared" si="38"/>
        <v>0</v>
      </c>
      <c r="K97" s="167">
        <f t="shared" si="38"/>
        <v>5.3030018870926223E-5</v>
      </c>
      <c r="L97" s="167">
        <f t="shared" si="38"/>
        <v>3.2550925491793824E-4</v>
      </c>
      <c r="M97" s="167">
        <f t="shared" si="38"/>
        <v>9.97206139760334E-4</v>
      </c>
      <c r="N97" s="167">
        <f t="shared" si="38"/>
        <v>1.0803810326117801E-4</v>
      </c>
      <c r="O97" s="167">
        <f t="shared" si="38"/>
        <v>1.2445828467626833E-3</v>
      </c>
      <c r="P97" s="167">
        <f t="shared" si="38"/>
        <v>4.322306447683678E-3</v>
      </c>
      <c r="Q97" s="167">
        <f t="shared" si="38"/>
        <v>1.870524290507418E-3</v>
      </c>
      <c r="R97" s="168">
        <f t="shared" si="38"/>
        <v>3.1696673921488561E-4</v>
      </c>
    </row>
    <row r="98" spans="1:18" outlineLevel="1" x14ac:dyDescent="0.25">
      <c r="A98" s="98"/>
      <c r="B98" s="167"/>
      <c r="C98" s="167"/>
      <c r="D98" s="167"/>
      <c r="E98" s="167"/>
      <c r="F98" s="167"/>
      <c r="G98" s="167"/>
      <c r="H98" s="167"/>
      <c r="I98" s="167"/>
      <c r="J98" s="167"/>
      <c r="K98" s="167"/>
      <c r="L98" s="167"/>
      <c r="M98" s="167"/>
      <c r="N98" s="167"/>
      <c r="O98" s="167"/>
      <c r="P98" s="167"/>
      <c r="Q98" s="167"/>
      <c r="R98" s="168"/>
    </row>
    <row r="99" spans="1:18" outlineLevel="1" x14ac:dyDescent="0.25">
      <c r="A99" s="147" t="str">
        <f t="shared" si="10"/>
        <v>Current Assets</v>
      </c>
      <c r="B99" s="186">
        <f t="shared" ref="B99:R99" si="39">B43/B$53</f>
        <v>0.4981122846705287</v>
      </c>
      <c r="C99" s="186">
        <f t="shared" si="39"/>
        <v>0.55886876477744873</v>
      </c>
      <c r="D99" s="186">
        <f t="shared" si="39"/>
        <v>0.35079772755824179</v>
      </c>
      <c r="E99" s="186">
        <f t="shared" si="39"/>
        <v>0.67890456976751401</v>
      </c>
      <c r="F99" s="186">
        <f t="shared" si="39"/>
        <v>0.62914950999433972</v>
      </c>
      <c r="G99" s="186">
        <f t="shared" si="39"/>
        <v>0.59899500642307291</v>
      </c>
      <c r="H99" s="186">
        <f t="shared" si="39"/>
        <v>0.54017465409000898</v>
      </c>
      <c r="I99" s="186">
        <f t="shared" si="39"/>
        <v>0.5596988196340309</v>
      </c>
      <c r="J99" s="186">
        <f t="shared" si="39"/>
        <v>0.50739867591463228</v>
      </c>
      <c r="K99" s="186">
        <f t="shared" si="39"/>
        <v>0.60711481775134613</v>
      </c>
      <c r="L99" s="186">
        <f t="shared" si="39"/>
        <v>0.42799724502763048</v>
      </c>
      <c r="M99" s="186">
        <f t="shared" si="39"/>
        <v>0.40890185303621923</v>
      </c>
      <c r="N99" s="186">
        <f t="shared" si="39"/>
        <v>0.38971942231068885</v>
      </c>
      <c r="O99" s="186">
        <f t="shared" si="39"/>
        <v>0.14143713507201247</v>
      </c>
      <c r="P99" s="186">
        <f t="shared" si="39"/>
        <v>0.15363043976441018</v>
      </c>
      <c r="Q99" s="186">
        <f t="shared" si="39"/>
        <v>0.18673643643345178</v>
      </c>
      <c r="R99" s="187">
        <f t="shared" si="39"/>
        <v>0.20160719065024005</v>
      </c>
    </row>
    <row r="100" spans="1:18" outlineLevel="1" x14ac:dyDescent="0.25">
      <c r="A100" s="107" t="str">
        <f t="shared" si="10"/>
        <v>Currents Investments</v>
      </c>
      <c r="B100" s="167">
        <f t="shared" ref="B100:R100" si="40">B44/B$53</f>
        <v>0</v>
      </c>
      <c r="C100" s="167">
        <f t="shared" si="40"/>
        <v>0</v>
      </c>
      <c r="D100" s="167">
        <f t="shared" si="40"/>
        <v>1.5354336204128922E-2</v>
      </c>
      <c r="E100" s="167">
        <f t="shared" si="40"/>
        <v>0.13517785091389153</v>
      </c>
      <c r="F100" s="167">
        <f t="shared" si="40"/>
        <v>2.7885373081319854E-3</v>
      </c>
      <c r="G100" s="167">
        <f t="shared" si="40"/>
        <v>4.3464402654226179E-3</v>
      </c>
      <c r="H100" s="167">
        <f t="shared" si="40"/>
        <v>1.7677910306130112E-2</v>
      </c>
      <c r="I100" s="167">
        <f t="shared" si="40"/>
        <v>0.11204323498276808</v>
      </c>
      <c r="J100" s="167">
        <f t="shared" si="40"/>
        <v>0.24838281965860198</v>
      </c>
      <c r="K100" s="167">
        <f t="shared" si="40"/>
        <v>0.23576758365485476</v>
      </c>
      <c r="L100" s="167">
        <f t="shared" si="40"/>
        <v>9.107576497369517E-2</v>
      </c>
      <c r="M100" s="167">
        <f t="shared" si="40"/>
        <v>9.8989539854584627E-2</v>
      </c>
      <c r="N100" s="167">
        <f t="shared" si="40"/>
        <v>5.8805549876337397E-2</v>
      </c>
      <c r="O100" s="167">
        <f t="shared" si="40"/>
        <v>2.4375243285325032E-3</v>
      </c>
      <c r="P100" s="167">
        <f t="shared" si="40"/>
        <v>2.125752906943982E-3</v>
      </c>
      <c r="Q100" s="167">
        <f t="shared" si="40"/>
        <v>1.1695526935959022E-3</v>
      </c>
      <c r="R100" s="168">
        <f t="shared" si="40"/>
        <v>1.3063933008525118E-3</v>
      </c>
    </row>
    <row r="101" spans="1:18" outlineLevel="1" x14ac:dyDescent="0.25">
      <c r="A101" s="107" t="str">
        <f t="shared" si="10"/>
        <v>+ Inventories</v>
      </c>
      <c r="B101" s="167">
        <f t="shared" ref="B101:R101" si="41">B45/B$53</f>
        <v>0.20031181694511105</v>
      </c>
      <c r="C101" s="167">
        <f t="shared" si="41"/>
        <v>0.17861487959966027</v>
      </c>
      <c r="D101" s="167">
        <f t="shared" si="41"/>
        <v>0.11267989000711882</v>
      </c>
      <c r="E101" s="167">
        <f t="shared" si="41"/>
        <v>5.7833311640418245E-2</v>
      </c>
      <c r="F101" s="167">
        <f t="shared" si="41"/>
        <v>7.3087424112939933E-2</v>
      </c>
      <c r="G101" s="167">
        <f t="shared" si="41"/>
        <v>8.0500903093699575E-2</v>
      </c>
      <c r="H101" s="167">
        <f t="shared" si="41"/>
        <v>7.1376623757279545E-2</v>
      </c>
      <c r="I101" s="167">
        <f t="shared" si="41"/>
        <v>7.7482310429086501E-2</v>
      </c>
      <c r="J101" s="167">
        <f t="shared" si="41"/>
        <v>8.6493358334395268E-2</v>
      </c>
      <c r="K101" s="167">
        <f t="shared" si="41"/>
        <v>7.9966681627167926E-2</v>
      </c>
      <c r="L101" s="167">
        <f t="shared" si="41"/>
        <v>6.8989638673948597E-2</v>
      </c>
      <c r="M101" s="167">
        <f t="shared" si="41"/>
        <v>9.1385317086306719E-2</v>
      </c>
      <c r="N101" s="167">
        <f t="shared" si="41"/>
        <v>6.2797489413291552E-2</v>
      </c>
      <c r="O101" s="167">
        <f t="shared" si="41"/>
        <v>5.6811989100817438E-2</v>
      </c>
      <c r="P101" s="167">
        <f t="shared" si="41"/>
        <v>6.1615335243890845E-2</v>
      </c>
      <c r="Q101" s="167">
        <f t="shared" si="41"/>
        <v>6.7474508662173194E-2</v>
      </c>
      <c r="R101" s="168">
        <f t="shared" si="41"/>
        <v>6.2332122185716231E-2</v>
      </c>
    </row>
    <row r="102" spans="1:18" outlineLevel="1" x14ac:dyDescent="0.25">
      <c r="A102" s="107" t="str">
        <f t="shared" si="10"/>
        <v>+ Sundry Debtors</v>
      </c>
      <c r="B102" s="167">
        <f t="shared" ref="B102:R102" si="42">B46/B$53</f>
        <v>0.1647127157115999</v>
      </c>
      <c r="C102" s="167">
        <f t="shared" si="42"/>
        <v>0.22629295503064528</v>
      </c>
      <c r="D102" s="167">
        <f t="shared" si="42"/>
        <v>8.9592551751092264E-2</v>
      </c>
      <c r="E102" s="167">
        <f t="shared" si="42"/>
        <v>7.281691799458298E-2</v>
      </c>
      <c r="F102" s="167">
        <f t="shared" si="42"/>
        <v>7.1161807305135355E-2</v>
      </c>
      <c r="G102" s="167">
        <f t="shared" si="42"/>
        <v>0.13639853959607079</v>
      </c>
      <c r="H102" s="167">
        <f t="shared" si="42"/>
        <v>0.19334687723836236</v>
      </c>
      <c r="I102" s="167">
        <f t="shared" si="42"/>
        <v>0.10825141874736346</v>
      </c>
      <c r="J102" s="167">
        <f t="shared" si="42"/>
        <v>8.3937121115581353E-2</v>
      </c>
      <c r="K102" s="167">
        <f t="shared" si="42"/>
        <v>7.018328985302924E-2</v>
      </c>
      <c r="L102" s="167">
        <f t="shared" si="42"/>
        <v>7.6902100396970388E-2</v>
      </c>
      <c r="M102" s="167">
        <f t="shared" si="42"/>
        <v>7.758116500605898E-2</v>
      </c>
      <c r="N102" s="167">
        <f t="shared" si="42"/>
        <v>6.702123222243267E-2</v>
      </c>
      <c r="O102" s="167">
        <f t="shared" si="42"/>
        <v>4.6783962631374076E-2</v>
      </c>
      <c r="P102" s="167">
        <f t="shared" si="42"/>
        <v>5.7733148654455627E-2</v>
      </c>
      <c r="Q102" s="167">
        <f t="shared" si="42"/>
        <v>7.9354778737935408E-2</v>
      </c>
      <c r="R102" s="168">
        <f t="shared" si="42"/>
        <v>8.3093151738048876E-2</v>
      </c>
    </row>
    <row r="103" spans="1:18" outlineLevel="1" x14ac:dyDescent="0.25">
      <c r="A103" s="107" t="str">
        <f t="shared" si="10"/>
        <v>+ Cash and Bank</v>
      </c>
      <c r="B103" s="167">
        <f t="shared" ref="B103:R103" si="43">B47/B$53</f>
        <v>3.7876587744371248E-2</v>
      </c>
      <c r="C103" s="167">
        <f t="shared" si="43"/>
        <v>9.0305993618437677E-2</v>
      </c>
      <c r="D103" s="167">
        <f t="shared" si="43"/>
        <v>5.2867771248307535E-2</v>
      </c>
      <c r="E103" s="167">
        <f t="shared" si="43"/>
        <v>0.27581921744358295</v>
      </c>
      <c r="F103" s="167">
        <f t="shared" si="43"/>
        <v>0.34155558761833943</v>
      </c>
      <c r="G103" s="167">
        <f t="shared" si="43"/>
        <v>0.29040982102324858</v>
      </c>
      <c r="H103" s="167">
        <f t="shared" si="43"/>
        <v>0.17822081450284771</v>
      </c>
      <c r="I103" s="167">
        <f t="shared" si="43"/>
        <v>0.20144541105866806</v>
      </c>
      <c r="J103" s="167">
        <f t="shared" si="43"/>
        <v>1.3482065378990613E-2</v>
      </c>
      <c r="K103" s="167">
        <f t="shared" si="43"/>
        <v>0.16179458757519594</v>
      </c>
      <c r="L103" s="167">
        <f t="shared" si="43"/>
        <v>0.1431065870354622</v>
      </c>
      <c r="M103" s="167">
        <f t="shared" si="43"/>
        <v>4.5349737444459408E-2</v>
      </c>
      <c r="N103" s="167">
        <f t="shared" si="43"/>
        <v>9.6741967401211791E-3</v>
      </c>
      <c r="O103" s="167">
        <f t="shared" si="43"/>
        <v>1.0807318022576879E-2</v>
      </c>
      <c r="P103" s="167">
        <f t="shared" si="43"/>
        <v>4.8869776249768461E-3</v>
      </c>
      <c r="Q103" s="167">
        <f t="shared" si="43"/>
        <v>4.9775414312799365E-3</v>
      </c>
      <c r="R103" s="168">
        <f t="shared" si="43"/>
        <v>4.531807145294226E-3</v>
      </c>
    </row>
    <row r="104" spans="1:18" outlineLevel="1" x14ac:dyDescent="0.25">
      <c r="A104" s="107" t="str">
        <f t="shared" si="10"/>
        <v>+ Other Current Assets</v>
      </c>
      <c r="B104" s="167">
        <f t="shared" ref="B104:R104" si="44">B48/B$53</f>
        <v>1.3512067621478684E-2</v>
      </c>
      <c r="C104" s="167">
        <f t="shared" si="44"/>
        <v>1.0857838073594566E-2</v>
      </c>
      <c r="D104" s="167">
        <f t="shared" si="44"/>
        <v>8.1517566756466268E-3</v>
      </c>
      <c r="E104" s="167">
        <f t="shared" si="44"/>
        <v>8.3021885052341898E-3</v>
      </c>
      <c r="F104" s="167">
        <f t="shared" si="44"/>
        <v>1.4705719137412459E-2</v>
      </c>
      <c r="G104" s="167">
        <f t="shared" si="44"/>
        <v>1.1320062202389574E-2</v>
      </c>
      <c r="H104" s="167">
        <f t="shared" si="44"/>
        <v>7.1261213565643666E-3</v>
      </c>
      <c r="I104" s="167">
        <f t="shared" si="44"/>
        <v>8.15988665939716E-3</v>
      </c>
      <c r="J104" s="167">
        <f t="shared" si="44"/>
        <v>2.9597737767987718E-3</v>
      </c>
      <c r="K104" s="167">
        <f t="shared" si="44"/>
        <v>5.8876255097672246E-3</v>
      </c>
      <c r="L104" s="167">
        <f t="shared" si="44"/>
        <v>6.5597659782469274E-3</v>
      </c>
      <c r="M104" s="167">
        <f t="shared" si="44"/>
        <v>7.0382977649118082E-3</v>
      </c>
      <c r="N104" s="167">
        <f t="shared" si="44"/>
        <v>0.17087525223136291</v>
      </c>
      <c r="O104" s="167">
        <f t="shared" si="44"/>
        <v>8.3749837809783314E-3</v>
      </c>
      <c r="P104" s="167">
        <f t="shared" si="44"/>
        <v>6.6159580004860686E-3</v>
      </c>
      <c r="Q104" s="167">
        <f t="shared" si="44"/>
        <v>9.2304337429837055E-3</v>
      </c>
      <c r="R104" s="168">
        <f t="shared" si="44"/>
        <v>1.1314194885511086E-2</v>
      </c>
    </row>
    <row r="105" spans="1:18" outlineLevel="1" x14ac:dyDescent="0.25">
      <c r="A105" s="107" t="str">
        <f t="shared" si="10"/>
        <v>+ Short Term Loans and Advances</v>
      </c>
      <c r="B105" s="167">
        <f t="shared" ref="B105:R105" si="45">B49/B$53</f>
        <v>8.1699096647967845E-2</v>
      </c>
      <c r="C105" s="167">
        <f t="shared" si="45"/>
        <v>5.2797098455110991E-2</v>
      </c>
      <c r="D105" s="167">
        <f t="shared" si="45"/>
        <v>7.215142167194763E-2</v>
      </c>
      <c r="E105" s="167">
        <f t="shared" si="45"/>
        <v>0.12895508326980409</v>
      </c>
      <c r="F105" s="167">
        <f t="shared" si="45"/>
        <v>0.12585043451238054</v>
      </c>
      <c r="G105" s="167">
        <f t="shared" si="45"/>
        <v>7.601924024224159E-2</v>
      </c>
      <c r="H105" s="167">
        <f t="shared" si="45"/>
        <v>7.2426306928824888E-2</v>
      </c>
      <c r="I105" s="167">
        <f t="shared" si="45"/>
        <v>5.2316557756747498E-2</v>
      </c>
      <c r="J105" s="167">
        <f t="shared" si="45"/>
        <v>7.2143537650264267E-2</v>
      </c>
      <c r="K105" s="167">
        <f t="shared" si="45"/>
        <v>5.3515049531331037E-2</v>
      </c>
      <c r="L105" s="167">
        <f t="shared" si="45"/>
        <v>4.1363387969307275E-2</v>
      </c>
      <c r="M105" s="167">
        <f t="shared" si="45"/>
        <v>8.8557795879897663E-2</v>
      </c>
      <c r="N105" s="167">
        <f t="shared" si="45"/>
        <v>2.0545701827143138E-2</v>
      </c>
      <c r="O105" s="167">
        <f t="shared" si="45"/>
        <v>1.6221357207733229E-2</v>
      </c>
      <c r="P105" s="167">
        <f t="shared" si="45"/>
        <v>2.0653267333656803E-2</v>
      </c>
      <c r="Q105" s="167">
        <f t="shared" si="45"/>
        <v>2.4529621165483663E-2</v>
      </c>
      <c r="R105" s="168">
        <f t="shared" si="45"/>
        <v>3.9029521394817093E-2</v>
      </c>
    </row>
    <row r="106" spans="1:18" outlineLevel="1" x14ac:dyDescent="0.25">
      <c r="A106" s="98"/>
      <c r="B106" s="167"/>
      <c r="C106" s="167"/>
      <c r="D106" s="167"/>
      <c r="E106" s="167"/>
      <c r="F106" s="167"/>
      <c r="G106" s="167"/>
      <c r="H106" s="167"/>
      <c r="I106" s="167"/>
      <c r="J106" s="167"/>
      <c r="K106" s="167"/>
      <c r="L106" s="167"/>
      <c r="M106" s="167"/>
      <c r="N106" s="167"/>
      <c r="O106" s="167"/>
      <c r="P106" s="167"/>
      <c r="Q106" s="167"/>
      <c r="R106" s="168"/>
    </row>
    <row r="107" spans="1:18" outlineLevel="1" x14ac:dyDescent="0.25">
      <c r="A107" s="147" t="str">
        <f t="shared" si="10"/>
        <v>Miscellaneous Expenses not written off</v>
      </c>
      <c r="B107" s="186">
        <f t="shared" ref="B107:R107" si="46">B51/B$53</f>
        <v>0</v>
      </c>
      <c r="C107" s="186">
        <f t="shared" si="46"/>
        <v>0</v>
      </c>
      <c r="D107" s="186">
        <f t="shared" si="46"/>
        <v>0</v>
      </c>
      <c r="E107" s="186">
        <f t="shared" si="46"/>
        <v>0</v>
      </c>
      <c r="F107" s="186">
        <f t="shared" si="46"/>
        <v>0</v>
      </c>
      <c r="G107" s="186">
        <f t="shared" si="46"/>
        <v>0</v>
      </c>
      <c r="H107" s="186">
        <f t="shared" si="46"/>
        <v>0</v>
      </c>
      <c r="I107" s="186">
        <f t="shared" si="46"/>
        <v>0</v>
      </c>
      <c r="J107" s="186">
        <f t="shared" si="46"/>
        <v>0</v>
      </c>
      <c r="K107" s="186">
        <f t="shared" si="46"/>
        <v>2.4574886793843861E-5</v>
      </c>
      <c r="L107" s="186">
        <f t="shared" si="46"/>
        <v>1.7245523439360966E-5</v>
      </c>
      <c r="M107" s="186">
        <f t="shared" si="46"/>
        <v>1.3674767739329475E-5</v>
      </c>
      <c r="N107" s="186">
        <f t="shared" si="46"/>
        <v>7.5216401004617595E-6</v>
      </c>
      <c r="O107" s="186">
        <f t="shared" si="46"/>
        <v>0</v>
      </c>
      <c r="P107" s="186">
        <f t="shared" si="46"/>
        <v>0</v>
      </c>
      <c r="Q107" s="186">
        <f t="shared" si="46"/>
        <v>0</v>
      </c>
      <c r="R107" s="187">
        <f t="shared" si="46"/>
        <v>0</v>
      </c>
    </row>
    <row r="108" spans="1:18" outlineLevel="1" x14ac:dyDescent="0.25">
      <c r="A108" s="98"/>
      <c r="B108" s="167"/>
      <c r="C108" s="167"/>
      <c r="D108" s="167"/>
      <c r="E108" s="167"/>
      <c r="F108" s="167"/>
      <c r="G108" s="167"/>
      <c r="H108" s="167"/>
      <c r="I108" s="167"/>
      <c r="J108" s="167"/>
      <c r="K108" s="167"/>
      <c r="L108" s="167"/>
      <c r="M108" s="167"/>
      <c r="N108" s="167"/>
      <c r="O108" s="167"/>
      <c r="P108" s="167"/>
      <c r="Q108" s="167"/>
      <c r="R108" s="168"/>
    </row>
    <row r="109" spans="1:18" ht="20" outlineLevel="1" thickBot="1" x14ac:dyDescent="0.3">
      <c r="A109" s="129" t="str">
        <f t="shared" si="10"/>
        <v>Total Assets</v>
      </c>
      <c r="B109" s="183">
        <f t="shared" ref="B109:R109" si="47">B53/B$53</f>
        <v>1</v>
      </c>
      <c r="C109" s="183">
        <f t="shared" si="47"/>
        <v>1</v>
      </c>
      <c r="D109" s="183">
        <f t="shared" si="47"/>
        <v>1</v>
      </c>
      <c r="E109" s="183">
        <f t="shared" si="47"/>
        <v>1</v>
      </c>
      <c r="F109" s="183">
        <f t="shared" si="47"/>
        <v>1</v>
      </c>
      <c r="G109" s="183">
        <f t="shared" si="47"/>
        <v>1</v>
      </c>
      <c r="H109" s="183">
        <f t="shared" si="47"/>
        <v>1</v>
      </c>
      <c r="I109" s="183">
        <f t="shared" si="47"/>
        <v>1</v>
      </c>
      <c r="J109" s="183">
        <f t="shared" si="47"/>
        <v>1</v>
      </c>
      <c r="K109" s="183">
        <f t="shared" si="47"/>
        <v>1</v>
      </c>
      <c r="L109" s="183">
        <f t="shared" si="47"/>
        <v>1</v>
      </c>
      <c r="M109" s="183">
        <f t="shared" si="47"/>
        <v>1</v>
      </c>
      <c r="N109" s="183">
        <f t="shared" si="47"/>
        <v>1</v>
      </c>
      <c r="O109" s="183">
        <f t="shared" si="47"/>
        <v>1</v>
      </c>
      <c r="P109" s="183">
        <f t="shared" si="47"/>
        <v>1</v>
      </c>
      <c r="Q109" s="183">
        <f t="shared" si="47"/>
        <v>1</v>
      </c>
      <c r="R109" s="184">
        <f t="shared" si="47"/>
        <v>1</v>
      </c>
    </row>
    <row r="110" spans="1:18" ht="21" outlineLevel="1" thickTop="1" thickBot="1" x14ac:dyDescent="0.3">
      <c r="A110" s="111"/>
      <c r="B110" s="112"/>
      <c r="C110" s="112"/>
      <c r="D110" s="112"/>
      <c r="E110" s="112"/>
      <c r="F110" s="112"/>
      <c r="G110" s="112"/>
      <c r="H110" s="112"/>
      <c r="I110" s="112"/>
      <c r="J110" s="112"/>
      <c r="K110" s="112"/>
      <c r="L110" s="112"/>
      <c r="M110" s="112"/>
      <c r="N110" s="112"/>
      <c r="O110" s="112"/>
      <c r="P110" s="112"/>
      <c r="Q110" s="112"/>
      <c r="R110" s="113"/>
    </row>
    <row r="111" spans="1:18" outlineLevel="1" x14ac:dyDescent="0.25">
      <c r="A111" s="134"/>
      <c r="B111" s="134"/>
      <c r="C111" s="134"/>
      <c r="D111" s="134"/>
      <c r="E111" s="134"/>
      <c r="F111" s="134"/>
      <c r="G111" s="134"/>
      <c r="H111" s="134"/>
      <c r="I111" s="134"/>
      <c r="J111" s="134"/>
      <c r="K111" s="134"/>
      <c r="L111" s="134"/>
      <c r="M111" s="134"/>
      <c r="N111" s="134"/>
      <c r="O111" s="134"/>
      <c r="P111" s="134"/>
      <c r="Q111" s="134"/>
      <c r="R111" s="134"/>
    </row>
    <row r="112" spans="1:18" ht="20" thickBot="1" x14ac:dyDescent="0.3"/>
    <row r="113" spans="1:18" x14ac:dyDescent="0.25">
      <c r="A113" s="95" t="s">
        <v>1002</v>
      </c>
      <c r="B113" s="157">
        <v>37316</v>
      </c>
      <c r="C113" s="158">
        <v>37681</v>
      </c>
      <c r="D113" s="158">
        <v>38047</v>
      </c>
      <c r="E113" s="158">
        <v>38412</v>
      </c>
      <c r="F113" s="158">
        <v>38777</v>
      </c>
      <c r="G113" s="158">
        <v>39142</v>
      </c>
      <c r="H113" s="158">
        <v>39508</v>
      </c>
      <c r="I113" s="158">
        <v>39873</v>
      </c>
      <c r="J113" s="158">
        <v>40238</v>
      </c>
      <c r="K113" s="158">
        <v>40603</v>
      </c>
      <c r="L113" s="158">
        <v>40969</v>
      </c>
      <c r="M113" s="158">
        <v>41334</v>
      </c>
      <c r="N113" s="158">
        <v>41699</v>
      </c>
      <c r="O113" s="158">
        <v>42064</v>
      </c>
      <c r="P113" s="158">
        <v>42430</v>
      </c>
      <c r="Q113" s="158">
        <v>42795</v>
      </c>
      <c r="R113" s="159">
        <v>43160</v>
      </c>
    </row>
    <row r="114" spans="1:18" outlineLevel="1" x14ac:dyDescent="0.25">
      <c r="A114" s="98"/>
      <c r="B114" s="99"/>
      <c r="C114" s="99"/>
      <c r="D114" s="99"/>
      <c r="E114" s="99"/>
      <c r="F114" s="99"/>
      <c r="G114" s="99"/>
      <c r="H114" s="99"/>
      <c r="I114" s="99"/>
      <c r="J114" s="99"/>
      <c r="K114" s="99"/>
      <c r="L114" s="99"/>
      <c r="M114" s="99"/>
      <c r="N114" s="99"/>
      <c r="O114" s="99"/>
      <c r="P114" s="99"/>
      <c r="Q114" s="99"/>
      <c r="R114" s="100"/>
    </row>
    <row r="115" spans="1:18" outlineLevel="1" x14ac:dyDescent="0.25">
      <c r="A115" s="141" t="str">
        <f>A5</f>
        <v>EQUITY AND LIABILITIES</v>
      </c>
      <c r="B115" s="142"/>
      <c r="C115" s="142"/>
      <c r="D115" s="142"/>
      <c r="E115" s="142"/>
      <c r="F115" s="142"/>
      <c r="G115" s="142"/>
      <c r="H115" s="142"/>
      <c r="I115" s="142"/>
      <c r="J115" s="142"/>
      <c r="K115" s="142"/>
      <c r="L115" s="142"/>
      <c r="M115" s="142"/>
      <c r="N115" s="142"/>
      <c r="O115" s="142"/>
      <c r="P115" s="142"/>
      <c r="Q115" s="142"/>
      <c r="R115" s="143"/>
    </row>
    <row r="116" spans="1:18" outlineLevel="1" x14ac:dyDescent="0.25">
      <c r="A116" s="144"/>
      <c r="B116" s="145"/>
      <c r="C116" s="145"/>
      <c r="D116" s="145"/>
      <c r="E116" s="145"/>
      <c r="F116" s="145"/>
      <c r="G116" s="145"/>
      <c r="H116" s="145"/>
      <c r="I116" s="145"/>
      <c r="J116" s="145"/>
      <c r="K116" s="145"/>
      <c r="L116" s="145"/>
      <c r="M116" s="145"/>
      <c r="N116" s="145"/>
      <c r="O116" s="145"/>
      <c r="P116" s="145"/>
      <c r="Q116" s="145"/>
      <c r="R116" s="146"/>
    </row>
    <row r="117" spans="1:18" outlineLevel="1" x14ac:dyDescent="0.25">
      <c r="A117" s="147" t="str">
        <f t="shared" ref="A117:A163" si="48">A7</f>
        <v>Equity</v>
      </c>
      <c r="B117" s="186"/>
      <c r="C117" s="186">
        <f>C7/B7</f>
        <v>1.299790904338735</v>
      </c>
      <c r="D117" s="186">
        <f t="shared" ref="D117:R117" si="49">D7/C7</f>
        <v>1.2346241130677085</v>
      </c>
      <c r="E117" s="186">
        <f t="shared" si="49"/>
        <v>1.2860500017450585</v>
      </c>
      <c r="F117" s="186">
        <f t="shared" si="49"/>
        <v>1.3251978832149802</v>
      </c>
      <c r="G117" s="186">
        <f t="shared" si="49"/>
        <v>1.672075306838505</v>
      </c>
      <c r="H117" s="186">
        <f t="shared" si="49"/>
        <v>1.7177534915431381</v>
      </c>
      <c r="I117" s="186">
        <f t="shared" si="49"/>
        <v>1.2243073281332437</v>
      </c>
      <c r="J117" s="186">
        <f t="shared" si="49"/>
        <v>1.1099813255374247</v>
      </c>
      <c r="K117" s="186">
        <f t="shared" si="49"/>
        <v>1.1683374198580618</v>
      </c>
      <c r="L117" s="186">
        <f t="shared" si="49"/>
        <v>1.1792657169416199</v>
      </c>
      <c r="M117" s="186">
        <f t="shared" si="49"/>
        <v>0.98867242438551317</v>
      </c>
      <c r="N117" s="186">
        <f t="shared" si="49"/>
        <v>0.95108410965376278</v>
      </c>
      <c r="O117" s="186">
        <f t="shared" si="49"/>
        <v>3.0759502043769609</v>
      </c>
      <c r="P117" s="186">
        <f t="shared" si="49"/>
        <v>0.9606969460117869</v>
      </c>
      <c r="Q117" s="186">
        <f t="shared" si="49"/>
        <v>0.95988113673843234</v>
      </c>
      <c r="R117" s="187">
        <f t="shared" si="49"/>
        <v>0.94087463301553775</v>
      </c>
    </row>
    <row r="118" spans="1:18" outlineLevel="1" x14ac:dyDescent="0.25">
      <c r="A118" s="152" t="str">
        <f t="shared" si="48"/>
        <v>Share Capital</v>
      </c>
      <c r="B118" s="167"/>
      <c r="C118" s="167">
        <f t="shared" ref="C118:R118" si="50">C8/B8</f>
        <v>0.99465469317938848</v>
      </c>
      <c r="D118" s="167">
        <f t="shared" si="50"/>
        <v>0.99699054170249357</v>
      </c>
      <c r="E118" s="167">
        <f t="shared" si="50"/>
        <v>2</v>
      </c>
      <c r="F118" s="167">
        <f t="shared" si="50"/>
        <v>1.0011858559724018</v>
      </c>
      <c r="G118" s="167">
        <f t="shared" si="50"/>
        <v>1.0412404436308818</v>
      </c>
      <c r="H118" s="167">
        <f t="shared" si="50"/>
        <v>1.0709410548086864</v>
      </c>
      <c r="I118" s="167">
        <f t="shared" si="50"/>
        <v>1</v>
      </c>
      <c r="J118" s="167">
        <f t="shared" si="50"/>
        <v>1</v>
      </c>
      <c r="K118" s="167">
        <f t="shared" si="50"/>
        <v>1</v>
      </c>
      <c r="L118" s="167">
        <f t="shared" si="50"/>
        <v>1</v>
      </c>
      <c r="M118" s="167">
        <f t="shared" si="50"/>
        <v>1</v>
      </c>
      <c r="N118" s="167">
        <f t="shared" si="50"/>
        <v>2</v>
      </c>
      <c r="O118" s="167">
        <f t="shared" si="50"/>
        <v>1</v>
      </c>
      <c r="P118" s="167">
        <f t="shared" si="50"/>
        <v>1.1619351100811126</v>
      </c>
      <c r="Q118" s="167">
        <f t="shared" si="50"/>
        <v>0.99696667497714619</v>
      </c>
      <c r="R118" s="168">
        <f t="shared" si="50"/>
        <v>1</v>
      </c>
    </row>
    <row r="119" spans="1:18" outlineLevel="1" x14ac:dyDescent="0.25">
      <c r="A119" s="160" t="str">
        <f t="shared" si="48"/>
        <v>+ Total Reserves</v>
      </c>
      <c r="B119" s="167"/>
      <c r="C119" s="167">
        <f t="shared" ref="C119:R119" si="51">C9/B9</f>
        <v>1.2969213460161604</v>
      </c>
      <c r="D119" s="167">
        <f t="shared" si="51"/>
        <v>1.2582492113564669</v>
      </c>
      <c r="E119" s="167">
        <f t="shared" si="51"/>
        <v>1.2676970904942775</v>
      </c>
      <c r="F119" s="167">
        <f t="shared" si="51"/>
        <v>1.3553812989478682</v>
      </c>
      <c r="G119" s="167">
        <f t="shared" si="51"/>
        <v>1.7155259836430359</v>
      </c>
      <c r="H119" s="167">
        <f t="shared" si="51"/>
        <v>1.7453538712777812</v>
      </c>
      <c r="I119" s="167">
        <f t="shared" si="51"/>
        <v>1.2299673981374539</v>
      </c>
      <c r="J119" s="167">
        <f t="shared" si="51"/>
        <v>1.1122376611078755</v>
      </c>
      <c r="K119" s="167">
        <f t="shared" si="51"/>
        <v>1.1714424642260466</v>
      </c>
      <c r="L119" s="167">
        <f t="shared" si="51"/>
        <v>1.1820884084920564</v>
      </c>
      <c r="M119" s="167">
        <f t="shared" si="51"/>
        <v>0.98852153691012734</v>
      </c>
      <c r="N119" s="167">
        <f t="shared" si="51"/>
        <v>0.9369499253121536</v>
      </c>
      <c r="O119" s="167">
        <f t="shared" si="51"/>
        <v>3.1278031763313874</v>
      </c>
      <c r="P119" s="167">
        <f t="shared" si="51"/>
        <v>0.96101331287384728</v>
      </c>
      <c r="Q119" s="167">
        <f t="shared" si="51"/>
        <v>0.95959339286506318</v>
      </c>
      <c r="R119" s="168">
        <f t="shared" si="51"/>
        <v>0.94031121960144237</v>
      </c>
    </row>
    <row r="120" spans="1:18" outlineLevel="1" x14ac:dyDescent="0.25">
      <c r="A120" s="152" t="str">
        <f t="shared" si="48"/>
        <v>+ Share Warrants &amp; Outstandings</v>
      </c>
      <c r="B120" s="167"/>
      <c r="C120" s="167">
        <f t="shared" ref="C120:R120" si="52">C10/B10</f>
        <v>0</v>
      </c>
      <c r="D120" s="167" t="e">
        <f t="shared" si="52"/>
        <v>#DIV/0!</v>
      </c>
      <c r="E120" s="167">
        <f t="shared" si="52"/>
        <v>1</v>
      </c>
      <c r="F120" s="167">
        <f t="shared" si="52"/>
        <v>0</v>
      </c>
      <c r="G120" s="167" t="e">
        <f t="shared" si="52"/>
        <v>#DIV/0!</v>
      </c>
      <c r="H120" s="167" t="e">
        <f t="shared" si="52"/>
        <v>#DIV/0!</v>
      </c>
      <c r="I120" s="167" t="e">
        <f t="shared" si="52"/>
        <v>#DIV/0!</v>
      </c>
      <c r="J120" s="167" t="e">
        <f t="shared" si="52"/>
        <v>#DIV/0!</v>
      </c>
      <c r="K120" s="167" t="e">
        <f t="shared" si="52"/>
        <v>#DIV/0!</v>
      </c>
      <c r="L120" s="167" t="e">
        <f t="shared" si="52"/>
        <v>#DIV/0!</v>
      </c>
      <c r="M120" s="167" t="e">
        <f t="shared" si="52"/>
        <v>#DIV/0!</v>
      </c>
      <c r="N120" s="167" t="e">
        <f t="shared" si="52"/>
        <v>#DIV/0!</v>
      </c>
      <c r="O120" s="167" t="e">
        <f t="shared" si="52"/>
        <v>#DIV/0!</v>
      </c>
      <c r="P120" s="167">
        <f t="shared" si="52"/>
        <v>9.8250574306414554E-2</v>
      </c>
      <c r="Q120" s="167">
        <f t="shared" si="52"/>
        <v>0.47482014388489213</v>
      </c>
      <c r="R120" s="168">
        <f t="shared" si="52"/>
        <v>0</v>
      </c>
    </row>
    <row r="121" spans="1:18" outlineLevel="1" x14ac:dyDescent="0.25">
      <c r="A121" s="152" t="str">
        <f t="shared" si="48"/>
        <v>+ Preference Capital Paid Up</v>
      </c>
      <c r="B121" s="167"/>
      <c r="C121" s="167" t="e">
        <f t="shared" ref="C121:R121" si="53">C11/B11</f>
        <v>#DIV/0!</v>
      </c>
      <c r="D121" s="167">
        <f t="shared" si="53"/>
        <v>0.98407643312101911</v>
      </c>
      <c r="E121" s="167">
        <f t="shared" si="53"/>
        <v>9.0614886731391578E-2</v>
      </c>
      <c r="F121" s="167">
        <f t="shared" si="53"/>
        <v>1</v>
      </c>
      <c r="G121" s="167">
        <f t="shared" si="53"/>
        <v>0.97857142857142876</v>
      </c>
      <c r="H121" s="167">
        <f t="shared" si="53"/>
        <v>0</v>
      </c>
      <c r="I121" s="167" t="e">
        <f t="shared" si="53"/>
        <v>#DIV/0!</v>
      </c>
      <c r="J121" s="167" t="e">
        <f t="shared" si="53"/>
        <v>#DIV/0!</v>
      </c>
      <c r="K121" s="167" t="e">
        <f t="shared" si="53"/>
        <v>#DIV/0!</v>
      </c>
      <c r="L121" s="167" t="e">
        <f t="shared" si="53"/>
        <v>#DIV/0!</v>
      </c>
      <c r="M121" s="167" t="e">
        <f t="shared" si="53"/>
        <v>#DIV/0!</v>
      </c>
      <c r="N121" s="167" t="e">
        <f t="shared" si="53"/>
        <v>#DIV/0!</v>
      </c>
      <c r="O121" s="167" t="e">
        <f t="shared" si="53"/>
        <v>#DIV/0!</v>
      </c>
      <c r="P121" s="167" t="e">
        <f t="shared" si="53"/>
        <v>#DIV/0!</v>
      </c>
      <c r="Q121" s="167" t="e">
        <f t="shared" si="53"/>
        <v>#DIV/0!</v>
      </c>
      <c r="R121" s="168" t="e">
        <f t="shared" si="53"/>
        <v>#DIV/0!</v>
      </c>
    </row>
    <row r="122" spans="1:18" outlineLevel="1" x14ac:dyDescent="0.25">
      <c r="A122" s="152" t="str">
        <f t="shared" si="48"/>
        <v>+ Minority Interest</v>
      </c>
      <c r="B122" s="167"/>
      <c r="C122" s="167" t="e">
        <f t="shared" ref="C122:R122" si="54">C12/B12</f>
        <v>#DIV/0!</v>
      </c>
      <c r="D122" s="167" t="e">
        <f t="shared" si="54"/>
        <v>#DIV/0!</v>
      </c>
      <c r="E122" s="167" t="e">
        <f t="shared" si="54"/>
        <v>#DIV/0!</v>
      </c>
      <c r="F122" s="167" t="e">
        <f t="shared" si="54"/>
        <v>#DIV/0!</v>
      </c>
      <c r="G122" s="167" t="e">
        <f t="shared" si="54"/>
        <v>#DIV/0!</v>
      </c>
      <c r="H122" s="167" t="e">
        <f t="shared" si="54"/>
        <v>#DIV/0!</v>
      </c>
      <c r="I122" s="167" t="e">
        <f t="shared" si="54"/>
        <v>#DIV/0!</v>
      </c>
      <c r="J122" s="167" t="e">
        <f t="shared" si="54"/>
        <v>#DIV/0!</v>
      </c>
      <c r="K122" s="167" t="e">
        <f t="shared" si="54"/>
        <v>#DIV/0!</v>
      </c>
      <c r="L122" s="167" t="e">
        <f t="shared" si="54"/>
        <v>#DIV/0!</v>
      </c>
      <c r="M122" s="167" t="e">
        <f t="shared" si="54"/>
        <v>#DIV/0!</v>
      </c>
      <c r="N122" s="167" t="e">
        <f t="shared" si="54"/>
        <v>#DIV/0!</v>
      </c>
      <c r="O122" s="167" t="e">
        <f t="shared" si="54"/>
        <v>#DIV/0!</v>
      </c>
      <c r="P122" s="167" t="e">
        <f t="shared" si="54"/>
        <v>#DIV/0!</v>
      </c>
      <c r="Q122" s="167" t="e">
        <f t="shared" si="54"/>
        <v>#DIV/0!</v>
      </c>
      <c r="R122" s="168" t="e">
        <f t="shared" si="54"/>
        <v>#DIV/0!</v>
      </c>
    </row>
    <row r="123" spans="1:18" outlineLevel="1" x14ac:dyDescent="0.25">
      <c r="A123" s="144"/>
      <c r="B123" s="167"/>
      <c r="C123" s="167"/>
      <c r="D123" s="167"/>
      <c r="E123" s="167"/>
      <c r="F123" s="167"/>
      <c r="G123" s="167"/>
      <c r="H123" s="167"/>
      <c r="I123" s="167"/>
      <c r="J123" s="167"/>
      <c r="K123" s="167"/>
      <c r="L123" s="167"/>
      <c r="M123" s="167"/>
      <c r="N123" s="167"/>
      <c r="O123" s="167"/>
      <c r="P123" s="167"/>
      <c r="Q123" s="167"/>
      <c r="R123" s="168"/>
    </row>
    <row r="124" spans="1:18" outlineLevel="1" x14ac:dyDescent="0.25">
      <c r="A124" s="147" t="str">
        <f t="shared" si="48"/>
        <v xml:space="preserve">Liabilities </v>
      </c>
      <c r="B124" s="186"/>
      <c r="C124" s="186">
        <f t="shared" ref="C124:R124" si="55">C14/B14</f>
        <v>1.4760097816004722</v>
      </c>
      <c r="D124" s="186">
        <f t="shared" si="55"/>
        <v>3.2749657221206583</v>
      </c>
      <c r="E124" s="186">
        <f t="shared" si="55"/>
        <v>3.7006716092455294</v>
      </c>
      <c r="F124" s="186">
        <f t="shared" si="55"/>
        <v>1.0083387935382599</v>
      </c>
      <c r="G124" s="186">
        <f t="shared" si="55"/>
        <v>0.79090739095881446</v>
      </c>
      <c r="H124" s="186">
        <f t="shared" si="55"/>
        <v>0.73953647825136104</v>
      </c>
      <c r="I124" s="186">
        <f t="shared" si="55"/>
        <v>0.90357825075729115</v>
      </c>
      <c r="J124" s="186">
        <f t="shared" si="55"/>
        <v>0.77285874766702345</v>
      </c>
      <c r="K124" s="186">
        <f t="shared" si="55"/>
        <v>1.2028063268249136</v>
      </c>
      <c r="L124" s="186">
        <f t="shared" si="55"/>
        <v>1.3318077149980019</v>
      </c>
      <c r="M124" s="186">
        <f t="shared" si="55"/>
        <v>1.2272210909870322</v>
      </c>
      <c r="N124" s="186">
        <f t="shared" si="55"/>
        <v>4.2013588095570773</v>
      </c>
      <c r="O124" s="186">
        <f t="shared" si="55"/>
        <v>2.1822952391642034</v>
      </c>
      <c r="P124" s="186">
        <f t="shared" si="55"/>
        <v>0.80727207844696058</v>
      </c>
      <c r="Q124" s="186">
        <f t="shared" si="55"/>
        <v>1.0380445683371469</v>
      </c>
      <c r="R124" s="187">
        <f t="shared" si="55"/>
        <v>1.0981254342780544</v>
      </c>
    </row>
    <row r="125" spans="1:18" outlineLevel="1" x14ac:dyDescent="0.25">
      <c r="A125" s="135" t="str">
        <f t="shared" si="48"/>
        <v xml:space="preserve">Non-current liabilities </v>
      </c>
      <c r="B125" s="174"/>
      <c r="C125" s="174">
        <f t="shared" ref="C125:R125" si="56">C15/B15</f>
        <v>1.8092783505154639</v>
      </c>
      <c r="D125" s="174">
        <f t="shared" si="56"/>
        <v>9.1716524216524213</v>
      </c>
      <c r="E125" s="174">
        <f t="shared" si="56"/>
        <v>4.9182004089979552</v>
      </c>
      <c r="F125" s="174">
        <f t="shared" si="56"/>
        <v>0.97393089291823476</v>
      </c>
      <c r="G125" s="174">
        <f t="shared" si="56"/>
        <v>0.63632580711406062</v>
      </c>
      <c r="H125" s="174">
        <f t="shared" si="56"/>
        <v>0.1829855537720706</v>
      </c>
      <c r="I125" s="174">
        <f t="shared" si="56"/>
        <v>0.65450663696277744</v>
      </c>
      <c r="J125" s="174">
        <f t="shared" si="56"/>
        <v>1.0269465324067506</v>
      </c>
      <c r="K125" s="174">
        <f t="shared" si="56"/>
        <v>1.8246789117525204</v>
      </c>
      <c r="L125" s="174">
        <f t="shared" si="56"/>
        <v>1.4423084200567644</v>
      </c>
      <c r="M125" s="174">
        <f t="shared" si="56"/>
        <v>1.476189226773017</v>
      </c>
      <c r="N125" s="174">
        <f t="shared" si="56"/>
        <v>5.3021933098716723</v>
      </c>
      <c r="O125" s="174">
        <f t="shared" si="56"/>
        <v>1.5744086727989484</v>
      </c>
      <c r="P125" s="174">
        <f t="shared" si="56"/>
        <v>0.87002650825588457</v>
      </c>
      <c r="Q125" s="174">
        <f t="shared" si="56"/>
        <v>0.5468490361484114</v>
      </c>
      <c r="R125" s="175">
        <f t="shared" si="56"/>
        <v>1.0063279243155188</v>
      </c>
    </row>
    <row r="126" spans="1:18" outlineLevel="1" x14ac:dyDescent="0.25">
      <c r="A126" s="151" t="str">
        <f t="shared" si="48"/>
        <v>Financial liabilities (Borrowings)</v>
      </c>
      <c r="B126" s="167"/>
      <c r="C126" s="167">
        <f t="shared" ref="C126:R126" si="57">C16/B16</f>
        <v>78.647058823529406</v>
      </c>
      <c r="D126" s="167">
        <f t="shared" si="57"/>
        <v>23.354525056095735</v>
      </c>
      <c r="E126" s="167">
        <f t="shared" si="57"/>
        <v>5.8115292233787033</v>
      </c>
      <c r="F126" s="167">
        <f t="shared" si="57"/>
        <v>0.96215799189926432</v>
      </c>
      <c r="G126" s="167">
        <f t="shared" si="57"/>
        <v>0.61177676720237351</v>
      </c>
      <c r="H126" s="167">
        <f t="shared" si="57"/>
        <v>9.5979029162570784E-2</v>
      </c>
      <c r="I126" s="167">
        <f t="shared" si="57"/>
        <v>0.23019898556379245</v>
      </c>
      <c r="J126" s="167">
        <f t="shared" si="57"/>
        <v>1.2495762711864404</v>
      </c>
      <c r="K126" s="167">
        <f t="shared" si="57"/>
        <v>0</v>
      </c>
      <c r="L126" s="167" t="e">
        <f t="shared" si="57"/>
        <v>#DIV/0!</v>
      </c>
      <c r="M126" s="167" t="e">
        <f t="shared" si="57"/>
        <v>#DIV/0!</v>
      </c>
      <c r="N126" s="167">
        <f t="shared" si="57"/>
        <v>1</v>
      </c>
      <c r="O126" s="167">
        <f t="shared" si="57"/>
        <v>252.22413793103448</v>
      </c>
      <c r="P126" s="167">
        <f t="shared" si="57"/>
        <v>1.6430036229407341</v>
      </c>
      <c r="Q126" s="167">
        <f t="shared" si="57"/>
        <v>0.39558153564519155</v>
      </c>
      <c r="R126" s="168">
        <f t="shared" si="57"/>
        <v>2.0570703618005886</v>
      </c>
    </row>
    <row r="127" spans="1:18" outlineLevel="1" x14ac:dyDescent="0.25">
      <c r="A127" s="151" t="str">
        <f t="shared" si="48"/>
        <v>+ Long Term Provisions</v>
      </c>
      <c r="B127" s="167"/>
      <c r="C127" s="167" t="e">
        <f t="shared" ref="C127:R127" si="58">C17/B17</f>
        <v>#DIV/0!</v>
      </c>
      <c r="D127" s="167" t="e">
        <f t="shared" si="58"/>
        <v>#DIV/0!</v>
      </c>
      <c r="E127" s="167" t="e">
        <f t="shared" si="58"/>
        <v>#DIV/0!</v>
      </c>
      <c r="F127" s="167" t="e">
        <f t="shared" si="58"/>
        <v>#DIV/0!</v>
      </c>
      <c r="G127" s="167" t="e">
        <f t="shared" si="58"/>
        <v>#DIV/0!</v>
      </c>
      <c r="H127" s="167" t="e">
        <f t="shared" si="58"/>
        <v>#DIV/0!</v>
      </c>
      <c r="I127" s="167" t="e">
        <f t="shared" si="58"/>
        <v>#DIV/0!</v>
      </c>
      <c r="J127" s="167" t="e">
        <f t="shared" si="58"/>
        <v>#DIV/0!</v>
      </c>
      <c r="K127" s="167" t="e">
        <f t="shared" si="58"/>
        <v>#DIV/0!</v>
      </c>
      <c r="L127" s="167">
        <f t="shared" si="58"/>
        <v>1.8359415949082738</v>
      </c>
      <c r="M127" s="167">
        <f t="shared" si="58"/>
        <v>1.5969656184999388</v>
      </c>
      <c r="N127" s="167">
        <f t="shared" si="58"/>
        <v>7.1106854632751055</v>
      </c>
      <c r="O127" s="167">
        <f t="shared" si="58"/>
        <v>1.2613620854374232</v>
      </c>
      <c r="P127" s="167">
        <f t="shared" si="58"/>
        <v>0.8299012517226847</v>
      </c>
      <c r="Q127" s="167">
        <f t="shared" si="58"/>
        <v>0.76247006429742892</v>
      </c>
      <c r="R127" s="168">
        <f t="shared" si="58"/>
        <v>0.6456342135104487</v>
      </c>
    </row>
    <row r="128" spans="1:18" outlineLevel="1" x14ac:dyDescent="0.25">
      <c r="A128" s="151" t="str">
        <f t="shared" si="48"/>
        <v>+ Other Long Term Liabilities</v>
      </c>
      <c r="B128" s="167"/>
      <c r="C128" s="167" t="e">
        <f t="shared" ref="C128:R128" si="59">C18/B18</f>
        <v>#DIV/0!</v>
      </c>
      <c r="D128" s="167" t="e">
        <f t="shared" si="59"/>
        <v>#DIV/0!</v>
      </c>
      <c r="E128" s="167" t="e">
        <f t="shared" si="59"/>
        <v>#DIV/0!</v>
      </c>
      <c r="F128" s="167" t="e">
        <f t="shared" si="59"/>
        <v>#DIV/0!</v>
      </c>
      <c r="G128" s="167" t="e">
        <f t="shared" si="59"/>
        <v>#DIV/0!</v>
      </c>
      <c r="H128" s="167" t="e">
        <f t="shared" si="59"/>
        <v>#DIV/0!</v>
      </c>
      <c r="I128" s="167" t="e">
        <f t="shared" si="59"/>
        <v>#DIV/0!</v>
      </c>
      <c r="J128" s="167" t="e">
        <f t="shared" si="59"/>
        <v>#DIV/0!</v>
      </c>
      <c r="K128" s="167" t="e">
        <f t="shared" si="59"/>
        <v>#DIV/0!</v>
      </c>
      <c r="L128" s="167">
        <f t="shared" si="59"/>
        <v>0.92694063926940629</v>
      </c>
      <c r="M128" s="167">
        <f t="shared" si="59"/>
        <v>0.49753694581280794</v>
      </c>
      <c r="N128" s="167">
        <f t="shared" si="59"/>
        <v>1.3663366336633662</v>
      </c>
      <c r="O128" s="167">
        <f t="shared" si="59"/>
        <v>10.413043478260869</v>
      </c>
      <c r="P128" s="167">
        <f t="shared" si="59"/>
        <v>3.409881697981907E-2</v>
      </c>
      <c r="Q128" s="167">
        <f t="shared" si="59"/>
        <v>1.3877551020408165</v>
      </c>
      <c r="R128" s="168">
        <f t="shared" si="59"/>
        <v>1.338235294117647</v>
      </c>
    </row>
    <row r="129" spans="1:18" outlineLevel="1" x14ac:dyDescent="0.25">
      <c r="A129" s="151" t="str">
        <f t="shared" si="48"/>
        <v>+ Deferred Tax Assets / Liabilities</v>
      </c>
      <c r="B129" s="167"/>
      <c r="C129" s="167">
        <f t="shared" ref="C129:R129" si="60">C19/B19</f>
        <v>1.2440501947209002</v>
      </c>
      <c r="D129" s="167">
        <f t="shared" si="60"/>
        <v>2.5760000000000001</v>
      </c>
      <c r="E129" s="167">
        <f t="shared" si="60"/>
        <v>1.1517688360788549</v>
      </c>
      <c r="F129" s="167">
        <f t="shared" si="60"/>
        <v>1.2243845252051584</v>
      </c>
      <c r="G129" s="167">
        <f t="shared" si="60"/>
        <v>1.0467253925698965</v>
      </c>
      <c r="H129" s="167">
        <f t="shared" si="60"/>
        <v>1.0331137943651665</v>
      </c>
      <c r="I129" s="167">
        <f t="shared" si="60"/>
        <v>1.0396670798654153</v>
      </c>
      <c r="J129" s="167">
        <f t="shared" si="60"/>
        <v>0.98220064724919087</v>
      </c>
      <c r="K129" s="167">
        <f t="shared" si="60"/>
        <v>1.1142807595595248</v>
      </c>
      <c r="L129" s="167">
        <f t="shared" si="60"/>
        <v>1.0420200762586569</v>
      </c>
      <c r="M129" s="167">
        <f t="shared" si="60"/>
        <v>1.2352326189231573</v>
      </c>
      <c r="N129" s="167">
        <f t="shared" si="60"/>
        <v>1.165830360921347</v>
      </c>
      <c r="O129" s="167">
        <f t="shared" si="60"/>
        <v>0</v>
      </c>
      <c r="P129" s="167" t="e">
        <f t="shared" si="60"/>
        <v>#DIV/0!</v>
      </c>
      <c r="Q129" s="167">
        <f t="shared" si="60"/>
        <v>0.99648796062258871</v>
      </c>
      <c r="R129" s="168">
        <f t="shared" si="60"/>
        <v>1.0035244172696447</v>
      </c>
    </row>
    <row r="130" spans="1:18" outlineLevel="1" x14ac:dyDescent="0.25">
      <c r="A130" s="151" t="str">
        <f t="shared" si="48"/>
        <v>+ Long Term Trade Payables</v>
      </c>
      <c r="B130" s="167"/>
      <c r="C130" s="167" t="e">
        <f t="shared" ref="C130:R130" si="61">C20/B20</f>
        <v>#DIV/0!</v>
      </c>
      <c r="D130" s="167" t="e">
        <f t="shared" si="61"/>
        <v>#DIV/0!</v>
      </c>
      <c r="E130" s="167" t="e">
        <f t="shared" si="61"/>
        <v>#DIV/0!</v>
      </c>
      <c r="F130" s="167" t="e">
        <f t="shared" si="61"/>
        <v>#DIV/0!</v>
      </c>
      <c r="G130" s="167" t="e">
        <f t="shared" si="61"/>
        <v>#DIV/0!</v>
      </c>
      <c r="H130" s="167" t="e">
        <f t="shared" si="61"/>
        <v>#DIV/0!</v>
      </c>
      <c r="I130" s="167" t="e">
        <f t="shared" si="61"/>
        <v>#DIV/0!</v>
      </c>
      <c r="J130" s="167" t="e">
        <f t="shared" si="61"/>
        <v>#DIV/0!</v>
      </c>
      <c r="K130" s="167" t="e">
        <f t="shared" si="61"/>
        <v>#DIV/0!</v>
      </c>
      <c r="L130" s="167" t="e">
        <f t="shared" si="61"/>
        <v>#DIV/0!</v>
      </c>
      <c r="M130" s="167" t="e">
        <f t="shared" si="61"/>
        <v>#DIV/0!</v>
      </c>
      <c r="N130" s="167" t="e">
        <f t="shared" si="61"/>
        <v>#DIV/0!</v>
      </c>
      <c r="O130" s="167" t="e">
        <f t="shared" si="61"/>
        <v>#DIV/0!</v>
      </c>
      <c r="P130" s="167" t="e">
        <f t="shared" si="61"/>
        <v>#DIV/0!</v>
      </c>
      <c r="Q130" s="167" t="e">
        <f t="shared" si="61"/>
        <v>#DIV/0!</v>
      </c>
      <c r="R130" s="168" t="e">
        <f t="shared" si="61"/>
        <v>#DIV/0!</v>
      </c>
    </row>
    <row r="131" spans="1:18" outlineLevel="1" x14ac:dyDescent="0.25">
      <c r="A131" s="144"/>
      <c r="B131" s="167"/>
      <c r="C131" s="167"/>
      <c r="D131" s="167"/>
      <c r="E131" s="167"/>
      <c r="F131" s="167"/>
      <c r="G131" s="167"/>
      <c r="H131" s="167"/>
      <c r="I131" s="167"/>
      <c r="J131" s="167"/>
      <c r="K131" s="167"/>
      <c r="L131" s="167"/>
      <c r="M131" s="167"/>
      <c r="N131" s="167"/>
      <c r="O131" s="167"/>
      <c r="P131" s="167"/>
      <c r="Q131" s="167"/>
      <c r="R131" s="168"/>
    </row>
    <row r="132" spans="1:18" outlineLevel="1" x14ac:dyDescent="0.25">
      <c r="A132" s="135" t="str">
        <f t="shared" si="48"/>
        <v>Current Liabilities</v>
      </c>
      <c r="B132" s="174"/>
      <c r="C132" s="174">
        <f t="shared" ref="C132:R132" si="62">C22/B22</f>
        <v>1.394607071660896</v>
      </c>
      <c r="D132" s="174">
        <f t="shared" si="62"/>
        <v>1.4064098705988566</v>
      </c>
      <c r="E132" s="174">
        <f t="shared" si="62"/>
        <v>1.1846581790948967</v>
      </c>
      <c r="F132" s="174">
        <f t="shared" si="62"/>
        <v>1.3035311117131763</v>
      </c>
      <c r="G132" s="174">
        <f t="shared" si="62"/>
        <v>1.78176527643065</v>
      </c>
      <c r="H132" s="174">
        <f t="shared" si="62"/>
        <v>2.0135897037094641</v>
      </c>
      <c r="I132" s="174">
        <f t="shared" si="62"/>
        <v>0.95539291886725042</v>
      </c>
      <c r="J132" s="174">
        <f t="shared" si="62"/>
        <v>0.73664743155703338</v>
      </c>
      <c r="K132" s="174">
        <f t="shared" si="62"/>
        <v>1.0792542391483291</v>
      </c>
      <c r="L132" s="174">
        <f t="shared" si="62"/>
        <v>1.2946904117250759</v>
      </c>
      <c r="M132" s="174">
        <f t="shared" si="62"/>
        <v>1.1340572595530769</v>
      </c>
      <c r="N132" s="174">
        <f t="shared" si="62"/>
        <v>3.6651515938565957</v>
      </c>
      <c r="O132" s="174">
        <f t="shared" si="62"/>
        <v>2.6106432784453419</v>
      </c>
      <c r="P132" s="174">
        <f t="shared" si="62"/>
        <v>0.78060419396167968</v>
      </c>
      <c r="Q132" s="174">
        <f t="shared" si="62"/>
        <v>1.2706930325826156</v>
      </c>
      <c r="R132" s="175">
        <f t="shared" si="62"/>
        <v>1.1168367137507809</v>
      </c>
    </row>
    <row r="133" spans="1:18" outlineLevel="1" x14ac:dyDescent="0.25">
      <c r="A133" s="152" t="str">
        <f t="shared" si="48"/>
        <v>Trade Payables</v>
      </c>
      <c r="B133" s="167"/>
      <c r="C133" s="167">
        <f t="shared" ref="C133:R133" si="63">C23/B23</f>
        <v>1.4488574537540806</v>
      </c>
      <c r="D133" s="167">
        <f t="shared" si="63"/>
        <v>1.4735260983852798</v>
      </c>
      <c r="E133" s="167">
        <f t="shared" si="63"/>
        <v>0.81842507645259943</v>
      </c>
      <c r="F133" s="167">
        <f t="shared" si="63"/>
        <v>1.1981939903471897</v>
      </c>
      <c r="G133" s="167">
        <f t="shared" si="63"/>
        <v>4.8852650727650735</v>
      </c>
      <c r="H133" s="167">
        <f t="shared" si="63"/>
        <v>1.7194988961885256</v>
      </c>
      <c r="I133" s="167">
        <f t="shared" si="63"/>
        <v>0.7390638534834798</v>
      </c>
      <c r="J133" s="167">
        <f t="shared" si="63"/>
        <v>0.46784152033320076</v>
      </c>
      <c r="K133" s="167">
        <f t="shared" si="63"/>
        <v>1.2063705095512907</v>
      </c>
      <c r="L133" s="167">
        <f t="shared" si="63"/>
        <v>1.4840539939182673</v>
      </c>
      <c r="M133" s="167">
        <f t="shared" si="63"/>
        <v>0.90584472375621583</v>
      </c>
      <c r="N133" s="167">
        <f t="shared" si="63"/>
        <v>1.048412457587377</v>
      </c>
      <c r="O133" s="167">
        <f t="shared" si="63"/>
        <v>4.1486870494132502</v>
      </c>
      <c r="P133" s="167">
        <f t="shared" si="63"/>
        <v>1.1241160615189472</v>
      </c>
      <c r="Q133" s="167">
        <f t="shared" si="63"/>
        <v>1.1693418714209145</v>
      </c>
      <c r="R133" s="168">
        <f t="shared" si="63"/>
        <v>1.2013606098620091</v>
      </c>
    </row>
    <row r="134" spans="1:18" outlineLevel="1" x14ac:dyDescent="0.25">
      <c r="A134" s="152" t="str">
        <f t="shared" si="48"/>
        <v>+ Other Current Liabilities</v>
      </c>
      <c r="B134" s="167"/>
      <c r="C134" s="167">
        <f t="shared" ref="C134:R134" si="64">C24/B24</f>
        <v>0.69226393629124006</v>
      </c>
      <c r="D134" s="167">
        <f t="shared" si="64"/>
        <v>1.4416598192276091</v>
      </c>
      <c r="E134" s="167">
        <f t="shared" si="64"/>
        <v>2.0740951838130521</v>
      </c>
      <c r="F134" s="167">
        <f t="shared" si="64"/>
        <v>1.225886232481451</v>
      </c>
      <c r="G134" s="167">
        <f t="shared" si="64"/>
        <v>1.2370544720914594</v>
      </c>
      <c r="H134" s="167">
        <f t="shared" si="64"/>
        <v>0.72329437347105185</v>
      </c>
      <c r="I134" s="167">
        <f t="shared" si="64"/>
        <v>1.193786796943505</v>
      </c>
      <c r="J134" s="167">
        <f t="shared" si="64"/>
        <v>0.41731374606505778</v>
      </c>
      <c r="K134" s="167">
        <f t="shared" si="64"/>
        <v>1.0580839829016846</v>
      </c>
      <c r="L134" s="167">
        <f t="shared" si="64"/>
        <v>1.4862167300380229</v>
      </c>
      <c r="M134" s="167">
        <f t="shared" si="64"/>
        <v>2.3209146146466262</v>
      </c>
      <c r="N134" s="167">
        <f t="shared" si="64"/>
        <v>5.2429211160868068</v>
      </c>
      <c r="O134" s="167">
        <f t="shared" si="64"/>
        <v>4.1468968870317076</v>
      </c>
      <c r="P134" s="167">
        <f t="shared" si="64"/>
        <v>0.61521691599357375</v>
      </c>
      <c r="Q134" s="167">
        <f t="shared" si="64"/>
        <v>1.5392991058552061</v>
      </c>
      <c r="R134" s="168">
        <f t="shared" si="64"/>
        <v>0.70744299968546942</v>
      </c>
    </row>
    <row r="135" spans="1:18" outlineLevel="1" x14ac:dyDescent="0.25">
      <c r="A135" s="152" t="str">
        <f t="shared" si="48"/>
        <v>+ Short Term Borrowings</v>
      </c>
      <c r="B135" s="167"/>
      <c r="C135" s="167" t="e">
        <f t="shared" ref="C135:R135" si="65">C25/B25</f>
        <v>#DIV/0!</v>
      </c>
      <c r="D135" s="167" t="e">
        <f t="shared" si="65"/>
        <v>#DIV/0!</v>
      </c>
      <c r="E135" s="167" t="e">
        <f t="shared" si="65"/>
        <v>#DIV/0!</v>
      </c>
      <c r="F135" s="167" t="e">
        <f t="shared" si="65"/>
        <v>#DIV/0!</v>
      </c>
      <c r="G135" s="167" t="e">
        <f t="shared" si="65"/>
        <v>#DIV/0!</v>
      </c>
      <c r="H135" s="167" t="e">
        <f t="shared" si="65"/>
        <v>#DIV/0!</v>
      </c>
      <c r="I135" s="167" t="e">
        <f t="shared" si="65"/>
        <v>#DIV/0!</v>
      </c>
      <c r="J135" s="167" t="e">
        <f t="shared" si="65"/>
        <v>#DIV/0!</v>
      </c>
      <c r="K135" s="167" t="e">
        <f t="shared" si="65"/>
        <v>#DIV/0!</v>
      </c>
      <c r="L135" s="167">
        <f t="shared" si="65"/>
        <v>0.7975460122699386</v>
      </c>
      <c r="M135" s="167">
        <f t="shared" si="65"/>
        <v>0.95508684863523585</v>
      </c>
      <c r="N135" s="167">
        <f t="shared" si="65"/>
        <v>62.46739412834502</v>
      </c>
      <c r="O135" s="167">
        <f t="shared" si="65"/>
        <v>1.7687835066982205</v>
      </c>
      <c r="P135" s="167">
        <f t="shared" si="65"/>
        <v>0.87794187842861526</v>
      </c>
      <c r="Q135" s="167">
        <f t="shared" si="65"/>
        <v>1.0857911144917134</v>
      </c>
      <c r="R135" s="168">
        <f t="shared" si="65"/>
        <v>1.2860775917356515</v>
      </c>
    </row>
    <row r="136" spans="1:18" outlineLevel="1" x14ac:dyDescent="0.25">
      <c r="A136" s="152" t="str">
        <f t="shared" si="48"/>
        <v>+ Short Term Provisions</v>
      </c>
      <c r="B136" s="167"/>
      <c r="C136" s="167">
        <f t="shared" ref="C136:R136" si="66">C26/B26</f>
        <v>2.3651132962804615</v>
      </c>
      <c r="D136" s="167">
        <f t="shared" si="66"/>
        <v>1.3262834417932032</v>
      </c>
      <c r="E136" s="167">
        <f t="shared" si="66"/>
        <v>1.1510154013902139</v>
      </c>
      <c r="F136" s="167">
        <f t="shared" si="66"/>
        <v>1.4505624629958556</v>
      </c>
      <c r="G136" s="167">
        <f t="shared" si="66"/>
        <v>0.22873469387755102</v>
      </c>
      <c r="H136" s="167">
        <f t="shared" si="66"/>
        <v>11.042112776588151</v>
      </c>
      <c r="I136" s="167">
        <f t="shared" si="66"/>
        <v>1.3458952811893989</v>
      </c>
      <c r="J136" s="167">
        <f t="shared" si="66"/>
        <v>1.1181499447673022</v>
      </c>
      <c r="K136" s="167">
        <f t="shared" si="66"/>
        <v>0.91151582835788847</v>
      </c>
      <c r="L136" s="167">
        <f t="shared" si="66"/>
        <v>1.214575184958296</v>
      </c>
      <c r="M136" s="167">
        <f t="shared" si="66"/>
        <v>1.1812256299831227</v>
      </c>
      <c r="N136" s="167">
        <f t="shared" si="66"/>
        <v>1.1299371007209604</v>
      </c>
      <c r="O136" s="167">
        <f t="shared" si="66"/>
        <v>3.0037789049896082</v>
      </c>
      <c r="P136" s="167">
        <f t="shared" si="66"/>
        <v>0.57077258805142517</v>
      </c>
      <c r="Q136" s="167">
        <f t="shared" si="66"/>
        <v>1.5661362653758448</v>
      </c>
      <c r="R136" s="168">
        <f t="shared" si="66"/>
        <v>1.3128995415252538</v>
      </c>
    </row>
    <row r="137" spans="1:18" outlineLevel="1" x14ac:dyDescent="0.25">
      <c r="A137" s="144"/>
      <c r="B137" s="167"/>
      <c r="C137" s="167"/>
      <c r="D137" s="167"/>
      <c r="E137" s="167"/>
      <c r="F137" s="167"/>
      <c r="G137" s="167"/>
      <c r="H137" s="167"/>
      <c r="I137" s="167"/>
      <c r="J137" s="167"/>
      <c r="K137" s="167"/>
      <c r="L137" s="167"/>
      <c r="M137" s="167"/>
      <c r="N137" s="167"/>
      <c r="O137" s="167"/>
      <c r="P137" s="167"/>
      <c r="Q137" s="167"/>
      <c r="R137" s="168"/>
    </row>
    <row r="138" spans="1:18" ht="20" outlineLevel="1" thickBot="1" x14ac:dyDescent="0.3">
      <c r="A138" s="129" t="str">
        <f t="shared" si="48"/>
        <v>Total Liabilities</v>
      </c>
      <c r="B138" s="183"/>
      <c r="C138" s="183">
        <f t="shared" ref="C138:R138" si="67">C28/B28</f>
        <v>1.3317334882227962</v>
      </c>
      <c r="D138" s="183">
        <f t="shared" si="67"/>
        <v>1.644537795835916</v>
      </c>
      <c r="E138" s="183">
        <f t="shared" si="67"/>
        <v>2.252104241984338</v>
      </c>
      <c r="F138" s="183">
        <f t="shared" si="67"/>
        <v>1.1168876245018378</v>
      </c>
      <c r="G138" s="183">
        <f t="shared" si="67"/>
        <v>1.1490771467575276</v>
      </c>
      <c r="H138" s="183">
        <f t="shared" si="67"/>
        <v>1.3181280364714636</v>
      </c>
      <c r="I138" s="183">
        <f t="shared" si="67"/>
        <v>1.1507953227729952</v>
      </c>
      <c r="J138" s="183">
        <f t="shared" si="67"/>
        <v>1.0493111215466535</v>
      </c>
      <c r="K138" s="183">
        <f t="shared" si="67"/>
        <v>1.1729063127681396</v>
      </c>
      <c r="L138" s="183">
        <f t="shared" si="67"/>
        <v>1.2000007760490565</v>
      </c>
      <c r="M138" s="183">
        <f t="shared" si="67"/>
        <v>1.0246600206730712</v>
      </c>
      <c r="N138" s="183">
        <f t="shared" si="67"/>
        <v>1.5383556196983978</v>
      </c>
      <c r="O138" s="183">
        <f t="shared" si="67"/>
        <v>2.6349672842844902</v>
      </c>
      <c r="P138" s="183">
        <f t="shared" si="67"/>
        <v>0.89799429090437277</v>
      </c>
      <c r="Q138" s="183">
        <f t="shared" si="67"/>
        <v>0.98859820813710231</v>
      </c>
      <c r="R138" s="184">
        <f t="shared" si="67"/>
        <v>1.0015378697128237</v>
      </c>
    </row>
    <row r="139" spans="1:18" ht="20" outlineLevel="1" thickTop="1" x14ac:dyDescent="0.25">
      <c r="A139" s="98"/>
      <c r="B139" s="167"/>
      <c r="C139" s="167"/>
      <c r="D139" s="167"/>
      <c r="E139" s="167"/>
      <c r="F139" s="167"/>
      <c r="G139" s="167"/>
      <c r="H139" s="167"/>
      <c r="I139" s="167"/>
      <c r="J139" s="167"/>
      <c r="K139" s="167"/>
      <c r="L139" s="167"/>
      <c r="M139" s="167"/>
      <c r="N139" s="167"/>
      <c r="O139" s="167"/>
      <c r="P139" s="167"/>
      <c r="Q139" s="167"/>
      <c r="R139" s="168"/>
    </row>
    <row r="140" spans="1:18" outlineLevel="1" x14ac:dyDescent="0.25">
      <c r="A140" s="141" t="str">
        <f t="shared" si="48"/>
        <v>ASSETS</v>
      </c>
      <c r="B140" s="188"/>
      <c r="C140" s="188"/>
      <c r="D140" s="188"/>
      <c r="E140" s="188"/>
      <c r="F140" s="188"/>
      <c r="G140" s="188"/>
      <c r="H140" s="188"/>
      <c r="I140" s="188"/>
      <c r="J140" s="188"/>
      <c r="K140" s="188"/>
      <c r="L140" s="188"/>
      <c r="M140" s="188"/>
      <c r="N140" s="188"/>
      <c r="O140" s="188"/>
      <c r="P140" s="188"/>
      <c r="Q140" s="188"/>
      <c r="R140" s="189"/>
    </row>
    <row r="141" spans="1:18" outlineLevel="1" x14ac:dyDescent="0.25">
      <c r="A141" s="153"/>
      <c r="B141" s="190"/>
      <c r="C141" s="190"/>
      <c r="D141" s="190"/>
      <c r="E141" s="190"/>
      <c r="F141" s="190"/>
      <c r="G141" s="190"/>
      <c r="H141" s="190"/>
      <c r="I141" s="190"/>
      <c r="J141" s="190"/>
      <c r="K141" s="190"/>
      <c r="L141" s="190"/>
      <c r="M141" s="190"/>
      <c r="N141" s="190"/>
      <c r="O141" s="190"/>
      <c r="P141" s="190"/>
      <c r="Q141" s="190"/>
      <c r="R141" s="191"/>
    </row>
    <row r="142" spans="1:18" outlineLevel="1" x14ac:dyDescent="0.25">
      <c r="A142" s="147" t="str">
        <f t="shared" si="48"/>
        <v>Non-Current Assets</v>
      </c>
      <c r="B142" s="186"/>
      <c r="C142" s="186">
        <f t="shared" ref="C142:R142" si="68">C32/B32</f>
        <v>1.1705192629815746</v>
      </c>
      <c r="D142" s="186">
        <f t="shared" si="68"/>
        <v>2.4202268824478321</v>
      </c>
      <c r="E142" s="186">
        <f t="shared" si="68"/>
        <v>1.1138907105000053</v>
      </c>
      <c r="F142" s="186">
        <f t="shared" si="68"/>
        <v>1.2899539633057628</v>
      </c>
      <c r="G142" s="186">
        <f t="shared" si="68"/>
        <v>1.2425106242892201</v>
      </c>
      <c r="H142" s="186">
        <f t="shared" si="68"/>
        <v>1.5114741462885906</v>
      </c>
      <c r="I142" s="186">
        <f t="shared" si="68"/>
        <v>1.1019326000262939</v>
      </c>
      <c r="J142" s="186">
        <f t="shared" si="68"/>
        <v>1.1739510837144562</v>
      </c>
      <c r="K142" s="186">
        <f t="shared" si="68"/>
        <v>0.93541909833112102</v>
      </c>
      <c r="L142" s="186">
        <f t="shared" si="68"/>
        <v>1.7471414602668742</v>
      </c>
      <c r="M142" s="186">
        <f t="shared" si="68"/>
        <v>1.0588740754699202</v>
      </c>
      <c r="N142" s="186">
        <f t="shared" si="68"/>
        <v>1.5882958011667185</v>
      </c>
      <c r="O142" s="186">
        <f t="shared" si="68"/>
        <v>3.7070046566243731</v>
      </c>
      <c r="P142" s="186">
        <f t="shared" si="68"/>
        <v>0.88524098133519036</v>
      </c>
      <c r="Q142" s="186">
        <f t="shared" si="68"/>
        <v>0.94992889567211103</v>
      </c>
      <c r="R142" s="187">
        <f t="shared" si="68"/>
        <v>0.98322446657203932</v>
      </c>
    </row>
    <row r="143" spans="1:18" outlineLevel="1" x14ac:dyDescent="0.25">
      <c r="A143" s="107" t="str">
        <f t="shared" si="48"/>
        <v>Net Block</v>
      </c>
      <c r="B143" s="167"/>
      <c r="C143" s="167">
        <f t="shared" ref="C143:R143" si="69">C33/B33</f>
        <v>1.104449472096531</v>
      </c>
      <c r="D143" s="167">
        <f t="shared" si="69"/>
        <v>1.567045066575623</v>
      </c>
      <c r="E143" s="167">
        <f t="shared" si="69"/>
        <v>1.1959748359160107</v>
      </c>
      <c r="F143" s="167">
        <f t="shared" si="69"/>
        <v>1.2209723329158604</v>
      </c>
      <c r="G143" s="167">
        <f t="shared" si="69"/>
        <v>1.0990320595311363</v>
      </c>
      <c r="H143" s="167">
        <f t="shared" si="69"/>
        <v>1.0691510122350625</v>
      </c>
      <c r="I143" s="167">
        <f t="shared" si="69"/>
        <v>1.1098660402514127</v>
      </c>
      <c r="J143" s="167">
        <f t="shared" si="69"/>
        <v>1.0590052341046248</v>
      </c>
      <c r="K143" s="167">
        <f t="shared" si="69"/>
        <v>1.0727461783611516</v>
      </c>
      <c r="L143" s="167">
        <f t="shared" si="69"/>
        <v>1.2302521431538664</v>
      </c>
      <c r="M143" s="167">
        <f t="shared" si="69"/>
        <v>1.1621712882431188</v>
      </c>
      <c r="N143" s="167">
        <f t="shared" si="69"/>
        <v>1.1156727916252125</v>
      </c>
      <c r="O143" s="167">
        <f t="shared" si="69"/>
        <v>2.5136879818808842</v>
      </c>
      <c r="P143" s="167">
        <f t="shared" si="69"/>
        <v>1.1222345358478245</v>
      </c>
      <c r="Q143" s="167">
        <f t="shared" si="69"/>
        <v>1.1298068046393743</v>
      </c>
      <c r="R143" s="168">
        <f t="shared" si="69"/>
        <v>1.1287317729031874</v>
      </c>
    </row>
    <row r="144" spans="1:18" outlineLevel="1" x14ac:dyDescent="0.25">
      <c r="A144" s="107" t="str">
        <f t="shared" si="48"/>
        <v>+ Lease Adjustment A/c</v>
      </c>
      <c r="B144" s="167"/>
      <c r="C144" s="167">
        <f t="shared" ref="C144:R144" si="70">C34/B34</f>
        <v>0.93710691823899361</v>
      </c>
      <c r="D144" s="167">
        <f t="shared" si="70"/>
        <v>0</v>
      </c>
      <c r="E144" s="167" t="e">
        <f t="shared" si="70"/>
        <v>#DIV/0!</v>
      </c>
      <c r="F144" s="167" t="e">
        <f t="shared" si="70"/>
        <v>#DIV/0!</v>
      </c>
      <c r="G144" s="167" t="e">
        <f t="shared" si="70"/>
        <v>#DIV/0!</v>
      </c>
      <c r="H144" s="167" t="e">
        <f t="shared" si="70"/>
        <v>#DIV/0!</v>
      </c>
      <c r="I144" s="167" t="e">
        <f t="shared" si="70"/>
        <v>#DIV/0!</v>
      </c>
      <c r="J144" s="167" t="e">
        <f t="shared" si="70"/>
        <v>#DIV/0!</v>
      </c>
      <c r="K144" s="167" t="e">
        <f t="shared" si="70"/>
        <v>#DIV/0!</v>
      </c>
      <c r="L144" s="167" t="e">
        <f t="shared" si="70"/>
        <v>#DIV/0!</v>
      </c>
      <c r="M144" s="167" t="e">
        <f t="shared" si="70"/>
        <v>#DIV/0!</v>
      </c>
      <c r="N144" s="167" t="e">
        <f t="shared" si="70"/>
        <v>#DIV/0!</v>
      </c>
      <c r="O144" s="167" t="e">
        <f t="shared" si="70"/>
        <v>#DIV/0!</v>
      </c>
      <c r="P144" s="167" t="e">
        <f t="shared" si="70"/>
        <v>#DIV/0!</v>
      </c>
      <c r="Q144" s="167" t="e">
        <f t="shared" si="70"/>
        <v>#DIV/0!</v>
      </c>
      <c r="R144" s="168" t="e">
        <f t="shared" si="70"/>
        <v>#DIV/0!</v>
      </c>
    </row>
    <row r="145" spans="1:18" outlineLevel="1" x14ac:dyDescent="0.25">
      <c r="A145" s="107" t="str">
        <f t="shared" si="48"/>
        <v>+ Capital Work in Progress</v>
      </c>
      <c r="B145" s="167"/>
      <c r="C145" s="167">
        <f t="shared" ref="C145:R145" si="71">C35/B35</f>
        <v>1.8292616720955481</v>
      </c>
      <c r="D145" s="167">
        <f t="shared" si="71"/>
        <v>0.38685264876094377</v>
      </c>
      <c r="E145" s="167">
        <f t="shared" si="71"/>
        <v>1.8388952819332565</v>
      </c>
      <c r="F145" s="167">
        <f t="shared" si="71"/>
        <v>0.64246975385899041</v>
      </c>
      <c r="G145" s="167">
        <f t="shared" si="71"/>
        <v>1.0360389610389611</v>
      </c>
      <c r="H145" s="167">
        <f t="shared" si="71"/>
        <v>1.0476339705421498</v>
      </c>
      <c r="I145" s="167">
        <f t="shared" si="71"/>
        <v>2.2719114567753516</v>
      </c>
      <c r="J145" s="167">
        <f t="shared" si="71"/>
        <v>1.2132982225148123</v>
      </c>
      <c r="K145" s="167">
        <f t="shared" si="71"/>
        <v>2.1231687466087901</v>
      </c>
      <c r="L145" s="167">
        <f t="shared" si="71"/>
        <v>1.2720163557372859</v>
      </c>
      <c r="M145" s="167">
        <f t="shared" si="71"/>
        <v>1.398481134728975</v>
      </c>
      <c r="N145" s="167">
        <f t="shared" si="71"/>
        <v>1.3804735087920927</v>
      </c>
      <c r="O145" s="167">
        <f t="shared" si="71"/>
        <v>2.2609998751196771</v>
      </c>
      <c r="P145" s="167">
        <f t="shared" si="71"/>
        <v>0.70458060240076592</v>
      </c>
      <c r="Q145" s="167">
        <f t="shared" si="71"/>
        <v>1.3785079696890514</v>
      </c>
      <c r="R145" s="168">
        <f t="shared" si="71"/>
        <v>0.78701746737307021</v>
      </c>
    </row>
    <row r="146" spans="1:18" outlineLevel="1" x14ac:dyDescent="0.25">
      <c r="A146" s="107" t="str">
        <f t="shared" si="48"/>
        <v>+ Intangible assets under development</v>
      </c>
      <c r="B146" s="167"/>
      <c r="C146" s="167" t="e">
        <f t="shared" ref="C146:R146" si="72">C36/B36</f>
        <v>#DIV/0!</v>
      </c>
      <c r="D146" s="167" t="e">
        <f t="shared" si="72"/>
        <v>#DIV/0!</v>
      </c>
      <c r="E146" s="167" t="e">
        <f t="shared" si="72"/>
        <v>#DIV/0!</v>
      </c>
      <c r="F146" s="167" t="e">
        <f t="shared" si="72"/>
        <v>#DIV/0!</v>
      </c>
      <c r="G146" s="167" t="e">
        <f t="shared" si="72"/>
        <v>#DIV/0!</v>
      </c>
      <c r="H146" s="167" t="e">
        <f t="shared" si="72"/>
        <v>#DIV/0!</v>
      </c>
      <c r="I146" s="167" t="e">
        <f t="shared" si="72"/>
        <v>#DIV/0!</v>
      </c>
      <c r="J146" s="167" t="e">
        <f t="shared" si="72"/>
        <v>#DIV/0!</v>
      </c>
      <c r="K146" s="167" t="e">
        <f t="shared" si="72"/>
        <v>#DIV/0!</v>
      </c>
      <c r="L146" s="167" t="e">
        <f t="shared" si="72"/>
        <v>#DIV/0!</v>
      </c>
      <c r="M146" s="167" t="e">
        <f t="shared" si="72"/>
        <v>#DIV/0!</v>
      </c>
      <c r="N146" s="167" t="e">
        <f t="shared" si="72"/>
        <v>#DIV/0!</v>
      </c>
      <c r="O146" s="167" t="e">
        <f t="shared" si="72"/>
        <v>#DIV/0!</v>
      </c>
      <c r="P146" s="167">
        <f t="shared" si="72"/>
        <v>0.54566744730679162</v>
      </c>
      <c r="Q146" s="167">
        <f t="shared" si="72"/>
        <v>19.480686695278969</v>
      </c>
      <c r="R146" s="168">
        <f t="shared" si="72"/>
        <v>0.96364838070059489</v>
      </c>
    </row>
    <row r="147" spans="1:18" outlineLevel="1" x14ac:dyDescent="0.25">
      <c r="A147" s="107" t="str">
        <f t="shared" si="48"/>
        <v>+ Pre-operative Expenses pending</v>
      </c>
      <c r="B147" s="167"/>
      <c r="C147" s="167" t="e">
        <f t="shared" ref="C147:R147" si="73">C37/B37</f>
        <v>#DIV/0!</v>
      </c>
      <c r="D147" s="167" t="e">
        <f t="shared" si="73"/>
        <v>#DIV/0!</v>
      </c>
      <c r="E147" s="167" t="e">
        <f t="shared" si="73"/>
        <v>#DIV/0!</v>
      </c>
      <c r="F147" s="167" t="e">
        <f t="shared" si="73"/>
        <v>#DIV/0!</v>
      </c>
      <c r="G147" s="167" t="e">
        <f t="shared" si="73"/>
        <v>#DIV/0!</v>
      </c>
      <c r="H147" s="167" t="e">
        <f t="shared" si="73"/>
        <v>#DIV/0!</v>
      </c>
      <c r="I147" s="167" t="e">
        <f t="shared" si="73"/>
        <v>#DIV/0!</v>
      </c>
      <c r="J147" s="167" t="e">
        <f t="shared" si="73"/>
        <v>#DIV/0!</v>
      </c>
      <c r="K147" s="167" t="e">
        <f t="shared" si="73"/>
        <v>#DIV/0!</v>
      </c>
      <c r="L147" s="167" t="e">
        <f t="shared" si="73"/>
        <v>#DIV/0!</v>
      </c>
      <c r="M147" s="167" t="e">
        <f t="shared" si="73"/>
        <v>#DIV/0!</v>
      </c>
      <c r="N147" s="167" t="e">
        <f t="shared" si="73"/>
        <v>#DIV/0!</v>
      </c>
      <c r="O147" s="167" t="e">
        <f t="shared" si="73"/>
        <v>#DIV/0!</v>
      </c>
      <c r="P147" s="167" t="e">
        <f t="shared" si="73"/>
        <v>#DIV/0!</v>
      </c>
      <c r="Q147" s="167" t="e">
        <f t="shared" si="73"/>
        <v>#DIV/0!</v>
      </c>
      <c r="R147" s="168" t="e">
        <f t="shared" si="73"/>
        <v>#DIV/0!</v>
      </c>
    </row>
    <row r="148" spans="1:18" outlineLevel="1" x14ac:dyDescent="0.25">
      <c r="A148" s="107" t="str">
        <f t="shared" si="48"/>
        <v>+ Assets in transit</v>
      </c>
      <c r="B148" s="167"/>
      <c r="C148" s="167" t="e">
        <f t="shared" ref="C148:R148" si="74">C38/B38</f>
        <v>#DIV/0!</v>
      </c>
      <c r="D148" s="167" t="e">
        <f t="shared" si="74"/>
        <v>#DIV/0!</v>
      </c>
      <c r="E148" s="167" t="e">
        <f t="shared" si="74"/>
        <v>#DIV/0!</v>
      </c>
      <c r="F148" s="167" t="e">
        <f t="shared" si="74"/>
        <v>#DIV/0!</v>
      </c>
      <c r="G148" s="167" t="e">
        <f t="shared" si="74"/>
        <v>#DIV/0!</v>
      </c>
      <c r="H148" s="167" t="e">
        <f t="shared" si="74"/>
        <v>#DIV/0!</v>
      </c>
      <c r="I148" s="167" t="e">
        <f t="shared" si="74"/>
        <v>#DIV/0!</v>
      </c>
      <c r="J148" s="167" t="e">
        <f t="shared" si="74"/>
        <v>#DIV/0!</v>
      </c>
      <c r="K148" s="167" t="e">
        <f t="shared" si="74"/>
        <v>#DIV/0!</v>
      </c>
      <c r="L148" s="167" t="e">
        <f t="shared" si="74"/>
        <v>#DIV/0!</v>
      </c>
      <c r="M148" s="167" t="e">
        <f t="shared" si="74"/>
        <v>#DIV/0!</v>
      </c>
      <c r="N148" s="167" t="e">
        <f t="shared" si="74"/>
        <v>#DIV/0!</v>
      </c>
      <c r="O148" s="167" t="e">
        <f t="shared" si="74"/>
        <v>#DIV/0!</v>
      </c>
      <c r="P148" s="167" t="e">
        <f t="shared" si="74"/>
        <v>#DIV/0!</v>
      </c>
      <c r="Q148" s="167" t="e">
        <f t="shared" si="74"/>
        <v>#DIV/0!</v>
      </c>
      <c r="R148" s="168" t="e">
        <f t="shared" si="74"/>
        <v>#DIV/0!</v>
      </c>
    </row>
    <row r="149" spans="1:18" outlineLevel="1" x14ac:dyDescent="0.25">
      <c r="A149" s="107" t="str">
        <f t="shared" si="48"/>
        <v>+ Non Current Investments</v>
      </c>
      <c r="B149" s="167"/>
      <c r="C149" s="167">
        <f t="shared" ref="C149:R149" si="75">C39/B39</f>
        <v>1.0373197625106021</v>
      </c>
      <c r="D149" s="167">
        <f t="shared" si="75"/>
        <v>6.2718140404158387</v>
      </c>
      <c r="E149" s="167">
        <f t="shared" si="75"/>
        <v>1.022554150447917</v>
      </c>
      <c r="F149" s="167">
        <f t="shared" si="75"/>
        <v>1.4016647238816846</v>
      </c>
      <c r="G149" s="167">
        <f t="shared" si="75"/>
        <v>1.3507413230765233</v>
      </c>
      <c r="H149" s="167">
        <f t="shared" si="75"/>
        <v>1.7764673060827905</v>
      </c>
      <c r="I149" s="167">
        <f t="shared" si="75"/>
        <v>1.0780452935633753</v>
      </c>
      <c r="J149" s="167">
        <f t="shared" si="75"/>
        <v>1.2128253815164212</v>
      </c>
      <c r="K149" s="167">
        <f t="shared" si="75"/>
        <v>0.73665310923534422</v>
      </c>
      <c r="L149" s="167">
        <f t="shared" si="75"/>
        <v>2.0200271001186336</v>
      </c>
      <c r="M149" s="167">
        <f t="shared" si="75"/>
        <v>0.93979347584056994</v>
      </c>
      <c r="N149" s="167">
        <f t="shared" si="75"/>
        <v>1.8231151284321885</v>
      </c>
      <c r="O149" s="167">
        <f t="shared" si="75"/>
        <v>4.1883302224106647</v>
      </c>
      <c r="P149" s="167">
        <f t="shared" si="75"/>
        <v>0.86486428831020445</v>
      </c>
      <c r="Q149" s="167">
        <f t="shared" si="75"/>
        <v>0.86524251136754515</v>
      </c>
      <c r="R149" s="168">
        <f t="shared" si="75"/>
        <v>0.94906052829766196</v>
      </c>
    </row>
    <row r="150" spans="1:18" outlineLevel="1" x14ac:dyDescent="0.25">
      <c r="A150" s="107" t="str">
        <f t="shared" si="48"/>
        <v>+ Long Term Loans &amp; Advances</v>
      </c>
      <c r="B150" s="167"/>
      <c r="C150" s="167" t="e">
        <f t="shared" ref="C150:R150" si="76">C40/B40</f>
        <v>#DIV/0!</v>
      </c>
      <c r="D150" s="167" t="e">
        <f t="shared" si="76"/>
        <v>#DIV/0!</v>
      </c>
      <c r="E150" s="167" t="e">
        <f t="shared" si="76"/>
        <v>#DIV/0!</v>
      </c>
      <c r="F150" s="167" t="e">
        <f t="shared" si="76"/>
        <v>#DIV/0!</v>
      </c>
      <c r="G150" s="167" t="e">
        <f t="shared" si="76"/>
        <v>#DIV/0!</v>
      </c>
      <c r="H150" s="167" t="e">
        <f t="shared" si="76"/>
        <v>#DIV/0!</v>
      </c>
      <c r="I150" s="167" t="e">
        <f t="shared" si="76"/>
        <v>#DIV/0!</v>
      </c>
      <c r="J150" s="167" t="e">
        <f t="shared" si="76"/>
        <v>#DIV/0!</v>
      </c>
      <c r="K150" s="167" t="e">
        <f t="shared" si="76"/>
        <v>#DIV/0!</v>
      </c>
      <c r="L150" s="167">
        <f t="shared" si="76"/>
        <v>1.8064468045463014</v>
      </c>
      <c r="M150" s="167">
        <f t="shared" si="76"/>
        <v>1.5458783728030365</v>
      </c>
      <c r="N150" s="167">
        <f t="shared" si="76"/>
        <v>1.3610985081000293</v>
      </c>
      <c r="O150" s="167">
        <f t="shared" si="76"/>
        <v>2.9203219670973941</v>
      </c>
      <c r="P150" s="167">
        <f t="shared" si="76"/>
        <v>0.83859574910950185</v>
      </c>
      <c r="Q150" s="167">
        <f t="shared" si="76"/>
        <v>1.3311421594139077</v>
      </c>
      <c r="R150" s="168">
        <f t="shared" si="76"/>
        <v>1.0829067746145935</v>
      </c>
    </row>
    <row r="151" spans="1:18" outlineLevel="1" x14ac:dyDescent="0.25">
      <c r="A151" s="107" t="str">
        <f t="shared" si="48"/>
        <v>+ Other Non Current Assets</v>
      </c>
      <c r="B151" s="167"/>
      <c r="C151" s="167" t="e">
        <f t="shared" ref="C151:R151" si="77">C41/B41</f>
        <v>#DIV/0!</v>
      </c>
      <c r="D151" s="167" t="e">
        <f t="shared" si="77"/>
        <v>#DIV/0!</v>
      </c>
      <c r="E151" s="167" t="e">
        <f t="shared" si="77"/>
        <v>#DIV/0!</v>
      </c>
      <c r="F151" s="167" t="e">
        <f t="shared" si="77"/>
        <v>#DIV/0!</v>
      </c>
      <c r="G151" s="167" t="e">
        <f t="shared" si="77"/>
        <v>#DIV/0!</v>
      </c>
      <c r="H151" s="167" t="e">
        <f t="shared" si="77"/>
        <v>#DIV/0!</v>
      </c>
      <c r="I151" s="167" t="e">
        <f t="shared" si="77"/>
        <v>#DIV/0!</v>
      </c>
      <c r="J151" s="167" t="e">
        <f t="shared" si="77"/>
        <v>#DIV/0!</v>
      </c>
      <c r="K151" s="167" t="e">
        <f t="shared" si="77"/>
        <v>#DIV/0!</v>
      </c>
      <c r="L151" s="167">
        <f t="shared" si="77"/>
        <v>7.3658536585365857</v>
      </c>
      <c r="M151" s="167">
        <f t="shared" si="77"/>
        <v>3.1390728476821192</v>
      </c>
      <c r="N151" s="167">
        <f t="shared" si="77"/>
        <v>0.16666666666666666</v>
      </c>
      <c r="O151" s="167">
        <f t="shared" si="77"/>
        <v>30.354430379746834</v>
      </c>
      <c r="P151" s="167">
        <f t="shared" si="77"/>
        <v>3.1186405337781484</v>
      </c>
      <c r="Q151" s="167">
        <f t="shared" si="77"/>
        <v>0.42782643578257673</v>
      </c>
      <c r="R151" s="168">
        <f t="shared" si="77"/>
        <v>0.16971401781528361</v>
      </c>
    </row>
    <row r="152" spans="1:18" outlineLevel="1" x14ac:dyDescent="0.25">
      <c r="A152" s="98"/>
      <c r="B152" s="167"/>
      <c r="C152" s="167"/>
      <c r="D152" s="167"/>
      <c r="E152" s="167"/>
      <c r="F152" s="167"/>
      <c r="G152" s="167"/>
      <c r="H152" s="167"/>
      <c r="I152" s="167"/>
      <c r="J152" s="167"/>
      <c r="K152" s="167"/>
      <c r="L152" s="167"/>
      <c r="M152" s="167"/>
      <c r="N152" s="167"/>
      <c r="O152" s="167"/>
      <c r="P152" s="167"/>
      <c r="Q152" s="167"/>
      <c r="R152" s="168"/>
    </row>
    <row r="153" spans="1:18" outlineLevel="1" x14ac:dyDescent="0.25">
      <c r="A153" s="147" t="str">
        <f t="shared" si="48"/>
        <v>Current Assets</v>
      </c>
      <c r="B153" s="186"/>
      <c r="C153" s="186">
        <f t="shared" ref="C153:R153" si="78">C43/B43</f>
        <v>1.4941696329937399</v>
      </c>
      <c r="D153" s="186">
        <f t="shared" si="78"/>
        <v>1.0322640269448782</v>
      </c>
      <c r="E153" s="186">
        <f t="shared" si="78"/>
        <v>4.3585341105783577</v>
      </c>
      <c r="F153" s="186">
        <f t="shared" si="78"/>
        <v>1.0350339841057548</v>
      </c>
      <c r="G153" s="186">
        <f t="shared" si="78"/>
        <v>1.0940030342053737</v>
      </c>
      <c r="H153" s="186">
        <f t="shared" si="78"/>
        <v>1.1886899698866817</v>
      </c>
      <c r="I153" s="186">
        <f t="shared" si="78"/>
        <v>1.1923898667209278</v>
      </c>
      <c r="J153" s="186">
        <f t="shared" si="78"/>
        <v>0.95125995449374279</v>
      </c>
      <c r="K153" s="186">
        <f t="shared" si="78"/>
        <v>1.403410840661</v>
      </c>
      <c r="L153" s="186">
        <f t="shared" si="78"/>
        <v>0.84596358244441161</v>
      </c>
      <c r="M153" s="186">
        <f t="shared" si="78"/>
        <v>0.97894410782550889</v>
      </c>
      <c r="N153" s="186">
        <f t="shared" si="78"/>
        <v>1.4661881793041354</v>
      </c>
      <c r="O153" s="186">
        <f t="shared" si="78"/>
        <v>0.9562834243364261</v>
      </c>
      <c r="P153" s="186">
        <f t="shared" si="78"/>
        <v>0.97541043762889235</v>
      </c>
      <c r="Q153" s="186">
        <f t="shared" si="78"/>
        <v>1.2016323505622371</v>
      </c>
      <c r="R153" s="187">
        <f t="shared" si="78"/>
        <v>1.0812953277845527</v>
      </c>
    </row>
    <row r="154" spans="1:18" outlineLevel="1" x14ac:dyDescent="0.25">
      <c r="A154" s="107" t="str">
        <f t="shared" si="48"/>
        <v>Currents Investments</v>
      </c>
      <c r="B154" s="167"/>
      <c r="C154" s="167" t="e">
        <f t="shared" ref="C154:R154" si="79">C44/B44</f>
        <v>#DIV/0!</v>
      </c>
      <c r="D154" s="167" t="e">
        <f t="shared" si="79"/>
        <v>#DIV/0!</v>
      </c>
      <c r="E154" s="167">
        <f t="shared" si="79"/>
        <v>19.827272727272728</v>
      </c>
      <c r="F154" s="167">
        <f t="shared" si="79"/>
        <v>2.3039889958734527E-2</v>
      </c>
      <c r="G154" s="167">
        <f t="shared" si="79"/>
        <v>1.7910447761194028</v>
      </c>
      <c r="H154" s="167">
        <f t="shared" si="79"/>
        <v>5.3611111111111107</v>
      </c>
      <c r="I154" s="167">
        <f t="shared" si="79"/>
        <v>7.2937823834196891</v>
      </c>
      <c r="J154" s="167">
        <f t="shared" si="79"/>
        <v>2.3261632450095902</v>
      </c>
      <c r="K154" s="167">
        <f t="shared" si="79"/>
        <v>1.1133350027790163</v>
      </c>
      <c r="L154" s="167">
        <f t="shared" si="79"/>
        <v>0.46355392439229109</v>
      </c>
      <c r="M154" s="167">
        <f t="shared" si="79"/>
        <v>1.1136949986981941</v>
      </c>
      <c r="N154" s="167">
        <f t="shared" si="79"/>
        <v>0.91387280165772278</v>
      </c>
      <c r="O154" s="167">
        <f t="shared" si="79"/>
        <v>0.10922093023255815</v>
      </c>
      <c r="P154" s="167">
        <f t="shared" si="79"/>
        <v>0.78313637815394443</v>
      </c>
      <c r="Q154" s="167">
        <f t="shared" si="79"/>
        <v>0.54390973355084282</v>
      </c>
      <c r="R154" s="168">
        <f t="shared" si="79"/>
        <v>1.11872031992002</v>
      </c>
    </row>
    <row r="155" spans="1:18" outlineLevel="1" x14ac:dyDescent="0.25">
      <c r="A155" s="107" t="str">
        <f t="shared" si="48"/>
        <v>+ Inventories</v>
      </c>
      <c r="B155" s="167"/>
      <c r="C155" s="167">
        <f t="shared" ref="C155:R155" si="80">C45/B45</f>
        <v>1.1874856924837847</v>
      </c>
      <c r="D155" s="167">
        <f t="shared" si="80"/>
        <v>1.0374630510217195</v>
      </c>
      <c r="E155" s="167">
        <f t="shared" si="80"/>
        <v>1.1558996593372561</v>
      </c>
      <c r="F155" s="167">
        <f t="shared" si="80"/>
        <v>1.4114778694673669</v>
      </c>
      <c r="G155" s="167">
        <f t="shared" si="80"/>
        <v>1.2656315249990508</v>
      </c>
      <c r="H155" s="167">
        <f t="shared" si="80"/>
        <v>1.168726378307037</v>
      </c>
      <c r="I155" s="167">
        <f t="shared" si="80"/>
        <v>1.2492364550984267</v>
      </c>
      <c r="J155" s="167">
        <f t="shared" si="80"/>
        <v>1.1713440440481571</v>
      </c>
      <c r="K155" s="167">
        <f t="shared" si="80"/>
        <v>1.084400322727751</v>
      </c>
      <c r="L155" s="167">
        <f t="shared" si="80"/>
        <v>1.0352764209232364</v>
      </c>
      <c r="M155" s="167">
        <f t="shared" si="80"/>
        <v>1.3572890465105378</v>
      </c>
      <c r="N155" s="167">
        <f t="shared" si="80"/>
        <v>1.0571158893135044</v>
      </c>
      <c r="O155" s="167">
        <f t="shared" si="80"/>
        <v>2.3838171562969577</v>
      </c>
      <c r="P155" s="167">
        <f t="shared" si="80"/>
        <v>0.97391800845038257</v>
      </c>
      <c r="Q155" s="167">
        <f t="shared" si="80"/>
        <v>1.0826067584363201</v>
      </c>
      <c r="R155" s="168">
        <f t="shared" si="80"/>
        <v>0.92520838026582553</v>
      </c>
    </row>
    <row r="156" spans="1:18" outlineLevel="1" x14ac:dyDescent="0.25">
      <c r="A156" s="107" t="str">
        <f t="shared" si="48"/>
        <v>+ Sundry Debtors</v>
      </c>
      <c r="B156" s="167"/>
      <c r="C156" s="167">
        <f t="shared" ref="C156:R156" si="81">C46/B46</f>
        <v>1.8296213808463251</v>
      </c>
      <c r="D156" s="167">
        <f t="shared" si="81"/>
        <v>0.65109555690809495</v>
      </c>
      <c r="E156" s="167">
        <f t="shared" si="81"/>
        <v>1.8304120900521927</v>
      </c>
      <c r="F156" s="167">
        <f t="shared" si="81"/>
        <v>1.0915010426863005</v>
      </c>
      <c r="G156" s="167">
        <f t="shared" si="81"/>
        <v>2.2024798222014268</v>
      </c>
      <c r="H156" s="167">
        <f t="shared" si="81"/>
        <v>1.8684653106024396</v>
      </c>
      <c r="I156" s="167">
        <f t="shared" si="81"/>
        <v>0.64430948230122032</v>
      </c>
      <c r="J156" s="167">
        <f t="shared" si="81"/>
        <v>0.81362586944693616</v>
      </c>
      <c r="K156" s="167">
        <f t="shared" si="81"/>
        <v>0.98071535722677083</v>
      </c>
      <c r="L156" s="167">
        <f t="shared" si="81"/>
        <v>1.3148796579558439</v>
      </c>
      <c r="M156" s="167">
        <f t="shared" si="81"/>
        <v>1.0337080226495485</v>
      </c>
      <c r="N156" s="167">
        <f t="shared" si="81"/>
        <v>1.3289628896451671</v>
      </c>
      <c r="O156" s="167">
        <f t="shared" si="81"/>
        <v>1.8393307146865276</v>
      </c>
      <c r="P156" s="167">
        <f t="shared" si="81"/>
        <v>1.1081583297278708</v>
      </c>
      <c r="Q156" s="167">
        <f t="shared" si="81"/>
        <v>1.3588379275306459</v>
      </c>
      <c r="R156" s="168">
        <f t="shared" si="81"/>
        <v>1.0487199322208716</v>
      </c>
    </row>
    <row r="157" spans="1:18" outlineLevel="1" x14ac:dyDescent="0.25">
      <c r="A157" s="107" t="str">
        <f t="shared" si="48"/>
        <v>+ Cash and Bank</v>
      </c>
      <c r="B157" s="167"/>
      <c r="C157" s="167">
        <f t="shared" ref="C157:R157" si="82">C47/B47</f>
        <v>3.1751412429378534</v>
      </c>
      <c r="D157" s="167">
        <f t="shared" si="82"/>
        <v>0.96276054905948139</v>
      </c>
      <c r="E157" s="167">
        <f t="shared" si="82"/>
        <v>11.74957095709571</v>
      </c>
      <c r="F157" s="167">
        <f t="shared" si="82"/>
        <v>1.3830769749334293</v>
      </c>
      <c r="G157" s="167">
        <f t="shared" si="82"/>
        <v>0.97701018700547537</v>
      </c>
      <c r="H157" s="167">
        <f t="shared" si="82"/>
        <v>0.80891841553863031</v>
      </c>
      <c r="I157" s="167">
        <f t="shared" si="82"/>
        <v>1.3007596081696424</v>
      </c>
      <c r="J157" s="167">
        <f t="shared" si="82"/>
        <v>7.0226872229290305E-2</v>
      </c>
      <c r="K157" s="167">
        <f t="shared" si="82"/>
        <v>14.07572859232587</v>
      </c>
      <c r="L157" s="167">
        <f t="shared" si="82"/>
        <v>1.0613953042185289</v>
      </c>
      <c r="M157" s="167">
        <f t="shared" si="82"/>
        <v>0.32470946215664565</v>
      </c>
      <c r="N157" s="167">
        <f t="shared" si="82"/>
        <v>0.32816849137131193</v>
      </c>
      <c r="O157" s="167">
        <f t="shared" si="82"/>
        <v>2.9435962680237493</v>
      </c>
      <c r="P157" s="167">
        <f t="shared" si="82"/>
        <v>0.40606540844258754</v>
      </c>
      <c r="Q157" s="167">
        <f t="shared" si="82"/>
        <v>1.0069185737094197</v>
      </c>
      <c r="R157" s="168">
        <f t="shared" si="82"/>
        <v>0.91185106882781308</v>
      </c>
    </row>
    <row r="158" spans="1:18" outlineLevel="1" x14ac:dyDescent="0.25">
      <c r="A158" s="107" t="str">
        <f t="shared" si="48"/>
        <v>+ Other Current Assets</v>
      </c>
      <c r="B158" s="167"/>
      <c r="C158" s="167">
        <f t="shared" ref="C158:R158" si="83">C48/B48</f>
        <v>1.070135746606335</v>
      </c>
      <c r="D158" s="167">
        <f t="shared" si="83"/>
        <v>1.2346723044397461</v>
      </c>
      <c r="E158" s="167">
        <f t="shared" si="83"/>
        <v>2.2936643835616435</v>
      </c>
      <c r="F158" s="167">
        <f t="shared" si="83"/>
        <v>1.9783501306457636</v>
      </c>
      <c r="G158" s="167">
        <f t="shared" si="83"/>
        <v>0.88452830188679255</v>
      </c>
      <c r="H158" s="167">
        <f t="shared" si="83"/>
        <v>0.82977815699658697</v>
      </c>
      <c r="I158" s="167">
        <f t="shared" si="83"/>
        <v>1.3177377892030848</v>
      </c>
      <c r="J158" s="167">
        <f t="shared" si="83"/>
        <v>0.38060866172454161</v>
      </c>
      <c r="K158" s="167">
        <f t="shared" si="83"/>
        <v>2.3331624807790878</v>
      </c>
      <c r="L158" s="167">
        <f t="shared" si="83"/>
        <v>1.3369947275922671</v>
      </c>
      <c r="M158" s="167">
        <f t="shared" si="83"/>
        <v>1.099408478475189</v>
      </c>
      <c r="N158" s="167">
        <f t="shared" si="83"/>
        <v>37.348079509789272</v>
      </c>
      <c r="O158" s="167">
        <f t="shared" si="83"/>
        <v>0.12914572462144253</v>
      </c>
      <c r="P158" s="167">
        <f t="shared" si="83"/>
        <v>0.7093855544882719</v>
      </c>
      <c r="Q158" s="167">
        <f t="shared" si="83"/>
        <v>1.3792696776447977</v>
      </c>
      <c r="R158" s="168">
        <f t="shared" si="83"/>
        <v>1.2276340374323083</v>
      </c>
    </row>
    <row r="159" spans="1:18" outlineLevel="1" x14ac:dyDescent="0.25">
      <c r="A159" s="107" t="str">
        <f t="shared" si="48"/>
        <v>+ Short Term Loans and Advances</v>
      </c>
      <c r="B159" s="167"/>
      <c r="C159" s="167">
        <f t="shared" ref="C159:R159" si="84">C49/B49</f>
        <v>0.86061739943872773</v>
      </c>
      <c r="D159" s="167">
        <f t="shared" si="84"/>
        <v>2.247391304347826</v>
      </c>
      <c r="E159" s="167">
        <f t="shared" si="84"/>
        <v>4.0251499322886444</v>
      </c>
      <c r="F159" s="167">
        <f t="shared" si="84"/>
        <v>1.0899980774776505</v>
      </c>
      <c r="G159" s="167">
        <f t="shared" si="84"/>
        <v>0.69409352470401486</v>
      </c>
      <c r="H159" s="167">
        <f t="shared" si="84"/>
        <v>1.2558287275268407</v>
      </c>
      <c r="I159" s="167">
        <f t="shared" si="84"/>
        <v>0.83126770538243622</v>
      </c>
      <c r="J159" s="167">
        <f t="shared" si="84"/>
        <v>1.4469800699832651</v>
      </c>
      <c r="K159" s="167">
        <f t="shared" si="84"/>
        <v>0.87004521080853747</v>
      </c>
      <c r="L159" s="167">
        <f t="shared" si="84"/>
        <v>0.92751661631419935</v>
      </c>
      <c r="M159" s="167">
        <f t="shared" si="84"/>
        <v>2.1937669376693765</v>
      </c>
      <c r="N159" s="167">
        <f t="shared" si="84"/>
        <v>0.35690359671212057</v>
      </c>
      <c r="O159" s="167">
        <f t="shared" si="84"/>
        <v>2.080374080607049</v>
      </c>
      <c r="P159" s="167">
        <f t="shared" si="84"/>
        <v>1.1433393591322849</v>
      </c>
      <c r="Q159" s="167">
        <f t="shared" si="84"/>
        <v>1.1741454336845345</v>
      </c>
      <c r="R159" s="168">
        <f t="shared" si="84"/>
        <v>1.5935649168801764</v>
      </c>
    </row>
    <row r="160" spans="1:18" outlineLevel="1" x14ac:dyDescent="0.25">
      <c r="A160" s="98"/>
      <c r="B160" s="167"/>
      <c r="C160" s="167"/>
      <c r="D160" s="167"/>
      <c r="E160" s="167"/>
      <c r="F160" s="167"/>
      <c r="G160" s="167"/>
      <c r="H160" s="167"/>
      <c r="I160" s="167"/>
      <c r="J160" s="167"/>
      <c r="K160" s="167"/>
      <c r="L160" s="167"/>
      <c r="M160" s="167"/>
      <c r="N160" s="167"/>
      <c r="O160" s="167"/>
      <c r="P160" s="167"/>
      <c r="Q160" s="167"/>
      <c r="R160" s="168"/>
    </row>
    <row r="161" spans="1:18" outlineLevel="1" x14ac:dyDescent="0.25">
      <c r="A161" s="147" t="str">
        <f t="shared" si="48"/>
        <v>Miscellaneous Expenses not written off</v>
      </c>
      <c r="B161" s="186"/>
      <c r="C161" s="186" t="e">
        <f t="shared" ref="C161:R161" si="85">C51/B51</f>
        <v>#DIV/0!</v>
      </c>
      <c r="D161" s="186" t="e">
        <f t="shared" si="85"/>
        <v>#DIV/0!</v>
      </c>
      <c r="E161" s="186" t="e">
        <f t="shared" si="85"/>
        <v>#DIV/0!</v>
      </c>
      <c r="F161" s="186" t="e">
        <f t="shared" si="85"/>
        <v>#DIV/0!</v>
      </c>
      <c r="G161" s="186" t="e">
        <f t="shared" si="85"/>
        <v>#DIV/0!</v>
      </c>
      <c r="H161" s="186" t="e">
        <f t="shared" si="85"/>
        <v>#DIV/0!</v>
      </c>
      <c r="I161" s="186" t="e">
        <f t="shared" si="85"/>
        <v>#DIV/0!</v>
      </c>
      <c r="J161" s="186" t="e">
        <f t="shared" si="85"/>
        <v>#DIV/0!</v>
      </c>
      <c r="K161" s="186" t="e">
        <f t="shared" si="85"/>
        <v>#DIV/0!</v>
      </c>
      <c r="L161" s="186">
        <f t="shared" si="85"/>
        <v>0.84210526315789469</v>
      </c>
      <c r="M161" s="186">
        <f t="shared" si="85"/>
        <v>0.8125</v>
      </c>
      <c r="N161" s="186">
        <f t="shared" si="85"/>
        <v>0.84615384615384615</v>
      </c>
      <c r="O161" s="186">
        <f t="shared" si="85"/>
        <v>0</v>
      </c>
      <c r="P161" s="186" t="e">
        <f t="shared" si="85"/>
        <v>#DIV/0!</v>
      </c>
      <c r="Q161" s="186" t="e">
        <f t="shared" si="85"/>
        <v>#DIV/0!</v>
      </c>
      <c r="R161" s="187" t="e">
        <f t="shared" si="85"/>
        <v>#DIV/0!</v>
      </c>
    </row>
    <row r="162" spans="1:18" outlineLevel="1" x14ac:dyDescent="0.25">
      <c r="A162" s="98"/>
      <c r="B162" s="167"/>
      <c r="C162" s="167"/>
      <c r="D162" s="167"/>
      <c r="E162" s="167"/>
      <c r="F162" s="167"/>
      <c r="G162" s="167"/>
      <c r="H162" s="167"/>
      <c r="I162" s="167"/>
      <c r="J162" s="167"/>
      <c r="K162" s="167"/>
      <c r="L162" s="167"/>
      <c r="M162" s="167"/>
      <c r="N162" s="167"/>
      <c r="O162" s="167"/>
      <c r="P162" s="167"/>
      <c r="Q162" s="167"/>
      <c r="R162" s="168"/>
    </row>
    <row r="163" spans="1:18" ht="20" outlineLevel="1" thickBot="1" x14ac:dyDescent="0.3">
      <c r="A163" s="129" t="str">
        <f t="shared" si="48"/>
        <v>Total Assets</v>
      </c>
      <c r="B163" s="183"/>
      <c r="C163" s="183">
        <f t="shared" ref="C163:R163" si="86">C53/B53</f>
        <v>1.3317334882227962</v>
      </c>
      <c r="D163" s="183">
        <f t="shared" si="86"/>
        <v>1.6445377958359157</v>
      </c>
      <c r="E163" s="183">
        <f t="shared" si="86"/>
        <v>2.2521042419843385</v>
      </c>
      <c r="F163" s="183">
        <f t="shared" si="86"/>
        <v>1.1168876245018378</v>
      </c>
      <c r="G163" s="183">
        <f t="shared" si="86"/>
        <v>1.1490771467575278</v>
      </c>
      <c r="H163" s="183">
        <f t="shared" si="86"/>
        <v>1.3181280364714629</v>
      </c>
      <c r="I163" s="183">
        <f t="shared" si="86"/>
        <v>1.1507953227729957</v>
      </c>
      <c r="J163" s="183">
        <f t="shared" si="86"/>
        <v>1.0493111215466535</v>
      </c>
      <c r="K163" s="183">
        <f t="shared" si="86"/>
        <v>1.1729063127681394</v>
      </c>
      <c r="L163" s="183">
        <f t="shared" si="86"/>
        <v>1.2000007760490567</v>
      </c>
      <c r="M163" s="183">
        <f t="shared" si="86"/>
        <v>1.0246600206730712</v>
      </c>
      <c r="N163" s="183">
        <f t="shared" si="86"/>
        <v>1.5383556196983978</v>
      </c>
      <c r="O163" s="183">
        <f t="shared" si="86"/>
        <v>2.6349672842844902</v>
      </c>
      <c r="P163" s="183">
        <f t="shared" si="86"/>
        <v>0.89799429090437266</v>
      </c>
      <c r="Q163" s="183">
        <f t="shared" si="86"/>
        <v>0.98859820813710253</v>
      </c>
      <c r="R163" s="184">
        <f t="shared" si="86"/>
        <v>1.0015378697128239</v>
      </c>
    </row>
    <row r="164" spans="1:18" ht="21" outlineLevel="1" thickTop="1" thickBot="1" x14ac:dyDescent="0.3">
      <c r="A164" s="111"/>
      <c r="B164" s="112"/>
      <c r="C164" s="112"/>
      <c r="D164" s="112"/>
      <c r="E164" s="112"/>
      <c r="F164" s="112"/>
      <c r="G164" s="112"/>
      <c r="H164" s="112"/>
      <c r="I164" s="112"/>
      <c r="J164" s="112"/>
      <c r="K164" s="112"/>
      <c r="L164" s="112"/>
      <c r="M164" s="112"/>
      <c r="N164" s="112"/>
      <c r="O164" s="112"/>
      <c r="P164" s="112"/>
      <c r="Q164" s="112"/>
      <c r="R164" s="113"/>
    </row>
    <row r="165" spans="1:18" outlineLevel="1" x14ac:dyDescent="0.25">
      <c r="A165" s="220"/>
    </row>
    <row r="166" spans="1:18" x14ac:dyDescent="0.25">
      <c r="A166" s="220"/>
    </row>
    <row r="167" spans="1:18" x14ac:dyDescent="0.25">
      <c r="A167" s="220"/>
    </row>
    <row r="168" spans="1:18" x14ac:dyDescent="0.25">
      <c r="A168" s="220"/>
    </row>
  </sheetData>
  <pageMargins left="0.7" right="0.7" top="0.75" bottom="0.75" header="0.3" footer="0.3"/>
  <ignoredErrors>
    <ignoredError sqref="B32:R32"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382D1-295F-0645-84B2-9B64407CF7A3}">
  <dimension ref="A1:T184"/>
  <sheetViews>
    <sheetView zoomScale="85" workbookViewId="0">
      <pane xSplit="1" ySplit="1" topLeftCell="B2" activePane="bottomRight" state="frozen"/>
      <selection pane="topRight" activeCell="B1" sqref="B1"/>
      <selection pane="bottomLeft" activeCell="A2" sqref="A2"/>
      <selection pane="bottomRight"/>
    </sheetView>
  </sheetViews>
  <sheetFormatPr baseColWidth="10" defaultColWidth="8.83203125" defaultRowHeight="19" outlineLevelRow="1" x14ac:dyDescent="0.25"/>
  <cols>
    <col min="1" max="1" width="56.6640625" style="91" bestFit="1" customWidth="1"/>
    <col min="2" max="2" width="12.6640625" style="91" customWidth="1"/>
    <col min="3" max="3" width="9.5" style="91" bestFit="1" customWidth="1"/>
    <col min="4" max="9" width="11" style="91" bestFit="1" customWidth="1"/>
    <col min="10" max="18" width="12.1640625" style="91" bestFit="1" customWidth="1"/>
    <col min="19" max="16384" width="8.83203125" style="91"/>
  </cols>
  <sheetData>
    <row r="1" spans="1:18" ht="24" x14ac:dyDescent="0.3">
      <c r="A1" s="120" t="s">
        <v>957</v>
      </c>
      <c r="B1" s="436">
        <v>37316</v>
      </c>
      <c r="C1" s="437">
        <v>37681</v>
      </c>
      <c r="D1" s="437">
        <v>38047</v>
      </c>
      <c r="E1" s="437">
        <v>38412</v>
      </c>
      <c r="F1" s="437">
        <v>38777</v>
      </c>
      <c r="G1" s="437">
        <v>39142</v>
      </c>
      <c r="H1" s="437">
        <v>39508</v>
      </c>
      <c r="I1" s="437">
        <v>39873</v>
      </c>
      <c r="J1" s="437">
        <v>40238</v>
      </c>
      <c r="K1" s="437">
        <v>40603</v>
      </c>
      <c r="L1" s="437">
        <v>40969</v>
      </c>
      <c r="M1" s="437">
        <v>41334</v>
      </c>
      <c r="N1" s="437">
        <v>41699</v>
      </c>
      <c r="O1" s="437">
        <v>42064</v>
      </c>
      <c r="P1" s="437">
        <v>42430</v>
      </c>
      <c r="Q1" s="437">
        <v>42795</v>
      </c>
      <c r="R1" s="437">
        <v>43160</v>
      </c>
    </row>
    <row r="2" spans="1:18" ht="20" thickBot="1" x14ac:dyDescent="0.3"/>
    <row r="3" spans="1:18" x14ac:dyDescent="0.25">
      <c r="A3" s="95" t="s">
        <v>987</v>
      </c>
      <c r="B3" s="157">
        <v>37316</v>
      </c>
      <c r="C3" s="158">
        <v>37681</v>
      </c>
      <c r="D3" s="158">
        <v>38047</v>
      </c>
      <c r="E3" s="158">
        <v>38412</v>
      </c>
      <c r="F3" s="158">
        <v>38777</v>
      </c>
      <c r="G3" s="158">
        <v>39142</v>
      </c>
      <c r="H3" s="158">
        <v>39508</v>
      </c>
      <c r="I3" s="158">
        <v>39873</v>
      </c>
      <c r="J3" s="158">
        <v>40238</v>
      </c>
      <c r="K3" s="158">
        <v>40603</v>
      </c>
      <c r="L3" s="158">
        <v>40969</v>
      </c>
      <c r="M3" s="158">
        <v>41334</v>
      </c>
      <c r="N3" s="158">
        <v>41699</v>
      </c>
      <c r="O3" s="158">
        <v>42064</v>
      </c>
      <c r="P3" s="158">
        <v>42430</v>
      </c>
      <c r="Q3" s="158">
        <v>42795</v>
      </c>
      <c r="R3" s="159">
        <v>43160</v>
      </c>
    </row>
    <row r="4" spans="1:18" outlineLevel="1" x14ac:dyDescent="0.25">
      <c r="A4" s="98"/>
      <c r="B4" s="134"/>
      <c r="C4" s="99"/>
      <c r="D4" s="99"/>
      <c r="E4" s="99"/>
      <c r="F4" s="99"/>
      <c r="G4" s="99"/>
      <c r="H4" s="99"/>
      <c r="I4" s="99"/>
      <c r="J4" s="99"/>
      <c r="K4" s="99"/>
      <c r="L4" s="99"/>
      <c r="M4" s="99"/>
      <c r="N4" s="99"/>
      <c r="O4" s="99"/>
      <c r="P4" s="99"/>
      <c r="Q4" s="99"/>
      <c r="R4" s="100"/>
    </row>
    <row r="5" spans="1:18" outlineLevel="1" x14ac:dyDescent="0.25">
      <c r="A5" s="104" t="s">
        <v>431</v>
      </c>
      <c r="B5" s="163">
        <f>'Ace-SCFS'!B4</f>
        <v>187.28</v>
      </c>
      <c r="C5" s="163">
        <f>'Ace-SCFS'!C4</f>
        <v>252.83</v>
      </c>
      <c r="D5" s="163">
        <f>'Ace-SCFS'!D4</f>
        <v>294.01</v>
      </c>
      <c r="E5" s="163">
        <f>'Ace-SCFS'!E4</f>
        <v>323.48</v>
      </c>
      <c r="F5" s="163">
        <f>'Ace-SCFS'!F4</f>
        <v>488.68</v>
      </c>
      <c r="G5" s="163">
        <f>'Ace-SCFS'!G4</f>
        <v>640.54</v>
      </c>
      <c r="H5" s="163">
        <f>'Ace-SCFS'!H4</f>
        <v>1052.2</v>
      </c>
      <c r="I5" s="163">
        <f>'Ace-SCFS'!I4</f>
        <v>1295.4100000000001</v>
      </c>
      <c r="J5" s="163">
        <f>'Ace-SCFS'!J4</f>
        <v>949.16</v>
      </c>
      <c r="K5" s="163">
        <f>'Ace-SCFS'!K4</f>
        <v>1453.98</v>
      </c>
      <c r="L5" s="163">
        <f>'Ace-SCFS'!L4</f>
        <v>1725.83</v>
      </c>
      <c r="M5" s="163">
        <f>'Ace-SCFS'!M4</f>
        <v>663.03</v>
      </c>
      <c r="N5" s="163">
        <f>'Ace-SCFS'!N4</f>
        <v>-2801.09</v>
      </c>
      <c r="O5" s="163">
        <f>'Ace-SCFS'!O4</f>
        <v>-1558.97</v>
      </c>
      <c r="P5" s="163">
        <f>'Ace-SCFS'!P4</f>
        <v>-1082.06</v>
      </c>
      <c r="Q5" s="163">
        <f>'Ace-SCFS'!Q4</f>
        <v>-16.8</v>
      </c>
      <c r="R5" s="164">
        <f>'Ace-SCFS'!R4</f>
        <v>-519.98</v>
      </c>
    </row>
    <row r="6" spans="1:18" outlineLevel="1" x14ac:dyDescent="0.25">
      <c r="A6" s="104" t="s">
        <v>432</v>
      </c>
      <c r="B6" s="163">
        <f>SUM(B7:B25)</f>
        <v>14.530000000000001</v>
      </c>
      <c r="C6" s="163">
        <f>SUM(C7:C25)</f>
        <v>12.450000000000001</v>
      </c>
      <c r="D6" s="163">
        <f t="shared" ref="D6:R6" si="0">SUM(D7:D25)</f>
        <v>17.03</v>
      </c>
      <c r="E6" s="163">
        <f t="shared" si="0"/>
        <v>23.32</v>
      </c>
      <c r="F6" s="163">
        <f t="shared" si="0"/>
        <v>-59.04999999999999</v>
      </c>
      <c r="G6" s="163">
        <f t="shared" si="0"/>
        <v>-96.919999999999987</v>
      </c>
      <c r="H6" s="163">
        <f t="shared" si="0"/>
        <v>-19.709999999999987</v>
      </c>
      <c r="I6" s="163">
        <f t="shared" si="0"/>
        <v>-141.34</v>
      </c>
      <c r="J6" s="163">
        <f t="shared" si="0"/>
        <v>26.579999999999981</v>
      </c>
      <c r="K6" s="163">
        <f t="shared" si="0"/>
        <v>-114.31</v>
      </c>
      <c r="L6" s="163">
        <f t="shared" si="0"/>
        <v>112.03000000000006</v>
      </c>
      <c r="M6" s="163">
        <f t="shared" si="0"/>
        <v>-73.570000000000022</v>
      </c>
      <c r="N6" s="163">
        <f t="shared" si="0"/>
        <v>43.19</v>
      </c>
      <c r="O6" s="163">
        <f t="shared" si="0"/>
        <v>585.97999999999968</v>
      </c>
      <c r="P6" s="163">
        <f t="shared" si="0"/>
        <v>765.3399999999998</v>
      </c>
      <c r="Q6" s="163">
        <f t="shared" si="0"/>
        <v>-51.250000000000057</v>
      </c>
      <c r="R6" s="164">
        <f t="shared" si="0"/>
        <v>-357.21000000000009</v>
      </c>
    </row>
    <row r="7" spans="1:18" outlineLevel="1" x14ac:dyDescent="0.25">
      <c r="A7" s="107" t="s">
        <v>1114</v>
      </c>
      <c r="B7" s="101">
        <f>'Ace-SCFS'!B6</f>
        <v>17.46</v>
      </c>
      <c r="C7" s="101">
        <f>'Ace-SCFS'!C6</f>
        <v>19.14</v>
      </c>
      <c r="D7" s="101">
        <f>'Ace-SCFS'!D6</f>
        <v>23.55</v>
      </c>
      <c r="E7" s="101">
        <f>'Ace-SCFS'!E6</f>
        <v>32.83</v>
      </c>
      <c r="F7" s="101">
        <f>'Ace-SCFS'!F6</f>
        <v>40.729999999999997</v>
      </c>
      <c r="G7" s="101">
        <f>'Ace-SCFS'!G6</f>
        <v>46.27</v>
      </c>
      <c r="H7" s="101">
        <f>'Ace-SCFS'!H6</f>
        <v>56.11</v>
      </c>
      <c r="I7" s="101">
        <f>'Ace-SCFS'!I6</f>
        <v>58.86</v>
      </c>
      <c r="J7" s="101">
        <f>'Ace-SCFS'!J6</f>
        <v>69.47</v>
      </c>
      <c r="K7" s="101">
        <f>'Ace-SCFS'!K6</f>
        <v>64.23</v>
      </c>
      <c r="L7" s="101">
        <f>'Ace-SCFS'!L6</f>
        <v>75.72</v>
      </c>
      <c r="M7" s="101">
        <f>'Ace-SCFS'!M6</f>
        <v>85.82</v>
      </c>
      <c r="N7" s="101">
        <f>'Ace-SCFS'!N6</f>
        <v>101.94</v>
      </c>
      <c r="O7" s="101">
        <f>'Ace-SCFS'!O6</f>
        <v>660.68</v>
      </c>
      <c r="P7" s="101">
        <f>'Ace-SCFS'!P6</f>
        <v>464.25</v>
      </c>
      <c r="Q7" s="101">
        <f>'Ace-SCFS'!Q6</f>
        <v>422.28</v>
      </c>
      <c r="R7" s="102">
        <f>'Ace-SCFS'!R6</f>
        <v>432.23</v>
      </c>
    </row>
    <row r="8" spans="1:18" outlineLevel="1" x14ac:dyDescent="0.25">
      <c r="A8" s="107" t="s">
        <v>1115</v>
      </c>
      <c r="B8" s="101">
        <f>'Ace-SCFS'!B7</f>
        <v>0</v>
      </c>
      <c r="C8" s="101">
        <f>'Ace-SCFS'!C7</f>
        <v>0</v>
      </c>
      <c r="D8" s="101">
        <f>'Ace-SCFS'!D7</f>
        <v>0</v>
      </c>
      <c r="E8" s="101">
        <f>'Ace-SCFS'!E7</f>
        <v>0</v>
      </c>
      <c r="F8" s="101">
        <f>'Ace-SCFS'!F7</f>
        <v>0</v>
      </c>
      <c r="G8" s="101">
        <f>'Ace-SCFS'!G7</f>
        <v>0</v>
      </c>
      <c r="H8" s="101">
        <f>'Ace-SCFS'!H7</f>
        <v>0</v>
      </c>
      <c r="I8" s="101">
        <f>'Ace-SCFS'!I7</f>
        <v>0</v>
      </c>
      <c r="J8" s="101">
        <f>'Ace-SCFS'!J7</f>
        <v>0</v>
      </c>
      <c r="K8" s="101">
        <f>'Ace-SCFS'!K7</f>
        <v>0</v>
      </c>
      <c r="L8" s="101">
        <f>'Ace-SCFS'!L7</f>
        <v>0</v>
      </c>
      <c r="M8" s="101">
        <f>'Ace-SCFS'!M7</f>
        <v>0</v>
      </c>
      <c r="N8" s="101">
        <f>'Ace-SCFS'!N7</f>
        <v>0</v>
      </c>
      <c r="O8" s="101">
        <f>'Ace-SCFS'!O7</f>
        <v>0</v>
      </c>
      <c r="P8" s="101">
        <f>'Ace-SCFS'!P7</f>
        <v>70.13</v>
      </c>
      <c r="Q8" s="101">
        <f>'Ace-SCFS'!Q7</f>
        <v>0</v>
      </c>
      <c r="R8" s="102">
        <f>'Ace-SCFS'!R7</f>
        <v>-56.22</v>
      </c>
    </row>
    <row r="9" spans="1:18" outlineLevel="1" x14ac:dyDescent="0.25">
      <c r="A9" s="107" t="s">
        <v>1116</v>
      </c>
      <c r="B9" s="101">
        <f>'Ace-SCFS'!B8</f>
        <v>3.61</v>
      </c>
      <c r="C9" s="101">
        <f>'Ace-SCFS'!C8</f>
        <v>0.94</v>
      </c>
      <c r="D9" s="101">
        <f>'Ace-SCFS'!D8</f>
        <v>3.61</v>
      </c>
      <c r="E9" s="101">
        <f>'Ace-SCFS'!E8</f>
        <v>11.48</v>
      </c>
      <c r="F9" s="101">
        <f>'Ace-SCFS'!F8</f>
        <v>11.23</v>
      </c>
      <c r="G9" s="101">
        <f>'Ace-SCFS'!G8</f>
        <v>8.8000000000000007</v>
      </c>
      <c r="H9" s="101">
        <f>'Ace-SCFS'!H8</f>
        <v>5.0599999999999996</v>
      </c>
      <c r="I9" s="101">
        <f>'Ace-SCFS'!I8</f>
        <v>2.77</v>
      </c>
      <c r="J9" s="101">
        <f>'Ace-SCFS'!J8</f>
        <v>0.44</v>
      </c>
      <c r="K9" s="101">
        <f>'Ace-SCFS'!K8</f>
        <v>0.59</v>
      </c>
      <c r="L9" s="101">
        <f>'Ace-SCFS'!L8</f>
        <v>0.43</v>
      </c>
      <c r="M9" s="101">
        <f>'Ace-SCFS'!M8</f>
        <v>0.44</v>
      </c>
      <c r="N9" s="101">
        <f>'Ace-SCFS'!N8</f>
        <v>18.38</v>
      </c>
      <c r="O9" s="101">
        <f>'Ace-SCFS'!O8</f>
        <v>551.25</v>
      </c>
      <c r="P9" s="101">
        <f>'Ace-SCFS'!P8</f>
        <v>574.1</v>
      </c>
      <c r="Q9" s="101">
        <f>'Ace-SCFS'!Q8</f>
        <v>223.57</v>
      </c>
      <c r="R9" s="102">
        <f>'Ace-SCFS'!R8</f>
        <v>388.31</v>
      </c>
    </row>
    <row r="10" spans="1:18" outlineLevel="1" x14ac:dyDescent="0.25">
      <c r="A10" s="107" t="s">
        <v>1117</v>
      </c>
      <c r="B10" s="101">
        <f>'Ace-SCFS'!B9</f>
        <v>0.68</v>
      </c>
      <c r="C10" s="101">
        <f>'Ace-SCFS'!C9</f>
        <v>-3.11</v>
      </c>
      <c r="D10" s="101">
        <f>'Ace-SCFS'!D9</f>
        <v>-1.06</v>
      </c>
      <c r="E10" s="101">
        <f>'Ace-SCFS'!E9</f>
        <v>0.67</v>
      </c>
      <c r="F10" s="101">
        <f>'Ace-SCFS'!F9</f>
        <v>0.06</v>
      </c>
      <c r="G10" s="101">
        <f>'Ace-SCFS'!G9</f>
        <v>-11.02</v>
      </c>
      <c r="H10" s="101">
        <f>'Ace-SCFS'!H9</f>
        <v>0.1</v>
      </c>
      <c r="I10" s="101">
        <f>'Ace-SCFS'!I9</f>
        <v>0.56000000000000005</v>
      </c>
      <c r="J10" s="101">
        <f>'Ace-SCFS'!J9</f>
        <v>-0.63</v>
      </c>
      <c r="K10" s="101">
        <f>'Ace-SCFS'!K9</f>
        <v>0.45</v>
      </c>
      <c r="L10" s="101">
        <f>'Ace-SCFS'!L9</f>
        <v>3.69</v>
      </c>
      <c r="M10" s="101">
        <f>'Ace-SCFS'!M9</f>
        <v>0.6</v>
      </c>
      <c r="N10" s="101">
        <f>'Ace-SCFS'!N9</f>
        <v>2.11</v>
      </c>
      <c r="O10" s="101">
        <f>'Ace-SCFS'!O9</f>
        <v>6.48</v>
      </c>
      <c r="P10" s="101">
        <f>'Ace-SCFS'!P9</f>
        <v>-10.16</v>
      </c>
      <c r="Q10" s="101">
        <f>'Ace-SCFS'!Q9</f>
        <v>11.22</v>
      </c>
      <c r="R10" s="102">
        <f>'Ace-SCFS'!R9</f>
        <v>7.88</v>
      </c>
    </row>
    <row r="11" spans="1:18" outlineLevel="1" x14ac:dyDescent="0.25">
      <c r="A11" s="107" t="s">
        <v>1118</v>
      </c>
      <c r="B11" s="101">
        <f>'Ace-SCFS'!B10</f>
        <v>0</v>
      </c>
      <c r="C11" s="101">
        <f>'Ace-SCFS'!C10</f>
        <v>0</v>
      </c>
      <c r="D11" s="101">
        <f>'Ace-SCFS'!D10</f>
        <v>-6.45</v>
      </c>
      <c r="E11" s="101">
        <f>'Ace-SCFS'!E10</f>
        <v>-6.85</v>
      </c>
      <c r="F11" s="101">
        <f>'Ace-SCFS'!F10</f>
        <v>-10.93</v>
      </c>
      <c r="G11" s="101">
        <f>'Ace-SCFS'!G10</f>
        <v>-5.2</v>
      </c>
      <c r="H11" s="101">
        <f>'Ace-SCFS'!H10</f>
        <v>-12.95</v>
      </c>
      <c r="I11" s="101">
        <f>'Ace-SCFS'!I10</f>
        <v>-26.37</v>
      </c>
      <c r="J11" s="101">
        <f>'Ace-SCFS'!J10</f>
        <v>33.479999999999997</v>
      </c>
      <c r="K11" s="101">
        <f>'Ace-SCFS'!K10</f>
        <v>-39.31</v>
      </c>
      <c r="L11" s="101">
        <f>'Ace-SCFS'!L10</f>
        <v>-174.2</v>
      </c>
      <c r="M11" s="101">
        <f>'Ace-SCFS'!M10</f>
        <v>-30.72</v>
      </c>
      <c r="N11" s="101">
        <f>'Ace-SCFS'!N10</f>
        <v>-81.319999999999993</v>
      </c>
      <c r="O11" s="101">
        <f>'Ace-SCFS'!O10</f>
        <v>-98.89</v>
      </c>
      <c r="P11" s="101">
        <f>'Ace-SCFS'!P10</f>
        <v>-311.93</v>
      </c>
      <c r="Q11" s="101">
        <f>'Ace-SCFS'!Q10</f>
        <v>-242.81</v>
      </c>
      <c r="R11" s="102">
        <f>'Ace-SCFS'!R10</f>
        <v>-132.80000000000001</v>
      </c>
    </row>
    <row r="12" spans="1:18" outlineLevel="1" x14ac:dyDescent="0.25">
      <c r="A12" s="107" t="s">
        <v>1119</v>
      </c>
      <c r="B12" s="101">
        <f>'Ace-SCFS'!B11</f>
        <v>-1.18</v>
      </c>
      <c r="C12" s="101">
        <f>'Ace-SCFS'!C11</f>
        <v>0</v>
      </c>
      <c r="D12" s="101">
        <f>'Ace-SCFS'!D11</f>
        <v>-0.08</v>
      </c>
      <c r="E12" s="101">
        <f>'Ace-SCFS'!E11</f>
        <v>0</v>
      </c>
      <c r="F12" s="101">
        <f>'Ace-SCFS'!F11</f>
        <v>0</v>
      </c>
      <c r="G12" s="101">
        <f>'Ace-SCFS'!G11</f>
        <v>-1.38</v>
      </c>
      <c r="H12" s="101">
        <f>'Ace-SCFS'!H11</f>
        <v>0</v>
      </c>
      <c r="I12" s="101">
        <f>'Ace-SCFS'!I11</f>
        <v>0</v>
      </c>
      <c r="J12" s="101">
        <f>'Ace-SCFS'!J11</f>
        <v>-0.01</v>
      </c>
      <c r="K12" s="101">
        <f>'Ace-SCFS'!K11</f>
        <v>0</v>
      </c>
      <c r="L12" s="101">
        <f>'Ace-SCFS'!L11</f>
        <v>-0.02</v>
      </c>
      <c r="M12" s="101">
        <f>'Ace-SCFS'!M11</f>
        <v>-0.02</v>
      </c>
      <c r="N12" s="101">
        <f>'Ace-SCFS'!N11</f>
        <v>-0.02</v>
      </c>
      <c r="O12" s="101">
        <f>'Ace-SCFS'!O11</f>
        <v>-0.02</v>
      </c>
      <c r="P12" s="101">
        <f>'Ace-SCFS'!P11</f>
        <v>-39.450000000000003</v>
      </c>
      <c r="Q12" s="101">
        <f>'Ace-SCFS'!Q11</f>
        <v>-204.07</v>
      </c>
      <c r="R12" s="102">
        <f>'Ace-SCFS'!R11</f>
        <v>-815.48</v>
      </c>
    </row>
    <row r="13" spans="1:18" outlineLevel="1" x14ac:dyDescent="0.25">
      <c r="A13" s="107" t="s">
        <v>1120</v>
      </c>
      <c r="B13" s="101">
        <f>'Ace-SCFS'!B12</f>
        <v>-8.17</v>
      </c>
      <c r="C13" s="101">
        <f>'Ace-SCFS'!C12</f>
        <v>-7.57</v>
      </c>
      <c r="D13" s="101">
        <f>'Ace-SCFS'!D12</f>
        <v>-7.39</v>
      </c>
      <c r="E13" s="101">
        <f>'Ace-SCFS'!E12</f>
        <v>-21.95</v>
      </c>
      <c r="F13" s="101">
        <f>'Ace-SCFS'!F12</f>
        <v>-94.35</v>
      </c>
      <c r="G13" s="101">
        <f>'Ace-SCFS'!G12</f>
        <v>-112.33</v>
      </c>
      <c r="H13" s="101">
        <f>'Ace-SCFS'!H12</f>
        <v>-111.96</v>
      </c>
      <c r="I13" s="101">
        <f>'Ace-SCFS'!I12</f>
        <v>-118.73</v>
      </c>
      <c r="J13" s="101">
        <f>'Ace-SCFS'!J12</f>
        <v>-105.29</v>
      </c>
      <c r="K13" s="101">
        <f>'Ace-SCFS'!K12</f>
        <v>-126.52</v>
      </c>
      <c r="L13" s="101">
        <f>'Ace-SCFS'!L12</f>
        <v>-162.69</v>
      </c>
      <c r="M13" s="101">
        <f>'Ace-SCFS'!M12</f>
        <v>-202.96</v>
      </c>
      <c r="N13" s="101">
        <f>'Ace-SCFS'!N12</f>
        <v>-89.06</v>
      </c>
      <c r="O13" s="101">
        <f>'Ace-SCFS'!O12</f>
        <v>-84.98</v>
      </c>
      <c r="P13" s="101">
        <f>'Ace-SCFS'!P12</f>
        <v>-36.24</v>
      </c>
      <c r="Q13" s="101">
        <f>'Ace-SCFS'!Q12</f>
        <v>-23.21</v>
      </c>
      <c r="R13" s="102">
        <f>'Ace-SCFS'!R12</f>
        <v>-128.76</v>
      </c>
    </row>
    <row r="14" spans="1:18" outlineLevel="1" x14ac:dyDescent="0.25">
      <c r="A14" s="107" t="s">
        <v>1121</v>
      </c>
      <c r="B14" s="101">
        <f>'Ace-SCFS'!B13</f>
        <v>0</v>
      </c>
      <c r="C14" s="101">
        <f>'Ace-SCFS'!C13</f>
        <v>0</v>
      </c>
      <c r="D14" s="101">
        <f>'Ace-SCFS'!D13</f>
        <v>0</v>
      </c>
      <c r="E14" s="101">
        <f>'Ace-SCFS'!E13</f>
        <v>0</v>
      </c>
      <c r="F14" s="101">
        <f>'Ace-SCFS'!F13</f>
        <v>0</v>
      </c>
      <c r="G14" s="101">
        <f>'Ace-SCFS'!G13</f>
        <v>0</v>
      </c>
      <c r="H14" s="101">
        <f>'Ace-SCFS'!H13</f>
        <v>0</v>
      </c>
      <c r="I14" s="101">
        <f>'Ace-SCFS'!I13</f>
        <v>0</v>
      </c>
      <c r="J14" s="101">
        <f>'Ace-SCFS'!J13</f>
        <v>0</v>
      </c>
      <c r="K14" s="101">
        <f>'Ace-SCFS'!K13</f>
        <v>0</v>
      </c>
      <c r="L14" s="101">
        <f>'Ace-SCFS'!L13</f>
        <v>0</v>
      </c>
      <c r="M14" s="101">
        <f>'Ace-SCFS'!M13</f>
        <v>0</v>
      </c>
      <c r="N14" s="101">
        <f>'Ace-SCFS'!N13</f>
        <v>0</v>
      </c>
      <c r="O14" s="101">
        <f>'Ace-SCFS'!O13</f>
        <v>23.61</v>
      </c>
      <c r="P14" s="101">
        <f>'Ace-SCFS'!P13</f>
        <v>0</v>
      </c>
      <c r="Q14" s="101">
        <f>'Ace-SCFS'!Q13</f>
        <v>0</v>
      </c>
      <c r="R14" s="102">
        <f>'Ace-SCFS'!R13</f>
        <v>0</v>
      </c>
    </row>
    <row r="15" spans="1:18" outlineLevel="1" x14ac:dyDescent="0.25">
      <c r="A15" s="107" t="s">
        <v>1122</v>
      </c>
      <c r="B15" s="101">
        <f>'Ace-SCFS'!B14</f>
        <v>0</v>
      </c>
      <c r="C15" s="101">
        <f>'Ace-SCFS'!C14</f>
        <v>0</v>
      </c>
      <c r="D15" s="101">
        <f>'Ace-SCFS'!D14</f>
        <v>0</v>
      </c>
      <c r="E15" s="101">
        <f>'Ace-SCFS'!E14</f>
        <v>0</v>
      </c>
      <c r="F15" s="101">
        <f>'Ace-SCFS'!F14</f>
        <v>0</v>
      </c>
      <c r="G15" s="101">
        <f>'Ace-SCFS'!G14</f>
        <v>0</v>
      </c>
      <c r="H15" s="101">
        <f>'Ace-SCFS'!H14</f>
        <v>0</v>
      </c>
      <c r="I15" s="101">
        <f>'Ace-SCFS'!I14</f>
        <v>0</v>
      </c>
      <c r="J15" s="101">
        <f>'Ace-SCFS'!J14</f>
        <v>0</v>
      </c>
      <c r="K15" s="101">
        <f>'Ace-SCFS'!K14</f>
        <v>0</v>
      </c>
      <c r="L15" s="101">
        <f>'Ace-SCFS'!L14</f>
        <v>0</v>
      </c>
      <c r="M15" s="101">
        <f>'Ace-SCFS'!M14</f>
        <v>0</v>
      </c>
      <c r="N15" s="101">
        <f>'Ace-SCFS'!N14</f>
        <v>0</v>
      </c>
      <c r="O15" s="101">
        <f>'Ace-SCFS'!O14</f>
        <v>0</v>
      </c>
      <c r="P15" s="101">
        <f>'Ace-SCFS'!P14</f>
        <v>0</v>
      </c>
      <c r="Q15" s="101">
        <f>'Ace-SCFS'!Q14</f>
        <v>0</v>
      </c>
      <c r="R15" s="102">
        <f>'Ace-SCFS'!R14</f>
        <v>0</v>
      </c>
    </row>
    <row r="16" spans="1:18" outlineLevel="1" x14ac:dyDescent="0.25">
      <c r="A16" s="107" t="s">
        <v>1123</v>
      </c>
      <c r="B16" s="101">
        <f>'Ace-SCFS'!B15</f>
        <v>0.17</v>
      </c>
      <c r="C16" s="101">
        <f>'Ace-SCFS'!C15</f>
        <v>1.44</v>
      </c>
      <c r="D16" s="101">
        <f>'Ace-SCFS'!D15</f>
        <v>-3.2299999999999995</v>
      </c>
      <c r="E16" s="101">
        <f>'Ace-SCFS'!E15</f>
        <v>1.53</v>
      </c>
      <c r="F16" s="101">
        <f>'Ace-SCFS'!F15</f>
        <v>-9.18</v>
      </c>
      <c r="G16" s="101">
        <f>'Ace-SCFS'!G15</f>
        <v>-26.72</v>
      </c>
      <c r="H16" s="101">
        <f>'Ace-SCFS'!H15</f>
        <v>41.87</v>
      </c>
      <c r="I16" s="101">
        <f>'Ace-SCFS'!I15</f>
        <v>-62.18</v>
      </c>
      <c r="J16" s="101">
        <f>'Ace-SCFS'!J15</f>
        <v>27.69</v>
      </c>
      <c r="K16" s="101">
        <f>'Ace-SCFS'!K15</f>
        <v>-6.26</v>
      </c>
      <c r="L16" s="101">
        <f>'Ace-SCFS'!L15</f>
        <v>73.23</v>
      </c>
      <c r="M16" s="101">
        <f>'Ace-SCFS'!M15</f>
        <v>45.05</v>
      </c>
      <c r="N16" s="101">
        <f>'Ace-SCFS'!N15</f>
        <v>81.37</v>
      </c>
      <c r="O16" s="101">
        <f>'Ace-SCFS'!O15</f>
        <v>-577.11</v>
      </c>
      <c r="P16" s="101">
        <f>'Ace-SCFS'!P15</f>
        <v>-72.63</v>
      </c>
      <c r="Q16" s="101">
        <f>'Ace-SCFS'!Q15</f>
        <v>-238.73</v>
      </c>
      <c r="R16" s="102">
        <f>'Ace-SCFS'!R15</f>
        <v>-40.28</v>
      </c>
    </row>
    <row r="17" spans="1:20" outlineLevel="1" x14ac:dyDescent="0.25">
      <c r="A17" s="107" t="s">
        <v>1124</v>
      </c>
      <c r="B17" s="101">
        <f>'Ace-SCFS'!B16</f>
        <v>0</v>
      </c>
      <c r="C17" s="101">
        <f>'Ace-SCFS'!C16</f>
        <v>0</v>
      </c>
      <c r="D17" s="101">
        <f>'Ace-SCFS'!D16</f>
        <v>0</v>
      </c>
      <c r="E17" s="101">
        <f>'Ace-SCFS'!E16</f>
        <v>0</v>
      </c>
      <c r="F17" s="101">
        <f>'Ace-SCFS'!F16</f>
        <v>0</v>
      </c>
      <c r="G17" s="101">
        <f>'Ace-SCFS'!G16</f>
        <v>0</v>
      </c>
      <c r="H17" s="101">
        <f>'Ace-SCFS'!H16</f>
        <v>0</v>
      </c>
      <c r="I17" s="101">
        <f>'Ace-SCFS'!I16</f>
        <v>0</v>
      </c>
      <c r="J17" s="101">
        <f>'Ace-SCFS'!J16</f>
        <v>0</v>
      </c>
      <c r="K17" s="101">
        <f>'Ace-SCFS'!K16</f>
        <v>0</v>
      </c>
      <c r="L17" s="101">
        <f>'Ace-SCFS'!L16</f>
        <v>0</v>
      </c>
      <c r="M17" s="101">
        <f>'Ace-SCFS'!M16</f>
        <v>0</v>
      </c>
      <c r="N17" s="101">
        <f>'Ace-SCFS'!N16</f>
        <v>0</v>
      </c>
      <c r="O17" s="101">
        <f>'Ace-SCFS'!O16</f>
        <v>0</v>
      </c>
      <c r="P17" s="101">
        <f>'Ace-SCFS'!P16</f>
        <v>0</v>
      </c>
      <c r="Q17" s="101">
        <f>'Ace-SCFS'!Q16</f>
        <v>0</v>
      </c>
      <c r="R17" s="102">
        <f>'Ace-SCFS'!R16</f>
        <v>0</v>
      </c>
    </row>
    <row r="18" spans="1:20" outlineLevel="1" x14ac:dyDescent="0.25">
      <c r="A18" s="107" t="s">
        <v>1125</v>
      </c>
      <c r="B18" s="101">
        <f>'Ace-SCFS'!B17</f>
        <v>1.24</v>
      </c>
      <c r="C18" s="101">
        <f>'Ace-SCFS'!C17</f>
        <v>4.12</v>
      </c>
      <c r="D18" s="101">
        <f>'Ace-SCFS'!D17</f>
        <v>7.73</v>
      </c>
      <c r="E18" s="101">
        <f>'Ace-SCFS'!E17</f>
        <v>3.9</v>
      </c>
      <c r="F18" s="101">
        <f>'Ace-SCFS'!F17</f>
        <v>1.24</v>
      </c>
      <c r="G18" s="101">
        <f>'Ace-SCFS'!G17</f>
        <v>1.53</v>
      </c>
      <c r="H18" s="101">
        <f>'Ace-SCFS'!H17</f>
        <v>-0.57999999999999996</v>
      </c>
      <c r="I18" s="101">
        <f>'Ace-SCFS'!I17</f>
        <v>2.8</v>
      </c>
      <c r="J18" s="101">
        <f>'Ace-SCFS'!J17</f>
        <v>-0.5</v>
      </c>
      <c r="K18" s="101">
        <f>'Ace-SCFS'!K17</f>
        <v>0</v>
      </c>
      <c r="L18" s="101">
        <f>'Ace-SCFS'!L17</f>
        <v>0</v>
      </c>
      <c r="M18" s="101">
        <f>'Ace-SCFS'!M17</f>
        <v>0</v>
      </c>
      <c r="N18" s="101">
        <f>'Ace-SCFS'!N17</f>
        <v>0.02</v>
      </c>
      <c r="O18" s="101">
        <f>'Ace-SCFS'!O17</f>
        <v>46.74</v>
      </c>
      <c r="P18" s="101">
        <f>'Ace-SCFS'!P17</f>
        <v>-5</v>
      </c>
      <c r="Q18" s="101">
        <f>'Ace-SCFS'!Q17</f>
        <v>13.78</v>
      </c>
      <c r="R18" s="102">
        <f>'Ace-SCFS'!R17</f>
        <v>11.23</v>
      </c>
    </row>
    <row r="19" spans="1:20" outlineLevel="1" x14ac:dyDescent="0.25">
      <c r="A19" s="107" t="s">
        <v>1126</v>
      </c>
      <c r="B19" s="101">
        <f>'Ace-SCFS'!B18</f>
        <v>0</v>
      </c>
      <c r="C19" s="101">
        <f>'Ace-SCFS'!C18</f>
        <v>0</v>
      </c>
      <c r="D19" s="101">
        <f>'Ace-SCFS'!D18</f>
        <v>0</v>
      </c>
      <c r="E19" s="101">
        <f>'Ace-SCFS'!E18</f>
        <v>0</v>
      </c>
      <c r="F19" s="101">
        <f>'Ace-SCFS'!F18</f>
        <v>0</v>
      </c>
      <c r="G19" s="101">
        <f>'Ace-SCFS'!G18</f>
        <v>0</v>
      </c>
      <c r="H19" s="101">
        <f>'Ace-SCFS'!H18</f>
        <v>0</v>
      </c>
      <c r="I19" s="101">
        <f>'Ace-SCFS'!I18</f>
        <v>0</v>
      </c>
      <c r="J19" s="101">
        <f>'Ace-SCFS'!J18</f>
        <v>0</v>
      </c>
      <c r="K19" s="101">
        <f>'Ace-SCFS'!K18</f>
        <v>0</v>
      </c>
      <c r="L19" s="101">
        <f>'Ace-SCFS'!L18</f>
        <v>0</v>
      </c>
      <c r="M19" s="101">
        <f>'Ace-SCFS'!M18</f>
        <v>0</v>
      </c>
      <c r="N19" s="101">
        <f>'Ace-SCFS'!N18</f>
        <v>0</v>
      </c>
      <c r="O19" s="101">
        <f>'Ace-SCFS'!O18</f>
        <v>0</v>
      </c>
      <c r="P19" s="101">
        <f>'Ace-SCFS'!P18</f>
        <v>0</v>
      </c>
      <c r="Q19" s="101">
        <f>'Ace-SCFS'!Q18</f>
        <v>-20.21</v>
      </c>
      <c r="R19" s="102">
        <f>'Ace-SCFS'!R18</f>
        <v>-9.65</v>
      </c>
    </row>
    <row r="20" spans="1:20" outlineLevel="1" x14ac:dyDescent="0.25">
      <c r="A20" s="107" t="s">
        <v>1127</v>
      </c>
      <c r="B20" s="101">
        <f>'Ace-SCFS'!B19</f>
        <v>0</v>
      </c>
      <c r="C20" s="101">
        <f>'Ace-SCFS'!C19</f>
        <v>0</v>
      </c>
      <c r="D20" s="101">
        <f>'Ace-SCFS'!D19</f>
        <v>0</v>
      </c>
      <c r="E20" s="101">
        <f>'Ace-SCFS'!E19</f>
        <v>0</v>
      </c>
      <c r="F20" s="101">
        <f>'Ace-SCFS'!F19</f>
        <v>0</v>
      </c>
      <c r="G20" s="101">
        <f>'Ace-SCFS'!G19</f>
        <v>0</v>
      </c>
      <c r="H20" s="101">
        <f>'Ace-SCFS'!H19</f>
        <v>0</v>
      </c>
      <c r="I20" s="101">
        <f>'Ace-SCFS'!I19</f>
        <v>0</v>
      </c>
      <c r="J20" s="101">
        <f>'Ace-SCFS'!J19</f>
        <v>0</v>
      </c>
      <c r="K20" s="101">
        <f>'Ace-SCFS'!K19</f>
        <v>0</v>
      </c>
      <c r="L20" s="101">
        <f>'Ace-SCFS'!L19</f>
        <v>0</v>
      </c>
      <c r="M20" s="101">
        <f>'Ace-SCFS'!M19</f>
        <v>0</v>
      </c>
      <c r="N20" s="101">
        <f>'Ace-SCFS'!N19</f>
        <v>0</v>
      </c>
      <c r="O20" s="101">
        <f>'Ace-SCFS'!O19</f>
        <v>0</v>
      </c>
      <c r="P20" s="101">
        <f>'Ace-SCFS'!P19</f>
        <v>0</v>
      </c>
      <c r="Q20" s="101">
        <f>'Ace-SCFS'!Q19</f>
        <v>0</v>
      </c>
      <c r="R20" s="102">
        <f>'Ace-SCFS'!R19</f>
        <v>0</v>
      </c>
    </row>
    <row r="21" spans="1:20" outlineLevel="1" x14ac:dyDescent="0.25">
      <c r="A21" s="107" t="s">
        <v>1128</v>
      </c>
      <c r="B21" s="101">
        <f>'Ace-SCFS'!B20</f>
        <v>0</v>
      </c>
      <c r="C21" s="101">
        <f>'Ace-SCFS'!C20</f>
        <v>0</v>
      </c>
      <c r="D21" s="101">
        <f>'Ace-SCFS'!D20</f>
        <v>0</v>
      </c>
      <c r="E21" s="101">
        <f>'Ace-SCFS'!E20</f>
        <v>0</v>
      </c>
      <c r="F21" s="101">
        <f>'Ace-SCFS'!F20</f>
        <v>0</v>
      </c>
      <c r="G21" s="101">
        <f>'Ace-SCFS'!G20</f>
        <v>0</v>
      </c>
      <c r="H21" s="101">
        <f>'Ace-SCFS'!H20</f>
        <v>0</v>
      </c>
      <c r="I21" s="101">
        <f>'Ace-SCFS'!I20</f>
        <v>0</v>
      </c>
      <c r="J21" s="101">
        <f>'Ace-SCFS'!J20</f>
        <v>0</v>
      </c>
      <c r="K21" s="101">
        <f>'Ace-SCFS'!K20</f>
        <v>0</v>
      </c>
      <c r="L21" s="101">
        <f>'Ace-SCFS'!L20</f>
        <v>0</v>
      </c>
      <c r="M21" s="101">
        <f>'Ace-SCFS'!M20</f>
        <v>0</v>
      </c>
      <c r="N21" s="101">
        <f>'Ace-SCFS'!N20</f>
        <v>0</v>
      </c>
      <c r="O21" s="101">
        <f>'Ace-SCFS'!O20</f>
        <v>0</v>
      </c>
      <c r="P21" s="101">
        <f>'Ace-SCFS'!P20</f>
        <v>0</v>
      </c>
      <c r="Q21" s="101">
        <f>'Ace-SCFS'!Q20</f>
        <v>0</v>
      </c>
      <c r="R21" s="102">
        <f>'Ace-SCFS'!R20</f>
        <v>0</v>
      </c>
    </row>
    <row r="22" spans="1:20" outlineLevel="1" x14ac:dyDescent="0.25">
      <c r="A22" s="107" t="s">
        <v>1129</v>
      </c>
      <c r="B22" s="101">
        <f>'Ace-SCFS'!B21</f>
        <v>1.57</v>
      </c>
      <c r="C22" s="101">
        <f>'Ace-SCFS'!C21</f>
        <v>0.18</v>
      </c>
      <c r="D22" s="101">
        <f>'Ace-SCFS'!D21</f>
        <v>0</v>
      </c>
      <c r="E22" s="101">
        <f>'Ace-SCFS'!E21</f>
        <v>1.9</v>
      </c>
      <c r="F22" s="101">
        <f>'Ace-SCFS'!F21</f>
        <v>2.16</v>
      </c>
      <c r="G22" s="101">
        <f>'Ace-SCFS'!G21</f>
        <v>3.13</v>
      </c>
      <c r="H22" s="101">
        <f>'Ace-SCFS'!H21</f>
        <v>2.64</v>
      </c>
      <c r="I22" s="101">
        <f>'Ace-SCFS'!I21</f>
        <v>0.95</v>
      </c>
      <c r="J22" s="101">
        <f>'Ace-SCFS'!J21</f>
        <v>1.93</v>
      </c>
      <c r="K22" s="101">
        <f>'Ace-SCFS'!K21</f>
        <v>0</v>
      </c>
      <c r="L22" s="101">
        <f>'Ace-SCFS'!L21</f>
        <v>0</v>
      </c>
      <c r="M22" s="101">
        <f>'Ace-SCFS'!M21</f>
        <v>0</v>
      </c>
      <c r="N22" s="101">
        <f>'Ace-SCFS'!N21</f>
        <v>0</v>
      </c>
      <c r="O22" s="101">
        <f>'Ace-SCFS'!O21</f>
        <v>0</v>
      </c>
      <c r="P22" s="101">
        <f>'Ace-SCFS'!P21</f>
        <v>0</v>
      </c>
      <c r="Q22" s="101">
        <f>'Ace-SCFS'!Q21</f>
        <v>0</v>
      </c>
      <c r="R22" s="102">
        <f>'Ace-SCFS'!R21</f>
        <v>0</v>
      </c>
    </row>
    <row r="23" spans="1:20" outlineLevel="1" x14ac:dyDescent="0.25">
      <c r="A23" s="107" t="s">
        <v>1130</v>
      </c>
      <c r="B23" s="101">
        <f>'Ace-SCFS'!B22</f>
        <v>0</v>
      </c>
      <c r="C23" s="101">
        <f>'Ace-SCFS'!C22</f>
        <v>0.15</v>
      </c>
      <c r="D23" s="101">
        <f>'Ace-SCFS'!D22</f>
        <v>0.54</v>
      </c>
      <c r="E23" s="101">
        <f>'Ace-SCFS'!E22</f>
        <v>0</v>
      </c>
      <c r="F23" s="101">
        <f>'Ace-SCFS'!F22</f>
        <v>0</v>
      </c>
      <c r="G23" s="101">
        <f>'Ace-SCFS'!G22</f>
        <v>0</v>
      </c>
      <c r="H23" s="101">
        <f>'Ace-SCFS'!H22</f>
        <v>0</v>
      </c>
      <c r="I23" s="101">
        <f>'Ace-SCFS'!I22</f>
        <v>0</v>
      </c>
      <c r="J23" s="101">
        <f>'Ace-SCFS'!J22</f>
        <v>0</v>
      </c>
      <c r="K23" s="101">
        <f>'Ace-SCFS'!K22</f>
        <v>7.0000000000000007E-2</v>
      </c>
      <c r="L23" s="101">
        <f>'Ace-SCFS'!L22</f>
        <v>0.96</v>
      </c>
      <c r="M23" s="101">
        <f>'Ace-SCFS'!M22</f>
        <v>9.15</v>
      </c>
      <c r="N23" s="101">
        <f>'Ace-SCFS'!N22</f>
        <v>9.77</v>
      </c>
      <c r="O23" s="101">
        <f>'Ace-SCFS'!O22</f>
        <v>37.72</v>
      </c>
      <c r="P23" s="101">
        <f>'Ace-SCFS'!P22</f>
        <v>123.21</v>
      </c>
      <c r="Q23" s="101">
        <f>'Ace-SCFS'!Q22</f>
        <v>3.85</v>
      </c>
      <c r="R23" s="102">
        <f>'Ace-SCFS'!R22</f>
        <v>-13.57</v>
      </c>
      <c r="T23" s="92"/>
    </row>
    <row r="24" spans="1:20" outlineLevel="1" x14ac:dyDescent="0.25">
      <c r="A24" s="107" t="s">
        <v>1131</v>
      </c>
      <c r="B24" s="101">
        <f>'Ace-SCFS'!B23</f>
        <v>0</v>
      </c>
      <c r="C24" s="101">
        <f>'Ace-SCFS'!C23</f>
        <v>0</v>
      </c>
      <c r="D24" s="101">
        <f>'Ace-SCFS'!D23</f>
        <v>0</v>
      </c>
      <c r="E24" s="101">
        <f>'Ace-SCFS'!E23</f>
        <v>0</v>
      </c>
      <c r="F24" s="101">
        <f>'Ace-SCFS'!F23</f>
        <v>0</v>
      </c>
      <c r="G24" s="101">
        <f>'Ace-SCFS'!G23</f>
        <v>0</v>
      </c>
      <c r="H24" s="101">
        <f>'Ace-SCFS'!H23</f>
        <v>0</v>
      </c>
      <c r="I24" s="101">
        <f>'Ace-SCFS'!I23</f>
        <v>0</v>
      </c>
      <c r="J24" s="101">
        <f>'Ace-SCFS'!J23</f>
        <v>0</v>
      </c>
      <c r="K24" s="101">
        <f>'Ace-SCFS'!K23</f>
        <v>0</v>
      </c>
      <c r="L24" s="101">
        <f>'Ace-SCFS'!L23</f>
        <v>0</v>
      </c>
      <c r="M24" s="101">
        <f>'Ace-SCFS'!M23</f>
        <v>0</v>
      </c>
      <c r="N24" s="101">
        <f>'Ace-SCFS'!N23</f>
        <v>0</v>
      </c>
      <c r="O24" s="101">
        <f>'Ace-SCFS'!O23</f>
        <v>0</v>
      </c>
      <c r="P24" s="101">
        <f>'Ace-SCFS'!P23</f>
        <v>0</v>
      </c>
      <c r="Q24" s="101">
        <f>'Ace-SCFS'!Q23</f>
        <v>0</v>
      </c>
      <c r="R24" s="102">
        <f>'Ace-SCFS'!R23</f>
        <v>0</v>
      </c>
    </row>
    <row r="25" spans="1:20" outlineLevel="1" x14ac:dyDescent="0.25">
      <c r="A25" s="107" t="s">
        <v>1132</v>
      </c>
      <c r="B25" s="101">
        <f>'Ace-SCFS'!B24</f>
        <v>-0.85</v>
      </c>
      <c r="C25" s="101">
        <f>'Ace-SCFS'!C24</f>
        <v>-2.84</v>
      </c>
      <c r="D25" s="101">
        <f>'Ace-SCFS'!D24</f>
        <v>-0.19</v>
      </c>
      <c r="E25" s="101">
        <f>'Ace-SCFS'!E24</f>
        <v>-0.19</v>
      </c>
      <c r="F25" s="101">
        <f>'Ace-SCFS'!F24</f>
        <v>-0.01</v>
      </c>
      <c r="G25" s="101">
        <f>'Ace-SCFS'!G24</f>
        <v>0</v>
      </c>
      <c r="H25" s="101">
        <f>'Ace-SCFS'!H24</f>
        <v>0</v>
      </c>
      <c r="I25" s="101">
        <f>'Ace-SCFS'!I24</f>
        <v>0</v>
      </c>
      <c r="J25" s="101">
        <f>'Ace-SCFS'!J24</f>
        <v>0</v>
      </c>
      <c r="K25" s="101">
        <f>'Ace-SCFS'!K24</f>
        <v>-7.56</v>
      </c>
      <c r="L25" s="101">
        <f>'Ace-SCFS'!L24</f>
        <v>294.91000000000003</v>
      </c>
      <c r="M25" s="101">
        <f>'Ace-SCFS'!M24</f>
        <v>19.07</v>
      </c>
      <c r="N25" s="101">
        <f>'Ace-SCFS'!N24</f>
        <v>0</v>
      </c>
      <c r="O25" s="101">
        <f>'Ace-SCFS'!O24</f>
        <v>20.5</v>
      </c>
      <c r="P25" s="101">
        <f>'Ace-SCFS'!P24</f>
        <v>9.06</v>
      </c>
      <c r="Q25" s="101">
        <f>'Ace-SCFS'!Q24</f>
        <v>3.08</v>
      </c>
      <c r="R25" s="102">
        <f>'Ace-SCFS'!R24</f>
        <v>-0.1</v>
      </c>
    </row>
    <row r="26" spans="1:20" outlineLevel="1" x14ac:dyDescent="0.25">
      <c r="A26" s="104" t="s">
        <v>452</v>
      </c>
      <c r="B26" s="163">
        <f>SUM(B27:B36)</f>
        <v>-37.159999999999997</v>
      </c>
      <c r="C26" s="163">
        <f>SUM(C27:C36)</f>
        <v>-87.84</v>
      </c>
      <c r="D26" s="163">
        <f t="shared" ref="D26:R26" si="1">SUM(D27:D36)</f>
        <v>33.28</v>
      </c>
      <c r="E26" s="163">
        <f t="shared" si="1"/>
        <v>-117.07999999999998</v>
      </c>
      <c r="F26" s="163">
        <f t="shared" si="1"/>
        <v>-103.47</v>
      </c>
      <c r="G26" s="163">
        <f t="shared" si="1"/>
        <v>-77.600000000000023</v>
      </c>
      <c r="H26" s="163">
        <f t="shared" si="1"/>
        <v>-359.94</v>
      </c>
      <c r="I26" s="163">
        <f t="shared" si="1"/>
        <v>107.52999999999997</v>
      </c>
      <c r="J26" s="163">
        <f t="shared" si="1"/>
        <v>-280.95000000000005</v>
      </c>
      <c r="K26" s="163">
        <f t="shared" si="1"/>
        <v>-32.299999999999997</v>
      </c>
      <c r="L26" s="163">
        <f t="shared" si="1"/>
        <v>-354.25</v>
      </c>
      <c r="M26" s="163">
        <f t="shared" si="1"/>
        <v>-314.21999999999997</v>
      </c>
      <c r="N26" s="163">
        <f t="shared" si="1"/>
        <v>501.61000000000013</v>
      </c>
      <c r="O26" s="163">
        <f t="shared" si="1"/>
        <v>1315.06</v>
      </c>
      <c r="P26" s="163">
        <f t="shared" si="1"/>
        <v>-585.04</v>
      </c>
      <c r="Q26" s="163">
        <f t="shared" si="1"/>
        <v>-769.35</v>
      </c>
      <c r="R26" s="164">
        <f t="shared" si="1"/>
        <v>-15.449999999999989</v>
      </c>
    </row>
    <row r="27" spans="1:20" outlineLevel="1" x14ac:dyDescent="0.25">
      <c r="A27" s="107" t="s">
        <v>1133</v>
      </c>
      <c r="B27" s="101">
        <f>'Ace-SCFS'!B26</f>
        <v>-37.19</v>
      </c>
      <c r="C27" s="101">
        <f>'Ace-SCFS'!C26</f>
        <v>-82.7</v>
      </c>
      <c r="D27" s="101">
        <f>'Ace-SCFS'!D26</f>
        <v>4.78</v>
      </c>
      <c r="E27" s="101">
        <f>'Ace-SCFS'!E26</f>
        <v>-107.15999999999998</v>
      </c>
      <c r="F27" s="101">
        <f>'Ace-SCFS'!F26</f>
        <v>-62.62</v>
      </c>
      <c r="G27" s="101">
        <f>'Ace-SCFS'!G26</f>
        <v>-306.49</v>
      </c>
      <c r="H27" s="101">
        <f>'Ace-SCFS'!H26</f>
        <v>-570.24</v>
      </c>
      <c r="I27" s="101">
        <f>'Ace-SCFS'!I26</f>
        <v>360.94</v>
      </c>
      <c r="J27" s="101">
        <f>'Ace-SCFS'!J26</f>
        <v>110.82</v>
      </c>
      <c r="K27" s="101">
        <f>'Ace-SCFS'!K26</f>
        <v>9.39</v>
      </c>
      <c r="L27" s="101">
        <f>'Ace-SCFS'!L26</f>
        <v>-294.31</v>
      </c>
      <c r="M27" s="101">
        <f>'Ace-SCFS'!M26</f>
        <v>-27.71</v>
      </c>
      <c r="N27" s="101">
        <f>'Ace-SCFS'!N26</f>
        <v>-186.88</v>
      </c>
      <c r="O27" s="101">
        <f>'Ace-SCFS'!O26</f>
        <v>277.11</v>
      </c>
      <c r="P27" s="101">
        <f>'Ace-SCFS'!P26</f>
        <v>-304.95999999999998</v>
      </c>
      <c r="Q27" s="101">
        <f>'Ace-SCFS'!Q26</f>
        <v>-668.11</v>
      </c>
      <c r="R27" s="102">
        <f>'Ace-SCFS'!R26</f>
        <v>-92.52</v>
      </c>
    </row>
    <row r="28" spans="1:20" outlineLevel="1" x14ac:dyDescent="0.25">
      <c r="A28" s="107" t="s">
        <v>1134</v>
      </c>
      <c r="B28" s="101">
        <f>'Ace-SCFS'!B27</f>
        <v>16.920000000000002</v>
      </c>
      <c r="C28" s="101">
        <f>'Ace-SCFS'!C27</f>
        <v>-24.57</v>
      </c>
      <c r="D28" s="101">
        <f>'Ace-SCFS'!D27</f>
        <v>-4.67</v>
      </c>
      <c r="E28" s="101">
        <f>'Ace-SCFS'!E27</f>
        <v>-25.17</v>
      </c>
      <c r="F28" s="101">
        <f>'Ace-SCFS'!F27</f>
        <v>-76.790000000000006</v>
      </c>
      <c r="G28" s="101">
        <f>'Ace-SCFS'!G27</f>
        <v>-69.97</v>
      </c>
      <c r="H28" s="101">
        <f>'Ace-SCFS'!H27</f>
        <v>-56.25</v>
      </c>
      <c r="I28" s="101">
        <f>'Ace-SCFS'!I27</f>
        <v>-97.11</v>
      </c>
      <c r="J28" s="101">
        <f>'Ace-SCFS'!J27</f>
        <v>-83.4</v>
      </c>
      <c r="K28" s="101">
        <f>'Ace-SCFS'!K27</f>
        <v>-48.12</v>
      </c>
      <c r="L28" s="101">
        <f>'Ace-SCFS'!L27</f>
        <v>-167.89</v>
      </c>
      <c r="M28" s="101">
        <f>'Ace-SCFS'!M27</f>
        <v>-228.69</v>
      </c>
      <c r="N28" s="101">
        <f>'Ace-SCFS'!N27</f>
        <v>-49.62</v>
      </c>
      <c r="O28" s="101">
        <f>'Ace-SCFS'!O27</f>
        <v>424.27</v>
      </c>
      <c r="P28" s="101">
        <f>'Ace-SCFS'!P27</f>
        <v>57.09</v>
      </c>
      <c r="Q28" s="101">
        <f>'Ace-SCFS'!Q27</f>
        <v>-166.73</v>
      </c>
      <c r="R28" s="102">
        <f>'Ace-SCFS'!R27</f>
        <v>172.64</v>
      </c>
    </row>
    <row r="29" spans="1:20" outlineLevel="1" x14ac:dyDescent="0.25">
      <c r="A29" s="107" t="s">
        <v>1135</v>
      </c>
      <c r="B29" s="101">
        <f>'Ace-SCFS'!B28</f>
        <v>0</v>
      </c>
      <c r="C29" s="101">
        <f>'Ace-SCFS'!C28</f>
        <v>0</v>
      </c>
      <c r="D29" s="101">
        <f>'Ace-SCFS'!D28</f>
        <v>0</v>
      </c>
      <c r="E29" s="101">
        <f>'Ace-SCFS'!E28</f>
        <v>0</v>
      </c>
      <c r="F29" s="101">
        <f>'Ace-SCFS'!F28</f>
        <v>0</v>
      </c>
      <c r="G29" s="101">
        <f>'Ace-SCFS'!G28</f>
        <v>0</v>
      </c>
      <c r="H29" s="101">
        <f>'Ace-SCFS'!H28</f>
        <v>0</v>
      </c>
      <c r="I29" s="101">
        <f>'Ace-SCFS'!I28</f>
        <v>0</v>
      </c>
      <c r="J29" s="101">
        <f>'Ace-SCFS'!J28</f>
        <v>0</v>
      </c>
      <c r="K29" s="101">
        <f>'Ace-SCFS'!K28</f>
        <v>-34.21</v>
      </c>
      <c r="L29" s="101">
        <f>'Ace-SCFS'!L28</f>
        <v>-46.55</v>
      </c>
      <c r="M29" s="101">
        <f>'Ace-SCFS'!M28</f>
        <v>-79.19</v>
      </c>
      <c r="N29" s="101">
        <f>'Ace-SCFS'!N28</f>
        <v>-2533</v>
      </c>
      <c r="O29" s="101">
        <f>'Ace-SCFS'!O28</f>
        <v>2783.54</v>
      </c>
      <c r="P29" s="101">
        <f>'Ace-SCFS'!P28</f>
        <v>-168.18</v>
      </c>
      <c r="Q29" s="101">
        <f>'Ace-SCFS'!Q28</f>
        <v>-181.42</v>
      </c>
      <c r="R29" s="102">
        <f>'Ace-SCFS'!R28</f>
        <v>-527.23</v>
      </c>
    </row>
    <row r="30" spans="1:20" outlineLevel="1" x14ac:dyDescent="0.25">
      <c r="A30" s="107" t="s">
        <v>1136</v>
      </c>
      <c r="B30" s="101">
        <f>'Ace-SCFS'!B29</f>
        <v>0</v>
      </c>
      <c r="C30" s="101">
        <f>'Ace-SCFS'!C29</f>
        <v>0</v>
      </c>
      <c r="D30" s="101">
        <f>'Ace-SCFS'!D29</f>
        <v>0</v>
      </c>
      <c r="E30" s="101">
        <f>'Ace-SCFS'!E29</f>
        <v>0</v>
      </c>
      <c r="F30" s="101">
        <f>'Ace-SCFS'!F29</f>
        <v>0</v>
      </c>
      <c r="G30" s="101">
        <f>'Ace-SCFS'!G29</f>
        <v>0</v>
      </c>
      <c r="H30" s="101">
        <f>'Ace-SCFS'!H29</f>
        <v>0</v>
      </c>
      <c r="I30" s="101">
        <f>'Ace-SCFS'!I29</f>
        <v>0</v>
      </c>
      <c r="J30" s="101">
        <f>'Ace-SCFS'!J29</f>
        <v>0</v>
      </c>
      <c r="K30" s="101">
        <f>'Ace-SCFS'!K29</f>
        <v>0</v>
      </c>
      <c r="L30" s="101">
        <f>'Ace-SCFS'!L29</f>
        <v>0</v>
      </c>
      <c r="M30" s="101">
        <f>'Ace-SCFS'!M29</f>
        <v>0</v>
      </c>
      <c r="N30" s="101">
        <f>'Ace-SCFS'!N29</f>
        <v>0</v>
      </c>
      <c r="O30" s="101">
        <f>'Ace-SCFS'!O29</f>
        <v>0</v>
      </c>
      <c r="P30" s="101">
        <f>'Ace-SCFS'!P29</f>
        <v>0</v>
      </c>
      <c r="Q30" s="101">
        <f>'Ace-SCFS'!Q29</f>
        <v>0</v>
      </c>
      <c r="R30" s="102">
        <f>'Ace-SCFS'!R29</f>
        <v>0</v>
      </c>
    </row>
    <row r="31" spans="1:20" outlineLevel="1" x14ac:dyDescent="0.25">
      <c r="A31" s="107" t="s">
        <v>1137</v>
      </c>
      <c r="B31" s="101">
        <f>'Ace-SCFS'!B30</f>
        <v>-16.89</v>
      </c>
      <c r="C31" s="101">
        <f>'Ace-SCFS'!C30</f>
        <v>19.43</v>
      </c>
      <c r="D31" s="101">
        <f>'Ace-SCFS'!D30</f>
        <v>33.17</v>
      </c>
      <c r="E31" s="101">
        <f>'Ace-SCFS'!E30</f>
        <v>15.25</v>
      </c>
      <c r="F31" s="101">
        <f>'Ace-SCFS'!F30</f>
        <v>35.94</v>
      </c>
      <c r="G31" s="101">
        <f>'Ace-SCFS'!G30</f>
        <v>298.86</v>
      </c>
      <c r="H31" s="101">
        <f>'Ace-SCFS'!H30</f>
        <v>266.55</v>
      </c>
      <c r="I31" s="101">
        <f>'Ace-SCFS'!I30</f>
        <v>-156.30000000000001</v>
      </c>
      <c r="J31" s="101">
        <f>'Ace-SCFS'!J30</f>
        <v>-308.37</v>
      </c>
      <c r="K31" s="101">
        <f>'Ace-SCFS'!K30</f>
        <v>40.64</v>
      </c>
      <c r="L31" s="101">
        <f>'Ace-SCFS'!L30</f>
        <v>154.5</v>
      </c>
      <c r="M31" s="101">
        <f>'Ace-SCFS'!M30</f>
        <v>21.37</v>
      </c>
      <c r="N31" s="101">
        <f>'Ace-SCFS'!N30</f>
        <v>3271.11</v>
      </c>
      <c r="O31" s="101">
        <f>'Ace-SCFS'!O30</f>
        <v>-2169.86</v>
      </c>
      <c r="P31" s="101">
        <f>'Ace-SCFS'!P30</f>
        <v>-168.99</v>
      </c>
      <c r="Q31" s="101">
        <f>'Ace-SCFS'!Q30</f>
        <v>246.91</v>
      </c>
      <c r="R31" s="102">
        <f>'Ace-SCFS'!R30</f>
        <v>431.66</v>
      </c>
    </row>
    <row r="32" spans="1:20" outlineLevel="1" x14ac:dyDescent="0.25">
      <c r="A32" s="107" t="s">
        <v>1138</v>
      </c>
      <c r="B32" s="101">
        <f>'Ace-SCFS'!B31</f>
        <v>0</v>
      </c>
      <c r="C32" s="101">
        <f>'Ace-SCFS'!C31</f>
        <v>0</v>
      </c>
      <c r="D32" s="101">
        <f>'Ace-SCFS'!D31</f>
        <v>0</v>
      </c>
      <c r="E32" s="101">
        <f>'Ace-SCFS'!E31</f>
        <v>0</v>
      </c>
      <c r="F32" s="101">
        <f>'Ace-SCFS'!F31</f>
        <v>0</v>
      </c>
      <c r="G32" s="101">
        <f>'Ace-SCFS'!G31</f>
        <v>0</v>
      </c>
      <c r="H32" s="101">
        <f>'Ace-SCFS'!H31</f>
        <v>0</v>
      </c>
      <c r="I32" s="101">
        <f>'Ace-SCFS'!I31</f>
        <v>0</v>
      </c>
      <c r="J32" s="101">
        <f>'Ace-SCFS'!J31</f>
        <v>0</v>
      </c>
      <c r="K32" s="101">
        <f>'Ace-SCFS'!K31</f>
        <v>0</v>
      </c>
      <c r="L32" s="101">
        <f>'Ace-SCFS'!L31</f>
        <v>0</v>
      </c>
      <c r="M32" s="101">
        <f>'Ace-SCFS'!M31</f>
        <v>0</v>
      </c>
      <c r="N32" s="101">
        <f>'Ace-SCFS'!N31</f>
        <v>0</v>
      </c>
      <c r="O32" s="101">
        <f>'Ace-SCFS'!O31</f>
        <v>0</v>
      </c>
      <c r="P32" s="101">
        <f>'Ace-SCFS'!P31</f>
        <v>0</v>
      </c>
      <c r="Q32" s="101">
        <f>'Ace-SCFS'!Q31</f>
        <v>0</v>
      </c>
      <c r="R32" s="102">
        <f>'Ace-SCFS'!R31</f>
        <v>0</v>
      </c>
    </row>
    <row r="33" spans="1:18" outlineLevel="1" x14ac:dyDescent="0.25">
      <c r="A33" s="107" t="s">
        <v>1139</v>
      </c>
      <c r="B33" s="101">
        <f>'Ace-SCFS'!B32</f>
        <v>0</v>
      </c>
      <c r="C33" s="101">
        <f>'Ace-SCFS'!C32</f>
        <v>0</v>
      </c>
      <c r="D33" s="101">
        <f>'Ace-SCFS'!D32</f>
        <v>0</v>
      </c>
      <c r="E33" s="101">
        <f>'Ace-SCFS'!E32</f>
        <v>0</v>
      </c>
      <c r="F33" s="101">
        <f>'Ace-SCFS'!F32</f>
        <v>0</v>
      </c>
      <c r="G33" s="101">
        <f>'Ace-SCFS'!G32</f>
        <v>0</v>
      </c>
      <c r="H33" s="101">
        <f>'Ace-SCFS'!H32</f>
        <v>0</v>
      </c>
      <c r="I33" s="101">
        <f>'Ace-SCFS'!I32</f>
        <v>0</v>
      </c>
      <c r="J33" s="101">
        <f>'Ace-SCFS'!J32</f>
        <v>0</v>
      </c>
      <c r="K33" s="101">
        <f>'Ace-SCFS'!K32</f>
        <v>0</v>
      </c>
      <c r="L33" s="101">
        <f>'Ace-SCFS'!L32</f>
        <v>0</v>
      </c>
      <c r="M33" s="101">
        <f>'Ace-SCFS'!M32</f>
        <v>0</v>
      </c>
      <c r="N33" s="101">
        <f>'Ace-SCFS'!N32</f>
        <v>0</v>
      </c>
      <c r="O33" s="101">
        <f>'Ace-SCFS'!O32</f>
        <v>0</v>
      </c>
      <c r="P33" s="101">
        <f>'Ace-SCFS'!P32</f>
        <v>0</v>
      </c>
      <c r="Q33" s="101">
        <f>'Ace-SCFS'!Q32</f>
        <v>0</v>
      </c>
      <c r="R33" s="102">
        <f>'Ace-SCFS'!R32</f>
        <v>0</v>
      </c>
    </row>
    <row r="34" spans="1:18" outlineLevel="1" x14ac:dyDescent="0.25">
      <c r="A34" s="107" t="s">
        <v>1140</v>
      </c>
      <c r="B34" s="101">
        <f>'Ace-SCFS'!B33</f>
        <v>0</v>
      </c>
      <c r="C34" s="101">
        <f>'Ace-SCFS'!C33</f>
        <v>0</v>
      </c>
      <c r="D34" s="101">
        <f>'Ace-SCFS'!D33</f>
        <v>0</v>
      </c>
      <c r="E34" s="101">
        <f>'Ace-SCFS'!E33</f>
        <v>0</v>
      </c>
      <c r="F34" s="101">
        <f>'Ace-SCFS'!F33</f>
        <v>0</v>
      </c>
      <c r="G34" s="101">
        <f>'Ace-SCFS'!G33</f>
        <v>0</v>
      </c>
      <c r="H34" s="101">
        <f>'Ace-SCFS'!H33</f>
        <v>0</v>
      </c>
      <c r="I34" s="101">
        <f>'Ace-SCFS'!I33</f>
        <v>0</v>
      </c>
      <c r="J34" s="101">
        <f>'Ace-SCFS'!J33</f>
        <v>0</v>
      </c>
      <c r="K34" s="101">
        <f>'Ace-SCFS'!K33</f>
        <v>0</v>
      </c>
      <c r="L34" s="101">
        <f>'Ace-SCFS'!L33</f>
        <v>0</v>
      </c>
      <c r="M34" s="101">
        <f>'Ace-SCFS'!M33</f>
        <v>0</v>
      </c>
      <c r="N34" s="101">
        <f>'Ace-SCFS'!N33</f>
        <v>0</v>
      </c>
      <c r="O34" s="101">
        <f>'Ace-SCFS'!O33</f>
        <v>0</v>
      </c>
      <c r="P34" s="101">
        <f>'Ace-SCFS'!P33</f>
        <v>0</v>
      </c>
      <c r="Q34" s="101">
        <f>'Ace-SCFS'!Q33</f>
        <v>0</v>
      </c>
      <c r="R34" s="102">
        <f>'Ace-SCFS'!R33</f>
        <v>0</v>
      </c>
    </row>
    <row r="35" spans="1:18" outlineLevel="1" x14ac:dyDescent="0.25">
      <c r="A35" s="107" t="s">
        <v>1141</v>
      </c>
      <c r="B35" s="101">
        <f>'Ace-SCFS'!B34</f>
        <v>0</v>
      </c>
      <c r="C35" s="101">
        <f>'Ace-SCFS'!C34</f>
        <v>0</v>
      </c>
      <c r="D35" s="101">
        <f>'Ace-SCFS'!D34</f>
        <v>0</v>
      </c>
      <c r="E35" s="101">
        <f>'Ace-SCFS'!E34</f>
        <v>0</v>
      </c>
      <c r="F35" s="101">
        <f>'Ace-SCFS'!F34</f>
        <v>0</v>
      </c>
      <c r="G35" s="101">
        <f>'Ace-SCFS'!G34</f>
        <v>0</v>
      </c>
      <c r="H35" s="101">
        <f>'Ace-SCFS'!H34</f>
        <v>0</v>
      </c>
      <c r="I35" s="101">
        <f>'Ace-SCFS'!I34</f>
        <v>0</v>
      </c>
      <c r="J35" s="101">
        <f>'Ace-SCFS'!J34</f>
        <v>0</v>
      </c>
      <c r="K35" s="101">
        <f>'Ace-SCFS'!K34</f>
        <v>0</v>
      </c>
      <c r="L35" s="101">
        <f>'Ace-SCFS'!L34</f>
        <v>0</v>
      </c>
      <c r="M35" s="101">
        <f>'Ace-SCFS'!M34</f>
        <v>0</v>
      </c>
      <c r="N35" s="101">
        <f>'Ace-SCFS'!N34</f>
        <v>0</v>
      </c>
      <c r="O35" s="101">
        <f>'Ace-SCFS'!O34</f>
        <v>0</v>
      </c>
      <c r="P35" s="101">
        <f>'Ace-SCFS'!P34</f>
        <v>0</v>
      </c>
      <c r="Q35" s="101">
        <f>'Ace-SCFS'!Q34</f>
        <v>0</v>
      </c>
      <c r="R35" s="102">
        <f>'Ace-SCFS'!R34</f>
        <v>0</v>
      </c>
    </row>
    <row r="36" spans="1:18" outlineLevel="1" x14ac:dyDescent="0.25">
      <c r="A36" s="107" t="s">
        <v>1142</v>
      </c>
      <c r="B36" s="101">
        <f>'Ace-SCFS'!B35</f>
        <v>0</v>
      </c>
      <c r="C36" s="101">
        <f>'Ace-SCFS'!C35</f>
        <v>0</v>
      </c>
      <c r="D36" s="101">
        <f>'Ace-SCFS'!D35</f>
        <v>0</v>
      </c>
      <c r="E36" s="101">
        <f>'Ace-SCFS'!E35</f>
        <v>0</v>
      </c>
      <c r="F36" s="101">
        <f>'Ace-SCFS'!F35</f>
        <v>0</v>
      </c>
      <c r="G36" s="101">
        <f>'Ace-SCFS'!G35</f>
        <v>0</v>
      </c>
      <c r="H36" s="101">
        <f>'Ace-SCFS'!H35</f>
        <v>0</v>
      </c>
      <c r="I36" s="101">
        <f>'Ace-SCFS'!I35</f>
        <v>0</v>
      </c>
      <c r="J36" s="101">
        <f>'Ace-SCFS'!J35</f>
        <v>0</v>
      </c>
      <c r="K36" s="101">
        <f>'Ace-SCFS'!K35</f>
        <v>0</v>
      </c>
      <c r="L36" s="101">
        <f>'Ace-SCFS'!L35</f>
        <v>0</v>
      </c>
      <c r="M36" s="101">
        <f>'Ace-SCFS'!M35</f>
        <v>0</v>
      </c>
      <c r="N36" s="101">
        <f>'Ace-SCFS'!N35</f>
        <v>0</v>
      </c>
      <c r="O36" s="101">
        <f>'Ace-SCFS'!O35</f>
        <v>0</v>
      </c>
      <c r="P36" s="101">
        <f>'Ace-SCFS'!P35</f>
        <v>0</v>
      </c>
      <c r="Q36" s="101">
        <f>'Ace-SCFS'!Q35</f>
        <v>0</v>
      </c>
      <c r="R36" s="102">
        <f>'Ace-SCFS'!R35</f>
        <v>0</v>
      </c>
    </row>
    <row r="37" spans="1:18" outlineLevel="1" x14ac:dyDescent="0.25">
      <c r="A37" s="104" t="s">
        <v>463</v>
      </c>
      <c r="B37" s="105">
        <f>B5+B6+B26</f>
        <v>164.65</v>
      </c>
      <c r="C37" s="105">
        <f>C5+C6+C26</f>
        <v>177.44000000000003</v>
      </c>
      <c r="D37" s="105">
        <f t="shared" ref="D37:R37" si="2">D5+D6+D26</f>
        <v>344.31999999999994</v>
      </c>
      <c r="E37" s="105">
        <f t="shared" si="2"/>
        <v>229.72000000000003</v>
      </c>
      <c r="F37" s="105">
        <f t="shared" si="2"/>
        <v>326.15999999999997</v>
      </c>
      <c r="G37" s="105">
        <f t="shared" si="2"/>
        <v>466.02</v>
      </c>
      <c r="H37" s="105">
        <f t="shared" si="2"/>
        <v>672.55</v>
      </c>
      <c r="I37" s="105">
        <f t="shared" si="2"/>
        <v>1261.6000000000001</v>
      </c>
      <c r="J37" s="105">
        <f t="shared" si="2"/>
        <v>694.78999999999985</v>
      </c>
      <c r="K37" s="105">
        <f t="shared" si="2"/>
        <v>1307.3700000000001</v>
      </c>
      <c r="L37" s="105">
        <f t="shared" si="2"/>
        <v>1483.61</v>
      </c>
      <c r="M37" s="105">
        <f t="shared" si="2"/>
        <v>275.23999999999995</v>
      </c>
      <c r="N37" s="105">
        <f t="shared" si="2"/>
        <v>-2256.29</v>
      </c>
      <c r="O37" s="105">
        <f t="shared" si="2"/>
        <v>342.0699999999996</v>
      </c>
      <c r="P37" s="105">
        <f t="shared" si="2"/>
        <v>-901.7600000000001</v>
      </c>
      <c r="Q37" s="105">
        <f t="shared" si="2"/>
        <v>-837.40000000000009</v>
      </c>
      <c r="R37" s="106">
        <f t="shared" si="2"/>
        <v>-892.6400000000001</v>
      </c>
    </row>
    <row r="38" spans="1:18" outlineLevel="1" x14ac:dyDescent="0.25">
      <c r="A38" s="107" t="s">
        <v>1143</v>
      </c>
      <c r="B38" s="101">
        <f>'Ace-SCFS'!B38</f>
        <v>-14.57</v>
      </c>
      <c r="C38" s="101">
        <f>'Ace-SCFS'!C38</f>
        <v>-16.71</v>
      </c>
      <c r="D38" s="101">
        <f>'Ace-SCFS'!D38</f>
        <v>-14.37</v>
      </c>
      <c r="E38" s="101">
        <f>'Ace-SCFS'!E38</f>
        <v>-9.91</v>
      </c>
      <c r="F38" s="101">
        <f>'Ace-SCFS'!F38</f>
        <v>-15.35</v>
      </c>
      <c r="G38" s="101">
        <f>'Ace-SCFS'!G38</f>
        <v>-15.46</v>
      </c>
      <c r="H38" s="101">
        <f>'Ace-SCFS'!H38</f>
        <v>-46.42</v>
      </c>
      <c r="I38" s="101">
        <f>'Ace-SCFS'!I38</f>
        <v>0.89</v>
      </c>
      <c r="J38" s="101">
        <f>'Ace-SCFS'!J38</f>
        <v>-48.79</v>
      </c>
      <c r="K38" s="101">
        <f>'Ace-SCFS'!K38</f>
        <v>-73.569999999999993</v>
      </c>
      <c r="L38" s="101">
        <f>'Ace-SCFS'!L38</f>
        <v>-144.43</v>
      </c>
      <c r="M38" s="101">
        <f>'Ace-SCFS'!M38</f>
        <v>-168.76</v>
      </c>
      <c r="N38" s="101">
        <f>'Ace-SCFS'!N38</f>
        <v>-148.77000000000001</v>
      </c>
      <c r="O38" s="101">
        <f>'Ace-SCFS'!O38</f>
        <v>-193.48</v>
      </c>
      <c r="P38" s="101">
        <f>'Ace-SCFS'!P38</f>
        <v>-352.73</v>
      </c>
      <c r="Q38" s="101">
        <f>'Ace-SCFS'!Q38</f>
        <v>-783.6</v>
      </c>
      <c r="R38" s="102">
        <f>'Ace-SCFS'!R38</f>
        <v>-291.42</v>
      </c>
    </row>
    <row r="39" spans="1:18" outlineLevel="1" x14ac:dyDescent="0.25">
      <c r="A39" s="107" t="s">
        <v>1144</v>
      </c>
      <c r="B39" s="101">
        <f>'Ace-SCFS'!B39</f>
        <v>0</v>
      </c>
      <c r="C39" s="101">
        <f>'Ace-SCFS'!C39</f>
        <v>0</v>
      </c>
      <c r="D39" s="101">
        <f>'Ace-SCFS'!D39</f>
        <v>0</v>
      </c>
      <c r="E39" s="101">
        <f>'Ace-SCFS'!E39</f>
        <v>0</v>
      </c>
      <c r="F39" s="101">
        <f>'Ace-SCFS'!F39</f>
        <v>0</v>
      </c>
      <c r="G39" s="101">
        <f>'Ace-SCFS'!G39</f>
        <v>0</v>
      </c>
      <c r="H39" s="101">
        <f>'Ace-SCFS'!H39</f>
        <v>0</v>
      </c>
      <c r="I39" s="101">
        <f>'Ace-SCFS'!I39</f>
        <v>0</v>
      </c>
      <c r="J39" s="101">
        <f>'Ace-SCFS'!J39</f>
        <v>0</v>
      </c>
      <c r="K39" s="101">
        <f>'Ace-SCFS'!K39</f>
        <v>0</v>
      </c>
      <c r="L39" s="101">
        <f>'Ace-SCFS'!L39</f>
        <v>0</v>
      </c>
      <c r="M39" s="101">
        <f>'Ace-SCFS'!M39</f>
        <v>0</v>
      </c>
      <c r="N39" s="101">
        <f>'Ace-SCFS'!N39</f>
        <v>0</v>
      </c>
      <c r="O39" s="101">
        <f>'Ace-SCFS'!O39</f>
        <v>0</v>
      </c>
      <c r="P39" s="101">
        <f>'Ace-SCFS'!P39</f>
        <v>0</v>
      </c>
      <c r="Q39" s="101">
        <f>'Ace-SCFS'!Q39</f>
        <v>0</v>
      </c>
      <c r="R39" s="102">
        <f>'Ace-SCFS'!R39</f>
        <v>0</v>
      </c>
    </row>
    <row r="40" spans="1:18" ht="20" outlineLevel="1" thickBot="1" x14ac:dyDescent="0.3">
      <c r="A40" s="129" t="s">
        <v>467</v>
      </c>
      <c r="B40" s="131">
        <f>B37+B38+B39</f>
        <v>150.08000000000001</v>
      </c>
      <c r="C40" s="131">
        <f>C37+C38+C39</f>
        <v>160.73000000000002</v>
      </c>
      <c r="D40" s="131">
        <f t="shared" ref="D40:R40" si="3">D37+D38+D39</f>
        <v>329.94999999999993</v>
      </c>
      <c r="E40" s="131">
        <f t="shared" si="3"/>
        <v>219.81000000000003</v>
      </c>
      <c r="F40" s="131">
        <f t="shared" si="3"/>
        <v>310.80999999999995</v>
      </c>
      <c r="G40" s="131">
        <f t="shared" si="3"/>
        <v>450.56</v>
      </c>
      <c r="H40" s="131">
        <f t="shared" si="3"/>
        <v>626.13</v>
      </c>
      <c r="I40" s="131">
        <f t="shared" si="3"/>
        <v>1262.4900000000002</v>
      </c>
      <c r="J40" s="131">
        <f t="shared" si="3"/>
        <v>645.99999999999989</v>
      </c>
      <c r="K40" s="131">
        <f t="shared" si="3"/>
        <v>1233.8000000000002</v>
      </c>
      <c r="L40" s="131">
        <f t="shared" si="3"/>
        <v>1339.1799999999998</v>
      </c>
      <c r="M40" s="131">
        <f t="shared" si="3"/>
        <v>106.47999999999996</v>
      </c>
      <c r="N40" s="131">
        <f t="shared" si="3"/>
        <v>-2405.06</v>
      </c>
      <c r="O40" s="131">
        <f t="shared" si="3"/>
        <v>148.58999999999961</v>
      </c>
      <c r="P40" s="131">
        <f t="shared" si="3"/>
        <v>-1254.4900000000002</v>
      </c>
      <c r="Q40" s="131">
        <f t="shared" si="3"/>
        <v>-1621</v>
      </c>
      <c r="R40" s="132">
        <f t="shared" si="3"/>
        <v>-1184.0600000000002</v>
      </c>
    </row>
    <row r="41" spans="1:18" ht="20" outlineLevel="1" thickTop="1" x14ac:dyDescent="0.25">
      <c r="A41" s="98"/>
      <c r="B41" s="134"/>
      <c r="C41" s="99"/>
      <c r="D41" s="99"/>
      <c r="E41" s="99"/>
      <c r="F41" s="99"/>
      <c r="G41" s="99"/>
      <c r="H41" s="99"/>
      <c r="I41" s="99"/>
      <c r="J41" s="99"/>
      <c r="K41" s="99"/>
      <c r="L41" s="99"/>
      <c r="M41" s="99"/>
      <c r="N41" s="99"/>
      <c r="O41" s="99"/>
      <c r="P41" s="99"/>
      <c r="Q41" s="99"/>
      <c r="R41" s="100"/>
    </row>
    <row r="42" spans="1:18" outlineLevel="1" x14ac:dyDescent="0.25">
      <c r="A42" s="150" t="s">
        <v>988</v>
      </c>
      <c r="B42" s="101">
        <f>'Ace-SCFS'!B43</f>
        <v>-29.73</v>
      </c>
      <c r="C42" s="101">
        <f>'Ace-SCFS'!C43</f>
        <v>-57.13</v>
      </c>
      <c r="D42" s="101">
        <f>'Ace-SCFS'!D43</f>
        <v>-83.19</v>
      </c>
      <c r="E42" s="101">
        <f>'Ace-SCFS'!E43</f>
        <v>-127.52</v>
      </c>
      <c r="F42" s="101">
        <f>'Ace-SCFS'!F43</f>
        <v>-124.15</v>
      </c>
      <c r="G42" s="101">
        <f>'Ace-SCFS'!G43</f>
        <v>-140.78</v>
      </c>
      <c r="H42" s="101">
        <f>'Ace-SCFS'!H43</f>
        <v>-99.16</v>
      </c>
      <c r="I42" s="101">
        <f>'Ace-SCFS'!I43</f>
        <v>-173.99</v>
      </c>
      <c r="J42" s="101">
        <f>'Ace-SCFS'!J43</f>
        <v>-126.86</v>
      </c>
      <c r="K42" s="101">
        <f>'Ace-SCFS'!K43</f>
        <v>-245.28</v>
      </c>
      <c r="L42" s="101">
        <f>'Ace-SCFS'!L43</f>
        <v>-388.24</v>
      </c>
      <c r="M42" s="101">
        <f>'Ace-SCFS'!M43</f>
        <v>-429.54</v>
      </c>
      <c r="N42" s="101">
        <f>'Ace-SCFS'!N43</f>
        <v>-434.32</v>
      </c>
      <c r="O42" s="101">
        <f>'Ace-SCFS'!O43</f>
        <v>-1027.98</v>
      </c>
      <c r="P42" s="101">
        <f>'Ace-SCFS'!P43</f>
        <v>-563.94000000000005</v>
      </c>
      <c r="Q42" s="101">
        <f>'Ace-SCFS'!Q43</f>
        <v>-1094.01</v>
      </c>
      <c r="R42" s="102">
        <f>'Ace-SCFS'!R43</f>
        <v>-733.33</v>
      </c>
    </row>
    <row r="43" spans="1:18" outlineLevel="1" x14ac:dyDescent="0.25">
      <c r="A43" s="150" t="s">
        <v>1145</v>
      </c>
      <c r="B43" s="101">
        <f>'Ace-SCFS'!B44</f>
        <v>5.98</v>
      </c>
      <c r="C43" s="101">
        <f>'Ace-SCFS'!C44</f>
        <v>16.79</v>
      </c>
      <c r="D43" s="101">
        <f>'Ace-SCFS'!D44</f>
        <v>3.6</v>
      </c>
      <c r="E43" s="101">
        <f>'Ace-SCFS'!E44</f>
        <v>3.7</v>
      </c>
      <c r="F43" s="101">
        <f>'Ace-SCFS'!F44</f>
        <v>1.76</v>
      </c>
      <c r="G43" s="101">
        <f>'Ace-SCFS'!G44</f>
        <v>18.850000000000001</v>
      </c>
      <c r="H43" s="101">
        <f>'Ace-SCFS'!H44</f>
        <v>0.21</v>
      </c>
      <c r="I43" s="101">
        <f>'Ace-SCFS'!I44</f>
        <v>4.76</v>
      </c>
      <c r="J43" s="101">
        <f>'Ace-SCFS'!J44</f>
        <v>4.7</v>
      </c>
      <c r="K43" s="101">
        <f>'Ace-SCFS'!K44</f>
        <v>0.53</v>
      </c>
      <c r="L43" s="101">
        <f>'Ace-SCFS'!L44</f>
        <v>3.09</v>
      </c>
      <c r="M43" s="101">
        <f>'Ace-SCFS'!M44</f>
        <v>1.0900000000000001</v>
      </c>
      <c r="N43" s="101">
        <f>'Ace-SCFS'!N44</f>
        <v>2.06</v>
      </c>
      <c r="O43" s="101">
        <f>'Ace-SCFS'!O44</f>
        <v>14.84</v>
      </c>
      <c r="P43" s="101">
        <f>'Ace-SCFS'!P44</f>
        <v>14.45</v>
      </c>
      <c r="Q43" s="101">
        <f>'Ace-SCFS'!Q44</f>
        <v>9.73</v>
      </c>
      <c r="R43" s="102">
        <f>'Ace-SCFS'!R44</f>
        <v>6.27</v>
      </c>
    </row>
    <row r="44" spans="1:18" outlineLevel="1" x14ac:dyDescent="0.25">
      <c r="A44" s="150" t="s">
        <v>1146</v>
      </c>
      <c r="B44" s="101">
        <f>'Ace-SCFS'!B45</f>
        <v>0</v>
      </c>
      <c r="C44" s="101">
        <f>'Ace-SCFS'!C45</f>
        <v>0</v>
      </c>
      <c r="D44" s="101">
        <f>'Ace-SCFS'!D45</f>
        <v>0</v>
      </c>
      <c r="E44" s="101">
        <f>'Ace-SCFS'!E45</f>
        <v>0</v>
      </c>
      <c r="F44" s="101">
        <f>'Ace-SCFS'!F45</f>
        <v>0</v>
      </c>
      <c r="G44" s="101">
        <f>'Ace-SCFS'!G45</f>
        <v>0</v>
      </c>
      <c r="H44" s="101">
        <f>'Ace-SCFS'!H45</f>
        <v>0</v>
      </c>
      <c r="I44" s="101">
        <f>'Ace-SCFS'!I45</f>
        <v>0</v>
      </c>
      <c r="J44" s="101">
        <f>'Ace-SCFS'!J45</f>
        <v>0</v>
      </c>
      <c r="K44" s="101">
        <f>'Ace-SCFS'!K45</f>
        <v>0</v>
      </c>
      <c r="L44" s="101">
        <f>'Ace-SCFS'!L45</f>
        <v>0</v>
      </c>
      <c r="M44" s="101">
        <f>'Ace-SCFS'!M45</f>
        <v>0</v>
      </c>
      <c r="N44" s="101">
        <f>'Ace-SCFS'!N45</f>
        <v>0</v>
      </c>
      <c r="O44" s="101">
        <f>'Ace-SCFS'!O45</f>
        <v>0</v>
      </c>
      <c r="P44" s="101">
        <f>'Ace-SCFS'!P45</f>
        <v>0</v>
      </c>
      <c r="Q44" s="101">
        <f>'Ace-SCFS'!Q45</f>
        <v>0</v>
      </c>
      <c r="R44" s="102">
        <f>'Ace-SCFS'!R45</f>
        <v>0</v>
      </c>
    </row>
    <row r="45" spans="1:18" outlineLevel="1" x14ac:dyDescent="0.25">
      <c r="A45" s="150" t="s">
        <v>1147</v>
      </c>
      <c r="B45" s="101">
        <f>'Ace-SCFS'!B46</f>
        <v>0</v>
      </c>
      <c r="C45" s="101">
        <f>'Ace-SCFS'!C46</f>
        <v>0</v>
      </c>
      <c r="D45" s="101">
        <f>'Ace-SCFS'!D46</f>
        <v>0</v>
      </c>
      <c r="E45" s="101">
        <f>'Ace-SCFS'!E46</f>
        <v>0</v>
      </c>
      <c r="F45" s="101">
        <f>'Ace-SCFS'!F46</f>
        <v>0</v>
      </c>
      <c r="G45" s="101">
        <f>'Ace-SCFS'!G46</f>
        <v>0</v>
      </c>
      <c r="H45" s="101">
        <f>'Ace-SCFS'!H46</f>
        <v>0</v>
      </c>
      <c r="I45" s="101">
        <f>'Ace-SCFS'!I46</f>
        <v>0</v>
      </c>
      <c r="J45" s="101">
        <f>'Ace-SCFS'!J46</f>
        <v>0</v>
      </c>
      <c r="K45" s="101">
        <f>'Ace-SCFS'!K46</f>
        <v>0</v>
      </c>
      <c r="L45" s="101">
        <f>'Ace-SCFS'!L46</f>
        <v>0</v>
      </c>
      <c r="M45" s="101">
        <f>'Ace-SCFS'!M46</f>
        <v>0</v>
      </c>
      <c r="N45" s="101">
        <f>'Ace-SCFS'!N46</f>
        <v>0</v>
      </c>
      <c r="O45" s="101">
        <f>'Ace-SCFS'!O46</f>
        <v>0</v>
      </c>
      <c r="P45" s="101">
        <f>'Ace-SCFS'!P46</f>
        <v>0</v>
      </c>
      <c r="Q45" s="101">
        <f>'Ace-SCFS'!Q46</f>
        <v>0</v>
      </c>
      <c r="R45" s="102">
        <f>'Ace-SCFS'!R46</f>
        <v>0</v>
      </c>
    </row>
    <row r="46" spans="1:18" outlineLevel="1" x14ac:dyDescent="0.25">
      <c r="A46" s="150" t="s">
        <v>1148</v>
      </c>
      <c r="B46" s="101">
        <f>'Ace-SCFS'!B47</f>
        <v>-29.07</v>
      </c>
      <c r="C46" s="101">
        <f>'Ace-SCFS'!C47</f>
        <v>-4.08</v>
      </c>
      <c r="D46" s="101">
        <f>'Ace-SCFS'!D47</f>
        <v>-1558.9</v>
      </c>
      <c r="E46" s="101">
        <f>'Ace-SCFS'!E47</f>
        <v>-1771.46</v>
      </c>
      <c r="F46" s="101">
        <f>'Ace-SCFS'!F47</f>
        <v>-1970.98</v>
      </c>
      <c r="G46" s="101">
        <f>'Ace-SCFS'!G47</f>
        <v>-2115.87</v>
      </c>
      <c r="H46" s="101">
        <f>'Ace-SCFS'!H47</f>
        <v>-3766.55</v>
      </c>
      <c r="I46" s="101">
        <f>'Ace-SCFS'!I47</f>
        <v>-6294.51</v>
      </c>
      <c r="J46" s="101">
        <f>'Ace-SCFS'!J47</f>
        <v>-16933.54</v>
      </c>
      <c r="K46" s="101">
        <f>'Ace-SCFS'!K47</f>
        <v>-12294.31</v>
      </c>
      <c r="L46" s="101">
        <f>'Ace-SCFS'!L47</f>
        <v>-13465.91</v>
      </c>
      <c r="M46" s="101">
        <f>'Ace-SCFS'!M47</f>
        <v>-15362.87</v>
      </c>
      <c r="N46" s="101">
        <f>'Ace-SCFS'!N47</f>
        <v>-19453.87</v>
      </c>
      <c r="O46" s="101">
        <f>'Ace-SCFS'!O47</f>
        <v>-10360.5</v>
      </c>
      <c r="P46" s="101">
        <f>'Ace-SCFS'!P47</f>
        <v>-13196.91</v>
      </c>
      <c r="Q46" s="101">
        <f>'Ace-SCFS'!Q47</f>
        <v>-17642.59</v>
      </c>
      <c r="R46" s="102">
        <f>'Ace-SCFS'!R47</f>
        <v>-16911</v>
      </c>
    </row>
    <row r="47" spans="1:18" outlineLevel="1" x14ac:dyDescent="0.25">
      <c r="A47" s="150" t="s">
        <v>1149</v>
      </c>
      <c r="B47" s="101">
        <f>'Ace-SCFS'!B48</f>
        <v>0</v>
      </c>
      <c r="C47" s="101">
        <f>'Ace-SCFS'!C48</f>
        <v>1</v>
      </c>
      <c r="D47" s="101">
        <f>'Ace-SCFS'!D48</f>
        <v>1092.1300000000001</v>
      </c>
      <c r="E47" s="101">
        <f>'Ace-SCFS'!E48</f>
        <v>1351.76</v>
      </c>
      <c r="F47" s="101">
        <f>'Ace-SCFS'!F48</f>
        <v>2198.9499999999998</v>
      </c>
      <c r="G47" s="101">
        <f>'Ace-SCFS'!G48</f>
        <v>1843.14</v>
      </c>
      <c r="H47" s="101">
        <f>'Ace-SCFS'!H48</f>
        <v>2993.43</v>
      </c>
      <c r="I47" s="101">
        <f>'Ace-SCFS'!I48</f>
        <v>5682.83</v>
      </c>
      <c r="J47" s="101">
        <f>'Ace-SCFS'!J48</f>
        <v>15692.32</v>
      </c>
      <c r="K47" s="101">
        <f>'Ace-SCFS'!K48</f>
        <v>12634.72</v>
      </c>
      <c r="L47" s="101">
        <f>'Ace-SCFS'!L48</f>
        <v>13184.470000000001</v>
      </c>
      <c r="M47" s="101">
        <f>'Ace-SCFS'!M48</f>
        <v>14772.54</v>
      </c>
      <c r="N47" s="101">
        <f>'Ace-SCFS'!N48</f>
        <v>20191.27</v>
      </c>
      <c r="O47" s="101">
        <f>'Ace-SCFS'!O48</f>
        <v>11296.25</v>
      </c>
      <c r="P47" s="101">
        <f>'Ace-SCFS'!P48</f>
        <v>13226.81</v>
      </c>
      <c r="Q47" s="101">
        <f>'Ace-SCFS'!Q48</f>
        <v>20887.45</v>
      </c>
      <c r="R47" s="102">
        <f>'Ace-SCFS'!R48</f>
        <v>18149.330000000002</v>
      </c>
    </row>
    <row r="48" spans="1:18" outlineLevel="1" x14ac:dyDescent="0.25">
      <c r="A48" s="150" t="s">
        <v>1150</v>
      </c>
      <c r="B48" s="101">
        <f>'Ace-SCFS'!B49</f>
        <v>0</v>
      </c>
      <c r="C48" s="101">
        <f>'Ace-SCFS'!C49</f>
        <v>0</v>
      </c>
      <c r="D48" s="101">
        <f>'Ace-SCFS'!D49</f>
        <v>0</v>
      </c>
      <c r="E48" s="101">
        <f>'Ace-SCFS'!E49</f>
        <v>0</v>
      </c>
      <c r="F48" s="101">
        <f>'Ace-SCFS'!F49</f>
        <v>0</v>
      </c>
      <c r="G48" s="101">
        <f>'Ace-SCFS'!G49</f>
        <v>0</v>
      </c>
      <c r="H48" s="101">
        <f>'Ace-SCFS'!H49</f>
        <v>0</v>
      </c>
      <c r="I48" s="101">
        <f>'Ace-SCFS'!I49</f>
        <v>0</v>
      </c>
      <c r="J48" s="101">
        <f>'Ace-SCFS'!J49</f>
        <v>0</v>
      </c>
      <c r="K48" s="101">
        <f>'Ace-SCFS'!K49</f>
        <v>-0.15</v>
      </c>
      <c r="L48" s="101">
        <f>'Ace-SCFS'!L49</f>
        <v>-380.69</v>
      </c>
      <c r="M48" s="101">
        <f>'Ace-SCFS'!M49</f>
        <v>471.59</v>
      </c>
      <c r="N48" s="101">
        <f>'Ace-SCFS'!N49</f>
        <v>-616.22</v>
      </c>
      <c r="O48" s="101">
        <f>'Ace-SCFS'!O49</f>
        <v>894.7</v>
      </c>
      <c r="P48" s="101">
        <f>'Ace-SCFS'!P49</f>
        <v>3830.5</v>
      </c>
      <c r="Q48" s="101">
        <f>'Ace-SCFS'!Q49</f>
        <v>203.46</v>
      </c>
      <c r="R48" s="102">
        <f>'Ace-SCFS'!R49</f>
        <v>729.98</v>
      </c>
    </row>
    <row r="49" spans="1:18" outlineLevel="1" x14ac:dyDescent="0.25">
      <c r="A49" s="150" t="s">
        <v>1151</v>
      </c>
      <c r="B49" s="101">
        <f>'Ace-SCFS'!B50</f>
        <v>1.18</v>
      </c>
      <c r="C49" s="101">
        <f>'Ace-SCFS'!C50</f>
        <v>0</v>
      </c>
      <c r="D49" s="101">
        <f>'Ace-SCFS'!D50</f>
        <v>0.08</v>
      </c>
      <c r="E49" s="101">
        <f>'Ace-SCFS'!E50</f>
        <v>0</v>
      </c>
      <c r="F49" s="101">
        <f>'Ace-SCFS'!F50</f>
        <v>0</v>
      </c>
      <c r="G49" s="101">
        <f>'Ace-SCFS'!G50</f>
        <v>1.38</v>
      </c>
      <c r="H49" s="101">
        <f>'Ace-SCFS'!H50</f>
        <v>0</v>
      </c>
      <c r="I49" s="101">
        <f>'Ace-SCFS'!I50</f>
        <v>0</v>
      </c>
      <c r="J49" s="101">
        <f>'Ace-SCFS'!J50</f>
        <v>0.01</v>
      </c>
      <c r="K49" s="101">
        <f>'Ace-SCFS'!K50</f>
        <v>0</v>
      </c>
      <c r="L49" s="101">
        <f>'Ace-SCFS'!L50</f>
        <v>0.02</v>
      </c>
      <c r="M49" s="101">
        <f>'Ace-SCFS'!M50</f>
        <v>0.02</v>
      </c>
      <c r="N49" s="101">
        <f>'Ace-SCFS'!N50</f>
        <v>0.02</v>
      </c>
      <c r="O49" s="101">
        <f>'Ace-SCFS'!O50</f>
        <v>0.02</v>
      </c>
      <c r="P49" s="101">
        <f>'Ace-SCFS'!P50</f>
        <v>39.450000000000003</v>
      </c>
      <c r="Q49" s="101">
        <f>'Ace-SCFS'!Q50</f>
        <v>0</v>
      </c>
      <c r="R49" s="102">
        <f>'Ace-SCFS'!R50</f>
        <v>0</v>
      </c>
    </row>
    <row r="50" spans="1:18" outlineLevel="1" x14ac:dyDescent="0.25">
      <c r="A50" s="150" t="s">
        <v>1152</v>
      </c>
      <c r="B50" s="101">
        <f>'Ace-SCFS'!B51</f>
        <v>6.6099999999999994</v>
      </c>
      <c r="C50" s="101">
        <f>'Ace-SCFS'!C51</f>
        <v>6.74</v>
      </c>
      <c r="D50" s="101">
        <f>'Ace-SCFS'!D51</f>
        <v>7.35</v>
      </c>
      <c r="E50" s="101">
        <f>'Ace-SCFS'!E51</f>
        <v>12.57</v>
      </c>
      <c r="F50" s="101">
        <f>'Ace-SCFS'!F51</f>
        <v>65.239999999999995</v>
      </c>
      <c r="G50" s="101">
        <f>'Ace-SCFS'!G51</f>
        <v>107.63</v>
      </c>
      <c r="H50" s="101">
        <f>'Ace-SCFS'!H51</f>
        <v>104.4</v>
      </c>
      <c r="I50" s="101">
        <f>'Ace-SCFS'!I51</f>
        <v>84.49</v>
      </c>
      <c r="J50" s="101">
        <f>'Ace-SCFS'!J51</f>
        <v>137.63</v>
      </c>
      <c r="K50" s="101">
        <f>'Ace-SCFS'!K51</f>
        <v>113.94</v>
      </c>
      <c r="L50" s="101">
        <f>'Ace-SCFS'!L51</f>
        <v>144.72</v>
      </c>
      <c r="M50" s="101">
        <f>'Ace-SCFS'!M51</f>
        <v>207.69</v>
      </c>
      <c r="N50" s="101">
        <f>'Ace-SCFS'!N51</f>
        <v>105.64000000000001</v>
      </c>
      <c r="O50" s="101">
        <f>'Ace-SCFS'!O51</f>
        <v>89.26</v>
      </c>
      <c r="P50" s="101">
        <f>'Ace-SCFS'!P51</f>
        <v>55</v>
      </c>
      <c r="Q50" s="101">
        <f>'Ace-SCFS'!Q51</f>
        <v>16.899999999999999</v>
      </c>
      <c r="R50" s="102">
        <f>'Ace-SCFS'!R51</f>
        <v>144</v>
      </c>
    </row>
    <row r="51" spans="1:18" outlineLevel="1" x14ac:dyDescent="0.25">
      <c r="A51" s="150" t="s">
        <v>1153</v>
      </c>
      <c r="B51" s="101">
        <f>'Ace-SCFS'!B52</f>
        <v>20</v>
      </c>
      <c r="C51" s="101">
        <f>'Ace-SCFS'!C52</f>
        <v>0</v>
      </c>
      <c r="D51" s="101">
        <f>'Ace-SCFS'!D52</f>
        <v>0</v>
      </c>
      <c r="E51" s="101">
        <f>'Ace-SCFS'!E52</f>
        <v>0</v>
      </c>
      <c r="F51" s="101">
        <f>'Ace-SCFS'!F52</f>
        <v>0</v>
      </c>
      <c r="G51" s="101">
        <f>'Ace-SCFS'!G52</f>
        <v>0</v>
      </c>
      <c r="H51" s="101">
        <f>'Ace-SCFS'!H52</f>
        <v>0</v>
      </c>
      <c r="I51" s="101">
        <f>'Ace-SCFS'!I52</f>
        <v>0</v>
      </c>
      <c r="J51" s="101">
        <f>'Ace-SCFS'!J52</f>
        <v>0</v>
      </c>
      <c r="K51" s="101">
        <f>'Ace-SCFS'!K52</f>
        <v>-125.24</v>
      </c>
      <c r="L51" s="101">
        <f>'Ace-SCFS'!L52</f>
        <v>51.379999999999995</v>
      </c>
      <c r="M51" s="101">
        <f>'Ace-SCFS'!M52</f>
        <v>-131.06</v>
      </c>
      <c r="N51" s="101">
        <f>'Ace-SCFS'!N52</f>
        <v>310.19</v>
      </c>
      <c r="O51" s="101">
        <f>'Ace-SCFS'!O52</f>
        <v>1103.18</v>
      </c>
      <c r="P51" s="101">
        <f>'Ace-SCFS'!P52</f>
        <v>25.19</v>
      </c>
      <c r="Q51" s="101">
        <f>'Ace-SCFS'!Q52</f>
        <v>0</v>
      </c>
      <c r="R51" s="102">
        <f>'Ace-SCFS'!R52</f>
        <v>-32</v>
      </c>
    </row>
    <row r="52" spans="1:18" outlineLevel="1" x14ac:dyDescent="0.25">
      <c r="A52" s="150" t="s">
        <v>1154</v>
      </c>
      <c r="B52" s="101">
        <f>'Ace-SCFS'!B53</f>
        <v>0</v>
      </c>
      <c r="C52" s="101">
        <f>'Ace-SCFS'!C53</f>
        <v>0</v>
      </c>
      <c r="D52" s="101">
        <f>'Ace-SCFS'!D53</f>
        <v>0</v>
      </c>
      <c r="E52" s="101">
        <f>'Ace-SCFS'!E53</f>
        <v>0</v>
      </c>
      <c r="F52" s="101">
        <f>'Ace-SCFS'!F53</f>
        <v>0</v>
      </c>
      <c r="G52" s="101">
        <f>'Ace-SCFS'!G53</f>
        <v>0</v>
      </c>
      <c r="H52" s="101">
        <f>'Ace-SCFS'!H53</f>
        <v>0</v>
      </c>
      <c r="I52" s="101">
        <f>'Ace-SCFS'!I53</f>
        <v>0</v>
      </c>
      <c r="J52" s="101">
        <f>'Ace-SCFS'!J53</f>
        <v>0</v>
      </c>
      <c r="K52" s="101">
        <f>'Ace-SCFS'!K53</f>
        <v>0</v>
      </c>
      <c r="L52" s="101">
        <f>'Ace-SCFS'!L53</f>
        <v>0</v>
      </c>
      <c r="M52" s="101">
        <f>'Ace-SCFS'!M53</f>
        <v>0</v>
      </c>
      <c r="N52" s="101">
        <f>'Ace-SCFS'!N53</f>
        <v>0</v>
      </c>
      <c r="O52" s="101">
        <f>'Ace-SCFS'!O53</f>
        <v>0</v>
      </c>
      <c r="P52" s="101">
        <f>'Ace-SCFS'!P53</f>
        <v>0</v>
      </c>
      <c r="Q52" s="101">
        <f>'Ace-SCFS'!Q53</f>
        <v>0.44</v>
      </c>
      <c r="R52" s="102">
        <f>'Ace-SCFS'!R53</f>
        <v>51.2</v>
      </c>
    </row>
    <row r="53" spans="1:18" outlineLevel="1" x14ac:dyDescent="0.25">
      <c r="A53" s="150" t="s">
        <v>1155</v>
      </c>
      <c r="B53" s="101">
        <f>'Ace-SCFS'!B54</f>
        <v>-27.18</v>
      </c>
      <c r="C53" s="101">
        <f>'Ace-SCFS'!C54</f>
        <v>-30.55</v>
      </c>
      <c r="D53" s="101">
        <f>'Ace-SCFS'!D54</f>
        <v>0</v>
      </c>
      <c r="E53" s="101">
        <f>'Ace-SCFS'!E54</f>
        <v>0</v>
      </c>
      <c r="F53" s="101">
        <f>'Ace-SCFS'!F54</f>
        <v>0</v>
      </c>
      <c r="G53" s="101">
        <f>'Ace-SCFS'!G54</f>
        <v>0</v>
      </c>
      <c r="H53" s="101">
        <f>'Ace-SCFS'!H54</f>
        <v>0</v>
      </c>
      <c r="I53" s="101">
        <f>'Ace-SCFS'!I54</f>
        <v>0</v>
      </c>
      <c r="J53" s="101">
        <f>'Ace-SCFS'!J54</f>
        <v>0</v>
      </c>
      <c r="K53" s="101">
        <f>'Ace-SCFS'!K54</f>
        <v>0</v>
      </c>
      <c r="L53" s="101">
        <f>'Ace-SCFS'!L54</f>
        <v>0</v>
      </c>
      <c r="M53" s="101">
        <f>'Ace-SCFS'!M54</f>
        <v>0</v>
      </c>
      <c r="N53" s="101">
        <f>'Ace-SCFS'!N54</f>
        <v>0</v>
      </c>
      <c r="O53" s="101">
        <f>'Ace-SCFS'!O54</f>
        <v>0</v>
      </c>
      <c r="P53" s="101">
        <f>'Ace-SCFS'!P54</f>
        <v>0</v>
      </c>
      <c r="Q53" s="101">
        <f>'Ace-SCFS'!Q54</f>
        <v>0</v>
      </c>
      <c r="R53" s="102">
        <f>'Ace-SCFS'!R54</f>
        <v>0</v>
      </c>
    </row>
    <row r="54" spans="1:18" outlineLevel="1" x14ac:dyDescent="0.25">
      <c r="A54" s="150" t="s">
        <v>1156</v>
      </c>
      <c r="B54" s="101">
        <f>'Ace-SCFS'!B55</f>
        <v>10.4</v>
      </c>
      <c r="C54" s="101">
        <f>'Ace-SCFS'!C55</f>
        <v>2.9</v>
      </c>
      <c r="D54" s="101">
        <f>'Ace-SCFS'!D55</f>
        <v>7.23</v>
      </c>
      <c r="E54" s="101">
        <f>'Ace-SCFS'!E55</f>
        <v>-332.49</v>
      </c>
      <c r="F54" s="101">
        <f>'Ace-SCFS'!F55</f>
        <v>-10.06</v>
      </c>
      <c r="G54" s="101">
        <f>'Ace-SCFS'!G55</f>
        <v>173.58</v>
      </c>
      <c r="H54" s="101">
        <f>'Ace-SCFS'!H55</f>
        <v>48.67</v>
      </c>
      <c r="I54" s="101">
        <f>'Ace-SCFS'!I55</f>
        <v>36.049999999999997</v>
      </c>
      <c r="J54" s="101">
        <f>'Ace-SCFS'!J55</f>
        <v>-111.46</v>
      </c>
      <c r="K54" s="101">
        <f>'Ace-SCFS'!K55</f>
        <v>0</v>
      </c>
      <c r="L54" s="101">
        <f>'Ace-SCFS'!L55</f>
        <v>0</v>
      </c>
      <c r="M54" s="101">
        <f>'Ace-SCFS'!M55</f>
        <v>0</v>
      </c>
      <c r="N54" s="101">
        <f>'Ace-SCFS'!N55</f>
        <v>0</v>
      </c>
      <c r="O54" s="101">
        <f>'Ace-SCFS'!O55</f>
        <v>0</v>
      </c>
      <c r="P54" s="101">
        <f>'Ace-SCFS'!P55</f>
        <v>0</v>
      </c>
      <c r="Q54" s="101">
        <f>'Ace-SCFS'!Q55</f>
        <v>0</v>
      </c>
      <c r="R54" s="102">
        <f>'Ace-SCFS'!R55</f>
        <v>0</v>
      </c>
    </row>
    <row r="55" spans="1:18" outlineLevel="1" x14ac:dyDescent="0.25">
      <c r="A55" s="150" t="s">
        <v>1157</v>
      </c>
      <c r="B55" s="101">
        <f>'Ace-SCFS'!B56</f>
        <v>0</v>
      </c>
      <c r="C55" s="101">
        <f>'Ace-SCFS'!C56</f>
        <v>0</v>
      </c>
      <c r="D55" s="101">
        <f>'Ace-SCFS'!D56</f>
        <v>0</v>
      </c>
      <c r="E55" s="101">
        <f>'Ace-SCFS'!E56</f>
        <v>0</v>
      </c>
      <c r="F55" s="101">
        <f>'Ace-SCFS'!F56</f>
        <v>0</v>
      </c>
      <c r="G55" s="101">
        <f>'Ace-SCFS'!G56</f>
        <v>-0.51</v>
      </c>
      <c r="H55" s="101">
        <f>'Ace-SCFS'!H56</f>
        <v>-24.49</v>
      </c>
      <c r="I55" s="101">
        <f>'Ace-SCFS'!I56</f>
        <v>-290.7</v>
      </c>
      <c r="J55" s="101">
        <f>'Ace-SCFS'!J56</f>
        <v>1178.44</v>
      </c>
      <c r="K55" s="101">
        <f>'Ace-SCFS'!K56</f>
        <v>-1157.3599999999999</v>
      </c>
      <c r="L55" s="101">
        <f>'Ace-SCFS'!L56</f>
        <v>77.47</v>
      </c>
      <c r="M55" s="101">
        <f>'Ace-SCFS'!M56</f>
        <v>931.08</v>
      </c>
      <c r="N55" s="101">
        <f>'Ace-SCFS'!N56</f>
        <v>414.37</v>
      </c>
      <c r="O55" s="101">
        <f>'Ace-SCFS'!O56</f>
        <v>143.04</v>
      </c>
      <c r="P55" s="101">
        <f>'Ace-SCFS'!P56</f>
        <v>208.65</v>
      </c>
      <c r="Q55" s="101">
        <f>'Ace-SCFS'!Q56</f>
        <v>0</v>
      </c>
      <c r="R55" s="102">
        <f>'Ace-SCFS'!R56</f>
        <v>0</v>
      </c>
    </row>
    <row r="56" spans="1:18" ht="20" outlineLevel="1" thickBot="1" x14ac:dyDescent="0.3">
      <c r="A56" s="129" t="s">
        <v>468</v>
      </c>
      <c r="B56" s="161">
        <f>SUM(B42:B55)</f>
        <v>-41.81</v>
      </c>
      <c r="C56" s="161">
        <f>SUM(C42:C55)</f>
        <v>-64.33</v>
      </c>
      <c r="D56" s="161">
        <f t="shared" ref="D56:R56" si="4">SUM(D42:D55)</f>
        <v>-531.69999999999982</v>
      </c>
      <c r="E56" s="161">
        <f t="shared" si="4"/>
        <v>-863.43999999999994</v>
      </c>
      <c r="F56" s="161">
        <f t="shared" si="4"/>
        <v>160.75999999999993</v>
      </c>
      <c r="G56" s="161">
        <f t="shared" si="4"/>
        <v>-112.57999999999963</v>
      </c>
      <c r="H56" s="161">
        <f t="shared" si="4"/>
        <v>-743.49000000000024</v>
      </c>
      <c r="I56" s="161">
        <f t="shared" si="4"/>
        <v>-951.06999999999994</v>
      </c>
      <c r="J56" s="161">
        <f t="shared" si="4"/>
        <v>-158.76000000000113</v>
      </c>
      <c r="K56" s="161">
        <f t="shared" si="4"/>
        <v>-1073.1500000000001</v>
      </c>
      <c r="L56" s="161">
        <f t="shared" si="4"/>
        <v>-773.68999999999835</v>
      </c>
      <c r="M56" s="161">
        <f t="shared" si="4"/>
        <v>460.53999999999928</v>
      </c>
      <c r="N56" s="161">
        <f t="shared" si="4"/>
        <v>519.14000000000306</v>
      </c>
      <c r="O56" s="161">
        <f t="shared" si="4"/>
        <v>2152.8100000000009</v>
      </c>
      <c r="P56" s="161">
        <f t="shared" si="4"/>
        <v>3639.2</v>
      </c>
      <c r="Q56" s="161">
        <f t="shared" si="4"/>
        <v>2381.3800000000019</v>
      </c>
      <c r="R56" s="165">
        <f t="shared" si="4"/>
        <v>1404.4500000000005</v>
      </c>
    </row>
    <row r="57" spans="1:18" ht="20" outlineLevel="1" thickTop="1" x14ac:dyDescent="0.25">
      <c r="A57" s="98"/>
      <c r="B57" s="134"/>
      <c r="C57" s="99"/>
      <c r="D57" s="99"/>
      <c r="E57" s="99"/>
      <c r="F57" s="99"/>
      <c r="G57" s="99"/>
      <c r="H57" s="99"/>
      <c r="I57" s="99"/>
      <c r="J57" s="99"/>
      <c r="K57" s="99"/>
      <c r="L57" s="99"/>
      <c r="M57" s="99"/>
      <c r="N57" s="99"/>
      <c r="O57" s="99"/>
      <c r="P57" s="99"/>
      <c r="Q57" s="99"/>
      <c r="R57" s="100"/>
    </row>
    <row r="58" spans="1:18" outlineLevel="1" x14ac:dyDescent="0.25">
      <c r="A58" s="98" t="s">
        <v>1158</v>
      </c>
      <c r="B58" s="101">
        <f>'Ace-SCFS'!B58</f>
        <v>0</v>
      </c>
      <c r="C58" s="101">
        <f>'Ace-SCFS'!C58</f>
        <v>0</v>
      </c>
      <c r="D58" s="101">
        <f>'Ace-SCFS'!D58</f>
        <v>188.88</v>
      </c>
      <c r="E58" s="101">
        <f>'Ace-SCFS'!E58</f>
        <v>-13.280000000000001</v>
      </c>
      <c r="F58" s="101">
        <f>'Ace-SCFS'!F58</f>
        <v>-0.24</v>
      </c>
      <c r="G58" s="101">
        <f>'Ace-SCFS'!G58</f>
        <v>-90.79</v>
      </c>
      <c r="H58" s="101">
        <f>'Ace-SCFS'!H58</f>
        <v>0</v>
      </c>
      <c r="I58" s="101">
        <f>'Ace-SCFS'!I58</f>
        <v>-78.92</v>
      </c>
      <c r="J58" s="101">
        <f>'Ace-SCFS'!J58</f>
        <v>0</v>
      </c>
      <c r="K58" s="101">
        <f>'Ace-SCFS'!K58</f>
        <v>0</v>
      </c>
      <c r="L58" s="101">
        <f>'Ace-SCFS'!L58</f>
        <v>0</v>
      </c>
      <c r="M58" s="101">
        <f>'Ace-SCFS'!M58</f>
        <v>4.6399999999999997</v>
      </c>
      <c r="N58" s="101">
        <f>'Ace-SCFS'!N58</f>
        <v>2400.1999999999998</v>
      </c>
      <c r="O58" s="101">
        <f>'Ace-SCFS'!O58</f>
        <v>-1714.57</v>
      </c>
      <c r="P58" s="101">
        <f>'Ace-SCFS'!P58</f>
        <v>-1757.45</v>
      </c>
      <c r="Q58" s="101">
        <f>'Ace-SCFS'!Q58</f>
        <v>313.89999999999998</v>
      </c>
      <c r="R58" s="102">
        <f>'Ace-SCFS'!R58</f>
        <v>809.16</v>
      </c>
    </row>
    <row r="59" spans="1:18" outlineLevel="1" x14ac:dyDescent="0.25">
      <c r="A59" s="98" t="s">
        <v>1159</v>
      </c>
      <c r="B59" s="101">
        <f>'Ace-SCFS'!B59</f>
        <v>0</v>
      </c>
      <c r="C59" s="101">
        <f>'Ace-SCFS'!C59</f>
        <v>0</v>
      </c>
      <c r="D59" s="101">
        <f>'Ace-SCFS'!D59</f>
        <v>0</v>
      </c>
      <c r="E59" s="101">
        <f>'Ace-SCFS'!E59</f>
        <v>0</v>
      </c>
      <c r="F59" s="101">
        <f>'Ace-SCFS'!F59</f>
        <v>0</v>
      </c>
      <c r="G59" s="101">
        <f>'Ace-SCFS'!G59</f>
        <v>0</v>
      </c>
      <c r="H59" s="101">
        <f>'Ace-SCFS'!H59</f>
        <v>0</v>
      </c>
      <c r="I59" s="101">
        <f>'Ace-SCFS'!I59</f>
        <v>0</v>
      </c>
      <c r="J59" s="101">
        <f>'Ace-SCFS'!J59</f>
        <v>0</v>
      </c>
      <c r="K59" s="101">
        <f>'Ace-SCFS'!K59</f>
        <v>0</v>
      </c>
      <c r="L59" s="101">
        <f>'Ace-SCFS'!L59</f>
        <v>0</v>
      </c>
      <c r="M59" s="101">
        <f>'Ace-SCFS'!M59</f>
        <v>0</v>
      </c>
      <c r="N59" s="101">
        <f>'Ace-SCFS'!N59</f>
        <v>0</v>
      </c>
      <c r="O59" s="101">
        <f>'Ace-SCFS'!O59</f>
        <v>0</v>
      </c>
      <c r="P59" s="101">
        <f>'Ace-SCFS'!P59</f>
        <v>0</v>
      </c>
      <c r="Q59" s="101">
        <f>'Ace-SCFS'!Q59</f>
        <v>0</v>
      </c>
      <c r="R59" s="102">
        <f>'Ace-SCFS'!R59</f>
        <v>0</v>
      </c>
    </row>
    <row r="60" spans="1:18" outlineLevel="1" x14ac:dyDescent="0.25">
      <c r="A60" s="98" t="s">
        <v>1160</v>
      </c>
      <c r="B60" s="101">
        <f>'Ace-SCFS'!B60</f>
        <v>0</v>
      </c>
      <c r="C60" s="101">
        <f>'Ace-SCFS'!C60</f>
        <v>0</v>
      </c>
      <c r="D60" s="101">
        <f>'Ace-SCFS'!D60</f>
        <v>0</v>
      </c>
      <c r="E60" s="101">
        <f>'Ace-SCFS'!E60</f>
        <v>0</v>
      </c>
      <c r="F60" s="101">
        <f>'Ace-SCFS'!F60</f>
        <v>0</v>
      </c>
      <c r="G60" s="101">
        <f>'Ace-SCFS'!G60</f>
        <v>0</v>
      </c>
      <c r="H60" s="101">
        <f>'Ace-SCFS'!H60</f>
        <v>0</v>
      </c>
      <c r="I60" s="101">
        <f>'Ace-SCFS'!I60</f>
        <v>0</v>
      </c>
      <c r="J60" s="101">
        <f>'Ace-SCFS'!J60</f>
        <v>0</v>
      </c>
      <c r="K60" s="101">
        <f>'Ace-SCFS'!K60</f>
        <v>0</v>
      </c>
      <c r="L60" s="101">
        <f>'Ace-SCFS'!L60</f>
        <v>0</v>
      </c>
      <c r="M60" s="101">
        <f>'Ace-SCFS'!M60</f>
        <v>0</v>
      </c>
      <c r="N60" s="101">
        <f>'Ace-SCFS'!N60</f>
        <v>0</v>
      </c>
      <c r="O60" s="101">
        <f>'Ace-SCFS'!O60</f>
        <v>0</v>
      </c>
      <c r="P60" s="101">
        <f>'Ace-SCFS'!P60</f>
        <v>0</v>
      </c>
      <c r="Q60" s="101">
        <f>'Ace-SCFS'!Q60</f>
        <v>0</v>
      </c>
      <c r="R60" s="102">
        <f>'Ace-SCFS'!R60</f>
        <v>0</v>
      </c>
    </row>
    <row r="61" spans="1:18" outlineLevel="1" x14ac:dyDescent="0.25">
      <c r="A61" s="98" t="s">
        <v>1161</v>
      </c>
      <c r="B61" s="101">
        <f>'Ace-SCFS'!B61</f>
        <v>0</v>
      </c>
      <c r="C61" s="101">
        <f>'Ace-SCFS'!C61</f>
        <v>0</v>
      </c>
      <c r="D61" s="101">
        <f>'Ace-SCFS'!D61</f>
        <v>0</v>
      </c>
      <c r="E61" s="101">
        <f>'Ace-SCFS'!E61</f>
        <v>1601.58</v>
      </c>
      <c r="F61" s="101">
        <f>'Ace-SCFS'!F61</f>
        <v>0</v>
      </c>
      <c r="G61" s="101">
        <f>'Ace-SCFS'!G61</f>
        <v>0</v>
      </c>
      <c r="H61" s="101">
        <f>'Ace-SCFS'!H61</f>
        <v>0</v>
      </c>
      <c r="I61" s="101">
        <f>'Ace-SCFS'!I61</f>
        <v>0</v>
      </c>
      <c r="J61" s="101">
        <f>'Ace-SCFS'!J61</f>
        <v>0</v>
      </c>
      <c r="K61" s="101">
        <f>'Ace-SCFS'!K61</f>
        <v>0</v>
      </c>
      <c r="L61" s="101">
        <f>'Ace-SCFS'!L61</f>
        <v>0</v>
      </c>
      <c r="M61" s="101">
        <f>'Ace-SCFS'!M61</f>
        <v>0</v>
      </c>
      <c r="N61" s="101">
        <f>'Ace-SCFS'!N61</f>
        <v>0</v>
      </c>
      <c r="O61" s="101">
        <f>'Ace-SCFS'!O61</f>
        <v>0</v>
      </c>
      <c r="P61" s="101">
        <f>'Ace-SCFS'!P61</f>
        <v>0</v>
      </c>
      <c r="Q61" s="101">
        <f>'Ace-SCFS'!Q61</f>
        <v>0</v>
      </c>
      <c r="R61" s="102">
        <f>'Ace-SCFS'!R61</f>
        <v>0</v>
      </c>
    </row>
    <row r="62" spans="1:18" outlineLevel="1" x14ac:dyDescent="0.25">
      <c r="A62" s="98" t="s">
        <v>1162</v>
      </c>
      <c r="B62" s="101">
        <f>'Ace-SCFS'!B62</f>
        <v>0</v>
      </c>
      <c r="C62" s="101">
        <f>'Ace-SCFS'!C62</f>
        <v>0</v>
      </c>
      <c r="D62" s="101">
        <f>'Ace-SCFS'!D62</f>
        <v>0</v>
      </c>
      <c r="E62" s="101">
        <f>'Ace-SCFS'!E62</f>
        <v>-12.56</v>
      </c>
      <c r="F62" s="101">
        <f>'Ace-SCFS'!F62</f>
        <v>-13.67</v>
      </c>
      <c r="G62" s="101">
        <f>'Ace-SCFS'!G62</f>
        <v>0</v>
      </c>
      <c r="H62" s="101">
        <f>'Ace-SCFS'!H62</f>
        <v>0</v>
      </c>
      <c r="I62" s="101">
        <f>'Ace-SCFS'!I62</f>
        <v>0</v>
      </c>
      <c r="J62" s="101">
        <f>'Ace-SCFS'!J62</f>
        <v>0</v>
      </c>
      <c r="K62" s="101">
        <f>'Ace-SCFS'!K62</f>
        <v>0</v>
      </c>
      <c r="L62" s="101">
        <f>'Ace-SCFS'!L62</f>
        <v>0</v>
      </c>
      <c r="M62" s="101">
        <f>'Ace-SCFS'!M62</f>
        <v>0</v>
      </c>
      <c r="N62" s="101">
        <f>'Ace-SCFS'!N62</f>
        <v>0</v>
      </c>
      <c r="O62" s="101">
        <f>'Ace-SCFS'!O62</f>
        <v>0</v>
      </c>
      <c r="P62" s="101">
        <f>'Ace-SCFS'!P62</f>
        <v>0</v>
      </c>
      <c r="Q62" s="101">
        <f>'Ace-SCFS'!Q62</f>
        <v>0</v>
      </c>
      <c r="R62" s="102">
        <f>'Ace-SCFS'!R62</f>
        <v>0</v>
      </c>
    </row>
    <row r="63" spans="1:18" outlineLevel="1" x14ac:dyDescent="0.25">
      <c r="A63" s="98" t="s">
        <v>1163</v>
      </c>
      <c r="B63" s="101">
        <f>'Ace-SCFS'!B63</f>
        <v>-40.08</v>
      </c>
      <c r="C63" s="101">
        <f>'Ace-SCFS'!C63</f>
        <v>-0.17</v>
      </c>
      <c r="D63" s="101">
        <f>'Ace-SCFS'!D63</f>
        <v>69.040000000000006</v>
      </c>
      <c r="E63" s="101">
        <f>'Ace-SCFS'!E63</f>
        <v>-34.409999999999997</v>
      </c>
      <c r="F63" s="101">
        <f>'Ace-SCFS'!F63</f>
        <v>-26.17</v>
      </c>
      <c r="G63" s="101">
        <f>'Ace-SCFS'!G63</f>
        <v>2</v>
      </c>
      <c r="H63" s="101">
        <f>'Ace-SCFS'!H63</f>
        <v>2.4900000000000002</v>
      </c>
      <c r="I63" s="101">
        <f>'Ace-SCFS'!I63</f>
        <v>0</v>
      </c>
      <c r="J63" s="101">
        <f>'Ace-SCFS'!J63</f>
        <v>0</v>
      </c>
      <c r="K63" s="101">
        <f>'Ace-SCFS'!K63</f>
        <v>0</v>
      </c>
      <c r="L63" s="101">
        <f>'Ace-SCFS'!L63</f>
        <v>0</v>
      </c>
      <c r="M63" s="101">
        <f>'Ace-SCFS'!M63</f>
        <v>0</v>
      </c>
      <c r="N63" s="101">
        <f>'Ace-SCFS'!N63</f>
        <v>0</v>
      </c>
      <c r="O63" s="101">
        <f>'Ace-SCFS'!O63</f>
        <v>0</v>
      </c>
      <c r="P63" s="101">
        <f>'Ace-SCFS'!P63</f>
        <v>0</v>
      </c>
      <c r="Q63" s="101">
        <f>'Ace-SCFS'!Q63</f>
        <v>0</v>
      </c>
      <c r="R63" s="102">
        <f>'Ace-SCFS'!R63</f>
        <v>0</v>
      </c>
    </row>
    <row r="64" spans="1:18" outlineLevel="1" x14ac:dyDescent="0.25">
      <c r="A64" s="98" t="s">
        <v>1164</v>
      </c>
      <c r="B64" s="101">
        <f>'Ace-SCFS'!B64</f>
        <v>0</v>
      </c>
      <c r="C64" s="101">
        <f>'Ace-SCFS'!C64</f>
        <v>0</v>
      </c>
      <c r="D64" s="101">
        <f>'Ace-SCFS'!D64</f>
        <v>0</v>
      </c>
      <c r="E64" s="101">
        <f>'Ace-SCFS'!E64</f>
        <v>0</v>
      </c>
      <c r="F64" s="101">
        <f>'Ace-SCFS'!F64</f>
        <v>0</v>
      </c>
      <c r="G64" s="101">
        <f>'Ace-SCFS'!G64</f>
        <v>0</v>
      </c>
      <c r="H64" s="101">
        <f>'Ace-SCFS'!H64</f>
        <v>0</v>
      </c>
      <c r="I64" s="101">
        <f>'Ace-SCFS'!I64</f>
        <v>0</v>
      </c>
      <c r="J64" s="101">
        <f>'Ace-SCFS'!J64</f>
        <v>0</v>
      </c>
      <c r="K64" s="101">
        <f>'Ace-SCFS'!K64</f>
        <v>0</v>
      </c>
      <c r="L64" s="101">
        <f>'Ace-SCFS'!L64</f>
        <v>0</v>
      </c>
      <c r="M64" s="101">
        <f>'Ace-SCFS'!M64</f>
        <v>0</v>
      </c>
      <c r="N64" s="101">
        <f>'Ace-SCFS'!N64</f>
        <v>0</v>
      </c>
      <c r="O64" s="101">
        <f>'Ace-SCFS'!O64</f>
        <v>0</v>
      </c>
      <c r="P64" s="101">
        <f>'Ace-SCFS'!P64</f>
        <v>0</v>
      </c>
      <c r="Q64" s="101">
        <f>'Ace-SCFS'!Q64</f>
        <v>0</v>
      </c>
      <c r="R64" s="102">
        <f>'Ace-SCFS'!R64</f>
        <v>0</v>
      </c>
    </row>
    <row r="65" spans="1:18" outlineLevel="1" x14ac:dyDescent="0.25">
      <c r="A65" s="98" t="s">
        <v>1165</v>
      </c>
      <c r="B65" s="101">
        <f>'Ace-SCFS'!B65</f>
        <v>0</v>
      </c>
      <c r="C65" s="101">
        <f>'Ace-SCFS'!C65</f>
        <v>0</v>
      </c>
      <c r="D65" s="101">
        <f>'Ace-SCFS'!D65</f>
        <v>0</v>
      </c>
      <c r="E65" s="101">
        <f>'Ace-SCFS'!E65</f>
        <v>0</v>
      </c>
      <c r="F65" s="101">
        <f>'Ace-SCFS'!F65</f>
        <v>0</v>
      </c>
      <c r="G65" s="101">
        <f>'Ace-SCFS'!G65</f>
        <v>0</v>
      </c>
      <c r="H65" s="101">
        <f>'Ace-SCFS'!H65</f>
        <v>0</v>
      </c>
      <c r="I65" s="101">
        <f>'Ace-SCFS'!I65</f>
        <v>0</v>
      </c>
      <c r="J65" s="101">
        <f>'Ace-SCFS'!J65</f>
        <v>0</v>
      </c>
      <c r="K65" s="101">
        <f>'Ace-SCFS'!K65</f>
        <v>0</v>
      </c>
      <c r="L65" s="101">
        <f>'Ace-SCFS'!L65</f>
        <v>0</v>
      </c>
      <c r="M65" s="101">
        <f>'Ace-SCFS'!M65</f>
        <v>0</v>
      </c>
      <c r="N65" s="101">
        <f>'Ace-SCFS'!N65</f>
        <v>0</v>
      </c>
      <c r="O65" s="101">
        <f>'Ace-SCFS'!O65</f>
        <v>0</v>
      </c>
      <c r="P65" s="101">
        <f>'Ace-SCFS'!P65</f>
        <v>0</v>
      </c>
      <c r="Q65" s="101">
        <f>'Ace-SCFS'!Q65</f>
        <v>0</v>
      </c>
      <c r="R65" s="102">
        <f>'Ace-SCFS'!R65</f>
        <v>0</v>
      </c>
    </row>
    <row r="66" spans="1:18" outlineLevel="1" x14ac:dyDescent="0.25">
      <c r="A66" s="98" t="s">
        <v>1166</v>
      </c>
      <c r="B66" s="101">
        <f>'Ace-SCFS'!B66</f>
        <v>-32.72</v>
      </c>
      <c r="C66" s="101">
        <f>'Ace-SCFS'!C66</f>
        <v>-3.01</v>
      </c>
      <c r="D66" s="101">
        <f>'Ace-SCFS'!D66</f>
        <v>-0.25</v>
      </c>
      <c r="E66" s="101">
        <f>'Ace-SCFS'!E66</f>
        <v>-14.05</v>
      </c>
      <c r="F66" s="101">
        <f>'Ace-SCFS'!F66</f>
        <v>-0.01</v>
      </c>
      <c r="G66" s="101">
        <f>'Ace-SCFS'!G66</f>
        <v>-0.02</v>
      </c>
      <c r="H66" s="101">
        <f>'Ace-SCFS'!H66</f>
        <v>-1.37</v>
      </c>
      <c r="I66" s="101">
        <f>'Ace-SCFS'!I66</f>
        <v>0</v>
      </c>
      <c r="J66" s="101">
        <f>'Ace-SCFS'!J66</f>
        <v>0</v>
      </c>
      <c r="K66" s="101">
        <f>'Ace-SCFS'!K66</f>
        <v>0</v>
      </c>
      <c r="L66" s="101">
        <f>'Ace-SCFS'!L66</f>
        <v>0</v>
      </c>
      <c r="M66" s="101">
        <f>'Ace-SCFS'!M66</f>
        <v>0</v>
      </c>
      <c r="N66" s="101">
        <f>'Ace-SCFS'!N66</f>
        <v>0</v>
      </c>
      <c r="O66" s="101">
        <f>'Ace-SCFS'!O66</f>
        <v>0</v>
      </c>
      <c r="P66" s="101">
        <f>'Ace-SCFS'!P66</f>
        <v>0</v>
      </c>
      <c r="Q66" s="101">
        <f>'Ace-SCFS'!Q66</f>
        <v>0</v>
      </c>
      <c r="R66" s="102">
        <f>'Ace-SCFS'!R66</f>
        <v>0</v>
      </c>
    </row>
    <row r="67" spans="1:18" outlineLevel="1" x14ac:dyDescent="0.25">
      <c r="A67" s="98" t="s">
        <v>1167</v>
      </c>
      <c r="B67" s="101">
        <f>'Ace-SCFS'!B67</f>
        <v>0</v>
      </c>
      <c r="C67" s="101">
        <f>'Ace-SCFS'!C67</f>
        <v>0</v>
      </c>
      <c r="D67" s="101">
        <f>'Ace-SCFS'!D67</f>
        <v>0</v>
      </c>
      <c r="E67" s="101">
        <f>'Ace-SCFS'!E67</f>
        <v>0</v>
      </c>
      <c r="F67" s="101">
        <f>'Ace-SCFS'!F67</f>
        <v>0</v>
      </c>
      <c r="G67" s="101">
        <f>'Ace-SCFS'!G67</f>
        <v>0</v>
      </c>
      <c r="H67" s="101">
        <f>'Ace-SCFS'!H67</f>
        <v>0</v>
      </c>
      <c r="I67" s="101">
        <f>'Ace-SCFS'!I67</f>
        <v>0</v>
      </c>
      <c r="J67" s="101">
        <f>'Ace-SCFS'!J67</f>
        <v>0</v>
      </c>
      <c r="K67" s="101">
        <f>'Ace-SCFS'!K67</f>
        <v>0</v>
      </c>
      <c r="L67" s="101">
        <f>'Ace-SCFS'!L67</f>
        <v>0</v>
      </c>
      <c r="M67" s="101">
        <f>'Ace-SCFS'!M67</f>
        <v>0</v>
      </c>
      <c r="N67" s="101">
        <f>'Ace-SCFS'!N67</f>
        <v>0</v>
      </c>
      <c r="O67" s="101">
        <f>'Ace-SCFS'!O67</f>
        <v>0</v>
      </c>
      <c r="P67" s="101">
        <f>'Ace-SCFS'!P67</f>
        <v>0</v>
      </c>
      <c r="Q67" s="101">
        <f>'Ace-SCFS'!Q67</f>
        <v>0</v>
      </c>
      <c r="R67" s="102">
        <f>'Ace-SCFS'!R67</f>
        <v>0</v>
      </c>
    </row>
    <row r="68" spans="1:18" outlineLevel="1" x14ac:dyDescent="0.25">
      <c r="A68" s="98" t="s">
        <v>1168</v>
      </c>
      <c r="B68" s="101">
        <f>'Ace-SCFS'!B68</f>
        <v>0</v>
      </c>
      <c r="C68" s="101">
        <f>'Ace-SCFS'!C68</f>
        <v>0</v>
      </c>
      <c r="D68" s="101">
        <f>'Ace-SCFS'!D68</f>
        <v>0</v>
      </c>
      <c r="E68" s="101">
        <f>'Ace-SCFS'!E68</f>
        <v>0</v>
      </c>
      <c r="F68" s="101">
        <f>'Ace-SCFS'!F68</f>
        <v>0</v>
      </c>
      <c r="G68" s="101">
        <f>'Ace-SCFS'!G68</f>
        <v>0</v>
      </c>
      <c r="H68" s="101">
        <f>'Ace-SCFS'!H68</f>
        <v>0</v>
      </c>
      <c r="I68" s="101">
        <f>'Ace-SCFS'!I68</f>
        <v>0</v>
      </c>
      <c r="J68" s="101">
        <f>'Ace-SCFS'!J68</f>
        <v>0</v>
      </c>
      <c r="K68" s="101">
        <f>'Ace-SCFS'!K68</f>
        <v>0</v>
      </c>
      <c r="L68" s="101">
        <f>'Ace-SCFS'!L68</f>
        <v>0</v>
      </c>
      <c r="M68" s="101">
        <f>'Ace-SCFS'!M68</f>
        <v>0</v>
      </c>
      <c r="N68" s="101">
        <f>'Ace-SCFS'!N68</f>
        <v>0</v>
      </c>
      <c r="O68" s="101">
        <f>'Ace-SCFS'!O68</f>
        <v>74.87</v>
      </c>
      <c r="P68" s="101">
        <f>'Ace-SCFS'!P68</f>
        <v>9.1300000000000008</v>
      </c>
      <c r="Q68" s="101">
        <f>'Ace-SCFS'!Q68</f>
        <v>2.48</v>
      </c>
      <c r="R68" s="102">
        <f>'Ace-SCFS'!R68</f>
        <v>0.91</v>
      </c>
    </row>
    <row r="69" spans="1:18" outlineLevel="1" x14ac:dyDescent="0.25">
      <c r="A69" s="98" t="s">
        <v>1169</v>
      </c>
      <c r="B69" s="101">
        <f>'Ace-SCFS'!B69</f>
        <v>0</v>
      </c>
      <c r="C69" s="101">
        <f>'Ace-SCFS'!C69</f>
        <v>-14.89</v>
      </c>
      <c r="D69" s="101">
        <f>'Ace-SCFS'!D69</f>
        <v>-8.0299999999999994</v>
      </c>
      <c r="E69" s="101">
        <f>'Ace-SCFS'!E69</f>
        <v>0</v>
      </c>
      <c r="F69" s="101">
        <f>'Ace-SCFS'!F69</f>
        <v>0</v>
      </c>
      <c r="G69" s="101">
        <f>'Ace-SCFS'!G69</f>
        <v>0</v>
      </c>
      <c r="H69" s="101">
        <f>'Ace-SCFS'!H69</f>
        <v>0</v>
      </c>
      <c r="I69" s="101">
        <f>'Ace-SCFS'!I69</f>
        <v>0</v>
      </c>
      <c r="J69" s="101">
        <f>'Ace-SCFS'!J69</f>
        <v>0</v>
      </c>
      <c r="K69" s="101">
        <f>'Ace-SCFS'!K69</f>
        <v>0</v>
      </c>
      <c r="L69" s="101">
        <f>'Ace-SCFS'!L69</f>
        <v>0</v>
      </c>
      <c r="M69" s="101">
        <f>'Ace-SCFS'!M69</f>
        <v>0</v>
      </c>
      <c r="N69" s="101">
        <f>'Ace-SCFS'!N69</f>
        <v>0</v>
      </c>
      <c r="O69" s="101">
        <f>'Ace-SCFS'!O69</f>
        <v>0</v>
      </c>
      <c r="P69" s="101">
        <f>'Ace-SCFS'!P69</f>
        <v>0</v>
      </c>
      <c r="Q69" s="101">
        <f>'Ace-SCFS'!Q69</f>
        <v>-678.42</v>
      </c>
      <c r="R69" s="102">
        <f>'Ace-SCFS'!R69</f>
        <v>0</v>
      </c>
    </row>
    <row r="70" spans="1:18" outlineLevel="1" x14ac:dyDescent="0.25">
      <c r="A70" s="98" t="s">
        <v>1170</v>
      </c>
      <c r="B70" s="101">
        <f>'Ace-SCFS'!B70</f>
        <v>-24.62</v>
      </c>
      <c r="C70" s="101">
        <f>'Ace-SCFS'!C70</f>
        <v>-23.29</v>
      </c>
      <c r="D70" s="101">
        <f>'Ace-SCFS'!D70</f>
        <v>-41.84</v>
      </c>
      <c r="E70" s="101">
        <f>'Ace-SCFS'!E70</f>
        <v>-55.24</v>
      </c>
      <c r="F70" s="101">
        <f>'Ace-SCFS'!F70</f>
        <v>-69.53</v>
      </c>
      <c r="G70" s="101">
        <f>'Ace-SCFS'!G70</f>
        <v>-230.26</v>
      </c>
      <c r="H70" s="101">
        <f>'Ace-SCFS'!H70</f>
        <v>-1.56</v>
      </c>
      <c r="I70" s="101">
        <f>'Ace-SCFS'!I70</f>
        <v>-206.96</v>
      </c>
      <c r="J70" s="101">
        <f>'Ace-SCFS'!J70</f>
        <v>-284.39</v>
      </c>
      <c r="K70" s="101">
        <f>'Ace-SCFS'!K70</f>
        <v>-284.73</v>
      </c>
      <c r="L70" s="101">
        <f>'Ace-SCFS'!L70</f>
        <v>-352.37</v>
      </c>
      <c r="M70" s="101">
        <f>'Ace-SCFS'!M70</f>
        <v>-440.12</v>
      </c>
      <c r="N70" s="101">
        <f>'Ace-SCFS'!N70</f>
        <v>-517.54</v>
      </c>
      <c r="O70" s="101">
        <f>'Ace-SCFS'!O70</f>
        <v>-310.48</v>
      </c>
      <c r="P70" s="101">
        <f>'Ace-SCFS'!P70</f>
        <v>-721.68</v>
      </c>
      <c r="Q70" s="101">
        <f>'Ace-SCFS'!Q70</f>
        <v>-239.92</v>
      </c>
      <c r="R70" s="102">
        <f>'Ace-SCFS'!R70</f>
        <v>-798.14</v>
      </c>
    </row>
    <row r="71" spans="1:18" outlineLevel="1" x14ac:dyDescent="0.25">
      <c r="A71" s="98" t="s">
        <v>1171</v>
      </c>
      <c r="B71" s="101">
        <f>'Ace-SCFS'!B71</f>
        <v>0</v>
      </c>
      <c r="C71" s="101">
        <f>'Ace-SCFS'!C71</f>
        <v>0</v>
      </c>
      <c r="D71" s="101">
        <f>'Ace-SCFS'!D71</f>
        <v>0</v>
      </c>
      <c r="E71" s="101">
        <f>'Ace-SCFS'!E71</f>
        <v>0</v>
      </c>
      <c r="F71" s="101">
        <f>'Ace-SCFS'!F71</f>
        <v>0</v>
      </c>
      <c r="G71" s="101">
        <f>'Ace-SCFS'!G71</f>
        <v>0</v>
      </c>
      <c r="H71" s="101">
        <f>'Ace-SCFS'!H71</f>
        <v>0</v>
      </c>
      <c r="I71" s="101">
        <f>'Ace-SCFS'!I71</f>
        <v>0</v>
      </c>
      <c r="J71" s="101">
        <f>'Ace-SCFS'!J71</f>
        <v>0</v>
      </c>
      <c r="K71" s="101">
        <f>'Ace-SCFS'!K71</f>
        <v>0</v>
      </c>
      <c r="L71" s="101">
        <f>'Ace-SCFS'!L71</f>
        <v>0</v>
      </c>
      <c r="M71" s="101">
        <f>'Ace-SCFS'!M71</f>
        <v>0</v>
      </c>
      <c r="N71" s="101">
        <f>'Ace-SCFS'!N71</f>
        <v>0</v>
      </c>
      <c r="O71" s="101">
        <f>'Ace-SCFS'!O71</f>
        <v>0</v>
      </c>
      <c r="P71" s="101">
        <f>'Ace-SCFS'!P71</f>
        <v>0</v>
      </c>
      <c r="Q71" s="101">
        <f>'Ace-SCFS'!Q71</f>
        <v>0</v>
      </c>
      <c r="R71" s="102">
        <f>'Ace-SCFS'!R71</f>
        <v>0</v>
      </c>
    </row>
    <row r="72" spans="1:18" outlineLevel="1" x14ac:dyDescent="0.25">
      <c r="A72" s="98" t="s">
        <v>1172</v>
      </c>
      <c r="B72" s="101">
        <f>'Ace-SCFS'!B72</f>
        <v>-3.61</v>
      </c>
      <c r="C72" s="101">
        <f>'Ace-SCFS'!C72</f>
        <v>-0.95</v>
      </c>
      <c r="D72" s="101">
        <f>'Ace-SCFS'!D72</f>
        <v>-3.61</v>
      </c>
      <c r="E72" s="101">
        <f>'Ace-SCFS'!E72</f>
        <v>-6.92</v>
      </c>
      <c r="F72" s="101">
        <f>'Ace-SCFS'!F72</f>
        <v>-11.23</v>
      </c>
      <c r="G72" s="101">
        <f>'Ace-SCFS'!G72</f>
        <v>-8.8000000000000007</v>
      </c>
      <c r="H72" s="101">
        <f>'Ace-SCFS'!H72</f>
        <v>-5.38</v>
      </c>
      <c r="I72" s="101">
        <f>'Ace-SCFS'!I72</f>
        <v>-4.53</v>
      </c>
      <c r="J72" s="101">
        <f>'Ace-SCFS'!J72</f>
        <v>-0.44</v>
      </c>
      <c r="K72" s="101">
        <f>'Ace-SCFS'!K72</f>
        <v>-0.59</v>
      </c>
      <c r="L72" s="101">
        <f>'Ace-SCFS'!L72</f>
        <v>-0.43</v>
      </c>
      <c r="M72" s="101">
        <f>'Ace-SCFS'!M72</f>
        <v>-0.3</v>
      </c>
      <c r="N72" s="101">
        <f>'Ace-SCFS'!N72</f>
        <v>-18.239999999999998</v>
      </c>
      <c r="O72" s="101">
        <f>'Ace-SCFS'!O72</f>
        <v>-331.98</v>
      </c>
      <c r="P72" s="101">
        <f>'Ace-SCFS'!P72</f>
        <v>-364.49</v>
      </c>
      <c r="Q72" s="101">
        <f>'Ace-SCFS'!Q72</f>
        <v>-143.56</v>
      </c>
      <c r="R72" s="102">
        <f>'Ace-SCFS'!R72</f>
        <v>-283.69</v>
      </c>
    </row>
    <row r="73" spans="1:18" outlineLevel="1" x14ac:dyDescent="0.25">
      <c r="A73" s="98" t="s">
        <v>1173</v>
      </c>
      <c r="B73" s="101">
        <f>'Ace-SCFS'!B73</f>
        <v>0</v>
      </c>
      <c r="C73" s="101">
        <f>'Ace-SCFS'!C73</f>
        <v>0</v>
      </c>
      <c r="D73" s="101">
        <f>'Ace-SCFS'!D73</f>
        <v>0</v>
      </c>
      <c r="E73" s="101">
        <f>'Ace-SCFS'!E73</f>
        <v>0</v>
      </c>
      <c r="F73" s="101">
        <f>'Ace-SCFS'!F73</f>
        <v>0</v>
      </c>
      <c r="G73" s="101">
        <f>'Ace-SCFS'!G73</f>
        <v>0</v>
      </c>
      <c r="H73" s="101">
        <f>'Ace-SCFS'!H73</f>
        <v>0</v>
      </c>
      <c r="I73" s="101">
        <f>'Ace-SCFS'!I73</f>
        <v>0</v>
      </c>
      <c r="J73" s="101">
        <f>'Ace-SCFS'!J73</f>
        <v>0</v>
      </c>
      <c r="K73" s="101">
        <f>'Ace-SCFS'!K73</f>
        <v>21.04</v>
      </c>
      <c r="L73" s="101">
        <f>'Ace-SCFS'!L73</f>
        <v>-10.23</v>
      </c>
      <c r="M73" s="101">
        <f>'Ace-SCFS'!M73</f>
        <v>-1.81</v>
      </c>
      <c r="N73" s="101">
        <f>'Ace-SCFS'!N73</f>
        <v>-34.32</v>
      </c>
      <c r="O73" s="101">
        <f>'Ace-SCFS'!O73</f>
        <v>-339.13</v>
      </c>
      <c r="P73" s="101">
        <f>'Ace-SCFS'!P73</f>
        <v>-180</v>
      </c>
      <c r="Q73" s="101">
        <f>'Ace-SCFS'!Q73</f>
        <v>0</v>
      </c>
      <c r="R73" s="102">
        <f>'Ace-SCFS'!R73</f>
        <v>0</v>
      </c>
    </row>
    <row r="74" spans="1:18" outlineLevel="1" x14ac:dyDescent="0.25">
      <c r="A74" s="98" t="s">
        <v>1174</v>
      </c>
      <c r="B74" s="101">
        <f>'Ace-SCFS'!B74</f>
        <v>0</v>
      </c>
      <c r="C74" s="101">
        <f>'Ace-SCFS'!C74</f>
        <v>0</v>
      </c>
      <c r="D74" s="101">
        <f>'Ace-SCFS'!D74</f>
        <v>0</v>
      </c>
      <c r="E74" s="101">
        <f>'Ace-SCFS'!E74</f>
        <v>0</v>
      </c>
      <c r="F74" s="101">
        <f>'Ace-SCFS'!F74</f>
        <v>0</v>
      </c>
      <c r="G74" s="101">
        <f>'Ace-SCFS'!G74</f>
        <v>0</v>
      </c>
      <c r="H74" s="101">
        <f>'Ace-SCFS'!H74</f>
        <v>0</v>
      </c>
      <c r="I74" s="101">
        <f>'Ace-SCFS'!I74</f>
        <v>0</v>
      </c>
      <c r="J74" s="101">
        <f>'Ace-SCFS'!J74</f>
        <v>0</v>
      </c>
      <c r="K74" s="101">
        <f>'Ace-SCFS'!K74</f>
        <v>0</v>
      </c>
      <c r="L74" s="101">
        <f>'Ace-SCFS'!L74</f>
        <v>0</v>
      </c>
      <c r="M74" s="101">
        <f>'Ace-SCFS'!M74</f>
        <v>0</v>
      </c>
      <c r="N74" s="101">
        <f>'Ace-SCFS'!N74</f>
        <v>0</v>
      </c>
      <c r="O74" s="101">
        <f>'Ace-SCFS'!O74</f>
        <v>0</v>
      </c>
      <c r="P74" s="101">
        <f>'Ace-SCFS'!P74</f>
        <v>793.43</v>
      </c>
      <c r="Q74" s="101">
        <f>'Ace-SCFS'!Q74</f>
        <v>0</v>
      </c>
      <c r="R74" s="102">
        <f>'Ace-SCFS'!R74</f>
        <v>0</v>
      </c>
    </row>
    <row r="75" spans="1:18" outlineLevel="1" x14ac:dyDescent="0.25">
      <c r="A75" s="98" t="s">
        <v>1175</v>
      </c>
      <c r="B75" s="101">
        <f>'Ace-SCFS'!B75</f>
        <v>0</v>
      </c>
      <c r="C75" s="101">
        <f>'Ace-SCFS'!C75</f>
        <v>0</v>
      </c>
      <c r="D75" s="101">
        <f>'Ace-SCFS'!D75</f>
        <v>0</v>
      </c>
      <c r="E75" s="101">
        <f>'Ace-SCFS'!E75</f>
        <v>0</v>
      </c>
      <c r="F75" s="101">
        <f>'Ace-SCFS'!F75</f>
        <v>0</v>
      </c>
      <c r="G75" s="101">
        <f>'Ace-SCFS'!G75</f>
        <v>0</v>
      </c>
      <c r="H75" s="101">
        <f>'Ace-SCFS'!H75</f>
        <v>0</v>
      </c>
      <c r="I75" s="101">
        <f>'Ace-SCFS'!I75</f>
        <v>0</v>
      </c>
      <c r="J75" s="101">
        <f>'Ace-SCFS'!J75</f>
        <v>5.89</v>
      </c>
      <c r="K75" s="101">
        <f>'Ace-SCFS'!K75</f>
        <v>0</v>
      </c>
      <c r="L75" s="101">
        <f>'Ace-SCFS'!L75</f>
        <v>0</v>
      </c>
      <c r="M75" s="101">
        <f>'Ace-SCFS'!M75</f>
        <v>0</v>
      </c>
      <c r="N75" s="101">
        <f>'Ace-SCFS'!N75</f>
        <v>0</v>
      </c>
      <c r="O75" s="101">
        <f>'Ace-SCFS'!O75</f>
        <v>0</v>
      </c>
      <c r="P75" s="101">
        <f>'Ace-SCFS'!P75</f>
        <v>0</v>
      </c>
      <c r="Q75" s="101">
        <f>'Ace-SCFS'!Q75</f>
        <v>0</v>
      </c>
      <c r="R75" s="102">
        <f>'Ace-SCFS'!R75</f>
        <v>0</v>
      </c>
    </row>
    <row r="76" spans="1:18" outlineLevel="1" x14ac:dyDescent="0.25">
      <c r="A76" s="98" t="s">
        <v>1176</v>
      </c>
      <c r="B76" s="101">
        <f>'Ace-SCFS'!B76</f>
        <v>-2.52</v>
      </c>
      <c r="C76" s="101">
        <f>'Ace-SCFS'!C76</f>
        <v>0</v>
      </c>
      <c r="D76" s="101">
        <f>'Ace-SCFS'!D76</f>
        <v>-5.39</v>
      </c>
      <c r="E76" s="101">
        <f>'Ace-SCFS'!E76</f>
        <v>-7.23</v>
      </c>
      <c r="F76" s="101">
        <f>'Ace-SCFS'!F76</f>
        <v>-9.77</v>
      </c>
      <c r="G76" s="101">
        <f>'Ace-SCFS'!G76</f>
        <v>-32.61</v>
      </c>
      <c r="H76" s="101">
        <f>'Ace-SCFS'!H76</f>
        <v>-0.24</v>
      </c>
      <c r="I76" s="101">
        <f>'Ace-SCFS'!I76</f>
        <v>-35.26</v>
      </c>
      <c r="J76" s="101">
        <f>'Ace-SCFS'!J76</f>
        <v>-48.4</v>
      </c>
      <c r="K76" s="101">
        <f>'Ace-SCFS'!K76</f>
        <v>-47.3</v>
      </c>
      <c r="L76" s="101">
        <f>'Ace-SCFS'!L76</f>
        <v>-57.18</v>
      </c>
      <c r="M76" s="101">
        <f>'Ace-SCFS'!M76</f>
        <v>-71.400000000000006</v>
      </c>
      <c r="N76" s="101">
        <f>'Ace-SCFS'!N76</f>
        <v>-88</v>
      </c>
      <c r="O76" s="101">
        <f>'Ace-SCFS'!O76</f>
        <v>-52.8</v>
      </c>
      <c r="P76" s="101">
        <f>'Ace-SCFS'!P76</f>
        <v>-146.97</v>
      </c>
      <c r="Q76" s="101">
        <f>'Ace-SCFS'!Q76</f>
        <v>-7.47</v>
      </c>
      <c r="R76" s="102">
        <f>'Ace-SCFS'!R76</f>
        <v>-0.34</v>
      </c>
    </row>
    <row r="77" spans="1:18" outlineLevel="1" x14ac:dyDescent="0.25">
      <c r="A77" s="98" t="s">
        <v>1177</v>
      </c>
      <c r="B77" s="101">
        <f>'Ace-SCFS'!B77</f>
        <v>0</v>
      </c>
      <c r="C77" s="101">
        <f>'Ace-SCFS'!C77</f>
        <v>0</v>
      </c>
      <c r="D77" s="101">
        <f>'Ace-SCFS'!D77</f>
        <v>0</v>
      </c>
      <c r="E77" s="101">
        <f>'Ace-SCFS'!E77</f>
        <v>0</v>
      </c>
      <c r="F77" s="101">
        <f>'Ace-SCFS'!F77</f>
        <v>0</v>
      </c>
      <c r="G77" s="101">
        <f>'Ace-SCFS'!G77</f>
        <v>0</v>
      </c>
      <c r="H77" s="101">
        <f>'Ace-SCFS'!H77</f>
        <v>0</v>
      </c>
      <c r="I77" s="101">
        <f>'Ace-SCFS'!I77</f>
        <v>0</v>
      </c>
      <c r="J77" s="101">
        <f>'Ace-SCFS'!J77</f>
        <v>0</v>
      </c>
      <c r="K77" s="101">
        <f>'Ace-SCFS'!K77</f>
        <v>0</v>
      </c>
      <c r="L77" s="101">
        <f>'Ace-SCFS'!L77</f>
        <v>0</v>
      </c>
      <c r="M77" s="101">
        <f>'Ace-SCFS'!M77</f>
        <v>0</v>
      </c>
      <c r="N77" s="101">
        <f>'Ace-SCFS'!N77</f>
        <v>0</v>
      </c>
      <c r="O77" s="101">
        <f>'Ace-SCFS'!O77</f>
        <v>0</v>
      </c>
      <c r="P77" s="101">
        <f>'Ace-SCFS'!P77</f>
        <v>0</v>
      </c>
      <c r="Q77" s="101">
        <f>'Ace-SCFS'!Q77</f>
        <v>0</v>
      </c>
      <c r="R77" s="102">
        <f>'Ace-SCFS'!R77</f>
        <v>0</v>
      </c>
    </row>
    <row r="78" spans="1:18" outlineLevel="1" x14ac:dyDescent="0.25">
      <c r="A78" s="98" t="s">
        <v>1178</v>
      </c>
      <c r="B78" s="101">
        <f>'Ace-SCFS'!B78</f>
        <v>0</v>
      </c>
      <c r="C78" s="101">
        <f>'Ace-SCFS'!C78</f>
        <v>0</v>
      </c>
      <c r="D78" s="101">
        <f>'Ace-SCFS'!D78</f>
        <v>0</v>
      </c>
      <c r="E78" s="101">
        <f>'Ace-SCFS'!E78</f>
        <v>0</v>
      </c>
      <c r="F78" s="101">
        <f>'Ace-SCFS'!F78</f>
        <v>0</v>
      </c>
      <c r="G78" s="101">
        <f>'Ace-SCFS'!G78</f>
        <v>0</v>
      </c>
      <c r="H78" s="101">
        <f>'Ace-SCFS'!H78</f>
        <v>0</v>
      </c>
      <c r="I78" s="101">
        <f>'Ace-SCFS'!I78</f>
        <v>0</v>
      </c>
      <c r="J78" s="101">
        <f>'Ace-SCFS'!J78</f>
        <v>0</v>
      </c>
      <c r="K78" s="101">
        <f>'Ace-SCFS'!K78</f>
        <v>0</v>
      </c>
      <c r="L78" s="101">
        <f>'Ace-SCFS'!L78</f>
        <v>0</v>
      </c>
      <c r="M78" s="101">
        <f>'Ace-SCFS'!M78</f>
        <v>0</v>
      </c>
      <c r="N78" s="101">
        <f>'Ace-SCFS'!N78</f>
        <v>0</v>
      </c>
      <c r="O78" s="101">
        <f>'Ace-SCFS'!O78</f>
        <v>0</v>
      </c>
      <c r="P78" s="101">
        <f>'Ace-SCFS'!P78</f>
        <v>0</v>
      </c>
      <c r="Q78" s="101">
        <f>'Ace-SCFS'!Q78</f>
        <v>0</v>
      </c>
      <c r="R78" s="102">
        <f>'Ace-SCFS'!R78</f>
        <v>0</v>
      </c>
    </row>
    <row r="79" spans="1:18" ht="20" outlineLevel="1" thickBot="1" x14ac:dyDescent="0.3">
      <c r="A79" s="129" t="s">
        <v>481</v>
      </c>
      <c r="B79" s="161">
        <f>SUM(B58:B78)</f>
        <v>-103.55</v>
      </c>
      <c r="C79" s="161">
        <f>SUM(C58:C78)</f>
        <v>-42.31</v>
      </c>
      <c r="D79" s="161">
        <f t="shared" ref="D79:R79" si="5">SUM(D58:D78)</f>
        <v>198.8</v>
      </c>
      <c r="E79" s="161">
        <f t="shared" si="5"/>
        <v>1457.8899999999999</v>
      </c>
      <c r="F79" s="161">
        <f t="shared" si="5"/>
        <v>-130.62</v>
      </c>
      <c r="G79" s="161">
        <f t="shared" si="5"/>
        <v>-360.48</v>
      </c>
      <c r="H79" s="161">
        <f t="shared" si="5"/>
        <v>-6.0600000000000005</v>
      </c>
      <c r="I79" s="161">
        <f t="shared" si="5"/>
        <v>-325.66999999999996</v>
      </c>
      <c r="J79" s="161">
        <f t="shared" si="5"/>
        <v>-327.33999999999997</v>
      </c>
      <c r="K79" s="161">
        <f t="shared" si="5"/>
        <v>-311.58</v>
      </c>
      <c r="L79" s="161">
        <f t="shared" si="5"/>
        <v>-420.21000000000004</v>
      </c>
      <c r="M79" s="161">
        <f t="shared" si="5"/>
        <v>-508.99</v>
      </c>
      <c r="N79" s="161">
        <f t="shared" si="5"/>
        <v>1742.1</v>
      </c>
      <c r="O79" s="161">
        <f t="shared" si="5"/>
        <v>-2674.09</v>
      </c>
      <c r="P79" s="161">
        <f t="shared" si="5"/>
        <v>-2368.0299999999997</v>
      </c>
      <c r="Q79" s="161">
        <f t="shared" si="5"/>
        <v>-752.99</v>
      </c>
      <c r="R79" s="165">
        <f t="shared" si="5"/>
        <v>-272.10000000000002</v>
      </c>
    </row>
    <row r="80" spans="1:18" ht="20" outlineLevel="1" thickTop="1" x14ac:dyDescent="0.25">
      <c r="A80" s="98"/>
      <c r="B80" s="134"/>
      <c r="C80" s="99"/>
      <c r="D80" s="99"/>
      <c r="E80" s="99"/>
      <c r="F80" s="99"/>
      <c r="G80" s="99"/>
      <c r="H80" s="99"/>
      <c r="I80" s="99"/>
      <c r="J80" s="99"/>
      <c r="K80" s="99"/>
      <c r="L80" s="99"/>
      <c r="M80" s="99"/>
      <c r="N80" s="99"/>
      <c r="O80" s="99"/>
      <c r="P80" s="99"/>
      <c r="Q80" s="99"/>
      <c r="R80" s="100"/>
    </row>
    <row r="81" spans="1:18" outlineLevel="1" x14ac:dyDescent="0.25">
      <c r="A81" s="104" t="s">
        <v>502</v>
      </c>
      <c r="B81" s="105">
        <f>B79+B56+B40</f>
        <v>4.7199999999999989</v>
      </c>
      <c r="C81" s="105">
        <f>C79+C56+C40</f>
        <v>54.090000000000018</v>
      </c>
      <c r="D81" s="105">
        <f t="shared" ref="D81:R81" si="6">D79+D56+D40</f>
        <v>-2.9499999999998749</v>
      </c>
      <c r="E81" s="105">
        <f t="shared" si="6"/>
        <v>814.26</v>
      </c>
      <c r="F81" s="105">
        <f t="shared" si="6"/>
        <v>340.94999999999987</v>
      </c>
      <c r="G81" s="105">
        <f t="shared" si="6"/>
        <v>-22.499999999999659</v>
      </c>
      <c r="H81" s="105">
        <f t="shared" si="6"/>
        <v>-123.42000000000019</v>
      </c>
      <c r="I81" s="105">
        <f t="shared" si="6"/>
        <v>-14.249999999999545</v>
      </c>
      <c r="J81" s="105">
        <f t="shared" si="6"/>
        <v>159.89999999999878</v>
      </c>
      <c r="K81" s="105">
        <f t="shared" si="6"/>
        <v>-150.92999999999984</v>
      </c>
      <c r="L81" s="105">
        <f t="shared" si="6"/>
        <v>145.28000000000156</v>
      </c>
      <c r="M81" s="105">
        <f t="shared" si="6"/>
        <v>58.029999999999234</v>
      </c>
      <c r="N81" s="105">
        <f t="shared" si="6"/>
        <v>-143.81999999999698</v>
      </c>
      <c r="O81" s="105">
        <f t="shared" si="6"/>
        <v>-372.68999999999971</v>
      </c>
      <c r="P81" s="105">
        <f t="shared" si="6"/>
        <v>16.679999999999836</v>
      </c>
      <c r="Q81" s="105">
        <f t="shared" si="6"/>
        <v>7.390000000001919</v>
      </c>
      <c r="R81" s="106">
        <f t="shared" si="6"/>
        <v>-51.709999999999809</v>
      </c>
    </row>
    <row r="82" spans="1:18" outlineLevel="1" x14ac:dyDescent="0.25">
      <c r="A82" s="104"/>
      <c r="B82" s="162"/>
      <c r="C82" s="105"/>
      <c r="D82" s="105"/>
      <c r="E82" s="105"/>
      <c r="F82" s="105"/>
      <c r="G82" s="105"/>
      <c r="H82" s="105"/>
      <c r="I82" s="105"/>
      <c r="J82" s="105"/>
      <c r="K82" s="105"/>
      <c r="L82" s="105"/>
      <c r="M82" s="105"/>
      <c r="N82" s="105"/>
      <c r="O82" s="105"/>
      <c r="P82" s="105"/>
      <c r="Q82" s="105"/>
      <c r="R82" s="106"/>
    </row>
    <row r="83" spans="1:18" outlineLevel="1" x14ac:dyDescent="0.25">
      <c r="A83" s="104" t="s">
        <v>503</v>
      </c>
      <c r="B83" s="105">
        <f>'Ace-SCFS'!B80</f>
        <v>19.89</v>
      </c>
      <c r="C83" s="105">
        <f>'Ace-SCFS'!C80</f>
        <v>24.61</v>
      </c>
      <c r="D83" s="105">
        <f>'Ace-SCFS'!D80</f>
        <v>78.680000000000007</v>
      </c>
      <c r="E83" s="105">
        <f>'Ace-SCFS'!E80</f>
        <v>75.75</v>
      </c>
      <c r="F83" s="105">
        <f>'Ace-SCFS'!F80</f>
        <v>890.03</v>
      </c>
      <c r="G83" s="105">
        <f>'Ace-SCFS'!G80</f>
        <v>1230.98</v>
      </c>
      <c r="H83" s="105">
        <f>'Ace-SCFS'!H80</f>
        <v>1100.73</v>
      </c>
      <c r="I83" s="105">
        <f>'Ace-SCFS'!I80</f>
        <v>62.26</v>
      </c>
      <c r="J83" s="105">
        <f>'Ace-SCFS'!J80</f>
        <v>48.01</v>
      </c>
      <c r="K83" s="105">
        <f>'Ace-SCFS'!K80</f>
        <v>173.25</v>
      </c>
      <c r="L83" s="105">
        <f>'Ace-SCFS'!L80</f>
        <v>20.38</v>
      </c>
      <c r="M83" s="105">
        <f>'Ace-SCFS'!M80</f>
        <v>168.72</v>
      </c>
      <c r="N83" s="105">
        <f>'Ace-SCFS'!N80</f>
        <v>221.81</v>
      </c>
      <c r="O83" s="105">
        <f>'Ace-SCFS'!O80</f>
        <v>76.319999999999993</v>
      </c>
      <c r="P83" s="105">
        <f>'Ace-SCFS'!P80</f>
        <v>120.85</v>
      </c>
      <c r="Q83" s="105">
        <f>'Ace-SCFS'!Q80</f>
        <v>140.99</v>
      </c>
      <c r="R83" s="106">
        <f>'Ace-SCFS'!R80</f>
        <v>147.52000000000001</v>
      </c>
    </row>
    <row r="84" spans="1:18" outlineLevel="1" x14ac:dyDescent="0.25">
      <c r="A84" s="107" t="s">
        <v>989</v>
      </c>
      <c r="B84" s="101">
        <f>'Ace-SCFS'!B81</f>
        <v>0</v>
      </c>
      <c r="C84" s="101">
        <f>'Ace-SCFS'!C81</f>
        <v>0</v>
      </c>
      <c r="D84" s="101">
        <f>'Ace-SCFS'!D81</f>
        <v>0.02</v>
      </c>
      <c r="E84" s="101">
        <f>'Ace-SCFS'!E81</f>
        <v>0.02</v>
      </c>
      <c r="F84" s="101">
        <f>'Ace-SCFS'!F81</f>
        <v>0</v>
      </c>
      <c r="G84" s="101">
        <f>'Ace-SCFS'!G81</f>
        <v>0</v>
      </c>
      <c r="H84" s="101">
        <f>'Ace-SCFS'!H81</f>
        <v>0</v>
      </c>
      <c r="I84" s="101">
        <f>'Ace-SCFS'!I81</f>
        <v>0</v>
      </c>
      <c r="J84" s="101">
        <f>'Ace-SCFS'!J81</f>
        <v>0</v>
      </c>
      <c r="K84" s="101">
        <f>'Ace-SCFS'!K81</f>
        <v>0</v>
      </c>
      <c r="L84" s="101">
        <f>'Ace-SCFS'!L81</f>
        <v>0</v>
      </c>
      <c r="M84" s="101">
        <f>'Ace-SCFS'!M81</f>
        <v>0</v>
      </c>
      <c r="N84" s="101">
        <f>'Ace-SCFS'!N81</f>
        <v>0</v>
      </c>
      <c r="O84" s="101">
        <f>'Ace-SCFS'!O81</f>
        <v>487.93</v>
      </c>
      <c r="P84" s="101">
        <f>'Ace-SCFS'!P81</f>
        <v>0</v>
      </c>
      <c r="Q84" s="101">
        <f>'Ace-SCFS'!Q81</f>
        <v>0</v>
      </c>
      <c r="R84" s="102">
        <f>'Ace-SCFS'!R81</f>
        <v>0</v>
      </c>
    </row>
    <row r="85" spans="1:18" outlineLevel="1" x14ac:dyDescent="0.25">
      <c r="A85" s="107" t="s">
        <v>990</v>
      </c>
      <c r="B85" s="101">
        <f>'Ace-SCFS'!B82</f>
        <v>0</v>
      </c>
      <c r="C85" s="101">
        <f>'Ace-SCFS'!C82</f>
        <v>0</v>
      </c>
      <c r="D85" s="101">
        <f>'Ace-SCFS'!D82</f>
        <v>0</v>
      </c>
      <c r="E85" s="101">
        <f>'Ace-SCFS'!E82</f>
        <v>0</v>
      </c>
      <c r="F85" s="101">
        <f>'Ace-SCFS'!F82</f>
        <v>0</v>
      </c>
      <c r="G85" s="101">
        <f>'Ace-SCFS'!G82</f>
        <v>0</v>
      </c>
      <c r="H85" s="101">
        <f>'Ace-SCFS'!H82</f>
        <v>0</v>
      </c>
      <c r="I85" s="101">
        <f>'Ace-SCFS'!I82</f>
        <v>0</v>
      </c>
      <c r="J85" s="101">
        <f>'Ace-SCFS'!J82</f>
        <v>0</v>
      </c>
      <c r="K85" s="101">
        <f>'Ace-SCFS'!K82</f>
        <v>0</v>
      </c>
      <c r="L85" s="101">
        <f>'Ace-SCFS'!L82</f>
        <v>0</v>
      </c>
      <c r="M85" s="101">
        <f>'Ace-SCFS'!M82</f>
        <v>0</v>
      </c>
      <c r="N85" s="101">
        <f>'Ace-SCFS'!N82</f>
        <v>0</v>
      </c>
      <c r="O85" s="101">
        <f>'Ace-SCFS'!O82</f>
        <v>0</v>
      </c>
      <c r="P85" s="101">
        <f>'Ace-SCFS'!P82</f>
        <v>0</v>
      </c>
      <c r="Q85" s="101">
        <f>'Ace-SCFS'!Q82</f>
        <v>0</v>
      </c>
      <c r="R85" s="102">
        <f>'Ace-SCFS'!R82</f>
        <v>0</v>
      </c>
    </row>
    <row r="86" spans="1:18" outlineLevel="1" x14ac:dyDescent="0.25">
      <c r="A86" s="107" t="s">
        <v>991</v>
      </c>
      <c r="B86" s="101">
        <f>'Ace-SCFS'!B83</f>
        <v>0</v>
      </c>
      <c r="C86" s="101">
        <f>'Ace-SCFS'!C83</f>
        <v>0</v>
      </c>
      <c r="D86" s="101">
        <f>'Ace-SCFS'!D83</f>
        <v>0</v>
      </c>
      <c r="E86" s="101">
        <f>'Ace-SCFS'!E83</f>
        <v>0</v>
      </c>
      <c r="F86" s="101">
        <f>'Ace-SCFS'!F83</f>
        <v>0</v>
      </c>
      <c r="G86" s="101">
        <f>'Ace-SCFS'!G83</f>
        <v>0</v>
      </c>
      <c r="H86" s="101">
        <f>'Ace-SCFS'!H83</f>
        <v>0</v>
      </c>
      <c r="I86" s="101">
        <f>'Ace-SCFS'!I83</f>
        <v>0</v>
      </c>
      <c r="J86" s="101">
        <f>'Ace-SCFS'!J83</f>
        <v>0</v>
      </c>
      <c r="K86" s="101">
        <f>'Ace-SCFS'!K83</f>
        <v>0</v>
      </c>
      <c r="L86" s="101">
        <f>'Ace-SCFS'!L83</f>
        <v>0</v>
      </c>
      <c r="M86" s="101">
        <f>'Ace-SCFS'!M83</f>
        <v>0</v>
      </c>
      <c r="N86" s="101">
        <f>'Ace-SCFS'!N83</f>
        <v>0</v>
      </c>
      <c r="O86" s="101">
        <f>'Ace-SCFS'!O83</f>
        <v>0</v>
      </c>
      <c r="P86" s="101">
        <f>'Ace-SCFS'!P83</f>
        <v>0</v>
      </c>
      <c r="Q86" s="101">
        <f>'Ace-SCFS'!Q83</f>
        <v>0</v>
      </c>
      <c r="R86" s="102">
        <f>'Ace-SCFS'!R83</f>
        <v>0</v>
      </c>
    </row>
    <row r="87" spans="1:18" outlineLevel="1" x14ac:dyDescent="0.25">
      <c r="A87" s="107" t="s">
        <v>992</v>
      </c>
      <c r="B87" s="101">
        <f>'Ace-SCFS'!B84</f>
        <v>0</v>
      </c>
      <c r="C87" s="101">
        <f>'Ace-SCFS'!C84</f>
        <v>0</v>
      </c>
      <c r="D87" s="101">
        <f>'Ace-SCFS'!D84</f>
        <v>0</v>
      </c>
      <c r="E87" s="101">
        <f>'Ace-SCFS'!E84</f>
        <v>0</v>
      </c>
      <c r="F87" s="101">
        <f>'Ace-SCFS'!F84</f>
        <v>0</v>
      </c>
      <c r="G87" s="101">
        <f>'Ace-SCFS'!G84</f>
        <v>0</v>
      </c>
      <c r="H87" s="101">
        <f>'Ace-SCFS'!H84</f>
        <v>0</v>
      </c>
      <c r="I87" s="101">
        <f>'Ace-SCFS'!I84</f>
        <v>0</v>
      </c>
      <c r="J87" s="101">
        <f>'Ace-SCFS'!J84</f>
        <v>0</v>
      </c>
      <c r="K87" s="101">
        <f>'Ace-SCFS'!K84</f>
        <v>-1.94</v>
      </c>
      <c r="L87" s="101">
        <f>'Ace-SCFS'!L84</f>
        <v>3.06</v>
      </c>
      <c r="M87" s="101">
        <f>'Ace-SCFS'!M84</f>
        <v>-4.9400000000000004</v>
      </c>
      <c r="N87" s="101">
        <f>'Ace-SCFS'!N84</f>
        <v>-1.67</v>
      </c>
      <c r="O87" s="101">
        <f>'Ace-SCFS'!O84</f>
        <v>1.64</v>
      </c>
      <c r="P87" s="101">
        <f>'Ace-SCFS'!P84</f>
        <v>0.52</v>
      </c>
      <c r="Q87" s="101">
        <f>'Ace-SCFS'!Q84</f>
        <v>-0.86</v>
      </c>
      <c r="R87" s="102">
        <f>'Ace-SCFS'!R84</f>
        <v>1.99</v>
      </c>
    </row>
    <row r="88" spans="1:18" outlineLevel="1" x14ac:dyDescent="0.25">
      <c r="A88" s="104" t="s">
        <v>508</v>
      </c>
      <c r="B88" s="105">
        <f>'Ace-SCFS'!B85</f>
        <v>24.61</v>
      </c>
      <c r="C88" s="105">
        <f>'Ace-SCFS'!C85</f>
        <v>78.7</v>
      </c>
      <c r="D88" s="105">
        <f>'Ace-SCFS'!D85</f>
        <v>75.75</v>
      </c>
      <c r="E88" s="105">
        <f>'Ace-SCFS'!E85</f>
        <v>890.03</v>
      </c>
      <c r="F88" s="105">
        <f>'Ace-SCFS'!F85</f>
        <v>1230.98</v>
      </c>
      <c r="G88" s="105">
        <f>'Ace-SCFS'!G85</f>
        <v>1208.48</v>
      </c>
      <c r="H88" s="105">
        <f>'Ace-SCFS'!H85</f>
        <v>977.31</v>
      </c>
      <c r="I88" s="105">
        <f>'Ace-SCFS'!I85</f>
        <v>48.01</v>
      </c>
      <c r="J88" s="105">
        <f>'Ace-SCFS'!J85</f>
        <v>207.91</v>
      </c>
      <c r="K88" s="105">
        <f>'Ace-SCFS'!K85</f>
        <v>20.38</v>
      </c>
      <c r="L88" s="105">
        <f>'Ace-SCFS'!L85</f>
        <v>168.72</v>
      </c>
      <c r="M88" s="105">
        <f>'Ace-SCFS'!M85</f>
        <v>221.81</v>
      </c>
      <c r="N88" s="105">
        <f>'Ace-SCFS'!N85</f>
        <v>76.319999999999993</v>
      </c>
      <c r="O88" s="105">
        <f>'Ace-SCFS'!O85</f>
        <v>193.2</v>
      </c>
      <c r="P88" s="105">
        <f>'Ace-SCFS'!P85</f>
        <v>138.05000000000001</v>
      </c>
      <c r="Q88" s="105">
        <f>'Ace-SCFS'!Q85</f>
        <v>147.52000000000001</v>
      </c>
      <c r="R88" s="106">
        <f>'Ace-SCFS'!R85</f>
        <v>97.8</v>
      </c>
    </row>
    <row r="89" spans="1:18" ht="20" outlineLevel="1" thickBot="1" x14ac:dyDescent="0.3">
      <c r="A89" s="111"/>
      <c r="B89" s="433">
        <f>B81-'Ace-SCFS'!B79</f>
        <v>0</v>
      </c>
      <c r="C89" s="433">
        <f>C81-'Ace-SCFS'!C79</f>
        <v>0</v>
      </c>
      <c r="D89" s="433">
        <f>D81-'Ace-SCFS'!D79</f>
        <v>1.2523315717771766E-13</v>
      </c>
      <c r="E89" s="433">
        <f>E81-'Ace-SCFS'!E79</f>
        <v>0</v>
      </c>
      <c r="F89" s="433">
        <f>F81-'Ace-SCFS'!F79</f>
        <v>0</v>
      </c>
      <c r="G89" s="433">
        <f>G81-'Ace-SCFS'!G79</f>
        <v>3.4106051316484809E-13</v>
      </c>
      <c r="H89" s="433">
        <f>H81-'Ace-SCFS'!H79</f>
        <v>-1.8474111129762605E-13</v>
      </c>
      <c r="I89" s="433">
        <f>I81-'Ace-SCFS'!I79</f>
        <v>4.5474735088646412E-13</v>
      </c>
      <c r="J89" s="433">
        <f>J81-'Ace-SCFS'!J79</f>
        <v>-1.2221335055073723E-12</v>
      </c>
      <c r="K89" s="433">
        <f>K81-'Ace-SCFS'!K79</f>
        <v>0</v>
      </c>
      <c r="L89" s="433">
        <f>L81-'Ace-SCFS'!L79</f>
        <v>1.5631940186722204E-12</v>
      </c>
      <c r="M89" s="433">
        <f>M81-'Ace-SCFS'!M79</f>
        <v>-7.673861546209082E-13</v>
      </c>
      <c r="N89" s="433">
        <f>N81-'Ace-SCFS'!N79</f>
        <v>3.0127011996228248E-12</v>
      </c>
      <c r="O89" s="433">
        <f>O81-'Ace-SCFS'!O79</f>
        <v>0</v>
      </c>
      <c r="P89" s="433">
        <f>P81-'Ace-SCFS'!P79</f>
        <v>-1.6342482922482304E-13</v>
      </c>
      <c r="Q89" s="433">
        <f>Q81-'Ace-SCFS'!Q79</f>
        <v>1.9193535649719706E-12</v>
      </c>
      <c r="R89" s="434">
        <f>R81-'Ace-SCFS'!R79</f>
        <v>1.9184653865522705E-13</v>
      </c>
    </row>
    <row r="90" spans="1:18" s="420" customFormat="1" outlineLevel="1" x14ac:dyDescent="0.25">
      <c r="A90" s="134"/>
      <c r="B90" s="101"/>
      <c r="C90" s="101"/>
      <c r="D90" s="101"/>
      <c r="E90" s="101"/>
      <c r="F90" s="101"/>
      <c r="G90" s="101"/>
      <c r="H90" s="101"/>
      <c r="I90" s="101"/>
      <c r="J90" s="101"/>
      <c r="K90" s="101"/>
      <c r="L90" s="101"/>
      <c r="M90" s="101"/>
      <c r="N90" s="101"/>
      <c r="O90" s="101"/>
      <c r="P90" s="101"/>
      <c r="Q90" s="101"/>
      <c r="R90" s="101"/>
    </row>
    <row r="91" spans="1:18" ht="20" thickBot="1" x14ac:dyDescent="0.3"/>
    <row r="92" spans="1:18" s="220" customFormat="1" x14ac:dyDescent="0.25">
      <c r="A92" s="95" t="s">
        <v>2368</v>
      </c>
      <c r="B92" s="157">
        <v>37316</v>
      </c>
      <c r="C92" s="158">
        <v>37681</v>
      </c>
      <c r="D92" s="158">
        <v>38047</v>
      </c>
      <c r="E92" s="158">
        <v>38412</v>
      </c>
      <c r="F92" s="158">
        <v>38777</v>
      </c>
      <c r="G92" s="158">
        <v>39142</v>
      </c>
      <c r="H92" s="158">
        <v>39508</v>
      </c>
      <c r="I92" s="158">
        <v>39873</v>
      </c>
      <c r="J92" s="158">
        <v>40238</v>
      </c>
      <c r="K92" s="158">
        <v>40603</v>
      </c>
      <c r="L92" s="158">
        <v>40969</v>
      </c>
      <c r="M92" s="158">
        <v>41334</v>
      </c>
      <c r="N92" s="158">
        <v>41699</v>
      </c>
      <c r="O92" s="158">
        <v>42064</v>
      </c>
      <c r="P92" s="158">
        <v>42430</v>
      </c>
      <c r="Q92" s="158">
        <v>42795</v>
      </c>
      <c r="R92" s="159">
        <v>43160</v>
      </c>
    </row>
    <row r="93" spans="1:18" s="220" customFormat="1" outlineLevel="1" x14ac:dyDescent="0.25">
      <c r="A93" s="98"/>
      <c r="B93" s="134"/>
      <c r="C93" s="134"/>
      <c r="D93" s="134"/>
      <c r="E93" s="134"/>
      <c r="F93" s="134"/>
      <c r="G93" s="134"/>
      <c r="H93" s="134"/>
      <c r="I93" s="134"/>
      <c r="J93" s="134"/>
      <c r="K93" s="134"/>
      <c r="L93" s="134"/>
      <c r="M93" s="134"/>
      <c r="N93" s="134"/>
      <c r="O93" s="134"/>
      <c r="P93" s="134"/>
      <c r="Q93" s="134"/>
      <c r="R93" s="156"/>
    </row>
    <row r="94" spans="1:18" s="220" customFormat="1" outlineLevel="1" x14ac:dyDescent="0.25">
      <c r="A94" s="98" t="s">
        <v>1012</v>
      </c>
      <c r="B94" s="101">
        <f>'SA-CFS'!B5+'SA-CFS'!B6+'SA-CFS'!B39</f>
        <v>201.81</v>
      </c>
      <c r="C94" s="101">
        <f>'SA-CFS'!C5+'SA-CFS'!C6+'SA-CFS'!C39</f>
        <v>265.28000000000003</v>
      </c>
      <c r="D94" s="101">
        <f>'SA-CFS'!D5+'SA-CFS'!D6+'SA-CFS'!D39</f>
        <v>311.03999999999996</v>
      </c>
      <c r="E94" s="101">
        <f>'SA-CFS'!E5+'SA-CFS'!E6+'SA-CFS'!E39</f>
        <v>346.8</v>
      </c>
      <c r="F94" s="101">
        <f>'SA-CFS'!F5+'SA-CFS'!F6+'SA-CFS'!F39</f>
        <v>429.63</v>
      </c>
      <c r="G94" s="101">
        <f>'SA-CFS'!G5+'SA-CFS'!G6+'SA-CFS'!G39</f>
        <v>543.62</v>
      </c>
      <c r="H94" s="101">
        <f>'SA-CFS'!H5+'SA-CFS'!H6+'SA-CFS'!H39</f>
        <v>1032.49</v>
      </c>
      <c r="I94" s="101">
        <f>'SA-CFS'!I5+'SA-CFS'!I6+'SA-CFS'!I39</f>
        <v>1154.0700000000002</v>
      </c>
      <c r="J94" s="101">
        <f>'SA-CFS'!J5+'SA-CFS'!J6+'SA-CFS'!J39</f>
        <v>975.7399999999999</v>
      </c>
      <c r="K94" s="101">
        <f>'SA-CFS'!K5+'SA-CFS'!K6+'SA-CFS'!K39</f>
        <v>1339.67</v>
      </c>
      <c r="L94" s="101">
        <f>'SA-CFS'!L5+'SA-CFS'!L6+'SA-CFS'!L39</f>
        <v>1837.86</v>
      </c>
      <c r="M94" s="101">
        <f>'SA-CFS'!M5+'SA-CFS'!M6+'SA-CFS'!M39</f>
        <v>589.45999999999992</v>
      </c>
      <c r="N94" s="101">
        <f>'SA-CFS'!N5+'SA-CFS'!N6+'SA-CFS'!N39</f>
        <v>-2757.9</v>
      </c>
      <c r="O94" s="101">
        <f>'SA-CFS'!O5+'SA-CFS'!O6+'SA-CFS'!O39</f>
        <v>-972.99000000000035</v>
      </c>
      <c r="P94" s="101">
        <f>'SA-CFS'!P5+'SA-CFS'!P6+'SA-CFS'!P39</f>
        <v>-316.72000000000014</v>
      </c>
      <c r="Q94" s="101">
        <f>'SA-CFS'!Q5+'SA-CFS'!Q6+'SA-CFS'!Q39</f>
        <v>-68.050000000000054</v>
      </c>
      <c r="R94" s="102">
        <f>'SA-CFS'!R5+'SA-CFS'!R6+'SA-CFS'!R39</f>
        <v>-877.19</v>
      </c>
    </row>
    <row r="95" spans="1:18" s="220" customFormat="1" outlineLevel="1" x14ac:dyDescent="0.25">
      <c r="A95" s="185" t="s">
        <v>1179</v>
      </c>
      <c r="B95" s="101">
        <f>'SA-CFS'!B49+'SA-CFS'!B50</f>
        <v>7.7899999999999991</v>
      </c>
      <c r="C95" s="101">
        <f>'SA-CFS'!C49+'SA-CFS'!C50</f>
        <v>6.74</v>
      </c>
      <c r="D95" s="101">
        <f>'SA-CFS'!D49+'SA-CFS'!D50</f>
        <v>7.43</v>
      </c>
      <c r="E95" s="101">
        <f>'SA-CFS'!E49+'SA-CFS'!E50</f>
        <v>12.57</v>
      </c>
      <c r="F95" s="101">
        <f>'SA-CFS'!F49+'SA-CFS'!F50</f>
        <v>65.239999999999995</v>
      </c>
      <c r="G95" s="101">
        <f>'SA-CFS'!G49+'SA-CFS'!G50</f>
        <v>109.00999999999999</v>
      </c>
      <c r="H95" s="101">
        <f>'SA-CFS'!H49+'SA-CFS'!H50</f>
        <v>104.4</v>
      </c>
      <c r="I95" s="101">
        <f>'SA-CFS'!I49+'SA-CFS'!I50</f>
        <v>84.49</v>
      </c>
      <c r="J95" s="101">
        <f>'SA-CFS'!J49+'SA-CFS'!J50</f>
        <v>137.63999999999999</v>
      </c>
      <c r="K95" s="101">
        <f>'SA-CFS'!K49+'SA-CFS'!K50</f>
        <v>113.94</v>
      </c>
      <c r="L95" s="101">
        <f>'SA-CFS'!L49+'SA-CFS'!L50</f>
        <v>144.74</v>
      </c>
      <c r="M95" s="101">
        <f>'SA-CFS'!M49+'SA-CFS'!M50</f>
        <v>207.71</v>
      </c>
      <c r="N95" s="101">
        <f>'SA-CFS'!N49+'SA-CFS'!N50</f>
        <v>105.66000000000001</v>
      </c>
      <c r="O95" s="101">
        <f>'SA-CFS'!O49+'SA-CFS'!O50</f>
        <v>89.28</v>
      </c>
      <c r="P95" s="101">
        <f>'SA-CFS'!P49+'SA-CFS'!P50</f>
        <v>94.45</v>
      </c>
      <c r="Q95" s="101">
        <f>'SA-CFS'!Q49+'SA-CFS'!Q50</f>
        <v>16.899999999999999</v>
      </c>
      <c r="R95" s="102">
        <f>'SA-CFS'!R49+'SA-CFS'!R50</f>
        <v>144</v>
      </c>
    </row>
    <row r="96" spans="1:18" s="220" customFormat="1" outlineLevel="1" x14ac:dyDescent="0.25">
      <c r="A96" s="222" t="s">
        <v>1180</v>
      </c>
      <c r="B96" s="101">
        <f>'SA-CFS'!B38</f>
        <v>-14.57</v>
      </c>
      <c r="C96" s="101">
        <f>'SA-CFS'!C38</f>
        <v>-16.71</v>
      </c>
      <c r="D96" s="101">
        <f>'SA-CFS'!D38</f>
        <v>-14.37</v>
      </c>
      <c r="E96" s="101">
        <f>'SA-CFS'!E38</f>
        <v>-9.91</v>
      </c>
      <c r="F96" s="101">
        <f>'SA-CFS'!F38</f>
        <v>-15.35</v>
      </c>
      <c r="G96" s="101">
        <f>'SA-CFS'!G38</f>
        <v>-15.46</v>
      </c>
      <c r="H96" s="101">
        <f>'SA-CFS'!H38</f>
        <v>-46.42</v>
      </c>
      <c r="I96" s="101">
        <f>'SA-CFS'!I38</f>
        <v>0.89</v>
      </c>
      <c r="J96" s="101">
        <f>'SA-CFS'!J38</f>
        <v>-48.79</v>
      </c>
      <c r="K96" s="101">
        <f>'SA-CFS'!K38</f>
        <v>-73.569999999999993</v>
      </c>
      <c r="L96" s="101">
        <f>'SA-CFS'!L38</f>
        <v>-144.43</v>
      </c>
      <c r="M96" s="101">
        <f>'SA-CFS'!M38</f>
        <v>-168.76</v>
      </c>
      <c r="N96" s="101">
        <f>'SA-CFS'!N38</f>
        <v>-148.77000000000001</v>
      </c>
      <c r="O96" s="101">
        <f>'SA-CFS'!O38</f>
        <v>-193.48</v>
      </c>
      <c r="P96" s="101">
        <f>'SA-CFS'!P38</f>
        <v>-352.73</v>
      </c>
      <c r="Q96" s="101">
        <f>'SA-CFS'!Q38</f>
        <v>-783.6</v>
      </c>
      <c r="R96" s="102">
        <f>'SA-CFS'!R38</f>
        <v>-291.42</v>
      </c>
    </row>
    <row r="97" spans="1:18" s="220" customFormat="1" outlineLevel="1" x14ac:dyDescent="0.25">
      <c r="A97" s="222" t="s">
        <v>1181</v>
      </c>
      <c r="B97" s="101">
        <f>'SA-CFS'!B26</f>
        <v>-37.159999999999997</v>
      </c>
      <c r="C97" s="101">
        <f>'SA-CFS'!C26</f>
        <v>-87.84</v>
      </c>
      <c r="D97" s="101">
        <f>'SA-CFS'!D26</f>
        <v>33.28</v>
      </c>
      <c r="E97" s="101">
        <f>'SA-CFS'!E26</f>
        <v>-117.07999999999998</v>
      </c>
      <c r="F97" s="101">
        <f>'SA-CFS'!F26</f>
        <v>-103.47</v>
      </c>
      <c r="G97" s="101">
        <f>'SA-CFS'!G26</f>
        <v>-77.600000000000023</v>
      </c>
      <c r="H97" s="101">
        <f>'SA-CFS'!H26</f>
        <v>-359.94</v>
      </c>
      <c r="I97" s="101">
        <f>'SA-CFS'!I26</f>
        <v>107.52999999999997</v>
      </c>
      <c r="J97" s="101">
        <f>'SA-CFS'!J26</f>
        <v>-280.95000000000005</v>
      </c>
      <c r="K97" s="101">
        <f>'SA-CFS'!K26</f>
        <v>-32.299999999999997</v>
      </c>
      <c r="L97" s="101">
        <f>'SA-CFS'!L26</f>
        <v>-354.25</v>
      </c>
      <c r="M97" s="101">
        <f>'SA-CFS'!M26</f>
        <v>-314.21999999999997</v>
      </c>
      <c r="N97" s="101">
        <f>'SA-CFS'!N26</f>
        <v>501.61000000000013</v>
      </c>
      <c r="O97" s="101">
        <f>'SA-CFS'!O26</f>
        <v>1315.06</v>
      </c>
      <c r="P97" s="101">
        <f>'SA-CFS'!P26</f>
        <v>-585.04</v>
      </c>
      <c r="Q97" s="101">
        <f>'SA-CFS'!Q26</f>
        <v>-769.35</v>
      </c>
      <c r="R97" s="102">
        <f>'SA-CFS'!R26</f>
        <v>-15.449999999999989</v>
      </c>
    </row>
    <row r="98" spans="1:18" s="220" customFormat="1" outlineLevel="1" x14ac:dyDescent="0.25">
      <c r="A98" s="104" t="s">
        <v>1008</v>
      </c>
      <c r="B98" s="105">
        <f>SUM(B94:B97)</f>
        <v>157.87</v>
      </c>
      <c r="C98" s="105">
        <f>SUM(C94:C97)</f>
        <v>167.47000000000003</v>
      </c>
      <c r="D98" s="105">
        <f t="shared" ref="D98:R98" si="7">SUM(D94:D97)</f>
        <v>337.38</v>
      </c>
      <c r="E98" s="105">
        <f t="shared" si="7"/>
        <v>232.38</v>
      </c>
      <c r="F98" s="105">
        <f t="shared" si="7"/>
        <v>376.04999999999995</v>
      </c>
      <c r="G98" s="105">
        <f t="shared" si="7"/>
        <v>559.56999999999994</v>
      </c>
      <c r="H98" s="105">
        <f t="shared" si="7"/>
        <v>730.53</v>
      </c>
      <c r="I98" s="105">
        <f t="shared" si="7"/>
        <v>1346.9800000000002</v>
      </c>
      <c r="J98" s="105">
        <f t="shared" si="7"/>
        <v>783.63999999999987</v>
      </c>
      <c r="K98" s="105">
        <f t="shared" si="7"/>
        <v>1347.7400000000002</v>
      </c>
      <c r="L98" s="105">
        <f t="shared" si="7"/>
        <v>1483.9199999999998</v>
      </c>
      <c r="M98" s="105">
        <f t="shared" si="7"/>
        <v>314.19</v>
      </c>
      <c r="N98" s="105">
        <f t="shared" si="7"/>
        <v>-2299.4</v>
      </c>
      <c r="O98" s="105">
        <f t="shared" si="7"/>
        <v>237.86999999999966</v>
      </c>
      <c r="P98" s="105">
        <f t="shared" si="7"/>
        <v>-1160.0400000000002</v>
      </c>
      <c r="Q98" s="105">
        <f t="shared" si="7"/>
        <v>-1604.1000000000001</v>
      </c>
      <c r="R98" s="106">
        <f t="shared" si="7"/>
        <v>-1040.0600000000002</v>
      </c>
    </row>
    <row r="99" spans="1:18" s="220" customFormat="1" outlineLevel="1" x14ac:dyDescent="0.25">
      <c r="A99" s="98"/>
      <c r="B99" s="145"/>
      <c r="C99" s="145"/>
      <c r="D99" s="145"/>
      <c r="E99" s="145"/>
      <c r="F99" s="145"/>
      <c r="G99" s="145"/>
      <c r="H99" s="145"/>
      <c r="I99" s="145"/>
      <c r="J99" s="145"/>
      <c r="K99" s="145"/>
      <c r="L99" s="145"/>
      <c r="M99" s="145"/>
      <c r="N99" s="145"/>
      <c r="O99" s="145"/>
      <c r="P99" s="145"/>
      <c r="Q99" s="145"/>
      <c r="R99" s="146"/>
    </row>
    <row r="100" spans="1:18" s="220" customFormat="1" outlineLevel="1" x14ac:dyDescent="0.25">
      <c r="A100" s="98" t="s">
        <v>1182</v>
      </c>
      <c r="B100" s="203">
        <f>'SA-CFS'!B42+'SA-CFS'!B43+'SA-CFS'!B53+'SA-CFS'!B44</f>
        <v>-50.93</v>
      </c>
      <c r="C100" s="203">
        <f>'SA-CFS'!C42+'SA-CFS'!C43+'SA-CFS'!C53+'SA-CFS'!C44</f>
        <v>-70.89</v>
      </c>
      <c r="D100" s="203">
        <f>'SA-CFS'!D42+'SA-CFS'!D43+'SA-CFS'!D53+'SA-CFS'!D44</f>
        <v>-79.59</v>
      </c>
      <c r="E100" s="203">
        <f>'SA-CFS'!E42+'SA-CFS'!E43+'SA-CFS'!E53+'SA-CFS'!E44</f>
        <v>-123.82</v>
      </c>
      <c r="F100" s="203">
        <f>'SA-CFS'!F42+'SA-CFS'!F43+'SA-CFS'!F53+'SA-CFS'!F44</f>
        <v>-122.39</v>
      </c>
      <c r="G100" s="203">
        <f>'SA-CFS'!G42+'SA-CFS'!G43+'SA-CFS'!G53+'SA-CFS'!G44</f>
        <v>-121.93</v>
      </c>
      <c r="H100" s="203">
        <f>'SA-CFS'!H42+'SA-CFS'!H43+'SA-CFS'!H53+'SA-CFS'!H44</f>
        <v>-98.95</v>
      </c>
      <c r="I100" s="203">
        <f>'SA-CFS'!I42+'SA-CFS'!I43+'SA-CFS'!I53+'SA-CFS'!I44</f>
        <v>-169.23000000000002</v>
      </c>
      <c r="J100" s="203">
        <f>'SA-CFS'!J42+'SA-CFS'!J43+'SA-CFS'!J53+'SA-CFS'!J44</f>
        <v>-122.16</v>
      </c>
      <c r="K100" s="203">
        <f>'SA-CFS'!K42+'SA-CFS'!K43+'SA-CFS'!K53+'SA-CFS'!K44</f>
        <v>-244.75</v>
      </c>
      <c r="L100" s="203">
        <f>'SA-CFS'!L42+'SA-CFS'!L43+'SA-CFS'!L53+'SA-CFS'!L44</f>
        <v>-385.15000000000003</v>
      </c>
      <c r="M100" s="203">
        <f>'SA-CFS'!M42+'SA-CFS'!M43+'SA-CFS'!M53+'SA-CFS'!M44</f>
        <v>-428.45000000000005</v>
      </c>
      <c r="N100" s="203">
        <f>'SA-CFS'!N42+'SA-CFS'!N43+'SA-CFS'!N53+'SA-CFS'!N44</f>
        <v>-432.26</v>
      </c>
      <c r="O100" s="203">
        <f>'SA-CFS'!O42+'SA-CFS'!O43+'SA-CFS'!O53+'SA-CFS'!O44</f>
        <v>-1013.14</v>
      </c>
      <c r="P100" s="203">
        <f>'SA-CFS'!P42+'SA-CFS'!P43+'SA-CFS'!P53+'SA-CFS'!P44</f>
        <v>-549.49</v>
      </c>
      <c r="Q100" s="203">
        <f>'SA-CFS'!Q42+'SA-CFS'!Q43+'SA-CFS'!Q53+'SA-CFS'!Q44</f>
        <v>-1084.28</v>
      </c>
      <c r="R100" s="204">
        <f>'SA-CFS'!R42+'SA-CFS'!R43+'SA-CFS'!R53+'SA-CFS'!R44</f>
        <v>-727.06000000000006</v>
      </c>
    </row>
    <row r="101" spans="1:18" s="220" customFormat="1" outlineLevel="1" x14ac:dyDescent="0.25">
      <c r="A101" s="125" t="s">
        <v>1009</v>
      </c>
      <c r="B101" s="201">
        <f>B98+B100</f>
        <v>106.94</v>
      </c>
      <c r="C101" s="201">
        <f>C98+C100</f>
        <v>96.580000000000027</v>
      </c>
      <c r="D101" s="201">
        <f t="shared" ref="D101:R101" si="8">D98+D100</f>
        <v>257.78999999999996</v>
      </c>
      <c r="E101" s="201">
        <f t="shared" si="8"/>
        <v>108.56</v>
      </c>
      <c r="F101" s="201">
        <f t="shared" si="8"/>
        <v>253.65999999999997</v>
      </c>
      <c r="G101" s="201">
        <f t="shared" si="8"/>
        <v>437.63999999999993</v>
      </c>
      <c r="H101" s="201">
        <f t="shared" si="8"/>
        <v>631.57999999999993</v>
      </c>
      <c r="I101" s="201">
        <f t="shared" si="8"/>
        <v>1177.7500000000002</v>
      </c>
      <c r="J101" s="201">
        <f t="shared" si="8"/>
        <v>661.4799999999999</v>
      </c>
      <c r="K101" s="201">
        <f t="shared" si="8"/>
        <v>1102.9900000000002</v>
      </c>
      <c r="L101" s="201">
        <f t="shared" si="8"/>
        <v>1098.7699999999998</v>
      </c>
      <c r="M101" s="201">
        <f t="shared" si="8"/>
        <v>-114.26000000000005</v>
      </c>
      <c r="N101" s="201">
        <f t="shared" si="8"/>
        <v>-2731.66</v>
      </c>
      <c r="O101" s="201">
        <f t="shared" si="8"/>
        <v>-775.27000000000032</v>
      </c>
      <c r="P101" s="201">
        <f t="shared" si="8"/>
        <v>-1709.5300000000002</v>
      </c>
      <c r="Q101" s="201">
        <f t="shared" si="8"/>
        <v>-2688.38</v>
      </c>
      <c r="R101" s="205">
        <f t="shared" si="8"/>
        <v>-1767.1200000000003</v>
      </c>
    </row>
    <row r="102" spans="1:18" s="220" customFormat="1" outlineLevel="1" x14ac:dyDescent="0.25">
      <c r="A102" s="98"/>
      <c r="B102" s="134"/>
      <c r="C102" s="134"/>
      <c r="D102" s="134"/>
      <c r="E102" s="134"/>
      <c r="F102" s="134"/>
      <c r="G102" s="134"/>
      <c r="H102" s="134"/>
      <c r="I102" s="134"/>
      <c r="J102" s="134"/>
      <c r="K102" s="134"/>
      <c r="L102" s="134"/>
      <c r="M102" s="134"/>
      <c r="N102" s="134"/>
      <c r="O102" s="134"/>
      <c r="P102" s="134"/>
      <c r="Q102" s="134"/>
      <c r="R102" s="156"/>
    </row>
    <row r="103" spans="1:18" s="220" customFormat="1" outlineLevel="1" x14ac:dyDescent="0.25">
      <c r="A103" s="98" t="s">
        <v>1172</v>
      </c>
      <c r="B103" s="203">
        <f>'SA-CFS'!B72</f>
        <v>-3.61</v>
      </c>
      <c r="C103" s="203">
        <f>'SA-CFS'!C72</f>
        <v>-0.95</v>
      </c>
      <c r="D103" s="203">
        <f>'SA-CFS'!D72</f>
        <v>-3.61</v>
      </c>
      <c r="E103" s="203">
        <f>'SA-CFS'!E72</f>
        <v>-6.92</v>
      </c>
      <c r="F103" s="203">
        <f>'SA-CFS'!F72</f>
        <v>-11.23</v>
      </c>
      <c r="G103" s="203">
        <f>'SA-CFS'!G72</f>
        <v>-8.8000000000000007</v>
      </c>
      <c r="H103" s="203">
        <f>'SA-CFS'!H72</f>
        <v>-5.38</v>
      </c>
      <c r="I103" s="203">
        <f>'SA-CFS'!I72</f>
        <v>-4.53</v>
      </c>
      <c r="J103" s="203">
        <f>'SA-CFS'!J72</f>
        <v>-0.44</v>
      </c>
      <c r="K103" s="203">
        <f>'SA-CFS'!K72</f>
        <v>-0.59</v>
      </c>
      <c r="L103" s="203">
        <f>'SA-CFS'!L72</f>
        <v>-0.43</v>
      </c>
      <c r="M103" s="203">
        <f>'SA-CFS'!M72</f>
        <v>-0.3</v>
      </c>
      <c r="N103" s="203">
        <f>'SA-CFS'!N72</f>
        <v>-18.239999999999998</v>
      </c>
      <c r="O103" s="203">
        <f>'SA-CFS'!O72</f>
        <v>-331.98</v>
      </c>
      <c r="P103" s="203">
        <f>'SA-CFS'!P72</f>
        <v>-364.49</v>
      </c>
      <c r="Q103" s="203">
        <f>'SA-CFS'!Q72</f>
        <v>-143.56</v>
      </c>
      <c r="R103" s="204">
        <f>'SA-CFS'!R72</f>
        <v>-283.69</v>
      </c>
    </row>
    <row r="104" spans="1:18" s="220" customFormat="1" outlineLevel="1" x14ac:dyDescent="0.25">
      <c r="A104" s="98" t="s">
        <v>1183</v>
      </c>
      <c r="B104" s="203">
        <f>SUM('SA-CFS'!B58:B63)+'SA-CFS'!B73+'SA-CFS'!B75</f>
        <v>-40.08</v>
      </c>
      <c r="C104" s="203">
        <f>SUM('SA-CFS'!C58:C63)+'SA-CFS'!C73+'SA-CFS'!C75</f>
        <v>-0.17</v>
      </c>
      <c r="D104" s="203">
        <f>SUM('SA-CFS'!D58:D63)+'SA-CFS'!D73+'SA-CFS'!D75</f>
        <v>257.92</v>
      </c>
      <c r="E104" s="203">
        <f>SUM('SA-CFS'!E58:E63)+'SA-CFS'!E73+'SA-CFS'!E75</f>
        <v>1541.33</v>
      </c>
      <c r="F104" s="203">
        <f>SUM('SA-CFS'!F58:F63)+'SA-CFS'!F73+'SA-CFS'!F75</f>
        <v>-40.08</v>
      </c>
      <c r="G104" s="203">
        <f>SUM('SA-CFS'!G58:G63)+'SA-CFS'!G73+'SA-CFS'!G75</f>
        <v>-88.79</v>
      </c>
      <c r="H104" s="203">
        <f>SUM('SA-CFS'!H58:H63)+'SA-CFS'!H73+'SA-CFS'!H75</f>
        <v>2.4900000000000002</v>
      </c>
      <c r="I104" s="203">
        <f>SUM('SA-CFS'!I58:I63)+'SA-CFS'!I73+'SA-CFS'!I75</f>
        <v>-78.92</v>
      </c>
      <c r="J104" s="203">
        <f>SUM('SA-CFS'!J58:J63)+'SA-CFS'!J73+'SA-CFS'!J75</f>
        <v>5.89</v>
      </c>
      <c r="K104" s="203">
        <f>SUM('SA-CFS'!K58:K63)+'SA-CFS'!K73+'SA-CFS'!K75</f>
        <v>21.04</v>
      </c>
      <c r="L104" s="203">
        <f>SUM('SA-CFS'!L58:L63)+'SA-CFS'!L73+'SA-CFS'!L75</f>
        <v>-10.23</v>
      </c>
      <c r="M104" s="203">
        <f>SUM('SA-CFS'!M58:M63)+'SA-CFS'!M73+'SA-CFS'!M75</f>
        <v>2.8299999999999996</v>
      </c>
      <c r="N104" s="203">
        <f>SUM('SA-CFS'!N58:N63)+'SA-CFS'!N73+'SA-CFS'!N75</f>
        <v>2365.8799999999997</v>
      </c>
      <c r="O104" s="203">
        <f>SUM('SA-CFS'!O58:O63)+'SA-CFS'!O73+'SA-CFS'!O75</f>
        <v>-2053.6999999999998</v>
      </c>
      <c r="P104" s="203">
        <f>SUM('SA-CFS'!P58:P63)+'SA-CFS'!P73+'SA-CFS'!P75</f>
        <v>-1937.45</v>
      </c>
      <c r="Q104" s="203">
        <f>SUM('SA-CFS'!Q58:Q63)+'SA-CFS'!Q73+'SA-CFS'!Q75</f>
        <v>313.89999999999998</v>
      </c>
      <c r="R104" s="204">
        <f>SUM('SA-CFS'!R58:R63)+'SA-CFS'!R73+'SA-CFS'!R75</f>
        <v>809.16</v>
      </c>
    </row>
    <row r="105" spans="1:18" s="220" customFormat="1" outlineLevel="1" x14ac:dyDescent="0.25">
      <c r="A105" s="98" t="s">
        <v>1171</v>
      </c>
      <c r="B105" s="203">
        <f>'SA-CFS'!B71</f>
        <v>0</v>
      </c>
      <c r="C105" s="203">
        <f>'SA-CFS'!C71</f>
        <v>0</v>
      </c>
      <c r="D105" s="203">
        <f>'SA-CFS'!D71</f>
        <v>0</v>
      </c>
      <c r="E105" s="203">
        <f>'SA-CFS'!E71</f>
        <v>0</v>
      </c>
      <c r="F105" s="203">
        <f>'SA-CFS'!F71</f>
        <v>0</v>
      </c>
      <c r="G105" s="203">
        <f>'SA-CFS'!G71</f>
        <v>0</v>
      </c>
      <c r="H105" s="203">
        <f>'SA-CFS'!H71</f>
        <v>0</v>
      </c>
      <c r="I105" s="203">
        <f>'SA-CFS'!I71</f>
        <v>0</v>
      </c>
      <c r="J105" s="203">
        <f>'SA-CFS'!J71</f>
        <v>0</v>
      </c>
      <c r="K105" s="203">
        <f>'SA-CFS'!K71</f>
        <v>0</v>
      </c>
      <c r="L105" s="203">
        <f>'SA-CFS'!L71</f>
        <v>0</v>
      </c>
      <c r="M105" s="203">
        <f>'SA-CFS'!M71</f>
        <v>0</v>
      </c>
      <c r="N105" s="203">
        <f>'SA-CFS'!N71</f>
        <v>0</v>
      </c>
      <c r="O105" s="203">
        <f>'SA-CFS'!O71</f>
        <v>0</v>
      </c>
      <c r="P105" s="203">
        <f>'SA-CFS'!P71</f>
        <v>0</v>
      </c>
      <c r="Q105" s="203">
        <f>'SA-CFS'!Q71</f>
        <v>0</v>
      </c>
      <c r="R105" s="204">
        <f>'SA-CFS'!R71</f>
        <v>0</v>
      </c>
    </row>
    <row r="106" spans="1:18" s="220" customFormat="1" outlineLevel="1" x14ac:dyDescent="0.25">
      <c r="A106" s="98" t="s">
        <v>1184</v>
      </c>
      <c r="B106" s="203">
        <f>'SA-CFS'!B64+'SA-CFS'!B65+'SA-CFS'!B66</f>
        <v>-32.72</v>
      </c>
      <c r="C106" s="203">
        <f>'SA-CFS'!C64+'SA-CFS'!C65+'SA-CFS'!C66</f>
        <v>-3.01</v>
      </c>
      <c r="D106" s="203">
        <f>'SA-CFS'!D64+'SA-CFS'!D65+'SA-CFS'!D66</f>
        <v>-0.25</v>
      </c>
      <c r="E106" s="203">
        <f>'SA-CFS'!E64+'SA-CFS'!E65+'SA-CFS'!E66</f>
        <v>-14.05</v>
      </c>
      <c r="F106" s="203">
        <f>'SA-CFS'!F64+'SA-CFS'!F65+'SA-CFS'!F66</f>
        <v>-0.01</v>
      </c>
      <c r="G106" s="203">
        <f>'SA-CFS'!G64+'SA-CFS'!G65+'SA-CFS'!G66</f>
        <v>-0.02</v>
      </c>
      <c r="H106" s="203">
        <f>'SA-CFS'!H64+'SA-CFS'!H65+'SA-CFS'!H66</f>
        <v>-1.37</v>
      </c>
      <c r="I106" s="203">
        <f>'SA-CFS'!I64+'SA-CFS'!I65+'SA-CFS'!I66</f>
        <v>0</v>
      </c>
      <c r="J106" s="203">
        <f>'SA-CFS'!J64+'SA-CFS'!J65+'SA-CFS'!J66</f>
        <v>0</v>
      </c>
      <c r="K106" s="203">
        <f>'SA-CFS'!K64+'SA-CFS'!K65+'SA-CFS'!K66</f>
        <v>0</v>
      </c>
      <c r="L106" s="203">
        <f>'SA-CFS'!L64+'SA-CFS'!L65+'SA-CFS'!L66</f>
        <v>0</v>
      </c>
      <c r="M106" s="203">
        <f>'SA-CFS'!M64+'SA-CFS'!M65+'SA-CFS'!M66</f>
        <v>0</v>
      </c>
      <c r="N106" s="203">
        <f>'SA-CFS'!N64+'SA-CFS'!N65+'SA-CFS'!N66</f>
        <v>0</v>
      </c>
      <c r="O106" s="203">
        <f>'SA-CFS'!O64+'SA-CFS'!O65+'SA-CFS'!O66</f>
        <v>0</v>
      </c>
      <c r="P106" s="203">
        <f>'SA-CFS'!P64+'SA-CFS'!P65+'SA-CFS'!P66</f>
        <v>0</v>
      </c>
      <c r="Q106" s="203">
        <f>'SA-CFS'!Q64+'SA-CFS'!Q65+'SA-CFS'!Q66</f>
        <v>0</v>
      </c>
      <c r="R106" s="204">
        <f>'SA-CFS'!R64+'SA-CFS'!R65+'SA-CFS'!R66</f>
        <v>0</v>
      </c>
    </row>
    <row r="107" spans="1:18" s="220" customFormat="1" outlineLevel="1" x14ac:dyDescent="0.25">
      <c r="A107" s="98" t="s">
        <v>1185</v>
      </c>
      <c r="B107" s="203">
        <f>'SA-CFS'!B78+'SA-CFS'!B74</f>
        <v>0</v>
      </c>
      <c r="C107" s="203">
        <f>'SA-CFS'!C78+'SA-CFS'!C74</f>
        <v>0</v>
      </c>
      <c r="D107" s="203">
        <f>'SA-CFS'!D78+'SA-CFS'!D74</f>
        <v>0</v>
      </c>
      <c r="E107" s="203">
        <f>'SA-CFS'!E78+'SA-CFS'!E74</f>
        <v>0</v>
      </c>
      <c r="F107" s="203">
        <f>'SA-CFS'!F78+'SA-CFS'!F74</f>
        <v>0</v>
      </c>
      <c r="G107" s="203">
        <f>'SA-CFS'!G78+'SA-CFS'!G74</f>
        <v>0</v>
      </c>
      <c r="H107" s="203">
        <f>'SA-CFS'!H78+'SA-CFS'!H74</f>
        <v>0</v>
      </c>
      <c r="I107" s="203">
        <f>'SA-CFS'!I78+'SA-CFS'!I74</f>
        <v>0</v>
      </c>
      <c r="J107" s="203">
        <f>'SA-CFS'!J78+'SA-CFS'!J74</f>
        <v>0</v>
      </c>
      <c r="K107" s="203">
        <f>'SA-CFS'!K78+'SA-CFS'!K74</f>
        <v>0</v>
      </c>
      <c r="L107" s="203">
        <f>'SA-CFS'!L78+'SA-CFS'!L74</f>
        <v>0</v>
      </c>
      <c r="M107" s="203">
        <f>'SA-CFS'!M78+'SA-CFS'!M74</f>
        <v>0</v>
      </c>
      <c r="N107" s="203">
        <f>'SA-CFS'!N78+'SA-CFS'!N74</f>
        <v>0</v>
      </c>
      <c r="O107" s="203">
        <f>'SA-CFS'!O78+'SA-CFS'!O74</f>
        <v>0</v>
      </c>
      <c r="P107" s="203">
        <f>'SA-CFS'!P78+'SA-CFS'!P74</f>
        <v>793.43</v>
      </c>
      <c r="Q107" s="203">
        <f>'SA-CFS'!Q78+'SA-CFS'!Q74</f>
        <v>0</v>
      </c>
      <c r="R107" s="204">
        <f>'SA-CFS'!R78+'SA-CFS'!R74</f>
        <v>0</v>
      </c>
    </row>
    <row r="108" spans="1:18" s="220" customFormat="1" outlineLevel="1" x14ac:dyDescent="0.25">
      <c r="A108" s="125" t="s">
        <v>1010</v>
      </c>
      <c r="B108" s="201">
        <f t="shared" ref="B108" si="9">B101+B103+B104+B105+B106+B107</f>
        <v>30.53</v>
      </c>
      <c r="C108" s="201">
        <f t="shared" ref="C108:R108" si="10">C101+C103+C104+C105+C106+C107</f>
        <v>92.450000000000017</v>
      </c>
      <c r="D108" s="201">
        <f t="shared" si="10"/>
        <v>511.84999999999991</v>
      </c>
      <c r="E108" s="201">
        <f t="shared" si="10"/>
        <v>1628.92</v>
      </c>
      <c r="F108" s="201">
        <f t="shared" si="10"/>
        <v>202.33999999999997</v>
      </c>
      <c r="G108" s="201">
        <f t="shared" si="10"/>
        <v>340.02999999999992</v>
      </c>
      <c r="H108" s="201">
        <f t="shared" si="10"/>
        <v>627.31999999999994</v>
      </c>
      <c r="I108" s="201">
        <f t="shared" si="10"/>
        <v>1094.3000000000002</v>
      </c>
      <c r="J108" s="201">
        <f t="shared" si="10"/>
        <v>666.92999999999984</v>
      </c>
      <c r="K108" s="201">
        <f t="shared" si="10"/>
        <v>1123.4400000000003</v>
      </c>
      <c r="L108" s="201">
        <f t="shared" si="10"/>
        <v>1088.1099999999997</v>
      </c>
      <c r="M108" s="201">
        <f t="shared" si="10"/>
        <v>-111.73000000000005</v>
      </c>
      <c r="N108" s="201">
        <f t="shared" si="10"/>
        <v>-384.02</v>
      </c>
      <c r="O108" s="201">
        <f t="shared" si="10"/>
        <v>-3160.9500000000003</v>
      </c>
      <c r="P108" s="201">
        <f t="shared" si="10"/>
        <v>-3218.0400000000004</v>
      </c>
      <c r="Q108" s="201">
        <f t="shared" si="10"/>
        <v>-2518.04</v>
      </c>
      <c r="R108" s="205">
        <f t="shared" si="10"/>
        <v>-1241.6500000000005</v>
      </c>
    </row>
    <row r="109" spans="1:18" s="220" customFormat="1" outlineLevel="1" x14ac:dyDescent="0.25">
      <c r="A109" s="98"/>
      <c r="B109" s="203"/>
      <c r="C109" s="203"/>
      <c r="D109" s="203"/>
      <c r="E109" s="203"/>
      <c r="F109" s="203"/>
      <c r="G109" s="203"/>
      <c r="H109" s="203"/>
      <c r="I109" s="203"/>
      <c r="J109" s="203"/>
      <c r="K109" s="203"/>
      <c r="L109" s="203"/>
      <c r="M109" s="203"/>
      <c r="N109" s="203"/>
      <c r="O109" s="203"/>
      <c r="P109" s="203"/>
      <c r="Q109" s="203"/>
      <c r="R109" s="204"/>
    </row>
    <row r="110" spans="1:18" s="220" customFormat="1" outlineLevel="1" x14ac:dyDescent="0.25">
      <c r="A110" s="98" t="s">
        <v>1186</v>
      </c>
      <c r="B110" s="203">
        <f>'SA-CFS'!B46+'SA-CFS'!B47+'SA-CFS'!B52+'SA-CFS'!B54+'SA-CFS'!B55+'SA-CFS'!B48+'SA-CFS'!B51+'SA-CFS'!B45</f>
        <v>1.3299999999999983</v>
      </c>
      <c r="C110" s="203">
        <f>'SA-CFS'!C46+'SA-CFS'!C47+'SA-CFS'!C52+'SA-CFS'!C54+'SA-CFS'!C55+'SA-CFS'!C48+'SA-CFS'!C51+'SA-CFS'!C45</f>
        <v>-0.18000000000000016</v>
      </c>
      <c r="D110" s="203">
        <f>'SA-CFS'!D46+'SA-CFS'!D47+'SA-CFS'!D52+'SA-CFS'!D54+'SA-CFS'!D55+'SA-CFS'!D48+'SA-CFS'!D51+'SA-CFS'!D45</f>
        <v>-459.53999999999996</v>
      </c>
      <c r="E110" s="203">
        <f>'SA-CFS'!E46+'SA-CFS'!E47+'SA-CFS'!E52+'SA-CFS'!E54+'SA-CFS'!E55+'SA-CFS'!E48+'SA-CFS'!E51+'SA-CFS'!E45</f>
        <v>-752.19</v>
      </c>
      <c r="F110" s="203">
        <f>'SA-CFS'!F46+'SA-CFS'!F47+'SA-CFS'!F52+'SA-CFS'!F54+'SA-CFS'!F55+'SA-CFS'!F48+'SA-CFS'!F51+'SA-CFS'!F45</f>
        <v>217.9099999999998</v>
      </c>
      <c r="G110" s="203">
        <f>'SA-CFS'!G46+'SA-CFS'!G47+'SA-CFS'!G52+'SA-CFS'!G54+'SA-CFS'!G55+'SA-CFS'!G48+'SA-CFS'!G51+'SA-CFS'!G45</f>
        <v>-99.659999999999783</v>
      </c>
      <c r="H110" s="203">
        <f>'SA-CFS'!H46+'SA-CFS'!H47+'SA-CFS'!H52+'SA-CFS'!H54+'SA-CFS'!H55+'SA-CFS'!H48+'SA-CFS'!H51+'SA-CFS'!H45</f>
        <v>-748.9400000000004</v>
      </c>
      <c r="I110" s="203">
        <f>'SA-CFS'!I46+'SA-CFS'!I47+'SA-CFS'!I52+'SA-CFS'!I54+'SA-CFS'!I55+'SA-CFS'!I48+'SA-CFS'!I51+'SA-CFS'!I45</f>
        <v>-866.33000000000038</v>
      </c>
      <c r="J110" s="203">
        <f>'SA-CFS'!J46+'SA-CFS'!J47+'SA-CFS'!J52+'SA-CFS'!J54+'SA-CFS'!J55+'SA-CFS'!J48+'SA-CFS'!J51+'SA-CFS'!J45</f>
        <v>-174.24000000000115</v>
      </c>
      <c r="K110" s="203">
        <f>'SA-CFS'!K46+'SA-CFS'!K47+'SA-CFS'!K52+'SA-CFS'!K54+'SA-CFS'!K55+'SA-CFS'!K48+'SA-CFS'!K51+'SA-CFS'!K45</f>
        <v>-942.34</v>
      </c>
      <c r="L110" s="203">
        <f>'SA-CFS'!L46+'SA-CFS'!L47+'SA-CFS'!L52+'SA-CFS'!L54+'SA-CFS'!L55+'SA-CFS'!L48+'SA-CFS'!L51+'SA-CFS'!L45</f>
        <v>-533.27999999999872</v>
      </c>
      <c r="M110" s="203">
        <f>'SA-CFS'!M46+'SA-CFS'!M47+'SA-CFS'!M52+'SA-CFS'!M54+'SA-CFS'!M55+'SA-CFS'!M48+'SA-CFS'!M51+'SA-CFS'!M45</f>
        <v>681.2800000000002</v>
      </c>
      <c r="N110" s="203">
        <f>'SA-CFS'!N46+'SA-CFS'!N47+'SA-CFS'!N52+'SA-CFS'!N54+'SA-CFS'!N55+'SA-CFS'!N48+'SA-CFS'!N51+'SA-CFS'!N45</f>
        <v>845.74000000000137</v>
      </c>
      <c r="O110" s="203">
        <f>'SA-CFS'!O46+'SA-CFS'!O47+'SA-CFS'!O52+'SA-CFS'!O54+'SA-CFS'!O55+'SA-CFS'!O48+'SA-CFS'!O51+'SA-CFS'!O45</f>
        <v>3076.67</v>
      </c>
      <c r="P110" s="203">
        <f>'SA-CFS'!P46+'SA-CFS'!P47+'SA-CFS'!P52+'SA-CFS'!P54+'SA-CFS'!P55+'SA-CFS'!P48+'SA-CFS'!P51+'SA-CFS'!P45</f>
        <v>4094.24</v>
      </c>
      <c r="Q110" s="203">
        <f>'SA-CFS'!Q46+'SA-CFS'!Q47+'SA-CFS'!Q52+'SA-CFS'!Q54+'SA-CFS'!Q55+'SA-CFS'!Q48+'SA-CFS'!Q51+'SA-CFS'!Q45</f>
        <v>3448.7600000000007</v>
      </c>
      <c r="R110" s="204">
        <f>'SA-CFS'!R46+'SA-CFS'!R47+'SA-CFS'!R52+'SA-CFS'!R54+'SA-CFS'!R55+'SA-CFS'!R48+'SA-CFS'!R51+'SA-CFS'!R45</f>
        <v>1987.5100000000018</v>
      </c>
    </row>
    <row r="111" spans="1:18" s="220" customFormat="1" outlineLevel="1" x14ac:dyDescent="0.25">
      <c r="A111" s="221" t="s">
        <v>1187</v>
      </c>
      <c r="B111" s="203">
        <f>'SA-CFS'!B70+'SA-CFS'!B76</f>
        <v>-27.14</v>
      </c>
      <c r="C111" s="203">
        <f>'SA-CFS'!C70+'SA-CFS'!C76</f>
        <v>-23.29</v>
      </c>
      <c r="D111" s="203">
        <f>'SA-CFS'!D70+'SA-CFS'!D76</f>
        <v>-47.230000000000004</v>
      </c>
      <c r="E111" s="203">
        <f>'SA-CFS'!E70+'SA-CFS'!E76</f>
        <v>-62.47</v>
      </c>
      <c r="F111" s="203">
        <f>'SA-CFS'!F70+'SA-CFS'!F76</f>
        <v>-79.3</v>
      </c>
      <c r="G111" s="203">
        <f>'SA-CFS'!G70+'SA-CFS'!G76</f>
        <v>-262.87</v>
      </c>
      <c r="H111" s="203">
        <f>'SA-CFS'!H70+'SA-CFS'!H76</f>
        <v>-1.8</v>
      </c>
      <c r="I111" s="203">
        <f>'SA-CFS'!I70+'SA-CFS'!I76</f>
        <v>-242.22</v>
      </c>
      <c r="J111" s="203">
        <f>'SA-CFS'!J70+'SA-CFS'!J76</f>
        <v>-332.78999999999996</v>
      </c>
      <c r="K111" s="203">
        <f>'SA-CFS'!K70+'SA-CFS'!K76</f>
        <v>-332.03000000000003</v>
      </c>
      <c r="L111" s="203">
        <f>'SA-CFS'!L70+'SA-CFS'!L76</f>
        <v>-409.55</v>
      </c>
      <c r="M111" s="203">
        <f>'SA-CFS'!M70+'SA-CFS'!M76</f>
        <v>-511.52</v>
      </c>
      <c r="N111" s="203">
        <f>'SA-CFS'!N70+'SA-CFS'!N76</f>
        <v>-605.54</v>
      </c>
      <c r="O111" s="203">
        <f>'SA-CFS'!O70+'SA-CFS'!O76</f>
        <v>-363.28000000000003</v>
      </c>
      <c r="P111" s="203">
        <f>'SA-CFS'!P70+'SA-CFS'!P76</f>
        <v>-868.65</v>
      </c>
      <c r="Q111" s="203">
        <f>'SA-CFS'!Q70+'SA-CFS'!Q76</f>
        <v>-247.39</v>
      </c>
      <c r="R111" s="204">
        <f>'SA-CFS'!R70+'SA-CFS'!R76</f>
        <v>-798.48</v>
      </c>
    </row>
    <row r="112" spans="1:18" s="220" customFormat="1" outlineLevel="1" x14ac:dyDescent="0.25">
      <c r="A112" s="98" t="s">
        <v>1188</v>
      </c>
      <c r="B112" s="203">
        <f>'SA-CFS'!B67+'SA-CFS'!B68+'SA-CFS'!B69+'SA-CFS'!B77</f>
        <v>0</v>
      </c>
      <c r="C112" s="203">
        <f>'SA-CFS'!C67+'SA-CFS'!C68+'SA-CFS'!C69+'SA-CFS'!C77</f>
        <v>-14.89</v>
      </c>
      <c r="D112" s="203">
        <f>'SA-CFS'!D67+'SA-CFS'!D68+'SA-CFS'!D69+'SA-CFS'!D77</f>
        <v>-8.0299999999999994</v>
      </c>
      <c r="E112" s="203">
        <f>'SA-CFS'!E67+'SA-CFS'!E68+'SA-CFS'!E69+'SA-CFS'!E77</f>
        <v>0</v>
      </c>
      <c r="F112" s="203">
        <f>'SA-CFS'!F67+'SA-CFS'!F68+'SA-CFS'!F69+'SA-CFS'!F77</f>
        <v>0</v>
      </c>
      <c r="G112" s="203">
        <f>'SA-CFS'!G67+'SA-CFS'!G68+'SA-CFS'!G69+'SA-CFS'!G77</f>
        <v>0</v>
      </c>
      <c r="H112" s="203">
        <f>'SA-CFS'!H67+'SA-CFS'!H68+'SA-CFS'!H69+'SA-CFS'!H77</f>
        <v>0</v>
      </c>
      <c r="I112" s="203">
        <f>'SA-CFS'!I67+'SA-CFS'!I68+'SA-CFS'!I69+'SA-CFS'!I77</f>
        <v>0</v>
      </c>
      <c r="J112" s="203">
        <f>'SA-CFS'!J67+'SA-CFS'!J68+'SA-CFS'!J69+'SA-CFS'!J77</f>
        <v>0</v>
      </c>
      <c r="K112" s="203">
        <f>'SA-CFS'!K67+'SA-CFS'!K68+'SA-CFS'!K69+'SA-CFS'!K77</f>
        <v>0</v>
      </c>
      <c r="L112" s="203">
        <f>'SA-CFS'!L67+'SA-CFS'!L68+'SA-CFS'!L69+'SA-CFS'!L77</f>
        <v>0</v>
      </c>
      <c r="M112" s="203">
        <f>'SA-CFS'!M67+'SA-CFS'!M68+'SA-CFS'!M69+'SA-CFS'!M77</f>
        <v>0</v>
      </c>
      <c r="N112" s="203">
        <f>'SA-CFS'!N67+'SA-CFS'!N68+'SA-CFS'!N69+'SA-CFS'!N77</f>
        <v>0</v>
      </c>
      <c r="O112" s="203">
        <f>'SA-CFS'!O67+'SA-CFS'!O68+'SA-CFS'!O69+'SA-CFS'!O77</f>
        <v>74.87</v>
      </c>
      <c r="P112" s="203">
        <f>'SA-CFS'!P67+'SA-CFS'!P68+'SA-CFS'!P69+'SA-CFS'!P77</f>
        <v>9.1300000000000008</v>
      </c>
      <c r="Q112" s="203">
        <f>'SA-CFS'!Q67+'SA-CFS'!Q68+'SA-CFS'!Q69+'SA-CFS'!Q77</f>
        <v>-675.93999999999994</v>
      </c>
      <c r="R112" s="204">
        <f>'SA-CFS'!R67+'SA-CFS'!R68+'SA-CFS'!R69+'SA-CFS'!R77</f>
        <v>0.91</v>
      </c>
    </row>
    <row r="113" spans="1:18" s="220" customFormat="1" outlineLevel="1" x14ac:dyDescent="0.25">
      <c r="A113" s="98"/>
      <c r="B113" s="134"/>
      <c r="C113" s="134"/>
      <c r="D113" s="134"/>
      <c r="E113" s="134"/>
      <c r="F113" s="134"/>
      <c r="G113" s="134"/>
      <c r="H113" s="134"/>
      <c r="I113" s="134"/>
      <c r="J113" s="134"/>
      <c r="K113" s="134"/>
      <c r="L113" s="134"/>
      <c r="M113" s="134"/>
      <c r="N113" s="134"/>
      <c r="O113" s="134"/>
      <c r="P113" s="134"/>
      <c r="Q113" s="134"/>
      <c r="R113" s="156"/>
    </row>
    <row r="114" spans="1:18" s="220" customFormat="1" ht="20" outlineLevel="1" thickBot="1" x14ac:dyDescent="0.3">
      <c r="A114" s="129" t="s">
        <v>1011</v>
      </c>
      <c r="B114" s="202">
        <f>B108+B110+B111+B112</f>
        <v>4.7199999999999989</v>
      </c>
      <c r="C114" s="202">
        <f>C108+C110+C111+C112</f>
        <v>54.090000000000018</v>
      </c>
      <c r="D114" s="202">
        <f t="shared" ref="D114:R114" si="11">D108+D110+D111+D112</f>
        <v>-2.9500000000000579</v>
      </c>
      <c r="E114" s="202">
        <f t="shared" si="11"/>
        <v>814.26</v>
      </c>
      <c r="F114" s="202">
        <f t="shared" si="11"/>
        <v>340.94999999999976</v>
      </c>
      <c r="G114" s="202">
        <f t="shared" si="11"/>
        <v>-22.499999999999886</v>
      </c>
      <c r="H114" s="202">
        <f t="shared" si="11"/>
        <v>-123.42000000000046</v>
      </c>
      <c r="I114" s="202">
        <f t="shared" si="11"/>
        <v>-14.250000000000199</v>
      </c>
      <c r="J114" s="202">
        <f t="shared" si="11"/>
        <v>159.89999999999873</v>
      </c>
      <c r="K114" s="202">
        <f t="shared" si="11"/>
        <v>-150.92999999999978</v>
      </c>
      <c r="L114" s="202">
        <f t="shared" si="11"/>
        <v>145.28000000000094</v>
      </c>
      <c r="M114" s="202">
        <f t="shared" si="11"/>
        <v>58.0300000000002</v>
      </c>
      <c r="N114" s="202">
        <f t="shared" si="11"/>
        <v>-143.81999999999857</v>
      </c>
      <c r="O114" s="202">
        <f t="shared" si="11"/>
        <v>-372.69000000000023</v>
      </c>
      <c r="P114" s="202">
        <f t="shared" si="11"/>
        <v>16.679999999999389</v>
      </c>
      <c r="Q114" s="202">
        <f t="shared" si="11"/>
        <v>7.3900000000007822</v>
      </c>
      <c r="R114" s="206">
        <f t="shared" si="11"/>
        <v>-51.709999999998757</v>
      </c>
    </row>
    <row r="115" spans="1:18" s="220" customFormat="1" ht="20" outlineLevel="1" thickTop="1" x14ac:dyDescent="0.25">
      <c r="A115" s="98"/>
      <c r="B115" s="207">
        <f>B114-'SA-CFS'!B81</f>
        <v>0</v>
      </c>
      <c r="C115" s="207">
        <f>C114-'SA-CFS'!C81</f>
        <v>0</v>
      </c>
      <c r="D115" s="207">
        <f>D114-'SA-CFS'!D81</f>
        <v>-1.829647544582258E-13</v>
      </c>
      <c r="E115" s="207">
        <f>E114-'SA-CFS'!E81</f>
        <v>0</v>
      </c>
      <c r="F115" s="207">
        <f>F114-'SA-CFS'!F81</f>
        <v>0</v>
      </c>
      <c r="G115" s="207">
        <f>G114-'SA-CFS'!G81</f>
        <v>-2.2737367544323206E-13</v>
      </c>
      <c r="H115" s="207">
        <f>H114-'SA-CFS'!H81</f>
        <v>-2.7000623958883807E-13</v>
      </c>
      <c r="I115" s="207">
        <f>I114-'SA-CFS'!I81</f>
        <v>-6.5369931689929217E-13</v>
      </c>
      <c r="J115" s="207">
        <f>J114-'SA-CFS'!J81</f>
        <v>0</v>
      </c>
      <c r="K115" s="207">
        <f>K114-'SA-CFS'!K81</f>
        <v>0</v>
      </c>
      <c r="L115" s="207">
        <f>L114-'SA-CFS'!L81</f>
        <v>-6.2527760746888816E-13</v>
      </c>
      <c r="M115" s="207">
        <f>M114-'SA-CFS'!M81</f>
        <v>9.6633812063373625E-13</v>
      </c>
      <c r="N115" s="207">
        <f>N114-'SA-CFS'!N81</f>
        <v>-1.5916157281026244E-12</v>
      </c>
      <c r="O115" s="207">
        <f>O114-'SA-CFS'!O81</f>
        <v>-5.1159076974727213E-13</v>
      </c>
      <c r="P115" s="207">
        <f>P114-'SA-CFS'!P81</f>
        <v>-4.4764192352886312E-13</v>
      </c>
      <c r="Q115" s="207">
        <f>Q114-'SA-CFS'!Q81</f>
        <v>-1.1368683772161603E-12</v>
      </c>
      <c r="R115" s="208">
        <f>R114-'SA-CFS'!R81</f>
        <v>1.0516032489249483E-12</v>
      </c>
    </row>
    <row r="116" spans="1:18" s="220" customFormat="1" ht="20" outlineLevel="1" thickBot="1" x14ac:dyDescent="0.3">
      <c r="A116" s="111"/>
      <c r="B116" s="112"/>
      <c r="C116" s="112"/>
      <c r="D116" s="112"/>
      <c r="E116" s="112"/>
      <c r="F116" s="112"/>
      <c r="G116" s="112"/>
      <c r="H116" s="112"/>
      <c r="I116" s="112"/>
      <c r="J116" s="112"/>
      <c r="K116" s="112"/>
      <c r="L116" s="112"/>
      <c r="M116" s="112"/>
      <c r="N116" s="112"/>
      <c r="O116" s="112"/>
      <c r="P116" s="112"/>
      <c r="Q116" s="112"/>
      <c r="R116" s="113"/>
    </row>
    <row r="117" spans="1:18" s="420" customFormat="1" outlineLevel="1" x14ac:dyDescent="0.25">
      <c r="A117" s="134"/>
      <c r="B117" s="134"/>
      <c r="C117" s="134"/>
      <c r="D117" s="134"/>
      <c r="E117" s="134"/>
      <c r="F117" s="134"/>
      <c r="G117" s="134"/>
      <c r="H117" s="134"/>
      <c r="I117" s="134"/>
      <c r="J117" s="134"/>
      <c r="K117" s="134"/>
      <c r="L117" s="134"/>
      <c r="M117" s="134"/>
      <c r="N117" s="134"/>
      <c r="O117" s="134"/>
      <c r="P117" s="134"/>
      <c r="Q117" s="134"/>
      <c r="R117" s="134"/>
    </row>
    <row r="118" spans="1:18" s="420" customFormat="1" ht="20" thickBot="1" x14ac:dyDescent="0.3">
      <c r="A118" s="134"/>
      <c r="B118" s="134"/>
      <c r="C118" s="134"/>
      <c r="D118" s="134"/>
      <c r="E118" s="134"/>
      <c r="F118" s="134"/>
      <c r="G118" s="134"/>
      <c r="H118" s="134"/>
      <c r="I118" s="134"/>
      <c r="J118" s="134"/>
      <c r="K118" s="134"/>
      <c r="L118" s="134"/>
      <c r="M118" s="134"/>
      <c r="N118" s="134"/>
      <c r="O118" s="134"/>
      <c r="P118" s="134"/>
      <c r="Q118" s="134"/>
      <c r="R118" s="134"/>
    </row>
    <row r="119" spans="1:18" s="420" customFormat="1" x14ac:dyDescent="0.25">
      <c r="A119" s="95" t="s">
        <v>2369</v>
      </c>
      <c r="B119" s="157">
        <v>37316</v>
      </c>
      <c r="C119" s="158">
        <v>37681</v>
      </c>
      <c r="D119" s="158">
        <v>38047</v>
      </c>
      <c r="E119" s="158">
        <v>38412</v>
      </c>
      <c r="F119" s="158">
        <v>38777</v>
      </c>
      <c r="G119" s="158">
        <v>39142</v>
      </c>
      <c r="H119" s="158">
        <v>39508</v>
      </c>
      <c r="I119" s="158">
        <v>39873</v>
      </c>
      <c r="J119" s="158">
        <v>40238</v>
      </c>
      <c r="K119" s="158">
        <v>40603</v>
      </c>
      <c r="L119" s="158">
        <v>40969</v>
      </c>
      <c r="M119" s="158">
        <v>41334</v>
      </c>
      <c r="N119" s="158">
        <v>41699</v>
      </c>
      <c r="O119" s="158">
        <v>42064</v>
      </c>
      <c r="P119" s="158">
        <v>42430</v>
      </c>
      <c r="Q119" s="158">
        <v>42795</v>
      </c>
      <c r="R119" s="159">
        <v>43160</v>
      </c>
    </row>
    <row r="120" spans="1:18" s="420" customFormat="1" outlineLevel="1" x14ac:dyDescent="0.25">
      <c r="A120" s="98"/>
      <c r="B120" s="134"/>
      <c r="C120" s="207"/>
      <c r="D120" s="207"/>
      <c r="E120" s="207"/>
      <c r="F120" s="207"/>
      <c r="G120" s="207"/>
      <c r="H120" s="207"/>
      <c r="I120" s="207"/>
      <c r="J120" s="207"/>
      <c r="K120" s="207"/>
      <c r="L120" s="207"/>
      <c r="M120" s="207"/>
      <c r="N120" s="207"/>
      <c r="O120" s="207"/>
      <c r="P120" s="207"/>
      <c r="Q120" s="207"/>
      <c r="R120" s="208"/>
    </row>
    <row r="121" spans="1:18" s="420" customFormat="1" outlineLevel="1" x14ac:dyDescent="0.25">
      <c r="A121" s="147" t="s">
        <v>2370</v>
      </c>
      <c r="B121" s="148">
        <f>SUM(B122:B124)</f>
        <v>85.070000000000007</v>
      </c>
      <c r="C121" s="148">
        <f>SUM(C122:C124)</f>
        <v>149.40000000000003</v>
      </c>
      <c r="D121" s="148">
        <f t="shared" ref="D121:K121" si="12">SUM(D122:D124)</f>
        <v>587.02</v>
      </c>
      <c r="E121" s="148">
        <f t="shared" si="12"/>
        <v>1759.6599999999999</v>
      </c>
      <c r="F121" s="148">
        <f t="shared" si="12"/>
        <v>335.96</v>
      </c>
      <c r="G121" s="148">
        <f t="shared" si="12"/>
        <v>470.75999999999993</v>
      </c>
      <c r="H121" s="148">
        <f t="shared" si="12"/>
        <v>731.65</v>
      </c>
      <c r="I121" s="148">
        <f t="shared" si="12"/>
        <v>1268.0600000000002</v>
      </c>
      <c r="J121" s="148">
        <f t="shared" si="12"/>
        <v>789.52999999999986</v>
      </c>
      <c r="K121" s="148">
        <f t="shared" si="12"/>
        <v>1368.7800000000002</v>
      </c>
      <c r="L121" s="148">
        <f>SUM(L122:L124)</f>
        <v>1473.6899999999998</v>
      </c>
      <c r="M121" s="148">
        <f t="shared" ref="M121:R121" si="13">SUM(M122:M124)</f>
        <v>317.02</v>
      </c>
      <c r="N121" s="148">
        <f t="shared" si="13"/>
        <v>66.479999999999563</v>
      </c>
      <c r="O121" s="148">
        <f t="shared" si="13"/>
        <v>-1740.96</v>
      </c>
      <c r="P121" s="148">
        <f t="shared" si="13"/>
        <v>-3088.36</v>
      </c>
      <c r="Q121" s="148">
        <f t="shared" si="13"/>
        <v>-1966.1400000000003</v>
      </c>
      <c r="R121" s="149">
        <f t="shared" si="13"/>
        <v>-229.99000000000021</v>
      </c>
    </row>
    <row r="122" spans="1:18" s="420" customFormat="1" outlineLevel="1" x14ac:dyDescent="0.25">
      <c r="A122" s="107" t="s">
        <v>2371</v>
      </c>
      <c r="B122" s="101">
        <f>B98</f>
        <v>157.87</v>
      </c>
      <c r="C122" s="101">
        <f>C98</f>
        <v>167.47000000000003</v>
      </c>
      <c r="D122" s="101">
        <f t="shared" ref="D122:K122" si="14">D98</f>
        <v>337.38</v>
      </c>
      <c r="E122" s="101">
        <f t="shared" si="14"/>
        <v>232.38</v>
      </c>
      <c r="F122" s="101">
        <f t="shared" si="14"/>
        <v>376.04999999999995</v>
      </c>
      <c r="G122" s="101">
        <f t="shared" si="14"/>
        <v>559.56999999999994</v>
      </c>
      <c r="H122" s="101">
        <f t="shared" si="14"/>
        <v>730.53</v>
      </c>
      <c r="I122" s="101">
        <f t="shared" si="14"/>
        <v>1346.9800000000002</v>
      </c>
      <c r="J122" s="101">
        <f t="shared" si="14"/>
        <v>783.63999999999987</v>
      </c>
      <c r="K122" s="101">
        <f t="shared" si="14"/>
        <v>1347.7400000000002</v>
      </c>
      <c r="L122" s="101">
        <f>L98</f>
        <v>1483.9199999999998</v>
      </c>
      <c r="M122" s="101">
        <f t="shared" ref="M122:R122" si="15">M98</f>
        <v>314.19</v>
      </c>
      <c r="N122" s="101">
        <f t="shared" si="15"/>
        <v>-2299.4</v>
      </c>
      <c r="O122" s="101">
        <f t="shared" si="15"/>
        <v>237.86999999999966</v>
      </c>
      <c r="P122" s="101">
        <f t="shared" si="15"/>
        <v>-1160.0400000000002</v>
      </c>
      <c r="Q122" s="101">
        <f t="shared" si="15"/>
        <v>-1604.1000000000001</v>
      </c>
      <c r="R122" s="102">
        <f t="shared" si="15"/>
        <v>-1040.0600000000002</v>
      </c>
    </row>
    <row r="123" spans="1:18" s="420" customFormat="1" outlineLevel="1" x14ac:dyDescent="0.25">
      <c r="A123" s="107" t="s">
        <v>2372</v>
      </c>
      <c r="B123" s="101">
        <f>B104+B106</f>
        <v>-72.8</v>
      </c>
      <c r="C123" s="101">
        <f>C104+C106</f>
        <v>-3.1799999999999997</v>
      </c>
      <c r="D123" s="101">
        <f t="shared" ref="D123:R123" si="16">D104+D106</f>
        <v>257.67</v>
      </c>
      <c r="E123" s="101">
        <f t="shared" si="16"/>
        <v>1527.28</v>
      </c>
      <c r="F123" s="101">
        <f t="shared" si="16"/>
        <v>-40.089999999999996</v>
      </c>
      <c r="G123" s="101">
        <f t="shared" si="16"/>
        <v>-88.81</v>
      </c>
      <c r="H123" s="101">
        <f t="shared" si="16"/>
        <v>1.1200000000000001</v>
      </c>
      <c r="I123" s="101">
        <f t="shared" si="16"/>
        <v>-78.92</v>
      </c>
      <c r="J123" s="101">
        <f t="shared" si="16"/>
        <v>5.89</v>
      </c>
      <c r="K123" s="101">
        <f t="shared" si="16"/>
        <v>21.04</v>
      </c>
      <c r="L123" s="101">
        <f t="shared" si="16"/>
        <v>-10.23</v>
      </c>
      <c r="M123" s="101">
        <f t="shared" si="16"/>
        <v>2.8299999999999996</v>
      </c>
      <c r="N123" s="101">
        <f t="shared" si="16"/>
        <v>2365.8799999999997</v>
      </c>
      <c r="O123" s="101">
        <f t="shared" si="16"/>
        <v>-2053.6999999999998</v>
      </c>
      <c r="P123" s="101">
        <f t="shared" si="16"/>
        <v>-1937.45</v>
      </c>
      <c r="Q123" s="101">
        <f t="shared" si="16"/>
        <v>313.89999999999998</v>
      </c>
      <c r="R123" s="102">
        <f t="shared" si="16"/>
        <v>809.16</v>
      </c>
    </row>
    <row r="124" spans="1:18" s="420" customFormat="1" outlineLevel="1" x14ac:dyDescent="0.25">
      <c r="A124" s="107" t="s">
        <v>2373</v>
      </c>
      <c r="B124" s="101">
        <f>B112</f>
        <v>0</v>
      </c>
      <c r="C124" s="101">
        <f>C112</f>
        <v>-14.89</v>
      </c>
      <c r="D124" s="101">
        <f t="shared" ref="D124:K124" si="17">D112</f>
        <v>-8.0299999999999994</v>
      </c>
      <c r="E124" s="101">
        <f t="shared" si="17"/>
        <v>0</v>
      </c>
      <c r="F124" s="101">
        <f t="shared" si="17"/>
        <v>0</v>
      </c>
      <c r="G124" s="101">
        <f t="shared" si="17"/>
        <v>0</v>
      </c>
      <c r="H124" s="101">
        <f t="shared" si="17"/>
        <v>0</v>
      </c>
      <c r="I124" s="101">
        <f t="shared" si="17"/>
        <v>0</v>
      </c>
      <c r="J124" s="101">
        <f t="shared" si="17"/>
        <v>0</v>
      </c>
      <c r="K124" s="101">
        <f t="shared" si="17"/>
        <v>0</v>
      </c>
      <c r="L124" s="101">
        <f>L112</f>
        <v>0</v>
      </c>
      <c r="M124" s="101">
        <f t="shared" ref="M124:R124" si="18">M112</f>
        <v>0</v>
      </c>
      <c r="N124" s="101">
        <f t="shared" si="18"/>
        <v>0</v>
      </c>
      <c r="O124" s="101">
        <f t="shared" si="18"/>
        <v>74.87</v>
      </c>
      <c r="P124" s="101">
        <f t="shared" si="18"/>
        <v>9.1300000000000008</v>
      </c>
      <c r="Q124" s="101">
        <f t="shared" si="18"/>
        <v>-675.93999999999994</v>
      </c>
      <c r="R124" s="102">
        <f t="shared" si="18"/>
        <v>0.91</v>
      </c>
    </row>
    <row r="125" spans="1:18" s="420" customFormat="1" outlineLevel="1" x14ac:dyDescent="0.25">
      <c r="A125" s="222"/>
      <c r="B125" s="101"/>
      <c r="C125" s="101"/>
      <c r="D125" s="101"/>
      <c r="E125" s="101"/>
      <c r="F125" s="101"/>
      <c r="G125" s="101"/>
      <c r="H125" s="101"/>
      <c r="I125" s="101"/>
      <c r="J125" s="101"/>
      <c r="K125" s="101"/>
      <c r="L125" s="101"/>
      <c r="M125" s="101"/>
      <c r="N125" s="101"/>
      <c r="O125" s="101"/>
      <c r="P125" s="101"/>
      <c r="Q125" s="101"/>
      <c r="R125" s="102"/>
    </row>
    <row r="126" spans="1:18" s="420" customFormat="1" outlineLevel="1" x14ac:dyDescent="0.25">
      <c r="A126" s="147" t="s">
        <v>2374</v>
      </c>
      <c r="B126" s="148">
        <f>SUM(B127:B131)</f>
        <v>-80.349999999999994</v>
      </c>
      <c r="C126" s="148">
        <f>SUM(C127:C131)</f>
        <v>-95.310000000000016</v>
      </c>
      <c r="D126" s="148">
        <f t="shared" ref="D126:K126" si="19">SUM(D127:D131)</f>
        <v>-589.97</v>
      </c>
      <c r="E126" s="148">
        <f t="shared" si="19"/>
        <v>-945.40000000000009</v>
      </c>
      <c r="F126" s="148">
        <f t="shared" si="19"/>
        <v>4.9899999999998101</v>
      </c>
      <c r="G126" s="148">
        <f t="shared" si="19"/>
        <v>-493.25999999999982</v>
      </c>
      <c r="H126" s="148">
        <f t="shared" si="19"/>
        <v>-855.07000000000039</v>
      </c>
      <c r="I126" s="148">
        <f t="shared" si="19"/>
        <v>-1282.3100000000004</v>
      </c>
      <c r="J126" s="148">
        <f t="shared" si="19"/>
        <v>-629.63000000000102</v>
      </c>
      <c r="K126" s="148">
        <f t="shared" si="19"/>
        <v>-1519.71</v>
      </c>
      <c r="L126" s="148">
        <f>SUM(L127:L131)</f>
        <v>-1328.4099999999987</v>
      </c>
      <c r="M126" s="148">
        <f t="shared" ref="M126:R126" si="20">SUM(M127:M131)</f>
        <v>-258.98999999999978</v>
      </c>
      <c r="N126" s="148">
        <f t="shared" si="20"/>
        <v>-210.29999999999859</v>
      </c>
      <c r="O126" s="148">
        <f t="shared" si="20"/>
        <v>1368.27</v>
      </c>
      <c r="P126" s="148">
        <f t="shared" si="20"/>
        <v>3105.0399999999995</v>
      </c>
      <c r="Q126" s="148">
        <f t="shared" si="20"/>
        <v>1973.5300000000007</v>
      </c>
      <c r="R126" s="149">
        <f t="shared" si="20"/>
        <v>178.28000000000179</v>
      </c>
    </row>
    <row r="127" spans="1:18" s="420" customFormat="1" outlineLevel="1" x14ac:dyDescent="0.25">
      <c r="A127" s="107" t="s">
        <v>2375</v>
      </c>
      <c r="B127" s="101">
        <f>B100</f>
        <v>-50.93</v>
      </c>
      <c r="C127" s="101">
        <f>C100</f>
        <v>-70.89</v>
      </c>
      <c r="D127" s="101">
        <f t="shared" ref="D127:K127" si="21">D100</f>
        <v>-79.59</v>
      </c>
      <c r="E127" s="101">
        <f t="shared" si="21"/>
        <v>-123.82</v>
      </c>
      <c r="F127" s="101">
        <f t="shared" si="21"/>
        <v>-122.39</v>
      </c>
      <c r="G127" s="101">
        <f t="shared" si="21"/>
        <v>-121.93</v>
      </c>
      <c r="H127" s="101">
        <f t="shared" si="21"/>
        <v>-98.95</v>
      </c>
      <c r="I127" s="101">
        <f t="shared" si="21"/>
        <v>-169.23000000000002</v>
      </c>
      <c r="J127" s="101">
        <f t="shared" si="21"/>
        <v>-122.16</v>
      </c>
      <c r="K127" s="101">
        <f t="shared" si="21"/>
        <v>-244.75</v>
      </c>
      <c r="L127" s="101">
        <f>L100</f>
        <v>-385.15000000000003</v>
      </c>
      <c r="M127" s="101">
        <f t="shared" ref="M127:R127" si="22">M100</f>
        <v>-428.45000000000005</v>
      </c>
      <c r="N127" s="101">
        <f t="shared" si="22"/>
        <v>-432.26</v>
      </c>
      <c r="O127" s="101">
        <f t="shared" si="22"/>
        <v>-1013.14</v>
      </c>
      <c r="P127" s="101">
        <f t="shared" si="22"/>
        <v>-549.49</v>
      </c>
      <c r="Q127" s="101">
        <f t="shared" si="22"/>
        <v>-1084.28</v>
      </c>
      <c r="R127" s="102">
        <f t="shared" si="22"/>
        <v>-727.06000000000006</v>
      </c>
    </row>
    <row r="128" spans="1:18" s="420" customFormat="1" outlineLevel="1" x14ac:dyDescent="0.25">
      <c r="A128" s="107" t="s">
        <v>2376</v>
      </c>
      <c r="B128" s="101">
        <f>B111</f>
        <v>-27.14</v>
      </c>
      <c r="C128" s="101">
        <f>C111</f>
        <v>-23.29</v>
      </c>
      <c r="D128" s="101">
        <f t="shared" ref="D128:K128" si="23">D111</f>
        <v>-47.230000000000004</v>
      </c>
      <c r="E128" s="101">
        <f t="shared" si="23"/>
        <v>-62.47</v>
      </c>
      <c r="F128" s="101">
        <f t="shared" si="23"/>
        <v>-79.3</v>
      </c>
      <c r="G128" s="101">
        <f t="shared" si="23"/>
        <v>-262.87</v>
      </c>
      <c r="H128" s="101">
        <f t="shared" si="23"/>
        <v>-1.8</v>
      </c>
      <c r="I128" s="101">
        <f t="shared" si="23"/>
        <v>-242.22</v>
      </c>
      <c r="J128" s="101">
        <f t="shared" si="23"/>
        <v>-332.78999999999996</v>
      </c>
      <c r="K128" s="101">
        <f t="shared" si="23"/>
        <v>-332.03000000000003</v>
      </c>
      <c r="L128" s="101">
        <f>L111</f>
        <v>-409.55</v>
      </c>
      <c r="M128" s="101">
        <f t="shared" ref="M128:R128" si="24">M111</f>
        <v>-511.52</v>
      </c>
      <c r="N128" s="101">
        <f t="shared" si="24"/>
        <v>-605.54</v>
      </c>
      <c r="O128" s="101">
        <f t="shared" si="24"/>
        <v>-363.28000000000003</v>
      </c>
      <c r="P128" s="101">
        <f t="shared" si="24"/>
        <v>-868.65</v>
      </c>
      <c r="Q128" s="101">
        <f t="shared" si="24"/>
        <v>-247.39</v>
      </c>
      <c r="R128" s="102">
        <f t="shared" si="24"/>
        <v>-798.48</v>
      </c>
    </row>
    <row r="129" spans="1:18" s="420" customFormat="1" outlineLevel="1" x14ac:dyDescent="0.25">
      <c r="A129" s="107" t="s">
        <v>2377</v>
      </c>
      <c r="B129" s="101">
        <f>B103+B105</f>
        <v>-3.61</v>
      </c>
      <c r="C129" s="101">
        <f>C103+C105</f>
        <v>-0.95</v>
      </c>
      <c r="D129" s="101">
        <f t="shared" ref="D129:K129" si="25">D103+D105</f>
        <v>-3.61</v>
      </c>
      <c r="E129" s="101">
        <f t="shared" si="25"/>
        <v>-6.92</v>
      </c>
      <c r="F129" s="101">
        <f t="shared" si="25"/>
        <v>-11.23</v>
      </c>
      <c r="G129" s="101">
        <f t="shared" si="25"/>
        <v>-8.8000000000000007</v>
      </c>
      <c r="H129" s="101">
        <f t="shared" si="25"/>
        <v>-5.38</v>
      </c>
      <c r="I129" s="101">
        <f t="shared" si="25"/>
        <v>-4.53</v>
      </c>
      <c r="J129" s="101">
        <f t="shared" si="25"/>
        <v>-0.44</v>
      </c>
      <c r="K129" s="101">
        <f t="shared" si="25"/>
        <v>-0.59</v>
      </c>
      <c r="L129" s="101">
        <f>L103+L105</f>
        <v>-0.43</v>
      </c>
      <c r="M129" s="101">
        <f t="shared" ref="M129:R129" si="26">M103+M105</f>
        <v>-0.3</v>
      </c>
      <c r="N129" s="101">
        <f t="shared" si="26"/>
        <v>-18.239999999999998</v>
      </c>
      <c r="O129" s="101">
        <f t="shared" si="26"/>
        <v>-331.98</v>
      </c>
      <c r="P129" s="101">
        <f t="shared" si="26"/>
        <v>-364.49</v>
      </c>
      <c r="Q129" s="101">
        <f t="shared" si="26"/>
        <v>-143.56</v>
      </c>
      <c r="R129" s="102">
        <f t="shared" si="26"/>
        <v>-283.69</v>
      </c>
    </row>
    <row r="130" spans="1:18" s="420" customFormat="1" outlineLevel="1" x14ac:dyDescent="0.25">
      <c r="A130" s="107" t="s">
        <v>2073</v>
      </c>
      <c r="B130" s="101">
        <f>B110</f>
        <v>1.3299999999999983</v>
      </c>
      <c r="C130" s="101">
        <f>C110</f>
        <v>-0.18000000000000016</v>
      </c>
      <c r="D130" s="101">
        <f t="shared" ref="D130:K130" si="27">D110</f>
        <v>-459.53999999999996</v>
      </c>
      <c r="E130" s="101">
        <f t="shared" si="27"/>
        <v>-752.19</v>
      </c>
      <c r="F130" s="101">
        <f t="shared" si="27"/>
        <v>217.9099999999998</v>
      </c>
      <c r="G130" s="101">
        <f t="shared" si="27"/>
        <v>-99.659999999999783</v>
      </c>
      <c r="H130" s="101">
        <f t="shared" si="27"/>
        <v>-748.9400000000004</v>
      </c>
      <c r="I130" s="101">
        <f t="shared" si="27"/>
        <v>-866.33000000000038</v>
      </c>
      <c r="J130" s="101">
        <f t="shared" si="27"/>
        <v>-174.24000000000115</v>
      </c>
      <c r="K130" s="101">
        <f t="shared" si="27"/>
        <v>-942.34</v>
      </c>
      <c r="L130" s="101">
        <f>L110</f>
        <v>-533.27999999999872</v>
      </c>
      <c r="M130" s="101">
        <f t="shared" ref="M130:R130" si="28">M110</f>
        <v>681.2800000000002</v>
      </c>
      <c r="N130" s="101">
        <f t="shared" si="28"/>
        <v>845.74000000000137</v>
      </c>
      <c r="O130" s="101">
        <f t="shared" si="28"/>
        <v>3076.67</v>
      </c>
      <c r="P130" s="101">
        <f t="shared" si="28"/>
        <v>4094.24</v>
      </c>
      <c r="Q130" s="101">
        <f t="shared" si="28"/>
        <v>3448.7600000000007</v>
      </c>
      <c r="R130" s="102">
        <f t="shared" si="28"/>
        <v>1987.5100000000018</v>
      </c>
    </row>
    <row r="131" spans="1:18" s="420" customFormat="1" outlineLevel="1" x14ac:dyDescent="0.25">
      <c r="A131" s="107" t="s">
        <v>2378</v>
      </c>
      <c r="B131" s="101">
        <f>B107</f>
        <v>0</v>
      </c>
      <c r="C131" s="101">
        <f>C107</f>
        <v>0</v>
      </c>
      <c r="D131" s="101">
        <f t="shared" ref="D131:K131" si="29">D107</f>
        <v>0</v>
      </c>
      <c r="E131" s="101">
        <f t="shared" si="29"/>
        <v>0</v>
      </c>
      <c r="F131" s="101">
        <f t="shared" si="29"/>
        <v>0</v>
      </c>
      <c r="G131" s="101">
        <f t="shared" si="29"/>
        <v>0</v>
      </c>
      <c r="H131" s="101">
        <f t="shared" si="29"/>
        <v>0</v>
      </c>
      <c r="I131" s="101">
        <f t="shared" si="29"/>
        <v>0</v>
      </c>
      <c r="J131" s="101">
        <f t="shared" si="29"/>
        <v>0</v>
      </c>
      <c r="K131" s="101">
        <f t="shared" si="29"/>
        <v>0</v>
      </c>
      <c r="L131" s="101">
        <f>L107</f>
        <v>0</v>
      </c>
      <c r="M131" s="101">
        <f t="shared" ref="M131:R131" si="30">M107</f>
        <v>0</v>
      </c>
      <c r="N131" s="101">
        <f t="shared" si="30"/>
        <v>0</v>
      </c>
      <c r="O131" s="101">
        <f t="shared" si="30"/>
        <v>0</v>
      </c>
      <c r="P131" s="101">
        <f t="shared" si="30"/>
        <v>793.43</v>
      </c>
      <c r="Q131" s="101">
        <f t="shared" si="30"/>
        <v>0</v>
      </c>
      <c r="R131" s="102">
        <f t="shared" si="30"/>
        <v>0</v>
      </c>
    </row>
    <row r="132" spans="1:18" s="420" customFormat="1" outlineLevel="1" x14ac:dyDescent="0.25">
      <c r="A132" s="98"/>
      <c r="B132" s="101"/>
      <c r="C132" s="101"/>
      <c r="D132" s="101"/>
      <c r="E132" s="101"/>
      <c r="F132" s="101"/>
      <c r="G132" s="101"/>
      <c r="H132" s="101"/>
      <c r="I132" s="101"/>
      <c r="J132" s="101"/>
      <c r="K132" s="101"/>
      <c r="L132" s="101"/>
      <c r="M132" s="101"/>
      <c r="N132" s="101"/>
      <c r="O132" s="101"/>
      <c r="P132" s="101"/>
      <c r="Q132" s="101"/>
      <c r="R132" s="102"/>
    </row>
    <row r="133" spans="1:18" s="420" customFormat="1" outlineLevel="1" x14ac:dyDescent="0.25">
      <c r="A133" s="147" t="s">
        <v>2379</v>
      </c>
      <c r="B133" s="148">
        <f t="shared" ref="B133" si="31">B121+B126</f>
        <v>4.7200000000000131</v>
      </c>
      <c r="C133" s="148">
        <f t="shared" ref="C133:R133" si="32">C121+C126</f>
        <v>54.090000000000018</v>
      </c>
      <c r="D133" s="148">
        <f t="shared" si="32"/>
        <v>-2.9500000000000455</v>
      </c>
      <c r="E133" s="148">
        <f t="shared" si="32"/>
        <v>814.25999999999976</v>
      </c>
      <c r="F133" s="148">
        <f t="shared" si="32"/>
        <v>340.94999999999982</v>
      </c>
      <c r="G133" s="148">
        <f t="shared" si="32"/>
        <v>-22.499999999999886</v>
      </c>
      <c r="H133" s="148">
        <f t="shared" si="32"/>
        <v>-123.42000000000041</v>
      </c>
      <c r="I133" s="148">
        <f t="shared" si="32"/>
        <v>-14.250000000000227</v>
      </c>
      <c r="J133" s="148">
        <f t="shared" si="32"/>
        <v>159.89999999999884</v>
      </c>
      <c r="K133" s="148">
        <f t="shared" si="32"/>
        <v>-150.92999999999984</v>
      </c>
      <c r="L133" s="148">
        <f t="shared" si="32"/>
        <v>145.28000000000111</v>
      </c>
      <c r="M133" s="148">
        <f t="shared" si="32"/>
        <v>58.0300000000002</v>
      </c>
      <c r="N133" s="148">
        <f t="shared" si="32"/>
        <v>-143.81999999999903</v>
      </c>
      <c r="O133" s="148">
        <f t="shared" si="32"/>
        <v>-372.69000000000005</v>
      </c>
      <c r="P133" s="148">
        <f t="shared" si="32"/>
        <v>16.679999999999382</v>
      </c>
      <c r="Q133" s="148">
        <f t="shared" si="32"/>
        <v>7.3900000000003274</v>
      </c>
      <c r="R133" s="149">
        <f t="shared" si="32"/>
        <v>-51.709999999998416</v>
      </c>
    </row>
    <row r="134" spans="1:18" s="420" customFormat="1" ht="20" outlineLevel="1" thickBot="1" x14ac:dyDescent="0.3">
      <c r="A134" s="111"/>
      <c r="B134" s="438">
        <f>B133-B114</f>
        <v>1.4210854715202004E-14</v>
      </c>
      <c r="C134" s="438">
        <f>C133-C114</f>
        <v>0</v>
      </c>
      <c r="D134" s="438">
        <f t="shared" ref="D134:R134" si="33">D133-D114</f>
        <v>1.2434497875801753E-14</v>
      </c>
      <c r="E134" s="438">
        <f t="shared" si="33"/>
        <v>0</v>
      </c>
      <c r="F134" s="438">
        <f t="shared" si="33"/>
        <v>0</v>
      </c>
      <c r="G134" s="438">
        <f t="shared" si="33"/>
        <v>0</v>
      </c>
      <c r="H134" s="438">
        <f t="shared" si="33"/>
        <v>0</v>
      </c>
      <c r="I134" s="438">
        <f t="shared" si="33"/>
        <v>-2.8421709430404007E-14</v>
      </c>
      <c r="J134" s="438">
        <f t="shared" si="33"/>
        <v>0</v>
      </c>
      <c r="K134" s="438">
        <f t="shared" si="33"/>
        <v>0</v>
      </c>
      <c r="L134" s="438">
        <f t="shared" si="33"/>
        <v>0</v>
      </c>
      <c r="M134" s="438">
        <f t="shared" si="33"/>
        <v>0</v>
      </c>
      <c r="N134" s="438">
        <f t="shared" si="33"/>
        <v>-4.5474735088646412E-13</v>
      </c>
      <c r="O134" s="438">
        <f t="shared" si="33"/>
        <v>0</v>
      </c>
      <c r="P134" s="438">
        <f t="shared" si="33"/>
        <v>0</v>
      </c>
      <c r="Q134" s="438">
        <f t="shared" si="33"/>
        <v>-4.5474735088646412E-13</v>
      </c>
      <c r="R134" s="439">
        <f t="shared" si="33"/>
        <v>3.4106051316484809E-13</v>
      </c>
    </row>
    <row r="135" spans="1:18" s="420" customFormat="1" outlineLevel="1" x14ac:dyDescent="0.25">
      <c r="A135" s="134"/>
      <c r="B135" s="134"/>
      <c r="C135" s="134"/>
      <c r="D135" s="134"/>
      <c r="E135" s="134"/>
      <c r="F135" s="134"/>
      <c r="G135" s="134"/>
      <c r="H135" s="134"/>
      <c r="I135" s="134"/>
      <c r="J135" s="134"/>
      <c r="K135" s="134"/>
      <c r="L135" s="134"/>
      <c r="M135" s="134"/>
      <c r="N135" s="134"/>
      <c r="O135" s="134"/>
      <c r="P135" s="134"/>
      <c r="Q135" s="134"/>
      <c r="R135" s="134"/>
    </row>
    <row r="136" spans="1:18" s="420" customFormat="1" ht="20" thickBot="1" x14ac:dyDescent="0.3">
      <c r="A136" s="134"/>
      <c r="B136" s="134"/>
      <c r="C136" s="134"/>
      <c r="D136" s="134"/>
      <c r="E136" s="134"/>
      <c r="F136" s="134"/>
      <c r="G136" s="134"/>
      <c r="H136" s="134"/>
      <c r="I136" s="134"/>
      <c r="J136" s="134"/>
      <c r="K136" s="134"/>
      <c r="L136" s="134"/>
      <c r="M136" s="134"/>
      <c r="N136" s="134"/>
      <c r="O136" s="134"/>
      <c r="P136" s="134"/>
      <c r="Q136" s="134"/>
      <c r="R136" s="134"/>
    </row>
    <row r="137" spans="1:18" ht="20" thickBot="1" x14ac:dyDescent="0.3">
      <c r="A137" s="398" t="s">
        <v>1103</v>
      </c>
      <c r="B137" s="399">
        <v>37316</v>
      </c>
      <c r="C137" s="400">
        <v>37681</v>
      </c>
      <c r="D137" s="400">
        <v>38047</v>
      </c>
      <c r="E137" s="400">
        <v>38412</v>
      </c>
      <c r="F137" s="400">
        <v>38777</v>
      </c>
      <c r="G137" s="400">
        <v>39142</v>
      </c>
      <c r="H137" s="400">
        <v>39508</v>
      </c>
      <c r="I137" s="400">
        <v>39873</v>
      </c>
      <c r="J137" s="400">
        <v>40238</v>
      </c>
      <c r="K137" s="400">
        <v>40603</v>
      </c>
      <c r="L137" s="400">
        <v>40969</v>
      </c>
      <c r="M137" s="400">
        <v>41334</v>
      </c>
      <c r="N137" s="400">
        <v>41699</v>
      </c>
      <c r="O137" s="400">
        <v>42064</v>
      </c>
      <c r="P137" s="400">
        <v>42430</v>
      </c>
      <c r="Q137" s="400">
        <v>42795</v>
      </c>
      <c r="R137" s="401">
        <v>43160</v>
      </c>
    </row>
    <row r="138" spans="1:18" outlineLevel="1" x14ac:dyDescent="0.25">
      <c r="A138" s="98"/>
      <c r="B138" s="134"/>
      <c r="C138" s="134"/>
      <c r="D138" s="134"/>
      <c r="E138" s="134"/>
      <c r="F138" s="134"/>
      <c r="G138" s="134"/>
      <c r="H138" s="134"/>
      <c r="I138" s="134"/>
      <c r="J138" s="134"/>
      <c r="K138" s="134"/>
      <c r="L138" s="134"/>
      <c r="M138" s="134"/>
      <c r="N138" s="134"/>
      <c r="O138" s="134"/>
      <c r="P138" s="134"/>
      <c r="Q138" s="134"/>
      <c r="R138" s="156"/>
    </row>
    <row r="139" spans="1:18" outlineLevel="1" x14ac:dyDescent="0.25">
      <c r="A139" s="98" t="s">
        <v>530</v>
      </c>
      <c r="B139" s="101">
        <f>'SA-P&amp;L'!B7</f>
        <v>696.43</v>
      </c>
      <c r="C139" s="101">
        <f>'SA-P&amp;L'!C7</f>
        <v>724.41</v>
      </c>
      <c r="D139" s="101">
        <f>'SA-P&amp;L'!D7</f>
        <v>939.93000000000006</v>
      </c>
      <c r="E139" s="101">
        <f>'SA-P&amp;L'!E7</f>
        <v>1203.47</v>
      </c>
      <c r="F139" s="101">
        <f>'SA-P&amp;L'!F7</f>
        <v>1680.3400000000001</v>
      </c>
      <c r="G139" s="101">
        <f>'SA-P&amp;L'!G7</f>
        <v>2245.89</v>
      </c>
      <c r="H139" s="101">
        <f>'SA-P&amp;L'!H7</f>
        <v>3149.05</v>
      </c>
      <c r="I139" s="101">
        <f>'SA-P&amp;L'!I7</f>
        <v>3861.5499999999997</v>
      </c>
      <c r="J139" s="101">
        <f>'SA-P&amp;L'!J7</f>
        <v>2485.5099999999998</v>
      </c>
      <c r="K139" s="101">
        <f>'SA-P&amp;L'!K7</f>
        <v>3107.57</v>
      </c>
      <c r="L139" s="101">
        <f>'SA-P&amp;L'!L7</f>
        <v>4015.56</v>
      </c>
      <c r="M139" s="101">
        <f>'SA-P&amp;L'!M7</f>
        <v>2432.14</v>
      </c>
      <c r="N139" s="101">
        <f>'SA-P&amp;L'!N7</f>
        <v>2828.79</v>
      </c>
      <c r="O139" s="101">
        <f>'SA-P&amp;L'!O7</f>
        <v>8028.44</v>
      </c>
      <c r="P139" s="101">
        <f>'SA-P&amp;L'!P7</f>
        <v>7733.2599999999993</v>
      </c>
      <c r="Q139" s="101">
        <f>'SA-P&amp;L'!Q7</f>
        <v>7683.96</v>
      </c>
      <c r="R139" s="102">
        <f>'SA-P&amp;L'!R7</f>
        <v>7923.84</v>
      </c>
    </row>
    <row r="140" spans="1:18" outlineLevel="1" x14ac:dyDescent="0.25">
      <c r="A140" s="98"/>
      <c r="B140" s="134"/>
      <c r="C140" s="134"/>
      <c r="D140" s="134"/>
      <c r="E140" s="134"/>
      <c r="F140" s="134"/>
      <c r="G140" s="134"/>
      <c r="H140" s="134"/>
      <c r="I140" s="134"/>
      <c r="J140" s="134"/>
      <c r="K140" s="134"/>
      <c r="L140" s="134"/>
      <c r="M140" s="134"/>
      <c r="N140" s="134"/>
      <c r="O140" s="134"/>
      <c r="P140" s="134"/>
      <c r="Q140" s="134"/>
      <c r="R140" s="156"/>
    </row>
    <row r="141" spans="1:18" ht="20" outlineLevel="1" thickBot="1" x14ac:dyDescent="0.3">
      <c r="A141" s="129" t="str">
        <f>A40</f>
        <v>Cash From Operating Activities</v>
      </c>
      <c r="B141" s="139"/>
      <c r="C141" s="183">
        <f t="shared" ref="C141:R141" si="34">C40/C$139</f>
        <v>0.22187711378915259</v>
      </c>
      <c r="D141" s="183">
        <f t="shared" si="34"/>
        <v>0.35103677933463123</v>
      </c>
      <c r="E141" s="183">
        <f t="shared" si="34"/>
        <v>0.18264684620306282</v>
      </c>
      <c r="F141" s="183">
        <f t="shared" si="34"/>
        <v>0.18496851827606314</v>
      </c>
      <c r="G141" s="183">
        <f t="shared" si="34"/>
        <v>0.20061534625471417</v>
      </c>
      <c r="H141" s="183">
        <f t="shared" si="34"/>
        <v>0.19883139359489369</v>
      </c>
      <c r="I141" s="183">
        <f t="shared" si="34"/>
        <v>0.32693866452590292</v>
      </c>
      <c r="J141" s="183">
        <f t="shared" si="34"/>
        <v>0.25990641759638866</v>
      </c>
      <c r="K141" s="183">
        <f t="shared" si="34"/>
        <v>0.39703047718957257</v>
      </c>
      <c r="L141" s="183">
        <f t="shared" si="34"/>
        <v>0.33349769397045487</v>
      </c>
      <c r="M141" s="183">
        <f t="shared" si="34"/>
        <v>4.3780374485021409E-2</v>
      </c>
      <c r="N141" s="183">
        <f t="shared" si="34"/>
        <v>-0.85020803947977752</v>
      </c>
      <c r="O141" s="183">
        <f t="shared" si="34"/>
        <v>1.8507954222738116E-2</v>
      </c>
      <c r="P141" s="183">
        <f t="shared" si="34"/>
        <v>-0.16222007277655223</v>
      </c>
      <c r="Q141" s="183">
        <f t="shared" si="34"/>
        <v>-0.21095893263369409</v>
      </c>
      <c r="R141" s="184">
        <f t="shared" si="34"/>
        <v>-0.14943007430740654</v>
      </c>
    </row>
    <row r="142" spans="1:18" ht="20" outlineLevel="1" thickTop="1" x14ac:dyDescent="0.25">
      <c r="A142" s="98"/>
      <c r="B142" s="134"/>
      <c r="C142" s="99"/>
      <c r="D142" s="99"/>
      <c r="E142" s="99"/>
      <c r="F142" s="99"/>
      <c r="G142" s="99"/>
      <c r="H142" s="99"/>
      <c r="I142" s="99"/>
      <c r="J142" s="99"/>
      <c r="K142" s="99"/>
      <c r="L142" s="99"/>
      <c r="M142" s="99"/>
      <c r="N142" s="99"/>
      <c r="O142" s="99"/>
      <c r="P142" s="99"/>
      <c r="Q142" s="99"/>
      <c r="R142" s="100"/>
    </row>
    <row r="143" spans="1:18" outlineLevel="1" x14ac:dyDescent="0.25">
      <c r="A143" s="150" t="str">
        <f t="shared" ref="A143:A157" si="35">A42</f>
        <v>Purchase of Fixed Assets</v>
      </c>
      <c r="B143" s="190">
        <f t="shared" ref="B143:R143" si="36">B42/B$139</f>
        <v>-4.268914320175754E-2</v>
      </c>
      <c r="C143" s="190">
        <f t="shared" si="36"/>
        <v>-7.8864179125081105E-2</v>
      </c>
      <c r="D143" s="167">
        <f t="shared" si="36"/>
        <v>-8.8506590916344829E-2</v>
      </c>
      <c r="E143" s="167">
        <f t="shared" si="36"/>
        <v>-0.10596026490066225</v>
      </c>
      <c r="F143" s="167">
        <f t="shared" si="36"/>
        <v>-7.3883856838496964E-2</v>
      </c>
      <c r="G143" s="167">
        <f t="shared" si="36"/>
        <v>-6.2683390548958329E-2</v>
      </c>
      <c r="H143" s="167">
        <f t="shared" si="36"/>
        <v>-3.1488861720201329E-2</v>
      </c>
      <c r="I143" s="167">
        <f t="shared" si="36"/>
        <v>-4.5057036682161315E-2</v>
      </c>
      <c r="J143" s="167">
        <f t="shared" si="36"/>
        <v>-5.1039826836343449E-2</v>
      </c>
      <c r="K143" s="167">
        <f t="shared" si="36"/>
        <v>-7.8929839070399049E-2</v>
      </c>
      <c r="L143" s="167">
        <f t="shared" si="36"/>
        <v>-9.6683899630437595E-2</v>
      </c>
      <c r="M143" s="167">
        <f t="shared" si="36"/>
        <v>-0.17660989910120306</v>
      </c>
      <c r="N143" s="167">
        <f t="shared" si="36"/>
        <v>-0.15353561063210772</v>
      </c>
      <c r="O143" s="167">
        <f t="shared" si="36"/>
        <v>-0.12804230958940965</v>
      </c>
      <c r="P143" s="167">
        <f t="shared" si="36"/>
        <v>-7.2923967382449328E-2</v>
      </c>
      <c r="Q143" s="167">
        <f t="shared" si="36"/>
        <v>-0.14237580622491527</v>
      </c>
      <c r="R143" s="168">
        <f t="shared" si="36"/>
        <v>-9.2547300298845003E-2</v>
      </c>
    </row>
    <row r="144" spans="1:18" outlineLevel="1" x14ac:dyDescent="0.25">
      <c r="A144" s="150" t="str">
        <f t="shared" si="35"/>
        <v xml:space="preserve">  + /( - ) Sale of Fixed Assets</v>
      </c>
      <c r="B144" s="190">
        <f t="shared" ref="B144:R144" si="37">B43/B$139</f>
        <v>8.5866490530275841E-3</v>
      </c>
      <c r="C144" s="190">
        <f t="shared" si="37"/>
        <v>2.3177482364959069E-2</v>
      </c>
      <c r="D144" s="167">
        <f t="shared" si="37"/>
        <v>3.8300724522038875E-3</v>
      </c>
      <c r="E144" s="167">
        <f t="shared" si="37"/>
        <v>3.0744430687927411E-3</v>
      </c>
      <c r="F144" s="167">
        <f t="shared" si="37"/>
        <v>1.0474070723782091E-3</v>
      </c>
      <c r="G144" s="167">
        <f t="shared" si="37"/>
        <v>8.3931091905658801E-3</v>
      </c>
      <c r="H144" s="167">
        <f t="shared" si="37"/>
        <v>6.6686778552261781E-5</v>
      </c>
      <c r="I144" s="167">
        <f t="shared" si="37"/>
        <v>1.2326656394453005E-3</v>
      </c>
      <c r="J144" s="167">
        <f t="shared" si="37"/>
        <v>1.8909600041842522E-3</v>
      </c>
      <c r="K144" s="167">
        <f t="shared" si="37"/>
        <v>1.7055126674539914E-4</v>
      </c>
      <c r="L144" s="167">
        <f t="shared" si="37"/>
        <v>7.6950661925111316E-4</v>
      </c>
      <c r="M144" s="167">
        <f t="shared" si="37"/>
        <v>4.4816499050219152E-4</v>
      </c>
      <c r="N144" s="167">
        <f t="shared" si="37"/>
        <v>7.282265562307559E-4</v>
      </c>
      <c r="O144" s="167">
        <f t="shared" si="37"/>
        <v>1.8484288354898336E-3</v>
      </c>
      <c r="P144" s="167">
        <f t="shared" si="37"/>
        <v>1.8685522017881204E-3</v>
      </c>
      <c r="Q144" s="167">
        <f t="shared" si="37"/>
        <v>1.2662741607192126E-3</v>
      </c>
      <c r="R144" s="168">
        <f t="shared" si="37"/>
        <v>7.9128301429609875E-4</v>
      </c>
    </row>
    <row r="145" spans="1:18" outlineLevel="1" x14ac:dyDescent="0.25">
      <c r="A145" s="150" t="str">
        <f t="shared" si="35"/>
        <v xml:space="preserve">  + /( - ) Profit/Loss on sale of Fixed Assets</v>
      </c>
      <c r="B145" s="190">
        <f t="shared" ref="B145:R145" si="38">B44/B$139</f>
        <v>0</v>
      </c>
      <c r="C145" s="190">
        <f t="shared" si="38"/>
        <v>0</v>
      </c>
      <c r="D145" s="167">
        <f t="shared" si="38"/>
        <v>0</v>
      </c>
      <c r="E145" s="167">
        <f t="shared" si="38"/>
        <v>0</v>
      </c>
      <c r="F145" s="167">
        <f t="shared" si="38"/>
        <v>0</v>
      </c>
      <c r="G145" s="167">
        <f t="shared" si="38"/>
        <v>0</v>
      </c>
      <c r="H145" s="167">
        <f t="shared" si="38"/>
        <v>0</v>
      </c>
      <c r="I145" s="167">
        <f t="shared" si="38"/>
        <v>0</v>
      </c>
      <c r="J145" s="167">
        <f t="shared" si="38"/>
        <v>0</v>
      </c>
      <c r="K145" s="167">
        <f t="shared" si="38"/>
        <v>0</v>
      </c>
      <c r="L145" s="167">
        <f t="shared" si="38"/>
        <v>0</v>
      </c>
      <c r="M145" s="167">
        <f t="shared" si="38"/>
        <v>0</v>
      </c>
      <c r="N145" s="167">
        <f t="shared" si="38"/>
        <v>0</v>
      </c>
      <c r="O145" s="167">
        <f t="shared" si="38"/>
        <v>0</v>
      </c>
      <c r="P145" s="167">
        <f t="shared" si="38"/>
        <v>0</v>
      </c>
      <c r="Q145" s="167">
        <f t="shared" si="38"/>
        <v>0</v>
      </c>
      <c r="R145" s="168">
        <f t="shared" si="38"/>
        <v>0</v>
      </c>
    </row>
    <row r="146" spans="1:18" outlineLevel="1" x14ac:dyDescent="0.25">
      <c r="A146" s="150" t="str">
        <f t="shared" si="35"/>
        <v xml:space="preserve">  + /( - ) Profit/Loss on sale of Investments</v>
      </c>
      <c r="B146" s="190">
        <f t="shared" ref="B146:R146" si="39">B45/B$139</f>
        <v>0</v>
      </c>
      <c r="C146" s="190">
        <f t="shared" si="39"/>
        <v>0</v>
      </c>
      <c r="D146" s="167">
        <f t="shared" si="39"/>
        <v>0</v>
      </c>
      <c r="E146" s="167">
        <f t="shared" si="39"/>
        <v>0</v>
      </c>
      <c r="F146" s="167">
        <f t="shared" si="39"/>
        <v>0</v>
      </c>
      <c r="G146" s="167">
        <f t="shared" si="39"/>
        <v>0</v>
      </c>
      <c r="H146" s="167">
        <f t="shared" si="39"/>
        <v>0</v>
      </c>
      <c r="I146" s="167">
        <f t="shared" si="39"/>
        <v>0</v>
      </c>
      <c r="J146" s="167">
        <f t="shared" si="39"/>
        <v>0</v>
      </c>
      <c r="K146" s="167">
        <f t="shared" si="39"/>
        <v>0</v>
      </c>
      <c r="L146" s="167">
        <f t="shared" si="39"/>
        <v>0</v>
      </c>
      <c r="M146" s="167">
        <f t="shared" si="39"/>
        <v>0</v>
      </c>
      <c r="N146" s="167">
        <f t="shared" si="39"/>
        <v>0</v>
      </c>
      <c r="O146" s="167">
        <f t="shared" si="39"/>
        <v>0</v>
      </c>
      <c r="P146" s="167">
        <f t="shared" si="39"/>
        <v>0</v>
      </c>
      <c r="Q146" s="167">
        <f t="shared" si="39"/>
        <v>0</v>
      </c>
      <c r="R146" s="168">
        <f t="shared" si="39"/>
        <v>0</v>
      </c>
    </row>
    <row r="147" spans="1:18" outlineLevel="1" x14ac:dyDescent="0.25">
      <c r="A147" s="150" t="str">
        <f t="shared" si="35"/>
        <v xml:space="preserve">  + /( - ) Purchase of  Investment</v>
      </c>
      <c r="B147" s="190">
        <f t="shared" ref="B147:R147" si="40">B46/B$139</f>
        <v>-4.1741452838045465E-2</v>
      </c>
      <c r="C147" s="190">
        <f t="shared" si="40"/>
        <v>-5.6321696276970231E-3</v>
      </c>
      <c r="D147" s="167">
        <f t="shared" si="40"/>
        <v>-1.6585277627057333</v>
      </c>
      <c r="E147" s="167">
        <f t="shared" si="40"/>
        <v>-1.4719602482820511</v>
      </c>
      <c r="F147" s="167">
        <f t="shared" si="40"/>
        <v>-1.1729649951795469</v>
      </c>
      <c r="G147" s="167">
        <f t="shared" si="40"/>
        <v>-0.94210758318528509</v>
      </c>
      <c r="H147" s="167">
        <f t="shared" si="40"/>
        <v>-1.196090884552484</v>
      </c>
      <c r="I147" s="167">
        <f t="shared" si="40"/>
        <v>-1.6300475197783275</v>
      </c>
      <c r="J147" s="167">
        <f t="shared" si="40"/>
        <v>-6.8129035892030219</v>
      </c>
      <c r="K147" s="167">
        <f t="shared" si="40"/>
        <v>-3.9562455552087319</v>
      </c>
      <c r="L147" s="167">
        <f t="shared" si="40"/>
        <v>-3.3534326470031579</v>
      </c>
      <c r="M147" s="167">
        <f t="shared" si="40"/>
        <v>-6.3166059519600033</v>
      </c>
      <c r="N147" s="167">
        <f t="shared" si="40"/>
        <v>-6.8770993958547644</v>
      </c>
      <c r="O147" s="167">
        <f t="shared" si="40"/>
        <v>-1.2904748618660662</v>
      </c>
      <c r="P147" s="167">
        <f t="shared" si="40"/>
        <v>-1.7065131652110495</v>
      </c>
      <c r="Q147" s="167">
        <f t="shared" si="40"/>
        <v>-2.2960283499653826</v>
      </c>
      <c r="R147" s="168">
        <f t="shared" si="40"/>
        <v>-2.1341925127211048</v>
      </c>
    </row>
    <row r="148" spans="1:18" outlineLevel="1" x14ac:dyDescent="0.25">
      <c r="A148" s="150" t="str">
        <f t="shared" si="35"/>
        <v xml:space="preserve">  + /( - ) Sale of Investments</v>
      </c>
      <c r="B148" s="190">
        <f t="shared" ref="B148:R148" si="41">B47/B$139</f>
        <v>0</v>
      </c>
      <c r="C148" s="190">
        <f t="shared" si="41"/>
        <v>1.3804337322786821E-3</v>
      </c>
      <c r="D148" s="167">
        <f t="shared" si="41"/>
        <v>1.1619269520070643</v>
      </c>
      <c r="E148" s="167">
        <f t="shared" si="41"/>
        <v>1.1232186926138583</v>
      </c>
      <c r="F148" s="167">
        <f t="shared" si="41"/>
        <v>1.3086339669352629</v>
      </c>
      <c r="G148" s="167">
        <f t="shared" si="41"/>
        <v>0.82067242830236575</v>
      </c>
      <c r="H148" s="167">
        <f t="shared" si="41"/>
        <v>0.95058192153189047</v>
      </c>
      <c r="I148" s="167">
        <f t="shared" si="41"/>
        <v>1.4716448058422138</v>
      </c>
      <c r="J148" s="167">
        <f t="shared" si="41"/>
        <v>6.3135211686937494</v>
      </c>
      <c r="K148" s="167">
        <f t="shared" si="41"/>
        <v>4.0657877376857154</v>
      </c>
      <c r="L148" s="167">
        <f t="shared" si="41"/>
        <v>3.2833452868342152</v>
      </c>
      <c r="M148" s="167">
        <f t="shared" si="41"/>
        <v>6.0738855493516004</v>
      </c>
      <c r="N148" s="167">
        <f t="shared" si="41"/>
        <v>7.1377762223424153</v>
      </c>
      <c r="O148" s="167">
        <f t="shared" si="41"/>
        <v>1.4070292609772261</v>
      </c>
      <c r="P148" s="167">
        <f t="shared" si="41"/>
        <v>1.7103795811856837</v>
      </c>
      <c r="Q148" s="167">
        <f t="shared" si="41"/>
        <v>2.71831841914846</v>
      </c>
      <c r="R148" s="168">
        <f t="shared" si="41"/>
        <v>2.2904715390517731</v>
      </c>
    </row>
    <row r="149" spans="1:18" outlineLevel="1" x14ac:dyDescent="0.25">
      <c r="A149" s="150" t="str">
        <f t="shared" si="35"/>
        <v xml:space="preserve">  + /( - ) Investment in Subsidiaries</v>
      </c>
      <c r="B149" s="190">
        <f t="shared" ref="B149:R149" si="42">B48/B$139</f>
        <v>0</v>
      </c>
      <c r="C149" s="190">
        <f t="shared" si="42"/>
        <v>0</v>
      </c>
      <c r="D149" s="167">
        <f t="shared" si="42"/>
        <v>0</v>
      </c>
      <c r="E149" s="167">
        <f t="shared" si="42"/>
        <v>0</v>
      </c>
      <c r="F149" s="167">
        <f t="shared" si="42"/>
        <v>0</v>
      </c>
      <c r="G149" s="167">
        <f t="shared" si="42"/>
        <v>0</v>
      </c>
      <c r="H149" s="167">
        <f t="shared" si="42"/>
        <v>0</v>
      </c>
      <c r="I149" s="167">
        <f t="shared" si="42"/>
        <v>0</v>
      </c>
      <c r="J149" s="167">
        <f t="shared" si="42"/>
        <v>0</v>
      </c>
      <c r="K149" s="167">
        <f t="shared" si="42"/>
        <v>-4.826922643737711E-5</v>
      </c>
      <c r="L149" s="167">
        <f t="shared" si="42"/>
        <v>-9.4803713554273875E-2</v>
      </c>
      <c r="M149" s="167">
        <f t="shared" si="42"/>
        <v>0.19389919988158577</v>
      </c>
      <c r="N149" s="167">
        <f t="shared" si="42"/>
        <v>-0.21783872256335748</v>
      </c>
      <c r="O149" s="167">
        <f t="shared" si="42"/>
        <v>0.11144132608576511</v>
      </c>
      <c r="P149" s="167">
        <f t="shared" si="42"/>
        <v>0.49532797293767444</v>
      </c>
      <c r="Q149" s="167">
        <f t="shared" si="42"/>
        <v>2.6478534505645527E-2</v>
      </c>
      <c r="R149" s="168">
        <f t="shared" si="42"/>
        <v>9.2124525482594297E-2</v>
      </c>
    </row>
    <row r="150" spans="1:18" outlineLevel="1" x14ac:dyDescent="0.25">
      <c r="A150" s="150" t="str">
        <f t="shared" si="35"/>
        <v xml:space="preserve">  + /( - ) Dividend Income</v>
      </c>
      <c r="B150" s="190">
        <f t="shared" ref="B150:R150" si="43">B49/B$139</f>
        <v>1.6943554987579512E-3</v>
      </c>
      <c r="C150" s="190">
        <f t="shared" si="43"/>
        <v>0</v>
      </c>
      <c r="D150" s="167">
        <f t="shared" si="43"/>
        <v>8.5112721160086381E-5</v>
      </c>
      <c r="E150" s="167">
        <f t="shared" si="43"/>
        <v>0</v>
      </c>
      <c r="F150" s="167">
        <f t="shared" si="43"/>
        <v>0</v>
      </c>
      <c r="G150" s="167">
        <f t="shared" si="43"/>
        <v>6.1445573915018103E-4</v>
      </c>
      <c r="H150" s="167">
        <f t="shared" si="43"/>
        <v>0</v>
      </c>
      <c r="I150" s="167">
        <f t="shared" si="43"/>
        <v>0</v>
      </c>
      <c r="J150" s="167">
        <f t="shared" si="43"/>
        <v>4.0233191578388345E-6</v>
      </c>
      <c r="K150" s="167">
        <f t="shared" si="43"/>
        <v>0</v>
      </c>
      <c r="L150" s="167">
        <f t="shared" si="43"/>
        <v>4.9806253673211208E-6</v>
      </c>
      <c r="M150" s="167">
        <f t="shared" si="43"/>
        <v>8.2232108349025971E-6</v>
      </c>
      <c r="N150" s="167">
        <f t="shared" si="43"/>
        <v>7.0701607401044264E-6</v>
      </c>
      <c r="O150" s="167">
        <f t="shared" si="43"/>
        <v>2.4911439831399376E-6</v>
      </c>
      <c r="P150" s="167">
        <f t="shared" si="43"/>
        <v>5.1013414782381562E-3</v>
      </c>
      <c r="Q150" s="167">
        <f t="shared" si="43"/>
        <v>0</v>
      </c>
      <c r="R150" s="168">
        <f t="shared" si="43"/>
        <v>0</v>
      </c>
    </row>
    <row r="151" spans="1:18" outlineLevel="1" x14ac:dyDescent="0.25">
      <c r="A151" s="150" t="str">
        <f t="shared" si="35"/>
        <v xml:space="preserve">  + /( - ) Interest received</v>
      </c>
      <c r="B151" s="190">
        <f t="shared" ref="B151:R151" si="44">B50/B$139</f>
        <v>9.4912625820254733E-3</v>
      </c>
      <c r="C151" s="190">
        <f t="shared" si="44"/>
        <v>9.3041233555583164E-3</v>
      </c>
      <c r="D151" s="167">
        <f t="shared" si="44"/>
        <v>7.8197312565829354E-3</v>
      </c>
      <c r="E151" s="167">
        <f t="shared" si="44"/>
        <v>1.0444797128303988E-2</v>
      </c>
      <c r="F151" s="167">
        <f t="shared" si="44"/>
        <v>3.8825475796564972E-2</v>
      </c>
      <c r="G151" s="167">
        <f t="shared" si="44"/>
        <v>4.7923095075894193E-2</v>
      </c>
      <c r="H151" s="167">
        <f t="shared" si="44"/>
        <v>3.3152855623124436E-2</v>
      </c>
      <c r="I151" s="167">
        <f t="shared" si="44"/>
        <v>2.1879815100154083E-2</v>
      </c>
      <c r="J151" s="167">
        <f t="shared" si="44"/>
        <v>5.5372941569335872E-2</v>
      </c>
      <c r="K151" s="167">
        <f t="shared" si="44"/>
        <v>3.6665304401831654E-2</v>
      </c>
      <c r="L151" s="167">
        <f t="shared" si="44"/>
        <v>3.6039805157935631E-2</v>
      </c>
      <c r="M151" s="167">
        <f t="shared" si="44"/>
        <v>8.5393932915046017E-2</v>
      </c>
      <c r="N151" s="167">
        <f t="shared" si="44"/>
        <v>3.7344589029231587E-2</v>
      </c>
      <c r="O151" s="167">
        <f t="shared" si="44"/>
        <v>1.1117975596753543E-2</v>
      </c>
      <c r="P151" s="167">
        <f t="shared" si="44"/>
        <v>7.1121364081900779E-3</v>
      </c>
      <c r="Q151" s="167">
        <f t="shared" si="44"/>
        <v>2.1993867745277174E-3</v>
      </c>
      <c r="R151" s="168">
        <f t="shared" si="44"/>
        <v>1.8173007026896049E-2</v>
      </c>
    </row>
    <row r="152" spans="1:18" outlineLevel="1" x14ac:dyDescent="0.25">
      <c r="A152" s="150" t="str">
        <f t="shared" si="35"/>
        <v xml:space="preserve">  + /( - ) Increase/ Decrease in Loans</v>
      </c>
      <c r="B152" s="190">
        <f t="shared" ref="B152:R152" si="45">B51/B$139</f>
        <v>2.8717889809456804E-2</v>
      </c>
      <c r="C152" s="190">
        <f t="shared" si="45"/>
        <v>0</v>
      </c>
      <c r="D152" s="167">
        <f t="shared" si="45"/>
        <v>0</v>
      </c>
      <c r="E152" s="167">
        <f t="shared" si="45"/>
        <v>0</v>
      </c>
      <c r="F152" s="167">
        <f t="shared" si="45"/>
        <v>0</v>
      </c>
      <c r="G152" s="167">
        <f t="shared" si="45"/>
        <v>0</v>
      </c>
      <c r="H152" s="167">
        <f t="shared" si="45"/>
        <v>0</v>
      </c>
      <c r="I152" s="167">
        <f t="shared" si="45"/>
        <v>0</v>
      </c>
      <c r="J152" s="167">
        <f t="shared" si="45"/>
        <v>0</v>
      </c>
      <c r="K152" s="167">
        <f t="shared" si="45"/>
        <v>-4.0301586126780725E-2</v>
      </c>
      <c r="L152" s="167">
        <f t="shared" si="45"/>
        <v>1.2795226568647958E-2</v>
      </c>
      <c r="M152" s="167">
        <f t="shared" si="45"/>
        <v>-5.3886700601116715E-2</v>
      </c>
      <c r="N152" s="167">
        <f t="shared" si="45"/>
        <v>0.1096546579986496</v>
      </c>
      <c r="O152" s="167">
        <f t="shared" si="45"/>
        <v>0.13740901096601582</v>
      </c>
      <c r="P152" s="167">
        <f t="shared" si="45"/>
        <v>3.257358474951056E-3</v>
      </c>
      <c r="Q152" s="167">
        <f t="shared" si="45"/>
        <v>0</v>
      </c>
      <c r="R152" s="168">
        <f t="shared" si="45"/>
        <v>-4.0384460059768998E-3</v>
      </c>
    </row>
    <row r="153" spans="1:18" outlineLevel="1" x14ac:dyDescent="0.25">
      <c r="A153" s="150" t="str">
        <f t="shared" si="35"/>
        <v xml:space="preserve">  + /( - ) Loans &amp; advances given to subsidiaries / partnership firms etc.</v>
      </c>
      <c r="B153" s="190">
        <f t="shared" ref="B153:R153" si="46">B52/B$139</f>
        <v>0</v>
      </c>
      <c r="C153" s="190">
        <f t="shared" si="46"/>
        <v>0</v>
      </c>
      <c r="D153" s="167">
        <f t="shared" si="46"/>
        <v>0</v>
      </c>
      <c r="E153" s="167">
        <f t="shared" si="46"/>
        <v>0</v>
      </c>
      <c r="F153" s="167">
        <f t="shared" si="46"/>
        <v>0</v>
      </c>
      <c r="G153" s="167">
        <f t="shared" si="46"/>
        <v>0</v>
      </c>
      <c r="H153" s="167">
        <f t="shared" si="46"/>
        <v>0</v>
      </c>
      <c r="I153" s="167">
        <f t="shared" si="46"/>
        <v>0</v>
      </c>
      <c r="J153" s="167">
        <f t="shared" si="46"/>
        <v>0</v>
      </c>
      <c r="K153" s="167">
        <f t="shared" si="46"/>
        <v>0</v>
      </c>
      <c r="L153" s="167">
        <f t="shared" si="46"/>
        <v>0</v>
      </c>
      <c r="M153" s="167">
        <f t="shared" si="46"/>
        <v>0</v>
      </c>
      <c r="N153" s="167">
        <f t="shared" si="46"/>
        <v>0</v>
      </c>
      <c r="O153" s="167">
        <f t="shared" si="46"/>
        <v>0</v>
      </c>
      <c r="P153" s="167">
        <f t="shared" si="46"/>
        <v>0</v>
      </c>
      <c r="Q153" s="167">
        <f t="shared" si="46"/>
        <v>5.7262140875277848E-5</v>
      </c>
      <c r="R153" s="168">
        <f t="shared" si="46"/>
        <v>6.4615136095630401E-3</v>
      </c>
    </row>
    <row r="154" spans="1:18" outlineLevel="1" x14ac:dyDescent="0.25">
      <c r="A154" s="150" t="str">
        <f t="shared" si="35"/>
        <v xml:space="preserve">  + /( - ) Advances for capital expenditure</v>
      </c>
      <c r="B154" s="190">
        <f t="shared" ref="B154:R154" si="47">B53/B$139</f>
        <v>-3.9027612251051794E-2</v>
      </c>
      <c r="C154" s="190">
        <f t="shared" si="47"/>
        <v>-4.2172250521113737E-2</v>
      </c>
      <c r="D154" s="167">
        <f t="shared" si="47"/>
        <v>0</v>
      </c>
      <c r="E154" s="167">
        <f t="shared" si="47"/>
        <v>0</v>
      </c>
      <c r="F154" s="167">
        <f t="shared" si="47"/>
        <v>0</v>
      </c>
      <c r="G154" s="167">
        <f t="shared" si="47"/>
        <v>0</v>
      </c>
      <c r="H154" s="167">
        <f t="shared" si="47"/>
        <v>0</v>
      </c>
      <c r="I154" s="167">
        <f t="shared" si="47"/>
        <v>0</v>
      </c>
      <c r="J154" s="167">
        <f t="shared" si="47"/>
        <v>0</v>
      </c>
      <c r="K154" s="167">
        <f t="shared" si="47"/>
        <v>0</v>
      </c>
      <c r="L154" s="167">
        <f t="shared" si="47"/>
        <v>0</v>
      </c>
      <c r="M154" s="167">
        <f t="shared" si="47"/>
        <v>0</v>
      </c>
      <c r="N154" s="167">
        <f t="shared" si="47"/>
        <v>0</v>
      </c>
      <c r="O154" s="167">
        <f t="shared" si="47"/>
        <v>0</v>
      </c>
      <c r="P154" s="167">
        <f t="shared" si="47"/>
        <v>0</v>
      </c>
      <c r="Q154" s="167">
        <f t="shared" si="47"/>
        <v>0</v>
      </c>
      <c r="R154" s="168">
        <f t="shared" si="47"/>
        <v>0</v>
      </c>
    </row>
    <row r="155" spans="1:18" outlineLevel="1" x14ac:dyDescent="0.25">
      <c r="A155" s="150" t="str">
        <f t="shared" si="35"/>
        <v xml:space="preserve">  + /( - ) Inter corporate deposits</v>
      </c>
      <c r="B155" s="190">
        <f t="shared" ref="B155:R155" si="48">B54/B$139</f>
        <v>1.4933302700917538E-2</v>
      </c>
      <c r="C155" s="190">
        <f t="shared" si="48"/>
        <v>4.0032578236081778E-3</v>
      </c>
      <c r="D155" s="167">
        <f t="shared" si="48"/>
        <v>7.6920621748428073E-3</v>
      </c>
      <c r="E155" s="167">
        <f t="shared" si="48"/>
        <v>-0.27627610160618876</v>
      </c>
      <c r="F155" s="167">
        <f t="shared" si="48"/>
        <v>-5.9868836068890817E-3</v>
      </c>
      <c r="G155" s="167">
        <f t="shared" si="48"/>
        <v>7.7287845798324956E-2</v>
      </c>
      <c r="H155" s="167">
        <f t="shared" si="48"/>
        <v>1.545545481970753E-2</v>
      </c>
      <c r="I155" s="167">
        <f t="shared" si="48"/>
        <v>9.3356294752107317E-3</v>
      </c>
      <c r="J155" s="167">
        <f t="shared" si="48"/>
        <v>-4.4843915333271644E-2</v>
      </c>
      <c r="K155" s="167">
        <f t="shared" si="48"/>
        <v>0</v>
      </c>
      <c r="L155" s="167">
        <f t="shared" si="48"/>
        <v>0</v>
      </c>
      <c r="M155" s="167">
        <f t="shared" si="48"/>
        <v>0</v>
      </c>
      <c r="N155" s="167">
        <f t="shared" si="48"/>
        <v>0</v>
      </c>
      <c r="O155" s="167">
        <f t="shared" si="48"/>
        <v>0</v>
      </c>
      <c r="P155" s="167">
        <f t="shared" si="48"/>
        <v>0</v>
      </c>
      <c r="Q155" s="167">
        <f t="shared" si="48"/>
        <v>0</v>
      </c>
      <c r="R155" s="168">
        <f t="shared" si="48"/>
        <v>0</v>
      </c>
    </row>
    <row r="156" spans="1:18" outlineLevel="1" x14ac:dyDescent="0.25">
      <c r="A156" s="150" t="str">
        <f t="shared" si="35"/>
        <v xml:space="preserve">  + /( - ) Other Investment Activities</v>
      </c>
      <c r="B156" s="190">
        <f t="shared" ref="B156:R156" si="49">B55/B$139</f>
        <v>0</v>
      </c>
      <c r="C156" s="190">
        <f t="shared" si="49"/>
        <v>0</v>
      </c>
      <c r="D156" s="167">
        <f t="shared" si="49"/>
        <v>0</v>
      </c>
      <c r="E156" s="167">
        <f t="shared" si="49"/>
        <v>0</v>
      </c>
      <c r="F156" s="167">
        <f t="shared" si="49"/>
        <v>0</v>
      </c>
      <c r="G156" s="167">
        <f t="shared" si="49"/>
        <v>-2.2708146881637127E-4</v>
      </c>
      <c r="H156" s="167">
        <f t="shared" si="49"/>
        <v>-7.7769486035471009E-3</v>
      </c>
      <c r="I156" s="167">
        <f t="shared" si="49"/>
        <v>-7.5280651551837996E-2</v>
      </c>
      <c r="J156" s="167">
        <f t="shared" si="49"/>
        <v>0.47412402283635963</v>
      </c>
      <c r="K156" s="167">
        <f t="shared" si="49"/>
        <v>-0.37243247939708513</v>
      </c>
      <c r="L156" s="167">
        <f t="shared" si="49"/>
        <v>1.929245236031836E-2</v>
      </c>
      <c r="M156" s="167">
        <f t="shared" si="49"/>
        <v>0.38282335720805549</v>
      </c>
      <c r="N156" s="167">
        <f t="shared" si="49"/>
        <v>0.14648312529385357</v>
      </c>
      <c r="O156" s="167">
        <f t="shared" si="49"/>
        <v>1.7816661767416832E-2</v>
      </c>
      <c r="P156" s="167">
        <f t="shared" si="49"/>
        <v>2.6980859301251998E-2</v>
      </c>
      <c r="Q156" s="167">
        <f t="shared" si="49"/>
        <v>0</v>
      </c>
      <c r="R156" s="168">
        <f t="shared" si="49"/>
        <v>0</v>
      </c>
    </row>
    <row r="157" spans="1:18" ht="20" outlineLevel="1" thickBot="1" x14ac:dyDescent="0.3">
      <c r="A157" s="129" t="str">
        <f t="shared" si="35"/>
        <v>Cash Flow from Investing Activities</v>
      </c>
      <c r="B157" s="183">
        <f t="shared" ref="B157:R157" si="50">B56/B$139</f>
        <v>-6.0034748646669453E-2</v>
      </c>
      <c r="C157" s="183">
        <f t="shared" si="50"/>
        <v>-8.8803301997487608E-2</v>
      </c>
      <c r="D157" s="183">
        <f t="shared" si="50"/>
        <v>-0.56568042301022392</v>
      </c>
      <c r="E157" s="183">
        <f t="shared" si="50"/>
        <v>-0.71745868197794704</v>
      </c>
      <c r="F157" s="183">
        <f t="shared" si="50"/>
        <v>9.5671114179273195E-2</v>
      </c>
      <c r="G157" s="183">
        <f t="shared" si="50"/>
        <v>-5.0127121096758806E-2</v>
      </c>
      <c r="H157" s="183">
        <f t="shared" si="50"/>
        <v>-0.23609977612295777</v>
      </c>
      <c r="I157" s="183">
        <f t="shared" si="50"/>
        <v>-0.24629229195530292</v>
      </c>
      <c r="J157" s="183">
        <f t="shared" si="50"/>
        <v>-6.3874214949849781E-2</v>
      </c>
      <c r="K157" s="183">
        <f t="shared" si="50"/>
        <v>-0.34533413567514171</v>
      </c>
      <c r="L157" s="183">
        <f t="shared" si="50"/>
        <v>-0.1926730020221335</v>
      </c>
      <c r="M157" s="183">
        <f t="shared" si="50"/>
        <v>0.18935587589530178</v>
      </c>
      <c r="N157" s="183">
        <f t="shared" si="50"/>
        <v>0.18352016233089166</v>
      </c>
      <c r="O157" s="183">
        <f t="shared" si="50"/>
        <v>0.26814798391717454</v>
      </c>
      <c r="P157" s="183">
        <f t="shared" si="50"/>
        <v>0.47059066939427874</v>
      </c>
      <c r="Q157" s="183">
        <f t="shared" si="50"/>
        <v>0.30991572053993016</v>
      </c>
      <c r="R157" s="184">
        <f t="shared" si="50"/>
        <v>0.1772436091591956</v>
      </c>
    </row>
    <row r="158" spans="1:18" ht="20" outlineLevel="1" thickTop="1" x14ac:dyDescent="0.25">
      <c r="A158" s="98"/>
      <c r="B158" s="167"/>
      <c r="C158" s="167"/>
      <c r="D158" s="167"/>
      <c r="E158" s="167"/>
      <c r="F158" s="167"/>
      <c r="G158" s="167"/>
      <c r="H158" s="167"/>
      <c r="I158" s="167"/>
      <c r="J158" s="167"/>
      <c r="K158" s="167"/>
      <c r="L158" s="167"/>
      <c r="M158" s="167"/>
      <c r="N158" s="167"/>
      <c r="O158" s="167"/>
      <c r="P158" s="167"/>
      <c r="Q158" s="167"/>
      <c r="R158" s="168"/>
    </row>
    <row r="159" spans="1:18" outlineLevel="1" x14ac:dyDescent="0.25">
      <c r="A159" s="98" t="str">
        <f t="shared" ref="A159:A180" si="51">A58</f>
        <v xml:space="preserve">  + /( - ) Increase / (Decrease) in Loan Funds</v>
      </c>
      <c r="B159" s="190">
        <f t="shared" ref="B159:R159" si="52">B58/B$139</f>
        <v>0</v>
      </c>
      <c r="C159" s="190">
        <f t="shared" si="52"/>
        <v>0</v>
      </c>
      <c r="D159" s="167">
        <f t="shared" si="52"/>
        <v>0.20095113465896394</v>
      </c>
      <c r="E159" s="167">
        <f t="shared" si="52"/>
        <v>-1.1034757825288542E-2</v>
      </c>
      <c r="F159" s="167">
        <f t="shared" si="52"/>
        <v>-1.4282823714248304E-4</v>
      </c>
      <c r="G159" s="167">
        <f t="shared" si="52"/>
        <v>-4.0424954027134016E-2</v>
      </c>
      <c r="H159" s="167">
        <f t="shared" si="52"/>
        <v>0</v>
      </c>
      <c r="I159" s="167">
        <f t="shared" si="52"/>
        <v>-2.0437389131307378E-2</v>
      </c>
      <c r="J159" s="167">
        <f t="shared" si="52"/>
        <v>0</v>
      </c>
      <c r="K159" s="167">
        <f t="shared" si="52"/>
        <v>0</v>
      </c>
      <c r="L159" s="167">
        <f t="shared" si="52"/>
        <v>0</v>
      </c>
      <c r="M159" s="167">
        <f t="shared" si="52"/>
        <v>1.9077849136974023E-3</v>
      </c>
      <c r="N159" s="167">
        <f t="shared" si="52"/>
        <v>0.84848999041993212</v>
      </c>
      <c r="O159" s="167">
        <f t="shared" si="52"/>
        <v>-0.21356203695861214</v>
      </c>
      <c r="P159" s="167">
        <f t="shared" si="52"/>
        <v>-0.22725862055588461</v>
      </c>
      <c r="Q159" s="167">
        <f t="shared" si="52"/>
        <v>4.0851331865340262E-2</v>
      </c>
      <c r="R159" s="168">
        <f t="shared" si="52"/>
        <v>0.10211715531863338</v>
      </c>
    </row>
    <row r="160" spans="1:18" outlineLevel="1" x14ac:dyDescent="0.25">
      <c r="A160" s="98" t="str">
        <f t="shared" si="51"/>
        <v xml:space="preserve">  + /( - ) Proceeds from Long Term Borrowings</v>
      </c>
      <c r="B160" s="190">
        <f t="shared" ref="B160:R160" si="53">B59/B$139</f>
        <v>0</v>
      </c>
      <c r="C160" s="190">
        <f t="shared" si="53"/>
        <v>0</v>
      </c>
      <c r="D160" s="167">
        <f t="shared" si="53"/>
        <v>0</v>
      </c>
      <c r="E160" s="167">
        <f t="shared" si="53"/>
        <v>0</v>
      </c>
      <c r="F160" s="167">
        <f t="shared" si="53"/>
        <v>0</v>
      </c>
      <c r="G160" s="167">
        <f t="shared" si="53"/>
        <v>0</v>
      </c>
      <c r="H160" s="167">
        <f t="shared" si="53"/>
        <v>0</v>
      </c>
      <c r="I160" s="167">
        <f t="shared" si="53"/>
        <v>0</v>
      </c>
      <c r="J160" s="167">
        <f t="shared" si="53"/>
        <v>0</v>
      </c>
      <c r="K160" s="167">
        <f t="shared" si="53"/>
        <v>0</v>
      </c>
      <c r="L160" s="167">
        <f t="shared" si="53"/>
        <v>0</v>
      </c>
      <c r="M160" s="167">
        <f t="shared" si="53"/>
        <v>0</v>
      </c>
      <c r="N160" s="167">
        <f t="shared" si="53"/>
        <v>0</v>
      </c>
      <c r="O160" s="167">
        <f t="shared" si="53"/>
        <v>0</v>
      </c>
      <c r="P160" s="167">
        <f t="shared" si="53"/>
        <v>0</v>
      </c>
      <c r="Q160" s="167">
        <f t="shared" si="53"/>
        <v>0</v>
      </c>
      <c r="R160" s="168">
        <f t="shared" si="53"/>
        <v>0</v>
      </c>
    </row>
    <row r="161" spans="1:18" outlineLevel="1" x14ac:dyDescent="0.25">
      <c r="A161" s="98" t="str">
        <f t="shared" si="51"/>
        <v xml:space="preserve">  + /( - ) Repayment of Long Term Borrowings</v>
      </c>
      <c r="B161" s="190">
        <f t="shared" ref="B161:R161" si="54">B60/B$139</f>
        <v>0</v>
      </c>
      <c r="C161" s="190">
        <f t="shared" si="54"/>
        <v>0</v>
      </c>
      <c r="D161" s="167">
        <f t="shared" si="54"/>
        <v>0</v>
      </c>
      <c r="E161" s="167">
        <f t="shared" si="54"/>
        <v>0</v>
      </c>
      <c r="F161" s="167">
        <f t="shared" si="54"/>
        <v>0</v>
      </c>
      <c r="G161" s="167">
        <f t="shared" si="54"/>
        <v>0</v>
      </c>
      <c r="H161" s="167">
        <f t="shared" si="54"/>
        <v>0</v>
      </c>
      <c r="I161" s="167">
        <f t="shared" si="54"/>
        <v>0</v>
      </c>
      <c r="J161" s="167">
        <f t="shared" si="54"/>
        <v>0</v>
      </c>
      <c r="K161" s="167">
        <f t="shared" si="54"/>
        <v>0</v>
      </c>
      <c r="L161" s="167">
        <f t="shared" si="54"/>
        <v>0</v>
      </c>
      <c r="M161" s="167">
        <f t="shared" si="54"/>
        <v>0</v>
      </c>
      <c r="N161" s="167">
        <f t="shared" si="54"/>
        <v>0</v>
      </c>
      <c r="O161" s="167">
        <f t="shared" si="54"/>
        <v>0</v>
      </c>
      <c r="P161" s="167">
        <f t="shared" si="54"/>
        <v>0</v>
      </c>
      <c r="Q161" s="167">
        <f t="shared" si="54"/>
        <v>0</v>
      </c>
      <c r="R161" s="168">
        <f t="shared" si="54"/>
        <v>0</v>
      </c>
    </row>
    <row r="162" spans="1:18" outlineLevel="1" x14ac:dyDescent="0.25">
      <c r="A162" s="98" t="str">
        <f t="shared" si="51"/>
        <v xml:space="preserve">  + /( - ) Proceeds from Debenture / Bonds</v>
      </c>
      <c r="B162" s="190">
        <f t="shared" ref="B162:R162" si="55">B61/B$139</f>
        <v>0</v>
      </c>
      <c r="C162" s="190">
        <f t="shared" si="55"/>
        <v>0</v>
      </c>
      <c r="D162" s="167">
        <f t="shared" si="55"/>
        <v>0</v>
      </c>
      <c r="E162" s="167">
        <f t="shared" si="55"/>
        <v>1.3308017648965076</v>
      </c>
      <c r="F162" s="167">
        <f t="shared" si="55"/>
        <v>0</v>
      </c>
      <c r="G162" s="167">
        <f t="shared" si="55"/>
        <v>0</v>
      </c>
      <c r="H162" s="167">
        <f t="shared" si="55"/>
        <v>0</v>
      </c>
      <c r="I162" s="167">
        <f t="shared" si="55"/>
        <v>0</v>
      </c>
      <c r="J162" s="167">
        <f t="shared" si="55"/>
        <v>0</v>
      </c>
      <c r="K162" s="167">
        <f t="shared" si="55"/>
        <v>0</v>
      </c>
      <c r="L162" s="167">
        <f t="shared" si="55"/>
        <v>0</v>
      </c>
      <c r="M162" s="167">
        <f t="shared" si="55"/>
        <v>0</v>
      </c>
      <c r="N162" s="167">
        <f t="shared" si="55"/>
        <v>0</v>
      </c>
      <c r="O162" s="167">
        <f t="shared" si="55"/>
        <v>0</v>
      </c>
      <c r="P162" s="167">
        <f t="shared" si="55"/>
        <v>0</v>
      </c>
      <c r="Q162" s="167">
        <f t="shared" si="55"/>
        <v>0</v>
      </c>
      <c r="R162" s="168">
        <f t="shared" si="55"/>
        <v>0</v>
      </c>
    </row>
    <row r="163" spans="1:18" outlineLevel="1" x14ac:dyDescent="0.25">
      <c r="A163" s="98" t="str">
        <f t="shared" si="51"/>
        <v xml:space="preserve">  + /( - ) Repayment of Debenture / Bonds</v>
      </c>
      <c r="B163" s="190">
        <f t="shared" ref="B163:R163" si="56">B62/B$139</f>
        <v>0</v>
      </c>
      <c r="C163" s="190">
        <f t="shared" si="56"/>
        <v>0</v>
      </c>
      <c r="D163" s="167">
        <f t="shared" si="56"/>
        <v>0</v>
      </c>
      <c r="E163" s="167">
        <f t="shared" si="56"/>
        <v>-1.0436487822712656E-2</v>
      </c>
      <c r="F163" s="167">
        <f t="shared" si="56"/>
        <v>-8.1352583405739313E-3</v>
      </c>
      <c r="G163" s="167">
        <f t="shared" si="56"/>
        <v>0</v>
      </c>
      <c r="H163" s="167">
        <f t="shared" si="56"/>
        <v>0</v>
      </c>
      <c r="I163" s="167">
        <f t="shared" si="56"/>
        <v>0</v>
      </c>
      <c r="J163" s="167">
        <f t="shared" si="56"/>
        <v>0</v>
      </c>
      <c r="K163" s="167">
        <f t="shared" si="56"/>
        <v>0</v>
      </c>
      <c r="L163" s="167">
        <f t="shared" si="56"/>
        <v>0</v>
      </c>
      <c r="M163" s="167">
        <f t="shared" si="56"/>
        <v>0</v>
      </c>
      <c r="N163" s="167">
        <f t="shared" si="56"/>
        <v>0</v>
      </c>
      <c r="O163" s="167">
        <f t="shared" si="56"/>
        <v>0</v>
      </c>
      <c r="P163" s="167">
        <f t="shared" si="56"/>
        <v>0</v>
      </c>
      <c r="Q163" s="167">
        <f t="shared" si="56"/>
        <v>0</v>
      </c>
      <c r="R163" s="168">
        <f t="shared" si="56"/>
        <v>0</v>
      </c>
    </row>
    <row r="164" spans="1:18" outlineLevel="1" x14ac:dyDescent="0.25">
      <c r="A164" s="98" t="str">
        <f t="shared" si="51"/>
        <v xml:space="preserve">  + /( - ) Short Term Loans</v>
      </c>
      <c r="B164" s="190">
        <f t="shared" ref="B164:R164" si="57">B63/B$139</f>
        <v>-5.7550651178151432E-2</v>
      </c>
      <c r="C164" s="190">
        <f t="shared" si="57"/>
        <v>-2.3467373448737597E-4</v>
      </c>
      <c r="D164" s="167">
        <f t="shared" si="57"/>
        <v>7.345227836115456E-2</v>
      </c>
      <c r="E164" s="167">
        <f t="shared" si="57"/>
        <v>-2.8592320539772488E-2</v>
      </c>
      <c r="F164" s="167">
        <f t="shared" si="57"/>
        <v>-1.5574229025078257E-2</v>
      </c>
      <c r="G164" s="167">
        <f t="shared" si="57"/>
        <v>8.9051556398576958E-4</v>
      </c>
      <c r="H164" s="167">
        <f t="shared" si="57"/>
        <v>7.907146599768184E-4</v>
      </c>
      <c r="I164" s="167">
        <f t="shared" si="57"/>
        <v>0</v>
      </c>
      <c r="J164" s="167">
        <f t="shared" si="57"/>
        <v>0</v>
      </c>
      <c r="K164" s="167">
        <f t="shared" si="57"/>
        <v>0</v>
      </c>
      <c r="L164" s="167">
        <f t="shared" si="57"/>
        <v>0</v>
      </c>
      <c r="M164" s="167">
        <f t="shared" si="57"/>
        <v>0</v>
      </c>
      <c r="N164" s="167">
        <f t="shared" si="57"/>
        <v>0</v>
      </c>
      <c r="O164" s="167">
        <f t="shared" si="57"/>
        <v>0</v>
      </c>
      <c r="P164" s="167">
        <f t="shared" si="57"/>
        <v>0</v>
      </c>
      <c r="Q164" s="167">
        <f t="shared" si="57"/>
        <v>0</v>
      </c>
      <c r="R164" s="168">
        <f t="shared" si="57"/>
        <v>0</v>
      </c>
    </row>
    <row r="165" spans="1:18" outlineLevel="1" x14ac:dyDescent="0.25">
      <c r="A165" s="98" t="str">
        <f t="shared" si="51"/>
        <v xml:space="preserve">  + /( - ) Increase  / (Decrease) in Preference Capital</v>
      </c>
      <c r="B165" s="190">
        <f t="shared" ref="B165:R165" si="58">B64/B$139</f>
        <v>0</v>
      </c>
      <c r="C165" s="190">
        <f t="shared" si="58"/>
        <v>0</v>
      </c>
      <c r="D165" s="167">
        <f t="shared" si="58"/>
        <v>0</v>
      </c>
      <c r="E165" s="167">
        <f t="shared" si="58"/>
        <v>0</v>
      </c>
      <c r="F165" s="167">
        <f t="shared" si="58"/>
        <v>0</v>
      </c>
      <c r="G165" s="167">
        <f t="shared" si="58"/>
        <v>0</v>
      </c>
      <c r="H165" s="167">
        <f t="shared" si="58"/>
        <v>0</v>
      </c>
      <c r="I165" s="167">
        <f t="shared" si="58"/>
        <v>0</v>
      </c>
      <c r="J165" s="167">
        <f t="shared" si="58"/>
        <v>0</v>
      </c>
      <c r="K165" s="167">
        <f t="shared" si="58"/>
        <v>0</v>
      </c>
      <c r="L165" s="167">
        <f t="shared" si="58"/>
        <v>0</v>
      </c>
      <c r="M165" s="167">
        <f t="shared" si="58"/>
        <v>0</v>
      </c>
      <c r="N165" s="167">
        <f t="shared" si="58"/>
        <v>0</v>
      </c>
      <c r="O165" s="167">
        <f t="shared" si="58"/>
        <v>0</v>
      </c>
      <c r="P165" s="167">
        <f t="shared" si="58"/>
        <v>0</v>
      </c>
      <c r="Q165" s="167">
        <f t="shared" si="58"/>
        <v>0</v>
      </c>
      <c r="R165" s="168">
        <f t="shared" si="58"/>
        <v>0</v>
      </c>
    </row>
    <row r="166" spans="1:18" outlineLevel="1" x14ac:dyDescent="0.25">
      <c r="A166" s="98" t="str">
        <f t="shared" si="51"/>
        <v xml:space="preserve">  + /( - ) Proceeds from Preference Shares Capital</v>
      </c>
      <c r="B166" s="190">
        <f t="shared" ref="B166:R166" si="59">B65/B$139</f>
        <v>0</v>
      </c>
      <c r="C166" s="190">
        <f t="shared" si="59"/>
        <v>0</v>
      </c>
      <c r="D166" s="167">
        <f t="shared" si="59"/>
        <v>0</v>
      </c>
      <c r="E166" s="167">
        <f t="shared" si="59"/>
        <v>0</v>
      </c>
      <c r="F166" s="167">
        <f t="shared" si="59"/>
        <v>0</v>
      </c>
      <c r="G166" s="167">
        <f t="shared" si="59"/>
        <v>0</v>
      </c>
      <c r="H166" s="167">
        <f t="shared" si="59"/>
        <v>0</v>
      </c>
      <c r="I166" s="167">
        <f t="shared" si="59"/>
        <v>0</v>
      </c>
      <c r="J166" s="167">
        <f t="shared" si="59"/>
        <v>0</v>
      </c>
      <c r="K166" s="167">
        <f t="shared" si="59"/>
        <v>0</v>
      </c>
      <c r="L166" s="167">
        <f t="shared" si="59"/>
        <v>0</v>
      </c>
      <c r="M166" s="167">
        <f t="shared" si="59"/>
        <v>0</v>
      </c>
      <c r="N166" s="167">
        <f t="shared" si="59"/>
        <v>0</v>
      </c>
      <c r="O166" s="167">
        <f t="shared" si="59"/>
        <v>0</v>
      </c>
      <c r="P166" s="167">
        <f t="shared" si="59"/>
        <v>0</v>
      </c>
      <c r="Q166" s="167">
        <f t="shared" si="59"/>
        <v>0</v>
      </c>
      <c r="R166" s="168">
        <f t="shared" si="59"/>
        <v>0</v>
      </c>
    </row>
    <row r="167" spans="1:18" outlineLevel="1" x14ac:dyDescent="0.25">
      <c r="A167" s="98" t="str">
        <f t="shared" si="51"/>
        <v xml:space="preserve">  + /( - ) Redemption of Preference Shares Capital</v>
      </c>
      <c r="B167" s="190">
        <f t="shared" ref="B167:R167" si="60">B66/B$139</f>
        <v>-4.6982467728271325E-2</v>
      </c>
      <c r="C167" s="190">
        <f t="shared" si="60"/>
        <v>-4.1551055341588327E-3</v>
      </c>
      <c r="D167" s="167">
        <f t="shared" si="60"/>
        <v>-2.6597725362526996E-4</v>
      </c>
      <c r="E167" s="167">
        <f t="shared" si="60"/>
        <v>-1.1674574355821084E-2</v>
      </c>
      <c r="F167" s="167">
        <f t="shared" si="60"/>
        <v>-5.9511765476034606E-6</v>
      </c>
      <c r="G167" s="167">
        <f t="shared" si="60"/>
        <v>-8.9051556398576967E-6</v>
      </c>
      <c r="H167" s="167">
        <f t="shared" si="60"/>
        <v>-4.3505184103142218E-4</v>
      </c>
      <c r="I167" s="167">
        <f t="shared" si="60"/>
        <v>0</v>
      </c>
      <c r="J167" s="167">
        <f t="shared" si="60"/>
        <v>0</v>
      </c>
      <c r="K167" s="167">
        <f t="shared" si="60"/>
        <v>0</v>
      </c>
      <c r="L167" s="167">
        <f t="shared" si="60"/>
        <v>0</v>
      </c>
      <c r="M167" s="167">
        <f t="shared" si="60"/>
        <v>0</v>
      </c>
      <c r="N167" s="167">
        <f t="shared" si="60"/>
        <v>0</v>
      </c>
      <c r="O167" s="167">
        <f t="shared" si="60"/>
        <v>0</v>
      </c>
      <c r="P167" s="167">
        <f t="shared" si="60"/>
        <v>0</v>
      </c>
      <c r="Q167" s="167">
        <f t="shared" si="60"/>
        <v>0</v>
      </c>
      <c r="R167" s="168">
        <f t="shared" si="60"/>
        <v>0</v>
      </c>
    </row>
    <row r="168" spans="1:18" outlineLevel="1" x14ac:dyDescent="0.25">
      <c r="A168" s="98" t="str">
        <f t="shared" si="51"/>
        <v xml:space="preserve">  + /( - ) Proceeds from Shares Warrants</v>
      </c>
      <c r="B168" s="190">
        <f t="shared" ref="B168:R168" si="61">B67/B$139</f>
        <v>0</v>
      </c>
      <c r="C168" s="190">
        <f t="shared" si="61"/>
        <v>0</v>
      </c>
      <c r="D168" s="167">
        <f t="shared" si="61"/>
        <v>0</v>
      </c>
      <c r="E168" s="167">
        <f t="shared" si="61"/>
        <v>0</v>
      </c>
      <c r="F168" s="167">
        <f t="shared" si="61"/>
        <v>0</v>
      </c>
      <c r="G168" s="167">
        <f t="shared" si="61"/>
        <v>0</v>
      </c>
      <c r="H168" s="167">
        <f t="shared" si="61"/>
        <v>0</v>
      </c>
      <c r="I168" s="167">
        <f t="shared" si="61"/>
        <v>0</v>
      </c>
      <c r="J168" s="167">
        <f t="shared" si="61"/>
        <v>0</v>
      </c>
      <c r="K168" s="167">
        <f t="shared" si="61"/>
        <v>0</v>
      </c>
      <c r="L168" s="167">
        <f t="shared" si="61"/>
        <v>0</v>
      </c>
      <c r="M168" s="167">
        <f t="shared" si="61"/>
        <v>0</v>
      </c>
      <c r="N168" s="167">
        <f t="shared" si="61"/>
        <v>0</v>
      </c>
      <c r="O168" s="167">
        <f t="shared" si="61"/>
        <v>0</v>
      </c>
      <c r="P168" s="167">
        <f t="shared" si="61"/>
        <v>0</v>
      </c>
      <c r="Q168" s="167">
        <f t="shared" si="61"/>
        <v>0</v>
      </c>
      <c r="R168" s="168">
        <f t="shared" si="61"/>
        <v>0</v>
      </c>
    </row>
    <row r="169" spans="1:18" outlineLevel="1" x14ac:dyDescent="0.25">
      <c r="A169" s="98" t="str">
        <f t="shared" si="51"/>
        <v xml:space="preserve">  + /( - ) Proceeds from Issue of Equity Share Capital</v>
      </c>
      <c r="B169" s="190">
        <f t="shared" ref="B169:R169" si="62">B68/B$139</f>
        <v>0</v>
      </c>
      <c r="C169" s="190">
        <f t="shared" si="62"/>
        <v>0</v>
      </c>
      <c r="D169" s="167">
        <f t="shared" si="62"/>
        <v>0</v>
      </c>
      <c r="E169" s="167">
        <f t="shared" si="62"/>
        <v>0</v>
      </c>
      <c r="F169" s="167">
        <f t="shared" si="62"/>
        <v>0</v>
      </c>
      <c r="G169" s="167">
        <f t="shared" si="62"/>
        <v>0</v>
      </c>
      <c r="H169" s="167">
        <f t="shared" si="62"/>
        <v>0</v>
      </c>
      <c r="I169" s="167">
        <f t="shared" si="62"/>
        <v>0</v>
      </c>
      <c r="J169" s="167">
        <f t="shared" si="62"/>
        <v>0</v>
      </c>
      <c r="K169" s="167">
        <f t="shared" si="62"/>
        <v>0</v>
      </c>
      <c r="L169" s="167">
        <f t="shared" si="62"/>
        <v>0</v>
      </c>
      <c r="M169" s="167">
        <f t="shared" si="62"/>
        <v>0</v>
      </c>
      <c r="N169" s="167">
        <f t="shared" si="62"/>
        <v>0</v>
      </c>
      <c r="O169" s="167">
        <f t="shared" si="62"/>
        <v>9.325597500884358E-3</v>
      </c>
      <c r="P169" s="167">
        <f t="shared" si="62"/>
        <v>1.180614643759553E-3</v>
      </c>
      <c r="Q169" s="167">
        <f t="shared" si="62"/>
        <v>3.2275024856974791E-4</v>
      </c>
      <c r="R169" s="168">
        <f t="shared" si="62"/>
        <v>1.148433082949681E-4</v>
      </c>
    </row>
    <row r="170" spans="1:18" outlineLevel="1" x14ac:dyDescent="0.25">
      <c r="A170" s="98" t="str">
        <f t="shared" si="51"/>
        <v xml:space="preserve">  + /( - ) Buy Back of Equity Shares Capital</v>
      </c>
      <c r="B170" s="190">
        <f t="shared" ref="B170:R170" si="63">B69/B$139</f>
        <v>0</v>
      </c>
      <c r="C170" s="190">
        <f t="shared" si="63"/>
        <v>-2.0554658273629577E-2</v>
      </c>
      <c r="D170" s="167">
        <f t="shared" si="63"/>
        <v>-8.5431893864436701E-3</v>
      </c>
      <c r="E170" s="167">
        <f t="shared" si="63"/>
        <v>0</v>
      </c>
      <c r="F170" s="167">
        <f t="shared" si="63"/>
        <v>0</v>
      </c>
      <c r="G170" s="167">
        <f t="shared" si="63"/>
        <v>0</v>
      </c>
      <c r="H170" s="167">
        <f t="shared" si="63"/>
        <v>0</v>
      </c>
      <c r="I170" s="167">
        <f t="shared" si="63"/>
        <v>0</v>
      </c>
      <c r="J170" s="167">
        <f t="shared" si="63"/>
        <v>0</v>
      </c>
      <c r="K170" s="167">
        <f t="shared" si="63"/>
        <v>0</v>
      </c>
      <c r="L170" s="167">
        <f t="shared" si="63"/>
        <v>0</v>
      </c>
      <c r="M170" s="167">
        <f t="shared" si="63"/>
        <v>0</v>
      </c>
      <c r="N170" s="167">
        <f t="shared" si="63"/>
        <v>0</v>
      </c>
      <c r="O170" s="167">
        <f t="shared" si="63"/>
        <v>0</v>
      </c>
      <c r="P170" s="167">
        <f t="shared" si="63"/>
        <v>0</v>
      </c>
      <c r="Q170" s="167">
        <f t="shared" si="63"/>
        <v>-8.8290412755922726E-2</v>
      </c>
      <c r="R170" s="168">
        <f t="shared" si="63"/>
        <v>0</v>
      </c>
    </row>
    <row r="171" spans="1:18" outlineLevel="1" x14ac:dyDescent="0.25">
      <c r="A171" s="98" t="str">
        <f t="shared" si="51"/>
        <v xml:space="preserve">  + /( - ) Equity Dividend Paid</v>
      </c>
      <c r="B171" s="190">
        <f t="shared" ref="B171:R171" si="64">B70/B$139</f>
        <v>-3.5351722355441324E-2</v>
      </c>
      <c r="C171" s="190">
        <f t="shared" si="64"/>
        <v>-3.2150301624770505E-2</v>
      </c>
      <c r="D171" s="167">
        <f t="shared" si="64"/>
        <v>-4.4513953166725184E-2</v>
      </c>
      <c r="E171" s="167">
        <f t="shared" si="64"/>
        <v>-4.5900604086516493E-2</v>
      </c>
      <c r="F171" s="167">
        <f t="shared" si="64"/>
        <v>-4.137853053548686E-2</v>
      </c>
      <c r="G171" s="167">
        <f t="shared" si="64"/>
        <v>-0.10252505688168165</v>
      </c>
      <c r="H171" s="167">
        <f t="shared" si="64"/>
        <v>-4.9538749781680191E-4</v>
      </c>
      <c r="I171" s="167">
        <f t="shared" si="64"/>
        <v>-5.3595058978907442E-2</v>
      </c>
      <c r="J171" s="167">
        <f t="shared" si="64"/>
        <v>-0.11441917352977861</v>
      </c>
      <c r="K171" s="167">
        <f t="shared" si="64"/>
        <v>-9.1624645623429243E-2</v>
      </c>
      <c r="L171" s="167">
        <f t="shared" si="64"/>
        <v>-8.7751148034147172E-2</v>
      </c>
      <c r="M171" s="167">
        <f t="shared" si="64"/>
        <v>-0.18095997763286653</v>
      </c>
      <c r="N171" s="167">
        <f t="shared" si="64"/>
        <v>-0.18295454947168222</v>
      </c>
      <c r="O171" s="167">
        <f t="shared" si="64"/>
        <v>-3.8672519194264392E-2</v>
      </c>
      <c r="P171" s="167">
        <f t="shared" si="64"/>
        <v>-9.3321574601138463E-2</v>
      </c>
      <c r="Q171" s="167">
        <f t="shared" si="64"/>
        <v>-3.1223483724537867E-2</v>
      </c>
      <c r="R171" s="168">
        <f t="shared" si="64"/>
        <v>-0.10072641547532508</v>
      </c>
    </row>
    <row r="172" spans="1:18" outlineLevel="1" x14ac:dyDescent="0.25">
      <c r="A172" s="98" t="str">
        <f t="shared" si="51"/>
        <v xml:space="preserve">  + /( - ) Preference Dividend</v>
      </c>
      <c r="B172" s="190">
        <f t="shared" ref="B172:R172" si="65">B71/B$139</f>
        <v>0</v>
      </c>
      <c r="C172" s="190">
        <f t="shared" si="65"/>
        <v>0</v>
      </c>
      <c r="D172" s="167">
        <f t="shared" si="65"/>
        <v>0</v>
      </c>
      <c r="E172" s="167">
        <f t="shared" si="65"/>
        <v>0</v>
      </c>
      <c r="F172" s="167">
        <f t="shared" si="65"/>
        <v>0</v>
      </c>
      <c r="G172" s="167">
        <f t="shared" si="65"/>
        <v>0</v>
      </c>
      <c r="H172" s="167">
        <f t="shared" si="65"/>
        <v>0</v>
      </c>
      <c r="I172" s="167">
        <f t="shared" si="65"/>
        <v>0</v>
      </c>
      <c r="J172" s="167">
        <f t="shared" si="65"/>
        <v>0</v>
      </c>
      <c r="K172" s="167">
        <f t="shared" si="65"/>
        <v>0</v>
      </c>
      <c r="L172" s="167">
        <f t="shared" si="65"/>
        <v>0</v>
      </c>
      <c r="M172" s="167">
        <f t="shared" si="65"/>
        <v>0</v>
      </c>
      <c r="N172" s="167">
        <f t="shared" si="65"/>
        <v>0</v>
      </c>
      <c r="O172" s="167">
        <f t="shared" si="65"/>
        <v>0</v>
      </c>
      <c r="P172" s="167">
        <f t="shared" si="65"/>
        <v>0</v>
      </c>
      <c r="Q172" s="167">
        <f t="shared" si="65"/>
        <v>0</v>
      </c>
      <c r="R172" s="168">
        <f t="shared" si="65"/>
        <v>0</v>
      </c>
    </row>
    <row r="173" spans="1:18" outlineLevel="1" x14ac:dyDescent="0.25">
      <c r="A173" s="98" t="str">
        <f t="shared" si="51"/>
        <v xml:space="preserve">  + /( - ) Interest Paid</v>
      </c>
      <c r="B173" s="190">
        <f t="shared" ref="B173:R173" si="66">B72/B$139</f>
        <v>-5.1835791106069531E-3</v>
      </c>
      <c r="C173" s="190">
        <f t="shared" si="66"/>
        <v>-1.3114120456647479E-3</v>
      </c>
      <c r="D173" s="167">
        <f t="shared" si="66"/>
        <v>-3.8407115423488981E-3</v>
      </c>
      <c r="E173" s="167">
        <f t="shared" si="66"/>
        <v>-5.7500394692015589E-3</v>
      </c>
      <c r="F173" s="167">
        <f t="shared" si="66"/>
        <v>-6.6831712629586868E-3</v>
      </c>
      <c r="G173" s="167">
        <f t="shared" si="66"/>
        <v>-3.9182684815373863E-3</v>
      </c>
      <c r="H173" s="167">
        <f t="shared" si="66"/>
        <v>-1.7084517552912782E-3</v>
      </c>
      <c r="I173" s="167">
        <f t="shared" si="66"/>
        <v>-1.1731040644300866E-3</v>
      </c>
      <c r="J173" s="167">
        <f t="shared" si="66"/>
        <v>-1.7702604294490872E-4</v>
      </c>
      <c r="K173" s="167">
        <f t="shared" si="66"/>
        <v>-1.8985895732034997E-4</v>
      </c>
      <c r="L173" s="167">
        <f t="shared" si="66"/>
        <v>-1.070834453974041E-4</v>
      </c>
      <c r="M173" s="167">
        <f t="shared" si="66"/>
        <v>-1.2334816252353894E-4</v>
      </c>
      <c r="N173" s="167">
        <f t="shared" si="66"/>
        <v>-6.4479865949752359E-3</v>
      </c>
      <c r="O173" s="167">
        <f t="shared" si="66"/>
        <v>-4.1350498976139828E-2</v>
      </c>
      <c r="P173" s="167">
        <f t="shared" si="66"/>
        <v>-4.7132774534930942E-2</v>
      </c>
      <c r="Q173" s="167">
        <f t="shared" si="66"/>
        <v>-1.8683074872852021E-2</v>
      </c>
      <c r="R173" s="168">
        <f t="shared" si="66"/>
        <v>-3.5802085857362088E-2</v>
      </c>
    </row>
    <row r="174" spans="1:18" outlineLevel="1" x14ac:dyDescent="0.25">
      <c r="A174" s="98" t="str">
        <f t="shared" si="51"/>
        <v xml:space="preserve">  + /( - ) Changes in working capital borrowings</v>
      </c>
      <c r="B174" s="190">
        <f t="shared" ref="B174:R174" si="67">B73/B$139</f>
        <v>0</v>
      </c>
      <c r="C174" s="190">
        <f t="shared" si="67"/>
        <v>0</v>
      </c>
      <c r="D174" s="167">
        <f t="shared" si="67"/>
        <v>0</v>
      </c>
      <c r="E174" s="167">
        <f t="shared" si="67"/>
        <v>0</v>
      </c>
      <c r="F174" s="167">
        <f t="shared" si="67"/>
        <v>0</v>
      </c>
      <c r="G174" s="167">
        <f t="shared" si="67"/>
        <v>0</v>
      </c>
      <c r="H174" s="167">
        <f t="shared" si="67"/>
        <v>0</v>
      </c>
      <c r="I174" s="167">
        <f t="shared" si="67"/>
        <v>0</v>
      </c>
      <c r="J174" s="167">
        <f t="shared" si="67"/>
        <v>0</v>
      </c>
      <c r="K174" s="167">
        <f t="shared" si="67"/>
        <v>6.7705634949494289E-3</v>
      </c>
      <c r="L174" s="167">
        <f t="shared" si="67"/>
        <v>-2.5475898753847532E-3</v>
      </c>
      <c r="M174" s="167">
        <f t="shared" si="67"/>
        <v>-7.4420058055868498E-4</v>
      </c>
      <c r="N174" s="167">
        <f t="shared" si="67"/>
        <v>-1.2132395830019196E-2</v>
      </c>
      <c r="O174" s="167">
        <f t="shared" si="67"/>
        <v>-4.2241082950112349E-2</v>
      </c>
      <c r="P174" s="167">
        <f t="shared" si="67"/>
        <v>-2.3276082790440255E-2</v>
      </c>
      <c r="Q174" s="167">
        <f t="shared" si="67"/>
        <v>0</v>
      </c>
      <c r="R174" s="168">
        <f t="shared" si="67"/>
        <v>0</v>
      </c>
    </row>
    <row r="175" spans="1:18" outlineLevel="1" x14ac:dyDescent="0.25">
      <c r="A175" s="98" t="str">
        <f t="shared" si="51"/>
        <v xml:space="preserve">  + /( - ) Loans (to) / from subsidiaries</v>
      </c>
      <c r="B175" s="190">
        <f t="shared" ref="B175:R175" si="68">B74/B$139</f>
        <v>0</v>
      </c>
      <c r="C175" s="190">
        <f t="shared" si="68"/>
        <v>0</v>
      </c>
      <c r="D175" s="167">
        <f t="shared" si="68"/>
        <v>0</v>
      </c>
      <c r="E175" s="167">
        <f t="shared" si="68"/>
        <v>0</v>
      </c>
      <c r="F175" s="167">
        <f t="shared" si="68"/>
        <v>0</v>
      </c>
      <c r="G175" s="167">
        <f t="shared" si="68"/>
        <v>0</v>
      </c>
      <c r="H175" s="167">
        <f t="shared" si="68"/>
        <v>0</v>
      </c>
      <c r="I175" s="167">
        <f t="shared" si="68"/>
        <v>0</v>
      </c>
      <c r="J175" s="167">
        <f t="shared" si="68"/>
        <v>0</v>
      </c>
      <c r="K175" s="167">
        <f t="shared" si="68"/>
        <v>0</v>
      </c>
      <c r="L175" s="167">
        <f t="shared" si="68"/>
        <v>0</v>
      </c>
      <c r="M175" s="167">
        <f t="shared" si="68"/>
        <v>0</v>
      </c>
      <c r="N175" s="167">
        <f t="shared" si="68"/>
        <v>0</v>
      </c>
      <c r="O175" s="167">
        <f t="shared" si="68"/>
        <v>0</v>
      </c>
      <c r="P175" s="167">
        <f t="shared" si="68"/>
        <v>0.10259967982455007</v>
      </c>
      <c r="Q175" s="167">
        <f t="shared" si="68"/>
        <v>0</v>
      </c>
      <c r="R175" s="168">
        <f t="shared" si="68"/>
        <v>0</v>
      </c>
    </row>
    <row r="176" spans="1:18" outlineLevel="1" x14ac:dyDescent="0.25">
      <c r="A176" s="98" t="str">
        <f t="shared" si="51"/>
        <v xml:space="preserve">  + /( - ) Net Inc/Dec in cash / Export credit facilities and other short term loans</v>
      </c>
      <c r="B176" s="190">
        <f t="shared" ref="B176:R176" si="69">B75/B$139</f>
        <v>0</v>
      </c>
      <c r="C176" s="190">
        <f t="shared" si="69"/>
        <v>0</v>
      </c>
      <c r="D176" s="167">
        <f t="shared" si="69"/>
        <v>0</v>
      </c>
      <c r="E176" s="167">
        <f t="shared" si="69"/>
        <v>0</v>
      </c>
      <c r="F176" s="167">
        <f t="shared" si="69"/>
        <v>0</v>
      </c>
      <c r="G176" s="167">
        <f t="shared" si="69"/>
        <v>0</v>
      </c>
      <c r="H176" s="167">
        <f t="shared" si="69"/>
        <v>0</v>
      </c>
      <c r="I176" s="167">
        <f t="shared" si="69"/>
        <v>0</v>
      </c>
      <c r="J176" s="167">
        <f t="shared" si="69"/>
        <v>2.3697349839670733E-3</v>
      </c>
      <c r="K176" s="167">
        <f t="shared" si="69"/>
        <v>0</v>
      </c>
      <c r="L176" s="167">
        <f t="shared" si="69"/>
        <v>0</v>
      </c>
      <c r="M176" s="167">
        <f t="shared" si="69"/>
        <v>0</v>
      </c>
      <c r="N176" s="167">
        <f t="shared" si="69"/>
        <v>0</v>
      </c>
      <c r="O176" s="167">
        <f t="shared" si="69"/>
        <v>0</v>
      </c>
      <c r="P176" s="167">
        <f t="shared" si="69"/>
        <v>0</v>
      </c>
      <c r="Q176" s="167">
        <f t="shared" si="69"/>
        <v>0</v>
      </c>
      <c r="R176" s="168">
        <f t="shared" si="69"/>
        <v>0</v>
      </c>
    </row>
    <row r="177" spans="1:18" outlineLevel="1" x14ac:dyDescent="0.25">
      <c r="A177" s="98" t="str">
        <f t="shared" si="51"/>
        <v xml:space="preserve">  + /( - ) Income tax on dividend paid</v>
      </c>
      <c r="B177" s="190">
        <f t="shared" ref="B177:R177" si="70">B76/B$139</f>
        <v>-3.6184541159915572E-3</v>
      </c>
      <c r="C177" s="190">
        <f t="shared" si="70"/>
        <v>0</v>
      </c>
      <c r="D177" s="167">
        <f t="shared" si="70"/>
        <v>-5.7344695881608194E-3</v>
      </c>
      <c r="E177" s="167">
        <f t="shared" si="70"/>
        <v>-6.0076279425328423E-3</v>
      </c>
      <c r="F177" s="167">
        <f t="shared" si="70"/>
        <v>-5.8142994870085812E-3</v>
      </c>
      <c r="G177" s="167">
        <f t="shared" si="70"/>
        <v>-1.4519856270787973E-2</v>
      </c>
      <c r="H177" s="167">
        <f t="shared" si="70"/>
        <v>-7.6213461202584895E-5</v>
      </c>
      <c r="I177" s="167">
        <f t="shared" si="70"/>
        <v>-9.1310484132019528E-3</v>
      </c>
      <c r="J177" s="167">
        <f t="shared" si="70"/>
        <v>-1.9472864723939956E-2</v>
      </c>
      <c r="K177" s="167">
        <f t="shared" si="70"/>
        <v>-1.5220896069919582E-2</v>
      </c>
      <c r="L177" s="167">
        <f t="shared" si="70"/>
        <v>-1.4239607925171085E-2</v>
      </c>
      <c r="M177" s="167">
        <f t="shared" si="70"/>
        <v>-2.9356862680602273E-2</v>
      </c>
      <c r="N177" s="167">
        <f t="shared" si="70"/>
        <v>-3.1108707256459475E-2</v>
      </c>
      <c r="O177" s="167">
        <f t="shared" si="70"/>
        <v>-6.5766201154894349E-3</v>
      </c>
      <c r="P177" s="167">
        <f t="shared" si="70"/>
        <v>-1.900492159839447E-2</v>
      </c>
      <c r="Q177" s="167">
        <f t="shared" si="70"/>
        <v>-9.7215498258710351E-4</v>
      </c>
      <c r="R177" s="168">
        <f t="shared" si="70"/>
        <v>-4.2908488813504569E-5</v>
      </c>
    </row>
    <row r="178" spans="1:18" outlineLevel="1" x14ac:dyDescent="0.25">
      <c r="A178" s="98" t="str">
        <f t="shared" si="51"/>
        <v xml:space="preserve">  + /( - ) Expenses on issue of shares</v>
      </c>
      <c r="B178" s="190">
        <f t="shared" ref="B178:R178" si="71">B77/B$139</f>
        <v>0</v>
      </c>
      <c r="C178" s="190">
        <f t="shared" si="71"/>
        <v>0</v>
      </c>
      <c r="D178" s="167">
        <f t="shared" si="71"/>
        <v>0</v>
      </c>
      <c r="E178" s="167">
        <f t="shared" si="71"/>
        <v>0</v>
      </c>
      <c r="F178" s="167">
        <f t="shared" si="71"/>
        <v>0</v>
      </c>
      <c r="G178" s="167">
        <f t="shared" si="71"/>
        <v>0</v>
      </c>
      <c r="H178" s="167">
        <f t="shared" si="71"/>
        <v>0</v>
      </c>
      <c r="I178" s="167">
        <f t="shared" si="71"/>
        <v>0</v>
      </c>
      <c r="J178" s="167">
        <f t="shared" si="71"/>
        <v>0</v>
      </c>
      <c r="K178" s="167">
        <f t="shared" si="71"/>
        <v>0</v>
      </c>
      <c r="L178" s="167">
        <f t="shared" si="71"/>
        <v>0</v>
      </c>
      <c r="M178" s="167">
        <f t="shared" si="71"/>
        <v>0</v>
      </c>
      <c r="N178" s="167">
        <f t="shared" si="71"/>
        <v>0</v>
      </c>
      <c r="O178" s="167">
        <f t="shared" si="71"/>
        <v>0</v>
      </c>
      <c r="P178" s="167">
        <f t="shared" si="71"/>
        <v>0</v>
      </c>
      <c r="Q178" s="167">
        <f t="shared" si="71"/>
        <v>0</v>
      </c>
      <c r="R178" s="168">
        <f t="shared" si="71"/>
        <v>0</v>
      </c>
    </row>
    <row r="179" spans="1:18" outlineLevel="1" x14ac:dyDescent="0.25">
      <c r="A179" s="98" t="str">
        <f t="shared" si="51"/>
        <v xml:space="preserve">  + /( - ) Other Financial Activities</v>
      </c>
      <c r="B179" s="190">
        <f t="shared" ref="B179:R179" si="72">B78/B$139</f>
        <v>0</v>
      </c>
      <c r="C179" s="190">
        <f t="shared" si="72"/>
        <v>0</v>
      </c>
      <c r="D179" s="167">
        <f t="shared" si="72"/>
        <v>0</v>
      </c>
      <c r="E179" s="167">
        <f t="shared" si="72"/>
        <v>0</v>
      </c>
      <c r="F179" s="167">
        <f t="shared" si="72"/>
        <v>0</v>
      </c>
      <c r="G179" s="167">
        <f t="shared" si="72"/>
        <v>0</v>
      </c>
      <c r="H179" s="167">
        <f t="shared" si="72"/>
        <v>0</v>
      </c>
      <c r="I179" s="167">
        <f t="shared" si="72"/>
        <v>0</v>
      </c>
      <c r="J179" s="167">
        <f t="shared" si="72"/>
        <v>0</v>
      </c>
      <c r="K179" s="167">
        <f t="shared" si="72"/>
        <v>0</v>
      </c>
      <c r="L179" s="167">
        <f t="shared" si="72"/>
        <v>0</v>
      </c>
      <c r="M179" s="167">
        <f t="shared" si="72"/>
        <v>0</v>
      </c>
      <c r="N179" s="167">
        <f t="shared" si="72"/>
        <v>0</v>
      </c>
      <c r="O179" s="167">
        <f t="shared" si="72"/>
        <v>0</v>
      </c>
      <c r="P179" s="167">
        <f t="shared" si="72"/>
        <v>0</v>
      </c>
      <c r="Q179" s="167">
        <f t="shared" si="72"/>
        <v>0</v>
      </c>
      <c r="R179" s="168">
        <f t="shared" si="72"/>
        <v>0</v>
      </c>
    </row>
    <row r="180" spans="1:18" ht="20" outlineLevel="1" thickBot="1" x14ac:dyDescent="0.3">
      <c r="A180" s="129" t="str">
        <f t="shared" si="51"/>
        <v>Cash from Financing Activities</v>
      </c>
      <c r="B180" s="183">
        <f t="shared" ref="B180:R180" si="73">B79/B$139</f>
        <v>-0.1486868744884626</v>
      </c>
      <c r="C180" s="183">
        <f t="shared" si="73"/>
        <v>-5.840615121271104E-2</v>
      </c>
      <c r="D180" s="183">
        <f t="shared" si="73"/>
        <v>0.21150511208281467</v>
      </c>
      <c r="E180" s="183">
        <f t="shared" si="73"/>
        <v>1.2114053528546618</v>
      </c>
      <c r="F180" s="183">
        <f t="shared" si="73"/>
        <v>-7.77342680647964E-2</v>
      </c>
      <c r="G180" s="183">
        <f t="shared" si="73"/>
        <v>-0.16050652525279513</v>
      </c>
      <c r="H180" s="183">
        <f t="shared" si="73"/>
        <v>-1.924389895365269E-3</v>
      </c>
      <c r="I180" s="183">
        <f t="shared" si="73"/>
        <v>-8.4336600587846838E-2</v>
      </c>
      <c r="J180" s="183">
        <f t="shared" si="73"/>
        <v>-0.1316993293126964</v>
      </c>
      <c r="K180" s="183">
        <f t="shared" si="73"/>
        <v>-0.10026483715571974</v>
      </c>
      <c r="L180" s="183">
        <f t="shared" si="73"/>
        <v>-0.10464542928010041</v>
      </c>
      <c r="M180" s="183">
        <f t="shared" si="73"/>
        <v>-0.20927660414285362</v>
      </c>
      <c r="N180" s="183">
        <f t="shared" si="73"/>
        <v>0.61584635126679599</v>
      </c>
      <c r="O180" s="183">
        <f t="shared" si="73"/>
        <v>-0.33307716069373383</v>
      </c>
      <c r="P180" s="183">
        <f t="shared" si="73"/>
        <v>-0.30621367961247908</v>
      </c>
      <c r="Q180" s="183">
        <f t="shared" si="73"/>
        <v>-9.7995044221989708E-2</v>
      </c>
      <c r="R180" s="184">
        <f t="shared" si="73"/>
        <v>-3.4339411194572331E-2</v>
      </c>
    </row>
    <row r="181" spans="1:18" ht="20" outlineLevel="1" thickTop="1" x14ac:dyDescent="0.25">
      <c r="A181" s="98"/>
      <c r="B181" s="167"/>
      <c r="C181" s="167"/>
      <c r="D181" s="167"/>
      <c r="E181" s="167"/>
      <c r="F181" s="167"/>
      <c r="G181" s="167"/>
      <c r="H181" s="167"/>
      <c r="I181" s="167"/>
      <c r="J181" s="167"/>
      <c r="K181" s="167"/>
      <c r="L181" s="167"/>
      <c r="M181" s="167"/>
      <c r="N181" s="167"/>
      <c r="O181" s="167"/>
      <c r="P181" s="167"/>
      <c r="Q181" s="167"/>
      <c r="R181" s="168"/>
    </row>
    <row r="182" spans="1:18" outlineLevel="1" x14ac:dyDescent="0.25">
      <c r="A182" s="98" t="str">
        <f>A81</f>
        <v>Net Cash Inflow / Outflow</v>
      </c>
      <c r="B182" s="167">
        <f t="shared" ref="B182:R182" si="74">B81/B$139</f>
        <v>6.777421995031804E-3</v>
      </c>
      <c r="C182" s="167">
        <f t="shared" si="74"/>
        <v>7.4667660578953937E-2</v>
      </c>
      <c r="D182" s="167">
        <f t="shared" si="74"/>
        <v>-3.1385315927780523E-3</v>
      </c>
      <c r="E182" s="167">
        <f t="shared" si="74"/>
        <v>0.67659351707977766</v>
      </c>
      <c r="F182" s="167">
        <f t="shared" si="74"/>
        <v>0.20290536439053991</v>
      </c>
      <c r="G182" s="167">
        <f t="shared" si="74"/>
        <v>-1.0018300094839757E-2</v>
      </c>
      <c r="H182" s="167">
        <f t="shared" si="74"/>
        <v>-3.9192772423429348E-2</v>
      </c>
      <c r="I182" s="167">
        <f t="shared" si="74"/>
        <v>-3.6902280172468431E-3</v>
      </c>
      <c r="J182" s="167">
        <f t="shared" si="74"/>
        <v>6.4332873333842466E-2</v>
      </c>
      <c r="K182" s="167">
        <f t="shared" si="74"/>
        <v>-4.8568495641288796E-2</v>
      </c>
      <c r="L182" s="167">
        <f t="shared" si="74"/>
        <v>3.617926266822101E-2</v>
      </c>
      <c r="M182" s="167">
        <f t="shared" si="74"/>
        <v>2.385964623746957E-2</v>
      </c>
      <c r="N182" s="167">
        <f t="shared" si="74"/>
        <v>-5.0841525882089865E-2</v>
      </c>
      <c r="O182" s="167">
        <f t="shared" si="74"/>
        <v>-4.6421222553821133E-2</v>
      </c>
      <c r="P182" s="167">
        <f t="shared" si="74"/>
        <v>2.1569170052474426E-3</v>
      </c>
      <c r="Q182" s="167">
        <f t="shared" si="74"/>
        <v>9.6174368424639363E-4</v>
      </c>
      <c r="R182" s="168">
        <f t="shared" si="74"/>
        <v>-6.525876342783273E-3</v>
      </c>
    </row>
    <row r="183" spans="1:18" ht="20" outlineLevel="1" thickBot="1" x14ac:dyDescent="0.3">
      <c r="A183" s="111"/>
      <c r="B183" s="112"/>
      <c r="C183" s="112"/>
      <c r="D183" s="112"/>
      <c r="E183" s="112"/>
      <c r="F183" s="112"/>
      <c r="G183" s="112"/>
      <c r="H183" s="112"/>
      <c r="I183" s="112"/>
      <c r="J183" s="112"/>
      <c r="K183" s="112"/>
      <c r="L183" s="112"/>
      <c r="M183" s="112"/>
      <c r="N183" s="112"/>
      <c r="O183" s="112"/>
      <c r="P183" s="112"/>
      <c r="Q183" s="112"/>
      <c r="R183" s="113"/>
    </row>
    <row r="184" spans="1:18" outlineLevel="1" x14ac:dyDescent="0.25"/>
  </sheetData>
  <pageMargins left="0.7" right="0.7" top="0.75" bottom="0.75" header="0.3" footer="0.3"/>
  <ignoredErrors>
    <ignoredError sqref="C6:R6 C26:R26" formulaRange="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6345C-06D5-304A-AD58-EC43333A7719}">
  <dimension ref="A1:S27"/>
  <sheetViews>
    <sheetView workbookViewId="0">
      <pane xSplit="1" ySplit="3" topLeftCell="C4" activePane="bottomRight" state="frozen"/>
      <selection pane="topRight" activeCell="B1" sqref="B1"/>
      <selection pane="bottomLeft" activeCell="A4" sqref="A4"/>
      <selection pane="bottomRight" activeCell="A3" sqref="A3:R27"/>
    </sheetView>
  </sheetViews>
  <sheetFormatPr baseColWidth="10" defaultRowHeight="19" x14ac:dyDescent="0.25"/>
  <cols>
    <col min="1" max="1" width="60" style="91" customWidth="1"/>
    <col min="2" max="2" width="8.1640625" style="91" bestFit="1" customWidth="1"/>
    <col min="3" max="16384" width="10.83203125" style="91"/>
  </cols>
  <sheetData>
    <row r="1" spans="1:18" ht="24" x14ac:dyDescent="0.3">
      <c r="A1" s="120" t="s">
        <v>957</v>
      </c>
    </row>
    <row r="2" spans="1:18" ht="20" thickBot="1" x14ac:dyDescent="0.3"/>
    <row r="3" spans="1:18" x14ac:dyDescent="0.25">
      <c r="A3" s="95" t="s">
        <v>987</v>
      </c>
      <c r="B3" s="157">
        <v>37316</v>
      </c>
      <c r="C3" s="158">
        <v>37681</v>
      </c>
      <c r="D3" s="158">
        <v>38047</v>
      </c>
      <c r="E3" s="158">
        <v>38412</v>
      </c>
      <c r="F3" s="158">
        <v>38777</v>
      </c>
      <c r="G3" s="158">
        <v>39142</v>
      </c>
      <c r="H3" s="158">
        <v>39508</v>
      </c>
      <c r="I3" s="158">
        <v>39873</v>
      </c>
      <c r="J3" s="158">
        <v>40238</v>
      </c>
      <c r="K3" s="158">
        <v>40603</v>
      </c>
      <c r="L3" s="158">
        <v>40969</v>
      </c>
      <c r="M3" s="158">
        <v>41334</v>
      </c>
      <c r="N3" s="158">
        <v>41699</v>
      </c>
      <c r="O3" s="158">
        <v>42064</v>
      </c>
      <c r="P3" s="158">
        <v>42430</v>
      </c>
      <c r="Q3" s="158">
        <v>42795</v>
      </c>
      <c r="R3" s="159">
        <v>43160</v>
      </c>
    </row>
    <row r="4" spans="1:18" x14ac:dyDescent="0.25">
      <c r="A4" s="98"/>
      <c r="B4" s="134"/>
      <c r="C4" s="134"/>
      <c r="D4" s="134"/>
      <c r="E4" s="134"/>
      <c r="F4" s="134"/>
      <c r="G4" s="134"/>
      <c r="H4" s="134"/>
      <c r="I4" s="134"/>
      <c r="J4" s="134"/>
      <c r="K4" s="134"/>
      <c r="L4" s="134"/>
      <c r="M4" s="134"/>
      <c r="N4" s="134"/>
      <c r="O4" s="134"/>
      <c r="P4" s="134"/>
      <c r="Q4" s="134"/>
      <c r="R4" s="156"/>
    </row>
    <row r="5" spans="1:18" x14ac:dyDescent="0.25">
      <c r="A5" s="98" t="s">
        <v>1012</v>
      </c>
      <c r="B5" s="134"/>
      <c r="C5" s="101">
        <f>'SA-CFS'!C5+'SA-CFS'!C6+'SA-CFS'!C39</f>
        <v>265.28000000000003</v>
      </c>
      <c r="D5" s="101">
        <f>'SA-CFS'!D5+'SA-CFS'!D6+'SA-CFS'!D39</f>
        <v>311.03999999999996</v>
      </c>
      <c r="E5" s="101">
        <f>'SA-CFS'!E5+'SA-CFS'!E6+'SA-CFS'!E39</f>
        <v>346.8</v>
      </c>
      <c r="F5" s="101">
        <f>'SA-CFS'!F5+'SA-CFS'!F6+'SA-CFS'!F39</f>
        <v>429.63</v>
      </c>
      <c r="G5" s="101">
        <f>'SA-CFS'!G5+'SA-CFS'!G6+'SA-CFS'!G39</f>
        <v>543.62</v>
      </c>
      <c r="H5" s="101">
        <f>'SA-CFS'!H5+'SA-CFS'!H6+'SA-CFS'!H39</f>
        <v>1032.49</v>
      </c>
      <c r="I5" s="101">
        <f>'SA-CFS'!I5+'SA-CFS'!I6+'SA-CFS'!I39</f>
        <v>1154.0700000000002</v>
      </c>
      <c r="J5" s="101">
        <f>'SA-CFS'!J5+'SA-CFS'!J6+'SA-CFS'!J39</f>
        <v>975.7399999999999</v>
      </c>
      <c r="K5" s="101">
        <f>'SA-CFS'!K5+'SA-CFS'!K6+'SA-CFS'!K39</f>
        <v>1339.67</v>
      </c>
      <c r="L5" s="101">
        <f>'SA-CFS'!L5+'SA-CFS'!L6+'SA-CFS'!L39</f>
        <v>1837.86</v>
      </c>
      <c r="M5" s="101">
        <f>'SA-CFS'!M5+'SA-CFS'!M6+'SA-CFS'!M39</f>
        <v>589.45999999999992</v>
      </c>
      <c r="N5" s="101">
        <f>'SA-CFS'!N5+'SA-CFS'!N6+'SA-CFS'!N39</f>
        <v>-2757.9</v>
      </c>
      <c r="O5" s="101">
        <f>'SA-CFS'!O5+'SA-CFS'!O6+'SA-CFS'!O39</f>
        <v>-972.99000000000035</v>
      </c>
      <c r="P5" s="101">
        <f>'SA-CFS'!P5+'SA-CFS'!P6+'SA-CFS'!P39</f>
        <v>-316.72000000000014</v>
      </c>
      <c r="Q5" s="101">
        <f>'SA-CFS'!Q5+'SA-CFS'!Q6+'SA-CFS'!Q39</f>
        <v>-68.050000000000054</v>
      </c>
      <c r="R5" s="102">
        <f>'SA-CFS'!R5+'SA-CFS'!R6+'SA-CFS'!R39</f>
        <v>-877.19</v>
      </c>
    </row>
    <row r="6" spans="1:18" x14ac:dyDescent="0.25">
      <c r="A6" s="185" t="s">
        <v>1179</v>
      </c>
      <c r="B6" s="134"/>
      <c r="C6" s="101">
        <f>'SA-CFS'!C49+'SA-CFS'!C50</f>
        <v>6.74</v>
      </c>
      <c r="D6" s="101">
        <f>'SA-CFS'!D49+'SA-CFS'!D50</f>
        <v>7.43</v>
      </c>
      <c r="E6" s="101">
        <f>'SA-CFS'!E49+'SA-CFS'!E50</f>
        <v>12.57</v>
      </c>
      <c r="F6" s="101">
        <f>'SA-CFS'!F49+'SA-CFS'!F50</f>
        <v>65.239999999999995</v>
      </c>
      <c r="G6" s="101">
        <f>'SA-CFS'!G49+'SA-CFS'!G50</f>
        <v>109.00999999999999</v>
      </c>
      <c r="H6" s="101">
        <f>'SA-CFS'!H49+'SA-CFS'!H50</f>
        <v>104.4</v>
      </c>
      <c r="I6" s="101">
        <f>'SA-CFS'!I49+'SA-CFS'!I50</f>
        <v>84.49</v>
      </c>
      <c r="J6" s="101">
        <f>'SA-CFS'!J49+'SA-CFS'!J50</f>
        <v>137.63999999999999</v>
      </c>
      <c r="K6" s="101">
        <f>'SA-CFS'!K49+'SA-CFS'!K50</f>
        <v>113.94</v>
      </c>
      <c r="L6" s="101">
        <f>'SA-CFS'!L49+'SA-CFS'!L50</f>
        <v>144.74</v>
      </c>
      <c r="M6" s="101">
        <f>'SA-CFS'!M49+'SA-CFS'!M50</f>
        <v>207.71</v>
      </c>
      <c r="N6" s="101">
        <f>'SA-CFS'!N49+'SA-CFS'!N50</f>
        <v>105.66000000000001</v>
      </c>
      <c r="O6" s="101">
        <f>'SA-CFS'!O49+'SA-CFS'!O50</f>
        <v>89.28</v>
      </c>
      <c r="P6" s="101">
        <f>'SA-CFS'!P49+'SA-CFS'!P50</f>
        <v>94.45</v>
      </c>
      <c r="Q6" s="101">
        <f>'SA-CFS'!Q49+'SA-CFS'!Q50</f>
        <v>16.899999999999999</v>
      </c>
      <c r="R6" s="102">
        <f>'SA-CFS'!R49+'SA-CFS'!R50</f>
        <v>144</v>
      </c>
    </row>
    <row r="7" spans="1:18" x14ac:dyDescent="0.25">
      <c r="A7" s="222" t="s">
        <v>1180</v>
      </c>
      <c r="B7" s="134"/>
      <c r="C7" s="101">
        <f>'SA-CFS'!C38</f>
        <v>-16.71</v>
      </c>
      <c r="D7" s="101">
        <f>'SA-CFS'!D38</f>
        <v>-14.37</v>
      </c>
      <c r="E7" s="101">
        <f>'SA-CFS'!E38</f>
        <v>-9.91</v>
      </c>
      <c r="F7" s="101">
        <f>'SA-CFS'!F38</f>
        <v>-15.35</v>
      </c>
      <c r="G7" s="101">
        <f>'SA-CFS'!G38</f>
        <v>-15.46</v>
      </c>
      <c r="H7" s="101">
        <f>'SA-CFS'!H38</f>
        <v>-46.42</v>
      </c>
      <c r="I7" s="101">
        <f>'SA-CFS'!I38</f>
        <v>0.89</v>
      </c>
      <c r="J7" s="101">
        <f>'SA-CFS'!J38</f>
        <v>-48.79</v>
      </c>
      <c r="K7" s="101">
        <f>'SA-CFS'!K38</f>
        <v>-73.569999999999993</v>
      </c>
      <c r="L7" s="101">
        <f>'SA-CFS'!L38</f>
        <v>-144.43</v>
      </c>
      <c r="M7" s="101">
        <f>'SA-CFS'!M38</f>
        <v>-168.76</v>
      </c>
      <c r="N7" s="101">
        <f>'SA-CFS'!N38</f>
        <v>-148.77000000000001</v>
      </c>
      <c r="O7" s="101">
        <f>'SA-CFS'!O38</f>
        <v>-193.48</v>
      </c>
      <c r="P7" s="101">
        <f>'SA-CFS'!P38</f>
        <v>-352.73</v>
      </c>
      <c r="Q7" s="101">
        <f>'SA-CFS'!Q38</f>
        <v>-783.6</v>
      </c>
      <c r="R7" s="102">
        <f>'SA-CFS'!R38</f>
        <v>-291.42</v>
      </c>
    </row>
    <row r="8" spans="1:18" x14ac:dyDescent="0.25">
      <c r="A8" s="222" t="s">
        <v>1181</v>
      </c>
      <c r="B8" s="134"/>
      <c r="C8" s="101">
        <f>'SA-CFS'!C26</f>
        <v>-87.84</v>
      </c>
      <c r="D8" s="101">
        <f>'SA-CFS'!D26</f>
        <v>33.28</v>
      </c>
      <c r="E8" s="101">
        <f>'SA-CFS'!E26</f>
        <v>-117.07999999999998</v>
      </c>
      <c r="F8" s="101">
        <f>'SA-CFS'!F26</f>
        <v>-103.47</v>
      </c>
      <c r="G8" s="101">
        <f>'SA-CFS'!G26</f>
        <v>-77.600000000000023</v>
      </c>
      <c r="H8" s="101">
        <f>'SA-CFS'!H26</f>
        <v>-359.94</v>
      </c>
      <c r="I8" s="101">
        <f>'SA-CFS'!I26</f>
        <v>107.52999999999997</v>
      </c>
      <c r="J8" s="101">
        <f>'SA-CFS'!J26</f>
        <v>-280.95000000000005</v>
      </c>
      <c r="K8" s="101">
        <f>'SA-CFS'!K26</f>
        <v>-32.299999999999997</v>
      </c>
      <c r="L8" s="101">
        <f>'SA-CFS'!L26</f>
        <v>-354.25</v>
      </c>
      <c r="M8" s="101">
        <f>'SA-CFS'!M26</f>
        <v>-314.21999999999997</v>
      </c>
      <c r="N8" s="101">
        <f>'SA-CFS'!N26</f>
        <v>501.61000000000013</v>
      </c>
      <c r="O8" s="101">
        <f>'SA-CFS'!O26</f>
        <v>1315.06</v>
      </c>
      <c r="P8" s="101">
        <f>'SA-CFS'!P26</f>
        <v>-585.04</v>
      </c>
      <c r="Q8" s="101">
        <f>'SA-CFS'!Q26</f>
        <v>-769.35</v>
      </c>
      <c r="R8" s="102">
        <f>'SA-CFS'!R26</f>
        <v>-15.449999999999989</v>
      </c>
    </row>
    <row r="9" spans="1:18" x14ac:dyDescent="0.25">
      <c r="A9" s="104" t="s">
        <v>1008</v>
      </c>
      <c r="B9" s="162"/>
      <c r="C9" s="105">
        <f>SUM(C5:C8)</f>
        <v>167.47000000000003</v>
      </c>
      <c r="D9" s="105">
        <f t="shared" ref="D9:R9" si="0">SUM(D5:D8)</f>
        <v>337.38</v>
      </c>
      <c r="E9" s="105">
        <f t="shared" si="0"/>
        <v>232.38</v>
      </c>
      <c r="F9" s="105">
        <f t="shared" si="0"/>
        <v>376.04999999999995</v>
      </c>
      <c r="G9" s="105">
        <f t="shared" si="0"/>
        <v>559.56999999999994</v>
      </c>
      <c r="H9" s="105">
        <f t="shared" si="0"/>
        <v>730.53</v>
      </c>
      <c r="I9" s="105">
        <f t="shared" si="0"/>
        <v>1346.9800000000002</v>
      </c>
      <c r="J9" s="105">
        <f t="shared" si="0"/>
        <v>783.63999999999987</v>
      </c>
      <c r="K9" s="105">
        <f t="shared" si="0"/>
        <v>1347.7400000000002</v>
      </c>
      <c r="L9" s="105">
        <f t="shared" si="0"/>
        <v>1483.9199999999998</v>
      </c>
      <c r="M9" s="105">
        <f t="shared" si="0"/>
        <v>314.19</v>
      </c>
      <c r="N9" s="105">
        <f t="shared" si="0"/>
        <v>-2299.4</v>
      </c>
      <c r="O9" s="105">
        <f t="shared" si="0"/>
        <v>237.86999999999966</v>
      </c>
      <c r="P9" s="105">
        <f t="shared" si="0"/>
        <v>-1160.0400000000002</v>
      </c>
      <c r="Q9" s="105">
        <f t="shared" si="0"/>
        <v>-1604.1000000000001</v>
      </c>
      <c r="R9" s="106">
        <f t="shared" si="0"/>
        <v>-1040.0600000000002</v>
      </c>
    </row>
    <row r="10" spans="1:18" x14ac:dyDescent="0.25">
      <c r="A10" s="98"/>
      <c r="B10" s="134"/>
      <c r="C10" s="145"/>
      <c r="D10" s="145"/>
      <c r="E10" s="145"/>
      <c r="F10" s="145"/>
      <c r="G10" s="145"/>
      <c r="H10" s="145"/>
      <c r="I10" s="145"/>
      <c r="J10" s="145"/>
      <c r="K10" s="145"/>
      <c r="L10" s="145"/>
      <c r="M10" s="145"/>
      <c r="N10" s="145"/>
      <c r="O10" s="145"/>
      <c r="P10" s="145"/>
      <c r="Q10" s="145"/>
      <c r="R10" s="146"/>
    </row>
    <row r="11" spans="1:18" x14ac:dyDescent="0.25">
      <c r="A11" s="98" t="s">
        <v>1182</v>
      </c>
      <c r="B11" s="134"/>
      <c r="C11" s="203">
        <f>'SA-CFS'!C42+'SA-CFS'!C43+'SA-CFS'!C53+'SA-CFS'!C44</f>
        <v>-70.89</v>
      </c>
      <c r="D11" s="203">
        <f>'SA-CFS'!D42+'SA-CFS'!D43+'SA-CFS'!D53+'SA-CFS'!D44</f>
        <v>-79.59</v>
      </c>
      <c r="E11" s="203">
        <f>'SA-CFS'!E42+'SA-CFS'!E43+'SA-CFS'!E53+'SA-CFS'!E44</f>
        <v>-123.82</v>
      </c>
      <c r="F11" s="203">
        <f>'SA-CFS'!F42+'SA-CFS'!F43+'SA-CFS'!F53+'SA-CFS'!F44</f>
        <v>-122.39</v>
      </c>
      <c r="G11" s="203">
        <f>'SA-CFS'!G42+'SA-CFS'!G43+'SA-CFS'!G53+'SA-CFS'!G44</f>
        <v>-121.93</v>
      </c>
      <c r="H11" s="203">
        <f>'SA-CFS'!H42+'SA-CFS'!H43+'SA-CFS'!H53+'SA-CFS'!H44</f>
        <v>-98.95</v>
      </c>
      <c r="I11" s="203">
        <f>'SA-CFS'!I42+'SA-CFS'!I43+'SA-CFS'!I53+'SA-CFS'!I44</f>
        <v>-169.23000000000002</v>
      </c>
      <c r="J11" s="203">
        <f>'SA-CFS'!J42+'SA-CFS'!J43+'SA-CFS'!J53+'SA-CFS'!J44</f>
        <v>-122.16</v>
      </c>
      <c r="K11" s="203">
        <f>'SA-CFS'!K42+'SA-CFS'!K43+'SA-CFS'!K53+'SA-CFS'!K44</f>
        <v>-244.75</v>
      </c>
      <c r="L11" s="203">
        <f>'SA-CFS'!L42+'SA-CFS'!L43+'SA-CFS'!L53+'SA-CFS'!L44</f>
        <v>-385.15000000000003</v>
      </c>
      <c r="M11" s="203">
        <f>'SA-CFS'!M42+'SA-CFS'!M43+'SA-CFS'!M53+'SA-CFS'!M44</f>
        <v>-428.45000000000005</v>
      </c>
      <c r="N11" s="203">
        <f>'SA-CFS'!N42+'SA-CFS'!N43+'SA-CFS'!N53+'SA-CFS'!N44</f>
        <v>-432.26</v>
      </c>
      <c r="O11" s="203">
        <f>'SA-CFS'!O42+'SA-CFS'!O43+'SA-CFS'!O53+'SA-CFS'!O44</f>
        <v>-1013.14</v>
      </c>
      <c r="P11" s="203">
        <f>'SA-CFS'!P42+'SA-CFS'!P43+'SA-CFS'!P53+'SA-CFS'!P44</f>
        <v>-549.49</v>
      </c>
      <c r="Q11" s="203">
        <f>'SA-CFS'!Q42+'SA-CFS'!Q43+'SA-CFS'!Q53+'SA-CFS'!Q44</f>
        <v>-1084.28</v>
      </c>
      <c r="R11" s="204">
        <f>'SA-CFS'!R42+'SA-CFS'!R43+'SA-CFS'!R53+'SA-CFS'!R44</f>
        <v>-727.06000000000006</v>
      </c>
    </row>
    <row r="12" spans="1:18" x14ac:dyDescent="0.25">
      <c r="A12" s="125" t="s">
        <v>1009</v>
      </c>
      <c r="B12" s="200"/>
      <c r="C12" s="201">
        <f>C9+C11</f>
        <v>96.580000000000027</v>
      </c>
      <c r="D12" s="201">
        <f t="shared" ref="D12:R12" si="1">D9+D11</f>
        <v>257.78999999999996</v>
      </c>
      <c r="E12" s="201">
        <f t="shared" si="1"/>
        <v>108.56</v>
      </c>
      <c r="F12" s="201">
        <f t="shared" si="1"/>
        <v>253.65999999999997</v>
      </c>
      <c r="G12" s="201">
        <f t="shared" si="1"/>
        <v>437.63999999999993</v>
      </c>
      <c r="H12" s="201">
        <f t="shared" si="1"/>
        <v>631.57999999999993</v>
      </c>
      <c r="I12" s="201">
        <f t="shared" si="1"/>
        <v>1177.7500000000002</v>
      </c>
      <c r="J12" s="201">
        <f t="shared" si="1"/>
        <v>661.4799999999999</v>
      </c>
      <c r="K12" s="201">
        <f t="shared" si="1"/>
        <v>1102.9900000000002</v>
      </c>
      <c r="L12" s="201">
        <f t="shared" si="1"/>
        <v>1098.7699999999998</v>
      </c>
      <c r="M12" s="201">
        <f t="shared" si="1"/>
        <v>-114.26000000000005</v>
      </c>
      <c r="N12" s="201">
        <f t="shared" si="1"/>
        <v>-2731.66</v>
      </c>
      <c r="O12" s="201">
        <f t="shared" si="1"/>
        <v>-775.27000000000032</v>
      </c>
      <c r="P12" s="201">
        <f t="shared" si="1"/>
        <v>-1709.5300000000002</v>
      </c>
      <c r="Q12" s="201">
        <f t="shared" si="1"/>
        <v>-2688.38</v>
      </c>
      <c r="R12" s="205">
        <f t="shared" si="1"/>
        <v>-1767.1200000000003</v>
      </c>
    </row>
    <row r="13" spans="1:18" x14ac:dyDescent="0.25">
      <c r="A13" s="98"/>
      <c r="B13" s="134"/>
      <c r="C13" s="134"/>
      <c r="D13" s="134"/>
      <c r="E13" s="134"/>
      <c r="F13" s="134"/>
      <c r="G13" s="134"/>
      <c r="H13" s="134"/>
      <c r="I13" s="134"/>
      <c r="J13" s="134"/>
      <c r="K13" s="134"/>
      <c r="L13" s="134"/>
      <c r="M13" s="134"/>
      <c r="N13" s="134"/>
      <c r="O13" s="134"/>
      <c r="P13" s="134"/>
      <c r="Q13" s="134"/>
      <c r="R13" s="156"/>
    </row>
    <row r="14" spans="1:18" x14ac:dyDescent="0.25">
      <c r="A14" s="98" t="s">
        <v>1172</v>
      </c>
      <c r="B14" s="134"/>
      <c r="C14" s="203">
        <f>'SA-CFS'!C72</f>
        <v>-0.95</v>
      </c>
      <c r="D14" s="203">
        <f>'SA-CFS'!D72</f>
        <v>-3.61</v>
      </c>
      <c r="E14" s="203">
        <f>'SA-CFS'!E72</f>
        <v>-6.92</v>
      </c>
      <c r="F14" s="203">
        <f>'SA-CFS'!F72</f>
        <v>-11.23</v>
      </c>
      <c r="G14" s="203">
        <f>'SA-CFS'!G72</f>
        <v>-8.8000000000000007</v>
      </c>
      <c r="H14" s="203">
        <f>'SA-CFS'!H72</f>
        <v>-5.38</v>
      </c>
      <c r="I14" s="203">
        <f>'SA-CFS'!I72</f>
        <v>-4.53</v>
      </c>
      <c r="J14" s="203">
        <f>'SA-CFS'!J72</f>
        <v>-0.44</v>
      </c>
      <c r="K14" s="203">
        <f>'SA-CFS'!K72</f>
        <v>-0.59</v>
      </c>
      <c r="L14" s="203">
        <f>'SA-CFS'!L72</f>
        <v>-0.43</v>
      </c>
      <c r="M14" s="203">
        <f>'SA-CFS'!M72</f>
        <v>-0.3</v>
      </c>
      <c r="N14" s="203">
        <f>'SA-CFS'!N72</f>
        <v>-18.239999999999998</v>
      </c>
      <c r="O14" s="203">
        <f>'SA-CFS'!O72</f>
        <v>-331.98</v>
      </c>
      <c r="P14" s="203">
        <f>'SA-CFS'!P72</f>
        <v>-364.49</v>
      </c>
      <c r="Q14" s="203">
        <f>'SA-CFS'!Q72</f>
        <v>-143.56</v>
      </c>
      <c r="R14" s="204">
        <f>'SA-CFS'!R72</f>
        <v>-283.69</v>
      </c>
    </row>
    <row r="15" spans="1:18" x14ac:dyDescent="0.25">
      <c r="A15" s="98" t="s">
        <v>1183</v>
      </c>
      <c r="B15" s="134"/>
      <c r="C15" s="203">
        <f>SUM('SA-CFS'!C58:C63)+'SA-CFS'!C73+'SA-CFS'!C75</f>
        <v>-0.17</v>
      </c>
      <c r="D15" s="203">
        <f>SUM('SA-CFS'!D58:D63)+'SA-CFS'!D73+'SA-CFS'!D75</f>
        <v>257.92</v>
      </c>
      <c r="E15" s="203">
        <f>SUM('SA-CFS'!E58:E63)+'SA-CFS'!E73+'SA-CFS'!E75</f>
        <v>1541.33</v>
      </c>
      <c r="F15" s="203">
        <f>SUM('SA-CFS'!F58:F63)+'SA-CFS'!F73+'SA-CFS'!F75</f>
        <v>-40.08</v>
      </c>
      <c r="G15" s="203">
        <f>SUM('SA-CFS'!G58:G63)+'SA-CFS'!G73+'SA-CFS'!G75</f>
        <v>-88.79</v>
      </c>
      <c r="H15" s="203">
        <f>SUM('SA-CFS'!H58:H63)+'SA-CFS'!H73+'SA-CFS'!H75</f>
        <v>2.4900000000000002</v>
      </c>
      <c r="I15" s="203">
        <f>SUM('SA-CFS'!I58:I63)+'SA-CFS'!I73+'SA-CFS'!I75</f>
        <v>-78.92</v>
      </c>
      <c r="J15" s="203">
        <f>SUM('SA-CFS'!J58:J63)+'SA-CFS'!J73+'SA-CFS'!J75</f>
        <v>5.89</v>
      </c>
      <c r="K15" s="203">
        <f>SUM('SA-CFS'!K58:K63)+'SA-CFS'!K73+'SA-CFS'!K75</f>
        <v>21.04</v>
      </c>
      <c r="L15" s="203">
        <f>SUM('SA-CFS'!L58:L63)+'SA-CFS'!L73+'SA-CFS'!L75</f>
        <v>-10.23</v>
      </c>
      <c r="M15" s="203">
        <f>SUM('SA-CFS'!M58:M63)+'SA-CFS'!M73+'SA-CFS'!M75</f>
        <v>2.8299999999999996</v>
      </c>
      <c r="N15" s="203">
        <f>SUM('SA-CFS'!N58:N63)+'SA-CFS'!N73+'SA-CFS'!N75</f>
        <v>2365.8799999999997</v>
      </c>
      <c r="O15" s="203">
        <f>SUM('SA-CFS'!O58:O63)+'SA-CFS'!O73+'SA-CFS'!O75</f>
        <v>-2053.6999999999998</v>
      </c>
      <c r="P15" s="203">
        <f>SUM('SA-CFS'!P58:P63)+'SA-CFS'!P73+'SA-CFS'!P75</f>
        <v>-1937.45</v>
      </c>
      <c r="Q15" s="203">
        <f>SUM('SA-CFS'!Q58:Q63)+'SA-CFS'!Q73+'SA-CFS'!Q75</f>
        <v>313.89999999999998</v>
      </c>
      <c r="R15" s="204">
        <f>SUM('SA-CFS'!R58:R63)+'SA-CFS'!R73+'SA-CFS'!R75</f>
        <v>809.16</v>
      </c>
    </row>
    <row r="16" spans="1:18" x14ac:dyDescent="0.25">
      <c r="A16" s="98" t="s">
        <v>1171</v>
      </c>
      <c r="B16" s="134"/>
      <c r="C16" s="203">
        <f>'SA-CFS'!C71</f>
        <v>0</v>
      </c>
      <c r="D16" s="203">
        <f>'SA-CFS'!D71</f>
        <v>0</v>
      </c>
      <c r="E16" s="203">
        <f>'SA-CFS'!E71</f>
        <v>0</v>
      </c>
      <c r="F16" s="203">
        <f>'SA-CFS'!F71</f>
        <v>0</v>
      </c>
      <c r="G16" s="203">
        <f>'SA-CFS'!G71</f>
        <v>0</v>
      </c>
      <c r="H16" s="203">
        <f>'SA-CFS'!H71</f>
        <v>0</v>
      </c>
      <c r="I16" s="203">
        <f>'SA-CFS'!I71</f>
        <v>0</v>
      </c>
      <c r="J16" s="203">
        <f>'SA-CFS'!J71</f>
        <v>0</v>
      </c>
      <c r="K16" s="203">
        <f>'SA-CFS'!K71</f>
        <v>0</v>
      </c>
      <c r="L16" s="203">
        <f>'SA-CFS'!L71</f>
        <v>0</v>
      </c>
      <c r="M16" s="203">
        <f>'SA-CFS'!M71</f>
        <v>0</v>
      </c>
      <c r="N16" s="203">
        <f>'SA-CFS'!N71</f>
        <v>0</v>
      </c>
      <c r="O16" s="203">
        <f>'SA-CFS'!O71</f>
        <v>0</v>
      </c>
      <c r="P16" s="203">
        <f>'SA-CFS'!P71</f>
        <v>0</v>
      </c>
      <c r="Q16" s="203">
        <f>'SA-CFS'!Q71</f>
        <v>0</v>
      </c>
      <c r="R16" s="204">
        <f>'SA-CFS'!R71</f>
        <v>0</v>
      </c>
    </row>
    <row r="17" spans="1:19" x14ac:dyDescent="0.25">
      <c r="A17" s="98" t="s">
        <v>1184</v>
      </c>
      <c r="B17" s="134"/>
      <c r="C17" s="203">
        <f>'SA-CFS'!C64+'SA-CFS'!C65+'SA-CFS'!C66</f>
        <v>-3.01</v>
      </c>
      <c r="D17" s="203">
        <f>'SA-CFS'!D64+'SA-CFS'!D65+'SA-CFS'!D66</f>
        <v>-0.25</v>
      </c>
      <c r="E17" s="203">
        <f>'SA-CFS'!E64+'SA-CFS'!E65+'SA-CFS'!E66</f>
        <v>-14.05</v>
      </c>
      <c r="F17" s="203">
        <f>'SA-CFS'!F64+'SA-CFS'!F65+'SA-CFS'!F66</f>
        <v>-0.01</v>
      </c>
      <c r="G17" s="203">
        <f>'SA-CFS'!G64+'SA-CFS'!G65+'SA-CFS'!G66</f>
        <v>-0.02</v>
      </c>
      <c r="H17" s="203">
        <f>'SA-CFS'!H64+'SA-CFS'!H65+'SA-CFS'!H66</f>
        <v>-1.37</v>
      </c>
      <c r="I17" s="203">
        <f>'SA-CFS'!I64+'SA-CFS'!I65+'SA-CFS'!I66</f>
        <v>0</v>
      </c>
      <c r="J17" s="203">
        <f>'SA-CFS'!J64+'SA-CFS'!J65+'SA-CFS'!J66</f>
        <v>0</v>
      </c>
      <c r="K17" s="203">
        <f>'SA-CFS'!K64+'SA-CFS'!K65+'SA-CFS'!K66</f>
        <v>0</v>
      </c>
      <c r="L17" s="203">
        <f>'SA-CFS'!L64+'SA-CFS'!L65+'SA-CFS'!L66</f>
        <v>0</v>
      </c>
      <c r="M17" s="203">
        <f>'SA-CFS'!M64+'SA-CFS'!M65+'SA-CFS'!M66</f>
        <v>0</v>
      </c>
      <c r="N17" s="203">
        <f>'SA-CFS'!N64+'SA-CFS'!N65+'SA-CFS'!N66</f>
        <v>0</v>
      </c>
      <c r="O17" s="203">
        <f>'SA-CFS'!O64+'SA-CFS'!O65+'SA-CFS'!O66</f>
        <v>0</v>
      </c>
      <c r="P17" s="203">
        <f>'SA-CFS'!P64+'SA-CFS'!P65+'SA-CFS'!P66</f>
        <v>0</v>
      </c>
      <c r="Q17" s="203">
        <f>'SA-CFS'!Q64+'SA-CFS'!Q65+'SA-CFS'!Q66</f>
        <v>0</v>
      </c>
      <c r="R17" s="204">
        <f>'SA-CFS'!R64+'SA-CFS'!R65+'SA-CFS'!R66</f>
        <v>0</v>
      </c>
    </row>
    <row r="18" spans="1:19" x14ac:dyDescent="0.25">
      <c r="A18" s="98" t="s">
        <v>1185</v>
      </c>
      <c r="B18" s="134"/>
      <c r="C18" s="203">
        <f>'SA-CFS'!C78+'SA-CFS'!C74</f>
        <v>0</v>
      </c>
      <c r="D18" s="203">
        <f>'SA-CFS'!D78+'SA-CFS'!D74</f>
        <v>0</v>
      </c>
      <c r="E18" s="203">
        <f>'SA-CFS'!E78+'SA-CFS'!E74</f>
        <v>0</v>
      </c>
      <c r="F18" s="203">
        <f>'SA-CFS'!F78+'SA-CFS'!F74</f>
        <v>0</v>
      </c>
      <c r="G18" s="203">
        <f>'SA-CFS'!G78+'SA-CFS'!G74</f>
        <v>0</v>
      </c>
      <c r="H18" s="203">
        <f>'SA-CFS'!H78+'SA-CFS'!H74</f>
        <v>0</v>
      </c>
      <c r="I18" s="203">
        <f>'SA-CFS'!I78+'SA-CFS'!I74</f>
        <v>0</v>
      </c>
      <c r="J18" s="203">
        <f>'SA-CFS'!J78+'SA-CFS'!J74</f>
        <v>0</v>
      </c>
      <c r="K18" s="203">
        <f>'SA-CFS'!K78+'SA-CFS'!K74</f>
        <v>0</v>
      </c>
      <c r="L18" s="203">
        <f>'SA-CFS'!L78+'SA-CFS'!L74</f>
        <v>0</v>
      </c>
      <c r="M18" s="203">
        <f>'SA-CFS'!M78+'SA-CFS'!M74</f>
        <v>0</v>
      </c>
      <c r="N18" s="203">
        <f>'SA-CFS'!N78+'SA-CFS'!N74</f>
        <v>0</v>
      </c>
      <c r="O18" s="203">
        <f>'SA-CFS'!O78+'SA-CFS'!O74</f>
        <v>0</v>
      </c>
      <c r="P18" s="203">
        <f>'SA-CFS'!P78+'SA-CFS'!P74</f>
        <v>793.43</v>
      </c>
      <c r="Q18" s="203">
        <f>'SA-CFS'!Q78+'SA-CFS'!Q74</f>
        <v>0</v>
      </c>
      <c r="R18" s="204">
        <f>'SA-CFS'!R78+'SA-CFS'!R74</f>
        <v>0</v>
      </c>
    </row>
    <row r="19" spans="1:19" x14ac:dyDescent="0.25">
      <c r="A19" s="125" t="s">
        <v>1010</v>
      </c>
      <c r="B19" s="200"/>
      <c r="C19" s="201">
        <f t="shared" ref="C19:R19" si="2">C12+C14+C15+C16+C17+C18</f>
        <v>92.450000000000017</v>
      </c>
      <c r="D19" s="201">
        <f t="shared" si="2"/>
        <v>511.84999999999991</v>
      </c>
      <c r="E19" s="201">
        <f t="shared" si="2"/>
        <v>1628.92</v>
      </c>
      <c r="F19" s="201">
        <f t="shared" si="2"/>
        <v>202.33999999999997</v>
      </c>
      <c r="G19" s="201">
        <f t="shared" si="2"/>
        <v>340.02999999999992</v>
      </c>
      <c r="H19" s="201">
        <f t="shared" si="2"/>
        <v>627.31999999999994</v>
      </c>
      <c r="I19" s="201">
        <f t="shared" si="2"/>
        <v>1094.3000000000002</v>
      </c>
      <c r="J19" s="201">
        <f t="shared" si="2"/>
        <v>666.92999999999984</v>
      </c>
      <c r="K19" s="201">
        <f t="shared" si="2"/>
        <v>1123.4400000000003</v>
      </c>
      <c r="L19" s="201">
        <f t="shared" si="2"/>
        <v>1088.1099999999997</v>
      </c>
      <c r="M19" s="201">
        <f t="shared" si="2"/>
        <v>-111.73000000000005</v>
      </c>
      <c r="N19" s="201">
        <f t="shared" si="2"/>
        <v>-384.02</v>
      </c>
      <c r="O19" s="201">
        <f t="shared" si="2"/>
        <v>-3160.9500000000003</v>
      </c>
      <c r="P19" s="201">
        <f t="shared" si="2"/>
        <v>-3218.0400000000004</v>
      </c>
      <c r="Q19" s="201">
        <f t="shared" si="2"/>
        <v>-2518.04</v>
      </c>
      <c r="R19" s="205">
        <f t="shared" si="2"/>
        <v>-1241.6500000000005</v>
      </c>
    </row>
    <row r="20" spans="1:19" x14ac:dyDescent="0.25">
      <c r="A20" s="98"/>
      <c r="B20" s="134"/>
      <c r="C20" s="203"/>
      <c r="D20" s="203"/>
      <c r="E20" s="203"/>
      <c r="F20" s="203"/>
      <c r="G20" s="203"/>
      <c r="H20" s="203"/>
      <c r="I20" s="203"/>
      <c r="J20" s="203"/>
      <c r="K20" s="203"/>
      <c r="L20" s="203"/>
      <c r="M20" s="203"/>
      <c r="N20" s="203"/>
      <c r="O20" s="203"/>
      <c r="P20" s="203"/>
      <c r="Q20" s="203"/>
      <c r="R20" s="204"/>
    </row>
    <row r="21" spans="1:19" x14ac:dyDescent="0.25">
      <c r="A21" s="98" t="s">
        <v>1186</v>
      </c>
      <c r="B21" s="134"/>
      <c r="C21" s="203">
        <f>'SA-CFS'!C46+'SA-CFS'!C47+'SA-CFS'!C52+'SA-CFS'!C54+'SA-CFS'!C55+'SA-CFS'!C48+'SA-CFS'!C51+'SA-CFS'!C45</f>
        <v>-0.18000000000000016</v>
      </c>
      <c r="D21" s="203">
        <f>'SA-CFS'!D46+'SA-CFS'!D47+'SA-CFS'!D52+'SA-CFS'!D54+'SA-CFS'!D55+'SA-CFS'!D48+'SA-CFS'!D51+'SA-CFS'!D45</f>
        <v>-459.53999999999996</v>
      </c>
      <c r="E21" s="203">
        <f>'SA-CFS'!E46+'SA-CFS'!E47+'SA-CFS'!E52+'SA-CFS'!E54+'SA-CFS'!E55+'SA-CFS'!E48+'SA-CFS'!E51+'SA-CFS'!E45</f>
        <v>-752.19</v>
      </c>
      <c r="F21" s="203">
        <f>'SA-CFS'!F46+'SA-CFS'!F47+'SA-CFS'!F52+'SA-CFS'!F54+'SA-CFS'!F55+'SA-CFS'!F48+'SA-CFS'!F51+'SA-CFS'!F45</f>
        <v>217.9099999999998</v>
      </c>
      <c r="G21" s="203">
        <f>'SA-CFS'!G46+'SA-CFS'!G47+'SA-CFS'!G52+'SA-CFS'!G54+'SA-CFS'!G55+'SA-CFS'!G48+'SA-CFS'!G51+'SA-CFS'!G45</f>
        <v>-99.659999999999783</v>
      </c>
      <c r="H21" s="203">
        <f>'SA-CFS'!H46+'SA-CFS'!H47+'SA-CFS'!H52+'SA-CFS'!H54+'SA-CFS'!H55+'SA-CFS'!H48+'SA-CFS'!H51+'SA-CFS'!H45</f>
        <v>-748.9400000000004</v>
      </c>
      <c r="I21" s="203">
        <f>'SA-CFS'!I46+'SA-CFS'!I47+'SA-CFS'!I52+'SA-CFS'!I54+'SA-CFS'!I55+'SA-CFS'!I48+'SA-CFS'!I51+'SA-CFS'!I45</f>
        <v>-866.33000000000038</v>
      </c>
      <c r="J21" s="203">
        <f>'SA-CFS'!J46+'SA-CFS'!J47+'SA-CFS'!J52+'SA-CFS'!J54+'SA-CFS'!J55+'SA-CFS'!J48+'SA-CFS'!J51+'SA-CFS'!J45</f>
        <v>-174.24000000000115</v>
      </c>
      <c r="K21" s="203">
        <f>'SA-CFS'!K46+'SA-CFS'!K47+'SA-CFS'!K52+'SA-CFS'!K54+'SA-CFS'!K55+'SA-CFS'!K48+'SA-CFS'!K51+'SA-CFS'!K45</f>
        <v>-942.34</v>
      </c>
      <c r="L21" s="203">
        <f>'SA-CFS'!L46+'SA-CFS'!L47+'SA-CFS'!L52+'SA-CFS'!L54+'SA-CFS'!L55+'SA-CFS'!L48+'SA-CFS'!L51+'SA-CFS'!L45</f>
        <v>-533.27999999999872</v>
      </c>
      <c r="M21" s="203">
        <f>'SA-CFS'!M46+'SA-CFS'!M47+'SA-CFS'!M52+'SA-CFS'!M54+'SA-CFS'!M55+'SA-CFS'!M48+'SA-CFS'!M51+'SA-CFS'!M45</f>
        <v>681.2800000000002</v>
      </c>
      <c r="N21" s="203">
        <f>'SA-CFS'!N46+'SA-CFS'!N47+'SA-CFS'!N52+'SA-CFS'!N54+'SA-CFS'!N55+'SA-CFS'!N48+'SA-CFS'!N51+'SA-CFS'!N45</f>
        <v>845.74000000000137</v>
      </c>
      <c r="O21" s="203">
        <f>'SA-CFS'!O46+'SA-CFS'!O47+'SA-CFS'!O52+'SA-CFS'!O54+'SA-CFS'!O55+'SA-CFS'!O48+'SA-CFS'!O51+'SA-CFS'!O45</f>
        <v>3076.67</v>
      </c>
      <c r="P21" s="203">
        <f>'SA-CFS'!P46+'SA-CFS'!P47+'SA-CFS'!P52+'SA-CFS'!P54+'SA-CFS'!P55+'SA-CFS'!P48+'SA-CFS'!P51+'SA-CFS'!P45</f>
        <v>4094.24</v>
      </c>
      <c r="Q21" s="203">
        <f>'SA-CFS'!Q46+'SA-CFS'!Q47+'SA-CFS'!Q52+'SA-CFS'!Q54+'SA-CFS'!Q55+'SA-CFS'!Q48+'SA-CFS'!Q51+'SA-CFS'!Q45</f>
        <v>3448.7600000000007</v>
      </c>
      <c r="R21" s="204">
        <f>'SA-CFS'!R46+'SA-CFS'!R47+'SA-CFS'!R52+'SA-CFS'!R54+'SA-CFS'!R55+'SA-CFS'!R48+'SA-CFS'!R51+'SA-CFS'!R45</f>
        <v>1987.5100000000018</v>
      </c>
      <c r="S21" s="91" t="s">
        <v>2065</v>
      </c>
    </row>
    <row r="22" spans="1:19" x14ac:dyDescent="0.25">
      <c r="A22" s="221" t="s">
        <v>1187</v>
      </c>
      <c r="B22" s="134"/>
      <c r="C22" s="203">
        <f>'SA-CFS'!C70+'SA-CFS'!C76</f>
        <v>-23.29</v>
      </c>
      <c r="D22" s="203">
        <f>'SA-CFS'!D70+'SA-CFS'!D76</f>
        <v>-47.230000000000004</v>
      </c>
      <c r="E22" s="203">
        <f>'SA-CFS'!E70+'SA-CFS'!E76</f>
        <v>-62.47</v>
      </c>
      <c r="F22" s="203">
        <f>'SA-CFS'!F70+'SA-CFS'!F76</f>
        <v>-79.3</v>
      </c>
      <c r="G22" s="203">
        <f>'SA-CFS'!G70+'SA-CFS'!G76</f>
        <v>-262.87</v>
      </c>
      <c r="H22" s="203">
        <f>'SA-CFS'!H70+'SA-CFS'!H76</f>
        <v>-1.8</v>
      </c>
      <c r="I22" s="203">
        <f>'SA-CFS'!I70+'SA-CFS'!I76</f>
        <v>-242.22</v>
      </c>
      <c r="J22" s="203">
        <f>'SA-CFS'!J70+'SA-CFS'!J76</f>
        <v>-332.78999999999996</v>
      </c>
      <c r="K22" s="203">
        <f>'SA-CFS'!K70+'SA-CFS'!K76</f>
        <v>-332.03000000000003</v>
      </c>
      <c r="L22" s="203">
        <f>'SA-CFS'!L70+'SA-CFS'!L76</f>
        <v>-409.55</v>
      </c>
      <c r="M22" s="203">
        <f>'SA-CFS'!M70+'SA-CFS'!M76</f>
        <v>-511.52</v>
      </c>
      <c r="N22" s="203">
        <f>'SA-CFS'!N70+'SA-CFS'!N76</f>
        <v>-605.54</v>
      </c>
      <c r="O22" s="203">
        <f>'SA-CFS'!O70+'SA-CFS'!O76</f>
        <v>-363.28000000000003</v>
      </c>
      <c r="P22" s="203">
        <f>'SA-CFS'!P70+'SA-CFS'!P76</f>
        <v>-868.65</v>
      </c>
      <c r="Q22" s="203">
        <f>'SA-CFS'!Q70+'SA-CFS'!Q76</f>
        <v>-247.39</v>
      </c>
      <c r="R22" s="204">
        <f>'SA-CFS'!R70+'SA-CFS'!R76</f>
        <v>-798.48</v>
      </c>
    </row>
    <row r="23" spans="1:19" x14ac:dyDescent="0.25">
      <c r="A23" s="98" t="s">
        <v>1188</v>
      </c>
      <c r="B23" s="134"/>
      <c r="C23" s="203">
        <f>'SA-CFS'!C67+'SA-CFS'!C68+'SA-CFS'!C69+'SA-CFS'!C77</f>
        <v>-14.89</v>
      </c>
      <c r="D23" s="203">
        <f>'SA-CFS'!D67+'SA-CFS'!D68+'SA-CFS'!D69+'SA-CFS'!D77</f>
        <v>-8.0299999999999994</v>
      </c>
      <c r="E23" s="203">
        <f>'SA-CFS'!E67+'SA-CFS'!E68+'SA-CFS'!E69+'SA-CFS'!E77</f>
        <v>0</v>
      </c>
      <c r="F23" s="203">
        <f>'SA-CFS'!F67+'SA-CFS'!F68+'SA-CFS'!F69+'SA-CFS'!F77</f>
        <v>0</v>
      </c>
      <c r="G23" s="203">
        <f>'SA-CFS'!G67+'SA-CFS'!G68+'SA-CFS'!G69+'SA-CFS'!G77</f>
        <v>0</v>
      </c>
      <c r="H23" s="203">
        <f>'SA-CFS'!H67+'SA-CFS'!H68+'SA-CFS'!H69+'SA-CFS'!H77</f>
        <v>0</v>
      </c>
      <c r="I23" s="203">
        <f>'SA-CFS'!I67+'SA-CFS'!I68+'SA-CFS'!I69+'SA-CFS'!I77</f>
        <v>0</v>
      </c>
      <c r="J23" s="203">
        <f>'SA-CFS'!J67+'SA-CFS'!J68+'SA-CFS'!J69+'SA-CFS'!J77</f>
        <v>0</v>
      </c>
      <c r="K23" s="203">
        <f>'SA-CFS'!K67+'SA-CFS'!K68+'SA-CFS'!K69+'SA-CFS'!K77</f>
        <v>0</v>
      </c>
      <c r="L23" s="203">
        <f>'SA-CFS'!L67+'SA-CFS'!L68+'SA-CFS'!L69+'SA-CFS'!L77</f>
        <v>0</v>
      </c>
      <c r="M23" s="203">
        <f>'SA-CFS'!M67+'SA-CFS'!M68+'SA-CFS'!M69+'SA-CFS'!M77</f>
        <v>0</v>
      </c>
      <c r="N23" s="203">
        <f>'SA-CFS'!N67+'SA-CFS'!N68+'SA-CFS'!N69+'SA-CFS'!N77</f>
        <v>0</v>
      </c>
      <c r="O23" s="203">
        <f>'SA-CFS'!O67+'SA-CFS'!O68+'SA-CFS'!O69+'SA-CFS'!O77</f>
        <v>74.87</v>
      </c>
      <c r="P23" s="203">
        <f>'SA-CFS'!P67+'SA-CFS'!P68+'SA-CFS'!P69+'SA-CFS'!P77</f>
        <v>9.1300000000000008</v>
      </c>
      <c r="Q23" s="203">
        <f>'SA-CFS'!Q67+'SA-CFS'!Q68+'SA-CFS'!Q69+'SA-CFS'!Q77</f>
        <v>-675.93999999999994</v>
      </c>
      <c r="R23" s="204">
        <f>'SA-CFS'!R67+'SA-CFS'!R68+'SA-CFS'!R69+'SA-CFS'!R77</f>
        <v>0.91</v>
      </c>
    </row>
    <row r="24" spans="1:19" x14ac:dyDescent="0.25">
      <c r="A24" s="98"/>
      <c r="B24" s="134"/>
      <c r="C24" s="134"/>
      <c r="D24" s="134"/>
      <c r="E24" s="134"/>
      <c r="F24" s="134"/>
      <c r="G24" s="134"/>
      <c r="H24" s="134"/>
      <c r="I24" s="134"/>
      <c r="J24" s="134"/>
      <c r="K24" s="134"/>
      <c r="L24" s="134"/>
      <c r="M24" s="134"/>
      <c r="N24" s="134"/>
      <c r="O24" s="134"/>
      <c r="P24" s="134"/>
      <c r="Q24" s="134"/>
      <c r="R24" s="156"/>
    </row>
    <row r="25" spans="1:19" ht="20" thickBot="1" x14ac:dyDescent="0.3">
      <c r="A25" s="129" t="s">
        <v>1011</v>
      </c>
      <c r="B25" s="139"/>
      <c r="C25" s="202">
        <f>C19+C21+C22+C23</f>
        <v>54.090000000000018</v>
      </c>
      <c r="D25" s="202">
        <f t="shared" ref="D25:R25" si="3">D19+D21+D22+D23</f>
        <v>-2.9500000000000579</v>
      </c>
      <c r="E25" s="202">
        <f t="shared" si="3"/>
        <v>814.26</v>
      </c>
      <c r="F25" s="202">
        <f t="shared" si="3"/>
        <v>340.94999999999976</v>
      </c>
      <c r="G25" s="202">
        <f t="shared" si="3"/>
        <v>-22.499999999999886</v>
      </c>
      <c r="H25" s="202">
        <f t="shared" si="3"/>
        <v>-123.42000000000046</v>
      </c>
      <c r="I25" s="202">
        <f t="shared" si="3"/>
        <v>-14.250000000000199</v>
      </c>
      <c r="J25" s="202">
        <f t="shared" si="3"/>
        <v>159.89999999999873</v>
      </c>
      <c r="K25" s="202">
        <f t="shared" si="3"/>
        <v>-150.92999999999978</v>
      </c>
      <c r="L25" s="202">
        <f t="shared" si="3"/>
        <v>145.28000000000094</v>
      </c>
      <c r="M25" s="202">
        <f t="shared" si="3"/>
        <v>58.0300000000002</v>
      </c>
      <c r="N25" s="202">
        <f t="shared" si="3"/>
        <v>-143.81999999999857</v>
      </c>
      <c r="O25" s="202">
        <f t="shared" si="3"/>
        <v>-372.69000000000023</v>
      </c>
      <c r="P25" s="202">
        <f t="shared" si="3"/>
        <v>16.679999999999389</v>
      </c>
      <c r="Q25" s="202">
        <f t="shared" si="3"/>
        <v>7.3900000000007822</v>
      </c>
      <c r="R25" s="206">
        <f t="shared" si="3"/>
        <v>-51.709999999998757</v>
      </c>
    </row>
    <row r="26" spans="1:19" ht="20" thickTop="1" x14ac:dyDescent="0.25">
      <c r="A26" s="98"/>
      <c r="B26" s="134"/>
      <c r="C26" s="207">
        <f>C25-'SA-CFS'!C81</f>
        <v>0</v>
      </c>
      <c r="D26" s="207">
        <f>D25-'SA-CFS'!D81</f>
        <v>-1.829647544582258E-13</v>
      </c>
      <c r="E26" s="207">
        <f>E25-'SA-CFS'!E81</f>
        <v>0</v>
      </c>
      <c r="F26" s="207">
        <f>F25-'SA-CFS'!F81</f>
        <v>0</v>
      </c>
      <c r="G26" s="207">
        <f>G25-'SA-CFS'!G81</f>
        <v>-2.2737367544323206E-13</v>
      </c>
      <c r="H26" s="207">
        <f>H25-'SA-CFS'!H81</f>
        <v>-2.7000623958883807E-13</v>
      </c>
      <c r="I26" s="207">
        <f>I25-'SA-CFS'!I81</f>
        <v>-6.5369931689929217E-13</v>
      </c>
      <c r="J26" s="207">
        <f>J25-'SA-CFS'!J81</f>
        <v>0</v>
      </c>
      <c r="K26" s="207">
        <f>K25-'SA-CFS'!K81</f>
        <v>0</v>
      </c>
      <c r="L26" s="207">
        <f>L25-'SA-CFS'!L81</f>
        <v>-6.2527760746888816E-13</v>
      </c>
      <c r="M26" s="207">
        <f>M25-'SA-CFS'!M81</f>
        <v>9.6633812063373625E-13</v>
      </c>
      <c r="N26" s="207">
        <f>N25-'SA-CFS'!N81</f>
        <v>-1.5916157281026244E-12</v>
      </c>
      <c r="O26" s="207">
        <f>O25-'SA-CFS'!O81</f>
        <v>-5.1159076974727213E-13</v>
      </c>
      <c r="P26" s="207">
        <f>P25-'SA-CFS'!P81</f>
        <v>-4.4764192352886312E-13</v>
      </c>
      <c r="Q26" s="207">
        <f>Q25-'SA-CFS'!Q81</f>
        <v>-1.1368683772161603E-12</v>
      </c>
      <c r="R26" s="208">
        <f>R25-'SA-CFS'!R81</f>
        <v>1.0516032489249483E-12</v>
      </c>
    </row>
    <row r="27" spans="1:19" ht="20" thickBot="1" x14ac:dyDescent="0.3">
      <c r="A27" s="111"/>
      <c r="B27" s="112"/>
      <c r="C27" s="112"/>
      <c r="D27" s="112"/>
      <c r="E27" s="112"/>
      <c r="F27" s="112"/>
      <c r="G27" s="112"/>
      <c r="H27" s="112"/>
      <c r="I27" s="112"/>
      <c r="J27" s="112"/>
      <c r="K27" s="112"/>
      <c r="L27" s="112"/>
      <c r="M27" s="112"/>
      <c r="N27" s="112"/>
      <c r="O27" s="112"/>
      <c r="P27" s="112"/>
      <c r="Q27" s="112"/>
      <c r="R27" s="11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9BD61-08E9-4A4E-B020-621564369613}">
  <dimension ref="A1:O699"/>
  <sheetViews>
    <sheetView workbookViewId="0">
      <selection sqref="A1:I1"/>
    </sheetView>
  </sheetViews>
  <sheetFormatPr baseColWidth="10" defaultColWidth="8.83203125" defaultRowHeight="19" x14ac:dyDescent="0.25"/>
  <cols>
    <col min="1" max="1" width="9.5" style="220" bestFit="1" customWidth="1"/>
    <col min="2" max="2" width="67.33203125" style="220" bestFit="1" customWidth="1"/>
    <col min="3" max="3" width="50.83203125" style="220" customWidth="1"/>
    <col min="4" max="4" width="18.5" style="220" bestFit="1" customWidth="1"/>
    <col min="5" max="5" width="20" style="220" bestFit="1" customWidth="1"/>
    <col min="6" max="6" width="10.83203125" style="220" bestFit="1" customWidth="1"/>
    <col min="7" max="7" width="14.5" style="220" bestFit="1" customWidth="1"/>
    <col min="8" max="8" width="28" style="220" bestFit="1" customWidth="1"/>
    <col min="9" max="9" width="39.6640625" style="220" bestFit="1" customWidth="1"/>
    <col min="10" max="10" width="7.5" style="220" bestFit="1" customWidth="1"/>
    <col min="11" max="11" width="18.5" style="220" bestFit="1" customWidth="1"/>
    <col min="12" max="12" width="19.1640625" style="220" bestFit="1" customWidth="1"/>
    <col min="13" max="13" width="11" style="220" bestFit="1" customWidth="1"/>
    <col min="14" max="14" width="32.83203125" style="220" bestFit="1" customWidth="1"/>
    <col min="15" max="15" width="8.83203125" style="220" bestFit="1" customWidth="1"/>
    <col min="16" max="16384" width="8.83203125" style="220"/>
  </cols>
  <sheetData>
    <row r="1" spans="1:15" x14ac:dyDescent="0.25">
      <c r="A1" s="456" t="s">
        <v>2083</v>
      </c>
      <c r="B1" s="456"/>
      <c r="C1" s="456"/>
      <c r="D1" s="456"/>
      <c r="E1" s="456"/>
      <c r="F1" s="456"/>
      <c r="G1" s="456"/>
      <c r="H1" s="456"/>
      <c r="I1" s="456"/>
    </row>
    <row r="3" spans="1:15" x14ac:dyDescent="0.25">
      <c r="A3" s="408" t="s">
        <v>2084</v>
      </c>
      <c r="B3" s="408" t="s">
        <v>2085</v>
      </c>
      <c r="C3" s="408" t="s">
        <v>2086</v>
      </c>
      <c r="D3" s="408" t="s">
        <v>2087</v>
      </c>
      <c r="E3" s="408" t="s">
        <v>2088</v>
      </c>
      <c r="F3" s="408" t="s">
        <v>2089</v>
      </c>
      <c r="G3" s="408" t="s">
        <v>2090</v>
      </c>
      <c r="H3" s="408" t="s">
        <v>2091</v>
      </c>
      <c r="I3" s="408" t="s">
        <v>2092</v>
      </c>
      <c r="J3" s="408" t="s">
        <v>765</v>
      </c>
      <c r="K3" s="408" t="s">
        <v>2093</v>
      </c>
      <c r="L3" s="408" t="s">
        <v>2094</v>
      </c>
      <c r="M3" s="408" t="s">
        <v>2095</v>
      </c>
      <c r="N3" s="408" t="s">
        <v>2096</v>
      </c>
      <c r="O3" s="408" t="s">
        <v>854</v>
      </c>
    </row>
    <row r="4" spans="1:15" s="133" customFormat="1" x14ac:dyDescent="0.25">
      <c r="A4" s="212"/>
      <c r="B4" s="212"/>
      <c r="C4" s="212"/>
      <c r="D4" s="212"/>
      <c r="E4" s="212"/>
      <c r="F4" s="212"/>
      <c r="G4" s="212"/>
      <c r="H4" s="212"/>
      <c r="I4" s="212"/>
      <c r="J4" s="212"/>
      <c r="K4" s="212"/>
      <c r="L4" s="212"/>
      <c r="M4" s="212"/>
      <c r="N4" s="212"/>
      <c r="O4" s="212"/>
    </row>
    <row r="5" spans="1:15" x14ac:dyDescent="0.25">
      <c r="A5" s="220">
        <v>201803</v>
      </c>
      <c r="B5" s="220" t="s">
        <v>2097</v>
      </c>
      <c r="D5" s="92">
        <v>188.59</v>
      </c>
      <c r="E5" s="92"/>
      <c r="F5" s="92"/>
      <c r="G5" s="92"/>
      <c r="H5" s="92"/>
      <c r="I5" s="92"/>
      <c r="J5" s="92"/>
      <c r="K5" s="92"/>
      <c r="L5" s="92"/>
      <c r="M5" s="92"/>
      <c r="N5" s="92">
        <v>14.95</v>
      </c>
      <c r="O5" s="92">
        <v>203.54</v>
      </c>
    </row>
    <row r="6" spans="1:15" x14ac:dyDescent="0.25">
      <c r="A6" s="220">
        <v>201803</v>
      </c>
      <c r="B6" s="220" t="s">
        <v>2098</v>
      </c>
      <c r="D6" s="92">
        <v>4.32</v>
      </c>
      <c r="E6" s="92"/>
      <c r="F6" s="92"/>
      <c r="G6" s="92"/>
      <c r="H6" s="92"/>
      <c r="I6" s="92"/>
      <c r="J6" s="92"/>
      <c r="K6" s="92"/>
      <c r="L6" s="92"/>
      <c r="M6" s="92"/>
      <c r="N6" s="92">
        <v>63.85</v>
      </c>
      <c r="O6" s="92">
        <v>68.17</v>
      </c>
    </row>
    <row r="7" spans="1:15" x14ac:dyDescent="0.25">
      <c r="A7" s="220">
        <v>201803</v>
      </c>
      <c r="B7" s="220" t="s">
        <v>2099</v>
      </c>
      <c r="D7" s="92">
        <v>2922.04</v>
      </c>
      <c r="E7" s="92"/>
      <c r="F7" s="92"/>
      <c r="G7" s="92"/>
      <c r="H7" s="92"/>
      <c r="I7" s="92"/>
      <c r="J7" s="92"/>
      <c r="K7" s="92"/>
      <c r="L7" s="92"/>
      <c r="M7" s="92"/>
      <c r="N7" s="92">
        <v>2977.44</v>
      </c>
      <c r="O7" s="92">
        <v>5899.48</v>
      </c>
    </row>
    <row r="8" spans="1:15" x14ac:dyDescent="0.25">
      <c r="A8" s="220">
        <v>201803</v>
      </c>
      <c r="B8" s="220" t="s">
        <v>2100</v>
      </c>
      <c r="D8" s="92">
        <v>2.15</v>
      </c>
      <c r="E8" s="92"/>
      <c r="F8" s="92"/>
      <c r="G8" s="92"/>
      <c r="H8" s="92"/>
      <c r="I8" s="92"/>
      <c r="J8" s="92"/>
      <c r="K8" s="92"/>
      <c r="L8" s="92"/>
      <c r="M8" s="92"/>
      <c r="N8" s="92">
        <v>0.05</v>
      </c>
      <c r="O8" s="92">
        <v>2.2000000000000002</v>
      </c>
    </row>
    <row r="9" spans="1:15" x14ac:dyDescent="0.25">
      <c r="A9" s="220">
        <v>201803</v>
      </c>
      <c r="B9" s="220" t="s">
        <v>2101</v>
      </c>
      <c r="D9" s="92">
        <v>55.96</v>
      </c>
      <c r="E9" s="92"/>
      <c r="F9" s="92"/>
      <c r="G9" s="92">
        <v>4.09</v>
      </c>
      <c r="H9" s="92"/>
      <c r="I9" s="92"/>
      <c r="J9" s="92"/>
      <c r="K9" s="92"/>
      <c r="L9" s="92"/>
      <c r="M9" s="92"/>
      <c r="N9" s="92">
        <v>27.21</v>
      </c>
      <c r="O9" s="92">
        <v>87.26</v>
      </c>
    </row>
    <row r="10" spans="1:15" x14ac:dyDescent="0.25">
      <c r="A10" s="220">
        <v>201803</v>
      </c>
      <c r="B10" s="220" t="s">
        <v>2102</v>
      </c>
      <c r="D10" s="92">
        <v>1069.3399999999999</v>
      </c>
      <c r="E10" s="92"/>
      <c r="F10" s="92">
        <v>0.56999999999999995</v>
      </c>
      <c r="G10" s="92"/>
      <c r="H10" s="92"/>
      <c r="I10" s="92"/>
      <c r="J10" s="92"/>
      <c r="K10" s="92"/>
      <c r="L10" s="92"/>
      <c r="M10" s="92"/>
      <c r="N10" s="92">
        <v>5.92</v>
      </c>
      <c r="O10" s="92">
        <v>1075.83</v>
      </c>
    </row>
    <row r="11" spans="1:15" x14ac:dyDescent="0.25">
      <c r="A11" s="220">
        <v>201803</v>
      </c>
      <c r="B11" s="220" t="s">
        <v>2103</v>
      </c>
      <c r="D11" s="92">
        <v>78.58</v>
      </c>
      <c r="E11" s="92"/>
      <c r="F11" s="92"/>
      <c r="G11" s="92">
        <v>0.01</v>
      </c>
      <c r="H11" s="92"/>
      <c r="I11" s="92"/>
      <c r="J11" s="92"/>
      <c r="K11" s="92"/>
      <c r="L11" s="92"/>
      <c r="M11" s="92"/>
      <c r="N11" s="92">
        <v>17.82</v>
      </c>
      <c r="O11" s="92">
        <v>96.41</v>
      </c>
    </row>
    <row r="12" spans="1:15" x14ac:dyDescent="0.25">
      <c r="A12" s="220">
        <v>201803</v>
      </c>
      <c r="B12" s="220" t="s">
        <v>2104</v>
      </c>
      <c r="D12" s="92">
        <v>11.05</v>
      </c>
      <c r="E12" s="92"/>
      <c r="F12" s="92"/>
      <c r="G12" s="92"/>
      <c r="H12" s="92"/>
      <c r="I12" s="92"/>
      <c r="J12" s="92"/>
      <c r="K12" s="92"/>
      <c r="L12" s="92"/>
      <c r="M12" s="92"/>
      <c r="N12" s="92">
        <v>4.21</v>
      </c>
      <c r="O12" s="92">
        <v>15.26</v>
      </c>
    </row>
    <row r="13" spans="1:15" x14ac:dyDescent="0.25">
      <c r="A13" s="220">
        <v>201803</v>
      </c>
      <c r="B13" s="220" t="s">
        <v>2105</v>
      </c>
      <c r="D13" s="92">
        <v>85.5</v>
      </c>
      <c r="E13" s="92"/>
      <c r="F13" s="92"/>
      <c r="G13" s="92"/>
      <c r="H13" s="92"/>
      <c r="I13" s="92"/>
      <c r="J13" s="92"/>
      <c r="K13" s="92"/>
      <c r="L13" s="92"/>
      <c r="M13" s="92"/>
      <c r="N13" s="92"/>
      <c r="O13" s="92">
        <v>85.5</v>
      </c>
    </row>
    <row r="14" spans="1:15" x14ac:dyDescent="0.25">
      <c r="A14" s="220">
        <v>201803</v>
      </c>
      <c r="B14" s="220" t="s">
        <v>2106</v>
      </c>
      <c r="D14" s="92">
        <v>51.2</v>
      </c>
      <c r="E14" s="92"/>
      <c r="F14" s="92"/>
      <c r="G14" s="92"/>
      <c r="H14" s="92"/>
      <c r="I14" s="92"/>
      <c r="J14" s="92"/>
      <c r="K14" s="92"/>
      <c r="L14" s="92"/>
      <c r="M14" s="92"/>
      <c r="N14" s="92"/>
      <c r="O14" s="92">
        <v>51.2</v>
      </c>
    </row>
    <row r="15" spans="1:15" x14ac:dyDescent="0.25">
      <c r="A15" s="220">
        <v>201803</v>
      </c>
      <c r="B15" s="220" t="s">
        <v>2107</v>
      </c>
      <c r="D15" s="92">
        <v>18.329999999999998</v>
      </c>
      <c r="E15" s="92"/>
      <c r="F15" s="92"/>
      <c r="G15" s="92"/>
      <c r="H15" s="92"/>
      <c r="I15" s="92"/>
      <c r="J15" s="92"/>
      <c r="K15" s="92"/>
      <c r="L15" s="92"/>
      <c r="M15" s="92"/>
      <c r="N15" s="92"/>
      <c r="O15" s="92">
        <v>18.329999999999998</v>
      </c>
    </row>
    <row r="16" spans="1:15" x14ac:dyDescent="0.25">
      <c r="A16" s="220">
        <v>201803</v>
      </c>
      <c r="B16" s="220" t="s">
        <v>2108</v>
      </c>
      <c r="D16" s="92">
        <v>0.25</v>
      </c>
      <c r="E16" s="92"/>
      <c r="F16" s="92"/>
      <c r="G16" s="92"/>
      <c r="H16" s="92"/>
      <c r="I16" s="92"/>
      <c r="J16" s="92"/>
      <c r="K16" s="92"/>
      <c r="L16" s="92"/>
      <c r="M16" s="92"/>
      <c r="N16" s="92"/>
      <c r="O16" s="92">
        <v>0.25</v>
      </c>
    </row>
    <row r="17" spans="1:15" x14ac:dyDescent="0.25">
      <c r="A17" s="220">
        <v>201803</v>
      </c>
      <c r="B17" s="220" t="s">
        <v>2109</v>
      </c>
      <c r="D17" s="92">
        <v>0.25</v>
      </c>
      <c r="E17" s="92"/>
      <c r="F17" s="92"/>
      <c r="G17" s="92"/>
      <c r="H17" s="92"/>
      <c r="I17" s="92"/>
      <c r="J17" s="92"/>
      <c r="K17" s="92"/>
      <c r="L17" s="92"/>
      <c r="M17" s="92"/>
      <c r="N17" s="92"/>
      <c r="O17" s="92">
        <v>0.25</v>
      </c>
    </row>
    <row r="18" spans="1:15" x14ac:dyDescent="0.25">
      <c r="A18" s="220">
        <v>201803</v>
      </c>
      <c r="B18" s="220" t="s">
        <v>2110</v>
      </c>
      <c r="D18" s="92">
        <v>1238.45</v>
      </c>
      <c r="E18" s="92"/>
      <c r="F18" s="92"/>
      <c r="G18" s="92"/>
      <c r="H18" s="92"/>
      <c r="I18" s="92"/>
      <c r="J18" s="92"/>
      <c r="K18" s="92"/>
      <c r="L18" s="92"/>
      <c r="M18" s="92"/>
      <c r="N18" s="92"/>
      <c r="O18" s="92">
        <v>1238.45</v>
      </c>
    </row>
    <row r="19" spans="1:15" x14ac:dyDescent="0.25">
      <c r="A19" s="220">
        <v>201803</v>
      </c>
      <c r="B19" s="220" t="s">
        <v>2111</v>
      </c>
      <c r="D19" s="92">
        <v>2812.21</v>
      </c>
      <c r="E19" s="92"/>
      <c r="F19" s="92"/>
      <c r="G19" s="92"/>
      <c r="H19" s="92"/>
      <c r="I19" s="92"/>
      <c r="J19" s="92"/>
      <c r="K19" s="92"/>
      <c r="L19" s="92"/>
      <c r="M19" s="92"/>
      <c r="N19" s="92"/>
      <c r="O19" s="92">
        <v>2812.21</v>
      </c>
    </row>
    <row r="20" spans="1:15" x14ac:dyDescent="0.25">
      <c r="A20" s="220">
        <v>201803</v>
      </c>
      <c r="B20" s="220" t="s">
        <v>2112</v>
      </c>
      <c r="D20" s="92">
        <v>2265.5100000000002</v>
      </c>
      <c r="E20" s="92"/>
      <c r="F20" s="92"/>
      <c r="G20" s="92"/>
      <c r="H20" s="92"/>
      <c r="I20" s="92"/>
      <c r="J20" s="92"/>
      <c r="K20" s="92"/>
      <c r="L20" s="92"/>
      <c r="M20" s="92"/>
      <c r="N20" s="92"/>
      <c r="O20" s="92">
        <v>2265.5100000000002</v>
      </c>
    </row>
    <row r="21" spans="1:15" x14ac:dyDescent="0.25">
      <c r="A21" s="220">
        <v>201803</v>
      </c>
      <c r="B21" s="220" t="s">
        <v>2113</v>
      </c>
      <c r="D21" s="92">
        <v>8</v>
      </c>
      <c r="E21" s="92"/>
      <c r="F21" s="92"/>
      <c r="G21" s="92"/>
      <c r="H21" s="92"/>
      <c r="I21" s="92"/>
      <c r="J21" s="92"/>
      <c r="K21" s="92"/>
      <c r="L21" s="92"/>
      <c r="M21" s="92"/>
      <c r="N21" s="92"/>
      <c r="O21" s="92">
        <v>8</v>
      </c>
    </row>
    <row r="22" spans="1:15" x14ac:dyDescent="0.25">
      <c r="A22" s="220">
        <v>201803</v>
      </c>
      <c r="B22" s="220" t="s">
        <v>2114</v>
      </c>
      <c r="D22" s="92">
        <v>807.48</v>
      </c>
      <c r="E22" s="92"/>
      <c r="F22" s="92"/>
      <c r="G22" s="92"/>
      <c r="H22" s="92"/>
      <c r="I22" s="92"/>
      <c r="J22" s="92"/>
      <c r="K22" s="92"/>
      <c r="L22" s="92"/>
      <c r="M22" s="92"/>
      <c r="N22" s="92"/>
      <c r="O22" s="92">
        <v>807.48</v>
      </c>
    </row>
    <row r="23" spans="1:15" x14ac:dyDescent="0.25">
      <c r="A23" s="220">
        <v>201803</v>
      </c>
      <c r="B23" s="220" t="s">
        <v>2115</v>
      </c>
      <c r="D23" s="92">
        <v>0.5</v>
      </c>
      <c r="E23" s="92"/>
      <c r="F23" s="92">
        <v>1.91</v>
      </c>
      <c r="G23" s="92"/>
      <c r="H23" s="92"/>
      <c r="I23" s="92"/>
      <c r="J23" s="92"/>
      <c r="K23" s="92"/>
      <c r="L23" s="92"/>
      <c r="M23" s="92"/>
      <c r="N23" s="92">
        <v>23.36</v>
      </c>
      <c r="O23" s="92">
        <v>25.77</v>
      </c>
    </row>
    <row r="24" spans="1:15" x14ac:dyDescent="0.25">
      <c r="A24" s="220">
        <v>201803</v>
      </c>
      <c r="B24" s="220" t="s">
        <v>2116</v>
      </c>
      <c r="D24" s="92">
        <v>64.739999999999995</v>
      </c>
      <c r="E24" s="92"/>
      <c r="F24" s="92"/>
      <c r="G24" s="92"/>
      <c r="H24" s="92"/>
      <c r="I24" s="92"/>
      <c r="J24" s="92"/>
      <c r="K24" s="92"/>
      <c r="L24" s="92"/>
      <c r="M24" s="92"/>
      <c r="N24" s="92"/>
      <c r="O24" s="92">
        <v>64.739999999999995</v>
      </c>
    </row>
    <row r="25" spans="1:15" x14ac:dyDescent="0.25">
      <c r="A25" s="220">
        <v>201803</v>
      </c>
      <c r="B25" s="220" t="s">
        <v>2117</v>
      </c>
      <c r="D25" s="92">
        <v>1.76</v>
      </c>
      <c r="E25" s="92"/>
      <c r="F25" s="92"/>
      <c r="G25" s="92"/>
      <c r="H25" s="92"/>
      <c r="I25" s="92"/>
      <c r="J25" s="92"/>
      <c r="K25" s="92"/>
      <c r="L25" s="92"/>
      <c r="M25" s="92"/>
      <c r="N25" s="92">
        <v>0.9</v>
      </c>
      <c r="O25" s="92">
        <v>2.66</v>
      </c>
    </row>
    <row r="26" spans="1:15" x14ac:dyDescent="0.25">
      <c r="A26" s="220">
        <v>201803</v>
      </c>
      <c r="B26" s="220" t="s">
        <v>2118</v>
      </c>
      <c r="D26" s="92">
        <v>0.1</v>
      </c>
      <c r="E26" s="92"/>
      <c r="F26" s="92"/>
      <c r="G26" s="92"/>
      <c r="H26" s="92"/>
      <c r="I26" s="92"/>
      <c r="J26" s="92"/>
      <c r="K26" s="92"/>
      <c r="L26" s="92"/>
      <c r="M26" s="92"/>
      <c r="N26" s="92"/>
      <c r="O26" s="92">
        <v>0.1</v>
      </c>
    </row>
    <row r="27" spans="1:15" x14ac:dyDescent="0.25">
      <c r="A27" s="220">
        <v>201803</v>
      </c>
      <c r="B27" s="220" t="s">
        <v>2119</v>
      </c>
      <c r="D27" s="92">
        <v>25.43</v>
      </c>
      <c r="E27" s="92"/>
      <c r="F27" s="92"/>
      <c r="G27" s="92"/>
      <c r="H27" s="92"/>
      <c r="I27" s="92"/>
      <c r="J27" s="92"/>
      <c r="K27" s="92"/>
      <c r="L27" s="92"/>
      <c r="M27" s="92"/>
      <c r="N27" s="92"/>
      <c r="O27" s="92">
        <v>25.43</v>
      </c>
    </row>
    <row r="28" spans="1:15" x14ac:dyDescent="0.25">
      <c r="A28" s="220">
        <v>201803</v>
      </c>
      <c r="B28" s="220" t="s">
        <v>2120</v>
      </c>
      <c r="D28" s="92">
        <v>-56.22</v>
      </c>
      <c r="E28" s="92"/>
      <c r="F28" s="92"/>
      <c r="G28" s="92"/>
      <c r="H28" s="92"/>
      <c r="I28" s="92"/>
      <c r="J28" s="92"/>
      <c r="K28" s="92"/>
      <c r="L28" s="92"/>
      <c r="M28" s="92"/>
      <c r="N28" s="92"/>
      <c r="O28" s="92">
        <v>-56.22</v>
      </c>
    </row>
    <row r="29" spans="1:15" x14ac:dyDescent="0.25">
      <c r="A29" s="220">
        <v>201803</v>
      </c>
      <c r="B29" s="220" t="s">
        <v>2121</v>
      </c>
      <c r="D29" s="92">
        <v>2.78</v>
      </c>
      <c r="E29" s="92"/>
      <c r="F29" s="92"/>
      <c r="G29" s="92"/>
      <c r="H29" s="92"/>
      <c r="I29" s="92"/>
      <c r="J29" s="92"/>
      <c r="K29" s="92"/>
      <c r="L29" s="92"/>
      <c r="M29" s="92"/>
      <c r="N29" s="92"/>
      <c r="O29" s="92">
        <v>2.78</v>
      </c>
    </row>
    <row r="30" spans="1:15" x14ac:dyDescent="0.25">
      <c r="A30" s="220">
        <v>201803</v>
      </c>
      <c r="B30" s="220" t="s">
        <v>2122</v>
      </c>
      <c r="D30" s="92"/>
      <c r="E30" s="92"/>
      <c r="F30" s="92"/>
      <c r="G30" s="92"/>
      <c r="H30" s="92">
        <v>-2.2999999999999998</v>
      </c>
      <c r="I30" s="92"/>
      <c r="J30" s="92"/>
      <c r="K30" s="92"/>
      <c r="L30" s="92"/>
      <c r="M30" s="92"/>
      <c r="N30" s="92"/>
      <c r="O30" s="92">
        <v>-2.2999999999999998</v>
      </c>
    </row>
    <row r="31" spans="1:15" x14ac:dyDescent="0.25">
      <c r="A31" s="220">
        <v>201803</v>
      </c>
      <c r="B31" s="220" t="s">
        <v>2122</v>
      </c>
      <c r="D31" s="92"/>
      <c r="E31" s="92"/>
      <c r="F31" s="92"/>
      <c r="G31" s="92"/>
      <c r="H31" s="92"/>
      <c r="I31" s="92"/>
      <c r="J31" s="92"/>
      <c r="K31" s="92"/>
      <c r="L31" s="92"/>
      <c r="M31" s="92"/>
      <c r="N31" s="92"/>
      <c r="O31" s="92">
        <v>2.0099999999999998</v>
      </c>
    </row>
    <row r="32" spans="1:15" x14ac:dyDescent="0.25">
      <c r="A32" s="220">
        <v>201803</v>
      </c>
      <c r="B32" s="220" t="s">
        <v>2123</v>
      </c>
      <c r="D32" s="92">
        <v>2040.69</v>
      </c>
      <c r="E32" s="92"/>
      <c r="F32" s="92"/>
      <c r="G32" s="92"/>
      <c r="H32" s="92"/>
      <c r="I32" s="92"/>
      <c r="J32" s="92"/>
      <c r="K32" s="92"/>
      <c r="L32" s="92"/>
      <c r="M32" s="92"/>
      <c r="N32" s="92">
        <v>349.41</v>
      </c>
      <c r="O32" s="92">
        <v>2390.1</v>
      </c>
    </row>
    <row r="33" spans="1:15" x14ac:dyDescent="0.25">
      <c r="A33" s="220">
        <v>201803</v>
      </c>
      <c r="B33" s="220" t="s">
        <v>2124</v>
      </c>
      <c r="D33" s="92">
        <v>475.18</v>
      </c>
      <c r="E33" s="92"/>
      <c r="F33" s="92"/>
      <c r="G33" s="92"/>
      <c r="H33" s="92">
        <v>0.27</v>
      </c>
      <c r="I33" s="92"/>
      <c r="J33" s="92"/>
      <c r="K33" s="92"/>
      <c r="L33" s="92"/>
      <c r="M33" s="92"/>
      <c r="N33" s="92">
        <v>54.43</v>
      </c>
      <c r="O33" s="92">
        <v>529.96</v>
      </c>
    </row>
    <row r="34" spans="1:15" x14ac:dyDescent="0.25">
      <c r="A34" s="220">
        <v>201803</v>
      </c>
      <c r="B34" s="220" t="s">
        <v>2125</v>
      </c>
      <c r="D34" s="92">
        <v>604.97</v>
      </c>
      <c r="E34" s="92"/>
      <c r="F34" s="92"/>
      <c r="G34" s="92"/>
      <c r="H34" s="92"/>
      <c r="I34" s="92"/>
      <c r="J34" s="92"/>
      <c r="K34" s="92"/>
      <c r="L34" s="92"/>
      <c r="M34" s="92"/>
      <c r="N34" s="92"/>
      <c r="O34" s="92">
        <v>604.97</v>
      </c>
    </row>
    <row r="35" spans="1:15" x14ac:dyDescent="0.25">
      <c r="A35" s="220">
        <v>201803</v>
      </c>
      <c r="B35" s="220" t="s">
        <v>2126</v>
      </c>
      <c r="D35" s="92">
        <v>5.33</v>
      </c>
      <c r="E35" s="92"/>
      <c r="F35" s="92"/>
      <c r="G35" s="92"/>
      <c r="H35" s="92"/>
      <c r="I35" s="92"/>
      <c r="J35" s="92"/>
      <c r="K35" s="92"/>
      <c r="L35" s="92"/>
      <c r="M35" s="92"/>
      <c r="N35" s="92"/>
      <c r="O35" s="92">
        <v>5.33</v>
      </c>
    </row>
    <row r="36" spans="1:15" x14ac:dyDescent="0.25">
      <c r="A36" s="220">
        <v>201803</v>
      </c>
      <c r="B36" s="220" t="s">
        <v>2127</v>
      </c>
      <c r="D36" s="92">
        <v>6.25</v>
      </c>
      <c r="E36" s="92"/>
      <c r="F36" s="92"/>
      <c r="G36" s="92"/>
      <c r="H36" s="92"/>
      <c r="I36" s="92"/>
      <c r="J36" s="92"/>
      <c r="K36" s="92"/>
      <c r="L36" s="92"/>
      <c r="M36" s="92"/>
      <c r="N36" s="92"/>
      <c r="O36" s="92">
        <v>6.25</v>
      </c>
    </row>
    <row r="37" spans="1:15" x14ac:dyDescent="0.25">
      <c r="A37" s="220">
        <v>201803</v>
      </c>
      <c r="B37" s="220" t="s">
        <v>2128</v>
      </c>
      <c r="D37" s="92">
        <v>1489.21</v>
      </c>
      <c r="E37" s="92"/>
      <c r="F37" s="92"/>
      <c r="G37" s="92"/>
      <c r="H37" s="92"/>
      <c r="I37" s="92"/>
      <c r="J37" s="92"/>
      <c r="K37" s="92"/>
      <c r="L37" s="92"/>
      <c r="M37" s="92"/>
      <c r="N37" s="92"/>
      <c r="O37" s="92">
        <v>1489.21</v>
      </c>
    </row>
    <row r="38" spans="1:15" x14ac:dyDescent="0.25">
      <c r="A38" s="220">
        <v>201803</v>
      </c>
      <c r="B38" s="220" t="s">
        <v>2129</v>
      </c>
      <c r="D38" s="92">
        <v>3.09</v>
      </c>
      <c r="E38" s="92"/>
      <c r="F38" s="92"/>
      <c r="G38" s="92"/>
      <c r="H38" s="92"/>
      <c r="I38" s="92"/>
      <c r="J38" s="92"/>
      <c r="K38" s="92"/>
      <c r="L38" s="92"/>
      <c r="M38" s="92"/>
      <c r="N38" s="92">
        <v>0.34</v>
      </c>
      <c r="O38" s="92">
        <v>3.43</v>
      </c>
    </row>
    <row r="39" spans="1:15" x14ac:dyDescent="0.25">
      <c r="A39" s="220">
        <v>201803</v>
      </c>
      <c r="B39" s="220" t="s">
        <v>2130</v>
      </c>
      <c r="D39" s="92"/>
      <c r="E39" s="92"/>
      <c r="F39" s="92"/>
      <c r="G39" s="92"/>
      <c r="H39" s="92"/>
      <c r="I39" s="92"/>
      <c r="J39" s="92"/>
      <c r="K39" s="92"/>
      <c r="L39" s="92"/>
      <c r="M39" s="92"/>
      <c r="N39" s="92">
        <v>0.01</v>
      </c>
      <c r="O39" s="92">
        <v>0.01</v>
      </c>
    </row>
    <row r="40" spans="1:15" x14ac:dyDescent="0.25">
      <c r="A40" s="220">
        <v>201803</v>
      </c>
      <c r="B40" s="220" t="s">
        <v>2131</v>
      </c>
      <c r="D40" s="92"/>
      <c r="E40" s="92"/>
      <c r="F40" s="92">
        <v>21.29</v>
      </c>
      <c r="G40" s="92"/>
      <c r="H40" s="92"/>
      <c r="I40" s="92"/>
      <c r="J40" s="92"/>
      <c r="K40" s="92"/>
      <c r="L40" s="92"/>
      <c r="M40" s="92"/>
      <c r="N40" s="92"/>
      <c r="O40" s="92">
        <v>21.29</v>
      </c>
    </row>
    <row r="41" spans="1:15" x14ac:dyDescent="0.25">
      <c r="A41" s="220">
        <v>201703</v>
      </c>
      <c r="B41" s="220" t="s">
        <v>2132</v>
      </c>
      <c r="C41" s="220" t="s">
        <v>2133</v>
      </c>
      <c r="D41" s="92"/>
      <c r="E41" s="92">
        <v>117.45</v>
      </c>
      <c r="F41" s="92"/>
      <c r="G41" s="92"/>
      <c r="H41" s="92"/>
      <c r="I41" s="92"/>
      <c r="J41" s="92"/>
      <c r="K41" s="92"/>
      <c r="L41" s="92"/>
      <c r="M41" s="92"/>
      <c r="N41" s="92"/>
      <c r="O41" s="92">
        <v>117.45</v>
      </c>
    </row>
    <row r="42" spans="1:15" x14ac:dyDescent="0.25">
      <c r="A42" s="220">
        <v>201703</v>
      </c>
      <c r="B42" s="220" t="s">
        <v>2132</v>
      </c>
      <c r="C42" s="220" t="s">
        <v>2134</v>
      </c>
      <c r="D42" s="92">
        <v>56.31</v>
      </c>
      <c r="E42" s="92"/>
      <c r="F42" s="92"/>
      <c r="G42" s="92"/>
      <c r="H42" s="92"/>
      <c r="I42" s="92"/>
      <c r="J42" s="92"/>
      <c r="K42" s="92"/>
      <c r="L42" s="92"/>
      <c r="M42" s="92"/>
      <c r="N42" s="92"/>
      <c r="O42" s="92">
        <v>56.31</v>
      </c>
    </row>
    <row r="43" spans="1:15" x14ac:dyDescent="0.25">
      <c r="A43" s="220">
        <v>201703</v>
      </c>
      <c r="B43" s="220" t="s">
        <v>2132</v>
      </c>
      <c r="C43" s="220" t="s">
        <v>765</v>
      </c>
      <c r="D43" s="92">
        <v>82.7</v>
      </c>
      <c r="E43" s="92"/>
      <c r="F43" s="92"/>
      <c r="G43" s="92"/>
      <c r="H43" s="92"/>
      <c r="I43" s="92"/>
      <c r="J43" s="92"/>
      <c r="K43" s="92"/>
      <c r="L43" s="92"/>
      <c r="M43" s="92"/>
      <c r="N43" s="92"/>
      <c r="O43" s="92">
        <v>82.7</v>
      </c>
    </row>
    <row r="44" spans="1:15" x14ac:dyDescent="0.25">
      <c r="A44" s="220">
        <v>201703</v>
      </c>
      <c r="B44" s="220" t="s">
        <v>2132</v>
      </c>
      <c r="D44" s="92"/>
      <c r="E44" s="92"/>
      <c r="F44" s="92">
        <v>1.29</v>
      </c>
      <c r="G44" s="92"/>
      <c r="H44" s="92"/>
      <c r="I44" s="92"/>
      <c r="J44" s="92"/>
      <c r="K44" s="92"/>
      <c r="L44" s="92"/>
      <c r="M44" s="92"/>
      <c r="N44" s="92">
        <v>1.53</v>
      </c>
      <c r="O44" s="92">
        <v>1.29</v>
      </c>
    </row>
    <row r="45" spans="1:15" x14ac:dyDescent="0.25">
      <c r="A45" s="220">
        <v>201703</v>
      </c>
      <c r="B45" s="220" t="s">
        <v>2098</v>
      </c>
      <c r="C45" s="220" t="s">
        <v>2134</v>
      </c>
      <c r="D45" s="92">
        <v>28.38</v>
      </c>
      <c r="E45" s="92"/>
      <c r="F45" s="92"/>
      <c r="G45" s="92"/>
      <c r="H45" s="92"/>
      <c r="I45" s="92"/>
      <c r="J45" s="92"/>
      <c r="K45" s="92"/>
      <c r="L45" s="92"/>
      <c r="M45" s="92"/>
      <c r="N45" s="92"/>
      <c r="O45" s="92">
        <v>28.38</v>
      </c>
    </row>
    <row r="46" spans="1:15" x14ac:dyDescent="0.25">
      <c r="A46" s="220">
        <v>201703</v>
      </c>
      <c r="B46" s="220" t="s">
        <v>2098</v>
      </c>
      <c r="C46" s="220" t="s">
        <v>765</v>
      </c>
      <c r="D46" s="92">
        <v>1.58</v>
      </c>
      <c r="E46" s="92"/>
      <c r="F46" s="92"/>
      <c r="G46" s="92"/>
      <c r="H46" s="92"/>
      <c r="I46" s="92"/>
      <c r="J46" s="92"/>
      <c r="K46" s="92"/>
      <c r="L46" s="92"/>
      <c r="M46" s="92"/>
      <c r="N46" s="92"/>
      <c r="O46" s="92">
        <v>1.58</v>
      </c>
    </row>
    <row r="47" spans="1:15" x14ac:dyDescent="0.25">
      <c r="A47" s="220">
        <v>201703</v>
      </c>
      <c r="B47" s="220" t="s">
        <v>2099</v>
      </c>
      <c r="C47" s="220" t="s">
        <v>2135</v>
      </c>
      <c r="D47" s="92"/>
      <c r="E47" s="92">
        <v>415.73</v>
      </c>
      <c r="F47" s="92"/>
      <c r="G47" s="92"/>
      <c r="H47" s="92"/>
      <c r="I47" s="92"/>
      <c r="J47" s="92"/>
      <c r="K47" s="92"/>
      <c r="L47" s="92"/>
      <c r="M47" s="92"/>
      <c r="N47" s="92"/>
      <c r="O47" s="92">
        <v>415.73</v>
      </c>
    </row>
    <row r="48" spans="1:15" x14ac:dyDescent="0.25">
      <c r="A48" s="220">
        <v>201703</v>
      </c>
      <c r="B48" s="220" t="s">
        <v>2099</v>
      </c>
      <c r="C48" s="220" t="s">
        <v>2136</v>
      </c>
      <c r="D48" s="92"/>
      <c r="E48" s="92">
        <v>333.75</v>
      </c>
      <c r="F48" s="92"/>
      <c r="G48" s="92"/>
      <c r="H48" s="92"/>
      <c r="I48" s="92"/>
      <c r="J48" s="92"/>
      <c r="K48" s="92"/>
      <c r="L48" s="92"/>
      <c r="M48" s="92"/>
      <c r="N48" s="92"/>
      <c r="O48" s="92">
        <v>333.75</v>
      </c>
    </row>
    <row r="49" spans="1:15" x14ac:dyDescent="0.25">
      <c r="A49" s="220">
        <v>201703</v>
      </c>
      <c r="B49" s="220" t="s">
        <v>2099</v>
      </c>
      <c r="C49" s="220" t="s">
        <v>765</v>
      </c>
      <c r="D49" s="92">
        <v>1878.13</v>
      </c>
      <c r="E49" s="92"/>
      <c r="F49" s="92"/>
      <c r="G49" s="92"/>
      <c r="H49" s="92"/>
      <c r="I49" s="92"/>
      <c r="J49" s="92"/>
      <c r="K49" s="92"/>
      <c r="L49" s="92"/>
      <c r="M49" s="92"/>
      <c r="N49" s="92"/>
      <c r="O49" s="92">
        <v>1878.13</v>
      </c>
    </row>
    <row r="50" spans="1:15" x14ac:dyDescent="0.25">
      <c r="A50" s="220">
        <v>201703</v>
      </c>
      <c r="B50" s="220" t="s">
        <v>2099</v>
      </c>
      <c r="D50" s="92"/>
      <c r="E50" s="92"/>
      <c r="F50" s="92">
        <v>3.88</v>
      </c>
      <c r="G50" s="92"/>
      <c r="H50" s="92"/>
      <c r="I50" s="92"/>
      <c r="J50" s="92"/>
      <c r="K50" s="92"/>
      <c r="L50" s="92"/>
      <c r="M50" s="92"/>
      <c r="N50" s="92">
        <v>1.73</v>
      </c>
      <c r="O50" s="92">
        <v>5.61</v>
      </c>
    </row>
    <row r="51" spans="1:15" x14ac:dyDescent="0.25">
      <c r="A51" s="220">
        <v>201703</v>
      </c>
      <c r="B51" s="220" t="s">
        <v>2100</v>
      </c>
      <c r="C51" s="220" t="s">
        <v>2134</v>
      </c>
      <c r="D51" s="92">
        <v>1.3</v>
      </c>
      <c r="E51" s="92"/>
      <c r="F51" s="92"/>
      <c r="G51" s="92"/>
      <c r="H51" s="92"/>
      <c r="I51" s="92"/>
      <c r="J51" s="92"/>
      <c r="K51" s="92"/>
      <c r="L51" s="92"/>
      <c r="M51" s="92"/>
      <c r="N51" s="92"/>
      <c r="O51" s="92">
        <v>1.3</v>
      </c>
    </row>
    <row r="52" spans="1:15" x14ac:dyDescent="0.25">
      <c r="A52" s="220">
        <v>201703</v>
      </c>
      <c r="B52" s="220" t="s">
        <v>2100</v>
      </c>
      <c r="C52" s="220" t="s">
        <v>2133</v>
      </c>
      <c r="D52" s="92"/>
      <c r="E52" s="92">
        <v>0.67</v>
      </c>
      <c r="F52" s="92"/>
      <c r="G52" s="92"/>
      <c r="H52" s="92"/>
      <c r="I52" s="92"/>
      <c r="J52" s="92"/>
      <c r="K52" s="92"/>
      <c r="L52" s="92"/>
      <c r="M52" s="92"/>
      <c r="N52" s="92"/>
      <c r="O52" s="92">
        <v>0.67</v>
      </c>
    </row>
    <row r="53" spans="1:15" x14ac:dyDescent="0.25">
      <c r="A53" s="220">
        <v>201703</v>
      </c>
      <c r="B53" s="220" t="s">
        <v>2100</v>
      </c>
      <c r="C53" s="220" t="s">
        <v>765</v>
      </c>
      <c r="D53" s="92">
        <v>0.04</v>
      </c>
      <c r="E53" s="92"/>
      <c r="F53" s="92"/>
      <c r="G53" s="92"/>
      <c r="H53" s="92"/>
      <c r="I53" s="92"/>
      <c r="J53" s="92"/>
      <c r="K53" s="92"/>
      <c r="L53" s="92"/>
      <c r="M53" s="92"/>
      <c r="N53" s="92"/>
      <c r="O53" s="92">
        <v>0.04</v>
      </c>
    </row>
    <row r="54" spans="1:15" x14ac:dyDescent="0.25">
      <c r="A54" s="220">
        <v>201703</v>
      </c>
      <c r="B54" s="220" t="s">
        <v>2101</v>
      </c>
      <c r="C54" s="220" t="s">
        <v>2134</v>
      </c>
      <c r="D54" s="92">
        <v>26.92</v>
      </c>
      <c r="E54" s="92"/>
      <c r="F54" s="92"/>
      <c r="G54" s="92"/>
      <c r="H54" s="92"/>
      <c r="I54" s="92"/>
      <c r="J54" s="92"/>
      <c r="K54" s="92"/>
      <c r="L54" s="92"/>
      <c r="M54" s="92"/>
      <c r="N54" s="92"/>
      <c r="O54" s="92">
        <v>26.92</v>
      </c>
    </row>
    <row r="55" spans="1:15" x14ac:dyDescent="0.25">
      <c r="A55" s="220">
        <v>201703</v>
      </c>
      <c r="B55" s="220" t="s">
        <v>2101</v>
      </c>
      <c r="C55" s="220" t="s">
        <v>765</v>
      </c>
      <c r="D55" s="92">
        <v>80.38</v>
      </c>
      <c r="E55" s="92"/>
      <c r="F55" s="92"/>
      <c r="G55" s="92"/>
      <c r="H55" s="92"/>
      <c r="I55" s="92"/>
      <c r="J55" s="92"/>
      <c r="K55" s="92"/>
      <c r="L55" s="92"/>
      <c r="M55" s="92"/>
      <c r="N55" s="92"/>
      <c r="O55" s="92">
        <v>80.38</v>
      </c>
    </row>
    <row r="56" spans="1:15" x14ac:dyDescent="0.25">
      <c r="A56" s="220">
        <v>201703</v>
      </c>
      <c r="B56" s="220" t="s">
        <v>2101</v>
      </c>
      <c r="C56" s="220" t="s">
        <v>2137</v>
      </c>
      <c r="D56" s="92"/>
      <c r="E56" s="92"/>
      <c r="F56" s="92"/>
      <c r="G56" s="92"/>
      <c r="H56" s="92"/>
      <c r="I56" s="92"/>
      <c r="J56" s="92"/>
      <c r="K56" s="92"/>
      <c r="L56" s="92"/>
      <c r="M56" s="92"/>
      <c r="N56" s="92">
        <v>14.16</v>
      </c>
      <c r="O56" s="92">
        <v>14.16</v>
      </c>
    </row>
    <row r="57" spans="1:15" x14ac:dyDescent="0.25">
      <c r="A57" s="220">
        <v>201703</v>
      </c>
      <c r="B57" s="220" t="s">
        <v>2102</v>
      </c>
      <c r="C57" s="220" t="s">
        <v>2138</v>
      </c>
      <c r="D57" s="92">
        <v>53.96</v>
      </c>
      <c r="E57" s="92"/>
      <c r="F57" s="92"/>
      <c r="G57" s="92"/>
      <c r="H57" s="92"/>
      <c r="I57" s="92"/>
      <c r="J57" s="92"/>
      <c r="K57" s="92"/>
      <c r="L57" s="92"/>
      <c r="M57" s="92"/>
      <c r="N57" s="92"/>
      <c r="O57" s="92">
        <v>53.96</v>
      </c>
    </row>
    <row r="58" spans="1:15" x14ac:dyDescent="0.25">
      <c r="A58" s="220">
        <v>201703</v>
      </c>
      <c r="B58" s="220" t="s">
        <v>2102</v>
      </c>
      <c r="C58" s="220" t="s">
        <v>2139</v>
      </c>
      <c r="D58" s="92"/>
      <c r="E58" s="92">
        <v>34.39</v>
      </c>
      <c r="F58" s="92"/>
      <c r="G58" s="92"/>
      <c r="H58" s="92"/>
      <c r="I58" s="92"/>
      <c r="J58" s="92"/>
      <c r="K58" s="92"/>
      <c r="L58" s="92"/>
      <c r="M58" s="92"/>
      <c r="N58" s="92"/>
      <c r="O58" s="92">
        <v>34.39</v>
      </c>
    </row>
    <row r="59" spans="1:15" x14ac:dyDescent="0.25">
      <c r="A59" s="220">
        <v>201703</v>
      </c>
      <c r="B59" s="220" t="s">
        <v>2102</v>
      </c>
      <c r="C59" s="220" t="s">
        <v>765</v>
      </c>
      <c r="D59" s="92">
        <v>25.31</v>
      </c>
      <c r="E59" s="92"/>
      <c r="F59" s="92"/>
      <c r="G59" s="92"/>
      <c r="H59" s="92"/>
      <c r="I59" s="92"/>
      <c r="J59" s="92"/>
      <c r="K59" s="92"/>
      <c r="L59" s="92"/>
      <c r="M59" s="92"/>
      <c r="N59" s="92"/>
      <c r="O59" s="92">
        <v>25.31</v>
      </c>
    </row>
    <row r="60" spans="1:15" x14ac:dyDescent="0.25">
      <c r="A60" s="220">
        <v>201703</v>
      </c>
      <c r="B60" s="220" t="s">
        <v>2102</v>
      </c>
      <c r="D60" s="92"/>
      <c r="E60" s="92"/>
      <c r="F60" s="92">
        <v>0.28000000000000003</v>
      </c>
      <c r="G60" s="92"/>
      <c r="H60" s="92"/>
      <c r="I60" s="92"/>
      <c r="J60" s="92"/>
      <c r="K60" s="92"/>
      <c r="L60" s="92"/>
      <c r="M60" s="92"/>
      <c r="N60" s="92"/>
      <c r="O60" s="92">
        <v>0.28000000000000003</v>
      </c>
    </row>
    <row r="61" spans="1:15" x14ac:dyDescent="0.25">
      <c r="A61" s="220">
        <v>201703</v>
      </c>
      <c r="B61" s="220" t="s">
        <v>2103</v>
      </c>
      <c r="C61" s="220" t="s">
        <v>2134</v>
      </c>
      <c r="D61" s="92">
        <v>43.12</v>
      </c>
      <c r="E61" s="92"/>
      <c r="F61" s="92"/>
      <c r="G61" s="92"/>
      <c r="H61" s="92"/>
      <c r="I61" s="92"/>
      <c r="J61" s="92"/>
      <c r="K61" s="92"/>
      <c r="L61" s="92"/>
      <c r="M61" s="92"/>
      <c r="N61" s="92"/>
      <c r="O61" s="92">
        <v>43.12</v>
      </c>
    </row>
    <row r="62" spans="1:15" x14ac:dyDescent="0.25">
      <c r="A62" s="220">
        <v>201703</v>
      </c>
      <c r="B62" s="220" t="s">
        <v>2103</v>
      </c>
      <c r="C62" s="220" t="s">
        <v>765</v>
      </c>
      <c r="D62" s="92">
        <v>28.13</v>
      </c>
      <c r="E62" s="92"/>
      <c r="F62" s="92"/>
      <c r="G62" s="92"/>
      <c r="H62" s="92"/>
      <c r="I62" s="92"/>
      <c r="J62" s="92"/>
      <c r="K62" s="92"/>
      <c r="L62" s="92"/>
      <c r="M62" s="92"/>
      <c r="N62" s="92"/>
      <c r="O62" s="92">
        <v>28.13</v>
      </c>
    </row>
    <row r="63" spans="1:15" x14ac:dyDescent="0.25">
      <c r="A63" s="220">
        <v>201703</v>
      </c>
      <c r="B63" s="220" t="s">
        <v>2103</v>
      </c>
      <c r="D63" s="92"/>
      <c r="E63" s="92"/>
      <c r="F63" s="92">
        <v>1.1599999999999999</v>
      </c>
      <c r="G63" s="92"/>
      <c r="H63" s="92"/>
      <c r="I63" s="92"/>
      <c r="J63" s="92"/>
      <c r="K63" s="92"/>
      <c r="L63" s="92"/>
      <c r="M63" s="92"/>
      <c r="N63" s="92">
        <v>13.62</v>
      </c>
      <c r="O63" s="92">
        <v>1.1599999999999999</v>
      </c>
    </row>
    <row r="64" spans="1:15" x14ac:dyDescent="0.25">
      <c r="A64" s="220">
        <v>201703</v>
      </c>
      <c r="B64" s="220" t="s">
        <v>2104</v>
      </c>
      <c r="C64" s="220" t="s">
        <v>2136</v>
      </c>
      <c r="D64" s="92"/>
      <c r="E64" s="92">
        <v>9.92</v>
      </c>
      <c r="F64" s="92"/>
      <c r="G64" s="92"/>
      <c r="H64" s="92"/>
      <c r="I64" s="92"/>
      <c r="J64" s="92"/>
      <c r="K64" s="92"/>
      <c r="L64" s="92"/>
      <c r="M64" s="92"/>
      <c r="N64" s="92"/>
      <c r="O64" s="92">
        <v>9.92</v>
      </c>
    </row>
    <row r="65" spans="1:15" x14ac:dyDescent="0.25">
      <c r="A65" s="220">
        <v>201703</v>
      </c>
      <c r="B65" s="220" t="s">
        <v>2104</v>
      </c>
      <c r="C65" s="220" t="s">
        <v>2139</v>
      </c>
      <c r="D65" s="92"/>
      <c r="E65" s="92">
        <v>5.37</v>
      </c>
      <c r="F65" s="92"/>
      <c r="G65" s="92"/>
      <c r="H65" s="92"/>
      <c r="I65" s="92"/>
      <c r="J65" s="92"/>
      <c r="K65" s="92"/>
      <c r="L65" s="92"/>
      <c r="M65" s="92"/>
      <c r="N65" s="92"/>
      <c r="O65" s="92">
        <v>5.37</v>
      </c>
    </row>
    <row r="66" spans="1:15" x14ac:dyDescent="0.25">
      <c r="A66" s="220">
        <v>201703</v>
      </c>
      <c r="B66" s="220" t="s">
        <v>2104</v>
      </c>
      <c r="C66" s="220" t="s">
        <v>2140</v>
      </c>
      <c r="D66" s="92"/>
      <c r="E66" s="92"/>
      <c r="F66" s="92"/>
      <c r="G66" s="92"/>
      <c r="H66" s="92"/>
      <c r="I66" s="92"/>
      <c r="J66" s="92"/>
      <c r="K66" s="92"/>
      <c r="L66" s="92"/>
      <c r="M66" s="92"/>
      <c r="N66" s="92">
        <v>4.1500000000000004</v>
      </c>
      <c r="O66" s="92">
        <v>4.1500000000000004</v>
      </c>
    </row>
    <row r="67" spans="1:15" x14ac:dyDescent="0.25">
      <c r="A67" s="220">
        <v>201703</v>
      </c>
      <c r="B67" s="220" t="s">
        <v>2104</v>
      </c>
      <c r="C67" s="220" t="s">
        <v>765</v>
      </c>
      <c r="D67" s="92">
        <v>0.97</v>
      </c>
      <c r="E67" s="92"/>
      <c r="F67" s="92"/>
      <c r="G67" s="92"/>
      <c r="H67" s="92"/>
      <c r="I67" s="92"/>
      <c r="J67" s="92"/>
      <c r="K67" s="92"/>
      <c r="L67" s="92"/>
      <c r="M67" s="92"/>
      <c r="N67" s="92"/>
      <c r="O67" s="92">
        <v>0.97</v>
      </c>
    </row>
    <row r="68" spans="1:15" x14ac:dyDescent="0.25">
      <c r="A68" s="220">
        <v>201703</v>
      </c>
      <c r="B68" s="220" t="s">
        <v>2141</v>
      </c>
      <c r="C68" s="220" t="s">
        <v>2142</v>
      </c>
      <c r="D68" s="92">
        <v>0.6</v>
      </c>
      <c r="E68" s="92"/>
      <c r="F68" s="92"/>
      <c r="G68" s="92"/>
      <c r="H68" s="92"/>
      <c r="I68" s="92"/>
      <c r="J68" s="92"/>
      <c r="K68" s="92"/>
      <c r="L68" s="92"/>
      <c r="M68" s="92"/>
      <c r="N68" s="92"/>
      <c r="O68" s="92">
        <v>0.6</v>
      </c>
    </row>
    <row r="69" spans="1:15" x14ac:dyDescent="0.25">
      <c r="A69" s="220">
        <v>201703</v>
      </c>
      <c r="B69" s="220" t="s">
        <v>2141</v>
      </c>
      <c r="C69" s="220" t="s">
        <v>2143</v>
      </c>
      <c r="D69" s="92">
        <v>0.15</v>
      </c>
      <c r="E69" s="92"/>
      <c r="F69" s="92"/>
      <c r="G69" s="92"/>
      <c r="H69" s="92"/>
      <c r="I69" s="92"/>
      <c r="J69" s="92"/>
      <c r="K69" s="92"/>
      <c r="L69" s="92"/>
      <c r="M69" s="92"/>
      <c r="N69" s="92"/>
      <c r="O69" s="92">
        <v>0.15</v>
      </c>
    </row>
    <row r="70" spans="1:15" x14ac:dyDescent="0.25">
      <c r="A70" s="220">
        <v>201703</v>
      </c>
      <c r="B70" s="220" t="s">
        <v>2141</v>
      </c>
      <c r="C70" s="220" t="s">
        <v>765</v>
      </c>
      <c r="D70" s="92">
        <v>0.02</v>
      </c>
      <c r="E70" s="92"/>
      <c r="F70" s="92"/>
      <c r="G70" s="92"/>
      <c r="H70" s="92"/>
      <c r="I70" s="92"/>
      <c r="J70" s="92"/>
      <c r="K70" s="92"/>
      <c r="L70" s="92"/>
      <c r="M70" s="92"/>
      <c r="N70" s="92"/>
      <c r="O70" s="92">
        <v>0.02</v>
      </c>
    </row>
    <row r="71" spans="1:15" x14ac:dyDescent="0.25">
      <c r="A71" s="220">
        <v>201703</v>
      </c>
      <c r="B71" s="220" t="s">
        <v>2144</v>
      </c>
      <c r="C71" s="220" t="s">
        <v>2142</v>
      </c>
      <c r="D71" s="92">
        <v>0.04</v>
      </c>
      <c r="E71" s="92"/>
      <c r="F71" s="92"/>
      <c r="G71" s="92"/>
      <c r="H71" s="92"/>
      <c r="I71" s="92"/>
      <c r="J71" s="92"/>
      <c r="K71" s="92"/>
      <c r="L71" s="92"/>
      <c r="M71" s="92"/>
      <c r="N71" s="92"/>
      <c r="O71" s="92">
        <v>0.04</v>
      </c>
    </row>
    <row r="72" spans="1:15" x14ac:dyDescent="0.25">
      <c r="A72" s="220">
        <v>201703</v>
      </c>
      <c r="B72" s="220" t="s">
        <v>2145</v>
      </c>
      <c r="C72" s="220" t="s">
        <v>2142</v>
      </c>
      <c r="D72" s="92">
        <v>0.48</v>
      </c>
      <c r="E72" s="92"/>
      <c r="F72" s="92"/>
      <c r="G72" s="92"/>
      <c r="H72" s="92"/>
      <c r="I72" s="92"/>
      <c r="J72" s="92"/>
      <c r="K72" s="92"/>
      <c r="L72" s="92"/>
      <c r="M72" s="92"/>
      <c r="N72" s="92"/>
      <c r="O72" s="92">
        <v>0.48</v>
      </c>
    </row>
    <row r="73" spans="1:15" x14ac:dyDescent="0.25">
      <c r="A73" s="220">
        <v>201703</v>
      </c>
      <c r="B73" s="220" t="s">
        <v>2110</v>
      </c>
      <c r="C73" s="220" t="s">
        <v>2134</v>
      </c>
      <c r="D73" s="92">
        <v>3231.84</v>
      </c>
      <c r="E73" s="92"/>
      <c r="F73" s="92"/>
      <c r="G73" s="92"/>
      <c r="H73" s="92"/>
      <c r="I73" s="92"/>
      <c r="J73" s="92"/>
      <c r="K73" s="92"/>
      <c r="L73" s="92"/>
      <c r="M73" s="92"/>
      <c r="N73" s="92"/>
      <c r="O73" s="92">
        <v>3231.84</v>
      </c>
    </row>
    <row r="74" spans="1:15" x14ac:dyDescent="0.25">
      <c r="A74" s="220">
        <v>201703</v>
      </c>
      <c r="B74" s="220" t="s">
        <v>2111</v>
      </c>
      <c r="C74" s="220" t="s">
        <v>2134</v>
      </c>
      <c r="D74" s="92">
        <v>920</v>
      </c>
      <c r="E74" s="92"/>
      <c r="F74" s="92"/>
      <c r="G74" s="92"/>
      <c r="H74" s="92"/>
      <c r="I74" s="92"/>
      <c r="J74" s="92"/>
      <c r="K74" s="92"/>
      <c r="L74" s="92"/>
      <c r="M74" s="92"/>
      <c r="N74" s="92"/>
      <c r="O74" s="92">
        <v>920</v>
      </c>
    </row>
    <row r="75" spans="1:15" x14ac:dyDescent="0.25">
      <c r="A75" s="220">
        <v>201703</v>
      </c>
      <c r="B75" s="220" t="s">
        <v>2112</v>
      </c>
      <c r="C75" s="220" t="s">
        <v>2134</v>
      </c>
      <c r="D75" s="92">
        <v>1721.99</v>
      </c>
      <c r="E75" s="92"/>
      <c r="F75" s="92"/>
      <c r="G75" s="92"/>
      <c r="H75" s="92"/>
      <c r="I75" s="92"/>
      <c r="J75" s="92"/>
      <c r="K75" s="92"/>
      <c r="L75" s="92"/>
      <c r="M75" s="92"/>
      <c r="N75" s="92"/>
      <c r="O75" s="92">
        <v>1721.99</v>
      </c>
    </row>
    <row r="76" spans="1:15" x14ac:dyDescent="0.25">
      <c r="A76" s="220">
        <v>201703</v>
      </c>
      <c r="B76" s="220" t="s">
        <v>2113</v>
      </c>
      <c r="C76" s="220" t="s">
        <v>2134</v>
      </c>
      <c r="D76" s="92">
        <v>4</v>
      </c>
      <c r="E76" s="92"/>
      <c r="F76" s="92"/>
      <c r="G76" s="92"/>
      <c r="H76" s="92"/>
      <c r="I76" s="92"/>
      <c r="J76" s="92"/>
      <c r="K76" s="92"/>
      <c r="L76" s="92"/>
      <c r="M76" s="92"/>
      <c r="N76" s="92"/>
      <c r="O76" s="92">
        <v>4</v>
      </c>
    </row>
    <row r="77" spans="1:15" x14ac:dyDescent="0.25">
      <c r="A77" s="220">
        <v>201703</v>
      </c>
      <c r="B77" s="220" t="s">
        <v>2114</v>
      </c>
      <c r="C77" s="220" t="s">
        <v>2134</v>
      </c>
      <c r="D77" s="92">
        <v>200</v>
      </c>
      <c r="E77" s="92"/>
      <c r="F77" s="92"/>
      <c r="G77" s="92"/>
      <c r="H77" s="92"/>
      <c r="I77" s="92"/>
      <c r="J77" s="92"/>
      <c r="K77" s="92"/>
      <c r="L77" s="92"/>
      <c r="M77" s="92"/>
      <c r="N77" s="92"/>
      <c r="O77" s="92">
        <v>200</v>
      </c>
    </row>
    <row r="78" spans="1:15" x14ac:dyDescent="0.25">
      <c r="A78" s="220">
        <v>201703</v>
      </c>
      <c r="B78" s="220" t="s">
        <v>2114</v>
      </c>
      <c r="C78" s="220" t="s">
        <v>765</v>
      </c>
      <c r="D78" s="92">
        <v>7.0000000000000007E-2</v>
      </c>
      <c r="E78" s="92"/>
      <c r="F78" s="92"/>
      <c r="G78" s="92"/>
      <c r="H78" s="92"/>
      <c r="I78" s="92"/>
      <c r="J78" s="92"/>
      <c r="K78" s="92"/>
      <c r="L78" s="92"/>
      <c r="M78" s="92"/>
      <c r="N78" s="92"/>
      <c r="O78" s="92">
        <v>7.0000000000000007E-2</v>
      </c>
    </row>
    <row r="79" spans="1:15" x14ac:dyDescent="0.25">
      <c r="A79" s="220">
        <v>201703</v>
      </c>
      <c r="B79" s="220" t="s">
        <v>2115</v>
      </c>
      <c r="C79" s="220" t="s">
        <v>2146</v>
      </c>
      <c r="D79" s="92"/>
      <c r="E79" s="92"/>
      <c r="F79" s="92">
        <v>7.04</v>
      </c>
      <c r="G79" s="92"/>
      <c r="H79" s="92"/>
      <c r="I79" s="92"/>
      <c r="J79" s="92"/>
      <c r="K79" s="92"/>
      <c r="L79" s="92"/>
      <c r="M79" s="92"/>
      <c r="N79" s="92"/>
      <c r="O79" s="92">
        <v>7.04</v>
      </c>
    </row>
    <row r="80" spans="1:15" x14ac:dyDescent="0.25">
      <c r="A80" s="220">
        <v>201703</v>
      </c>
      <c r="B80" s="220" t="s">
        <v>2116</v>
      </c>
      <c r="C80" s="220" t="s">
        <v>2134</v>
      </c>
      <c r="D80" s="92">
        <v>11.64</v>
      </c>
      <c r="E80" s="92"/>
      <c r="F80" s="92"/>
      <c r="G80" s="92"/>
      <c r="H80" s="92"/>
      <c r="I80" s="92"/>
      <c r="J80" s="92"/>
      <c r="K80" s="92"/>
      <c r="L80" s="92"/>
      <c r="M80" s="92"/>
      <c r="N80" s="92"/>
      <c r="O80" s="92">
        <v>11.64</v>
      </c>
    </row>
    <row r="81" spans="1:15" x14ac:dyDescent="0.25">
      <c r="A81" s="220">
        <v>201703</v>
      </c>
      <c r="B81" s="220" t="s">
        <v>2117</v>
      </c>
      <c r="C81" s="220" t="s">
        <v>2134</v>
      </c>
      <c r="D81" s="92">
        <v>1.93</v>
      </c>
      <c r="E81" s="92"/>
      <c r="F81" s="92"/>
      <c r="G81" s="92"/>
      <c r="H81" s="92"/>
      <c r="I81" s="92"/>
      <c r="J81" s="92"/>
      <c r="K81" s="92"/>
      <c r="L81" s="92"/>
      <c r="M81" s="92"/>
      <c r="N81" s="92"/>
      <c r="O81" s="92">
        <v>1.93</v>
      </c>
    </row>
    <row r="82" spans="1:15" x14ac:dyDescent="0.25">
      <c r="A82" s="220">
        <v>201703</v>
      </c>
      <c r="B82" s="220" t="s">
        <v>2117</v>
      </c>
      <c r="D82" s="92"/>
      <c r="E82" s="92"/>
      <c r="F82" s="92"/>
      <c r="G82" s="92"/>
      <c r="H82" s="92"/>
      <c r="I82" s="92"/>
      <c r="J82" s="92"/>
      <c r="K82" s="92"/>
      <c r="L82" s="92"/>
      <c r="M82" s="92"/>
      <c r="N82" s="92">
        <v>0.42</v>
      </c>
      <c r="O82" s="92">
        <v>0.42</v>
      </c>
    </row>
    <row r="83" spans="1:15" x14ac:dyDescent="0.25">
      <c r="A83" s="220">
        <v>201703</v>
      </c>
      <c r="B83" s="220" t="s">
        <v>2118</v>
      </c>
      <c r="C83" s="220" t="s">
        <v>2133</v>
      </c>
      <c r="D83" s="92"/>
      <c r="E83" s="92">
        <v>0.15</v>
      </c>
      <c r="F83" s="92"/>
      <c r="G83" s="92"/>
      <c r="H83" s="92"/>
      <c r="I83" s="92"/>
      <c r="J83" s="92"/>
      <c r="K83" s="92"/>
      <c r="L83" s="92"/>
      <c r="M83" s="92"/>
      <c r="N83" s="92"/>
      <c r="O83" s="92">
        <v>0.15</v>
      </c>
    </row>
    <row r="84" spans="1:15" x14ac:dyDescent="0.25">
      <c r="A84" s="220">
        <v>201703</v>
      </c>
      <c r="B84" s="220" t="s">
        <v>2118</v>
      </c>
      <c r="C84" s="220" t="s">
        <v>2147</v>
      </c>
      <c r="D84" s="92">
        <v>7.0000000000000007E-2</v>
      </c>
      <c r="E84" s="92"/>
      <c r="F84" s="92"/>
      <c r="G84" s="92"/>
      <c r="H84" s="92"/>
      <c r="I84" s="92"/>
      <c r="J84" s="92"/>
      <c r="K84" s="92"/>
      <c r="L84" s="92"/>
      <c r="M84" s="92"/>
      <c r="N84" s="92"/>
      <c r="O84" s="92">
        <v>7.0000000000000007E-2</v>
      </c>
    </row>
    <row r="85" spans="1:15" x14ac:dyDescent="0.25">
      <c r="A85" s="220">
        <v>201703</v>
      </c>
      <c r="B85" s="220" t="s">
        <v>2148</v>
      </c>
      <c r="C85" s="220" t="s">
        <v>2146</v>
      </c>
      <c r="D85" s="92"/>
      <c r="E85" s="92"/>
      <c r="F85" s="92">
        <v>6.34</v>
      </c>
      <c r="G85" s="92"/>
      <c r="H85" s="92"/>
      <c r="I85" s="92"/>
      <c r="J85" s="92"/>
      <c r="K85" s="92"/>
      <c r="L85" s="92"/>
      <c r="M85" s="92"/>
      <c r="N85" s="92"/>
      <c r="O85" s="92">
        <v>6.34</v>
      </c>
    </row>
    <row r="86" spans="1:15" x14ac:dyDescent="0.25">
      <c r="A86" s="220">
        <v>201703</v>
      </c>
      <c r="B86" s="220" t="s">
        <v>2149</v>
      </c>
      <c r="C86" s="220" t="s">
        <v>2150</v>
      </c>
      <c r="D86" s="92">
        <v>16.54</v>
      </c>
      <c r="E86" s="92"/>
      <c r="F86" s="92"/>
      <c r="G86" s="92"/>
      <c r="H86" s="92"/>
      <c r="I86" s="92"/>
      <c r="J86" s="92"/>
      <c r="K86" s="92"/>
      <c r="L86" s="92"/>
      <c r="M86" s="92"/>
      <c r="N86" s="92"/>
      <c r="O86" s="92">
        <v>16.54</v>
      </c>
    </row>
    <row r="87" spans="1:15" x14ac:dyDescent="0.25">
      <c r="A87" s="220">
        <v>201703</v>
      </c>
      <c r="B87" s="220" t="s">
        <v>2122</v>
      </c>
      <c r="C87" s="220" t="s">
        <v>2151</v>
      </c>
      <c r="D87" s="92"/>
      <c r="E87" s="92"/>
      <c r="F87" s="92"/>
      <c r="G87" s="92"/>
      <c r="H87" s="92">
        <v>3.18</v>
      </c>
      <c r="I87" s="92"/>
      <c r="J87" s="92"/>
      <c r="K87" s="92"/>
      <c r="L87" s="92"/>
      <c r="M87" s="92"/>
      <c r="N87" s="92"/>
      <c r="O87" s="92">
        <v>3.18</v>
      </c>
    </row>
    <row r="88" spans="1:15" x14ac:dyDescent="0.25">
      <c r="A88" s="220">
        <v>201703</v>
      </c>
      <c r="B88" s="220" t="s">
        <v>2122</v>
      </c>
      <c r="C88" s="220" t="s">
        <v>2152</v>
      </c>
      <c r="D88" s="92"/>
      <c r="E88" s="92"/>
      <c r="F88" s="92"/>
      <c r="G88" s="92"/>
      <c r="H88" s="92">
        <v>3.16</v>
      </c>
      <c r="I88" s="92"/>
      <c r="J88" s="92"/>
      <c r="K88" s="92"/>
      <c r="L88" s="92"/>
      <c r="M88" s="92"/>
      <c r="N88" s="92"/>
      <c r="O88" s="92">
        <v>3.16</v>
      </c>
    </row>
    <row r="89" spans="1:15" x14ac:dyDescent="0.25">
      <c r="A89" s="220">
        <v>201703</v>
      </c>
      <c r="B89" s="220" t="s">
        <v>2122</v>
      </c>
      <c r="C89" s="220" t="s">
        <v>2153</v>
      </c>
      <c r="D89" s="92"/>
      <c r="E89" s="92"/>
      <c r="F89" s="92"/>
      <c r="G89" s="92"/>
      <c r="H89" s="92">
        <v>1.39</v>
      </c>
      <c r="I89" s="92"/>
      <c r="J89" s="92"/>
      <c r="K89" s="92"/>
      <c r="L89" s="92"/>
      <c r="M89" s="92"/>
      <c r="N89" s="92"/>
      <c r="O89" s="92">
        <v>1.39</v>
      </c>
    </row>
    <row r="90" spans="1:15" x14ac:dyDescent="0.25">
      <c r="A90" s="220">
        <v>201703</v>
      </c>
      <c r="B90" s="220" t="s">
        <v>2122</v>
      </c>
      <c r="C90" s="220" t="s">
        <v>2154</v>
      </c>
      <c r="D90" s="92"/>
      <c r="E90" s="92"/>
      <c r="F90" s="92"/>
      <c r="G90" s="92"/>
      <c r="H90" s="92"/>
      <c r="I90" s="92"/>
      <c r="J90" s="92"/>
      <c r="K90" s="92"/>
      <c r="L90" s="92"/>
      <c r="M90" s="92"/>
      <c r="N90" s="92"/>
      <c r="O90" s="92">
        <v>1.21</v>
      </c>
    </row>
    <row r="91" spans="1:15" x14ac:dyDescent="0.25">
      <c r="A91" s="220">
        <v>201703</v>
      </c>
      <c r="B91" s="220" t="s">
        <v>2122</v>
      </c>
      <c r="C91" s="220" t="s">
        <v>765</v>
      </c>
      <c r="D91" s="92"/>
      <c r="E91" s="92"/>
      <c r="F91" s="92"/>
      <c r="G91" s="92"/>
      <c r="H91" s="92">
        <v>0.12</v>
      </c>
      <c r="I91" s="92"/>
      <c r="J91" s="92"/>
      <c r="K91" s="92"/>
      <c r="L91" s="92"/>
      <c r="M91" s="92"/>
      <c r="N91" s="92"/>
      <c r="O91" s="92">
        <v>0.12</v>
      </c>
    </row>
    <row r="92" spans="1:15" x14ac:dyDescent="0.25">
      <c r="A92" s="220">
        <v>201703</v>
      </c>
      <c r="B92" s="220" t="s">
        <v>2155</v>
      </c>
      <c r="C92" s="220" t="s">
        <v>2156</v>
      </c>
      <c r="D92" s="92"/>
      <c r="E92" s="92"/>
      <c r="F92" s="92"/>
      <c r="G92" s="92"/>
      <c r="H92" s="92">
        <v>0.17</v>
      </c>
      <c r="I92" s="92"/>
      <c r="J92" s="92"/>
      <c r="K92" s="92"/>
      <c r="L92" s="92"/>
      <c r="M92" s="92"/>
      <c r="N92" s="92"/>
      <c r="O92" s="92">
        <v>0.17</v>
      </c>
    </row>
    <row r="93" spans="1:15" x14ac:dyDescent="0.25">
      <c r="A93" s="220">
        <v>201703</v>
      </c>
      <c r="B93" s="220" t="s">
        <v>2155</v>
      </c>
      <c r="C93" s="220" t="s">
        <v>2157</v>
      </c>
      <c r="D93" s="92"/>
      <c r="E93" s="92"/>
      <c r="F93" s="92"/>
      <c r="G93" s="92"/>
      <c r="H93" s="92">
        <v>0.17</v>
      </c>
      <c r="I93" s="92"/>
      <c r="J93" s="92"/>
      <c r="K93" s="92"/>
      <c r="L93" s="92"/>
      <c r="M93" s="92"/>
      <c r="N93" s="92"/>
      <c r="O93" s="92">
        <v>0.17</v>
      </c>
    </row>
    <row r="94" spans="1:15" x14ac:dyDescent="0.25">
      <c r="A94" s="220">
        <v>201703</v>
      </c>
      <c r="B94" s="220" t="s">
        <v>2155</v>
      </c>
      <c r="C94" s="220" t="s">
        <v>765</v>
      </c>
      <c r="D94" s="92"/>
      <c r="E94" s="92"/>
      <c r="F94" s="92"/>
      <c r="G94" s="92"/>
      <c r="H94" s="92">
        <v>0.49</v>
      </c>
      <c r="I94" s="92"/>
      <c r="J94" s="92"/>
      <c r="K94" s="92"/>
      <c r="L94" s="92"/>
      <c r="M94" s="92"/>
      <c r="N94" s="92"/>
      <c r="O94" s="92">
        <v>0.49</v>
      </c>
    </row>
    <row r="95" spans="1:15" x14ac:dyDescent="0.25">
      <c r="A95" s="220">
        <v>201703</v>
      </c>
      <c r="B95" s="220" t="s">
        <v>2158</v>
      </c>
      <c r="D95" s="92">
        <v>1067.3699999999999</v>
      </c>
      <c r="E95" s="92"/>
      <c r="F95" s="92"/>
      <c r="G95" s="92"/>
      <c r="H95" s="92"/>
      <c r="I95" s="92"/>
      <c r="J95" s="92"/>
      <c r="K95" s="92"/>
      <c r="L95" s="92"/>
      <c r="M95" s="92"/>
      <c r="N95" s="92">
        <v>46.65</v>
      </c>
      <c r="O95" s="92">
        <v>1114.02</v>
      </c>
    </row>
    <row r="96" spans="1:15" x14ac:dyDescent="0.25">
      <c r="A96" s="220">
        <v>201703</v>
      </c>
      <c r="B96" s="220" t="s">
        <v>2124</v>
      </c>
      <c r="D96" s="92">
        <v>1441.22</v>
      </c>
      <c r="E96" s="92"/>
      <c r="F96" s="92">
        <v>13.77</v>
      </c>
      <c r="G96" s="92"/>
      <c r="H96" s="92">
        <v>0.42</v>
      </c>
      <c r="I96" s="92"/>
      <c r="J96" s="92"/>
      <c r="K96" s="92"/>
      <c r="L96" s="92"/>
      <c r="M96" s="92"/>
      <c r="N96" s="92"/>
      <c r="O96" s="92">
        <v>1455.47</v>
      </c>
    </row>
    <row r="97" spans="1:15" x14ac:dyDescent="0.25">
      <c r="A97" s="220">
        <v>201703</v>
      </c>
      <c r="B97" s="220" t="s">
        <v>2124</v>
      </c>
      <c r="C97" s="220" t="s">
        <v>2137</v>
      </c>
      <c r="D97" s="92"/>
      <c r="E97" s="92"/>
      <c r="F97" s="92"/>
      <c r="G97" s="92"/>
      <c r="H97" s="92"/>
      <c r="I97" s="92"/>
      <c r="J97" s="92"/>
      <c r="K97" s="92"/>
      <c r="L97" s="92"/>
      <c r="M97" s="92"/>
      <c r="N97" s="92">
        <v>6.3</v>
      </c>
      <c r="O97" s="92">
        <v>6.3</v>
      </c>
    </row>
    <row r="98" spans="1:15" x14ac:dyDescent="0.25">
      <c r="A98" s="220">
        <v>201703</v>
      </c>
      <c r="B98" s="220" t="s">
        <v>2124</v>
      </c>
      <c r="D98" s="92"/>
      <c r="E98" s="92"/>
      <c r="F98" s="92"/>
      <c r="G98" s="92"/>
      <c r="H98" s="92"/>
      <c r="I98" s="92"/>
      <c r="J98" s="92"/>
      <c r="K98" s="92"/>
      <c r="L98" s="92"/>
      <c r="M98" s="92"/>
      <c r="N98" s="92">
        <v>38.28</v>
      </c>
      <c r="O98" s="92">
        <v>38.28</v>
      </c>
    </row>
    <row r="99" spans="1:15" x14ac:dyDescent="0.25">
      <c r="A99" s="220">
        <v>201703</v>
      </c>
      <c r="B99" s="220" t="s">
        <v>2127</v>
      </c>
      <c r="D99" s="92">
        <v>6.25</v>
      </c>
      <c r="E99" s="92"/>
      <c r="F99" s="92"/>
      <c r="G99" s="92"/>
      <c r="H99" s="92"/>
      <c r="I99" s="92"/>
      <c r="J99" s="92"/>
      <c r="K99" s="92"/>
      <c r="L99" s="92"/>
      <c r="M99" s="92"/>
      <c r="N99" s="92"/>
      <c r="O99" s="92">
        <v>6.25</v>
      </c>
    </row>
    <row r="100" spans="1:15" x14ac:dyDescent="0.25">
      <c r="A100" s="220">
        <v>201703</v>
      </c>
      <c r="B100" s="220" t="s">
        <v>2101</v>
      </c>
      <c r="D100" s="92"/>
      <c r="E100" s="92"/>
      <c r="F100" s="92"/>
      <c r="G100" s="92"/>
      <c r="H100" s="92"/>
      <c r="I100" s="92"/>
      <c r="J100" s="92"/>
      <c r="K100" s="92"/>
      <c r="L100" s="92"/>
      <c r="M100" s="92"/>
      <c r="N100" s="92">
        <v>17.16</v>
      </c>
      <c r="O100" s="92">
        <v>17.16</v>
      </c>
    </row>
    <row r="101" spans="1:15" x14ac:dyDescent="0.25">
      <c r="A101" s="220">
        <v>201703</v>
      </c>
      <c r="B101" s="220" t="s">
        <v>2102</v>
      </c>
      <c r="D101" s="92"/>
      <c r="E101" s="92"/>
      <c r="F101" s="92"/>
      <c r="G101" s="92"/>
      <c r="H101" s="92"/>
      <c r="I101" s="92"/>
      <c r="J101" s="92"/>
      <c r="K101" s="92"/>
      <c r="L101" s="92"/>
      <c r="M101" s="92"/>
      <c r="N101" s="92">
        <v>1.49</v>
      </c>
      <c r="O101" s="92">
        <v>1.49</v>
      </c>
    </row>
    <row r="102" spans="1:15" x14ac:dyDescent="0.25">
      <c r="A102" s="220">
        <v>201603</v>
      </c>
      <c r="B102" s="220" t="s">
        <v>2159</v>
      </c>
      <c r="C102" s="220" t="s">
        <v>2160</v>
      </c>
      <c r="D102" s="92"/>
      <c r="E102" s="92">
        <v>120.72</v>
      </c>
      <c r="F102" s="92"/>
      <c r="G102" s="92"/>
      <c r="H102" s="92"/>
      <c r="I102" s="92"/>
      <c r="J102" s="92"/>
      <c r="K102" s="92"/>
      <c r="L102" s="92"/>
      <c r="M102" s="92"/>
      <c r="N102" s="92"/>
      <c r="O102" s="92">
        <v>120.72</v>
      </c>
    </row>
    <row r="103" spans="1:15" x14ac:dyDescent="0.25">
      <c r="A103" s="220">
        <v>201603</v>
      </c>
      <c r="B103" s="220" t="s">
        <v>2159</v>
      </c>
      <c r="C103" s="220" t="s">
        <v>2161</v>
      </c>
      <c r="D103" s="92">
        <v>68.95</v>
      </c>
      <c r="E103" s="92"/>
      <c r="F103" s="92"/>
      <c r="G103" s="92"/>
      <c r="H103" s="92"/>
      <c r="I103" s="92"/>
      <c r="J103" s="92"/>
      <c r="K103" s="92"/>
      <c r="L103" s="92"/>
      <c r="M103" s="92"/>
      <c r="N103" s="92"/>
      <c r="O103" s="92">
        <v>68.95</v>
      </c>
    </row>
    <row r="104" spans="1:15" x14ac:dyDescent="0.25">
      <c r="A104" s="220">
        <v>201603</v>
      </c>
      <c r="B104" s="220" t="s">
        <v>2159</v>
      </c>
      <c r="C104" s="220" t="s">
        <v>2162</v>
      </c>
      <c r="D104" s="92"/>
      <c r="E104" s="92">
        <v>9.82</v>
      </c>
      <c r="F104" s="92"/>
      <c r="G104" s="92"/>
      <c r="H104" s="92"/>
      <c r="I104" s="92"/>
      <c r="J104" s="92"/>
      <c r="K104" s="92"/>
      <c r="L104" s="92"/>
      <c r="M104" s="92"/>
      <c r="N104" s="92"/>
      <c r="O104" s="92">
        <v>9.82</v>
      </c>
    </row>
    <row r="105" spans="1:15" x14ac:dyDescent="0.25">
      <c r="A105" s="220">
        <v>201603</v>
      </c>
      <c r="B105" s="220" t="s">
        <v>2159</v>
      </c>
      <c r="C105" s="220" t="s">
        <v>2163</v>
      </c>
      <c r="D105" s="92"/>
      <c r="E105" s="92">
        <v>0.28000000000000003</v>
      </c>
      <c r="F105" s="92"/>
      <c r="G105" s="92"/>
      <c r="H105" s="92"/>
      <c r="I105" s="92"/>
      <c r="J105" s="92"/>
      <c r="K105" s="92"/>
      <c r="L105" s="92"/>
      <c r="M105" s="92"/>
      <c r="N105" s="92"/>
      <c r="O105" s="92">
        <v>0.28000000000000003</v>
      </c>
    </row>
    <row r="106" spans="1:15" x14ac:dyDescent="0.25">
      <c r="A106" s="220">
        <v>201603</v>
      </c>
      <c r="B106" s="220" t="s">
        <v>2159</v>
      </c>
      <c r="C106" s="220" t="s">
        <v>765</v>
      </c>
      <c r="D106" s="92">
        <v>8.07</v>
      </c>
      <c r="E106" s="92"/>
      <c r="F106" s="92">
        <v>2.06</v>
      </c>
      <c r="G106" s="92"/>
      <c r="H106" s="92"/>
      <c r="I106" s="92"/>
      <c r="J106" s="92"/>
      <c r="K106" s="92"/>
      <c r="L106" s="92"/>
      <c r="M106" s="92"/>
      <c r="N106" s="92">
        <v>0.11</v>
      </c>
      <c r="O106" s="92">
        <v>10.130000000000001</v>
      </c>
    </row>
    <row r="107" spans="1:15" x14ac:dyDescent="0.25">
      <c r="A107" s="220">
        <v>201603</v>
      </c>
      <c r="B107" s="220" t="s">
        <v>988</v>
      </c>
      <c r="C107" s="220" t="s">
        <v>2140</v>
      </c>
      <c r="D107" s="92"/>
      <c r="E107" s="92"/>
      <c r="F107" s="92"/>
      <c r="G107" s="92"/>
      <c r="H107" s="92"/>
      <c r="I107" s="92"/>
      <c r="J107" s="92"/>
      <c r="K107" s="92"/>
      <c r="L107" s="92"/>
      <c r="M107" s="92"/>
      <c r="N107" s="92">
        <v>0.4</v>
      </c>
      <c r="O107" s="92">
        <v>0.4</v>
      </c>
    </row>
    <row r="108" spans="1:15" x14ac:dyDescent="0.25">
      <c r="A108" s="220">
        <v>201603</v>
      </c>
      <c r="B108" s="220" t="s">
        <v>988</v>
      </c>
      <c r="C108" s="220" t="s">
        <v>2161</v>
      </c>
      <c r="D108" s="92">
        <v>0.05</v>
      </c>
      <c r="E108" s="92"/>
      <c r="F108" s="92"/>
      <c r="G108" s="92"/>
      <c r="H108" s="92"/>
      <c r="I108" s="92"/>
      <c r="J108" s="92"/>
      <c r="K108" s="92"/>
      <c r="L108" s="92"/>
      <c r="M108" s="92"/>
      <c r="N108" s="92"/>
      <c r="O108" s="92">
        <v>0.05</v>
      </c>
    </row>
    <row r="109" spans="1:15" x14ac:dyDescent="0.25">
      <c r="A109" s="220">
        <v>201603</v>
      </c>
      <c r="B109" s="220" t="s">
        <v>2164</v>
      </c>
      <c r="C109" s="220" t="s">
        <v>2165</v>
      </c>
      <c r="D109" s="92"/>
      <c r="E109" s="92">
        <v>331.17</v>
      </c>
      <c r="F109" s="92"/>
      <c r="G109" s="92"/>
      <c r="H109" s="92"/>
      <c r="I109" s="92"/>
      <c r="J109" s="92"/>
      <c r="K109" s="92"/>
      <c r="L109" s="92"/>
      <c r="M109" s="92"/>
      <c r="N109" s="92"/>
      <c r="O109" s="92">
        <v>331.17</v>
      </c>
    </row>
    <row r="110" spans="1:15" x14ac:dyDescent="0.25">
      <c r="A110" s="220">
        <v>201603</v>
      </c>
      <c r="B110" s="220" t="s">
        <v>2164</v>
      </c>
      <c r="C110" s="220" t="s">
        <v>2161</v>
      </c>
      <c r="D110" s="92">
        <v>263.22000000000003</v>
      </c>
      <c r="E110" s="92"/>
      <c r="F110" s="92"/>
      <c r="G110" s="92"/>
      <c r="H110" s="92"/>
      <c r="I110" s="92"/>
      <c r="J110" s="92"/>
      <c r="K110" s="92"/>
      <c r="L110" s="92"/>
      <c r="M110" s="92"/>
      <c r="N110" s="92"/>
      <c r="O110" s="92">
        <v>263.22000000000003</v>
      </c>
    </row>
    <row r="111" spans="1:15" x14ac:dyDescent="0.25">
      <c r="A111" s="220">
        <v>201603</v>
      </c>
      <c r="B111" s="220" t="s">
        <v>2164</v>
      </c>
      <c r="C111" s="220" t="s">
        <v>2163</v>
      </c>
      <c r="D111" s="92"/>
      <c r="E111" s="92">
        <v>92.29</v>
      </c>
      <c r="F111" s="92"/>
      <c r="G111" s="92"/>
      <c r="H111" s="92"/>
      <c r="I111" s="92"/>
      <c r="J111" s="92"/>
      <c r="K111" s="92"/>
      <c r="L111" s="92"/>
      <c r="M111" s="92"/>
      <c r="N111" s="92"/>
      <c r="O111" s="92">
        <v>92.29</v>
      </c>
    </row>
    <row r="112" spans="1:15" x14ac:dyDescent="0.25">
      <c r="A112" s="220">
        <v>201603</v>
      </c>
      <c r="B112" s="220" t="s">
        <v>2164</v>
      </c>
      <c r="C112" s="220" t="s">
        <v>765</v>
      </c>
      <c r="D112" s="92">
        <v>1617.58</v>
      </c>
      <c r="E112" s="92"/>
      <c r="F112" s="92">
        <v>34.04</v>
      </c>
      <c r="G112" s="92"/>
      <c r="H112" s="92"/>
      <c r="I112" s="92"/>
      <c r="J112" s="92"/>
      <c r="K112" s="92"/>
      <c r="L112" s="92"/>
      <c r="M112" s="92"/>
      <c r="N112" s="92">
        <v>1</v>
      </c>
      <c r="O112" s="92">
        <v>1651.62</v>
      </c>
    </row>
    <row r="113" spans="1:15" x14ac:dyDescent="0.25">
      <c r="A113" s="220">
        <v>201603</v>
      </c>
      <c r="B113" s="220" t="s">
        <v>2166</v>
      </c>
      <c r="C113" s="220" t="s">
        <v>2161</v>
      </c>
      <c r="D113" s="92">
        <v>6.58</v>
      </c>
      <c r="E113" s="92"/>
      <c r="F113" s="92"/>
      <c r="G113" s="92"/>
      <c r="H113" s="92"/>
      <c r="I113" s="92"/>
      <c r="J113" s="92"/>
      <c r="K113" s="92"/>
      <c r="L113" s="92"/>
      <c r="M113" s="92"/>
      <c r="N113" s="92"/>
      <c r="O113" s="92">
        <v>6.58</v>
      </c>
    </row>
    <row r="114" spans="1:15" x14ac:dyDescent="0.25">
      <c r="A114" s="220">
        <v>201603</v>
      </c>
      <c r="B114" s="220" t="s">
        <v>2166</v>
      </c>
      <c r="C114" s="220" t="s">
        <v>2160</v>
      </c>
      <c r="D114" s="92"/>
      <c r="E114" s="92">
        <v>1.58</v>
      </c>
      <c r="F114" s="92"/>
      <c r="G114" s="92"/>
      <c r="H114" s="92"/>
      <c r="I114" s="92"/>
      <c r="J114" s="92"/>
      <c r="K114" s="92"/>
      <c r="L114" s="92"/>
      <c r="M114" s="92"/>
      <c r="N114" s="92"/>
      <c r="O114" s="92">
        <v>1.58</v>
      </c>
    </row>
    <row r="115" spans="1:15" x14ac:dyDescent="0.25">
      <c r="A115" s="220">
        <v>201603</v>
      </c>
      <c r="B115" s="220" t="s">
        <v>2166</v>
      </c>
      <c r="C115" s="220" t="s">
        <v>2167</v>
      </c>
      <c r="D115" s="92"/>
      <c r="E115" s="92">
        <v>0.39</v>
      </c>
      <c r="F115" s="92"/>
      <c r="G115" s="92"/>
      <c r="H115" s="92"/>
      <c r="I115" s="92"/>
      <c r="J115" s="92"/>
      <c r="K115" s="92"/>
      <c r="L115" s="92"/>
      <c r="M115" s="92"/>
      <c r="N115" s="92"/>
      <c r="O115" s="92">
        <v>0.39</v>
      </c>
    </row>
    <row r="116" spans="1:15" x14ac:dyDescent="0.25">
      <c r="A116" s="220">
        <v>201603</v>
      </c>
      <c r="B116" s="220" t="s">
        <v>2166</v>
      </c>
      <c r="C116" s="220" t="s">
        <v>765</v>
      </c>
      <c r="D116" s="92">
        <v>0.08</v>
      </c>
      <c r="E116" s="92"/>
      <c r="F116" s="92"/>
      <c r="G116" s="92"/>
      <c r="H116" s="92"/>
      <c r="I116" s="92"/>
      <c r="J116" s="92"/>
      <c r="K116" s="92"/>
      <c r="L116" s="92"/>
      <c r="M116" s="92"/>
      <c r="N116" s="92">
        <v>0.04</v>
      </c>
      <c r="O116" s="92">
        <v>0.12</v>
      </c>
    </row>
    <row r="117" spans="1:15" x14ac:dyDescent="0.25">
      <c r="A117" s="220">
        <v>201603</v>
      </c>
      <c r="B117" s="220" t="s">
        <v>2101</v>
      </c>
      <c r="C117" s="220" t="s">
        <v>2168</v>
      </c>
      <c r="D117" s="92"/>
      <c r="E117" s="92">
        <v>26.27</v>
      </c>
      <c r="F117" s="92"/>
      <c r="G117" s="92"/>
      <c r="H117" s="92"/>
      <c r="I117" s="92"/>
      <c r="J117" s="92"/>
      <c r="K117" s="92"/>
      <c r="L117" s="92"/>
      <c r="M117" s="92"/>
      <c r="N117" s="92"/>
      <c r="O117" s="92">
        <v>26.27</v>
      </c>
    </row>
    <row r="118" spans="1:15" x14ac:dyDescent="0.25">
      <c r="A118" s="220">
        <v>201603</v>
      </c>
      <c r="B118" s="220" t="s">
        <v>2101</v>
      </c>
      <c r="C118" s="220" t="s">
        <v>2140</v>
      </c>
      <c r="D118" s="92"/>
      <c r="E118" s="92"/>
      <c r="F118" s="92"/>
      <c r="G118" s="92"/>
      <c r="H118" s="92"/>
      <c r="I118" s="92"/>
      <c r="J118" s="92"/>
      <c r="K118" s="92"/>
      <c r="L118" s="92"/>
      <c r="M118" s="92"/>
      <c r="N118" s="92">
        <v>25.87</v>
      </c>
      <c r="O118" s="92">
        <v>25.87</v>
      </c>
    </row>
    <row r="119" spans="1:15" x14ac:dyDescent="0.25">
      <c r="A119" s="220">
        <v>201603</v>
      </c>
      <c r="B119" s="220" t="s">
        <v>2101</v>
      </c>
      <c r="C119" s="220" t="s">
        <v>2163</v>
      </c>
      <c r="D119" s="92"/>
      <c r="E119" s="92">
        <v>21.16</v>
      </c>
      <c r="F119" s="92"/>
      <c r="G119" s="92"/>
      <c r="H119" s="92"/>
      <c r="I119" s="92"/>
      <c r="J119" s="92"/>
      <c r="K119" s="92"/>
      <c r="L119" s="92"/>
      <c r="M119" s="92"/>
      <c r="N119" s="92"/>
      <c r="O119" s="92">
        <v>21.16</v>
      </c>
    </row>
    <row r="120" spans="1:15" x14ac:dyDescent="0.25">
      <c r="A120" s="220">
        <v>201603</v>
      </c>
      <c r="B120" s="220" t="s">
        <v>2101</v>
      </c>
      <c r="C120" s="220" t="s">
        <v>2169</v>
      </c>
      <c r="D120" s="92"/>
      <c r="E120" s="92">
        <v>16.14</v>
      </c>
      <c r="F120" s="92"/>
      <c r="G120" s="92"/>
      <c r="H120" s="92"/>
      <c r="I120" s="92"/>
      <c r="J120" s="92"/>
      <c r="K120" s="92"/>
      <c r="L120" s="92"/>
      <c r="M120" s="92"/>
      <c r="N120" s="92"/>
      <c r="O120" s="92">
        <v>16.14</v>
      </c>
    </row>
    <row r="121" spans="1:15" x14ac:dyDescent="0.25">
      <c r="A121" s="220">
        <v>201603</v>
      </c>
      <c r="B121" s="220" t="s">
        <v>2101</v>
      </c>
      <c r="C121" s="220" t="s">
        <v>765</v>
      </c>
      <c r="D121" s="92">
        <v>97.42</v>
      </c>
      <c r="E121" s="92"/>
      <c r="F121" s="92"/>
      <c r="G121" s="92"/>
      <c r="H121" s="92"/>
      <c r="I121" s="92"/>
      <c r="J121" s="92"/>
      <c r="K121" s="92"/>
      <c r="L121" s="92"/>
      <c r="M121" s="92"/>
      <c r="N121" s="92"/>
      <c r="O121" s="92">
        <v>97.42</v>
      </c>
    </row>
    <row r="122" spans="1:15" x14ac:dyDescent="0.25">
      <c r="A122" s="220">
        <v>201603</v>
      </c>
      <c r="B122" s="220" t="s">
        <v>2170</v>
      </c>
      <c r="C122" s="220" t="s">
        <v>2138</v>
      </c>
      <c r="D122" s="92">
        <v>32.07</v>
      </c>
      <c r="E122" s="92"/>
      <c r="F122" s="92"/>
      <c r="G122" s="92"/>
      <c r="H122" s="92"/>
      <c r="I122" s="92"/>
      <c r="J122" s="92"/>
      <c r="K122" s="92"/>
      <c r="L122" s="92"/>
      <c r="M122" s="92"/>
      <c r="N122" s="92"/>
      <c r="O122" s="92">
        <v>32.07</v>
      </c>
    </row>
    <row r="123" spans="1:15" x14ac:dyDescent="0.25">
      <c r="A123" s="220">
        <v>201603</v>
      </c>
      <c r="B123" s="220" t="s">
        <v>2170</v>
      </c>
      <c r="C123" s="220" t="s">
        <v>2139</v>
      </c>
      <c r="D123" s="92"/>
      <c r="E123" s="92">
        <v>15.99</v>
      </c>
      <c r="F123" s="92"/>
      <c r="G123" s="92"/>
      <c r="H123" s="92"/>
      <c r="I123" s="92"/>
      <c r="J123" s="92"/>
      <c r="K123" s="92"/>
      <c r="L123" s="92"/>
      <c r="M123" s="92"/>
      <c r="N123" s="92"/>
      <c r="O123" s="92">
        <v>15.99</v>
      </c>
    </row>
    <row r="124" spans="1:15" x14ac:dyDescent="0.25">
      <c r="A124" s="220">
        <v>201603</v>
      </c>
      <c r="B124" s="220" t="s">
        <v>2170</v>
      </c>
      <c r="C124" s="220" t="s">
        <v>2171</v>
      </c>
      <c r="D124" s="92"/>
      <c r="E124" s="92">
        <v>14.98</v>
      </c>
      <c r="F124" s="92"/>
      <c r="G124" s="92"/>
      <c r="H124" s="92"/>
      <c r="I124" s="92"/>
      <c r="J124" s="92"/>
      <c r="K124" s="92"/>
      <c r="L124" s="92"/>
      <c r="M124" s="92"/>
      <c r="N124" s="92"/>
      <c r="O124" s="92">
        <v>14.98</v>
      </c>
    </row>
    <row r="125" spans="1:15" x14ac:dyDescent="0.25">
      <c r="A125" s="220">
        <v>201603</v>
      </c>
      <c r="B125" s="220" t="s">
        <v>2170</v>
      </c>
      <c r="C125" s="220" t="s">
        <v>2172</v>
      </c>
      <c r="D125" s="92"/>
      <c r="E125" s="92">
        <v>14.91</v>
      </c>
      <c r="F125" s="92"/>
      <c r="G125" s="92"/>
      <c r="H125" s="92"/>
      <c r="I125" s="92"/>
      <c r="J125" s="92"/>
      <c r="K125" s="92"/>
      <c r="L125" s="92"/>
      <c r="M125" s="92"/>
      <c r="N125" s="92"/>
      <c r="O125" s="92">
        <v>14.91</v>
      </c>
    </row>
    <row r="126" spans="1:15" x14ac:dyDescent="0.25">
      <c r="A126" s="220">
        <v>201603</v>
      </c>
      <c r="B126" s="220" t="s">
        <v>2170</v>
      </c>
      <c r="C126" s="220" t="s">
        <v>2165</v>
      </c>
      <c r="D126" s="92"/>
      <c r="E126" s="92">
        <v>0.76</v>
      </c>
      <c r="F126" s="92"/>
      <c r="G126" s="92"/>
      <c r="H126" s="92"/>
      <c r="I126" s="92"/>
      <c r="J126" s="92"/>
      <c r="K126" s="92"/>
      <c r="L126" s="92"/>
      <c r="M126" s="92"/>
      <c r="N126" s="92"/>
      <c r="O126" s="92">
        <v>0.76</v>
      </c>
    </row>
    <row r="127" spans="1:15" x14ac:dyDescent="0.25">
      <c r="A127" s="220">
        <v>201603</v>
      </c>
      <c r="B127" s="220" t="s">
        <v>2170</v>
      </c>
      <c r="C127" s="220" t="s">
        <v>765</v>
      </c>
      <c r="D127" s="92">
        <v>31.41</v>
      </c>
      <c r="E127" s="92"/>
      <c r="F127" s="92"/>
      <c r="G127" s="92"/>
      <c r="H127" s="92"/>
      <c r="I127" s="92"/>
      <c r="J127" s="92"/>
      <c r="K127" s="92"/>
      <c r="L127" s="92"/>
      <c r="M127" s="92"/>
      <c r="N127" s="92">
        <v>0.28000000000000003</v>
      </c>
      <c r="O127" s="92">
        <v>31.69</v>
      </c>
    </row>
    <row r="128" spans="1:15" x14ac:dyDescent="0.25">
      <c r="A128" s="220">
        <v>201603</v>
      </c>
      <c r="B128" s="220" t="s">
        <v>2103</v>
      </c>
      <c r="C128" s="220" t="s">
        <v>2161</v>
      </c>
      <c r="D128" s="92">
        <v>42.4</v>
      </c>
      <c r="E128" s="92"/>
      <c r="F128" s="92"/>
      <c r="G128" s="92"/>
      <c r="H128" s="92"/>
      <c r="I128" s="92"/>
      <c r="J128" s="92"/>
      <c r="K128" s="92"/>
      <c r="L128" s="92"/>
      <c r="M128" s="92"/>
      <c r="N128" s="92"/>
      <c r="O128" s="92">
        <v>42.4</v>
      </c>
    </row>
    <row r="129" spans="1:15" x14ac:dyDescent="0.25">
      <c r="A129" s="220">
        <v>201603</v>
      </c>
      <c r="B129" s="220" t="s">
        <v>2103</v>
      </c>
      <c r="C129" s="220" t="s">
        <v>2173</v>
      </c>
      <c r="D129" s="92"/>
      <c r="E129" s="92">
        <v>29.74</v>
      </c>
      <c r="F129" s="92"/>
      <c r="G129" s="92"/>
      <c r="H129" s="92"/>
      <c r="I129" s="92"/>
      <c r="J129" s="92"/>
      <c r="K129" s="92"/>
      <c r="L129" s="92"/>
      <c r="M129" s="92"/>
      <c r="N129" s="92"/>
      <c r="O129" s="92">
        <v>29.74</v>
      </c>
    </row>
    <row r="130" spans="1:15" x14ac:dyDescent="0.25">
      <c r="A130" s="220">
        <v>201603</v>
      </c>
      <c r="B130" s="220" t="s">
        <v>2103</v>
      </c>
      <c r="C130" s="220" t="s">
        <v>2140</v>
      </c>
      <c r="D130" s="92"/>
      <c r="E130" s="92"/>
      <c r="F130" s="92"/>
      <c r="G130" s="92"/>
      <c r="H130" s="92"/>
      <c r="I130" s="92"/>
      <c r="J130" s="92"/>
      <c r="K130" s="92"/>
      <c r="L130" s="92"/>
      <c r="M130" s="92"/>
      <c r="N130" s="92">
        <v>23.26</v>
      </c>
      <c r="O130" s="92">
        <v>23.26</v>
      </c>
    </row>
    <row r="131" spans="1:15" x14ac:dyDescent="0.25">
      <c r="A131" s="220">
        <v>201603</v>
      </c>
      <c r="B131" s="220" t="s">
        <v>2103</v>
      </c>
      <c r="C131" s="220" t="s">
        <v>2165</v>
      </c>
      <c r="D131" s="92"/>
      <c r="E131" s="92">
        <v>20.58</v>
      </c>
      <c r="F131" s="92"/>
      <c r="G131" s="92"/>
      <c r="H131" s="92"/>
      <c r="I131" s="92"/>
      <c r="J131" s="92"/>
      <c r="K131" s="92"/>
      <c r="L131" s="92"/>
      <c r="M131" s="92"/>
      <c r="N131" s="92"/>
      <c r="O131" s="92">
        <v>20.58</v>
      </c>
    </row>
    <row r="132" spans="1:15" x14ac:dyDescent="0.25">
      <c r="A132" s="220">
        <v>201603</v>
      </c>
      <c r="B132" s="220" t="s">
        <v>2103</v>
      </c>
      <c r="C132" s="220" t="s">
        <v>2174</v>
      </c>
      <c r="D132" s="92"/>
      <c r="E132" s="92">
        <v>0.28000000000000003</v>
      </c>
      <c r="F132" s="92"/>
      <c r="G132" s="92"/>
      <c r="H132" s="92"/>
      <c r="I132" s="92"/>
      <c r="J132" s="92"/>
      <c r="K132" s="92"/>
      <c r="L132" s="92"/>
      <c r="M132" s="92"/>
      <c r="N132" s="92"/>
      <c r="O132" s="92">
        <v>0.28000000000000003</v>
      </c>
    </row>
    <row r="133" spans="1:15" x14ac:dyDescent="0.25">
      <c r="A133" s="220">
        <v>201603</v>
      </c>
      <c r="B133" s="220" t="s">
        <v>2103</v>
      </c>
      <c r="C133" s="220" t="s">
        <v>765</v>
      </c>
      <c r="D133" s="92">
        <v>20.25</v>
      </c>
      <c r="E133" s="92"/>
      <c r="F133" s="92"/>
      <c r="G133" s="92">
        <v>0.01</v>
      </c>
      <c r="H133" s="92"/>
      <c r="I133" s="92"/>
      <c r="J133" s="92"/>
      <c r="K133" s="92"/>
      <c r="L133" s="92"/>
      <c r="M133" s="92"/>
      <c r="N133" s="92"/>
      <c r="O133" s="92">
        <v>20.260000000000002</v>
      </c>
    </row>
    <row r="134" spans="1:15" x14ac:dyDescent="0.25">
      <c r="A134" s="220">
        <v>201603</v>
      </c>
      <c r="B134" s="220" t="s">
        <v>2170</v>
      </c>
      <c r="C134" s="220" t="s">
        <v>2165</v>
      </c>
      <c r="D134" s="92"/>
      <c r="E134" s="92">
        <v>13.06</v>
      </c>
      <c r="F134" s="92"/>
      <c r="G134" s="92"/>
      <c r="H134" s="92"/>
      <c r="I134" s="92"/>
      <c r="J134" s="92"/>
      <c r="K134" s="92"/>
      <c r="L134" s="92"/>
      <c r="M134" s="92"/>
      <c r="N134" s="92"/>
      <c r="O134" s="92">
        <v>13.06</v>
      </c>
    </row>
    <row r="135" spans="1:15" x14ac:dyDescent="0.25">
      <c r="A135" s="220">
        <v>201603</v>
      </c>
      <c r="B135" s="220" t="s">
        <v>2170</v>
      </c>
      <c r="C135" s="220" t="s">
        <v>2140</v>
      </c>
      <c r="D135" s="92"/>
      <c r="E135" s="92"/>
      <c r="F135" s="92"/>
      <c r="G135" s="92"/>
      <c r="H135" s="92"/>
      <c r="I135" s="92"/>
      <c r="J135" s="92"/>
      <c r="K135" s="92"/>
      <c r="L135" s="92"/>
      <c r="M135" s="92"/>
      <c r="N135" s="92">
        <v>4.16</v>
      </c>
      <c r="O135" s="92">
        <v>4.16</v>
      </c>
    </row>
    <row r="136" spans="1:15" x14ac:dyDescent="0.25">
      <c r="A136" s="220">
        <v>201603</v>
      </c>
      <c r="B136" s="220" t="s">
        <v>2170</v>
      </c>
      <c r="C136" s="220" t="s">
        <v>2161</v>
      </c>
      <c r="D136" s="92">
        <v>0.36</v>
      </c>
      <c r="E136" s="92"/>
      <c r="F136" s="92"/>
      <c r="G136" s="92"/>
      <c r="H136" s="92"/>
      <c r="I136" s="92"/>
      <c r="J136" s="92"/>
      <c r="K136" s="92"/>
      <c r="L136" s="92"/>
      <c r="M136" s="92"/>
      <c r="N136" s="92"/>
      <c r="O136" s="92">
        <v>0.36</v>
      </c>
    </row>
    <row r="137" spans="1:15" x14ac:dyDescent="0.25">
      <c r="A137" s="220">
        <v>201603</v>
      </c>
      <c r="B137" s="220" t="s">
        <v>2170</v>
      </c>
      <c r="C137" s="220" t="s">
        <v>765</v>
      </c>
      <c r="D137" s="92">
        <v>1.36</v>
      </c>
      <c r="E137" s="92"/>
      <c r="F137" s="92"/>
      <c r="G137" s="92"/>
      <c r="H137" s="92"/>
      <c r="I137" s="92"/>
      <c r="J137" s="92"/>
      <c r="K137" s="92"/>
      <c r="L137" s="92"/>
      <c r="M137" s="92"/>
      <c r="N137" s="92"/>
      <c r="O137" s="92">
        <v>1.36</v>
      </c>
    </row>
    <row r="138" spans="1:15" x14ac:dyDescent="0.25">
      <c r="A138" s="220">
        <v>201603</v>
      </c>
      <c r="B138" s="220" t="s">
        <v>2141</v>
      </c>
      <c r="C138" s="220" t="s">
        <v>2175</v>
      </c>
      <c r="D138" s="92">
        <v>16.350000000000001</v>
      </c>
      <c r="E138" s="92"/>
      <c r="F138" s="92"/>
      <c r="G138" s="92"/>
      <c r="H138" s="92"/>
      <c r="I138" s="92"/>
      <c r="J138" s="92"/>
      <c r="K138" s="92"/>
      <c r="L138" s="92"/>
      <c r="M138" s="92"/>
      <c r="N138" s="92"/>
      <c r="O138" s="92">
        <v>16.350000000000001</v>
      </c>
    </row>
    <row r="139" spans="1:15" x14ac:dyDescent="0.25">
      <c r="A139" s="220">
        <v>201603</v>
      </c>
      <c r="B139" s="220" t="s">
        <v>2176</v>
      </c>
      <c r="C139" s="220" t="s">
        <v>765</v>
      </c>
      <c r="D139" s="92">
        <v>0.04</v>
      </c>
      <c r="E139" s="92"/>
      <c r="F139" s="92"/>
      <c r="G139" s="92"/>
      <c r="H139" s="92"/>
      <c r="I139" s="92"/>
      <c r="J139" s="92"/>
      <c r="K139" s="92"/>
      <c r="L139" s="92"/>
      <c r="M139" s="92"/>
      <c r="N139" s="92"/>
      <c r="O139" s="92">
        <v>0.04</v>
      </c>
    </row>
    <row r="140" spans="1:15" x14ac:dyDescent="0.25">
      <c r="A140" s="220">
        <v>201603</v>
      </c>
      <c r="B140" s="220" t="s">
        <v>2177</v>
      </c>
      <c r="C140" s="220" t="s">
        <v>2162</v>
      </c>
      <c r="D140" s="92"/>
      <c r="E140" s="92">
        <v>47.39</v>
      </c>
      <c r="F140" s="92"/>
      <c r="G140" s="92"/>
      <c r="H140" s="92"/>
      <c r="I140" s="92"/>
      <c r="J140" s="92"/>
      <c r="K140" s="92"/>
      <c r="L140" s="92"/>
      <c r="M140" s="92"/>
      <c r="N140" s="92"/>
      <c r="O140" s="92">
        <v>47.39</v>
      </c>
    </row>
    <row r="141" spans="1:15" x14ac:dyDescent="0.25">
      <c r="A141" s="220">
        <v>201603</v>
      </c>
      <c r="B141" s="220" t="s">
        <v>2110</v>
      </c>
      <c r="C141" s="220" t="s">
        <v>2161</v>
      </c>
      <c r="D141" s="92">
        <v>3799.46</v>
      </c>
      <c r="E141" s="92"/>
      <c r="F141" s="92"/>
      <c r="G141" s="92"/>
      <c r="H141" s="92"/>
      <c r="I141" s="92"/>
      <c r="J141" s="92"/>
      <c r="K141" s="92"/>
      <c r="L141" s="92"/>
      <c r="M141" s="92"/>
      <c r="N141" s="92"/>
      <c r="O141" s="92">
        <v>3799.46</v>
      </c>
    </row>
    <row r="142" spans="1:15" x14ac:dyDescent="0.25">
      <c r="A142" s="220">
        <v>201603</v>
      </c>
      <c r="B142" s="220" t="s">
        <v>2111</v>
      </c>
      <c r="C142" s="220" t="s">
        <v>2161</v>
      </c>
      <c r="D142" s="92">
        <v>3548</v>
      </c>
      <c r="E142" s="92"/>
      <c r="F142" s="92"/>
      <c r="G142" s="92"/>
      <c r="H142" s="92"/>
      <c r="I142" s="92"/>
      <c r="J142" s="92"/>
      <c r="K142" s="92"/>
      <c r="L142" s="92"/>
      <c r="M142" s="92"/>
      <c r="N142" s="92"/>
      <c r="O142" s="92">
        <v>3548</v>
      </c>
    </row>
    <row r="143" spans="1:15" x14ac:dyDescent="0.25">
      <c r="A143" s="220">
        <v>201603</v>
      </c>
      <c r="B143" s="220" t="s">
        <v>2112</v>
      </c>
      <c r="C143" s="220" t="s">
        <v>2161</v>
      </c>
      <c r="D143" s="92">
        <v>2748</v>
      </c>
      <c r="E143" s="92"/>
      <c r="F143" s="92"/>
      <c r="G143" s="92"/>
      <c r="H143" s="92"/>
      <c r="I143" s="92"/>
      <c r="J143" s="92"/>
      <c r="K143" s="92"/>
      <c r="L143" s="92"/>
      <c r="M143" s="92"/>
      <c r="N143" s="92"/>
      <c r="O143" s="92">
        <v>2748</v>
      </c>
    </row>
    <row r="144" spans="1:15" x14ac:dyDescent="0.25">
      <c r="A144" s="220">
        <v>201603</v>
      </c>
      <c r="B144" s="220" t="s">
        <v>2112</v>
      </c>
      <c r="C144" s="220" t="s">
        <v>2147</v>
      </c>
      <c r="D144" s="92">
        <v>6.57</v>
      </c>
      <c r="E144" s="92"/>
      <c r="F144" s="92"/>
      <c r="G144" s="92"/>
      <c r="H144" s="92"/>
      <c r="I144" s="92"/>
      <c r="J144" s="92"/>
      <c r="K144" s="92"/>
      <c r="L144" s="92"/>
      <c r="M144" s="92"/>
      <c r="N144" s="92"/>
      <c r="O144" s="92">
        <v>6.57</v>
      </c>
    </row>
    <row r="145" spans="1:15" x14ac:dyDescent="0.25">
      <c r="A145" s="220">
        <v>201603</v>
      </c>
      <c r="B145" s="220" t="s">
        <v>2178</v>
      </c>
      <c r="C145" s="220" t="s">
        <v>2162</v>
      </c>
      <c r="D145" s="92"/>
      <c r="E145" s="92">
        <v>39.43</v>
      </c>
      <c r="F145" s="92"/>
      <c r="G145" s="92"/>
      <c r="H145" s="92"/>
      <c r="I145" s="92"/>
      <c r="J145" s="92"/>
      <c r="K145" s="92"/>
      <c r="L145" s="92"/>
      <c r="M145" s="92"/>
      <c r="N145" s="92"/>
      <c r="O145" s="92">
        <v>39.43</v>
      </c>
    </row>
    <row r="146" spans="1:15" x14ac:dyDescent="0.25">
      <c r="A146" s="220">
        <v>201603</v>
      </c>
      <c r="B146" s="220" t="s">
        <v>2115</v>
      </c>
      <c r="C146" s="220" t="s">
        <v>2146</v>
      </c>
      <c r="D146" s="92"/>
      <c r="E146" s="92"/>
      <c r="F146" s="92">
        <v>6.99</v>
      </c>
      <c r="G146" s="92"/>
      <c r="H146" s="92"/>
      <c r="I146" s="92"/>
      <c r="J146" s="92"/>
      <c r="K146" s="92"/>
      <c r="L146" s="92"/>
      <c r="M146" s="92"/>
      <c r="N146" s="92"/>
      <c r="O146" s="92">
        <v>6.99</v>
      </c>
    </row>
    <row r="147" spans="1:15" x14ac:dyDescent="0.25">
      <c r="A147" s="220">
        <v>201603</v>
      </c>
      <c r="B147" s="220" t="s">
        <v>2116</v>
      </c>
      <c r="C147" s="220" t="s">
        <v>2161</v>
      </c>
      <c r="D147" s="92">
        <v>118.79</v>
      </c>
      <c r="E147" s="92"/>
      <c r="F147" s="92"/>
      <c r="G147" s="92"/>
      <c r="H147" s="92"/>
      <c r="I147" s="92"/>
      <c r="J147" s="92"/>
      <c r="K147" s="92"/>
      <c r="L147" s="92"/>
      <c r="M147" s="92"/>
      <c r="N147" s="92"/>
      <c r="O147" s="92">
        <v>118.79</v>
      </c>
    </row>
    <row r="148" spans="1:15" x14ac:dyDescent="0.25">
      <c r="A148" s="220">
        <v>201603</v>
      </c>
      <c r="B148" s="220" t="s">
        <v>2116</v>
      </c>
      <c r="C148" s="220" t="s">
        <v>2147</v>
      </c>
      <c r="D148" s="92">
        <v>0.09</v>
      </c>
      <c r="E148" s="92"/>
      <c r="F148" s="92"/>
      <c r="G148" s="92"/>
      <c r="H148" s="92"/>
      <c r="I148" s="92"/>
      <c r="J148" s="92"/>
      <c r="K148" s="92"/>
      <c r="L148" s="92"/>
      <c r="M148" s="92"/>
      <c r="N148" s="92"/>
      <c r="O148" s="92">
        <v>0.09</v>
      </c>
    </row>
    <row r="149" spans="1:15" x14ac:dyDescent="0.25">
      <c r="A149" s="220">
        <v>201603</v>
      </c>
      <c r="B149" s="220" t="s">
        <v>2117</v>
      </c>
      <c r="C149" s="220" t="s">
        <v>2161</v>
      </c>
      <c r="D149" s="92">
        <v>2.38</v>
      </c>
      <c r="E149" s="92"/>
      <c r="F149" s="92"/>
      <c r="G149" s="92"/>
      <c r="H149" s="92"/>
      <c r="I149" s="92"/>
      <c r="J149" s="92"/>
      <c r="K149" s="92"/>
      <c r="L149" s="92"/>
      <c r="M149" s="92"/>
      <c r="N149" s="92"/>
      <c r="O149" s="92">
        <v>2.38</v>
      </c>
    </row>
    <row r="150" spans="1:15" x14ac:dyDescent="0.25">
      <c r="A150" s="220">
        <v>201603</v>
      </c>
      <c r="B150" s="220" t="s">
        <v>2117</v>
      </c>
      <c r="C150" s="220" t="s">
        <v>765</v>
      </c>
      <c r="D150" s="92"/>
      <c r="E150" s="92"/>
      <c r="F150" s="92"/>
      <c r="G150" s="92"/>
      <c r="H150" s="92"/>
      <c r="I150" s="92"/>
      <c r="J150" s="92"/>
      <c r="K150" s="92"/>
      <c r="L150" s="92"/>
      <c r="M150" s="92"/>
      <c r="N150" s="92">
        <v>0.14000000000000001</v>
      </c>
      <c r="O150" s="92">
        <v>0.14000000000000001</v>
      </c>
    </row>
    <row r="151" spans="1:15" x14ac:dyDescent="0.25">
      <c r="A151" s="220">
        <v>201603</v>
      </c>
      <c r="B151" s="220" t="s">
        <v>2118</v>
      </c>
      <c r="C151" s="220" t="s">
        <v>2160</v>
      </c>
      <c r="D151" s="92"/>
      <c r="E151" s="92">
        <v>0.89</v>
      </c>
      <c r="F151" s="92"/>
      <c r="G151" s="92"/>
      <c r="H151" s="92"/>
      <c r="I151" s="92"/>
      <c r="J151" s="92"/>
      <c r="K151" s="92"/>
      <c r="L151" s="92"/>
      <c r="M151" s="92"/>
      <c r="N151" s="92"/>
      <c r="O151" s="92">
        <v>0.89</v>
      </c>
    </row>
    <row r="152" spans="1:15" x14ac:dyDescent="0.25">
      <c r="A152" s="220">
        <v>201603</v>
      </c>
      <c r="B152" s="220" t="s">
        <v>2118</v>
      </c>
      <c r="C152" s="220" t="s">
        <v>2147</v>
      </c>
      <c r="D152" s="92">
        <v>7.0000000000000007E-2</v>
      </c>
      <c r="E152" s="92"/>
      <c r="F152" s="92"/>
      <c r="G152" s="92"/>
      <c r="H152" s="92"/>
      <c r="I152" s="92"/>
      <c r="J152" s="92"/>
      <c r="K152" s="92"/>
      <c r="L152" s="92"/>
      <c r="M152" s="92"/>
      <c r="N152" s="92"/>
      <c r="O152" s="92">
        <v>7.0000000000000007E-2</v>
      </c>
    </row>
    <row r="153" spans="1:15" x14ac:dyDescent="0.25">
      <c r="A153" s="220">
        <v>201603</v>
      </c>
      <c r="B153" s="220" t="s">
        <v>2179</v>
      </c>
      <c r="C153" s="220" t="s">
        <v>2146</v>
      </c>
      <c r="D153" s="92"/>
      <c r="E153" s="92"/>
      <c r="F153" s="92">
        <v>38.950000000000003</v>
      </c>
      <c r="G153" s="92"/>
      <c r="H153" s="92"/>
      <c r="I153" s="92"/>
      <c r="J153" s="92"/>
      <c r="K153" s="92"/>
      <c r="L153" s="92"/>
      <c r="M153" s="92"/>
      <c r="N153" s="92"/>
      <c r="O153" s="92">
        <v>38.950000000000003</v>
      </c>
    </row>
    <row r="154" spans="1:15" x14ac:dyDescent="0.25">
      <c r="A154" s="220">
        <v>201603</v>
      </c>
      <c r="B154" s="220" t="s">
        <v>2122</v>
      </c>
      <c r="C154" s="220" t="s">
        <v>2180</v>
      </c>
      <c r="D154" s="92"/>
      <c r="E154" s="92"/>
      <c r="F154" s="92"/>
      <c r="G154" s="92"/>
      <c r="H154" s="92">
        <v>1.93</v>
      </c>
      <c r="I154" s="92"/>
      <c r="J154" s="92"/>
      <c r="K154" s="92"/>
      <c r="L154" s="92"/>
      <c r="M154" s="92"/>
      <c r="N154" s="92"/>
      <c r="O154" s="92">
        <v>1.93</v>
      </c>
    </row>
    <row r="155" spans="1:15" x14ac:dyDescent="0.25">
      <c r="A155" s="220">
        <v>201603</v>
      </c>
      <c r="B155" s="220" t="s">
        <v>2122</v>
      </c>
      <c r="C155" s="220" t="s">
        <v>2181</v>
      </c>
      <c r="D155" s="92"/>
      <c r="E155" s="92"/>
      <c r="F155" s="92"/>
      <c r="G155" s="92"/>
      <c r="H155" s="92">
        <v>1.94</v>
      </c>
      <c r="I155" s="92"/>
      <c r="J155" s="92"/>
      <c r="K155" s="92"/>
      <c r="L155" s="92"/>
      <c r="M155" s="92"/>
      <c r="N155" s="92"/>
      <c r="O155" s="92">
        <v>1.94</v>
      </c>
    </row>
    <row r="156" spans="1:15" x14ac:dyDescent="0.25">
      <c r="A156" s="220">
        <v>201603</v>
      </c>
      <c r="B156" s="220" t="s">
        <v>2122</v>
      </c>
      <c r="C156" s="220" t="s">
        <v>2152</v>
      </c>
      <c r="D156" s="92"/>
      <c r="E156" s="92"/>
      <c r="F156" s="92"/>
      <c r="G156" s="92"/>
      <c r="H156" s="92">
        <v>1.21</v>
      </c>
      <c r="I156" s="92"/>
      <c r="J156" s="92"/>
      <c r="K156" s="92"/>
      <c r="L156" s="92"/>
      <c r="M156" s="92"/>
      <c r="N156" s="92"/>
      <c r="O156" s="92">
        <v>1.21</v>
      </c>
    </row>
    <row r="157" spans="1:15" x14ac:dyDescent="0.25">
      <c r="A157" s="220">
        <v>201603</v>
      </c>
      <c r="B157" s="220" t="s">
        <v>2182</v>
      </c>
      <c r="C157" s="220" t="s">
        <v>2154</v>
      </c>
      <c r="D157" s="92"/>
      <c r="E157" s="92"/>
      <c r="F157" s="92"/>
      <c r="G157" s="92"/>
      <c r="H157" s="92"/>
      <c r="I157" s="92"/>
      <c r="J157" s="92"/>
      <c r="K157" s="92"/>
      <c r="L157" s="92"/>
      <c r="M157" s="92"/>
      <c r="N157" s="92"/>
      <c r="O157" s="92">
        <v>1.21</v>
      </c>
    </row>
    <row r="158" spans="1:15" x14ac:dyDescent="0.25">
      <c r="A158" s="220">
        <v>201603</v>
      </c>
      <c r="B158" s="220" t="s">
        <v>2182</v>
      </c>
      <c r="C158" s="220" t="s">
        <v>2183</v>
      </c>
      <c r="D158" s="92"/>
      <c r="E158" s="92"/>
      <c r="F158" s="92"/>
      <c r="G158" s="92"/>
      <c r="H158" s="92"/>
      <c r="I158" s="92"/>
      <c r="J158" s="92"/>
      <c r="K158" s="92"/>
      <c r="L158" s="92"/>
      <c r="M158" s="92"/>
      <c r="N158" s="92"/>
      <c r="O158" s="92">
        <v>0.09</v>
      </c>
    </row>
    <row r="159" spans="1:15" x14ac:dyDescent="0.25">
      <c r="A159" s="220">
        <v>201603</v>
      </c>
      <c r="B159" s="220" t="s">
        <v>2184</v>
      </c>
      <c r="C159" s="220" t="s">
        <v>2185</v>
      </c>
      <c r="D159" s="92">
        <v>57.63</v>
      </c>
      <c r="E159" s="92"/>
      <c r="F159" s="92"/>
      <c r="G159" s="92"/>
      <c r="H159" s="92"/>
      <c r="I159" s="92"/>
      <c r="J159" s="92"/>
      <c r="K159" s="92"/>
      <c r="L159" s="92"/>
      <c r="M159" s="92"/>
      <c r="N159" s="92"/>
      <c r="O159" s="92">
        <v>57.63</v>
      </c>
    </row>
    <row r="160" spans="1:15" x14ac:dyDescent="0.25">
      <c r="A160" s="220">
        <v>201603</v>
      </c>
      <c r="B160" s="220" t="s">
        <v>2184</v>
      </c>
      <c r="C160" s="220" t="s">
        <v>2186</v>
      </c>
      <c r="D160" s="92">
        <v>55.62</v>
      </c>
      <c r="E160" s="92"/>
      <c r="F160" s="92"/>
      <c r="G160" s="92"/>
      <c r="H160" s="92"/>
      <c r="I160" s="92"/>
      <c r="J160" s="92"/>
      <c r="K160" s="92"/>
      <c r="L160" s="92"/>
      <c r="M160" s="92"/>
      <c r="N160" s="92"/>
      <c r="O160" s="92">
        <v>55.62</v>
      </c>
    </row>
    <row r="161" spans="1:15" x14ac:dyDescent="0.25">
      <c r="A161" s="220">
        <v>201603</v>
      </c>
      <c r="B161" s="220" t="s">
        <v>2184</v>
      </c>
      <c r="C161" s="220" t="s">
        <v>2143</v>
      </c>
      <c r="D161" s="92">
        <v>41.48</v>
      </c>
      <c r="E161" s="92"/>
      <c r="F161" s="92"/>
      <c r="G161" s="92"/>
      <c r="H161" s="92"/>
      <c r="I161" s="92"/>
      <c r="J161" s="92"/>
      <c r="K161" s="92"/>
      <c r="L161" s="92"/>
      <c r="M161" s="92"/>
      <c r="N161" s="92"/>
      <c r="O161" s="92">
        <v>41.48</v>
      </c>
    </row>
    <row r="162" spans="1:15" x14ac:dyDescent="0.25">
      <c r="A162" s="220">
        <v>201603</v>
      </c>
      <c r="B162" s="220" t="s">
        <v>2184</v>
      </c>
      <c r="C162" s="220" t="s">
        <v>2187</v>
      </c>
      <c r="D162" s="92"/>
      <c r="E162" s="92">
        <v>40.630000000000003</v>
      </c>
      <c r="F162" s="92"/>
      <c r="G162" s="92"/>
      <c r="H162" s="92"/>
      <c r="I162" s="92"/>
      <c r="J162" s="92"/>
      <c r="K162" s="92"/>
      <c r="L162" s="92"/>
      <c r="M162" s="92"/>
      <c r="N162" s="92"/>
      <c r="O162" s="92">
        <v>40.630000000000003</v>
      </c>
    </row>
    <row r="163" spans="1:15" x14ac:dyDescent="0.25">
      <c r="A163" s="220">
        <v>201603</v>
      </c>
      <c r="B163" s="220" t="s">
        <v>2184</v>
      </c>
      <c r="C163" s="220" t="s">
        <v>2168</v>
      </c>
      <c r="D163" s="92"/>
      <c r="E163" s="92">
        <v>39.85</v>
      </c>
      <c r="F163" s="92"/>
      <c r="G163" s="92"/>
      <c r="H163" s="92"/>
      <c r="I163" s="92"/>
      <c r="J163" s="92"/>
      <c r="K163" s="92"/>
      <c r="L163" s="92"/>
      <c r="M163" s="92"/>
      <c r="N163" s="92"/>
      <c r="O163" s="92">
        <v>39.85</v>
      </c>
    </row>
    <row r="164" spans="1:15" x14ac:dyDescent="0.25">
      <c r="A164" s="220">
        <v>201603</v>
      </c>
      <c r="B164" s="220" t="s">
        <v>2184</v>
      </c>
      <c r="C164" s="220" t="s">
        <v>2188</v>
      </c>
      <c r="D164" s="92">
        <v>33.6</v>
      </c>
      <c r="E164" s="92"/>
      <c r="F164" s="92"/>
      <c r="G164" s="92"/>
      <c r="H164" s="92"/>
      <c r="I164" s="92"/>
      <c r="J164" s="92"/>
      <c r="K164" s="92"/>
      <c r="L164" s="92"/>
      <c r="M164" s="92"/>
      <c r="N164" s="92"/>
      <c r="O164" s="92">
        <v>33.6</v>
      </c>
    </row>
    <row r="165" spans="1:15" x14ac:dyDescent="0.25">
      <c r="A165" s="220">
        <v>201603</v>
      </c>
      <c r="B165" s="220" t="s">
        <v>2184</v>
      </c>
      <c r="C165" s="220" t="s">
        <v>2189</v>
      </c>
      <c r="D165" s="92"/>
      <c r="E165" s="92">
        <v>18.5</v>
      </c>
      <c r="F165" s="92"/>
      <c r="G165" s="92"/>
      <c r="H165" s="92"/>
      <c r="I165" s="92"/>
      <c r="J165" s="92"/>
      <c r="K165" s="92"/>
      <c r="L165" s="92"/>
      <c r="M165" s="92"/>
      <c r="N165" s="92"/>
      <c r="O165" s="92">
        <v>18.5</v>
      </c>
    </row>
    <row r="166" spans="1:15" x14ac:dyDescent="0.25">
      <c r="A166" s="220">
        <v>201603</v>
      </c>
      <c r="B166" s="220" t="s">
        <v>2158</v>
      </c>
      <c r="D166" s="92">
        <v>896.66</v>
      </c>
      <c r="E166" s="92"/>
      <c r="F166" s="92">
        <v>0.18</v>
      </c>
      <c r="G166" s="92">
        <v>0.09</v>
      </c>
      <c r="H166" s="92"/>
      <c r="I166" s="92"/>
      <c r="J166" s="92"/>
      <c r="K166" s="92"/>
      <c r="L166" s="92"/>
      <c r="M166" s="92"/>
      <c r="N166" s="92">
        <v>13.46</v>
      </c>
      <c r="O166" s="92">
        <v>910.39</v>
      </c>
    </row>
    <row r="167" spans="1:15" x14ac:dyDescent="0.25">
      <c r="A167" s="220">
        <v>201603</v>
      </c>
      <c r="B167" s="220" t="s">
        <v>2190</v>
      </c>
      <c r="D167" s="92">
        <v>1658.12</v>
      </c>
      <c r="E167" s="92"/>
      <c r="F167" s="92"/>
      <c r="G167" s="92"/>
      <c r="H167" s="92">
        <v>0.54</v>
      </c>
      <c r="I167" s="92"/>
      <c r="J167" s="92"/>
      <c r="K167" s="92"/>
      <c r="L167" s="92"/>
      <c r="M167" s="92"/>
      <c r="N167" s="92"/>
      <c r="O167" s="92">
        <v>1658.9</v>
      </c>
    </row>
    <row r="168" spans="1:15" x14ac:dyDescent="0.25">
      <c r="A168" s="220">
        <v>201603</v>
      </c>
      <c r="B168" s="220" t="s">
        <v>2191</v>
      </c>
      <c r="D168" s="92">
        <v>802</v>
      </c>
      <c r="E168" s="92"/>
      <c r="F168" s="92"/>
      <c r="G168" s="92"/>
      <c r="H168" s="92"/>
      <c r="I168" s="92"/>
      <c r="J168" s="92"/>
      <c r="K168" s="92"/>
      <c r="L168" s="92"/>
      <c r="M168" s="92"/>
      <c r="N168" s="92"/>
      <c r="O168" s="92">
        <v>802</v>
      </c>
    </row>
    <row r="169" spans="1:15" x14ac:dyDescent="0.25">
      <c r="A169" s="220">
        <v>201603</v>
      </c>
      <c r="B169" s="220" t="s">
        <v>2192</v>
      </c>
      <c r="D169" s="92">
        <v>0.44</v>
      </c>
      <c r="E169" s="92"/>
      <c r="F169" s="92"/>
      <c r="G169" s="92"/>
      <c r="H169" s="92"/>
      <c r="I169" s="92"/>
      <c r="J169" s="92"/>
      <c r="K169" s="92"/>
      <c r="L169" s="92"/>
      <c r="M169" s="92"/>
      <c r="N169" s="92"/>
      <c r="O169" s="92">
        <v>0.44</v>
      </c>
    </row>
    <row r="170" spans="1:15" x14ac:dyDescent="0.25">
      <c r="A170" s="220">
        <v>201503</v>
      </c>
      <c r="B170" s="220" t="s">
        <v>2193</v>
      </c>
      <c r="C170" s="220" t="s">
        <v>2194</v>
      </c>
      <c r="D170" s="92"/>
      <c r="E170" s="92">
        <v>24.39</v>
      </c>
      <c r="F170" s="92"/>
      <c r="G170" s="92"/>
      <c r="H170" s="92"/>
      <c r="I170" s="92"/>
      <c r="J170" s="92"/>
      <c r="K170" s="92"/>
      <c r="L170" s="92"/>
      <c r="M170" s="92"/>
      <c r="N170" s="92"/>
      <c r="O170" s="92">
        <v>24.39</v>
      </c>
    </row>
    <row r="171" spans="1:15" x14ac:dyDescent="0.25">
      <c r="A171" s="220">
        <v>201503</v>
      </c>
      <c r="B171" s="220" t="s">
        <v>2193</v>
      </c>
      <c r="C171" s="220" t="s">
        <v>2134</v>
      </c>
      <c r="D171" s="92">
        <v>46.84</v>
      </c>
      <c r="E171" s="92"/>
      <c r="F171" s="92"/>
      <c r="G171" s="92"/>
      <c r="H171" s="92"/>
      <c r="I171" s="92"/>
      <c r="J171" s="92"/>
      <c r="K171" s="92"/>
      <c r="L171" s="92"/>
      <c r="M171" s="92"/>
      <c r="N171" s="92"/>
      <c r="O171" s="92">
        <v>46.84</v>
      </c>
    </row>
    <row r="172" spans="1:15" x14ac:dyDescent="0.25">
      <c r="A172" s="220">
        <v>201503</v>
      </c>
      <c r="B172" s="220" t="s">
        <v>2193</v>
      </c>
      <c r="C172" s="220" t="s">
        <v>2195</v>
      </c>
      <c r="D172" s="92"/>
      <c r="E172" s="92"/>
      <c r="F172" s="92"/>
      <c r="G172" s="92">
        <v>94.63</v>
      </c>
      <c r="H172" s="92"/>
      <c r="I172" s="92"/>
      <c r="J172" s="92"/>
      <c r="K172" s="92"/>
      <c r="L172" s="92"/>
      <c r="M172" s="92"/>
      <c r="N172" s="92"/>
      <c r="O172" s="92">
        <v>94.63</v>
      </c>
    </row>
    <row r="173" spans="1:15" x14ac:dyDescent="0.25">
      <c r="A173" s="220">
        <v>201503</v>
      </c>
      <c r="B173" s="220" t="s">
        <v>2193</v>
      </c>
      <c r="C173" s="220" t="s">
        <v>2196</v>
      </c>
      <c r="D173" s="92"/>
      <c r="E173" s="92">
        <v>22.85</v>
      </c>
      <c r="F173" s="92"/>
      <c r="G173" s="92"/>
      <c r="H173" s="92"/>
      <c r="I173" s="92"/>
      <c r="J173" s="92"/>
      <c r="K173" s="92"/>
      <c r="L173" s="92"/>
      <c r="M173" s="92"/>
      <c r="N173" s="92"/>
      <c r="O173" s="92">
        <v>22.85</v>
      </c>
    </row>
    <row r="174" spans="1:15" x14ac:dyDescent="0.25">
      <c r="A174" s="220">
        <v>201503</v>
      </c>
      <c r="B174" s="220" t="s">
        <v>2193</v>
      </c>
      <c r="C174" s="220" t="s">
        <v>765</v>
      </c>
      <c r="D174" s="92">
        <v>9.2899999999999991</v>
      </c>
      <c r="E174" s="92"/>
      <c r="F174" s="92">
        <v>3.73</v>
      </c>
      <c r="G174" s="92"/>
      <c r="H174" s="92"/>
      <c r="I174" s="92"/>
      <c r="J174" s="92"/>
      <c r="K174" s="92"/>
      <c r="L174" s="92"/>
      <c r="M174" s="92"/>
      <c r="N174" s="92">
        <v>0.03</v>
      </c>
      <c r="O174" s="92">
        <v>13.05</v>
      </c>
    </row>
    <row r="175" spans="1:15" x14ac:dyDescent="0.25">
      <c r="A175" s="220">
        <v>201503</v>
      </c>
      <c r="B175" s="220" t="s">
        <v>988</v>
      </c>
      <c r="C175" s="220" t="s">
        <v>2197</v>
      </c>
      <c r="D175" s="92">
        <v>113.41</v>
      </c>
      <c r="E175" s="92"/>
      <c r="F175" s="92"/>
      <c r="G175" s="92"/>
      <c r="H175" s="92"/>
      <c r="I175" s="92"/>
      <c r="J175" s="92"/>
      <c r="K175" s="92"/>
      <c r="L175" s="92"/>
      <c r="M175" s="92"/>
      <c r="N175" s="92"/>
      <c r="O175" s="92">
        <v>113.41</v>
      </c>
    </row>
    <row r="176" spans="1:15" x14ac:dyDescent="0.25">
      <c r="A176" s="220">
        <v>201503</v>
      </c>
      <c r="B176" s="220" t="s">
        <v>2198</v>
      </c>
      <c r="C176" s="220" t="s">
        <v>2134</v>
      </c>
      <c r="D176" s="92">
        <v>98</v>
      </c>
      <c r="E176" s="92"/>
      <c r="F176" s="92"/>
      <c r="G176" s="92"/>
      <c r="H176" s="92"/>
      <c r="I176" s="92"/>
      <c r="J176" s="92"/>
      <c r="K176" s="92"/>
      <c r="L176" s="92"/>
      <c r="M176" s="92"/>
      <c r="N176" s="92"/>
      <c r="O176" s="92">
        <v>98</v>
      </c>
    </row>
    <row r="177" spans="1:15" x14ac:dyDescent="0.25">
      <c r="A177" s="220">
        <v>201503</v>
      </c>
      <c r="B177" s="220" t="s">
        <v>2164</v>
      </c>
      <c r="C177" s="220" t="s">
        <v>2199</v>
      </c>
      <c r="D177" s="92">
        <v>219.92</v>
      </c>
      <c r="E177" s="92"/>
      <c r="F177" s="92"/>
      <c r="G177" s="92"/>
      <c r="H177" s="92"/>
      <c r="I177" s="92"/>
      <c r="J177" s="92"/>
      <c r="K177" s="92"/>
      <c r="L177" s="92"/>
      <c r="M177" s="92"/>
      <c r="N177" s="92"/>
      <c r="O177" s="92">
        <v>219.92</v>
      </c>
    </row>
    <row r="178" spans="1:15" x14ac:dyDescent="0.25">
      <c r="A178" s="220">
        <v>201503</v>
      </c>
      <c r="B178" s="220" t="s">
        <v>2164</v>
      </c>
      <c r="C178" s="220" t="s">
        <v>2136</v>
      </c>
      <c r="D178" s="92"/>
      <c r="E178" s="92">
        <v>364.86</v>
      </c>
      <c r="F178" s="92"/>
      <c r="G178" s="92"/>
      <c r="H178" s="92"/>
      <c r="I178" s="92"/>
      <c r="J178" s="92"/>
      <c r="K178" s="92"/>
      <c r="L178" s="92"/>
      <c r="M178" s="92"/>
      <c r="N178" s="92"/>
      <c r="O178" s="92">
        <v>364.86</v>
      </c>
    </row>
    <row r="179" spans="1:15" x14ac:dyDescent="0.25">
      <c r="A179" s="220">
        <v>201503</v>
      </c>
      <c r="B179" s="220" t="s">
        <v>2164</v>
      </c>
      <c r="C179" s="220" t="s">
        <v>2134</v>
      </c>
      <c r="D179" s="92">
        <v>389.19</v>
      </c>
      <c r="E179" s="92"/>
      <c r="F179" s="92"/>
      <c r="G179" s="92"/>
      <c r="H179" s="92"/>
      <c r="I179" s="92"/>
      <c r="J179" s="92"/>
      <c r="K179" s="92"/>
      <c r="L179" s="92"/>
      <c r="M179" s="92"/>
      <c r="N179" s="92"/>
      <c r="O179" s="92">
        <v>389.19</v>
      </c>
    </row>
    <row r="180" spans="1:15" x14ac:dyDescent="0.25">
      <c r="A180" s="220">
        <v>201503</v>
      </c>
      <c r="B180" s="220" t="s">
        <v>2164</v>
      </c>
      <c r="C180" s="220" t="s">
        <v>2196</v>
      </c>
      <c r="D180" s="92"/>
      <c r="E180" s="92">
        <v>730.66</v>
      </c>
      <c r="F180" s="92"/>
      <c r="G180" s="92"/>
      <c r="H180" s="92"/>
      <c r="I180" s="92"/>
      <c r="J180" s="92"/>
      <c r="K180" s="92"/>
      <c r="L180" s="92"/>
      <c r="M180" s="92"/>
      <c r="N180" s="92"/>
      <c r="O180" s="92">
        <v>730.66</v>
      </c>
    </row>
    <row r="181" spans="1:15" x14ac:dyDescent="0.25">
      <c r="A181" s="220">
        <v>201503</v>
      </c>
      <c r="B181" s="220" t="s">
        <v>2164</v>
      </c>
      <c r="C181" s="220" t="s">
        <v>765</v>
      </c>
      <c r="D181" s="92">
        <v>1325.14</v>
      </c>
      <c r="E181" s="92"/>
      <c r="F181" s="92">
        <v>39.29</v>
      </c>
      <c r="G181" s="92"/>
      <c r="H181" s="92"/>
      <c r="I181" s="92"/>
      <c r="J181" s="92"/>
      <c r="K181" s="92"/>
      <c r="L181" s="92"/>
      <c r="M181" s="92"/>
      <c r="N181" s="92">
        <v>1.55</v>
      </c>
      <c r="O181" s="92">
        <v>1365.98</v>
      </c>
    </row>
    <row r="182" spans="1:15" x14ac:dyDescent="0.25">
      <c r="A182" s="220">
        <v>201503</v>
      </c>
      <c r="B182" s="220" t="s">
        <v>2166</v>
      </c>
      <c r="C182" s="220" t="s">
        <v>2134</v>
      </c>
      <c r="D182" s="92">
        <v>1.37</v>
      </c>
      <c r="E182" s="92"/>
      <c r="F182" s="92"/>
      <c r="G182" s="92"/>
      <c r="H182" s="92"/>
      <c r="I182" s="92"/>
      <c r="J182" s="92"/>
      <c r="K182" s="92"/>
      <c r="L182" s="92"/>
      <c r="M182" s="92"/>
      <c r="N182" s="92"/>
      <c r="O182" s="92">
        <v>1.37</v>
      </c>
    </row>
    <row r="183" spans="1:15" x14ac:dyDescent="0.25">
      <c r="A183" s="220">
        <v>201503</v>
      </c>
      <c r="B183" s="220" t="s">
        <v>2166</v>
      </c>
      <c r="C183" s="220" t="s">
        <v>2195</v>
      </c>
      <c r="D183" s="92"/>
      <c r="E183" s="92"/>
      <c r="F183" s="92"/>
      <c r="G183" s="92">
        <v>2.0499999999999998</v>
      </c>
      <c r="H183" s="92"/>
      <c r="I183" s="92"/>
      <c r="J183" s="92"/>
      <c r="K183" s="92"/>
      <c r="L183" s="92"/>
      <c r="M183" s="92"/>
      <c r="N183" s="92"/>
      <c r="O183" s="92">
        <v>2.0499999999999998</v>
      </c>
    </row>
    <row r="184" spans="1:15" x14ac:dyDescent="0.25">
      <c r="A184" s="220">
        <v>201503</v>
      </c>
      <c r="B184" s="220" t="s">
        <v>2166</v>
      </c>
      <c r="C184" s="220" t="s">
        <v>2200</v>
      </c>
      <c r="D184" s="92"/>
      <c r="E184" s="92">
        <v>3.84</v>
      </c>
      <c r="F184" s="92"/>
      <c r="G184" s="92"/>
      <c r="H184" s="92"/>
      <c r="I184" s="92"/>
      <c r="J184" s="92"/>
      <c r="K184" s="92"/>
      <c r="L184" s="92"/>
      <c r="M184" s="92"/>
      <c r="N184" s="92"/>
      <c r="O184" s="92">
        <v>3.84</v>
      </c>
    </row>
    <row r="185" spans="1:15" x14ac:dyDescent="0.25">
      <c r="A185" s="220">
        <v>201503</v>
      </c>
      <c r="B185" s="220" t="s">
        <v>2166</v>
      </c>
      <c r="C185" s="220" t="s">
        <v>765</v>
      </c>
      <c r="D185" s="92">
        <v>0.22</v>
      </c>
      <c r="E185" s="92"/>
      <c r="F185" s="92"/>
      <c r="G185" s="92"/>
      <c r="H185" s="92"/>
      <c r="I185" s="92"/>
      <c r="J185" s="92"/>
      <c r="K185" s="92"/>
      <c r="L185" s="92"/>
      <c r="M185" s="92"/>
      <c r="N185" s="92">
        <v>0.04</v>
      </c>
      <c r="O185" s="92">
        <v>0.26</v>
      </c>
    </row>
    <row r="186" spans="1:15" x14ac:dyDescent="0.25">
      <c r="A186" s="220">
        <v>201503</v>
      </c>
      <c r="B186" s="220" t="s">
        <v>2101</v>
      </c>
      <c r="C186" s="220" t="s">
        <v>2201</v>
      </c>
      <c r="D186" s="92"/>
      <c r="E186" s="92">
        <v>7.31</v>
      </c>
      <c r="F186" s="92"/>
      <c r="G186" s="92"/>
      <c r="H186" s="92"/>
      <c r="I186" s="92"/>
      <c r="J186" s="92"/>
      <c r="K186" s="92"/>
      <c r="L186" s="92"/>
      <c r="M186" s="92"/>
      <c r="N186" s="92"/>
      <c r="O186" s="92">
        <v>7.31</v>
      </c>
    </row>
    <row r="187" spans="1:15" x14ac:dyDescent="0.25">
      <c r="A187" s="220">
        <v>201503</v>
      </c>
      <c r="B187" s="220" t="s">
        <v>2101</v>
      </c>
      <c r="C187" s="220" t="s">
        <v>2202</v>
      </c>
      <c r="D187" s="92"/>
      <c r="E187" s="92">
        <v>30.99</v>
      </c>
      <c r="F187" s="92"/>
      <c r="G187" s="92"/>
      <c r="H187" s="92"/>
      <c r="I187" s="92"/>
      <c r="J187" s="92"/>
      <c r="K187" s="92"/>
      <c r="L187" s="92"/>
      <c r="M187" s="92"/>
      <c r="N187" s="92"/>
      <c r="O187" s="92">
        <v>30.99</v>
      </c>
    </row>
    <row r="188" spans="1:15" x14ac:dyDescent="0.25">
      <c r="A188" s="220">
        <v>201503</v>
      </c>
      <c r="B188" s="220" t="s">
        <v>2101</v>
      </c>
      <c r="C188" s="220" t="s">
        <v>2203</v>
      </c>
      <c r="D188" s="92"/>
      <c r="E188" s="92">
        <v>46.17</v>
      </c>
      <c r="F188" s="92"/>
      <c r="G188" s="92"/>
      <c r="H188" s="92"/>
      <c r="I188" s="92"/>
      <c r="J188" s="92"/>
      <c r="K188" s="92"/>
      <c r="L188" s="92"/>
      <c r="M188" s="92"/>
      <c r="N188" s="92"/>
      <c r="O188" s="92">
        <v>46.17</v>
      </c>
    </row>
    <row r="189" spans="1:15" x14ac:dyDescent="0.25">
      <c r="A189" s="220">
        <v>201503</v>
      </c>
      <c r="B189" s="220" t="s">
        <v>2101</v>
      </c>
      <c r="C189" s="220" t="s">
        <v>765</v>
      </c>
      <c r="D189" s="92">
        <v>86.54</v>
      </c>
      <c r="E189" s="92"/>
      <c r="F189" s="92">
        <v>0.05</v>
      </c>
      <c r="G189" s="92"/>
      <c r="H189" s="92"/>
      <c r="I189" s="92"/>
      <c r="J189" s="92"/>
      <c r="K189" s="92"/>
      <c r="L189" s="92"/>
      <c r="M189" s="92"/>
      <c r="N189" s="92"/>
      <c r="O189" s="92">
        <v>86.59</v>
      </c>
    </row>
    <row r="190" spans="1:15" x14ac:dyDescent="0.25">
      <c r="A190" s="220">
        <v>201503</v>
      </c>
      <c r="B190" s="220" t="s">
        <v>2101</v>
      </c>
      <c r="C190" s="220" t="s">
        <v>2204</v>
      </c>
      <c r="D190" s="92"/>
      <c r="E190" s="92"/>
      <c r="F190" s="92"/>
      <c r="G190" s="92"/>
      <c r="H190" s="92"/>
      <c r="I190" s="92"/>
      <c r="J190" s="92"/>
      <c r="K190" s="92"/>
      <c r="L190" s="92"/>
      <c r="M190" s="92"/>
      <c r="N190" s="92">
        <v>16.78</v>
      </c>
      <c r="O190" s="92">
        <v>16.78</v>
      </c>
    </row>
    <row r="191" spans="1:15" x14ac:dyDescent="0.25">
      <c r="A191" s="220">
        <v>201503</v>
      </c>
      <c r="B191" s="220" t="s">
        <v>2170</v>
      </c>
      <c r="C191" s="220" t="s">
        <v>2199</v>
      </c>
      <c r="D191" s="92">
        <v>61.47</v>
      </c>
      <c r="E191" s="92"/>
      <c r="F191" s="92"/>
      <c r="G191" s="92"/>
      <c r="H191" s="92"/>
      <c r="I191" s="92"/>
      <c r="J191" s="92"/>
      <c r="K191" s="92"/>
      <c r="L191" s="92"/>
      <c r="M191" s="92"/>
      <c r="N191" s="92"/>
      <c r="O191" s="92">
        <v>61.47</v>
      </c>
    </row>
    <row r="192" spans="1:15" x14ac:dyDescent="0.25">
      <c r="A192" s="220">
        <v>201503</v>
      </c>
      <c r="B192" s="220" t="s">
        <v>2170</v>
      </c>
      <c r="C192" s="220" t="s">
        <v>2205</v>
      </c>
      <c r="D192" s="92"/>
      <c r="E192" s="92">
        <v>15.2</v>
      </c>
      <c r="F192" s="92"/>
      <c r="G192" s="92"/>
      <c r="H192" s="92"/>
      <c r="I192" s="92"/>
      <c r="J192" s="92"/>
      <c r="K192" s="92"/>
      <c r="L192" s="92"/>
      <c r="M192" s="92"/>
      <c r="N192" s="92"/>
      <c r="O192" s="92">
        <v>15.2</v>
      </c>
    </row>
    <row r="193" spans="1:15" x14ac:dyDescent="0.25">
      <c r="A193" s="220">
        <v>201503</v>
      </c>
      <c r="B193" s="220" t="s">
        <v>2170</v>
      </c>
      <c r="C193" s="220" t="s">
        <v>2136</v>
      </c>
      <c r="D193" s="92"/>
      <c r="E193" s="92">
        <v>13.31</v>
      </c>
      <c r="F193" s="92"/>
      <c r="G193" s="92"/>
      <c r="H193" s="92"/>
      <c r="I193" s="92"/>
      <c r="J193" s="92"/>
      <c r="K193" s="92"/>
      <c r="L193" s="92"/>
      <c r="M193" s="92"/>
      <c r="N193" s="92"/>
      <c r="O193" s="92">
        <v>13.31</v>
      </c>
    </row>
    <row r="194" spans="1:15" x14ac:dyDescent="0.25">
      <c r="A194" s="220">
        <v>201503</v>
      </c>
      <c r="B194" s="220" t="s">
        <v>2170</v>
      </c>
      <c r="C194" s="220" t="s">
        <v>765</v>
      </c>
      <c r="D194" s="92">
        <v>16.62</v>
      </c>
      <c r="E194" s="92"/>
      <c r="F194" s="92">
        <v>0.03</v>
      </c>
      <c r="G194" s="92"/>
      <c r="H194" s="92"/>
      <c r="I194" s="92"/>
      <c r="J194" s="92"/>
      <c r="K194" s="92"/>
      <c r="L194" s="92"/>
      <c r="M194" s="92"/>
      <c r="N194" s="92"/>
      <c r="O194" s="92">
        <v>16.649999999999999</v>
      </c>
    </row>
    <row r="195" spans="1:15" x14ac:dyDescent="0.25">
      <c r="A195" s="220">
        <v>201503</v>
      </c>
      <c r="B195" s="220" t="s">
        <v>2103</v>
      </c>
      <c r="C195" s="220" t="s">
        <v>2134</v>
      </c>
      <c r="D195" s="92">
        <v>39.96</v>
      </c>
      <c r="E195" s="92"/>
      <c r="F195" s="92"/>
      <c r="G195" s="92"/>
      <c r="H195" s="92"/>
      <c r="I195" s="92"/>
      <c r="J195" s="92"/>
      <c r="K195" s="92"/>
      <c r="L195" s="92"/>
      <c r="M195" s="92"/>
      <c r="N195" s="92"/>
      <c r="O195" s="92">
        <v>39.96</v>
      </c>
    </row>
    <row r="196" spans="1:15" x14ac:dyDescent="0.25">
      <c r="A196" s="220">
        <v>201503</v>
      </c>
      <c r="B196" s="220" t="s">
        <v>2103</v>
      </c>
      <c r="C196" s="220" t="s">
        <v>2173</v>
      </c>
      <c r="D196" s="92"/>
      <c r="E196" s="92">
        <v>37.04</v>
      </c>
      <c r="F196" s="92"/>
      <c r="G196" s="92"/>
      <c r="H196" s="92"/>
      <c r="I196" s="92"/>
      <c r="J196" s="92"/>
      <c r="K196" s="92"/>
      <c r="L196" s="92"/>
      <c r="M196" s="92"/>
      <c r="N196" s="92"/>
      <c r="O196" s="92">
        <v>37.04</v>
      </c>
    </row>
    <row r="197" spans="1:15" x14ac:dyDescent="0.25">
      <c r="A197" s="220">
        <v>201503</v>
      </c>
      <c r="B197" s="220" t="s">
        <v>2103</v>
      </c>
      <c r="C197" s="220" t="s">
        <v>2206</v>
      </c>
      <c r="D197" s="92"/>
      <c r="E197" s="92">
        <v>43.5</v>
      </c>
      <c r="F197" s="92"/>
      <c r="G197" s="92"/>
      <c r="H197" s="92"/>
      <c r="I197" s="92"/>
      <c r="J197" s="92"/>
      <c r="K197" s="92"/>
      <c r="L197" s="92"/>
      <c r="M197" s="92"/>
      <c r="N197" s="92"/>
      <c r="O197" s="92">
        <v>43.5</v>
      </c>
    </row>
    <row r="198" spans="1:15" x14ac:dyDescent="0.25">
      <c r="A198" s="220">
        <v>201503</v>
      </c>
      <c r="B198" s="220" t="s">
        <v>2103</v>
      </c>
      <c r="C198" s="220" t="s">
        <v>765</v>
      </c>
      <c r="D198" s="92">
        <v>54.5</v>
      </c>
      <c r="E198" s="92"/>
      <c r="F198" s="92"/>
      <c r="G198" s="92"/>
      <c r="H198" s="92"/>
      <c r="I198" s="92"/>
      <c r="J198" s="92"/>
      <c r="K198" s="92"/>
      <c r="L198" s="92"/>
      <c r="M198" s="92"/>
      <c r="N198" s="92">
        <v>18.579999999999998</v>
      </c>
      <c r="O198" s="92">
        <v>73.08</v>
      </c>
    </row>
    <row r="199" spans="1:15" x14ac:dyDescent="0.25">
      <c r="A199" s="220">
        <v>201503</v>
      </c>
      <c r="B199" s="220" t="s">
        <v>2170</v>
      </c>
      <c r="C199" s="220" t="s">
        <v>2136</v>
      </c>
      <c r="D199" s="92"/>
      <c r="E199" s="92">
        <v>17.63</v>
      </c>
      <c r="F199" s="92"/>
      <c r="G199" s="92"/>
      <c r="H199" s="92"/>
      <c r="I199" s="92"/>
      <c r="J199" s="92"/>
      <c r="K199" s="92"/>
      <c r="L199" s="92"/>
      <c r="M199" s="92"/>
      <c r="N199" s="92"/>
      <c r="O199" s="92">
        <v>17.63</v>
      </c>
    </row>
    <row r="200" spans="1:15" x14ac:dyDescent="0.25">
      <c r="A200" s="220">
        <v>201503</v>
      </c>
      <c r="B200" s="220" t="s">
        <v>2170</v>
      </c>
      <c r="C200" s="220" t="s">
        <v>2204</v>
      </c>
      <c r="D200" s="92"/>
      <c r="E200" s="92"/>
      <c r="F200" s="92"/>
      <c r="G200" s="92"/>
      <c r="H200" s="92"/>
      <c r="I200" s="92"/>
      <c r="J200" s="92"/>
      <c r="K200" s="92"/>
      <c r="L200" s="92"/>
      <c r="M200" s="92"/>
      <c r="N200" s="92">
        <v>5.52</v>
      </c>
      <c r="O200" s="92">
        <v>5.52</v>
      </c>
    </row>
    <row r="201" spans="1:15" x14ac:dyDescent="0.25">
      <c r="A201" s="220">
        <v>201503</v>
      </c>
      <c r="B201" s="220" t="s">
        <v>2170</v>
      </c>
      <c r="C201" s="220" t="s">
        <v>2134</v>
      </c>
      <c r="D201" s="92">
        <v>47.58</v>
      </c>
      <c r="E201" s="92"/>
      <c r="F201" s="92"/>
      <c r="G201" s="92"/>
      <c r="H201" s="92"/>
      <c r="I201" s="92"/>
      <c r="J201" s="92"/>
      <c r="K201" s="92"/>
      <c r="L201" s="92"/>
      <c r="M201" s="92"/>
      <c r="N201" s="92"/>
      <c r="O201" s="92">
        <v>47.58</v>
      </c>
    </row>
    <row r="202" spans="1:15" x14ac:dyDescent="0.25">
      <c r="A202" s="220">
        <v>201503</v>
      </c>
      <c r="B202" s="220" t="s">
        <v>2170</v>
      </c>
      <c r="C202" s="220" t="s">
        <v>765</v>
      </c>
      <c r="D202" s="92">
        <v>4</v>
      </c>
      <c r="E202" s="92"/>
      <c r="F202" s="92"/>
      <c r="G202" s="92"/>
      <c r="H202" s="92"/>
      <c r="I202" s="92"/>
      <c r="J202" s="92"/>
      <c r="K202" s="92"/>
      <c r="L202" s="92"/>
      <c r="M202" s="92"/>
      <c r="N202" s="92"/>
      <c r="O202" s="92">
        <v>4</v>
      </c>
    </row>
    <row r="203" spans="1:15" x14ac:dyDescent="0.25">
      <c r="A203" s="220">
        <v>201503</v>
      </c>
      <c r="B203" s="220" t="s">
        <v>2207</v>
      </c>
      <c r="C203" s="220" t="s">
        <v>2136</v>
      </c>
      <c r="D203" s="92"/>
      <c r="E203" s="92">
        <v>113.32</v>
      </c>
      <c r="F203" s="92"/>
      <c r="G203" s="92"/>
      <c r="H203" s="92"/>
      <c r="I203" s="92"/>
      <c r="J203" s="92"/>
      <c r="K203" s="92"/>
      <c r="L203" s="92"/>
      <c r="M203" s="92"/>
      <c r="N203" s="92"/>
      <c r="O203" s="92">
        <v>113.32</v>
      </c>
    </row>
    <row r="204" spans="1:15" x14ac:dyDescent="0.25">
      <c r="A204" s="220">
        <v>201503</v>
      </c>
      <c r="B204" s="220" t="s">
        <v>2207</v>
      </c>
      <c r="C204" s="220" t="s">
        <v>2197</v>
      </c>
      <c r="D204" s="92">
        <v>14.86</v>
      </c>
      <c r="E204" s="92"/>
      <c r="F204" s="92"/>
      <c r="G204" s="92"/>
      <c r="H204" s="92"/>
      <c r="I204" s="92"/>
      <c r="J204" s="92"/>
      <c r="K204" s="92"/>
      <c r="L204" s="92"/>
      <c r="M204" s="92"/>
      <c r="N204" s="92"/>
      <c r="O204" s="92">
        <v>14.86</v>
      </c>
    </row>
    <row r="205" spans="1:15" x14ac:dyDescent="0.25">
      <c r="A205" s="220">
        <v>201503</v>
      </c>
      <c r="B205" s="220" t="s">
        <v>2207</v>
      </c>
      <c r="C205" s="220" t="s">
        <v>765</v>
      </c>
      <c r="D205" s="92">
        <v>0.56999999999999995</v>
      </c>
      <c r="E205" s="92"/>
      <c r="F205" s="92">
        <v>7.45</v>
      </c>
      <c r="G205" s="92"/>
      <c r="H205" s="92"/>
      <c r="I205" s="92"/>
      <c r="J205" s="92"/>
      <c r="K205" s="92"/>
      <c r="L205" s="92"/>
      <c r="M205" s="92"/>
      <c r="N205" s="92"/>
      <c r="O205" s="92">
        <v>8.02</v>
      </c>
    </row>
    <row r="206" spans="1:15" x14ac:dyDescent="0.25">
      <c r="A206" s="220">
        <v>201503</v>
      </c>
      <c r="B206" s="220" t="s">
        <v>2208</v>
      </c>
      <c r="C206" s="220" t="s">
        <v>2194</v>
      </c>
      <c r="D206" s="92"/>
      <c r="E206" s="92">
        <v>764.94</v>
      </c>
      <c r="F206" s="92"/>
      <c r="G206" s="92"/>
      <c r="H206" s="92"/>
      <c r="I206" s="92"/>
      <c r="J206" s="92"/>
      <c r="K206" s="92"/>
      <c r="L206" s="92"/>
      <c r="M206" s="92"/>
      <c r="N206" s="92"/>
      <c r="O206" s="92">
        <v>764.94</v>
      </c>
    </row>
    <row r="207" spans="1:15" x14ac:dyDescent="0.25">
      <c r="A207" s="220">
        <v>201503</v>
      </c>
      <c r="B207" s="220" t="s">
        <v>2208</v>
      </c>
      <c r="C207" s="220" t="s">
        <v>2209</v>
      </c>
      <c r="D207" s="92">
        <v>923.7</v>
      </c>
      <c r="E207" s="92"/>
      <c r="F207" s="92"/>
      <c r="G207" s="92"/>
      <c r="H207" s="92"/>
      <c r="I207" s="92"/>
      <c r="J207" s="92"/>
      <c r="K207" s="92"/>
      <c r="L207" s="92"/>
      <c r="M207" s="92"/>
      <c r="N207" s="92"/>
      <c r="O207" s="92">
        <v>923.7</v>
      </c>
    </row>
    <row r="208" spans="1:15" x14ac:dyDescent="0.25">
      <c r="A208" s="220">
        <v>201503</v>
      </c>
      <c r="B208" s="220" t="s">
        <v>2208</v>
      </c>
      <c r="C208" s="220" t="s">
        <v>765</v>
      </c>
      <c r="D208" s="92">
        <v>205.85</v>
      </c>
      <c r="E208" s="92"/>
      <c r="F208" s="92"/>
      <c r="G208" s="92"/>
      <c r="H208" s="92"/>
      <c r="I208" s="92"/>
      <c r="J208" s="92"/>
      <c r="K208" s="92"/>
      <c r="L208" s="92"/>
      <c r="M208" s="92"/>
      <c r="N208" s="92"/>
      <c r="O208" s="92">
        <v>205.85</v>
      </c>
    </row>
    <row r="209" spans="1:15" x14ac:dyDescent="0.25">
      <c r="A209" s="220">
        <v>201503</v>
      </c>
      <c r="B209" s="220" t="s">
        <v>2210</v>
      </c>
      <c r="C209" s="220" t="s">
        <v>2197</v>
      </c>
      <c r="D209" s="92">
        <v>6.57</v>
      </c>
      <c r="E209" s="92"/>
      <c r="F209" s="92"/>
      <c r="G209" s="92"/>
      <c r="H209" s="92"/>
      <c r="I209" s="92"/>
      <c r="J209" s="92"/>
      <c r="K209" s="92"/>
      <c r="L209" s="92"/>
      <c r="M209" s="92"/>
      <c r="N209" s="92"/>
      <c r="O209" s="92">
        <v>6.57</v>
      </c>
    </row>
    <row r="210" spans="1:15" x14ac:dyDescent="0.25">
      <c r="A210" s="220">
        <v>201503</v>
      </c>
      <c r="B210" s="220" t="s">
        <v>2115</v>
      </c>
      <c r="C210" s="220" t="s">
        <v>2209</v>
      </c>
      <c r="D210" s="92">
        <v>15.79</v>
      </c>
      <c r="E210" s="92"/>
      <c r="F210" s="92"/>
      <c r="G210" s="92"/>
      <c r="H210" s="92"/>
      <c r="I210" s="92"/>
      <c r="J210" s="92"/>
      <c r="K210" s="92"/>
      <c r="L210" s="92"/>
      <c r="M210" s="92"/>
      <c r="N210" s="92"/>
      <c r="O210" s="92">
        <v>15.79</v>
      </c>
    </row>
    <row r="211" spans="1:15" x14ac:dyDescent="0.25">
      <c r="A211" s="220">
        <v>201503</v>
      </c>
      <c r="B211" s="220" t="s">
        <v>2115</v>
      </c>
      <c r="C211" s="220" t="s">
        <v>2211</v>
      </c>
      <c r="D211" s="92"/>
      <c r="E211" s="92"/>
      <c r="F211" s="92">
        <v>6.19</v>
      </c>
      <c r="G211" s="92"/>
      <c r="H211" s="92"/>
      <c r="I211" s="92"/>
      <c r="J211" s="92"/>
      <c r="K211" s="92"/>
      <c r="L211" s="92"/>
      <c r="M211" s="92"/>
      <c r="N211" s="92"/>
      <c r="O211" s="92">
        <v>6.19</v>
      </c>
    </row>
    <row r="212" spans="1:15" x14ac:dyDescent="0.25">
      <c r="A212" s="220">
        <v>201503</v>
      </c>
      <c r="B212" s="220" t="s">
        <v>2115</v>
      </c>
      <c r="C212" s="220" t="s">
        <v>765</v>
      </c>
      <c r="D212" s="92">
        <v>5.04</v>
      </c>
      <c r="E212" s="92"/>
      <c r="F212" s="92"/>
      <c r="G212" s="92"/>
      <c r="H212" s="92"/>
      <c r="I212" s="92"/>
      <c r="J212" s="92"/>
      <c r="K212" s="92"/>
      <c r="L212" s="92"/>
      <c r="M212" s="92"/>
      <c r="N212" s="92"/>
      <c r="O212" s="92">
        <v>5.04</v>
      </c>
    </row>
    <row r="213" spans="1:15" x14ac:dyDescent="0.25">
      <c r="A213" s="220">
        <v>201503</v>
      </c>
      <c r="B213" s="220" t="s">
        <v>2116</v>
      </c>
      <c r="C213" s="220" t="s">
        <v>2197</v>
      </c>
      <c r="D213" s="92">
        <v>0.36</v>
      </c>
      <c r="E213" s="92"/>
      <c r="F213" s="92"/>
      <c r="G213" s="92"/>
      <c r="H213" s="92"/>
      <c r="I213" s="92"/>
      <c r="J213" s="92"/>
      <c r="K213" s="92"/>
      <c r="L213" s="92"/>
      <c r="M213" s="92"/>
      <c r="N213" s="92"/>
      <c r="O213" s="92">
        <v>0.36</v>
      </c>
    </row>
    <row r="214" spans="1:15" x14ac:dyDescent="0.25">
      <c r="A214" s="220">
        <v>201503</v>
      </c>
      <c r="B214" s="220" t="s">
        <v>2117</v>
      </c>
      <c r="C214" s="220" t="s">
        <v>2134</v>
      </c>
      <c r="D214" s="92">
        <v>1.89</v>
      </c>
      <c r="E214" s="92"/>
      <c r="F214" s="92"/>
      <c r="G214" s="92"/>
      <c r="H214" s="92"/>
      <c r="I214" s="92"/>
      <c r="J214" s="92"/>
      <c r="K214" s="92"/>
      <c r="L214" s="92"/>
      <c r="M214" s="92"/>
      <c r="N214" s="92"/>
      <c r="O214" s="92">
        <v>1.89</v>
      </c>
    </row>
    <row r="215" spans="1:15" x14ac:dyDescent="0.25">
      <c r="A215" s="220">
        <v>201503</v>
      </c>
      <c r="B215" s="220" t="s">
        <v>2117</v>
      </c>
      <c r="C215" s="220" t="s">
        <v>2212</v>
      </c>
      <c r="D215" s="92"/>
      <c r="E215" s="92"/>
      <c r="F215" s="92"/>
      <c r="G215" s="92"/>
      <c r="H215" s="92"/>
      <c r="I215" s="92"/>
      <c r="J215" s="92"/>
      <c r="K215" s="92"/>
      <c r="L215" s="92"/>
      <c r="M215" s="92"/>
      <c r="N215" s="92">
        <v>0.15</v>
      </c>
      <c r="O215" s="92">
        <v>0.15</v>
      </c>
    </row>
    <row r="216" spans="1:15" x14ac:dyDescent="0.25">
      <c r="A216" s="220">
        <v>201503</v>
      </c>
      <c r="B216" s="220" t="s">
        <v>2118</v>
      </c>
      <c r="C216" s="220" t="s">
        <v>2197</v>
      </c>
      <c r="D216" s="92">
        <v>0.04</v>
      </c>
      <c r="E216" s="92"/>
      <c r="F216" s="92"/>
      <c r="G216" s="92"/>
      <c r="H216" s="92"/>
      <c r="I216" s="92"/>
      <c r="J216" s="92"/>
      <c r="K216" s="92"/>
      <c r="L216" s="92"/>
      <c r="M216" s="92"/>
      <c r="N216" s="92"/>
      <c r="O216" s="92">
        <v>0.04</v>
      </c>
    </row>
    <row r="217" spans="1:15" x14ac:dyDescent="0.25">
      <c r="A217" s="220">
        <v>201503</v>
      </c>
      <c r="B217" s="220" t="s">
        <v>2122</v>
      </c>
      <c r="C217" s="220" t="s">
        <v>2151</v>
      </c>
      <c r="D217" s="92"/>
      <c r="E217" s="92"/>
      <c r="F217" s="92"/>
      <c r="G217" s="92"/>
      <c r="H217" s="92">
        <v>3.15</v>
      </c>
      <c r="I217" s="92"/>
      <c r="J217" s="92"/>
      <c r="K217" s="92"/>
      <c r="L217" s="92"/>
      <c r="M217" s="92"/>
      <c r="N217" s="92"/>
      <c r="O217" s="92">
        <v>3.15</v>
      </c>
    </row>
    <row r="218" spans="1:15" x14ac:dyDescent="0.25">
      <c r="A218" s="220">
        <v>201503</v>
      </c>
      <c r="B218" s="220" t="s">
        <v>2122</v>
      </c>
      <c r="C218" s="220" t="s">
        <v>2153</v>
      </c>
      <c r="D218" s="92"/>
      <c r="E218" s="92"/>
      <c r="F218" s="92"/>
      <c r="G218" s="92"/>
      <c r="H218" s="92">
        <v>3.13</v>
      </c>
      <c r="I218" s="92"/>
      <c r="J218" s="92"/>
      <c r="K218" s="92"/>
      <c r="L218" s="92"/>
      <c r="M218" s="92"/>
      <c r="N218" s="92"/>
      <c r="O218" s="92">
        <v>3.13</v>
      </c>
    </row>
    <row r="219" spans="1:15" x14ac:dyDescent="0.25">
      <c r="A219" s="220">
        <v>201503</v>
      </c>
      <c r="B219" s="220" t="s">
        <v>2122</v>
      </c>
      <c r="C219" s="220" t="s">
        <v>2213</v>
      </c>
      <c r="D219" s="92"/>
      <c r="E219" s="92"/>
      <c r="F219" s="92"/>
      <c r="G219" s="92"/>
      <c r="H219" s="92">
        <v>1.1000000000000001</v>
      </c>
      <c r="I219" s="92"/>
      <c r="J219" s="92"/>
      <c r="K219" s="92"/>
      <c r="L219" s="92"/>
      <c r="M219" s="92"/>
      <c r="N219" s="92"/>
      <c r="O219" s="92">
        <v>1.1000000000000001</v>
      </c>
    </row>
    <row r="220" spans="1:15" x14ac:dyDescent="0.25">
      <c r="A220" s="220">
        <v>201503</v>
      </c>
      <c r="B220" s="220" t="s">
        <v>2182</v>
      </c>
      <c r="C220" s="220" t="s">
        <v>2214</v>
      </c>
      <c r="D220" s="92"/>
      <c r="E220" s="92"/>
      <c r="F220" s="92"/>
      <c r="G220" s="92"/>
      <c r="H220" s="92"/>
      <c r="I220" s="92">
        <v>0.6</v>
      </c>
      <c r="J220" s="92"/>
      <c r="K220" s="92"/>
      <c r="L220" s="92"/>
      <c r="M220" s="92"/>
      <c r="N220" s="92"/>
      <c r="O220" s="92">
        <v>0.6</v>
      </c>
    </row>
    <row r="221" spans="1:15" x14ac:dyDescent="0.25">
      <c r="A221" s="220">
        <v>201503</v>
      </c>
      <c r="B221" s="220" t="s">
        <v>2182</v>
      </c>
      <c r="C221" s="220" t="s">
        <v>2215</v>
      </c>
      <c r="D221" s="92"/>
      <c r="E221" s="92"/>
      <c r="F221" s="92"/>
      <c r="G221" s="92"/>
      <c r="H221" s="92"/>
      <c r="I221" s="92">
        <v>0.08</v>
      </c>
      <c r="J221" s="92"/>
      <c r="K221" s="92"/>
      <c r="L221" s="92"/>
      <c r="M221" s="92"/>
      <c r="N221" s="92"/>
      <c r="O221" s="92">
        <v>0.08</v>
      </c>
    </row>
    <row r="222" spans="1:15" x14ac:dyDescent="0.25">
      <c r="A222" s="220">
        <v>201503</v>
      </c>
      <c r="B222" s="220" t="s">
        <v>2216</v>
      </c>
      <c r="C222" s="220" t="s">
        <v>2203</v>
      </c>
      <c r="D222" s="92"/>
      <c r="E222" s="92">
        <v>33.6</v>
      </c>
      <c r="F222" s="92"/>
      <c r="G222" s="92"/>
      <c r="H222" s="92"/>
      <c r="I222" s="92"/>
      <c r="J222" s="92"/>
      <c r="K222" s="92"/>
      <c r="L222" s="92"/>
      <c r="M222" s="92"/>
      <c r="N222" s="92"/>
      <c r="O222" s="92">
        <v>33.6</v>
      </c>
    </row>
    <row r="223" spans="1:15" x14ac:dyDescent="0.25">
      <c r="A223" s="220">
        <v>201503</v>
      </c>
      <c r="B223" s="220" t="s">
        <v>2217</v>
      </c>
      <c r="C223" s="220" t="s">
        <v>2209</v>
      </c>
      <c r="D223" s="92">
        <v>125.01</v>
      </c>
      <c r="E223" s="92"/>
      <c r="F223" s="92"/>
      <c r="G223" s="92"/>
      <c r="H223" s="92"/>
      <c r="I223" s="92"/>
      <c r="J223" s="92"/>
      <c r="K223" s="92"/>
      <c r="L223" s="92"/>
      <c r="M223" s="92"/>
      <c r="N223" s="92"/>
      <c r="O223" s="92">
        <v>125.01</v>
      </c>
    </row>
    <row r="224" spans="1:15" x14ac:dyDescent="0.25">
      <c r="A224" s="220">
        <v>201503</v>
      </c>
      <c r="B224" s="220" t="s">
        <v>2217</v>
      </c>
      <c r="C224" s="220" t="s">
        <v>2203</v>
      </c>
      <c r="D224" s="92"/>
      <c r="E224" s="92">
        <v>198.09</v>
      </c>
      <c r="F224" s="92"/>
      <c r="G224" s="92"/>
      <c r="H224" s="92"/>
      <c r="I224" s="92"/>
      <c r="J224" s="92"/>
      <c r="K224" s="92"/>
      <c r="L224" s="92"/>
      <c r="M224" s="92"/>
      <c r="N224" s="92"/>
      <c r="O224" s="92">
        <v>198.09</v>
      </c>
    </row>
    <row r="225" spans="1:15" x14ac:dyDescent="0.25">
      <c r="A225" s="220">
        <v>201503</v>
      </c>
      <c r="B225" s="220" t="s">
        <v>2217</v>
      </c>
      <c r="C225" s="220" t="s">
        <v>2150</v>
      </c>
      <c r="D225" s="92">
        <v>31.05</v>
      </c>
      <c r="E225" s="92"/>
      <c r="F225" s="92"/>
      <c r="G225" s="92"/>
      <c r="H225" s="92"/>
      <c r="I225" s="92"/>
      <c r="J225" s="92"/>
      <c r="K225" s="92"/>
      <c r="L225" s="92"/>
      <c r="M225" s="92"/>
      <c r="N225" s="92"/>
      <c r="O225" s="92">
        <v>31.05</v>
      </c>
    </row>
    <row r="226" spans="1:15" x14ac:dyDescent="0.25">
      <c r="A226" s="220">
        <v>201503</v>
      </c>
      <c r="B226" s="220" t="s">
        <v>2218</v>
      </c>
      <c r="C226" s="220" t="s">
        <v>2219</v>
      </c>
      <c r="D226" s="92">
        <v>55.62</v>
      </c>
      <c r="E226" s="92"/>
      <c r="F226" s="92"/>
      <c r="G226" s="92"/>
      <c r="H226" s="92"/>
      <c r="I226" s="92"/>
      <c r="J226" s="92"/>
      <c r="K226" s="92"/>
      <c r="L226" s="92"/>
      <c r="M226" s="92"/>
      <c r="N226" s="92"/>
      <c r="O226" s="92">
        <v>55.62</v>
      </c>
    </row>
    <row r="227" spans="1:15" x14ac:dyDescent="0.25">
      <c r="A227" s="220">
        <v>201503</v>
      </c>
      <c r="B227" s="220" t="s">
        <v>2218</v>
      </c>
      <c r="C227" s="220" t="s">
        <v>2150</v>
      </c>
      <c r="D227" s="92">
        <v>33.6</v>
      </c>
      <c r="E227" s="92"/>
      <c r="F227" s="92"/>
      <c r="G227" s="92"/>
      <c r="H227" s="92"/>
      <c r="I227" s="92"/>
      <c r="J227" s="92"/>
      <c r="K227" s="92"/>
      <c r="L227" s="92"/>
      <c r="M227" s="92"/>
      <c r="N227" s="92"/>
      <c r="O227" s="92">
        <v>33.6</v>
      </c>
    </row>
    <row r="228" spans="1:15" x14ac:dyDescent="0.25">
      <c r="A228" s="220">
        <v>201503</v>
      </c>
      <c r="B228" s="220" t="s">
        <v>2218</v>
      </c>
      <c r="C228" s="220" t="s">
        <v>2209</v>
      </c>
      <c r="D228" s="92">
        <v>41.48</v>
      </c>
      <c r="E228" s="92"/>
      <c r="F228" s="92"/>
      <c r="G228" s="92"/>
      <c r="H228" s="92"/>
      <c r="I228" s="92"/>
      <c r="J228" s="92"/>
      <c r="K228" s="92"/>
      <c r="L228" s="92"/>
      <c r="M228" s="92"/>
      <c r="N228" s="92"/>
      <c r="O228" s="92">
        <v>41.48</v>
      </c>
    </row>
    <row r="229" spans="1:15" x14ac:dyDescent="0.25">
      <c r="A229" s="220">
        <v>201503</v>
      </c>
      <c r="B229" s="220" t="s">
        <v>2218</v>
      </c>
      <c r="C229" s="220" t="s">
        <v>2220</v>
      </c>
      <c r="D229" s="92">
        <v>57.63</v>
      </c>
      <c r="E229" s="92"/>
      <c r="F229" s="92"/>
      <c r="G229" s="92"/>
      <c r="H229" s="92"/>
      <c r="I229" s="92"/>
      <c r="J229" s="92"/>
      <c r="K229" s="92"/>
      <c r="L229" s="92"/>
      <c r="M229" s="92"/>
      <c r="N229" s="92"/>
      <c r="O229" s="92">
        <v>57.63</v>
      </c>
    </row>
    <row r="230" spans="1:15" x14ac:dyDescent="0.25">
      <c r="A230" s="220">
        <v>201503</v>
      </c>
      <c r="B230" s="220" t="s">
        <v>2218</v>
      </c>
      <c r="C230" s="220" t="s">
        <v>2221</v>
      </c>
      <c r="D230" s="92"/>
      <c r="E230" s="92">
        <v>40.630000000000003</v>
      </c>
      <c r="F230" s="92"/>
      <c r="G230" s="92"/>
      <c r="H230" s="92"/>
      <c r="I230" s="92"/>
      <c r="J230" s="92"/>
      <c r="K230" s="92"/>
      <c r="L230" s="92"/>
      <c r="M230" s="92"/>
      <c r="N230" s="92"/>
      <c r="O230" s="92">
        <v>40.630000000000003</v>
      </c>
    </row>
    <row r="231" spans="1:15" x14ac:dyDescent="0.25">
      <c r="A231" s="220">
        <v>201503</v>
      </c>
      <c r="B231" s="220" t="s">
        <v>2218</v>
      </c>
      <c r="C231" s="220" t="s">
        <v>2203</v>
      </c>
      <c r="D231" s="92"/>
      <c r="E231" s="92">
        <v>39.85</v>
      </c>
      <c r="F231" s="92"/>
      <c r="G231" s="92"/>
      <c r="H231" s="92"/>
      <c r="I231" s="92"/>
      <c r="J231" s="92"/>
      <c r="K231" s="92"/>
      <c r="L231" s="92"/>
      <c r="M231" s="92"/>
      <c r="N231" s="92"/>
      <c r="O231" s="92">
        <v>39.85</v>
      </c>
    </row>
    <row r="232" spans="1:15" x14ac:dyDescent="0.25">
      <c r="A232" s="220">
        <v>201503</v>
      </c>
      <c r="B232" s="220" t="s">
        <v>2218</v>
      </c>
      <c r="C232" s="220" t="s">
        <v>765</v>
      </c>
      <c r="D232" s="92">
        <v>18.5</v>
      </c>
      <c r="E232" s="92"/>
      <c r="F232" s="92"/>
      <c r="G232" s="92"/>
      <c r="H232" s="92"/>
      <c r="I232" s="92"/>
      <c r="J232" s="92"/>
      <c r="K232" s="92"/>
      <c r="L232" s="92"/>
      <c r="M232" s="92"/>
      <c r="N232" s="92"/>
      <c r="O232" s="92">
        <v>18.5</v>
      </c>
    </row>
    <row r="233" spans="1:15" x14ac:dyDescent="0.25">
      <c r="A233" s="220">
        <v>201503</v>
      </c>
      <c r="B233" s="220" t="s">
        <v>2190</v>
      </c>
      <c r="C233" s="220" t="s">
        <v>2199</v>
      </c>
      <c r="D233" s="92">
        <v>336.67</v>
      </c>
      <c r="E233" s="92"/>
      <c r="F233" s="92"/>
      <c r="G233" s="92"/>
      <c r="H233" s="92"/>
      <c r="I233" s="92"/>
      <c r="J233" s="92"/>
      <c r="K233" s="92"/>
      <c r="L233" s="92"/>
      <c r="M233" s="92"/>
      <c r="N233" s="92"/>
      <c r="O233" s="92">
        <v>336.67</v>
      </c>
    </row>
    <row r="234" spans="1:15" x14ac:dyDescent="0.25">
      <c r="A234" s="220">
        <v>201503</v>
      </c>
      <c r="B234" s="220" t="s">
        <v>2158</v>
      </c>
      <c r="C234" s="220" t="s">
        <v>2222</v>
      </c>
      <c r="D234" s="92">
        <v>50.68</v>
      </c>
      <c r="E234" s="92"/>
      <c r="F234" s="92"/>
      <c r="G234" s="92"/>
      <c r="H234" s="92"/>
      <c r="I234" s="92"/>
      <c r="J234" s="92"/>
      <c r="K234" s="92"/>
      <c r="L234" s="92"/>
      <c r="M234" s="92"/>
      <c r="N234" s="92"/>
      <c r="O234" s="92">
        <v>50.68</v>
      </c>
    </row>
    <row r="235" spans="1:15" x14ac:dyDescent="0.25">
      <c r="A235" s="220">
        <v>201503</v>
      </c>
      <c r="B235" s="220" t="s">
        <v>2158</v>
      </c>
      <c r="C235" s="220" t="s">
        <v>2136</v>
      </c>
      <c r="D235" s="92"/>
      <c r="E235" s="92">
        <v>49.61</v>
      </c>
      <c r="F235" s="92"/>
      <c r="G235" s="92"/>
      <c r="H235" s="92"/>
      <c r="I235" s="92"/>
      <c r="J235" s="92"/>
      <c r="K235" s="92"/>
      <c r="L235" s="92"/>
      <c r="M235" s="92"/>
      <c r="N235" s="92"/>
      <c r="O235" s="92">
        <v>49.61</v>
      </c>
    </row>
    <row r="236" spans="1:15" x14ac:dyDescent="0.25">
      <c r="A236" s="220">
        <v>201503</v>
      </c>
      <c r="B236" s="220" t="s">
        <v>2158</v>
      </c>
      <c r="C236" s="220" t="s">
        <v>2134</v>
      </c>
      <c r="D236" s="92">
        <v>39.06</v>
      </c>
      <c r="E236" s="92"/>
      <c r="F236" s="92"/>
      <c r="G236" s="92"/>
      <c r="H236" s="92"/>
      <c r="I236" s="92"/>
      <c r="J236" s="92"/>
      <c r="K236" s="92"/>
      <c r="L236" s="92"/>
      <c r="M236" s="92"/>
      <c r="N236" s="92"/>
      <c r="O236" s="92">
        <v>39.06</v>
      </c>
    </row>
    <row r="237" spans="1:15" x14ac:dyDescent="0.25">
      <c r="A237" s="220">
        <v>201503</v>
      </c>
      <c r="B237" s="220" t="s">
        <v>2190</v>
      </c>
      <c r="C237" s="220" t="s">
        <v>2173</v>
      </c>
      <c r="D237" s="92"/>
      <c r="E237" s="92">
        <v>859.04</v>
      </c>
      <c r="F237" s="92"/>
      <c r="G237" s="92"/>
      <c r="H237" s="92"/>
      <c r="I237" s="92"/>
      <c r="J237" s="92"/>
      <c r="K237" s="92"/>
      <c r="L237" s="92"/>
      <c r="M237" s="92"/>
      <c r="N237" s="92"/>
      <c r="O237" s="92">
        <v>859.04</v>
      </c>
    </row>
    <row r="238" spans="1:15" x14ac:dyDescent="0.25">
      <c r="A238" s="220">
        <v>201503</v>
      </c>
      <c r="B238" s="220" t="s">
        <v>2190</v>
      </c>
      <c r="C238" s="220" t="s">
        <v>2196</v>
      </c>
      <c r="D238" s="92"/>
      <c r="E238" s="92">
        <v>144.27000000000001</v>
      </c>
      <c r="F238" s="92"/>
      <c r="G238" s="92"/>
      <c r="H238" s="92"/>
      <c r="I238" s="92"/>
      <c r="J238" s="92"/>
      <c r="K238" s="92"/>
      <c r="L238" s="92"/>
      <c r="M238" s="92"/>
      <c r="N238" s="92"/>
      <c r="O238" s="92">
        <v>144.27000000000001</v>
      </c>
    </row>
    <row r="239" spans="1:15" x14ac:dyDescent="0.25">
      <c r="A239" s="220">
        <v>201503</v>
      </c>
      <c r="B239" s="220" t="s">
        <v>2158</v>
      </c>
      <c r="C239" s="220" t="s">
        <v>2200</v>
      </c>
      <c r="D239" s="92"/>
      <c r="E239" s="92">
        <v>79.900000000000006</v>
      </c>
      <c r="F239" s="92"/>
      <c r="G239" s="92"/>
      <c r="H239" s="92"/>
      <c r="I239" s="92"/>
      <c r="J239" s="92"/>
      <c r="K239" s="92"/>
      <c r="L239" s="92"/>
      <c r="M239" s="92"/>
      <c r="N239" s="92"/>
      <c r="O239" s="92">
        <v>79.900000000000006</v>
      </c>
    </row>
    <row r="240" spans="1:15" x14ac:dyDescent="0.25">
      <c r="A240" s="220">
        <v>201503</v>
      </c>
      <c r="B240" s="220" t="s">
        <v>2158</v>
      </c>
      <c r="C240" s="220" t="s">
        <v>2223</v>
      </c>
      <c r="D240" s="92">
        <v>306.5</v>
      </c>
      <c r="E240" s="92"/>
      <c r="F240" s="92">
        <v>32.04</v>
      </c>
      <c r="G240" s="92"/>
      <c r="H240" s="92"/>
      <c r="I240" s="92"/>
      <c r="J240" s="92"/>
      <c r="K240" s="92"/>
      <c r="L240" s="92"/>
      <c r="M240" s="92"/>
      <c r="N240" s="92">
        <v>2.2999999999999998</v>
      </c>
      <c r="O240" s="92">
        <v>340.84</v>
      </c>
    </row>
    <row r="241" spans="1:15" x14ac:dyDescent="0.25">
      <c r="A241" s="220">
        <v>201503</v>
      </c>
      <c r="B241" s="220" t="s">
        <v>2190</v>
      </c>
      <c r="C241" s="220" t="s">
        <v>765</v>
      </c>
      <c r="D241" s="92"/>
      <c r="E241" s="92"/>
      <c r="F241" s="92"/>
      <c r="G241" s="92"/>
      <c r="H241" s="92">
        <v>1.64</v>
      </c>
      <c r="I241" s="92"/>
      <c r="J241" s="92"/>
      <c r="K241" s="92"/>
      <c r="L241" s="92"/>
      <c r="M241" s="92"/>
      <c r="N241" s="92"/>
      <c r="O241" s="92">
        <v>1.64</v>
      </c>
    </row>
    <row r="242" spans="1:15" x14ac:dyDescent="0.25">
      <c r="A242" s="220">
        <v>201503</v>
      </c>
      <c r="B242" s="220" t="s">
        <v>2190</v>
      </c>
      <c r="C242" s="220" t="s">
        <v>765</v>
      </c>
      <c r="D242" s="92"/>
      <c r="E242" s="92"/>
      <c r="F242" s="92"/>
      <c r="G242" s="92"/>
      <c r="H242" s="92"/>
      <c r="I242" s="92">
        <v>0.12</v>
      </c>
      <c r="J242" s="92"/>
      <c r="K242" s="92"/>
      <c r="L242" s="92"/>
      <c r="M242" s="92"/>
      <c r="N242" s="92"/>
      <c r="O242" s="92">
        <v>0.12</v>
      </c>
    </row>
    <row r="243" spans="1:15" x14ac:dyDescent="0.25">
      <c r="A243" s="220">
        <v>201403</v>
      </c>
      <c r="B243" s="220" t="s">
        <v>2224</v>
      </c>
      <c r="C243" s="220" t="s">
        <v>2225</v>
      </c>
      <c r="D243" s="92">
        <v>172.55</v>
      </c>
      <c r="E243" s="92"/>
      <c r="F243" s="92"/>
      <c r="G243" s="92"/>
      <c r="H243" s="92"/>
      <c r="I243" s="92"/>
      <c r="J243" s="92"/>
      <c r="K243" s="92"/>
      <c r="L243" s="92"/>
      <c r="M243" s="92"/>
      <c r="N243" s="92"/>
      <c r="O243" s="92">
        <v>172.55</v>
      </c>
    </row>
    <row r="244" spans="1:15" x14ac:dyDescent="0.25">
      <c r="A244" s="220">
        <v>201403</v>
      </c>
      <c r="B244" s="220" t="s">
        <v>2224</v>
      </c>
      <c r="C244" s="220" t="s">
        <v>2226</v>
      </c>
      <c r="D244" s="92">
        <v>23.42</v>
      </c>
      <c r="E244" s="92"/>
      <c r="F244" s="92"/>
      <c r="G244" s="92"/>
      <c r="H244" s="92"/>
      <c r="I244" s="92"/>
      <c r="J244" s="92"/>
      <c r="K244" s="92"/>
      <c r="L244" s="92"/>
      <c r="M244" s="92"/>
      <c r="N244" s="92"/>
      <c r="O244" s="92">
        <v>23.42</v>
      </c>
    </row>
    <row r="245" spans="1:15" x14ac:dyDescent="0.25">
      <c r="A245" s="220">
        <v>201403</v>
      </c>
      <c r="B245" s="220" t="s">
        <v>2224</v>
      </c>
      <c r="C245" s="220" t="s">
        <v>765</v>
      </c>
      <c r="D245" s="92">
        <v>0.13</v>
      </c>
      <c r="E245" s="92"/>
      <c r="F245" s="92"/>
      <c r="G245" s="92"/>
      <c r="H245" s="92"/>
      <c r="I245" s="92"/>
      <c r="J245" s="92"/>
      <c r="K245" s="92"/>
      <c r="L245" s="92"/>
      <c r="M245" s="92"/>
      <c r="N245" s="92"/>
      <c r="O245" s="92">
        <v>0.13</v>
      </c>
    </row>
    <row r="246" spans="1:15" x14ac:dyDescent="0.25">
      <c r="A246" s="220">
        <v>201403</v>
      </c>
      <c r="B246" s="220" t="s">
        <v>988</v>
      </c>
      <c r="C246" s="220" t="s">
        <v>2225</v>
      </c>
      <c r="D246" s="92">
        <v>0.39</v>
      </c>
      <c r="E246" s="92"/>
      <c r="F246" s="92"/>
      <c r="G246" s="92"/>
      <c r="H246" s="92"/>
      <c r="I246" s="92"/>
      <c r="J246" s="92"/>
      <c r="K246" s="92"/>
      <c r="L246" s="92"/>
      <c r="M246" s="92"/>
      <c r="N246" s="92"/>
      <c r="O246" s="92">
        <v>0.39</v>
      </c>
    </row>
    <row r="247" spans="1:15" x14ac:dyDescent="0.25">
      <c r="A247" s="220">
        <v>201403</v>
      </c>
      <c r="B247" s="220" t="s">
        <v>2099</v>
      </c>
      <c r="C247" s="220" t="s">
        <v>2227</v>
      </c>
      <c r="D247" s="92">
        <v>711.09</v>
      </c>
      <c r="E247" s="92"/>
      <c r="F247" s="92"/>
      <c r="G247" s="92"/>
      <c r="H247" s="92"/>
      <c r="I247" s="92"/>
      <c r="J247" s="92"/>
      <c r="K247" s="92"/>
      <c r="L247" s="92"/>
      <c r="M247" s="92"/>
      <c r="N247" s="92"/>
      <c r="O247" s="92">
        <v>711.09</v>
      </c>
    </row>
    <row r="248" spans="1:15" x14ac:dyDescent="0.25">
      <c r="A248" s="220">
        <v>201403</v>
      </c>
      <c r="B248" s="220" t="s">
        <v>2099</v>
      </c>
      <c r="C248" s="220" t="s">
        <v>2136</v>
      </c>
      <c r="D248" s="92"/>
      <c r="E248" s="92">
        <v>446.34</v>
      </c>
      <c r="F248" s="92"/>
      <c r="G248" s="92"/>
      <c r="H248" s="92"/>
      <c r="I248" s="92"/>
      <c r="J248" s="92"/>
      <c r="K248" s="92"/>
      <c r="L248" s="92"/>
      <c r="M248" s="92"/>
      <c r="N248" s="92"/>
      <c r="O248" s="92">
        <v>446.34</v>
      </c>
    </row>
    <row r="249" spans="1:15" x14ac:dyDescent="0.25">
      <c r="A249" s="220">
        <v>201403</v>
      </c>
      <c r="B249" s="220" t="s">
        <v>2099</v>
      </c>
      <c r="C249" s="220" t="s">
        <v>2225</v>
      </c>
      <c r="D249" s="92">
        <v>268.81</v>
      </c>
      <c r="E249" s="92"/>
      <c r="F249" s="92"/>
      <c r="G249" s="92"/>
      <c r="H249" s="92"/>
      <c r="I249" s="92"/>
      <c r="J249" s="92"/>
      <c r="K249" s="92"/>
      <c r="L249" s="92"/>
      <c r="M249" s="92"/>
      <c r="N249" s="92"/>
      <c r="O249" s="92">
        <v>268.81</v>
      </c>
    </row>
    <row r="250" spans="1:15" x14ac:dyDescent="0.25">
      <c r="A250" s="220">
        <v>201403</v>
      </c>
      <c r="B250" s="220" t="s">
        <v>2099</v>
      </c>
      <c r="C250" s="220" t="s">
        <v>765</v>
      </c>
      <c r="D250" s="92">
        <v>209.87</v>
      </c>
      <c r="E250" s="92"/>
      <c r="F250" s="92"/>
      <c r="G250" s="92"/>
      <c r="H250" s="92"/>
      <c r="I250" s="92"/>
      <c r="J250" s="92"/>
      <c r="K250" s="92"/>
      <c r="L250" s="92"/>
      <c r="M250" s="92"/>
      <c r="N250" s="92">
        <v>1.67</v>
      </c>
      <c r="O250" s="92">
        <v>211.54</v>
      </c>
    </row>
    <row r="251" spans="1:15" x14ac:dyDescent="0.25">
      <c r="A251" s="220">
        <v>201403</v>
      </c>
      <c r="B251" s="220" t="s">
        <v>2166</v>
      </c>
      <c r="C251" s="220" t="s">
        <v>2228</v>
      </c>
      <c r="D251" s="92">
        <v>0.44</v>
      </c>
      <c r="E251" s="92"/>
      <c r="F251" s="92"/>
      <c r="G251" s="92"/>
      <c r="H251" s="92"/>
      <c r="I251" s="92"/>
      <c r="J251" s="92"/>
      <c r="K251" s="92"/>
      <c r="L251" s="92"/>
      <c r="M251" s="92"/>
      <c r="N251" s="92"/>
      <c r="O251" s="92">
        <v>0.44</v>
      </c>
    </row>
    <row r="252" spans="1:15" x14ac:dyDescent="0.25">
      <c r="A252" s="220">
        <v>201403</v>
      </c>
      <c r="B252" s="220" t="s">
        <v>2166</v>
      </c>
      <c r="C252" s="220" t="s">
        <v>765</v>
      </c>
      <c r="D252" s="92">
        <v>0.01</v>
      </c>
      <c r="E252" s="92"/>
      <c r="F252" s="92"/>
      <c r="G252" s="92"/>
      <c r="H252" s="92"/>
      <c r="I252" s="92"/>
      <c r="J252" s="92"/>
      <c r="K252" s="92"/>
      <c r="L252" s="92"/>
      <c r="M252" s="92"/>
      <c r="N252" s="92">
        <v>0.04</v>
      </c>
      <c r="O252" s="92">
        <v>0.05</v>
      </c>
    </row>
    <row r="253" spans="1:15" x14ac:dyDescent="0.25">
      <c r="A253" s="220">
        <v>201403</v>
      </c>
      <c r="B253" s="220" t="s">
        <v>2101</v>
      </c>
      <c r="C253" s="220" t="s">
        <v>2229</v>
      </c>
      <c r="D253" s="92"/>
      <c r="E253" s="92">
        <v>3.75</v>
      </c>
      <c r="F253" s="92"/>
      <c r="G253" s="92"/>
      <c r="H253" s="92"/>
      <c r="I253" s="92"/>
      <c r="J253" s="92"/>
      <c r="K253" s="92"/>
      <c r="L253" s="92"/>
      <c r="M253" s="92"/>
      <c r="N253" s="92"/>
      <c r="O253" s="92">
        <v>3.75</v>
      </c>
    </row>
    <row r="254" spans="1:15" x14ac:dyDescent="0.25">
      <c r="A254" s="220">
        <v>201403</v>
      </c>
      <c r="B254" s="220" t="s">
        <v>2101</v>
      </c>
      <c r="C254" s="220" t="s">
        <v>2204</v>
      </c>
      <c r="D254" s="92"/>
      <c r="E254" s="92"/>
      <c r="F254" s="92"/>
      <c r="G254" s="92"/>
      <c r="H254" s="92"/>
      <c r="I254" s="92"/>
      <c r="J254" s="92"/>
      <c r="K254" s="92"/>
      <c r="L254" s="92"/>
      <c r="M254" s="92"/>
      <c r="N254" s="92">
        <v>0.52</v>
      </c>
      <c r="O254" s="92">
        <v>0.52</v>
      </c>
    </row>
    <row r="255" spans="1:15" x14ac:dyDescent="0.25">
      <c r="A255" s="220">
        <v>201403</v>
      </c>
      <c r="B255" s="220" t="s">
        <v>2170</v>
      </c>
      <c r="C255" s="220" t="s">
        <v>2230</v>
      </c>
      <c r="D255" s="92">
        <v>21.38</v>
      </c>
      <c r="E255" s="92"/>
      <c r="F255" s="92"/>
      <c r="G255" s="92"/>
      <c r="H255" s="92"/>
      <c r="I255" s="92"/>
      <c r="J255" s="92"/>
      <c r="K255" s="92"/>
      <c r="L255" s="92"/>
      <c r="M255" s="92"/>
      <c r="N255" s="92"/>
      <c r="O255" s="92">
        <v>21.38</v>
      </c>
    </row>
    <row r="256" spans="1:15" x14ac:dyDescent="0.25">
      <c r="A256" s="220">
        <v>201403</v>
      </c>
      <c r="B256" s="220" t="s">
        <v>2170</v>
      </c>
      <c r="C256" s="220" t="s">
        <v>2231</v>
      </c>
      <c r="D256" s="92"/>
      <c r="E256" s="92">
        <v>5.15</v>
      </c>
      <c r="F256" s="92"/>
      <c r="G256" s="92"/>
      <c r="H256" s="92"/>
      <c r="I256" s="92"/>
      <c r="J256" s="92"/>
      <c r="K256" s="92"/>
      <c r="L256" s="92"/>
      <c r="M256" s="92"/>
      <c r="N256" s="92"/>
      <c r="O256" s="92">
        <v>5.15</v>
      </c>
    </row>
    <row r="257" spans="1:15" x14ac:dyDescent="0.25">
      <c r="A257" s="220">
        <v>201403</v>
      </c>
      <c r="B257" s="220" t="s">
        <v>2170</v>
      </c>
      <c r="C257" s="220" t="s">
        <v>2232</v>
      </c>
      <c r="D257" s="92"/>
      <c r="E257" s="92">
        <v>2.52</v>
      </c>
      <c r="F257" s="92"/>
      <c r="G257" s="92"/>
      <c r="H257" s="92"/>
      <c r="I257" s="92"/>
      <c r="J257" s="92"/>
      <c r="K257" s="92"/>
      <c r="L257" s="92"/>
      <c r="M257" s="92"/>
      <c r="N257" s="92"/>
      <c r="O257" s="92">
        <v>2.52</v>
      </c>
    </row>
    <row r="258" spans="1:15" x14ac:dyDescent="0.25">
      <c r="A258" s="220">
        <v>201403</v>
      </c>
      <c r="B258" s="220" t="s">
        <v>2170</v>
      </c>
      <c r="C258" s="220" t="s">
        <v>2225</v>
      </c>
      <c r="D258" s="92">
        <v>5.64</v>
      </c>
      <c r="E258" s="92"/>
      <c r="F258" s="92"/>
      <c r="G258" s="92"/>
      <c r="H258" s="92"/>
      <c r="I258" s="92"/>
      <c r="J258" s="92"/>
      <c r="K258" s="92"/>
      <c r="L258" s="92"/>
      <c r="M258" s="92"/>
      <c r="N258" s="92"/>
      <c r="O258" s="92">
        <v>5.64</v>
      </c>
    </row>
    <row r="259" spans="1:15" x14ac:dyDescent="0.25">
      <c r="A259" s="220">
        <v>201403</v>
      </c>
      <c r="B259" s="220" t="s">
        <v>2170</v>
      </c>
      <c r="C259" s="220" t="s">
        <v>765</v>
      </c>
      <c r="D259" s="92">
        <v>1.91</v>
      </c>
      <c r="E259" s="92"/>
      <c r="F259" s="92"/>
      <c r="G259" s="92"/>
      <c r="H259" s="92"/>
      <c r="I259" s="92"/>
      <c r="J259" s="92"/>
      <c r="K259" s="92"/>
      <c r="L259" s="92"/>
      <c r="M259" s="92"/>
      <c r="N259" s="92"/>
      <c r="O259" s="92">
        <v>1.91</v>
      </c>
    </row>
    <row r="260" spans="1:15" x14ac:dyDescent="0.25">
      <c r="A260" s="220">
        <v>201403</v>
      </c>
      <c r="B260" s="220" t="s">
        <v>2170</v>
      </c>
      <c r="C260" s="220" t="s">
        <v>765</v>
      </c>
      <c r="D260" s="92"/>
      <c r="E260" s="92"/>
      <c r="F260" s="92"/>
      <c r="G260" s="92"/>
      <c r="H260" s="92"/>
      <c r="I260" s="92"/>
      <c r="J260" s="92"/>
      <c r="K260" s="92"/>
      <c r="L260" s="92"/>
      <c r="M260" s="92"/>
      <c r="N260" s="92">
        <v>0.9</v>
      </c>
      <c r="O260" s="92">
        <v>0.9</v>
      </c>
    </row>
    <row r="261" spans="1:15" x14ac:dyDescent="0.25">
      <c r="A261" s="220">
        <v>201403</v>
      </c>
      <c r="B261" s="220" t="s">
        <v>2103</v>
      </c>
      <c r="C261" s="220" t="s">
        <v>2225</v>
      </c>
      <c r="D261" s="92">
        <v>53.61</v>
      </c>
      <c r="E261" s="92"/>
      <c r="F261" s="92"/>
      <c r="G261" s="92"/>
      <c r="H261" s="92"/>
      <c r="I261" s="92"/>
      <c r="J261" s="92"/>
      <c r="K261" s="92"/>
      <c r="L261" s="92"/>
      <c r="M261" s="92"/>
      <c r="N261" s="92"/>
      <c r="O261" s="92">
        <v>53.61</v>
      </c>
    </row>
    <row r="262" spans="1:15" x14ac:dyDescent="0.25">
      <c r="A262" s="220">
        <v>201403</v>
      </c>
      <c r="B262" s="220" t="s">
        <v>2103</v>
      </c>
      <c r="C262" s="220" t="s">
        <v>2233</v>
      </c>
      <c r="D262" s="92">
        <v>4.6900000000000004</v>
      </c>
      <c r="E262" s="92"/>
      <c r="F262" s="92"/>
      <c r="G262" s="92"/>
      <c r="H262" s="92"/>
      <c r="I262" s="92"/>
      <c r="J262" s="92"/>
      <c r="K262" s="92"/>
      <c r="L262" s="92"/>
      <c r="M262" s="92"/>
      <c r="N262" s="92"/>
      <c r="O262" s="92">
        <v>4.6900000000000004</v>
      </c>
    </row>
    <row r="263" spans="1:15" x14ac:dyDescent="0.25">
      <c r="A263" s="220">
        <v>201403</v>
      </c>
      <c r="B263" s="220" t="s">
        <v>2103</v>
      </c>
      <c r="C263" s="220" t="s">
        <v>765</v>
      </c>
      <c r="D263" s="92">
        <v>2.36</v>
      </c>
      <c r="E263" s="92"/>
      <c r="F263" s="92"/>
      <c r="G263" s="92"/>
      <c r="H263" s="92"/>
      <c r="I263" s="92"/>
      <c r="J263" s="92"/>
      <c r="K263" s="92"/>
      <c r="L263" s="92"/>
      <c r="M263" s="92"/>
      <c r="N263" s="92">
        <v>2E-3</v>
      </c>
      <c r="O263" s="92">
        <v>2.3620000000000001</v>
      </c>
    </row>
    <row r="264" spans="1:15" x14ac:dyDescent="0.25">
      <c r="A264" s="220">
        <v>201403</v>
      </c>
      <c r="B264" s="220" t="s">
        <v>2170</v>
      </c>
      <c r="C264" s="220" t="s">
        <v>2136</v>
      </c>
      <c r="D264" s="92"/>
      <c r="E264" s="92">
        <v>18.239999999999998</v>
      </c>
      <c r="F264" s="92"/>
      <c r="G264" s="92"/>
      <c r="H264" s="92"/>
      <c r="I264" s="92"/>
      <c r="J264" s="92"/>
      <c r="K264" s="92"/>
      <c r="L264" s="92"/>
      <c r="M264" s="92"/>
      <c r="N264" s="92"/>
      <c r="O264" s="92">
        <v>18.239999999999998</v>
      </c>
    </row>
    <row r="265" spans="1:15" x14ac:dyDescent="0.25">
      <c r="A265" s="220">
        <v>201403</v>
      </c>
      <c r="B265" s="220" t="s">
        <v>2170</v>
      </c>
      <c r="C265" s="220" t="s">
        <v>2204</v>
      </c>
      <c r="D265" s="92"/>
      <c r="E265" s="92"/>
      <c r="F265" s="92"/>
      <c r="G265" s="92"/>
      <c r="H265" s="92"/>
      <c r="I265" s="92"/>
      <c r="J265" s="92"/>
      <c r="K265" s="92"/>
      <c r="L265" s="92"/>
      <c r="M265" s="92"/>
      <c r="N265" s="92">
        <v>4.7699999999999996</v>
      </c>
      <c r="O265" s="92">
        <v>4.7699999999999996</v>
      </c>
    </row>
    <row r="266" spans="1:15" x14ac:dyDescent="0.25">
      <c r="A266" s="220">
        <v>201403</v>
      </c>
      <c r="B266" s="220" t="s">
        <v>2170</v>
      </c>
      <c r="C266" s="220" t="s">
        <v>765</v>
      </c>
      <c r="D266" s="92">
        <v>1.3</v>
      </c>
      <c r="E266" s="92"/>
      <c r="F266" s="92"/>
      <c r="G266" s="92"/>
      <c r="H266" s="92"/>
      <c r="I266" s="92"/>
      <c r="J266" s="92"/>
      <c r="K266" s="92"/>
      <c r="L266" s="92"/>
      <c r="M266" s="92"/>
      <c r="N266" s="92"/>
      <c r="O266" s="92">
        <v>1.3</v>
      </c>
    </row>
    <row r="267" spans="1:15" x14ac:dyDescent="0.25">
      <c r="A267" s="220">
        <v>201403</v>
      </c>
      <c r="B267" s="220" t="s">
        <v>2234</v>
      </c>
      <c r="C267" s="220" t="s">
        <v>2136</v>
      </c>
      <c r="D267" s="92"/>
      <c r="E267" s="92">
        <v>615.34</v>
      </c>
      <c r="F267" s="92"/>
      <c r="G267" s="92"/>
      <c r="H267" s="92"/>
      <c r="I267" s="92"/>
      <c r="J267" s="92"/>
      <c r="K267" s="92"/>
      <c r="L267" s="92"/>
      <c r="M267" s="92"/>
      <c r="N267" s="92"/>
      <c r="O267" s="92">
        <v>615.34</v>
      </c>
    </row>
    <row r="268" spans="1:15" x14ac:dyDescent="0.25">
      <c r="A268" s="220">
        <v>201403</v>
      </c>
      <c r="B268" s="220" t="s">
        <v>2234</v>
      </c>
      <c r="C268" s="220" t="s">
        <v>765</v>
      </c>
      <c r="D268" s="92">
        <v>0.87</v>
      </c>
      <c r="E268" s="92"/>
      <c r="F268" s="92"/>
      <c r="G268" s="92"/>
      <c r="H268" s="92"/>
      <c r="I268" s="92"/>
      <c r="J268" s="92"/>
      <c r="K268" s="92"/>
      <c r="L268" s="92"/>
      <c r="M268" s="92"/>
      <c r="N268" s="92"/>
      <c r="O268" s="92">
        <v>0.87</v>
      </c>
    </row>
    <row r="269" spans="1:15" x14ac:dyDescent="0.25">
      <c r="A269" s="220">
        <v>201403</v>
      </c>
      <c r="B269" s="220" t="s">
        <v>2235</v>
      </c>
      <c r="C269" s="220" t="s">
        <v>2204</v>
      </c>
      <c r="D269" s="92"/>
      <c r="E269" s="92"/>
      <c r="F269" s="92"/>
      <c r="G269" s="92"/>
      <c r="H269" s="92"/>
      <c r="I269" s="92"/>
      <c r="J269" s="92"/>
      <c r="K269" s="92"/>
      <c r="L269" s="92"/>
      <c r="M269" s="92"/>
      <c r="N269" s="92">
        <v>31.1</v>
      </c>
      <c r="O269" s="92">
        <v>31.1</v>
      </c>
    </row>
    <row r="270" spans="1:15" x14ac:dyDescent="0.25">
      <c r="A270" s="220">
        <v>201403</v>
      </c>
      <c r="B270" s="220" t="s">
        <v>2235</v>
      </c>
      <c r="C270" s="220" t="s">
        <v>2236</v>
      </c>
      <c r="D270" s="92">
        <v>35.61</v>
      </c>
      <c r="E270" s="92"/>
      <c r="F270" s="92"/>
      <c r="G270" s="92"/>
      <c r="H270" s="92"/>
      <c r="I270" s="92"/>
      <c r="J270" s="92"/>
      <c r="K270" s="92"/>
      <c r="L270" s="92"/>
      <c r="M270" s="92"/>
      <c r="N270" s="92"/>
      <c r="O270" s="92">
        <v>35.61</v>
      </c>
    </row>
    <row r="271" spans="1:15" x14ac:dyDescent="0.25">
      <c r="A271" s="220">
        <v>201403</v>
      </c>
      <c r="B271" s="220" t="s">
        <v>2106</v>
      </c>
      <c r="C271" s="220" t="s">
        <v>2236</v>
      </c>
      <c r="D271" s="92">
        <v>0.01</v>
      </c>
      <c r="E271" s="92"/>
      <c r="F271" s="92"/>
      <c r="G271" s="92"/>
      <c r="H271" s="92"/>
      <c r="I271" s="92"/>
      <c r="J271" s="92"/>
      <c r="K271" s="92"/>
      <c r="L271" s="92"/>
      <c r="M271" s="92"/>
      <c r="N271" s="92"/>
      <c r="O271" s="92">
        <v>0.01</v>
      </c>
    </row>
    <row r="272" spans="1:15" x14ac:dyDescent="0.25">
      <c r="A272" s="220">
        <v>201403</v>
      </c>
      <c r="B272" s="220" t="s">
        <v>2106</v>
      </c>
      <c r="C272" s="220" t="s">
        <v>2204</v>
      </c>
      <c r="D272" s="92"/>
      <c r="E272" s="92"/>
      <c r="F272" s="92"/>
      <c r="G272" s="92"/>
      <c r="H272" s="92"/>
      <c r="I272" s="92"/>
      <c r="J272" s="92"/>
      <c r="K272" s="92"/>
      <c r="L272" s="92"/>
      <c r="M272" s="92"/>
      <c r="N272" s="92">
        <v>104.94</v>
      </c>
      <c r="O272" s="92">
        <v>104.94</v>
      </c>
    </row>
    <row r="273" spans="1:15" x14ac:dyDescent="0.25">
      <c r="A273" s="220">
        <v>201403</v>
      </c>
      <c r="B273" s="220" t="s">
        <v>2237</v>
      </c>
      <c r="C273" s="220" t="s">
        <v>2238</v>
      </c>
      <c r="D273" s="92"/>
      <c r="E273" s="92">
        <v>4.13</v>
      </c>
      <c r="F273" s="92"/>
      <c r="G273" s="92"/>
      <c r="H273" s="92"/>
      <c r="I273" s="92"/>
      <c r="J273" s="92"/>
      <c r="K273" s="92"/>
      <c r="L273" s="92"/>
      <c r="M273" s="92"/>
      <c r="N273" s="92"/>
      <c r="O273" s="92">
        <v>4.13</v>
      </c>
    </row>
    <row r="274" spans="1:15" x14ac:dyDescent="0.25">
      <c r="A274" s="220">
        <v>201403</v>
      </c>
      <c r="B274" s="220" t="s">
        <v>2239</v>
      </c>
      <c r="C274" s="220" t="s">
        <v>2225</v>
      </c>
      <c r="D274" s="92">
        <v>60</v>
      </c>
      <c r="E274" s="92"/>
      <c r="F274" s="92"/>
      <c r="G274" s="92"/>
      <c r="H274" s="92"/>
      <c r="I274" s="92"/>
      <c r="J274" s="92"/>
      <c r="K274" s="92"/>
      <c r="L274" s="92"/>
      <c r="M274" s="92"/>
      <c r="N274" s="92"/>
      <c r="O274" s="92">
        <v>60</v>
      </c>
    </row>
    <row r="275" spans="1:15" x14ac:dyDescent="0.25">
      <c r="A275" s="220">
        <v>201403</v>
      </c>
      <c r="B275" s="220" t="s">
        <v>2115</v>
      </c>
      <c r="C275" s="220" t="s">
        <v>2204</v>
      </c>
      <c r="D275" s="92"/>
      <c r="E275" s="92"/>
      <c r="F275" s="92"/>
      <c r="G275" s="92"/>
      <c r="H275" s="92"/>
      <c r="I275" s="92"/>
      <c r="J275" s="92"/>
      <c r="K275" s="92"/>
      <c r="L275" s="92"/>
      <c r="M275" s="92"/>
      <c r="N275" s="92">
        <v>5.38</v>
      </c>
      <c r="O275" s="92">
        <v>5.38</v>
      </c>
    </row>
    <row r="276" spans="1:15" x14ac:dyDescent="0.25">
      <c r="A276" s="220">
        <v>201403</v>
      </c>
      <c r="B276" s="220" t="s">
        <v>2117</v>
      </c>
      <c r="C276" s="220" t="s">
        <v>2204</v>
      </c>
      <c r="D276" s="92"/>
      <c r="E276" s="92"/>
      <c r="F276" s="92"/>
      <c r="G276" s="92"/>
      <c r="H276" s="92"/>
      <c r="I276" s="92"/>
      <c r="J276" s="92"/>
      <c r="K276" s="92"/>
      <c r="L276" s="92"/>
      <c r="M276" s="92"/>
      <c r="N276" s="92">
        <v>0.14000000000000001</v>
      </c>
      <c r="O276" s="92">
        <v>0.14000000000000001</v>
      </c>
    </row>
    <row r="277" spans="1:15" x14ac:dyDescent="0.25">
      <c r="A277" s="220">
        <v>201403</v>
      </c>
      <c r="B277" s="220" t="s">
        <v>2117</v>
      </c>
      <c r="C277" s="220" t="s">
        <v>2225</v>
      </c>
      <c r="D277" s="92">
        <v>1.32</v>
      </c>
      <c r="E277" s="92"/>
      <c r="F277" s="92"/>
      <c r="G277" s="92"/>
      <c r="H277" s="92"/>
      <c r="I277" s="92"/>
      <c r="J277" s="92"/>
      <c r="K277" s="92"/>
      <c r="L277" s="92"/>
      <c r="M277" s="92"/>
      <c r="N277" s="92"/>
      <c r="O277" s="92">
        <v>1.32</v>
      </c>
    </row>
    <row r="278" spans="1:15" x14ac:dyDescent="0.25">
      <c r="A278" s="220">
        <v>201403</v>
      </c>
      <c r="B278" s="220" t="s">
        <v>2117</v>
      </c>
      <c r="C278" s="220" t="s">
        <v>765</v>
      </c>
      <c r="D278" s="92"/>
      <c r="E278" s="92"/>
      <c r="F278" s="92"/>
      <c r="G278" s="92"/>
      <c r="H278" s="92"/>
      <c r="I278" s="92"/>
      <c r="J278" s="92"/>
      <c r="K278" s="92"/>
      <c r="L278" s="92"/>
      <c r="M278" s="92"/>
      <c r="N278" s="92">
        <v>0.01</v>
      </c>
      <c r="O278" s="92">
        <v>0.01</v>
      </c>
    </row>
    <row r="279" spans="1:15" x14ac:dyDescent="0.25">
      <c r="A279" s="220">
        <v>201403</v>
      </c>
      <c r="B279" s="220" t="s">
        <v>2122</v>
      </c>
      <c r="C279" s="220" t="s">
        <v>2151</v>
      </c>
      <c r="D279" s="92"/>
      <c r="E279" s="92"/>
      <c r="F279" s="92"/>
      <c r="G279" s="92"/>
      <c r="H279" s="92">
        <v>2.83</v>
      </c>
      <c r="I279" s="92"/>
      <c r="J279" s="92"/>
      <c r="K279" s="92"/>
      <c r="L279" s="92"/>
      <c r="M279" s="92"/>
      <c r="N279" s="92"/>
      <c r="O279" s="92">
        <v>2.83</v>
      </c>
    </row>
    <row r="280" spans="1:15" x14ac:dyDescent="0.25">
      <c r="A280" s="220">
        <v>201403</v>
      </c>
      <c r="B280" s="220" t="s">
        <v>2122</v>
      </c>
      <c r="C280" s="220" t="s">
        <v>2153</v>
      </c>
      <c r="D280" s="92"/>
      <c r="E280" s="92"/>
      <c r="F280" s="92"/>
      <c r="G280" s="92"/>
      <c r="H280" s="92">
        <v>2.56</v>
      </c>
      <c r="I280" s="92"/>
      <c r="J280" s="92"/>
      <c r="K280" s="92"/>
      <c r="L280" s="92"/>
      <c r="M280" s="92"/>
      <c r="N280" s="92"/>
      <c r="O280" s="92">
        <v>2.56</v>
      </c>
    </row>
    <row r="281" spans="1:15" x14ac:dyDescent="0.25">
      <c r="A281" s="220">
        <v>201403</v>
      </c>
      <c r="B281" s="220" t="s">
        <v>2122</v>
      </c>
      <c r="C281" s="220" t="s">
        <v>2213</v>
      </c>
      <c r="D281" s="92"/>
      <c r="E281" s="92"/>
      <c r="F281" s="92"/>
      <c r="G281" s="92"/>
      <c r="H281" s="92">
        <v>0.94</v>
      </c>
      <c r="I281" s="92"/>
      <c r="J281" s="92"/>
      <c r="K281" s="92"/>
      <c r="L281" s="92"/>
      <c r="M281" s="92"/>
      <c r="N281" s="92"/>
      <c r="O281" s="92">
        <v>0.94</v>
      </c>
    </row>
    <row r="282" spans="1:15" x14ac:dyDescent="0.25">
      <c r="A282" s="220">
        <v>201403</v>
      </c>
      <c r="B282" s="220" t="s">
        <v>2182</v>
      </c>
      <c r="C282" s="220" t="s">
        <v>2214</v>
      </c>
      <c r="D282" s="92"/>
      <c r="E282" s="92"/>
      <c r="F282" s="92"/>
      <c r="G282" s="92"/>
      <c r="H282" s="92"/>
      <c r="I282" s="92">
        <v>0.28999999999999998</v>
      </c>
      <c r="J282" s="92"/>
      <c r="K282" s="92"/>
      <c r="L282" s="92"/>
      <c r="M282" s="92"/>
      <c r="N282" s="92"/>
      <c r="O282" s="92">
        <v>0.28999999999999998</v>
      </c>
    </row>
    <row r="283" spans="1:15" x14ac:dyDescent="0.25">
      <c r="A283" s="220">
        <v>201403</v>
      </c>
      <c r="B283" s="220" t="s">
        <v>2182</v>
      </c>
      <c r="C283" s="220" t="s">
        <v>2215</v>
      </c>
      <c r="D283" s="92"/>
      <c r="E283" s="92"/>
      <c r="F283" s="92"/>
      <c r="G283" s="92"/>
      <c r="H283" s="92"/>
      <c r="I283" s="92">
        <v>0.06</v>
      </c>
      <c r="J283" s="92"/>
      <c r="K283" s="92"/>
      <c r="L283" s="92"/>
      <c r="M283" s="92"/>
      <c r="N283" s="92"/>
      <c r="O283" s="92">
        <v>0.06</v>
      </c>
    </row>
    <row r="284" spans="1:15" x14ac:dyDescent="0.25">
      <c r="A284" s="220">
        <v>201403</v>
      </c>
      <c r="B284" s="220" t="s">
        <v>2240</v>
      </c>
      <c r="C284" s="220" t="s">
        <v>2238</v>
      </c>
      <c r="D284" s="92"/>
      <c r="E284" s="92">
        <v>24.78</v>
      </c>
      <c r="F284" s="92"/>
      <c r="G284" s="92"/>
      <c r="H284" s="92"/>
      <c r="I284" s="92"/>
      <c r="J284" s="92"/>
      <c r="K284" s="92"/>
      <c r="L284" s="92"/>
      <c r="M284" s="92"/>
      <c r="N284" s="92"/>
      <c r="O284" s="92">
        <v>24.78</v>
      </c>
    </row>
    <row r="285" spans="1:15" x14ac:dyDescent="0.25">
      <c r="A285" s="220">
        <v>201403</v>
      </c>
      <c r="B285" s="220" t="s">
        <v>2158</v>
      </c>
      <c r="C285" s="220" t="s">
        <v>2230</v>
      </c>
      <c r="D285" s="92">
        <v>144.28</v>
      </c>
      <c r="E285" s="92"/>
      <c r="F285" s="92"/>
      <c r="G285" s="92"/>
      <c r="H285" s="92"/>
      <c r="I285" s="92"/>
      <c r="J285" s="92"/>
      <c r="K285" s="92"/>
      <c r="L285" s="92"/>
      <c r="M285" s="92"/>
      <c r="N285" s="92"/>
      <c r="O285" s="92">
        <v>144.28</v>
      </c>
    </row>
    <row r="286" spans="1:15" x14ac:dyDescent="0.25">
      <c r="A286" s="220">
        <v>201403</v>
      </c>
      <c r="B286" s="220" t="s">
        <v>2158</v>
      </c>
      <c r="C286" s="220" t="s">
        <v>2241</v>
      </c>
      <c r="D286" s="92">
        <v>77.08</v>
      </c>
      <c r="E286" s="92"/>
      <c r="F286" s="92"/>
      <c r="G286" s="92"/>
      <c r="H286" s="92"/>
      <c r="I286" s="92"/>
      <c r="J286" s="92"/>
      <c r="K286" s="92"/>
      <c r="L286" s="92"/>
      <c r="M286" s="92"/>
      <c r="N286" s="92"/>
      <c r="O286" s="92">
        <v>77.08</v>
      </c>
    </row>
    <row r="287" spans="1:15" x14ac:dyDescent="0.25">
      <c r="A287" s="220">
        <v>201403</v>
      </c>
      <c r="B287" s="220" t="s">
        <v>2158</v>
      </c>
      <c r="C287" s="220" t="s">
        <v>2204</v>
      </c>
      <c r="D287" s="92"/>
      <c r="E287" s="92"/>
      <c r="F287" s="92"/>
      <c r="G287" s="92"/>
      <c r="H287" s="92"/>
      <c r="I287" s="92"/>
      <c r="J287" s="92"/>
      <c r="K287" s="92"/>
      <c r="L287" s="92"/>
      <c r="M287" s="92"/>
      <c r="N287" s="92">
        <v>6.08</v>
      </c>
      <c r="O287" s="92">
        <v>6.08</v>
      </c>
    </row>
    <row r="288" spans="1:15" x14ac:dyDescent="0.25">
      <c r="A288" s="220">
        <v>201403</v>
      </c>
      <c r="B288" s="220" t="s">
        <v>2190</v>
      </c>
      <c r="C288" s="220" t="s">
        <v>2136</v>
      </c>
      <c r="D288" s="92"/>
      <c r="E288" s="92">
        <v>40.75</v>
      </c>
      <c r="F288" s="92"/>
      <c r="G288" s="92"/>
      <c r="H288" s="92"/>
      <c r="I288" s="92"/>
      <c r="J288" s="92"/>
      <c r="K288" s="92"/>
      <c r="L288" s="92"/>
      <c r="M288" s="92"/>
      <c r="N288" s="92"/>
      <c r="O288" s="92">
        <v>40.75</v>
      </c>
    </row>
    <row r="289" spans="1:15" x14ac:dyDescent="0.25">
      <c r="A289" s="220">
        <v>201403</v>
      </c>
      <c r="B289" s="220" t="s">
        <v>2190</v>
      </c>
      <c r="C289" s="220" t="s">
        <v>2225</v>
      </c>
      <c r="D289" s="92">
        <v>151.43</v>
      </c>
      <c r="E289" s="92"/>
      <c r="F289" s="92"/>
      <c r="G289" s="92"/>
      <c r="H289" s="92"/>
      <c r="I289" s="92"/>
      <c r="J289" s="92"/>
      <c r="K289" s="92"/>
      <c r="L289" s="92"/>
      <c r="M289" s="92"/>
      <c r="N289" s="92"/>
      <c r="O289" s="92">
        <v>151.43</v>
      </c>
    </row>
    <row r="290" spans="1:15" x14ac:dyDescent="0.25">
      <c r="A290" s="220">
        <v>201403</v>
      </c>
      <c r="B290" s="220" t="s">
        <v>2158</v>
      </c>
      <c r="C290" s="220" t="s">
        <v>2236</v>
      </c>
      <c r="D290" s="92">
        <v>35.6</v>
      </c>
      <c r="E290" s="92"/>
      <c r="F290" s="92"/>
      <c r="G290" s="92"/>
      <c r="H290" s="92"/>
      <c r="I290" s="92"/>
      <c r="J290" s="92"/>
      <c r="K290" s="92"/>
      <c r="L290" s="92"/>
      <c r="M290" s="92"/>
      <c r="N290" s="92"/>
      <c r="O290" s="92">
        <v>35.6</v>
      </c>
    </row>
    <row r="291" spans="1:15" x14ac:dyDescent="0.25">
      <c r="A291" s="220">
        <v>201403</v>
      </c>
      <c r="B291" s="220" t="s">
        <v>2158</v>
      </c>
      <c r="C291" s="220" t="s">
        <v>765</v>
      </c>
      <c r="D291" s="92">
        <v>66.930000000000007</v>
      </c>
      <c r="E291" s="92"/>
      <c r="F291" s="92"/>
      <c r="G291" s="92"/>
      <c r="H291" s="92"/>
      <c r="I291" s="92"/>
      <c r="J291" s="92"/>
      <c r="K291" s="92"/>
      <c r="L291" s="92"/>
      <c r="M291" s="92"/>
      <c r="N291" s="92">
        <v>0.05</v>
      </c>
      <c r="O291" s="92">
        <v>66.98</v>
      </c>
    </row>
    <row r="292" spans="1:15" x14ac:dyDescent="0.25">
      <c r="A292" s="220">
        <v>201403</v>
      </c>
      <c r="B292" s="220" t="s">
        <v>2190</v>
      </c>
      <c r="C292" s="220" t="s">
        <v>765</v>
      </c>
      <c r="D292" s="92"/>
      <c r="E292" s="92"/>
      <c r="F292" s="92"/>
      <c r="G292" s="92"/>
      <c r="H292" s="92">
        <v>1.87</v>
      </c>
      <c r="I292" s="92">
        <v>7.0000000000000007E-2</v>
      </c>
      <c r="J292" s="92"/>
      <c r="K292" s="92"/>
      <c r="L292" s="92"/>
      <c r="M292" s="92"/>
      <c r="N292" s="92"/>
      <c r="O292" s="92">
        <v>1.94</v>
      </c>
    </row>
    <row r="293" spans="1:15" x14ac:dyDescent="0.25">
      <c r="A293" s="220">
        <v>201303</v>
      </c>
      <c r="B293" s="220" t="s">
        <v>2224</v>
      </c>
      <c r="C293" s="220" t="s">
        <v>2242</v>
      </c>
      <c r="D293" s="92"/>
      <c r="E293" s="92">
        <v>103.16</v>
      </c>
      <c r="F293" s="92"/>
      <c r="G293" s="92"/>
      <c r="H293" s="92"/>
      <c r="I293" s="92"/>
      <c r="J293" s="92"/>
      <c r="K293" s="92"/>
      <c r="L293" s="92"/>
      <c r="M293" s="92"/>
      <c r="N293" s="92"/>
      <c r="O293" s="92">
        <v>103.16</v>
      </c>
    </row>
    <row r="294" spans="1:15" x14ac:dyDescent="0.25">
      <c r="A294" s="220">
        <v>201303</v>
      </c>
      <c r="B294" s="220" t="s">
        <v>2224</v>
      </c>
      <c r="C294" s="220" t="s">
        <v>2243</v>
      </c>
      <c r="D294" s="92"/>
      <c r="E294" s="92"/>
      <c r="F294" s="92"/>
      <c r="G294" s="92">
        <v>65.069999999999993</v>
      </c>
      <c r="H294" s="92"/>
      <c r="I294" s="92"/>
      <c r="J294" s="92"/>
      <c r="K294" s="92"/>
      <c r="L294" s="92"/>
      <c r="M294" s="92"/>
      <c r="N294" s="92"/>
      <c r="O294" s="92">
        <v>65.069999999999993</v>
      </c>
    </row>
    <row r="295" spans="1:15" x14ac:dyDescent="0.25">
      <c r="A295" s="220">
        <v>201303</v>
      </c>
      <c r="B295" s="220" t="s">
        <v>2224</v>
      </c>
      <c r="C295" s="220" t="s">
        <v>765</v>
      </c>
      <c r="D295" s="92"/>
      <c r="E295" s="92">
        <v>16.72</v>
      </c>
      <c r="F295" s="92"/>
      <c r="G295" s="92">
        <v>1.74</v>
      </c>
      <c r="H295" s="92"/>
      <c r="I295" s="92"/>
      <c r="J295" s="92"/>
      <c r="K295" s="92"/>
      <c r="L295" s="92"/>
      <c r="M295" s="92"/>
      <c r="N295" s="92"/>
      <c r="O295" s="92">
        <v>18.46</v>
      </c>
    </row>
    <row r="296" spans="1:15" x14ac:dyDescent="0.25">
      <c r="A296" s="220">
        <v>201303</v>
      </c>
      <c r="B296" s="220" t="s">
        <v>988</v>
      </c>
      <c r="C296" s="220" t="s">
        <v>2242</v>
      </c>
      <c r="D296" s="92"/>
      <c r="E296" s="92">
        <v>2.54</v>
      </c>
      <c r="F296" s="92"/>
      <c r="G296" s="92"/>
      <c r="H296" s="92"/>
      <c r="I296" s="92"/>
      <c r="J296" s="92"/>
      <c r="K296" s="92"/>
      <c r="L296" s="92"/>
      <c r="M296" s="92"/>
      <c r="N296" s="92"/>
      <c r="O296" s="92">
        <v>2.54</v>
      </c>
    </row>
    <row r="297" spans="1:15" x14ac:dyDescent="0.25">
      <c r="A297" s="220">
        <v>201303</v>
      </c>
      <c r="B297" s="220" t="s">
        <v>988</v>
      </c>
      <c r="C297" s="220" t="s">
        <v>2232</v>
      </c>
      <c r="D297" s="92"/>
      <c r="E297" s="92">
        <v>0.25</v>
      </c>
      <c r="F297" s="92"/>
      <c r="G297" s="92"/>
      <c r="H297" s="92"/>
      <c r="I297" s="92"/>
      <c r="J297" s="92"/>
      <c r="K297" s="92"/>
      <c r="L297" s="92"/>
      <c r="M297" s="92"/>
      <c r="N297" s="92"/>
      <c r="O297" s="92">
        <v>0.25</v>
      </c>
    </row>
    <row r="298" spans="1:15" x14ac:dyDescent="0.25">
      <c r="A298" s="220">
        <v>201303</v>
      </c>
      <c r="B298" s="220" t="s">
        <v>988</v>
      </c>
      <c r="C298" s="220" t="s">
        <v>765</v>
      </c>
      <c r="D298" s="92"/>
      <c r="E298" s="92"/>
      <c r="F298" s="92"/>
      <c r="G298" s="92"/>
      <c r="H298" s="92"/>
      <c r="I298" s="92"/>
      <c r="J298" s="92"/>
      <c r="K298" s="92"/>
      <c r="L298" s="92"/>
      <c r="M298" s="92"/>
      <c r="N298" s="92">
        <v>0.04</v>
      </c>
      <c r="O298" s="92">
        <v>0.04</v>
      </c>
    </row>
    <row r="299" spans="1:15" x14ac:dyDescent="0.25">
      <c r="A299" s="220">
        <v>201303</v>
      </c>
      <c r="B299" s="220" t="s">
        <v>2099</v>
      </c>
      <c r="C299" s="220" t="s">
        <v>2227</v>
      </c>
      <c r="D299" s="92">
        <v>633.32000000000005</v>
      </c>
      <c r="E299" s="92"/>
      <c r="F299" s="92"/>
      <c r="G299" s="92"/>
      <c r="H299" s="92"/>
      <c r="I299" s="92"/>
      <c r="J299" s="92"/>
      <c r="K299" s="92"/>
      <c r="L299" s="92"/>
      <c r="M299" s="92"/>
      <c r="N299" s="92"/>
      <c r="O299" s="92">
        <v>633.32000000000005</v>
      </c>
    </row>
    <row r="300" spans="1:15" x14ac:dyDescent="0.25">
      <c r="A300" s="220">
        <v>201303</v>
      </c>
      <c r="B300" s="220" t="s">
        <v>2099</v>
      </c>
      <c r="C300" s="220" t="s">
        <v>2136</v>
      </c>
      <c r="D300" s="92"/>
      <c r="E300" s="92">
        <v>338.91</v>
      </c>
      <c r="F300" s="92"/>
      <c r="G300" s="92"/>
      <c r="H300" s="92"/>
      <c r="I300" s="92"/>
      <c r="J300" s="92"/>
      <c r="K300" s="92"/>
      <c r="L300" s="92"/>
      <c r="M300" s="92"/>
      <c r="N300" s="92"/>
      <c r="O300" s="92">
        <v>338.91</v>
      </c>
    </row>
    <row r="301" spans="1:15" x14ac:dyDescent="0.25">
      <c r="A301" s="220">
        <v>201303</v>
      </c>
      <c r="B301" s="220" t="s">
        <v>2099</v>
      </c>
      <c r="C301" s="220" t="s">
        <v>765</v>
      </c>
      <c r="D301" s="92"/>
      <c r="E301" s="92">
        <v>243.23</v>
      </c>
      <c r="F301" s="92"/>
      <c r="G301" s="92">
        <v>65.260000000000005</v>
      </c>
      <c r="H301" s="92"/>
      <c r="I301" s="92"/>
      <c r="J301" s="92"/>
      <c r="K301" s="92"/>
      <c r="L301" s="92"/>
      <c r="M301" s="92"/>
      <c r="N301" s="92">
        <v>2.35</v>
      </c>
      <c r="O301" s="92">
        <v>310.83999999999997</v>
      </c>
    </row>
    <row r="302" spans="1:15" x14ac:dyDescent="0.25">
      <c r="A302" s="220">
        <v>201303</v>
      </c>
      <c r="B302" s="220" t="s">
        <v>2166</v>
      </c>
      <c r="C302" s="220" t="s">
        <v>2228</v>
      </c>
      <c r="D302" s="92"/>
      <c r="E302" s="92">
        <v>0.67</v>
      </c>
      <c r="F302" s="92"/>
      <c r="G302" s="92"/>
      <c r="H302" s="92"/>
      <c r="I302" s="92"/>
      <c r="J302" s="92"/>
      <c r="K302" s="92"/>
      <c r="L302" s="92"/>
      <c r="M302" s="92"/>
      <c r="N302" s="92"/>
      <c r="O302" s="92">
        <v>0.67</v>
      </c>
    </row>
    <row r="303" spans="1:15" x14ac:dyDescent="0.25">
      <c r="A303" s="220">
        <v>201303</v>
      </c>
      <c r="B303" s="220" t="s">
        <v>2101</v>
      </c>
      <c r="C303" s="220" t="s">
        <v>2204</v>
      </c>
      <c r="D303" s="92"/>
      <c r="E303" s="92"/>
      <c r="F303" s="92"/>
      <c r="G303" s="92"/>
      <c r="H303" s="92"/>
      <c r="I303" s="92"/>
      <c r="J303" s="92"/>
      <c r="K303" s="92"/>
      <c r="L303" s="92"/>
      <c r="M303" s="92"/>
      <c r="N303" s="92">
        <v>3.1</v>
      </c>
      <c r="O303" s="92">
        <v>3.1</v>
      </c>
    </row>
    <row r="304" spans="1:15" x14ac:dyDescent="0.25">
      <c r="A304" s="220">
        <v>201303</v>
      </c>
      <c r="B304" s="220" t="s">
        <v>2244</v>
      </c>
      <c r="C304" s="220" t="s">
        <v>2227</v>
      </c>
      <c r="D304" s="92">
        <v>25.09</v>
      </c>
      <c r="E304" s="92"/>
      <c r="F304" s="92"/>
      <c r="G304" s="92"/>
      <c r="H304" s="92"/>
      <c r="I304" s="92"/>
      <c r="J304" s="92"/>
      <c r="K304" s="92"/>
      <c r="L304" s="92"/>
      <c r="M304" s="92"/>
      <c r="N304" s="92"/>
      <c r="O304" s="92">
        <v>25.09</v>
      </c>
    </row>
    <row r="305" spans="1:15" x14ac:dyDescent="0.25">
      <c r="A305" s="220">
        <v>201303</v>
      </c>
      <c r="B305" s="220" t="s">
        <v>2244</v>
      </c>
      <c r="C305" s="220" t="s">
        <v>2231</v>
      </c>
      <c r="D305" s="92"/>
      <c r="E305" s="92">
        <v>7.81</v>
      </c>
      <c r="F305" s="92"/>
      <c r="G305" s="92"/>
      <c r="H305" s="92"/>
      <c r="I305" s="92"/>
      <c r="J305" s="92"/>
      <c r="K305" s="92"/>
      <c r="L305" s="92"/>
      <c r="M305" s="92"/>
      <c r="N305" s="92"/>
      <c r="O305" s="92">
        <v>7.81</v>
      </c>
    </row>
    <row r="306" spans="1:15" x14ac:dyDescent="0.25">
      <c r="A306" s="220">
        <v>201303</v>
      </c>
      <c r="B306" s="220" t="s">
        <v>2244</v>
      </c>
      <c r="C306" s="220" t="s">
        <v>2232</v>
      </c>
      <c r="D306" s="92"/>
      <c r="E306" s="92">
        <v>4.38</v>
      </c>
      <c r="F306" s="92"/>
      <c r="G306" s="92"/>
      <c r="H306" s="92"/>
      <c r="I306" s="92"/>
      <c r="J306" s="92"/>
      <c r="K306" s="92"/>
      <c r="L306" s="92"/>
      <c r="M306" s="92"/>
      <c r="N306" s="92"/>
      <c r="O306" s="92">
        <v>4.38</v>
      </c>
    </row>
    <row r="307" spans="1:15" x14ac:dyDescent="0.25">
      <c r="A307" s="220">
        <v>201303</v>
      </c>
      <c r="B307" s="220" t="s">
        <v>2244</v>
      </c>
      <c r="C307" s="220" t="s">
        <v>765</v>
      </c>
      <c r="D307" s="92"/>
      <c r="E307" s="92">
        <v>1.38</v>
      </c>
      <c r="F307" s="92"/>
      <c r="G307" s="92"/>
      <c r="H307" s="92"/>
      <c r="I307" s="92"/>
      <c r="J307" s="92"/>
      <c r="K307" s="92"/>
      <c r="L307" s="92"/>
      <c r="M307" s="92"/>
      <c r="N307" s="92">
        <v>0.13</v>
      </c>
      <c r="O307" s="92">
        <v>1.51</v>
      </c>
    </row>
    <row r="308" spans="1:15" x14ac:dyDescent="0.25">
      <c r="A308" s="220">
        <v>201303</v>
      </c>
      <c r="B308" s="220" t="s">
        <v>2103</v>
      </c>
      <c r="C308" s="220" t="s">
        <v>2134</v>
      </c>
      <c r="D308" s="92">
        <v>27.36</v>
      </c>
      <c r="E308" s="92"/>
      <c r="F308" s="92"/>
      <c r="G308" s="92"/>
      <c r="H308" s="92"/>
      <c r="I308" s="92"/>
      <c r="J308" s="92"/>
      <c r="K308" s="92"/>
      <c r="L308" s="92"/>
      <c r="M308" s="92"/>
      <c r="N308" s="92"/>
      <c r="O308" s="92">
        <v>27.36</v>
      </c>
    </row>
    <row r="309" spans="1:15" x14ac:dyDescent="0.25">
      <c r="A309" s="220">
        <v>201303</v>
      </c>
      <c r="B309" s="220" t="s">
        <v>2103</v>
      </c>
      <c r="C309" s="220" t="s">
        <v>2233</v>
      </c>
      <c r="D309" s="92">
        <v>6.34</v>
      </c>
      <c r="E309" s="92"/>
      <c r="F309" s="92"/>
      <c r="G309" s="92"/>
      <c r="H309" s="92"/>
      <c r="I309" s="92"/>
      <c r="J309" s="92"/>
      <c r="K309" s="92"/>
      <c r="L309" s="92"/>
      <c r="M309" s="92"/>
      <c r="N309" s="92"/>
      <c r="O309" s="92">
        <v>6.34</v>
      </c>
    </row>
    <row r="310" spans="1:15" x14ac:dyDescent="0.25">
      <c r="A310" s="220">
        <v>201303</v>
      </c>
      <c r="B310" s="220" t="s">
        <v>2245</v>
      </c>
      <c r="C310" s="220" t="s">
        <v>2136</v>
      </c>
      <c r="D310" s="92"/>
      <c r="E310" s="92">
        <v>15.14</v>
      </c>
      <c r="F310" s="92"/>
      <c r="G310" s="92"/>
      <c r="H310" s="92"/>
      <c r="I310" s="92"/>
      <c r="J310" s="92"/>
      <c r="K310" s="92"/>
      <c r="L310" s="92"/>
      <c r="M310" s="92"/>
      <c r="N310" s="92"/>
      <c r="O310" s="92">
        <v>15.14</v>
      </c>
    </row>
    <row r="311" spans="1:15" x14ac:dyDescent="0.25">
      <c r="A311" s="220">
        <v>201303</v>
      </c>
      <c r="B311" s="220" t="s">
        <v>2245</v>
      </c>
      <c r="C311" s="220" t="s">
        <v>2204</v>
      </c>
      <c r="D311" s="92"/>
      <c r="E311" s="92"/>
      <c r="F311" s="92"/>
      <c r="G311" s="92"/>
      <c r="H311" s="92"/>
      <c r="I311" s="92"/>
      <c r="J311" s="92"/>
      <c r="K311" s="92"/>
      <c r="L311" s="92"/>
      <c r="M311" s="92"/>
      <c r="N311" s="92">
        <v>3.59</v>
      </c>
      <c r="O311" s="92">
        <v>3.59</v>
      </c>
    </row>
    <row r="312" spans="1:15" x14ac:dyDescent="0.25">
      <c r="A312" s="220">
        <v>201303</v>
      </c>
      <c r="B312" s="220" t="s">
        <v>2245</v>
      </c>
      <c r="C312" s="220" t="s">
        <v>765</v>
      </c>
      <c r="D312" s="92"/>
      <c r="E312" s="92">
        <v>0.82</v>
      </c>
      <c r="F312" s="92"/>
      <c r="G312" s="92"/>
      <c r="H312" s="92"/>
      <c r="I312" s="92"/>
      <c r="J312" s="92"/>
      <c r="K312" s="92"/>
      <c r="L312" s="92"/>
      <c r="M312" s="92"/>
      <c r="N312" s="92"/>
      <c r="O312" s="92">
        <v>0.82</v>
      </c>
    </row>
    <row r="313" spans="1:15" x14ac:dyDescent="0.25">
      <c r="A313" s="220">
        <v>201303</v>
      </c>
      <c r="B313" s="220" t="s">
        <v>2246</v>
      </c>
      <c r="C313" s="220" t="s">
        <v>2247</v>
      </c>
      <c r="D313" s="92">
        <v>1316.41</v>
      </c>
      <c r="E313" s="92"/>
      <c r="F313" s="92"/>
      <c r="G313" s="92"/>
      <c r="H313" s="92"/>
      <c r="I313" s="92"/>
      <c r="J313" s="92"/>
      <c r="K313" s="92"/>
      <c r="L313" s="92"/>
      <c r="M313" s="92"/>
      <c r="N313" s="92"/>
      <c r="O313" s="92">
        <v>1316.41</v>
      </c>
    </row>
    <row r="314" spans="1:15" x14ac:dyDescent="0.25">
      <c r="A314" s="220">
        <v>201303</v>
      </c>
      <c r="B314" s="220" t="s">
        <v>2248</v>
      </c>
      <c r="C314" s="220" t="s">
        <v>2249</v>
      </c>
      <c r="D314" s="92"/>
      <c r="E314" s="92"/>
      <c r="F314" s="92"/>
      <c r="G314" s="92">
        <v>1288.4000000000001</v>
      </c>
      <c r="H314" s="92"/>
      <c r="I314" s="92"/>
      <c r="J314" s="92"/>
      <c r="K314" s="92"/>
      <c r="L314" s="92"/>
      <c r="M314" s="92"/>
      <c r="N314" s="92"/>
      <c r="O314" s="92">
        <v>1288.4000000000001</v>
      </c>
    </row>
    <row r="315" spans="1:15" x14ac:dyDescent="0.25">
      <c r="A315" s="220">
        <v>201303</v>
      </c>
      <c r="B315" s="220" t="s">
        <v>2248</v>
      </c>
      <c r="C315" s="220" t="s">
        <v>2243</v>
      </c>
      <c r="D315" s="92"/>
      <c r="E315" s="92"/>
      <c r="F315" s="92"/>
      <c r="G315" s="92">
        <v>908.55</v>
      </c>
      <c r="H315" s="92"/>
      <c r="I315" s="92"/>
      <c r="J315" s="92"/>
      <c r="K315" s="92"/>
      <c r="L315" s="92"/>
      <c r="M315" s="92"/>
      <c r="N315" s="92"/>
      <c r="O315" s="92">
        <v>908.55</v>
      </c>
    </row>
    <row r="316" spans="1:15" x14ac:dyDescent="0.25">
      <c r="A316" s="220">
        <v>201303</v>
      </c>
      <c r="B316" s="220" t="s">
        <v>2246</v>
      </c>
      <c r="C316" s="220" t="s">
        <v>765</v>
      </c>
      <c r="D316" s="92"/>
      <c r="E316" s="92">
        <v>1.0900000000000001</v>
      </c>
      <c r="F316" s="92"/>
      <c r="G316" s="92"/>
      <c r="H316" s="92"/>
      <c r="I316" s="92"/>
      <c r="J316" s="92"/>
      <c r="K316" s="92"/>
      <c r="L316" s="92"/>
      <c r="M316" s="92"/>
      <c r="N316" s="92"/>
      <c r="O316" s="92">
        <v>1.0900000000000001</v>
      </c>
    </row>
    <row r="317" spans="1:15" x14ac:dyDescent="0.25">
      <c r="A317" s="220">
        <v>201303</v>
      </c>
      <c r="B317" s="220" t="s">
        <v>2250</v>
      </c>
      <c r="C317" s="220" t="s">
        <v>2204</v>
      </c>
      <c r="D317" s="92"/>
      <c r="E317" s="92"/>
      <c r="F317" s="92"/>
      <c r="G317" s="92"/>
      <c r="H317" s="92"/>
      <c r="I317" s="92"/>
      <c r="J317" s="92"/>
      <c r="K317" s="92"/>
      <c r="L317" s="92"/>
      <c r="M317" s="92"/>
      <c r="N317" s="92">
        <v>78</v>
      </c>
      <c r="O317" s="92">
        <v>78</v>
      </c>
    </row>
    <row r="318" spans="1:15" x14ac:dyDescent="0.25">
      <c r="A318" s="220">
        <v>201303</v>
      </c>
      <c r="B318" s="220" t="s">
        <v>2250</v>
      </c>
      <c r="C318" s="220" t="s">
        <v>2134</v>
      </c>
      <c r="D318" s="92">
        <v>50.82</v>
      </c>
      <c r="E318" s="92"/>
      <c r="F318" s="92"/>
      <c r="G318" s="92"/>
      <c r="H318" s="92"/>
      <c r="I318" s="92"/>
      <c r="J318" s="92"/>
      <c r="K318" s="92"/>
      <c r="L318" s="92"/>
      <c r="M318" s="92"/>
      <c r="N318" s="92"/>
      <c r="O318" s="92">
        <v>50.82</v>
      </c>
    </row>
    <row r="319" spans="1:15" x14ac:dyDescent="0.25">
      <c r="A319" s="220">
        <v>201303</v>
      </c>
      <c r="B319" s="220" t="s">
        <v>2250</v>
      </c>
      <c r="C319" s="220" t="s">
        <v>2142</v>
      </c>
      <c r="D319" s="92">
        <v>0.15</v>
      </c>
      <c r="E319" s="92"/>
      <c r="F319" s="92"/>
      <c r="G319" s="92"/>
      <c r="H319" s="92"/>
      <c r="I319" s="92"/>
      <c r="J319" s="92"/>
      <c r="K319" s="92"/>
      <c r="L319" s="92"/>
      <c r="M319" s="92"/>
      <c r="N319" s="92"/>
      <c r="O319" s="92">
        <v>0.15</v>
      </c>
    </row>
    <row r="320" spans="1:15" x14ac:dyDescent="0.25">
      <c r="A320" s="220">
        <v>201303</v>
      </c>
      <c r="B320" s="220" t="s">
        <v>2250</v>
      </c>
      <c r="C320" s="220" t="s">
        <v>765</v>
      </c>
      <c r="D320" s="92"/>
      <c r="E320" s="92">
        <v>100.25</v>
      </c>
      <c r="F320" s="92"/>
      <c r="G320" s="92"/>
      <c r="H320" s="92"/>
      <c r="I320" s="92"/>
      <c r="J320" s="92"/>
      <c r="K320" s="92"/>
      <c r="L320" s="92"/>
      <c r="M320" s="92"/>
      <c r="N320" s="92"/>
      <c r="O320" s="92">
        <v>100.25</v>
      </c>
    </row>
    <row r="321" spans="1:15" x14ac:dyDescent="0.25">
      <c r="A321" s="220">
        <v>201303</v>
      </c>
      <c r="B321" s="220" t="s">
        <v>2106</v>
      </c>
      <c r="C321" s="220" t="s">
        <v>2134</v>
      </c>
      <c r="D321" s="92">
        <v>50.54</v>
      </c>
      <c r="E321" s="92"/>
      <c r="F321" s="92"/>
      <c r="G321" s="92"/>
      <c r="H321" s="92"/>
      <c r="I321" s="92"/>
      <c r="J321" s="92"/>
      <c r="K321" s="92"/>
      <c r="L321" s="92"/>
      <c r="M321" s="92"/>
      <c r="N321" s="92"/>
      <c r="O321" s="92">
        <v>50.54</v>
      </c>
    </row>
    <row r="322" spans="1:15" x14ac:dyDescent="0.25">
      <c r="A322" s="220">
        <v>201303</v>
      </c>
      <c r="B322" s="220" t="s">
        <v>2106</v>
      </c>
      <c r="C322" s="220" t="s">
        <v>2251</v>
      </c>
      <c r="D322" s="92">
        <v>20.09</v>
      </c>
      <c r="E322" s="92"/>
      <c r="F322" s="92"/>
      <c r="G322" s="92"/>
      <c r="H322" s="92"/>
      <c r="I322" s="92"/>
      <c r="J322" s="92"/>
      <c r="K322" s="92"/>
      <c r="L322" s="92"/>
      <c r="M322" s="92"/>
      <c r="N322" s="92"/>
      <c r="O322" s="92">
        <v>20.09</v>
      </c>
    </row>
    <row r="323" spans="1:15" x14ac:dyDescent="0.25">
      <c r="A323" s="220">
        <v>201303</v>
      </c>
      <c r="B323" s="220" t="s">
        <v>2106</v>
      </c>
      <c r="C323" s="220" t="s">
        <v>2252</v>
      </c>
      <c r="D323" s="92">
        <v>20.04</v>
      </c>
      <c r="E323" s="92"/>
      <c r="F323" s="92"/>
      <c r="G323" s="92"/>
      <c r="H323" s="92"/>
      <c r="I323" s="92"/>
      <c r="J323" s="92"/>
      <c r="K323" s="92"/>
      <c r="L323" s="92"/>
      <c r="M323" s="92"/>
      <c r="N323" s="92"/>
      <c r="O323" s="92">
        <v>20.04</v>
      </c>
    </row>
    <row r="324" spans="1:15" x14ac:dyDescent="0.25">
      <c r="A324" s="220">
        <v>201303</v>
      </c>
      <c r="B324" s="220" t="s">
        <v>2106</v>
      </c>
      <c r="C324" s="220" t="s">
        <v>2197</v>
      </c>
      <c r="D324" s="92">
        <v>20.04</v>
      </c>
      <c r="E324" s="92"/>
      <c r="F324" s="92"/>
      <c r="G324" s="92"/>
      <c r="H324" s="92"/>
      <c r="I324" s="92"/>
      <c r="J324" s="92"/>
      <c r="K324" s="92"/>
      <c r="L324" s="92"/>
      <c r="M324" s="92"/>
      <c r="N324" s="92"/>
      <c r="O324" s="92">
        <v>20.04</v>
      </c>
    </row>
    <row r="325" spans="1:15" x14ac:dyDescent="0.25">
      <c r="A325" s="220">
        <v>201303</v>
      </c>
      <c r="B325" s="220" t="s">
        <v>2106</v>
      </c>
      <c r="C325" s="220" t="s">
        <v>2253</v>
      </c>
      <c r="D325" s="92">
        <v>20.04</v>
      </c>
      <c r="E325" s="92"/>
      <c r="F325" s="92"/>
      <c r="G325" s="92"/>
      <c r="H325" s="92"/>
      <c r="I325" s="92"/>
      <c r="J325" s="92"/>
      <c r="K325" s="92"/>
      <c r="L325" s="92"/>
      <c r="M325" s="92"/>
      <c r="N325" s="92"/>
      <c r="O325" s="92">
        <v>20.04</v>
      </c>
    </row>
    <row r="326" spans="1:15" x14ac:dyDescent="0.25">
      <c r="A326" s="220">
        <v>201303</v>
      </c>
      <c r="B326" s="220" t="s">
        <v>2106</v>
      </c>
      <c r="C326" s="220" t="s">
        <v>2236</v>
      </c>
      <c r="D326" s="92">
        <v>20.04</v>
      </c>
      <c r="E326" s="92"/>
      <c r="F326" s="92"/>
      <c r="G326" s="92"/>
      <c r="H326" s="92"/>
      <c r="I326" s="92"/>
      <c r="J326" s="92"/>
      <c r="K326" s="92"/>
      <c r="L326" s="92"/>
      <c r="M326" s="92"/>
      <c r="N326" s="92"/>
      <c r="O326" s="92">
        <v>20.04</v>
      </c>
    </row>
    <row r="327" spans="1:15" x14ac:dyDescent="0.25">
      <c r="A327" s="220">
        <v>201303</v>
      </c>
      <c r="B327" s="220" t="s">
        <v>2106</v>
      </c>
      <c r="C327" s="220" t="s">
        <v>765</v>
      </c>
      <c r="D327" s="92"/>
      <c r="E327" s="92"/>
      <c r="F327" s="92"/>
      <c r="G327" s="92"/>
      <c r="H327" s="92"/>
      <c r="I327" s="92"/>
      <c r="J327" s="92"/>
      <c r="K327" s="92"/>
      <c r="L327" s="92"/>
      <c r="M327" s="92"/>
      <c r="N327" s="92">
        <v>7.5</v>
      </c>
      <c r="O327" s="92">
        <v>7.5</v>
      </c>
    </row>
    <row r="328" spans="1:15" x14ac:dyDescent="0.25">
      <c r="A328" s="220">
        <v>201303</v>
      </c>
      <c r="B328" s="220" t="s">
        <v>2237</v>
      </c>
      <c r="C328" s="220" t="s">
        <v>2238</v>
      </c>
      <c r="D328" s="92"/>
      <c r="E328" s="92">
        <v>15.62</v>
      </c>
      <c r="F328" s="92"/>
      <c r="G328" s="92"/>
      <c r="H328" s="92"/>
      <c r="I328" s="92"/>
      <c r="J328" s="92"/>
      <c r="K328" s="92"/>
      <c r="L328" s="92"/>
      <c r="M328" s="92"/>
      <c r="N328" s="92"/>
      <c r="O328" s="92">
        <v>15.62</v>
      </c>
    </row>
    <row r="329" spans="1:15" x14ac:dyDescent="0.25">
      <c r="A329" s="220">
        <v>201303</v>
      </c>
      <c r="B329" s="220" t="s">
        <v>2239</v>
      </c>
      <c r="C329" s="220" t="s">
        <v>2233</v>
      </c>
      <c r="D329" s="92">
        <v>15.26</v>
      </c>
      <c r="E329" s="92"/>
      <c r="F329" s="92"/>
      <c r="G329" s="92"/>
      <c r="H329" s="92"/>
      <c r="I329" s="92"/>
      <c r="J329" s="92"/>
      <c r="K329" s="92"/>
      <c r="L329" s="92"/>
      <c r="M329" s="92"/>
      <c r="N329" s="92"/>
      <c r="O329" s="92">
        <v>15.26</v>
      </c>
    </row>
    <row r="330" spans="1:15" x14ac:dyDescent="0.25">
      <c r="A330" s="220">
        <v>201303</v>
      </c>
      <c r="B330" s="220" t="s">
        <v>2115</v>
      </c>
      <c r="C330" s="220" t="s">
        <v>2204</v>
      </c>
      <c r="D330" s="92"/>
      <c r="E330" s="92"/>
      <c r="F330" s="92"/>
      <c r="G330" s="92"/>
      <c r="H330" s="92"/>
      <c r="I330" s="92"/>
      <c r="J330" s="92"/>
      <c r="K330" s="92"/>
      <c r="L330" s="92"/>
      <c r="M330" s="92"/>
      <c r="N330" s="92">
        <v>3.71</v>
      </c>
      <c r="O330" s="92">
        <v>3.71</v>
      </c>
    </row>
    <row r="331" spans="1:15" x14ac:dyDescent="0.25">
      <c r="A331" s="220">
        <v>201303</v>
      </c>
      <c r="B331" s="220" t="s">
        <v>2115</v>
      </c>
      <c r="C331" s="220" t="s">
        <v>2243</v>
      </c>
      <c r="D331" s="92"/>
      <c r="E331" s="92"/>
      <c r="F331" s="92"/>
      <c r="G331" s="92">
        <v>0.21</v>
      </c>
      <c r="H331" s="92"/>
      <c r="I331" s="92"/>
      <c r="J331" s="92"/>
      <c r="K331" s="92"/>
      <c r="L331" s="92"/>
      <c r="M331" s="92"/>
      <c r="N331" s="92"/>
      <c r="O331" s="92">
        <v>0.21</v>
      </c>
    </row>
    <row r="332" spans="1:15" x14ac:dyDescent="0.25">
      <c r="A332" s="220">
        <v>201303</v>
      </c>
      <c r="B332" s="220" t="s">
        <v>2115</v>
      </c>
      <c r="C332" s="220" t="s">
        <v>2249</v>
      </c>
      <c r="D332" s="92"/>
      <c r="E332" s="92"/>
      <c r="F332" s="92"/>
      <c r="G332" s="92">
        <v>0.21</v>
      </c>
      <c r="H332" s="92"/>
      <c r="I332" s="92"/>
      <c r="J332" s="92"/>
      <c r="K332" s="92"/>
      <c r="L332" s="92"/>
      <c r="M332" s="92"/>
      <c r="N332" s="92"/>
      <c r="O332" s="92">
        <v>0.21</v>
      </c>
    </row>
    <row r="333" spans="1:15" x14ac:dyDescent="0.25">
      <c r="A333" s="220">
        <v>201303</v>
      </c>
      <c r="B333" s="220" t="s">
        <v>2115</v>
      </c>
      <c r="C333" s="220" t="s">
        <v>765</v>
      </c>
      <c r="D333" s="92"/>
      <c r="E333" s="92">
        <v>0.41</v>
      </c>
      <c r="F333" s="92"/>
      <c r="G333" s="92"/>
      <c r="H333" s="92"/>
      <c r="I333" s="92"/>
      <c r="J333" s="92"/>
      <c r="K333" s="92"/>
      <c r="L333" s="92"/>
      <c r="M333" s="92"/>
      <c r="N333" s="92"/>
      <c r="O333" s="92">
        <v>0.41</v>
      </c>
    </row>
    <row r="334" spans="1:15" x14ac:dyDescent="0.25">
      <c r="A334" s="220">
        <v>201303</v>
      </c>
      <c r="B334" s="220" t="s">
        <v>2117</v>
      </c>
      <c r="C334" s="220" t="s">
        <v>2254</v>
      </c>
      <c r="D334" s="92"/>
      <c r="E334" s="92">
        <v>0.08</v>
      </c>
      <c r="F334" s="92"/>
      <c r="G334" s="92"/>
      <c r="H334" s="92"/>
      <c r="I334" s="92"/>
      <c r="J334" s="92"/>
      <c r="K334" s="92"/>
      <c r="L334" s="92"/>
      <c r="M334" s="92"/>
      <c r="N334" s="92"/>
      <c r="O334" s="92">
        <v>0.08</v>
      </c>
    </row>
    <row r="335" spans="1:15" x14ac:dyDescent="0.25">
      <c r="A335" s="220">
        <v>201303</v>
      </c>
      <c r="B335" s="220" t="s">
        <v>2117</v>
      </c>
      <c r="C335" s="220" t="s">
        <v>2242</v>
      </c>
      <c r="D335" s="92"/>
      <c r="E335" s="92">
        <v>7.0000000000000007E-2</v>
      </c>
      <c r="F335" s="92"/>
      <c r="G335" s="92"/>
      <c r="H335" s="92"/>
      <c r="I335" s="92"/>
      <c r="J335" s="92"/>
      <c r="K335" s="92"/>
      <c r="L335" s="92"/>
      <c r="M335" s="92"/>
      <c r="N335" s="92"/>
      <c r="O335" s="92">
        <v>7.0000000000000007E-2</v>
      </c>
    </row>
    <row r="336" spans="1:15" x14ac:dyDescent="0.25">
      <c r="A336" s="220">
        <v>201303</v>
      </c>
      <c r="B336" s="220" t="s">
        <v>2117</v>
      </c>
      <c r="C336" s="220" t="s">
        <v>2243</v>
      </c>
      <c r="D336" s="92"/>
      <c r="E336" s="92"/>
      <c r="F336" s="92"/>
      <c r="G336" s="92">
        <v>7.0000000000000007E-2</v>
      </c>
      <c r="H336" s="92"/>
      <c r="I336" s="92"/>
      <c r="J336" s="92"/>
      <c r="K336" s="92"/>
      <c r="L336" s="92"/>
      <c r="M336" s="92"/>
      <c r="N336" s="92"/>
      <c r="O336" s="92">
        <v>7.0000000000000007E-2</v>
      </c>
    </row>
    <row r="337" spans="1:15" x14ac:dyDescent="0.25">
      <c r="A337" s="220">
        <v>201303</v>
      </c>
      <c r="B337" s="220" t="s">
        <v>2117</v>
      </c>
      <c r="C337" s="220" t="s">
        <v>2249</v>
      </c>
      <c r="D337" s="92"/>
      <c r="E337" s="92"/>
      <c r="F337" s="92"/>
      <c r="G337" s="92">
        <v>0.06</v>
      </c>
      <c r="H337" s="92"/>
      <c r="I337" s="92"/>
      <c r="J337" s="92"/>
      <c r="K337" s="92"/>
      <c r="L337" s="92"/>
      <c r="M337" s="92"/>
      <c r="N337" s="92"/>
      <c r="O337" s="92">
        <v>0.06</v>
      </c>
    </row>
    <row r="338" spans="1:15" x14ac:dyDescent="0.25">
      <c r="A338" s="220">
        <v>201303</v>
      </c>
      <c r="B338" s="220" t="s">
        <v>2117</v>
      </c>
      <c r="C338" s="220" t="s">
        <v>2204</v>
      </c>
      <c r="D338" s="92"/>
      <c r="E338" s="92"/>
      <c r="F338" s="92"/>
      <c r="G338" s="92"/>
      <c r="H338" s="92"/>
      <c r="I338" s="92"/>
      <c r="J338" s="92"/>
      <c r="K338" s="92"/>
      <c r="L338" s="92"/>
      <c r="M338" s="92"/>
      <c r="N338" s="92">
        <v>0.14000000000000001</v>
      </c>
      <c r="O338" s="92">
        <v>0.14000000000000001</v>
      </c>
    </row>
    <row r="339" spans="1:15" x14ac:dyDescent="0.25">
      <c r="A339" s="220">
        <v>201303</v>
      </c>
      <c r="B339" s="220" t="s">
        <v>2117</v>
      </c>
      <c r="C339" s="220" t="s">
        <v>765</v>
      </c>
      <c r="D339" s="92"/>
      <c r="E339" s="92"/>
      <c r="F339" s="92"/>
      <c r="G339" s="92"/>
      <c r="H339" s="92"/>
      <c r="I339" s="92"/>
      <c r="J339" s="92"/>
      <c r="K339" s="92"/>
      <c r="L339" s="92"/>
      <c r="M339" s="92"/>
      <c r="N339" s="92">
        <v>0.01</v>
      </c>
      <c r="O339" s="92">
        <v>0.01</v>
      </c>
    </row>
    <row r="340" spans="1:15" x14ac:dyDescent="0.25">
      <c r="A340" s="220">
        <v>201303</v>
      </c>
      <c r="B340" s="220" t="s">
        <v>2122</v>
      </c>
      <c r="C340" s="220" t="s">
        <v>2151</v>
      </c>
      <c r="D340" s="92"/>
      <c r="E340" s="92"/>
      <c r="F340" s="92"/>
      <c r="G340" s="92"/>
      <c r="H340" s="92">
        <v>2.23</v>
      </c>
      <c r="I340" s="92"/>
      <c r="J340" s="92"/>
      <c r="K340" s="92"/>
      <c r="L340" s="92"/>
      <c r="M340" s="92"/>
      <c r="N340" s="92"/>
      <c r="O340" s="92">
        <v>2.23</v>
      </c>
    </row>
    <row r="341" spans="1:15" x14ac:dyDescent="0.25">
      <c r="A341" s="220">
        <v>201303</v>
      </c>
      <c r="B341" s="220" t="s">
        <v>2122</v>
      </c>
      <c r="C341" s="220" t="s">
        <v>2153</v>
      </c>
      <c r="D341" s="92"/>
      <c r="E341" s="92"/>
      <c r="F341" s="92"/>
      <c r="G341" s="92"/>
      <c r="H341" s="92">
        <v>2.2200000000000002</v>
      </c>
      <c r="I341" s="92"/>
      <c r="J341" s="92"/>
      <c r="K341" s="92"/>
      <c r="L341" s="92"/>
      <c r="M341" s="92"/>
      <c r="N341" s="92"/>
      <c r="O341" s="92">
        <v>2.2200000000000002</v>
      </c>
    </row>
    <row r="342" spans="1:15" x14ac:dyDescent="0.25">
      <c r="A342" s="220">
        <v>201303</v>
      </c>
      <c r="B342" s="220" t="s">
        <v>2122</v>
      </c>
      <c r="C342" s="220" t="s">
        <v>2213</v>
      </c>
      <c r="D342" s="92"/>
      <c r="E342" s="92"/>
      <c r="F342" s="92"/>
      <c r="G342" s="92"/>
      <c r="H342" s="92">
        <v>0.85</v>
      </c>
      <c r="I342" s="92"/>
      <c r="J342" s="92"/>
      <c r="K342" s="92"/>
      <c r="L342" s="92"/>
      <c r="M342" s="92"/>
      <c r="N342" s="92"/>
      <c r="O342" s="92">
        <v>0.85</v>
      </c>
    </row>
    <row r="343" spans="1:15" x14ac:dyDescent="0.25">
      <c r="A343" s="220">
        <v>201303</v>
      </c>
      <c r="B343" s="220" t="s">
        <v>2182</v>
      </c>
      <c r="C343" s="220" t="s">
        <v>2214</v>
      </c>
      <c r="D343" s="92"/>
      <c r="E343" s="92"/>
      <c r="F343" s="92"/>
      <c r="G343" s="92"/>
      <c r="H343" s="92"/>
      <c r="I343" s="92">
        <v>0.31</v>
      </c>
      <c r="J343" s="92"/>
      <c r="K343" s="92"/>
      <c r="L343" s="92"/>
      <c r="M343" s="92"/>
      <c r="N343" s="92"/>
      <c r="O343" s="92">
        <v>0.31</v>
      </c>
    </row>
    <row r="344" spans="1:15" x14ac:dyDescent="0.25">
      <c r="A344" s="220">
        <v>201303</v>
      </c>
      <c r="B344" s="220" t="s">
        <v>2182</v>
      </c>
      <c r="C344" s="220" t="s">
        <v>2215</v>
      </c>
      <c r="D344" s="92"/>
      <c r="E344" s="92"/>
      <c r="F344" s="92"/>
      <c r="G344" s="92"/>
      <c r="H344" s="92"/>
      <c r="I344" s="92">
        <v>0.02</v>
      </c>
      <c r="J344" s="92"/>
      <c r="K344" s="92"/>
      <c r="L344" s="92"/>
      <c r="M344" s="92"/>
      <c r="N344" s="92"/>
      <c r="O344" s="92">
        <v>0.02</v>
      </c>
    </row>
    <row r="345" spans="1:15" x14ac:dyDescent="0.25">
      <c r="A345" s="220">
        <v>201303</v>
      </c>
      <c r="B345" s="220" t="s">
        <v>2255</v>
      </c>
      <c r="C345" s="220" t="s">
        <v>2249</v>
      </c>
      <c r="D345" s="92"/>
      <c r="E345" s="92"/>
      <c r="F345" s="92"/>
      <c r="G345" s="92">
        <v>4.6399999999999997</v>
      </c>
      <c r="H345" s="92"/>
      <c r="I345" s="92"/>
      <c r="J345" s="92"/>
      <c r="K345" s="92"/>
      <c r="L345" s="92"/>
      <c r="M345" s="92"/>
      <c r="N345" s="92"/>
      <c r="O345" s="92">
        <v>4.6399999999999997</v>
      </c>
    </row>
    <row r="346" spans="1:15" x14ac:dyDescent="0.25">
      <c r="A346" s="220">
        <v>201303</v>
      </c>
      <c r="B346" s="220" t="s">
        <v>2255</v>
      </c>
      <c r="C346" s="220" t="s">
        <v>2243</v>
      </c>
      <c r="D346" s="92"/>
      <c r="E346" s="92"/>
      <c r="F346" s="92"/>
      <c r="G346" s="92">
        <v>3.65</v>
      </c>
      <c r="H346" s="92"/>
      <c r="I346" s="92"/>
      <c r="J346" s="92"/>
      <c r="K346" s="92"/>
      <c r="L346" s="92"/>
      <c r="M346" s="92"/>
      <c r="N346" s="92"/>
      <c r="O346" s="92">
        <v>3.65</v>
      </c>
    </row>
    <row r="347" spans="1:15" x14ac:dyDescent="0.25">
      <c r="A347" s="220">
        <v>201303</v>
      </c>
      <c r="B347" s="220" t="s">
        <v>2256</v>
      </c>
      <c r="C347" s="220" t="s">
        <v>2249</v>
      </c>
      <c r="D347" s="92"/>
      <c r="E347" s="92"/>
      <c r="F347" s="92"/>
      <c r="G347" s="92">
        <v>44.19</v>
      </c>
      <c r="H347" s="92"/>
      <c r="I347" s="92"/>
      <c r="J347" s="92"/>
      <c r="K347" s="92"/>
      <c r="L347" s="92"/>
      <c r="M347" s="92"/>
      <c r="N347" s="92"/>
      <c r="O347" s="92">
        <v>44.19</v>
      </c>
    </row>
    <row r="348" spans="1:15" x14ac:dyDescent="0.25">
      <c r="A348" s="220">
        <v>201303</v>
      </c>
      <c r="B348" s="220" t="s">
        <v>2256</v>
      </c>
      <c r="C348" s="220" t="s">
        <v>2243</v>
      </c>
      <c r="D348" s="92"/>
      <c r="E348" s="92"/>
      <c r="F348" s="92"/>
      <c r="G348" s="92">
        <v>47.79</v>
      </c>
      <c r="H348" s="92"/>
      <c r="I348" s="92"/>
      <c r="J348" s="92"/>
      <c r="K348" s="92"/>
      <c r="L348" s="92"/>
      <c r="M348" s="92"/>
      <c r="N348" s="92"/>
      <c r="O348" s="92">
        <v>47.79</v>
      </c>
    </row>
    <row r="349" spans="1:15" x14ac:dyDescent="0.25">
      <c r="A349" s="220">
        <v>201303</v>
      </c>
      <c r="B349" s="220" t="s">
        <v>2240</v>
      </c>
      <c r="C349" s="220" t="s">
        <v>2242</v>
      </c>
      <c r="D349" s="92"/>
      <c r="E349" s="92">
        <v>40</v>
      </c>
      <c r="F349" s="92"/>
      <c r="G349" s="92"/>
      <c r="H349" s="92"/>
      <c r="I349" s="92"/>
      <c r="J349" s="92"/>
      <c r="K349" s="92"/>
      <c r="L349" s="92"/>
      <c r="M349" s="92"/>
      <c r="N349" s="92"/>
      <c r="O349" s="92">
        <v>40</v>
      </c>
    </row>
    <row r="350" spans="1:15" x14ac:dyDescent="0.25">
      <c r="A350" s="220">
        <v>201303</v>
      </c>
      <c r="B350" s="220" t="s">
        <v>2240</v>
      </c>
      <c r="C350" s="220" t="s">
        <v>2254</v>
      </c>
      <c r="D350" s="92"/>
      <c r="E350" s="92">
        <v>20</v>
      </c>
      <c r="F350" s="92"/>
      <c r="G350" s="92"/>
      <c r="H350" s="92"/>
      <c r="I350" s="92"/>
      <c r="J350" s="92"/>
      <c r="K350" s="92"/>
      <c r="L350" s="92"/>
      <c r="M350" s="92"/>
      <c r="N350" s="92"/>
      <c r="O350" s="92">
        <v>20</v>
      </c>
    </row>
    <row r="351" spans="1:15" x14ac:dyDescent="0.25">
      <c r="A351" s="220">
        <v>201303</v>
      </c>
      <c r="B351" s="220" t="s">
        <v>2240</v>
      </c>
      <c r="C351" s="220" t="s">
        <v>2238</v>
      </c>
      <c r="D351" s="92"/>
      <c r="E351" s="92">
        <v>17.399999999999999</v>
      </c>
      <c r="F351" s="92"/>
      <c r="G351" s="92"/>
      <c r="H351" s="92"/>
      <c r="I351" s="92"/>
      <c r="J351" s="92"/>
      <c r="K351" s="92"/>
      <c r="L351" s="92"/>
      <c r="M351" s="92"/>
      <c r="N351" s="92"/>
      <c r="O351" s="92">
        <v>17.399999999999999</v>
      </c>
    </row>
    <row r="352" spans="1:15" x14ac:dyDescent="0.25">
      <c r="A352" s="220">
        <v>201303</v>
      </c>
      <c r="B352" s="220" t="s">
        <v>2158</v>
      </c>
      <c r="C352" s="220" t="s">
        <v>2254</v>
      </c>
      <c r="D352" s="92"/>
      <c r="E352" s="92">
        <v>167.05</v>
      </c>
      <c r="F352" s="92"/>
      <c r="G352" s="92"/>
      <c r="H352" s="92"/>
      <c r="I352" s="92"/>
      <c r="J352" s="92"/>
      <c r="K352" s="92"/>
      <c r="L352" s="92"/>
      <c r="M352" s="92"/>
      <c r="N352" s="92"/>
      <c r="O352" s="92">
        <v>167.05</v>
      </c>
    </row>
    <row r="353" spans="1:15" x14ac:dyDescent="0.25">
      <c r="A353" s="220">
        <v>201303</v>
      </c>
      <c r="B353" s="220" t="s">
        <v>2158</v>
      </c>
      <c r="C353" s="220" t="s">
        <v>2242</v>
      </c>
      <c r="D353" s="92"/>
      <c r="E353" s="92">
        <v>102.68</v>
      </c>
      <c r="F353" s="92"/>
      <c r="G353" s="92"/>
      <c r="H353" s="92"/>
      <c r="I353" s="92"/>
      <c r="J353" s="92"/>
      <c r="K353" s="92"/>
      <c r="L353" s="92"/>
      <c r="M353" s="92"/>
      <c r="N353" s="92"/>
      <c r="O353" s="92">
        <v>102.68</v>
      </c>
    </row>
    <row r="354" spans="1:15" x14ac:dyDescent="0.25">
      <c r="A354" s="220">
        <v>201303</v>
      </c>
      <c r="B354" s="220" t="s">
        <v>2158</v>
      </c>
      <c r="C354" s="220" t="s">
        <v>2227</v>
      </c>
      <c r="D354" s="92">
        <v>95.88</v>
      </c>
      <c r="E354" s="92"/>
      <c r="F354" s="92"/>
      <c r="G354" s="92"/>
      <c r="H354" s="92"/>
      <c r="I354" s="92"/>
      <c r="J354" s="92"/>
      <c r="K354" s="92"/>
      <c r="L354" s="92"/>
      <c r="M354" s="92"/>
      <c r="N354" s="92"/>
      <c r="O354" s="92">
        <v>95.88</v>
      </c>
    </row>
    <row r="355" spans="1:15" x14ac:dyDescent="0.25">
      <c r="A355" s="220">
        <v>201303</v>
      </c>
      <c r="B355" s="220" t="s">
        <v>2158</v>
      </c>
      <c r="C355" s="220" t="s">
        <v>2257</v>
      </c>
      <c r="D355" s="92">
        <v>76.84</v>
      </c>
      <c r="E355" s="92"/>
      <c r="F355" s="92"/>
      <c r="G355" s="92"/>
      <c r="H355" s="92"/>
      <c r="I355" s="92"/>
      <c r="J355" s="92"/>
      <c r="K355" s="92"/>
      <c r="L355" s="92"/>
      <c r="M355" s="92"/>
      <c r="N355" s="92"/>
      <c r="O355" s="92">
        <v>76.84</v>
      </c>
    </row>
    <row r="356" spans="1:15" x14ac:dyDescent="0.25">
      <c r="A356" s="220">
        <v>201303</v>
      </c>
      <c r="B356" s="220" t="s">
        <v>2158</v>
      </c>
      <c r="C356" s="220" t="s">
        <v>2204</v>
      </c>
      <c r="D356" s="92"/>
      <c r="E356" s="92"/>
      <c r="F356" s="92"/>
      <c r="G356" s="92"/>
      <c r="H356" s="92"/>
      <c r="I356" s="92"/>
      <c r="J356" s="92"/>
      <c r="K356" s="92"/>
      <c r="L356" s="92"/>
      <c r="M356" s="92"/>
      <c r="N356" s="92">
        <v>75.56</v>
      </c>
      <c r="O356" s="92">
        <v>75.56</v>
      </c>
    </row>
    <row r="357" spans="1:15" x14ac:dyDescent="0.25">
      <c r="A357" s="220">
        <v>201303</v>
      </c>
      <c r="B357" s="220" t="s">
        <v>2158</v>
      </c>
      <c r="C357" s="220" t="s">
        <v>2136</v>
      </c>
      <c r="D357" s="92"/>
      <c r="E357" s="92">
        <v>71.8</v>
      </c>
      <c r="F357" s="92"/>
      <c r="G357" s="92"/>
      <c r="H357" s="92"/>
      <c r="I357" s="92"/>
      <c r="J357" s="92"/>
      <c r="K357" s="92"/>
      <c r="L357" s="92"/>
      <c r="M357" s="92"/>
      <c r="N357" s="92"/>
      <c r="O357" s="92">
        <v>71.8</v>
      </c>
    </row>
    <row r="358" spans="1:15" x14ac:dyDescent="0.25">
      <c r="A358" s="220">
        <v>201303</v>
      </c>
      <c r="B358" s="220" t="s">
        <v>2190</v>
      </c>
      <c r="C358" s="220" t="s">
        <v>2134</v>
      </c>
      <c r="D358" s="92">
        <v>67.8</v>
      </c>
      <c r="E358" s="92"/>
      <c r="F358" s="92"/>
      <c r="G358" s="92"/>
      <c r="H358" s="92"/>
      <c r="I358" s="92"/>
      <c r="J358" s="92"/>
      <c r="K358" s="92"/>
      <c r="L358" s="92"/>
      <c r="M358" s="92"/>
      <c r="N358" s="92"/>
      <c r="O358" s="92">
        <v>67.8</v>
      </c>
    </row>
    <row r="359" spans="1:15" x14ac:dyDescent="0.25">
      <c r="A359" s="220">
        <v>201303</v>
      </c>
      <c r="B359" s="220" t="s">
        <v>2158</v>
      </c>
      <c r="C359" s="220" t="s">
        <v>765</v>
      </c>
      <c r="D359" s="92"/>
      <c r="E359" s="92">
        <v>41.52</v>
      </c>
      <c r="F359" s="92"/>
      <c r="G359" s="92"/>
      <c r="H359" s="92"/>
      <c r="I359" s="92"/>
      <c r="J359" s="92"/>
      <c r="K359" s="92"/>
      <c r="L359" s="92"/>
      <c r="M359" s="92"/>
      <c r="N359" s="92"/>
      <c r="O359" s="92">
        <v>41.52</v>
      </c>
    </row>
    <row r="360" spans="1:15" x14ac:dyDescent="0.25">
      <c r="A360" s="220">
        <v>201303</v>
      </c>
      <c r="B360" s="220" t="s">
        <v>2190</v>
      </c>
      <c r="D360" s="92"/>
      <c r="E360" s="92"/>
      <c r="F360" s="92"/>
      <c r="G360" s="92"/>
      <c r="H360" s="92">
        <v>1.51</v>
      </c>
      <c r="I360" s="92">
        <v>0.08</v>
      </c>
      <c r="J360" s="92"/>
      <c r="K360" s="92"/>
      <c r="L360" s="92"/>
      <c r="M360" s="92"/>
      <c r="N360" s="92"/>
      <c r="O360" s="92">
        <v>1.59</v>
      </c>
    </row>
    <row r="361" spans="1:15" x14ac:dyDescent="0.25">
      <c r="A361" s="220">
        <v>201203</v>
      </c>
      <c r="B361" s="220" t="s">
        <v>2258</v>
      </c>
      <c r="C361" s="220" t="s">
        <v>2243</v>
      </c>
      <c r="D361" s="92"/>
      <c r="E361" s="92"/>
      <c r="F361" s="92"/>
      <c r="G361" s="92">
        <v>48.75</v>
      </c>
      <c r="H361" s="92"/>
      <c r="I361" s="92"/>
      <c r="J361" s="92"/>
      <c r="K361" s="92"/>
      <c r="L361" s="92"/>
      <c r="M361" s="92"/>
      <c r="N361" s="92"/>
      <c r="O361" s="92">
        <v>48.75</v>
      </c>
    </row>
    <row r="362" spans="1:15" x14ac:dyDescent="0.25">
      <c r="A362" s="220">
        <v>201203</v>
      </c>
      <c r="B362" s="220" t="s">
        <v>2258</v>
      </c>
      <c r="C362" s="220" t="s">
        <v>2259</v>
      </c>
      <c r="D362" s="92"/>
      <c r="E362" s="92">
        <v>4.1399999999999997</v>
      </c>
      <c r="F362" s="92"/>
      <c r="G362" s="92"/>
      <c r="H362" s="92"/>
      <c r="I362" s="92"/>
      <c r="J362" s="92"/>
      <c r="K362" s="92"/>
      <c r="L362" s="92"/>
      <c r="M362" s="92"/>
      <c r="N362" s="92"/>
      <c r="O362" s="92">
        <v>4.1399999999999997</v>
      </c>
    </row>
    <row r="363" spans="1:15" x14ac:dyDescent="0.25">
      <c r="A363" s="220">
        <v>201203</v>
      </c>
      <c r="B363" s="220" t="s">
        <v>2258</v>
      </c>
      <c r="C363" s="220" t="s">
        <v>765</v>
      </c>
      <c r="D363" s="92">
        <v>0.11</v>
      </c>
      <c r="E363" s="92"/>
      <c r="F363" s="92"/>
      <c r="G363" s="92">
        <v>2.77</v>
      </c>
      <c r="H363" s="92"/>
      <c r="I363" s="92"/>
      <c r="J363" s="92"/>
      <c r="K363" s="92"/>
      <c r="L363" s="92"/>
      <c r="M363" s="92"/>
      <c r="N363" s="92">
        <v>0.2</v>
      </c>
      <c r="O363" s="92">
        <v>3.08</v>
      </c>
    </row>
    <row r="364" spans="1:15" x14ac:dyDescent="0.25">
      <c r="A364" s="220">
        <v>201203</v>
      </c>
      <c r="B364" s="220" t="s">
        <v>988</v>
      </c>
      <c r="C364" s="220" t="s">
        <v>2249</v>
      </c>
      <c r="D364" s="92"/>
      <c r="E364" s="92"/>
      <c r="F364" s="92"/>
      <c r="G364" s="92">
        <v>4.2699999999999996</v>
      </c>
      <c r="H364" s="92"/>
      <c r="I364" s="92"/>
      <c r="J364" s="92"/>
      <c r="K364" s="92"/>
      <c r="L364" s="92"/>
      <c r="M364" s="92"/>
      <c r="N364" s="92"/>
      <c r="O364" s="92">
        <v>4.2699999999999996</v>
      </c>
    </row>
    <row r="365" spans="1:15" x14ac:dyDescent="0.25">
      <c r="A365" s="220">
        <v>201203</v>
      </c>
      <c r="B365" s="220" t="s">
        <v>988</v>
      </c>
      <c r="C365" s="220" t="s">
        <v>2243</v>
      </c>
      <c r="D365" s="92"/>
      <c r="E365" s="92"/>
      <c r="F365" s="92"/>
      <c r="G365" s="92">
        <v>0.14000000000000001</v>
      </c>
      <c r="H365" s="92"/>
      <c r="I365" s="92"/>
      <c r="J365" s="92"/>
      <c r="K365" s="92"/>
      <c r="L365" s="92"/>
      <c r="M365" s="92"/>
      <c r="N365" s="92"/>
      <c r="O365" s="92">
        <v>0.14000000000000001</v>
      </c>
    </row>
    <row r="366" spans="1:15" x14ac:dyDescent="0.25">
      <c r="A366" s="220">
        <v>201203</v>
      </c>
      <c r="B366" s="220" t="s">
        <v>988</v>
      </c>
      <c r="C366" s="220" t="s">
        <v>2232</v>
      </c>
      <c r="D366" s="92"/>
      <c r="E366" s="92">
        <v>1.77</v>
      </c>
      <c r="F366" s="92"/>
      <c r="G366" s="92"/>
      <c r="H366" s="92"/>
      <c r="I366" s="92"/>
      <c r="J366" s="92"/>
      <c r="K366" s="92"/>
      <c r="L366" s="92"/>
      <c r="M366" s="92"/>
      <c r="N366" s="92"/>
      <c r="O366" s="92">
        <v>1.77</v>
      </c>
    </row>
    <row r="367" spans="1:15" x14ac:dyDescent="0.25">
      <c r="A367" s="220">
        <v>201203</v>
      </c>
      <c r="B367" s="220" t="s">
        <v>988</v>
      </c>
      <c r="C367" s="220" t="s">
        <v>765</v>
      </c>
      <c r="D367" s="92">
        <v>0.15</v>
      </c>
      <c r="E367" s="92"/>
      <c r="F367" s="92"/>
      <c r="G367" s="92"/>
      <c r="H367" s="92"/>
      <c r="I367" s="92"/>
      <c r="J367" s="92"/>
      <c r="K367" s="92"/>
      <c r="L367" s="92"/>
      <c r="M367" s="92"/>
      <c r="N367" s="92"/>
      <c r="O367" s="92">
        <v>0.15</v>
      </c>
    </row>
    <row r="368" spans="1:15" x14ac:dyDescent="0.25">
      <c r="A368" s="220">
        <v>201203</v>
      </c>
      <c r="B368" s="220" t="s">
        <v>2260</v>
      </c>
      <c r="C368" s="220" t="s">
        <v>2227</v>
      </c>
      <c r="D368" s="92">
        <v>600.41</v>
      </c>
      <c r="E368" s="92"/>
      <c r="F368" s="92"/>
      <c r="G368" s="92"/>
      <c r="H368" s="92"/>
      <c r="I368" s="92"/>
      <c r="J368" s="92"/>
      <c r="K368" s="92"/>
      <c r="L368" s="92"/>
      <c r="M368" s="92"/>
      <c r="N368" s="92"/>
      <c r="O368" s="92">
        <v>600.41</v>
      </c>
    </row>
    <row r="369" spans="1:15" x14ac:dyDescent="0.25">
      <c r="A369" s="220">
        <v>201203</v>
      </c>
      <c r="B369" s="220" t="s">
        <v>2260</v>
      </c>
      <c r="C369" s="220" t="s">
        <v>2136</v>
      </c>
      <c r="D369" s="92"/>
      <c r="E369" s="92">
        <v>209.27</v>
      </c>
      <c r="F369" s="92"/>
      <c r="G369" s="92"/>
      <c r="H369" s="92"/>
      <c r="I369" s="92"/>
      <c r="J369" s="92"/>
      <c r="K369" s="92"/>
      <c r="L369" s="92"/>
      <c r="M369" s="92"/>
      <c r="N369" s="92"/>
      <c r="O369" s="92">
        <v>209.27</v>
      </c>
    </row>
    <row r="370" spans="1:15" x14ac:dyDescent="0.25">
      <c r="A370" s="220">
        <v>201203</v>
      </c>
      <c r="B370" s="220" t="s">
        <v>2260</v>
      </c>
      <c r="C370" s="220" t="s">
        <v>2249</v>
      </c>
      <c r="D370" s="92"/>
      <c r="E370" s="92"/>
      <c r="F370" s="92"/>
      <c r="G370" s="92">
        <v>68.44</v>
      </c>
      <c r="H370" s="92"/>
      <c r="I370" s="92"/>
      <c r="J370" s="92"/>
      <c r="K370" s="92"/>
      <c r="L370" s="92"/>
      <c r="M370" s="92"/>
      <c r="N370" s="92"/>
      <c r="O370" s="92">
        <v>68.44</v>
      </c>
    </row>
    <row r="371" spans="1:15" x14ac:dyDescent="0.25">
      <c r="A371" s="220">
        <v>201203</v>
      </c>
      <c r="B371" s="220" t="s">
        <v>2260</v>
      </c>
      <c r="C371" s="220" t="s">
        <v>765</v>
      </c>
      <c r="D371" s="92">
        <v>84.07</v>
      </c>
      <c r="E371" s="92"/>
      <c r="F371" s="92"/>
      <c r="G371" s="92">
        <v>59.32</v>
      </c>
      <c r="H371" s="92"/>
      <c r="I371" s="92"/>
      <c r="J371" s="92"/>
      <c r="K371" s="92"/>
      <c r="L371" s="92"/>
      <c r="M371" s="92"/>
      <c r="N371" s="92">
        <v>0.78</v>
      </c>
      <c r="O371" s="92">
        <v>144.16999999999999</v>
      </c>
    </row>
    <row r="372" spans="1:15" x14ac:dyDescent="0.25">
      <c r="A372" s="220">
        <v>201203</v>
      </c>
      <c r="B372" s="220" t="s">
        <v>2166</v>
      </c>
      <c r="C372" s="220" t="s">
        <v>2243</v>
      </c>
      <c r="D372" s="92"/>
      <c r="E372" s="92"/>
      <c r="F372" s="92"/>
      <c r="G372" s="92">
        <v>0.43</v>
      </c>
      <c r="H372" s="92"/>
      <c r="I372" s="92"/>
      <c r="J372" s="92"/>
      <c r="K372" s="92"/>
      <c r="L372" s="92"/>
      <c r="M372" s="92"/>
      <c r="N372" s="92"/>
      <c r="O372" s="92">
        <v>0.43</v>
      </c>
    </row>
    <row r="373" spans="1:15" x14ac:dyDescent="0.25">
      <c r="A373" s="220">
        <v>201203</v>
      </c>
      <c r="B373" s="220" t="s">
        <v>2101</v>
      </c>
      <c r="C373" s="220" t="s">
        <v>2204</v>
      </c>
      <c r="D373" s="92"/>
      <c r="E373" s="92"/>
      <c r="F373" s="92"/>
      <c r="G373" s="92"/>
      <c r="H373" s="92"/>
      <c r="I373" s="92"/>
      <c r="J373" s="92"/>
      <c r="K373" s="92"/>
      <c r="L373" s="92"/>
      <c r="M373" s="92"/>
      <c r="N373" s="92">
        <v>3.54</v>
      </c>
      <c r="O373" s="92">
        <v>3.54</v>
      </c>
    </row>
    <row r="374" spans="1:15" x14ac:dyDescent="0.25">
      <c r="A374" s="220">
        <v>201203</v>
      </c>
      <c r="B374" s="220" t="s">
        <v>2101</v>
      </c>
      <c r="C374" s="220" t="s">
        <v>2243</v>
      </c>
      <c r="D374" s="92"/>
      <c r="E374" s="92"/>
      <c r="F374" s="92"/>
      <c r="G374" s="92">
        <v>0.76</v>
      </c>
      <c r="H374" s="92"/>
      <c r="I374" s="92"/>
      <c r="J374" s="92"/>
      <c r="K374" s="92"/>
      <c r="L374" s="92"/>
      <c r="M374" s="92"/>
      <c r="N374" s="92"/>
      <c r="O374" s="92">
        <v>0.76</v>
      </c>
    </row>
    <row r="375" spans="1:15" x14ac:dyDescent="0.25">
      <c r="A375" s="220">
        <v>201203</v>
      </c>
      <c r="B375" s="220" t="s">
        <v>2244</v>
      </c>
      <c r="C375" s="220" t="s">
        <v>2227</v>
      </c>
      <c r="D375" s="92">
        <v>13.44</v>
      </c>
      <c r="E375" s="92"/>
      <c r="F375" s="92"/>
      <c r="G375" s="92"/>
      <c r="H375" s="92"/>
      <c r="I375" s="92"/>
      <c r="J375" s="92"/>
      <c r="K375" s="92"/>
      <c r="L375" s="92"/>
      <c r="M375" s="92"/>
      <c r="N375" s="92"/>
      <c r="O375" s="92">
        <v>13.44</v>
      </c>
    </row>
    <row r="376" spans="1:15" x14ac:dyDescent="0.25">
      <c r="A376" s="220">
        <v>201203</v>
      </c>
      <c r="B376" s="220" t="s">
        <v>2244</v>
      </c>
      <c r="C376" s="220" t="s">
        <v>2261</v>
      </c>
      <c r="D376" s="92"/>
      <c r="E376" s="92">
        <v>4.53</v>
      </c>
      <c r="F376" s="92"/>
      <c r="G376" s="92"/>
      <c r="H376" s="92"/>
      <c r="I376" s="92"/>
      <c r="J376" s="92"/>
      <c r="K376" s="92"/>
      <c r="L376" s="92"/>
      <c r="M376" s="92"/>
      <c r="N376" s="92"/>
      <c r="O376" s="92">
        <v>4.53</v>
      </c>
    </row>
    <row r="377" spans="1:15" x14ac:dyDescent="0.25">
      <c r="A377" s="220">
        <v>201203</v>
      </c>
      <c r="B377" s="220" t="s">
        <v>2244</v>
      </c>
      <c r="C377" s="220" t="s">
        <v>765</v>
      </c>
      <c r="D377" s="92">
        <v>3.01</v>
      </c>
      <c r="E377" s="92"/>
      <c r="F377" s="92"/>
      <c r="G377" s="92"/>
      <c r="H377" s="92"/>
      <c r="I377" s="92"/>
      <c r="J377" s="92"/>
      <c r="K377" s="92"/>
      <c r="L377" s="92"/>
      <c r="M377" s="92"/>
      <c r="N377" s="92"/>
      <c r="O377" s="92">
        <v>3.01</v>
      </c>
    </row>
    <row r="378" spans="1:15" x14ac:dyDescent="0.25">
      <c r="A378" s="220">
        <v>201203</v>
      </c>
      <c r="B378" s="220" t="s">
        <v>2245</v>
      </c>
      <c r="C378" s="220" t="s">
        <v>2136</v>
      </c>
      <c r="D378" s="92"/>
      <c r="E378" s="92">
        <v>11.06</v>
      </c>
      <c r="F378" s="92"/>
      <c r="G378" s="92"/>
      <c r="H378" s="92"/>
      <c r="I378" s="92"/>
      <c r="J378" s="92"/>
      <c r="K378" s="92"/>
      <c r="L378" s="92"/>
      <c r="M378" s="92"/>
      <c r="N378" s="92"/>
      <c r="O378" s="92">
        <v>11.06</v>
      </c>
    </row>
    <row r="379" spans="1:15" x14ac:dyDescent="0.25">
      <c r="A379" s="220">
        <v>201203</v>
      </c>
      <c r="B379" s="220" t="s">
        <v>2245</v>
      </c>
      <c r="C379" s="220" t="s">
        <v>2204</v>
      </c>
      <c r="D379" s="92"/>
      <c r="E379" s="92"/>
      <c r="F379" s="92"/>
      <c r="G379" s="92"/>
      <c r="H379" s="92"/>
      <c r="I379" s="92"/>
      <c r="J379" s="92"/>
      <c r="K379" s="92"/>
      <c r="L379" s="92"/>
      <c r="M379" s="92"/>
      <c r="N379" s="92">
        <v>3.14</v>
      </c>
      <c r="O379" s="92">
        <v>3.14</v>
      </c>
    </row>
    <row r="380" spans="1:15" x14ac:dyDescent="0.25">
      <c r="A380" s="220">
        <v>201203</v>
      </c>
      <c r="B380" s="220" t="s">
        <v>2245</v>
      </c>
      <c r="C380" s="220" t="s">
        <v>765</v>
      </c>
      <c r="D380" s="92">
        <v>0.28000000000000003</v>
      </c>
      <c r="E380" s="92"/>
      <c r="F380" s="92"/>
      <c r="G380" s="92">
        <v>0.02</v>
      </c>
      <c r="H380" s="92"/>
      <c r="I380" s="92"/>
      <c r="J380" s="92"/>
      <c r="K380" s="92"/>
      <c r="L380" s="92"/>
      <c r="M380" s="92"/>
      <c r="N380" s="92"/>
      <c r="O380" s="92">
        <v>0.3</v>
      </c>
    </row>
    <row r="381" spans="1:15" x14ac:dyDescent="0.25">
      <c r="A381" s="220">
        <v>201203</v>
      </c>
      <c r="B381" s="220" t="s">
        <v>2248</v>
      </c>
      <c r="C381" s="220" t="s">
        <v>2249</v>
      </c>
      <c r="D381" s="92"/>
      <c r="E381" s="92"/>
      <c r="F381" s="92"/>
      <c r="G381" s="92">
        <v>546.85</v>
      </c>
      <c r="H381" s="92"/>
      <c r="I381" s="92"/>
      <c r="J381" s="92"/>
      <c r="K381" s="92"/>
      <c r="L381" s="92"/>
      <c r="M381" s="92"/>
      <c r="N381" s="92"/>
      <c r="O381" s="92">
        <v>546.85</v>
      </c>
    </row>
    <row r="382" spans="1:15" x14ac:dyDescent="0.25">
      <c r="A382" s="220">
        <v>201203</v>
      </c>
      <c r="B382" s="220" t="s">
        <v>2248</v>
      </c>
      <c r="C382" s="220" t="s">
        <v>2243</v>
      </c>
      <c r="D382" s="92"/>
      <c r="E382" s="92"/>
      <c r="F382" s="92"/>
      <c r="G382" s="92">
        <v>227.82</v>
      </c>
      <c r="H382" s="92"/>
      <c r="I382" s="92"/>
      <c r="J382" s="92"/>
      <c r="K382" s="92"/>
      <c r="L382" s="92"/>
      <c r="M382" s="92"/>
      <c r="N382" s="92"/>
      <c r="O382" s="92">
        <v>227.82</v>
      </c>
    </row>
    <row r="383" spans="1:15" x14ac:dyDescent="0.25">
      <c r="A383" s="220">
        <v>201203</v>
      </c>
      <c r="B383" s="220" t="s">
        <v>2246</v>
      </c>
      <c r="C383" s="220" t="s">
        <v>765</v>
      </c>
      <c r="D383" s="92">
        <v>0.11</v>
      </c>
      <c r="E383" s="92"/>
      <c r="F383" s="92"/>
      <c r="G383" s="92">
        <v>1.59</v>
      </c>
      <c r="H383" s="92"/>
      <c r="I383" s="92"/>
      <c r="J383" s="92"/>
      <c r="K383" s="92"/>
      <c r="L383" s="92"/>
      <c r="M383" s="92"/>
      <c r="N383" s="92"/>
      <c r="O383" s="92">
        <v>1.7</v>
      </c>
    </row>
    <row r="384" spans="1:15" x14ac:dyDescent="0.25">
      <c r="A384" s="220">
        <v>201203</v>
      </c>
      <c r="B384" s="220" t="s">
        <v>2262</v>
      </c>
      <c r="C384" s="220" t="s">
        <v>2263</v>
      </c>
      <c r="D384" s="92">
        <v>593.12</v>
      </c>
      <c r="E384" s="92"/>
      <c r="F384" s="92"/>
      <c r="G384" s="92"/>
      <c r="H384" s="92"/>
      <c r="I384" s="92"/>
      <c r="J384" s="92"/>
      <c r="K384" s="92"/>
      <c r="L384" s="92"/>
      <c r="M384" s="92"/>
      <c r="N384" s="92"/>
      <c r="O384" s="92">
        <v>593.12</v>
      </c>
    </row>
    <row r="385" spans="1:15" x14ac:dyDescent="0.25">
      <c r="A385" s="220">
        <v>201203</v>
      </c>
      <c r="B385" s="220" t="s">
        <v>2262</v>
      </c>
      <c r="C385" s="220" t="s">
        <v>765</v>
      </c>
      <c r="D385" s="92">
        <v>0.28000000000000003</v>
      </c>
      <c r="E385" s="92"/>
      <c r="F385" s="92"/>
      <c r="G385" s="92"/>
      <c r="H385" s="92"/>
      <c r="I385" s="92"/>
      <c r="J385" s="92"/>
      <c r="K385" s="92"/>
      <c r="L385" s="92"/>
      <c r="M385" s="92"/>
      <c r="N385" s="92"/>
      <c r="O385" s="92">
        <v>0.28000000000000003</v>
      </c>
    </row>
    <row r="386" spans="1:15" x14ac:dyDescent="0.25">
      <c r="A386" s="220">
        <v>201203</v>
      </c>
      <c r="B386" s="220" t="s">
        <v>2264</v>
      </c>
      <c r="C386" s="220" t="s">
        <v>2263</v>
      </c>
      <c r="D386" s="92">
        <v>217.86</v>
      </c>
      <c r="E386" s="92"/>
      <c r="F386" s="92"/>
      <c r="G386" s="92"/>
      <c r="H386" s="92"/>
      <c r="I386" s="92"/>
      <c r="J386" s="92"/>
      <c r="K386" s="92"/>
      <c r="L386" s="92"/>
      <c r="M386" s="92"/>
      <c r="N386" s="92"/>
      <c r="O386" s="92">
        <v>217.86</v>
      </c>
    </row>
    <row r="387" spans="1:15" x14ac:dyDescent="0.25">
      <c r="A387" s="220">
        <v>201203</v>
      </c>
      <c r="B387" s="220" t="s">
        <v>2239</v>
      </c>
      <c r="C387" s="220" t="s">
        <v>2265</v>
      </c>
      <c r="D387" s="92">
        <v>13.36</v>
      </c>
      <c r="E387" s="92"/>
      <c r="F387" s="92"/>
      <c r="G387" s="92"/>
      <c r="H387" s="92"/>
      <c r="I387" s="92"/>
      <c r="J387" s="92"/>
      <c r="K387" s="92"/>
      <c r="L387" s="92"/>
      <c r="M387" s="92"/>
      <c r="N387" s="92"/>
      <c r="O387" s="92">
        <v>13.36</v>
      </c>
    </row>
    <row r="388" spans="1:15" x14ac:dyDescent="0.25">
      <c r="A388" s="220">
        <v>201203</v>
      </c>
      <c r="B388" s="220" t="s">
        <v>2115</v>
      </c>
      <c r="C388" s="220" t="s">
        <v>2266</v>
      </c>
      <c r="D388" s="92"/>
      <c r="E388" s="92"/>
      <c r="F388" s="92"/>
      <c r="G388" s="92">
        <v>0.11</v>
      </c>
      <c r="H388" s="92"/>
      <c r="I388" s="92"/>
      <c r="J388" s="92"/>
      <c r="K388" s="92"/>
      <c r="L388" s="92"/>
      <c r="M388" s="92"/>
      <c r="N388" s="92"/>
      <c r="O388" s="92">
        <v>0.11</v>
      </c>
    </row>
    <row r="389" spans="1:15" x14ac:dyDescent="0.25">
      <c r="A389" s="220">
        <v>201203</v>
      </c>
      <c r="B389" s="220" t="s">
        <v>2115</v>
      </c>
      <c r="C389" s="220" t="s">
        <v>2249</v>
      </c>
      <c r="D389" s="92"/>
      <c r="E389" s="92"/>
      <c r="F389" s="92"/>
      <c r="G389" s="92">
        <v>0.11</v>
      </c>
      <c r="H389" s="92"/>
      <c r="I389" s="92"/>
      <c r="J389" s="92"/>
      <c r="K389" s="92"/>
      <c r="L389" s="92"/>
      <c r="M389" s="92"/>
      <c r="N389" s="92"/>
      <c r="O389" s="92">
        <v>0.11</v>
      </c>
    </row>
    <row r="390" spans="1:15" x14ac:dyDescent="0.25">
      <c r="A390" s="220">
        <v>201203</v>
      </c>
      <c r="B390" s="220" t="s">
        <v>2117</v>
      </c>
      <c r="C390" s="220" t="s">
        <v>2243</v>
      </c>
      <c r="D390" s="92"/>
      <c r="E390" s="92"/>
      <c r="F390" s="92"/>
      <c r="G390" s="92">
        <v>0.16</v>
      </c>
      <c r="H390" s="92"/>
      <c r="I390" s="92"/>
      <c r="J390" s="92"/>
      <c r="K390" s="92"/>
      <c r="L390" s="92"/>
      <c r="M390" s="92"/>
      <c r="N390" s="92"/>
      <c r="O390" s="92">
        <v>0.16</v>
      </c>
    </row>
    <row r="391" spans="1:15" x14ac:dyDescent="0.25">
      <c r="A391" s="220">
        <v>201203</v>
      </c>
      <c r="B391" s="220" t="s">
        <v>2117</v>
      </c>
      <c r="C391" s="220" t="s">
        <v>2249</v>
      </c>
      <c r="D391" s="92"/>
      <c r="E391" s="92"/>
      <c r="F391" s="92"/>
      <c r="G391" s="92">
        <v>0.14000000000000001</v>
      </c>
      <c r="H391" s="92"/>
      <c r="I391" s="92"/>
      <c r="J391" s="92"/>
      <c r="K391" s="92"/>
      <c r="L391" s="92"/>
      <c r="M391" s="92"/>
      <c r="N391" s="92"/>
      <c r="O391" s="92">
        <v>0.14000000000000001</v>
      </c>
    </row>
    <row r="392" spans="1:15" x14ac:dyDescent="0.25">
      <c r="A392" s="220">
        <v>201203</v>
      </c>
      <c r="B392" s="220" t="s">
        <v>2117</v>
      </c>
      <c r="C392" s="220" t="s">
        <v>2204</v>
      </c>
      <c r="D392" s="92"/>
      <c r="E392" s="92"/>
      <c r="F392" s="92"/>
      <c r="G392" s="92"/>
      <c r="H392" s="92"/>
      <c r="I392" s="92"/>
      <c r="J392" s="92"/>
      <c r="K392" s="92"/>
      <c r="L392" s="92"/>
      <c r="M392" s="92"/>
      <c r="N392" s="92">
        <v>0.13</v>
      </c>
      <c r="O392" s="92">
        <v>0.13</v>
      </c>
    </row>
    <row r="393" spans="1:15" x14ac:dyDescent="0.25">
      <c r="A393" s="220">
        <v>201203</v>
      </c>
      <c r="B393" s="220" t="s">
        <v>2117</v>
      </c>
      <c r="C393" s="220" t="s">
        <v>765</v>
      </c>
      <c r="D393" s="92"/>
      <c r="E393" s="92"/>
      <c r="F393" s="92"/>
      <c r="G393" s="92"/>
      <c r="H393" s="92"/>
      <c r="I393" s="92"/>
      <c r="J393" s="92"/>
      <c r="K393" s="92"/>
      <c r="L393" s="92"/>
      <c r="M393" s="92"/>
      <c r="N393" s="92">
        <v>0.01</v>
      </c>
      <c r="O393" s="92"/>
    </row>
    <row r="394" spans="1:15" x14ac:dyDescent="0.25">
      <c r="A394" s="220">
        <v>201203</v>
      </c>
      <c r="B394" s="220" t="s">
        <v>2122</v>
      </c>
      <c r="C394" s="220" t="s">
        <v>2151</v>
      </c>
      <c r="D394" s="92"/>
      <c r="E394" s="92"/>
      <c r="F394" s="92"/>
      <c r="G394" s="92"/>
      <c r="H394" s="92">
        <v>2.33</v>
      </c>
      <c r="I394" s="92"/>
      <c r="J394" s="92"/>
      <c r="K394" s="92"/>
      <c r="L394" s="92"/>
      <c r="M394" s="92"/>
      <c r="N394" s="92"/>
      <c r="O394" s="92">
        <v>2.33</v>
      </c>
    </row>
    <row r="395" spans="1:15" x14ac:dyDescent="0.25">
      <c r="A395" s="220">
        <v>201203</v>
      </c>
      <c r="B395" s="220" t="s">
        <v>2122</v>
      </c>
      <c r="C395" s="220" t="s">
        <v>2153</v>
      </c>
      <c r="D395" s="92"/>
      <c r="E395" s="92"/>
      <c r="F395" s="92"/>
      <c r="G395" s="92"/>
      <c r="H395" s="92">
        <v>2.34</v>
      </c>
      <c r="I395" s="92"/>
      <c r="J395" s="92"/>
      <c r="K395" s="92"/>
      <c r="L395" s="92"/>
      <c r="M395" s="92"/>
      <c r="N395" s="92"/>
      <c r="O395" s="92">
        <v>2.34</v>
      </c>
    </row>
    <row r="396" spans="1:15" x14ac:dyDescent="0.25">
      <c r="A396" s="220">
        <v>201203</v>
      </c>
      <c r="B396" s="220" t="s">
        <v>2122</v>
      </c>
      <c r="C396" s="220" t="s">
        <v>2213</v>
      </c>
      <c r="D396" s="92"/>
      <c r="E396" s="92"/>
      <c r="F396" s="92"/>
      <c r="G396" s="92"/>
      <c r="H396" s="92">
        <v>0.75</v>
      </c>
      <c r="I396" s="92"/>
      <c r="J396" s="92"/>
      <c r="K396" s="92"/>
      <c r="L396" s="92"/>
      <c r="M396" s="92"/>
      <c r="N396" s="92"/>
      <c r="O396" s="92">
        <v>0.75</v>
      </c>
    </row>
    <row r="397" spans="1:15" x14ac:dyDescent="0.25">
      <c r="A397" s="220">
        <v>201203</v>
      </c>
      <c r="B397" s="220" t="s">
        <v>2122</v>
      </c>
      <c r="C397" s="220" t="s">
        <v>2267</v>
      </c>
      <c r="D397" s="92"/>
      <c r="E397" s="92"/>
      <c r="F397" s="92"/>
      <c r="G397" s="92"/>
      <c r="H397" s="92">
        <v>2.4500000000000002</v>
      </c>
      <c r="I397" s="92"/>
      <c r="J397" s="92"/>
      <c r="K397" s="92"/>
      <c r="L397" s="92"/>
      <c r="M397" s="92"/>
      <c r="N397" s="92"/>
      <c r="O397" s="92">
        <v>2.4500000000000002</v>
      </c>
    </row>
    <row r="398" spans="1:15" x14ac:dyDescent="0.25">
      <c r="A398" s="220">
        <v>201203</v>
      </c>
      <c r="B398" s="220" t="s">
        <v>2268</v>
      </c>
      <c r="C398" s="220" t="s">
        <v>2214</v>
      </c>
      <c r="D398" s="92"/>
      <c r="E398" s="92"/>
      <c r="F398" s="92"/>
      <c r="G398" s="92"/>
      <c r="H398" s="92"/>
      <c r="I398" s="92">
        <v>0.3</v>
      </c>
      <c r="J398" s="92"/>
      <c r="K398" s="92"/>
      <c r="L398" s="92"/>
      <c r="M398" s="92"/>
      <c r="N398" s="92"/>
      <c r="O398" s="92">
        <v>0.3</v>
      </c>
    </row>
    <row r="399" spans="1:15" x14ac:dyDescent="0.25">
      <c r="A399" s="220">
        <v>201203</v>
      </c>
      <c r="B399" s="220" t="s">
        <v>2255</v>
      </c>
      <c r="C399" s="220" t="s">
        <v>2249</v>
      </c>
      <c r="D399" s="92"/>
      <c r="E399" s="92"/>
      <c r="F399" s="92"/>
      <c r="G399" s="92">
        <v>182.92</v>
      </c>
      <c r="H399" s="92"/>
      <c r="I399" s="92"/>
      <c r="J399" s="92"/>
      <c r="K399" s="92"/>
      <c r="L399" s="92"/>
      <c r="M399" s="92"/>
      <c r="N399" s="92"/>
      <c r="O399" s="92">
        <v>182.92</v>
      </c>
    </row>
    <row r="400" spans="1:15" x14ac:dyDescent="0.25">
      <c r="A400" s="220">
        <v>201203</v>
      </c>
      <c r="B400" s="220" t="s">
        <v>2255</v>
      </c>
      <c r="C400" s="220" t="s">
        <v>2243</v>
      </c>
      <c r="D400" s="92"/>
      <c r="E400" s="92"/>
      <c r="F400" s="92"/>
      <c r="G400" s="92">
        <v>18.309999999999999</v>
      </c>
      <c r="H400" s="92"/>
      <c r="I400" s="92"/>
      <c r="J400" s="92"/>
      <c r="K400" s="92"/>
      <c r="L400" s="92"/>
      <c r="M400" s="92"/>
      <c r="N400" s="92"/>
      <c r="O400" s="92">
        <v>18.309999999999999</v>
      </c>
    </row>
    <row r="401" spans="1:15" x14ac:dyDescent="0.25">
      <c r="A401" s="220">
        <v>201203</v>
      </c>
      <c r="B401" s="220" t="s">
        <v>2256</v>
      </c>
      <c r="C401" s="220" t="s">
        <v>2249</v>
      </c>
      <c r="D401" s="92"/>
      <c r="E401" s="92"/>
      <c r="F401" s="92"/>
      <c r="G401" s="92">
        <v>1152.3900000000001</v>
      </c>
      <c r="H401" s="92"/>
      <c r="I401" s="92"/>
      <c r="J401" s="92"/>
      <c r="K401" s="92"/>
      <c r="L401" s="92"/>
      <c r="M401" s="92"/>
      <c r="N401" s="92"/>
      <c r="O401" s="92">
        <v>1152.3900000000001</v>
      </c>
    </row>
    <row r="402" spans="1:15" x14ac:dyDescent="0.25">
      <c r="A402" s="220">
        <v>201203</v>
      </c>
      <c r="B402" s="220" t="s">
        <v>2256</v>
      </c>
      <c r="C402" s="220" t="s">
        <v>2243</v>
      </c>
      <c r="D402" s="92"/>
      <c r="E402" s="92"/>
      <c r="F402" s="92"/>
      <c r="G402" s="92">
        <v>254.51</v>
      </c>
      <c r="H402" s="92"/>
      <c r="I402" s="92"/>
      <c r="J402" s="92"/>
      <c r="K402" s="92"/>
      <c r="L402" s="92"/>
      <c r="M402" s="92"/>
      <c r="N402" s="92"/>
      <c r="O402" s="92">
        <v>254.51</v>
      </c>
    </row>
    <row r="403" spans="1:15" x14ac:dyDescent="0.25">
      <c r="A403" s="220">
        <v>201203</v>
      </c>
      <c r="B403" s="220" t="s">
        <v>2240</v>
      </c>
      <c r="C403" s="220" t="s">
        <v>2243</v>
      </c>
      <c r="D403" s="92"/>
      <c r="E403" s="92"/>
      <c r="F403" s="92"/>
      <c r="G403" s="92">
        <v>40</v>
      </c>
      <c r="H403" s="92"/>
      <c r="I403" s="92"/>
      <c r="J403" s="92"/>
      <c r="K403" s="92"/>
      <c r="L403" s="92"/>
      <c r="M403" s="92"/>
      <c r="N403" s="92"/>
      <c r="O403" s="92">
        <v>40</v>
      </c>
    </row>
    <row r="404" spans="1:15" x14ac:dyDescent="0.25">
      <c r="A404" s="220">
        <v>201203</v>
      </c>
      <c r="B404" s="220" t="s">
        <v>2240</v>
      </c>
      <c r="C404" s="220" t="s">
        <v>2249</v>
      </c>
      <c r="D404" s="92"/>
      <c r="E404" s="92"/>
      <c r="F404" s="92"/>
      <c r="G404" s="92">
        <v>20</v>
      </c>
      <c r="H404" s="92"/>
      <c r="I404" s="92"/>
      <c r="J404" s="92"/>
      <c r="K404" s="92"/>
      <c r="L404" s="92"/>
      <c r="M404" s="92"/>
      <c r="N404" s="92"/>
      <c r="O404" s="92">
        <v>20</v>
      </c>
    </row>
    <row r="405" spans="1:15" x14ac:dyDescent="0.25">
      <c r="A405" s="220">
        <v>201203</v>
      </c>
      <c r="B405" s="220" t="s">
        <v>2240</v>
      </c>
      <c r="C405" s="220" t="s">
        <v>2233</v>
      </c>
      <c r="D405" s="92">
        <v>15.26</v>
      </c>
      <c r="E405" s="92"/>
      <c r="F405" s="92"/>
      <c r="G405" s="92"/>
      <c r="H405" s="92"/>
      <c r="I405" s="92"/>
      <c r="J405" s="92"/>
      <c r="K405" s="92"/>
      <c r="L405" s="92"/>
      <c r="M405" s="92"/>
      <c r="N405" s="92"/>
      <c r="O405" s="92">
        <v>15.26</v>
      </c>
    </row>
    <row r="406" spans="1:15" x14ac:dyDescent="0.25">
      <c r="A406" s="220">
        <v>201203</v>
      </c>
      <c r="B406" s="220" t="s">
        <v>2240</v>
      </c>
      <c r="C406" s="220" t="s">
        <v>2238</v>
      </c>
      <c r="D406" s="92"/>
      <c r="E406" s="92">
        <v>1.78</v>
      </c>
      <c r="F406" s="92"/>
      <c r="G406" s="92"/>
      <c r="H406" s="92"/>
      <c r="I406" s="92"/>
      <c r="J406" s="92"/>
      <c r="K406" s="92"/>
      <c r="L406" s="92"/>
      <c r="M406" s="92"/>
      <c r="N406" s="92"/>
      <c r="O406" s="92">
        <v>1.78</v>
      </c>
    </row>
    <row r="407" spans="1:15" x14ac:dyDescent="0.25">
      <c r="A407" s="220">
        <v>201203</v>
      </c>
      <c r="B407" s="220" t="s">
        <v>2158</v>
      </c>
      <c r="C407" s="220" t="s">
        <v>2227</v>
      </c>
      <c r="D407" s="92">
        <v>251.86</v>
      </c>
      <c r="E407" s="92"/>
      <c r="F407" s="92"/>
      <c r="G407" s="92"/>
      <c r="H407" s="92"/>
      <c r="I407" s="92"/>
      <c r="J407" s="92"/>
      <c r="K407" s="92"/>
      <c r="L407" s="92"/>
      <c r="M407" s="92"/>
      <c r="N407" s="92"/>
      <c r="O407" s="92">
        <v>251.86</v>
      </c>
    </row>
    <row r="408" spans="1:15" x14ac:dyDescent="0.25">
      <c r="A408" s="220">
        <v>201203</v>
      </c>
      <c r="B408" s="220" t="s">
        <v>2158</v>
      </c>
      <c r="C408" s="220" t="s">
        <v>2263</v>
      </c>
      <c r="D408" s="92">
        <v>393.17</v>
      </c>
      <c r="E408" s="92"/>
      <c r="F408" s="92"/>
      <c r="G408" s="92"/>
      <c r="H408" s="92"/>
      <c r="I408" s="92"/>
      <c r="J408" s="92"/>
      <c r="K408" s="92"/>
      <c r="L408" s="92"/>
      <c r="M408" s="92"/>
      <c r="N408" s="92"/>
      <c r="O408" s="92">
        <v>393.17</v>
      </c>
    </row>
    <row r="409" spans="1:15" x14ac:dyDescent="0.25">
      <c r="A409" s="220">
        <v>201203</v>
      </c>
      <c r="B409" s="220" t="s">
        <v>2158</v>
      </c>
      <c r="C409" s="220" t="s">
        <v>2269</v>
      </c>
      <c r="D409" s="92">
        <v>51.69</v>
      </c>
      <c r="E409" s="92"/>
      <c r="F409" s="92"/>
      <c r="G409" s="92"/>
      <c r="H409" s="92"/>
      <c r="I409" s="92"/>
      <c r="J409" s="92"/>
      <c r="K409" s="92"/>
      <c r="L409" s="92"/>
      <c r="M409" s="92"/>
      <c r="N409" s="92"/>
      <c r="O409" s="92">
        <v>51.69</v>
      </c>
    </row>
    <row r="410" spans="1:15" x14ac:dyDescent="0.25">
      <c r="A410" s="220">
        <v>201203</v>
      </c>
      <c r="B410" s="220" t="s">
        <v>2158</v>
      </c>
      <c r="C410" s="220" t="s">
        <v>765</v>
      </c>
      <c r="D410" s="92">
        <v>80.459999999999994</v>
      </c>
      <c r="E410" s="92"/>
      <c r="F410" s="92"/>
      <c r="G410" s="92"/>
      <c r="H410" s="92"/>
      <c r="I410" s="92"/>
      <c r="J410" s="92"/>
      <c r="K410" s="92"/>
      <c r="L410" s="92"/>
      <c r="M410" s="92"/>
      <c r="N410" s="92">
        <v>6.02</v>
      </c>
      <c r="O410" s="92">
        <v>86.48</v>
      </c>
    </row>
    <row r="411" spans="1:15" x14ac:dyDescent="0.25">
      <c r="A411" s="220">
        <v>201203</v>
      </c>
      <c r="B411" s="220" t="s">
        <v>2190</v>
      </c>
      <c r="C411" s="220" t="s">
        <v>765</v>
      </c>
      <c r="D411" s="92"/>
      <c r="E411" s="92"/>
      <c r="F411" s="92"/>
      <c r="G411" s="92">
        <v>0.01</v>
      </c>
      <c r="H411" s="92">
        <v>1.47</v>
      </c>
      <c r="I411" s="92">
        <v>0.04</v>
      </c>
      <c r="J411" s="92"/>
      <c r="K411" s="92"/>
      <c r="L411" s="92"/>
      <c r="M411" s="92"/>
      <c r="N411" s="92"/>
      <c r="O411" s="92">
        <v>1.52</v>
      </c>
    </row>
    <row r="412" spans="1:15" x14ac:dyDescent="0.25">
      <c r="A412" s="220">
        <v>201103</v>
      </c>
      <c r="B412" s="220" t="s">
        <v>2258</v>
      </c>
      <c r="C412" s="220" t="s">
        <v>2227</v>
      </c>
      <c r="D412" s="92">
        <v>2.2799999999999998</v>
      </c>
      <c r="E412" s="92"/>
      <c r="F412" s="92"/>
      <c r="G412" s="92"/>
      <c r="H412" s="92"/>
      <c r="I412" s="92"/>
      <c r="J412" s="92"/>
      <c r="K412" s="92"/>
      <c r="L412" s="92"/>
      <c r="M412" s="92"/>
      <c r="N412" s="92"/>
      <c r="O412" s="92">
        <v>2.2799999999999998</v>
      </c>
    </row>
    <row r="413" spans="1:15" x14ac:dyDescent="0.25">
      <c r="A413" s="220">
        <v>201103</v>
      </c>
      <c r="B413" s="220" t="s">
        <v>2258</v>
      </c>
      <c r="C413" s="220" t="s">
        <v>2228</v>
      </c>
      <c r="D413" s="92"/>
      <c r="E413" s="92">
        <v>4.7300000000000004</v>
      </c>
      <c r="F413" s="92"/>
      <c r="G413" s="92"/>
      <c r="H413" s="92"/>
      <c r="I413" s="92"/>
      <c r="J413" s="92"/>
      <c r="K413" s="92"/>
      <c r="L413" s="92"/>
      <c r="M413" s="92"/>
      <c r="N413" s="92"/>
      <c r="O413" s="92">
        <v>4.7300000000000004</v>
      </c>
    </row>
    <row r="414" spans="1:15" x14ac:dyDescent="0.25">
      <c r="A414" s="220">
        <v>201103</v>
      </c>
      <c r="B414" s="220" t="s">
        <v>2258</v>
      </c>
      <c r="C414" s="220" t="s">
        <v>2243</v>
      </c>
      <c r="D414" s="92"/>
      <c r="E414" s="92"/>
      <c r="F414" s="92"/>
      <c r="G414" s="92">
        <v>2.2799999999999998</v>
      </c>
      <c r="H414" s="92"/>
      <c r="I414" s="92"/>
      <c r="J414" s="92"/>
      <c r="K414" s="92"/>
      <c r="L414" s="92"/>
      <c r="M414" s="92"/>
      <c r="N414" s="92"/>
      <c r="O414" s="92">
        <v>2.2799999999999998</v>
      </c>
    </row>
    <row r="415" spans="1:15" x14ac:dyDescent="0.25">
      <c r="A415" s="220">
        <v>201103</v>
      </c>
      <c r="B415" s="220" t="s">
        <v>2258</v>
      </c>
      <c r="C415" s="220" t="s">
        <v>765</v>
      </c>
      <c r="D415" s="92"/>
      <c r="E415" s="92"/>
      <c r="F415" s="92"/>
      <c r="G415" s="92">
        <v>4.7300000000000004</v>
      </c>
      <c r="H415" s="92"/>
      <c r="I415" s="92"/>
      <c r="J415" s="92"/>
      <c r="K415" s="92"/>
      <c r="L415" s="92"/>
      <c r="M415" s="92"/>
      <c r="N415" s="92">
        <v>0.09</v>
      </c>
      <c r="O415" s="92">
        <v>4.82</v>
      </c>
    </row>
    <row r="416" spans="1:15" x14ac:dyDescent="0.25">
      <c r="A416" s="220">
        <v>201103</v>
      </c>
      <c r="B416" s="220" t="s">
        <v>2260</v>
      </c>
      <c r="C416" s="220" t="s">
        <v>2227</v>
      </c>
      <c r="D416" s="92">
        <v>341.54</v>
      </c>
      <c r="E416" s="92"/>
      <c r="F416" s="92"/>
      <c r="G416" s="92"/>
      <c r="H416" s="92"/>
      <c r="I416" s="92"/>
      <c r="J416" s="92"/>
      <c r="K416" s="92"/>
      <c r="L416" s="92"/>
      <c r="M416" s="92"/>
      <c r="N416" s="92"/>
      <c r="O416" s="92">
        <v>341.54</v>
      </c>
    </row>
    <row r="417" spans="1:15" x14ac:dyDescent="0.25">
      <c r="A417" s="220">
        <v>201103</v>
      </c>
      <c r="B417" s="220" t="s">
        <v>2260</v>
      </c>
      <c r="C417" s="220" t="s">
        <v>2136</v>
      </c>
      <c r="D417" s="92"/>
      <c r="E417" s="92">
        <v>89.08</v>
      </c>
      <c r="F417" s="92"/>
      <c r="G417" s="92"/>
      <c r="H417" s="92"/>
      <c r="I417" s="92"/>
      <c r="J417" s="92"/>
      <c r="K417" s="92"/>
      <c r="L417" s="92"/>
      <c r="M417" s="92"/>
      <c r="N417" s="92"/>
      <c r="O417" s="92">
        <v>89.08</v>
      </c>
    </row>
    <row r="418" spans="1:15" x14ac:dyDescent="0.25">
      <c r="A418" s="220">
        <v>201103</v>
      </c>
      <c r="B418" s="220" t="s">
        <v>2260</v>
      </c>
      <c r="C418" s="220" t="s">
        <v>2249</v>
      </c>
      <c r="D418" s="92"/>
      <c r="E418" s="92"/>
      <c r="F418" s="92"/>
      <c r="G418" s="92">
        <v>62.44</v>
      </c>
      <c r="H418" s="92"/>
      <c r="I418" s="92"/>
      <c r="J418" s="92"/>
      <c r="K418" s="92"/>
      <c r="L418" s="92"/>
      <c r="M418" s="92"/>
      <c r="N418" s="92"/>
      <c r="O418" s="92">
        <v>62.44</v>
      </c>
    </row>
    <row r="419" spans="1:15" x14ac:dyDescent="0.25">
      <c r="A419" s="220">
        <v>201103</v>
      </c>
      <c r="B419" s="220" t="s">
        <v>2260</v>
      </c>
      <c r="C419" s="220" t="s">
        <v>765</v>
      </c>
      <c r="D419" s="92">
        <v>35.25</v>
      </c>
      <c r="E419" s="92"/>
      <c r="F419" s="92"/>
      <c r="G419" s="92">
        <v>19.72</v>
      </c>
      <c r="H419" s="92"/>
      <c r="I419" s="92"/>
      <c r="J419" s="92"/>
      <c r="K419" s="92"/>
      <c r="L419" s="92"/>
      <c r="M419" s="92"/>
      <c r="N419" s="92">
        <v>1.37</v>
      </c>
      <c r="O419" s="92">
        <v>56.34</v>
      </c>
    </row>
    <row r="420" spans="1:15" x14ac:dyDescent="0.25">
      <c r="A420" s="220">
        <v>201103</v>
      </c>
      <c r="B420" s="220" t="s">
        <v>988</v>
      </c>
      <c r="C420" s="220" t="s">
        <v>2243</v>
      </c>
      <c r="D420" s="92"/>
      <c r="E420" s="92"/>
      <c r="F420" s="92"/>
      <c r="G420" s="92">
        <v>0.46</v>
      </c>
      <c r="H420" s="92"/>
      <c r="I420" s="92"/>
      <c r="J420" s="92"/>
      <c r="K420" s="92"/>
      <c r="L420" s="92"/>
      <c r="M420" s="92"/>
      <c r="N420" s="92"/>
      <c r="O420" s="92">
        <v>0.46</v>
      </c>
    </row>
    <row r="421" spans="1:15" x14ac:dyDescent="0.25">
      <c r="A421" s="220">
        <v>201103</v>
      </c>
      <c r="B421" s="220" t="s">
        <v>988</v>
      </c>
      <c r="C421" s="220" t="s">
        <v>765</v>
      </c>
      <c r="D421" s="92">
        <v>0.01</v>
      </c>
      <c r="E421" s="92"/>
      <c r="F421" s="92"/>
      <c r="G421" s="92"/>
      <c r="H421" s="92"/>
      <c r="I421" s="92"/>
      <c r="J421" s="92"/>
      <c r="K421" s="92"/>
      <c r="L421" s="92"/>
      <c r="M421" s="92"/>
      <c r="N421" s="92">
        <v>0.02</v>
      </c>
      <c r="O421" s="92"/>
    </row>
    <row r="422" spans="1:15" x14ac:dyDescent="0.25">
      <c r="A422" s="220">
        <v>201103</v>
      </c>
      <c r="B422" s="220" t="s">
        <v>2166</v>
      </c>
      <c r="C422" s="220" t="s">
        <v>2249</v>
      </c>
      <c r="D422" s="92"/>
      <c r="E422" s="92"/>
      <c r="F422" s="92"/>
      <c r="G422" s="92">
        <v>0.11</v>
      </c>
      <c r="H422" s="92"/>
      <c r="I422" s="92"/>
      <c r="J422" s="92"/>
      <c r="K422" s="92"/>
      <c r="L422" s="92"/>
      <c r="M422" s="92"/>
      <c r="N422" s="92"/>
      <c r="O422" s="92">
        <v>0.11</v>
      </c>
    </row>
    <row r="423" spans="1:15" x14ac:dyDescent="0.25">
      <c r="A423" s="220">
        <v>201103</v>
      </c>
      <c r="B423" s="220" t="s">
        <v>2166</v>
      </c>
      <c r="C423" s="220" t="s">
        <v>2204</v>
      </c>
      <c r="D423" s="92"/>
      <c r="E423" s="92"/>
      <c r="F423" s="92"/>
      <c r="G423" s="92"/>
      <c r="H423" s="92"/>
      <c r="I423" s="92"/>
      <c r="J423" s="92"/>
      <c r="K423" s="92"/>
      <c r="L423" s="92"/>
      <c r="M423" s="92"/>
      <c r="N423" s="92">
        <v>0.02</v>
      </c>
      <c r="O423" s="92"/>
    </row>
    <row r="424" spans="1:15" x14ac:dyDescent="0.25">
      <c r="A424" s="220">
        <v>201103</v>
      </c>
      <c r="B424" s="220" t="s">
        <v>2166</v>
      </c>
      <c r="C424" s="220" t="s">
        <v>765</v>
      </c>
      <c r="D424" s="92"/>
      <c r="E424" s="92"/>
      <c r="F424" s="92"/>
      <c r="G424" s="92">
        <v>0.01</v>
      </c>
      <c r="H424" s="92"/>
      <c r="I424" s="92"/>
      <c r="J424" s="92"/>
      <c r="K424" s="92"/>
      <c r="L424" s="92"/>
      <c r="M424" s="92"/>
      <c r="N424" s="92"/>
      <c r="O424" s="92"/>
    </row>
    <row r="425" spans="1:15" x14ac:dyDescent="0.25">
      <c r="A425" s="220">
        <v>201103</v>
      </c>
      <c r="B425" s="220" t="s">
        <v>2101</v>
      </c>
      <c r="C425" s="220" t="s">
        <v>2243</v>
      </c>
      <c r="D425" s="92"/>
      <c r="E425" s="92"/>
      <c r="F425" s="92"/>
      <c r="G425" s="92">
        <v>2.0699999999999998</v>
      </c>
      <c r="H425" s="92"/>
      <c r="I425" s="92"/>
      <c r="J425" s="92"/>
      <c r="K425" s="92"/>
      <c r="L425" s="92"/>
      <c r="M425" s="92"/>
      <c r="N425" s="92"/>
      <c r="O425" s="92">
        <v>2.0699999999999998</v>
      </c>
    </row>
    <row r="426" spans="1:15" x14ac:dyDescent="0.25">
      <c r="A426" s="220">
        <v>201103</v>
      </c>
      <c r="B426" s="220" t="s">
        <v>2101</v>
      </c>
      <c r="C426" s="220" t="s">
        <v>2204</v>
      </c>
      <c r="D426" s="92"/>
      <c r="E426" s="92"/>
      <c r="F426" s="92"/>
      <c r="G426" s="92"/>
      <c r="H426" s="92"/>
      <c r="I426" s="92"/>
      <c r="J426" s="92"/>
      <c r="K426" s="92"/>
      <c r="L426" s="92"/>
      <c r="M426" s="92"/>
      <c r="N426" s="92">
        <v>9.52</v>
      </c>
      <c r="O426" s="92">
        <v>9.52</v>
      </c>
    </row>
    <row r="427" spans="1:15" x14ac:dyDescent="0.25">
      <c r="A427" s="220">
        <v>201103</v>
      </c>
      <c r="B427" s="220" t="s">
        <v>2244</v>
      </c>
      <c r="C427" s="220" t="s">
        <v>2227</v>
      </c>
      <c r="D427" s="92">
        <v>7.48</v>
      </c>
      <c r="E427" s="92"/>
      <c r="F427" s="92"/>
      <c r="G427" s="92"/>
      <c r="H427" s="92"/>
      <c r="I427" s="92"/>
      <c r="J427" s="92"/>
      <c r="K427" s="92"/>
      <c r="L427" s="92"/>
      <c r="M427" s="92"/>
      <c r="N427" s="92"/>
      <c r="O427" s="92">
        <v>7.48</v>
      </c>
    </row>
    <row r="428" spans="1:15" x14ac:dyDescent="0.25">
      <c r="A428" s="220">
        <v>201103</v>
      </c>
      <c r="B428" s="220" t="s">
        <v>2244</v>
      </c>
      <c r="C428" s="220" t="s">
        <v>765</v>
      </c>
      <c r="D428" s="92">
        <v>1.5</v>
      </c>
      <c r="E428" s="92"/>
      <c r="F428" s="92"/>
      <c r="G428" s="92"/>
      <c r="H428" s="92"/>
      <c r="I428" s="92"/>
      <c r="J428" s="92"/>
      <c r="K428" s="92"/>
      <c r="L428" s="92"/>
      <c r="M428" s="92"/>
      <c r="N428" s="92">
        <v>0.05</v>
      </c>
      <c r="O428" s="92">
        <v>1.55</v>
      </c>
    </row>
    <row r="429" spans="1:15" x14ac:dyDescent="0.25">
      <c r="A429" s="220">
        <v>201103</v>
      </c>
      <c r="B429" s="220" t="s">
        <v>2248</v>
      </c>
      <c r="C429" s="220" t="s">
        <v>2249</v>
      </c>
      <c r="D429" s="92"/>
      <c r="E429" s="92"/>
      <c r="F429" s="92"/>
      <c r="G429" s="92">
        <v>1091.6300000000001</v>
      </c>
      <c r="H429" s="92"/>
      <c r="I429" s="92"/>
      <c r="J429" s="92"/>
      <c r="K429" s="92"/>
      <c r="L429" s="92"/>
      <c r="M429" s="92"/>
      <c r="N429" s="92"/>
      <c r="O429" s="92">
        <v>1091.6300000000001</v>
      </c>
    </row>
    <row r="430" spans="1:15" x14ac:dyDescent="0.25">
      <c r="A430" s="220">
        <v>201103</v>
      </c>
      <c r="B430" s="220" t="s">
        <v>2248</v>
      </c>
      <c r="C430" s="220" t="s">
        <v>2243</v>
      </c>
      <c r="D430" s="92"/>
      <c r="E430" s="92"/>
      <c r="F430" s="92"/>
      <c r="G430" s="92">
        <v>122.32</v>
      </c>
      <c r="H430" s="92"/>
      <c r="I430" s="92"/>
      <c r="J430" s="92"/>
      <c r="K430" s="92"/>
      <c r="L430" s="92"/>
      <c r="M430" s="92"/>
      <c r="N430" s="92"/>
      <c r="O430" s="92">
        <v>122.32</v>
      </c>
    </row>
    <row r="431" spans="1:15" x14ac:dyDescent="0.25">
      <c r="A431" s="220">
        <v>201103</v>
      </c>
      <c r="B431" s="220" t="s">
        <v>2234</v>
      </c>
      <c r="C431" s="220" t="s">
        <v>765</v>
      </c>
      <c r="D431" s="92">
        <v>0.15</v>
      </c>
      <c r="E431" s="92"/>
      <c r="F431" s="92"/>
      <c r="G431" s="92"/>
      <c r="H431" s="92"/>
      <c r="I431" s="92"/>
      <c r="J431" s="92"/>
      <c r="K431" s="92"/>
      <c r="L431" s="92"/>
      <c r="M431" s="92"/>
      <c r="N431" s="92"/>
      <c r="O431" s="92">
        <v>0.15</v>
      </c>
    </row>
    <row r="432" spans="1:15" x14ac:dyDescent="0.25">
      <c r="A432" s="220">
        <v>201103</v>
      </c>
      <c r="B432" s="220" t="s">
        <v>2262</v>
      </c>
      <c r="C432" s="220" t="s">
        <v>2270</v>
      </c>
      <c r="D432" s="92">
        <v>0.13</v>
      </c>
      <c r="E432" s="92"/>
      <c r="F432" s="92"/>
      <c r="G432" s="92"/>
      <c r="H432" s="92"/>
      <c r="I432" s="92"/>
      <c r="J432" s="92"/>
      <c r="K432" s="92"/>
      <c r="L432" s="92"/>
      <c r="M432" s="92"/>
      <c r="N432" s="92"/>
      <c r="O432" s="92">
        <v>0.13</v>
      </c>
    </row>
    <row r="433" spans="1:15" x14ac:dyDescent="0.25">
      <c r="A433" s="220">
        <v>201103</v>
      </c>
      <c r="B433" s="220" t="s">
        <v>2262</v>
      </c>
      <c r="C433" s="220" t="s">
        <v>765</v>
      </c>
      <c r="D433" s="92">
        <v>0.01</v>
      </c>
      <c r="E433" s="92"/>
      <c r="F433" s="92"/>
      <c r="G433" s="92"/>
      <c r="H433" s="92"/>
      <c r="I433" s="92"/>
      <c r="J433" s="92"/>
      <c r="K433" s="92"/>
      <c r="L433" s="92"/>
      <c r="M433" s="92"/>
      <c r="N433" s="92"/>
      <c r="O433" s="92"/>
    </row>
    <row r="434" spans="1:15" x14ac:dyDescent="0.25">
      <c r="A434" s="220">
        <v>201103</v>
      </c>
      <c r="B434" s="220" t="s">
        <v>2264</v>
      </c>
      <c r="C434" s="220" t="s">
        <v>2263</v>
      </c>
      <c r="D434" s="92">
        <v>134.4</v>
      </c>
      <c r="E434" s="92"/>
      <c r="F434" s="92"/>
      <c r="G434" s="92"/>
      <c r="H434" s="92"/>
      <c r="I434" s="92"/>
      <c r="J434" s="92"/>
      <c r="K434" s="92"/>
      <c r="L434" s="92"/>
      <c r="M434" s="92"/>
      <c r="N434" s="92"/>
      <c r="O434" s="92">
        <v>134.4</v>
      </c>
    </row>
    <row r="435" spans="1:15" x14ac:dyDescent="0.25">
      <c r="A435" s="220">
        <v>201103</v>
      </c>
      <c r="B435" s="220" t="s">
        <v>2239</v>
      </c>
      <c r="C435" s="220" t="s">
        <v>2263</v>
      </c>
      <c r="D435" s="92">
        <v>250.88</v>
      </c>
      <c r="E435" s="92"/>
      <c r="F435" s="92"/>
      <c r="G435" s="92"/>
      <c r="H435" s="92"/>
      <c r="I435" s="92"/>
      <c r="J435" s="92"/>
      <c r="K435" s="92"/>
      <c r="L435" s="92"/>
      <c r="M435" s="92"/>
      <c r="N435" s="92"/>
      <c r="O435" s="92">
        <v>250.88</v>
      </c>
    </row>
    <row r="436" spans="1:15" x14ac:dyDescent="0.25">
      <c r="A436" s="220">
        <v>201103</v>
      </c>
      <c r="B436" s="220" t="s">
        <v>2115</v>
      </c>
      <c r="C436" s="220" t="s">
        <v>2243</v>
      </c>
      <c r="D436" s="92"/>
      <c r="E436" s="92"/>
      <c r="F436" s="92"/>
      <c r="G436" s="92">
        <v>0.11</v>
      </c>
      <c r="H436" s="92"/>
      <c r="I436" s="92"/>
      <c r="J436" s="92"/>
      <c r="K436" s="92"/>
      <c r="L436" s="92"/>
      <c r="M436" s="92"/>
      <c r="N436" s="92"/>
      <c r="O436" s="92">
        <v>0.11</v>
      </c>
    </row>
    <row r="437" spans="1:15" x14ac:dyDescent="0.25">
      <c r="A437" s="220">
        <v>201103</v>
      </c>
      <c r="B437" s="220" t="s">
        <v>2115</v>
      </c>
      <c r="C437" s="220" t="s">
        <v>2249</v>
      </c>
      <c r="D437" s="92"/>
      <c r="E437" s="92"/>
      <c r="F437" s="92"/>
      <c r="G437" s="92">
        <v>0.11</v>
      </c>
      <c r="H437" s="92"/>
      <c r="I437" s="92"/>
      <c r="J437" s="92"/>
      <c r="K437" s="92"/>
      <c r="L437" s="92"/>
      <c r="M437" s="92"/>
      <c r="N437" s="92"/>
      <c r="O437" s="92">
        <v>0.11</v>
      </c>
    </row>
    <row r="438" spans="1:15" x14ac:dyDescent="0.25">
      <c r="A438" s="220">
        <v>201103</v>
      </c>
      <c r="B438" s="220" t="s">
        <v>2117</v>
      </c>
      <c r="C438" s="220" t="s">
        <v>2243</v>
      </c>
      <c r="D438" s="92"/>
      <c r="E438" s="92"/>
      <c r="F438" s="92"/>
      <c r="G438" s="92">
        <v>0.16</v>
      </c>
      <c r="H438" s="92"/>
      <c r="I438" s="92"/>
      <c r="J438" s="92"/>
      <c r="K438" s="92"/>
      <c r="L438" s="92"/>
      <c r="M438" s="92"/>
      <c r="N438" s="92"/>
      <c r="O438" s="92">
        <v>0.16</v>
      </c>
    </row>
    <row r="439" spans="1:15" x14ac:dyDescent="0.25">
      <c r="A439" s="220">
        <v>201103</v>
      </c>
      <c r="B439" s="220" t="s">
        <v>2117</v>
      </c>
      <c r="C439" s="220" t="s">
        <v>2249</v>
      </c>
      <c r="D439" s="92"/>
      <c r="E439" s="92"/>
      <c r="F439" s="92"/>
      <c r="G439" s="92">
        <v>0.14000000000000001</v>
      </c>
      <c r="H439" s="92"/>
      <c r="I439" s="92"/>
      <c r="J439" s="92"/>
      <c r="K439" s="92"/>
      <c r="L439" s="92"/>
      <c r="M439" s="92"/>
      <c r="N439" s="92"/>
      <c r="O439" s="92">
        <v>0.14000000000000001</v>
      </c>
    </row>
    <row r="440" spans="1:15" x14ac:dyDescent="0.25">
      <c r="A440" s="220">
        <v>201103</v>
      </c>
      <c r="B440" s="220" t="s">
        <v>2117</v>
      </c>
      <c r="C440" s="220" t="s">
        <v>2204</v>
      </c>
      <c r="D440" s="92"/>
      <c r="E440" s="92"/>
      <c r="F440" s="92"/>
      <c r="G440" s="92"/>
      <c r="H440" s="92"/>
      <c r="I440" s="92"/>
      <c r="J440" s="92"/>
      <c r="K440" s="92"/>
      <c r="L440" s="92"/>
      <c r="M440" s="92"/>
      <c r="N440" s="92">
        <v>0.13</v>
      </c>
      <c r="O440" s="92">
        <v>0.13</v>
      </c>
    </row>
    <row r="441" spans="1:15" x14ac:dyDescent="0.25">
      <c r="A441" s="220">
        <v>201103</v>
      </c>
      <c r="B441" s="220" t="s">
        <v>2117</v>
      </c>
      <c r="C441" s="220" t="s">
        <v>765</v>
      </c>
      <c r="D441" s="92"/>
      <c r="E441" s="92"/>
      <c r="F441" s="92"/>
      <c r="G441" s="92"/>
      <c r="H441" s="92"/>
      <c r="I441" s="92"/>
      <c r="J441" s="92"/>
      <c r="K441" s="92"/>
      <c r="L441" s="92"/>
      <c r="M441" s="92"/>
      <c r="N441" s="92">
        <v>0.01</v>
      </c>
      <c r="O441" s="92"/>
    </row>
    <row r="442" spans="1:15" x14ac:dyDescent="0.25">
      <c r="A442" s="220">
        <v>201103</v>
      </c>
      <c r="B442" s="220" t="s">
        <v>2122</v>
      </c>
      <c r="C442" s="220" t="s">
        <v>2151</v>
      </c>
      <c r="D442" s="92"/>
      <c r="E442" s="92"/>
      <c r="F442" s="92"/>
      <c r="G442" s="92"/>
      <c r="H442" s="92">
        <v>1.69</v>
      </c>
      <c r="I442" s="92"/>
      <c r="J442" s="92"/>
      <c r="K442" s="92"/>
      <c r="L442" s="92"/>
      <c r="M442" s="92"/>
      <c r="N442" s="92"/>
      <c r="O442" s="92">
        <v>1.69</v>
      </c>
    </row>
    <row r="443" spans="1:15" x14ac:dyDescent="0.25">
      <c r="A443" s="220">
        <v>201103</v>
      </c>
      <c r="B443" s="220" t="s">
        <v>2122</v>
      </c>
      <c r="C443" s="220" t="s">
        <v>2153</v>
      </c>
      <c r="D443" s="92"/>
      <c r="E443" s="92"/>
      <c r="F443" s="92"/>
      <c r="G443" s="92"/>
      <c r="H443" s="92">
        <v>1.69</v>
      </c>
      <c r="I443" s="92"/>
      <c r="J443" s="92"/>
      <c r="K443" s="92"/>
      <c r="L443" s="92"/>
      <c r="M443" s="92"/>
      <c r="N443" s="92"/>
      <c r="O443" s="92">
        <v>1.69</v>
      </c>
    </row>
    <row r="444" spans="1:15" x14ac:dyDescent="0.25">
      <c r="A444" s="220">
        <v>201103</v>
      </c>
      <c r="B444" s="220" t="s">
        <v>2122</v>
      </c>
      <c r="C444" s="220" t="s">
        <v>2213</v>
      </c>
      <c r="D444" s="92"/>
      <c r="E444" s="92"/>
      <c r="F444" s="92"/>
      <c r="G444" s="92"/>
      <c r="H444" s="92">
        <v>0.78</v>
      </c>
      <c r="I444" s="92"/>
      <c r="J444" s="92"/>
      <c r="K444" s="92"/>
      <c r="L444" s="92"/>
      <c r="M444" s="92"/>
      <c r="N444" s="92"/>
      <c r="O444" s="92">
        <v>0.78</v>
      </c>
    </row>
    <row r="445" spans="1:15" x14ac:dyDescent="0.25">
      <c r="A445" s="220">
        <v>201103</v>
      </c>
      <c r="B445" s="220" t="s">
        <v>2122</v>
      </c>
      <c r="C445" s="220" t="s">
        <v>2267</v>
      </c>
      <c r="D445" s="92"/>
      <c r="E445" s="92"/>
      <c r="F445" s="92"/>
      <c r="G445" s="92"/>
      <c r="H445" s="92">
        <v>2</v>
      </c>
      <c r="I445" s="92"/>
      <c r="J445" s="92"/>
      <c r="K445" s="92"/>
      <c r="L445" s="92"/>
      <c r="M445" s="92"/>
      <c r="N445" s="92"/>
      <c r="O445" s="92">
        <v>2</v>
      </c>
    </row>
    <row r="446" spans="1:15" x14ac:dyDescent="0.25">
      <c r="A446" s="220">
        <v>201103</v>
      </c>
      <c r="B446" s="220" t="s">
        <v>2268</v>
      </c>
      <c r="C446" s="220" t="s">
        <v>2214</v>
      </c>
      <c r="D446" s="92"/>
      <c r="E446" s="92"/>
      <c r="F446" s="92"/>
      <c r="G446" s="92"/>
      <c r="H446" s="92"/>
      <c r="I446" s="92">
        <v>0.09</v>
      </c>
      <c r="J446" s="92"/>
      <c r="K446" s="92"/>
      <c r="L446" s="92"/>
      <c r="M446" s="92"/>
      <c r="N446" s="92"/>
      <c r="O446" s="92"/>
    </row>
    <row r="447" spans="1:15" x14ac:dyDescent="0.25">
      <c r="A447" s="220">
        <v>201103</v>
      </c>
      <c r="B447" s="220" t="s">
        <v>2268</v>
      </c>
      <c r="C447" s="220" t="s">
        <v>2271</v>
      </c>
      <c r="D447" s="92"/>
      <c r="E447" s="92"/>
      <c r="F447" s="92"/>
      <c r="G447" s="92"/>
      <c r="H447" s="92"/>
      <c r="I447" s="92">
        <v>0.05</v>
      </c>
      <c r="J447" s="92"/>
      <c r="K447" s="92"/>
      <c r="L447" s="92"/>
      <c r="M447" s="92"/>
      <c r="N447" s="92"/>
      <c r="O447" s="92"/>
    </row>
    <row r="448" spans="1:15" x14ac:dyDescent="0.25">
      <c r="A448" s="220">
        <v>201103</v>
      </c>
      <c r="B448" s="220" t="s">
        <v>2255</v>
      </c>
      <c r="C448" s="220" t="s">
        <v>2243</v>
      </c>
      <c r="D448" s="92"/>
      <c r="E448" s="92"/>
      <c r="F448" s="92"/>
      <c r="G448" s="92">
        <v>6.2</v>
      </c>
      <c r="H448" s="92"/>
      <c r="I448" s="92"/>
      <c r="J448" s="92"/>
      <c r="K448" s="92"/>
      <c r="L448" s="92"/>
      <c r="M448" s="92"/>
      <c r="N448" s="92"/>
      <c r="O448" s="92">
        <v>6.2</v>
      </c>
    </row>
    <row r="449" spans="1:15" x14ac:dyDescent="0.25">
      <c r="A449" s="220">
        <v>201103</v>
      </c>
      <c r="B449" s="220" t="s">
        <v>2256</v>
      </c>
      <c r="C449" s="220" t="s">
        <v>2249</v>
      </c>
      <c r="D449" s="92"/>
      <c r="E449" s="92"/>
      <c r="F449" s="92"/>
      <c r="G449" s="92">
        <v>1078.6300000000001</v>
      </c>
      <c r="H449" s="92"/>
      <c r="I449" s="92"/>
      <c r="J449" s="92"/>
      <c r="K449" s="92"/>
      <c r="L449" s="92"/>
      <c r="M449" s="92"/>
      <c r="N449" s="92"/>
      <c r="O449" s="92">
        <v>1078.6300000000001</v>
      </c>
    </row>
    <row r="450" spans="1:15" x14ac:dyDescent="0.25">
      <c r="A450" s="220">
        <v>201103</v>
      </c>
      <c r="B450" s="220" t="s">
        <v>2256</v>
      </c>
      <c r="C450" s="220" t="s">
        <v>2243</v>
      </c>
      <c r="D450" s="92"/>
      <c r="E450" s="92"/>
      <c r="F450" s="92"/>
      <c r="G450" s="92">
        <v>86.76</v>
      </c>
      <c r="H450" s="92"/>
      <c r="I450" s="92"/>
      <c r="J450" s="92"/>
      <c r="K450" s="92"/>
      <c r="L450" s="92"/>
      <c r="M450" s="92"/>
      <c r="N450" s="92"/>
      <c r="O450" s="92">
        <v>86.76</v>
      </c>
    </row>
    <row r="451" spans="1:15" x14ac:dyDescent="0.25">
      <c r="A451" s="220">
        <v>201103</v>
      </c>
      <c r="B451" s="220" t="s">
        <v>2240</v>
      </c>
      <c r="C451" s="220" t="s">
        <v>2265</v>
      </c>
      <c r="D451" s="92">
        <v>13.36</v>
      </c>
      <c r="E451" s="92"/>
      <c r="F451" s="92"/>
      <c r="G451" s="92"/>
      <c r="H451" s="92"/>
      <c r="I451" s="92"/>
      <c r="J451" s="92"/>
      <c r="K451" s="92"/>
      <c r="L451" s="92"/>
      <c r="M451" s="92"/>
      <c r="N451" s="92"/>
      <c r="O451" s="92">
        <v>13.36</v>
      </c>
    </row>
    <row r="452" spans="1:15" x14ac:dyDescent="0.25">
      <c r="A452" s="220">
        <v>201103</v>
      </c>
      <c r="B452" s="220" t="s">
        <v>2240</v>
      </c>
      <c r="C452" s="220" t="s">
        <v>2233</v>
      </c>
      <c r="D452" s="92">
        <v>13.36</v>
      </c>
      <c r="E452" s="92"/>
      <c r="F452" s="92"/>
      <c r="G452" s="92"/>
      <c r="H452" s="92"/>
      <c r="I452" s="92"/>
      <c r="J452" s="92"/>
      <c r="K452" s="92"/>
      <c r="L452" s="92"/>
      <c r="M452" s="92"/>
      <c r="N452" s="92"/>
      <c r="O452" s="92">
        <v>13.36</v>
      </c>
    </row>
    <row r="453" spans="1:15" x14ac:dyDescent="0.25">
      <c r="A453" s="220">
        <v>201103</v>
      </c>
      <c r="B453" s="220" t="s">
        <v>2240</v>
      </c>
      <c r="C453" s="220" t="s">
        <v>765</v>
      </c>
      <c r="D453" s="92">
        <v>1.56</v>
      </c>
      <c r="E453" s="92"/>
      <c r="F453" s="92"/>
      <c r="G453" s="92"/>
      <c r="H453" s="92"/>
      <c r="I453" s="92"/>
      <c r="J453" s="92"/>
      <c r="K453" s="92"/>
      <c r="L453" s="92"/>
      <c r="M453" s="92"/>
      <c r="N453" s="92"/>
      <c r="O453" s="92">
        <v>1.56</v>
      </c>
    </row>
    <row r="454" spans="1:15" x14ac:dyDescent="0.25">
      <c r="A454" s="220">
        <v>201103</v>
      </c>
      <c r="B454" s="220" t="s">
        <v>2240</v>
      </c>
      <c r="C454" s="220" t="s">
        <v>2249</v>
      </c>
      <c r="D454" s="92"/>
      <c r="E454" s="92"/>
      <c r="F454" s="92"/>
      <c r="G454" s="92">
        <v>20</v>
      </c>
      <c r="H454" s="92"/>
      <c r="I454" s="92"/>
      <c r="J454" s="92"/>
      <c r="K454" s="92"/>
      <c r="L454" s="92"/>
      <c r="M454" s="92"/>
      <c r="N454" s="92"/>
      <c r="O454" s="92">
        <v>20</v>
      </c>
    </row>
    <row r="455" spans="1:15" x14ac:dyDescent="0.25">
      <c r="A455" s="220">
        <v>201103</v>
      </c>
      <c r="B455" s="220" t="s">
        <v>2158</v>
      </c>
      <c r="C455" s="220" t="s">
        <v>2227</v>
      </c>
      <c r="D455" s="92">
        <v>112.72</v>
      </c>
      <c r="E455" s="92"/>
      <c r="F455" s="92"/>
      <c r="G455" s="92"/>
      <c r="H455" s="92"/>
      <c r="I455" s="92"/>
      <c r="J455" s="92"/>
      <c r="K455" s="92"/>
      <c r="L455" s="92"/>
      <c r="M455" s="92"/>
      <c r="N455" s="92"/>
      <c r="O455" s="92">
        <v>112.72</v>
      </c>
    </row>
    <row r="456" spans="1:15" x14ac:dyDescent="0.25">
      <c r="A456" s="220">
        <v>201103</v>
      </c>
      <c r="B456" s="220" t="s">
        <v>2158</v>
      </c>
      <c r="C456" s="220" t="s">
        <v>2257</v>
      </c>
      <c r="D456" s="92">
        <v>43.89</v>
      </c>
      <c r="E456" s="92"/>
      <c r="F456" s="92"/>
      <c r="G456" s="92"/>
      <c r="H456" s="92"/>
      <c r="I456" s="92"/>
      <c r="J456" s="92"/>
      <c r="K456" s="92"/>
      <c r="L456" s="92"/>
      <c r="M456" s="92"/>
      <c r="N456" s="92"/>
      <c r="O456" s="92">
        <v>43.89</v>
      </c>
    </row>
    <row r="457" spans="1:15" x14ac:dyDescent="0.25">
      <c r="A457" s="220">
        <v>201103</v>
      </c>
      <c r="B457" s="220" t="s">
        <v>2158</v>
      </c>
      <c r="C457" s="220" t="s">
        <v>765</v>
      </c>
      <c r="D457" s="92">
        <v>33.32</v>
      </c>
      <c r="E457" s="92"/>
      <c r="F457" s="92"/>
      <c r="G457" s="92"/>
      <c r="H457" s="92"/>
      <c r="I457" s="92"/>
      <c r="J457" s="92"/>
      <c r="K457" s="92"/>
      <c r="L457" s="92"/>
      <c r="M457" s="92"/>
      <c r="N457" s="92">
        <v>2.09</v>
      </c>
      <c r="O457" s="92">
        <v>35.409999999999997</v>
      </c>
    </row>
    <row r="458" spans="1:15" x14ac:dyDescent="0.25">
      <c r="A458" s="220">
        <v>201103</v>
      </c>
      <c r="B458" s="220" t="s">
        <v>2190</v>
      </c>
      <c r="D458" s="92"/>
      <c r="E458" s="92"/>
      <c r="F458" s="92"/>
      <c r="G458" s="92">
        <v>0.01</v>
      </c>
      <c r="H458" s="92">
        <v>1.17</v>
      </c>
      <c r="I458" s="92">
        <v>0.02</v>
      </c>
      <c r="J458" s="92"/>
      <c r="K458" s="92"/>
      <c r="L458" s="92"/>
      <c r="M458" s="92"/>
      <c r="N458" s="92"/>
      <c r="O458" s="92">
        <v>1.2</v>
      </c>
    </row>
    <row r="459" spans="1:15" x14ac:dyDescent="0.25">
      <c r="A459" s="220">
        <v>201103</v>
      </c>
      <c r="B459" s="220" t="s">
        <v>2103</v>
      </c>
      <c r="C459" s="220" t="s">
        <v>2227</v>
      </c>
      <c r="D459" s="92">
        <v>1.63</v>
      </c>
      <c r="E459" s="92"/>
      <c r="F459" s="92"/>
      <c r="G459" s="92"/>
      <c r="H459" s="92"/>
      <c r="I459" s="92"/>
      <c r="J459" s="92"/>
      <c r="K459" s="92"/>
      <c r="L459" s="92"/>
      <c r="M459" s="92"/>
      <c r="N459" s="92"/>
      <c r="O459" s="92">
        <v>1.63</v>
      </c>
    </row>
    <row r="460" spans="1:15" x14ac:dyDescent="0.25">
      <c r="A460" s="220">
        <v>201103</v>
      </c>
      <c r="B460" s="220" t="s">
        <v>2245</v>
      </c>
      <c r="C460" s="220" t="s">
        <v>2136</v>
      </c>
      <c r="D460" s="92"/>
      <c r="E460" s="92">
        <v>5.17</v>
      </c>
      <c r="F460" s="92"/>
      <c r="G460" s="92"/>
      <c r="H460" s="92"/>
      <c r="I460" s="92"/>
      <c r="J460" s="92"/>
      <c r="K460" s="92"/>
      <c r="L460" s="92"/>
      <c r="M460" s="92"/>
      <c r="N460" s="92"/>
      <c r="O460" s="92">
        <v>5.17</v>
      </c>
    </row>
    <row r="461" spans="1:15" x14ac:dyDescent="0.25">
      <c r="A461" s="220">
        <v>201103</v>
      </c>
      <c r="B461" s="220" t="s">
        <v>2245</v>
      </c>
      <c r="C461" s="220" t="s">
        <v>2204</v>
      </c>
      <c r="D461" s="92"/>
      <c r="E461" s="92"/>
      <c r="F461" s="92"/>
      <c r="G461" s="92"/>
      <c r="H461" s="92"/>
      <c r="I461" s="92"/>
      <c r="J461" s="92"/>
      <c r="K461" s="92"/>
      <c r="L461" s="92"/>
      <c r="M461" s="92"/>
      <c r="N461" s="92">
        <v>2.48</v>
      </c>
      <c r="O461" s="92">
        <v>2.48</v>
      </c>
    </row>
    <row r="462" spans="1:15" x14ac:dyDescent="0.25">
      <c r="A462" s="220">
        <v>201103</v>
      </c>
      <c r="B462" s="220" t="s">
        <v>2245</v>
      </c>
      <c r="C462" s="220" t="s">
        <v>2269</v>
      </c>
      <c r="D462" s="92">
        <v>0.02</v>
      </c>
      <c r="E462" s="92"/>
      <c r="F462" s="92"/>
      <c r="G462" s="92">
        <v>0.02</v>
      </c>
      <c r="H462" s="92"/>
      <c r="I462" s="92"/>
      <c r="J462" s="92"/>
      <c r="K462" s="92"/>
      <c r="L462" s="92"/>
      <c r="M462" s="92"/>
      <c r="N462" s="92"/>
      <c r="O462" s="92">
        <v>0.04</v>
      </c>
    </row>
    <row r="463" spans="1:15" x14ac:dyDescent="0.25">
      <c r="A463" s="220">
        <v>201003</v>
      </c>
      <c r="B463" s="220" t="s">
        <v>2258</v>
      </c>
      <c r="C463" s="220" t="s">
        <v>2243</v>
      </c>
      <c r="D463" s="92"/>
      <c r="E463" s="92"/>
      <c r="F463" s="92"/>
      <c r="G463" s="92">
        <v>41.33</v>
      </c>
      <c r="H463" s="92"/>
      <c r="I463" s="92"/>
      <c r="J463" s="92"/>
      <c r="K463" s="92"/>
      <c r="L463" s="92"/>
      <c r="M463" s="92"/>
      <c r="N463" s="92"/>
      <c r="O463" s="92">
        <v>41.33</v>
      </c>
    </row>
    <row r="464" spans="1:15" x14ac:dyDescent="0.25">
      <c r="A464" s="220">
        <v>201003</v>
      </c>
      <c r="B464" s="220" t="s">
        <v>2258</v>
      </c>
      <c r="C464" s="220" t="s">
        <v>2227</v>
      </c>
      <c r="D464" s="92">
        <v>7.83</v>
      </c>
      <c r="E464" s="92"/>
      <c r="F464" s="92"/>
      <c r="G464" s="92"/>
      <c r="H464" s="92"/>
      <c r="I464" s="92"/>
      <c r="J464" s="92"/>
      <c r="K464" s="92"/>
      <c r="L464" s="92"/>
      <c r="M464" s="92"/>
      <c r="N464" s="92"/>
      <c r="O464" s="92">
        <v>7.83</v>
      </c>
    </row>
    <row r="465" spans="1:15" x14ac:dyDescent="0.25">
      <c r="A465" s="220">
        <v>201003</v>
      </c>
      <c r="B465" s="220" t="s">
        <v>2258</v>
      </c>
      <c r="C465" s="220" t="s">
        <v>765</v>
      </c>
      <c r="D465" s="92">
        <v>2.5099999999999998</v>
      </c>
      <c r="E465" s="92"/>
      <c r="F465" s="92"/>
      <c r="G465" s="92">
        <v>0.1</v>
      </c>
      <c r="H465" s="92"/>
      <c r="I465" s="92"/>
      <c r="J465" s="92"/>
      <c r="K465" s="92"/>
      <c r="L465" s="92"/>
      <c r="M465" s="92"/>
      <c r="N465" s="92">
        <v>0.11</v>
      </c>
      <c r="O465" s="92">
        <v>2.72</v>
      </c>
    </row>
    <row r="466" spans="1:15" x14ac:dyDescent="0.25">
      <c r="A466" s="220">
        <v>201003</v>
      </c>
      <c r="B466" s="220" t="s">
        <v>988</v>
      </c>
      <c r="C466" s="220" t="s">
        <v>2243</v>
      </c>
      <c r="D466" s="92"/>
      <c r="E466" s="92"/>
      <c r="F466" s="92"/>
      <c r="G466" s="92">
        <v>0.64</v>
      </c>
      <c r="H466" s="92"/>
      <c r="I466" s="92"/>
      <c r="J466" s="92"/>
      <c r="K466" s="92"/>
      <c r="L466" s="92"/>
      <c r="M466" s="92"/>
      <c r="N466" s="92"/>
      <c r="O466" s="92">
        <v>0.64</v>
      </c>
    </row>
    <row r="467" spans="1:15" x14ac:dyDescent="0.25">
      <c r="A467" s="220">
        <v>201003</v>
      </c>
      <c r="B467" s="220" t="s">
        <v>2260</v>
      </c>
      <c r="C467" s="220" t="s">
        <v>2227</v>
      </c>
      <c r="D467" s="92">
        <v>213.41</v>
      </c>
      <c r="E467" s="92"/>
      <c r="F467" s="92"/>
      <c r="G467" s="92"/>
      <c r="H467" s="92"/>
      <c r="I467" s="92"/>
      <c r="J467" s="92"/>
      <c r="K467" s="92"/>
      <c r="L467" s="92"/>
      <c r="M467" s="92"/>
      <c r="N467" s="92"/>
      <c r="O467" s="92">
        <v>213.41</v>
      </c>
    </row>
    <row r="468" spans="1:15" x14ac:dyDescent="0.25">
      <c r="A468" s="220">
        <v>201003</v>
      </c>
      <c r="B468" s="220" t="s">
        <v>2260</v>
      </c>
      <c r="C468" s="220" t="s">
        <v>2243</v>
      </c>
      <c r="D468" s="92"/>
      <c r="E468" s="92"/>
      <c r="F468" s="92"/>
      <c r="G468" s="92">
        <v>31.27</v>
      </c>
      <c r="H468" s="92"/>
      <c r="I468" s="92"/>
      <c r="J468" s="92"/>
      <c r="K468" s="92"/>
      <c r="L468" s="92"/>
      <c r="M468" s="92"/>
      <c r="N468" s="92"/>
      <c r="O468" s="92">
        <v>31.27</v>
      </c>
    </row>
    <row r="469" spans="1:15" x14ac:dyDescent="0.25">
      <c r="A469" s="220">
        <v>201003</v>
      </c>
      <c r="B469" s="220" t="s">
        <v>2260</v>
      </c>
      <c r="C469" s="220" t="s">
        <v>2249</v>
      </c>
      <c r="D469" s="92"/>
      <c r="E469" s="92"/>
      <c r="F469" s="92"/>
      <c r="G469" s="92">
        <v>63.03</v>
      </c>
      <c r="H469" s="92"/>
      <c r="I469" s="92"/>
      <c r="J469" s="92"/>
      <c r="K469" s="92"/>
      <c r="L469" s="92"/>
      <c r="M469" s="92"/>
      <c r="N469" s="92"/>
      <c r="O469" s="92">
        <v>63.03</v>
      </c>
    </row>
    <row r="470" spans="1:15" x14ac:dyDescent="0.25">
      <c r="A470" s="220">
        <v>201003</v>
      </c>
      <c r="B470" s="220" t="s">
        <v>2260</v>
      </c>
      <c r="C470" s="220" t="s">
        <v>765</v>
      </c>
      <c r="D470" s="92">
        <v>151.69</v>
      </c>
      <c r="E470" s="92"/>
      <c r="F470" s="92"/>
      <c r="G470" s="92"/>
      <c r="H470" s="92"/>
      <c r="I470" s="92"/>
      <c r="J470" s="92"/>
      <c r="K470" s="92"/>
      <c r="L470" s="92"/>
      <c r="M470" s="92"/>
      <c r="N470" s="92">
        <v>1.78</v>
      </c>
      <c r="O470" s="92">
        <v>153.47</v>
      </c>
    </row>
    <row r="471" spans="1:15" x14ac:dyDescent="0.25">
      <c r="A471" s="220">
        <v>201003</v>
      </c>
      <c r="B471" s="220" t="s">
        <v>2166</v>
      </c>
      <c r="C471" s="220" t="s">
        <v>2272</v>
      </c>
      <c r="D471" s="92"/>
      <c r="E471" s="92"/>
      <c r="F471" s="92"/>
      <c r="G471" s="92"/>
      <c r="H471" s="92"/>
      <c r="I471" s="92"/>
      <c r="J471" s="92"/>
      <c r="K471" s="92"/>
      <c r="L471" s="92"/>
      <c r="M471" s="92"/>
      <c r="N471" s="92">
        <v>1.91</v>
      </c>
      <c r="O471" s="92">
        <v>1.91</v>
      </c>
    </row>
    <row r="472" spans="1:15" x14ac:dyDescent="0.25">
      <c r="A472" s="220">
        <v>201003</v>
      </c>
      <c r="B472" s="220" t="s">
        <v>2166</v>
      </c>
      <c r="C472" s="220" t="s">
        <v>2243</v>
      </c>
      <c r="D472" s="92"/>
      <c r="E472" s="92"/>
      <c r="F472" s="92"/>
      <c r="G472" s="92">
        <v>0.02</v>
      </c>
      <c r="H472" s="92"/>
      <c r="I472" s="92"/>
      <c r="J472" s="92"/>
      <c r="K472" s="92"/>
      <c r="L472" s="92"/>
      <c r="M472" s="92"/>
      <c r="N472" s="92"/>
      <c r="O472" s="92">
        <v>0.02</v>
      </c>
    </row>
    <row r="473" spans="1:15" x14ac:dyDescent="0.25">
      <c r="A473" s="220">
        <v>201003</v>
      </c>
      <c r="B473" s="220" t="s">
        <v>2166</v>
      </c>
      <c r="C473" s="220" t="s">
        <v>765</v>
      </c>
      <c r="D473" s="92"/>
      <c r="E473" s="92"/>
      <c r="F473" s="92"/>
      <c r="G473" s="92">
        <v>0.01</v>
      </c>
      <c r="H473" s="92"/>
      <c r="I473" s="92"/>
      <c r="J473" s="92"/>
      <c r="K473" s="92"/>
      <c r="L473" s="92"/>
      <c r="M473" s="92"/>
      <c r="N473" s="92"/>
      <c r="O473" s="92">
        <v>0.01</v>
      </c>
    </row>
    <row r="474" spans="1:15" x14ac:dyDescent="0.25">
      <c r="A474" s="220">
        <v>201003</v>
      </c>
      <c r="B474" s="220" t="s">
        <v>2273</v>
      </c>
      <c r="C474" s="220" t="s">
        <v>2243</v>
      </c>
      <c r="D474" s="92"/>
      <c r="E474" s="92"/>
      <c r="F474" s="92"/>
      <c r="G474" s="92">
        <v>2.76</v>
      </c>
      <c r="H474" s="92"/>
      <c r="I474" s="92"/>
      <c r="J474" s="92"/>
      <c r="K474" s="92"/>
      <c r="L474" s="92"/>
      <c r="M474" s="92"/>
      <c r="N474" s="92"/>
      <c r="O474" s="92">
        <v>2.76</v>
      </c>
    </row>
    <row r="475" spans="1:15" x14ac:dyDescent="0.25">
      <c r="A475" s="220">
        <v>201003</v>
      </c>
      <c r="B475" s="220" t="s">
        <v>2273</v>
      </c>
      <c r="C475" s="220" t="s">
        <v>2204</v>
      </c>
      <c r="D475" s="92"/>
      <c r="E475" s="92"/>
      <c r="F475" s="92"/>
      <c r="G475" s="92"/>
      <c r="H475" s="92"/>
      <c r="I475" s="92"/>
      <c r="J475" s="92"/>
      <c r="K475" s="92"/>
      <c r="L475" s="92"/>
      <c r="M475" s="92"/>
      <c r="N475" s="92">
        <v>1.24</v>
      </c>
      <c r="O475" s="92">
        <v>1.24</v>
      </c>
    </row>
    <row r="476" spans="1:15" x14ac:dyDescent="0.25">
      <c r="A476" s="220">
        <v>201003</v>
      </c>
      <c r="B476" s="220" t="s">
        <v>2274</v>
      </c>
      <c r="C476" s="220" t="s">
        <v>2227</v>
      </c>
      <c r="D476" s="92">
        <v>3.71</v>
      </c>
      <c r="E476" s="92"/>
      <c r="F476" s="92"/>
      <c r="G476" s="92"/>
      <c r="H476" s="92"/>
      <c r="I476" s="92"/>
      <c r="J476" s="92"/>
      <c r="K476" s="92"/>
      <c r="L476" s="92"/>
      <c r="M476" s="92"/>
      <c r="N476" s="92"/>
      <c r="O476" s="92">
        <v>3.71</v>
      </c>
    </row>
    <row r="477" spans="1:15" x14ac:dyDescent="0.25">
      <c r="A477" s="220">
        <v>201003</v>
      </c>
      <c r="B477" s="220" t="s">
        <v>2274</v>
      </c>
      <c r="C477" s="220" t="s">
        <v>765</v>
      </c>
      <c r="D477" s="92">
        <v>1.17</v>
      </c>
      <c r="E477" s="92"/>
      <c r="F477" s="92"/>
      <c r="G477" s="92"/>
      <c r="H477" s="92"/>
      <c r="I477" s="92"/>
      <c r="J477" s="92"/>
      <c r="K477" s="92"/>
      <c r="L477" s="92"/>
      <c r="M477" s="92"/>
      <c r="N477" s="92">
        <v>0.11</v>
      </c>
      <c r="O477" s="92">
        <v>1.28</v>
      </c>
    </row>
    <row r="478" spans="1:15" x14ac:dyDescent="0.25">
      <c r="A478" s="220">
        <v>201003</v>
      </c>
      <c r="B478" s="220" t="s">
        <v>2103</v>
      </c>
      <c r="C478" s="220" t="s">
        <v>2227</v>
      </c>
      <c r="D478" s="92">
        <v>7.19</v>
      </c>
      <c r="E478" s="92"/>
      <c r="F478" s="92"/>
      <c r="G478" s="92"/>
      <c r="H478" s="92"/>
      <c r="I478" s="92"/>
      <c r="J478" s="92"/>
      <c r="K478" s="92"/>
      <c r="L478" s="92"/>
      <c r="M478" s="92"/>
      <c r="N478" s="92"/>
      <c r="O478" s="92">
        <v>7.19</v>
      </c>
    </row>
    <row r="479" spans="1:15" x14ac:dyDescent="0.25">
      <c r="A479" s="220">
        <v>201003</v>
      </c>
      <c r="B479" s="220" t="s">
        <v>2103</v>
      </c>
      <c r="C479" s="220" t="s">
        <v>2272</v>
      </c>
      <c r="D479" s="92"/>
      <c r="E479" s="92"/>
      <c r="F479" s="92"/>
      <c r="G479" s="92"/>
      <c r="H479" s="92"/>
      <c r="I479" s="92"/>
      <c r="J479" s="92"/>
      <c r="K479" s="92"/>
      <c r="L479" s="92"/>
      <c r="M479" s="92"/>
      <c r="N479" s="92">
        <v>0.38</v>
      </c>
      <c r="O479" s="92">
        <v>0.38</v>
      </c>
    </row>
    <row r="480" spans="1:15" x14ac:dyDescent="0.25">
      <c r="A480" s="220">
        <v>201003</v>
      </c>
      <c r="B480" s="220" t="s">
        <v>2103</v>
      </c>
      <c r="C480" s="220" t="s">
        <v>2243</v>
      </c>
      <c r="D480" s="92"/>
      <c r="E480" s="92"/>
      <c r="F480" s="92"/>
      <c r="G480" s="92">
        <v>0.23</v>
      </c>
      <c r="H480" s="92"/>
      <c r="I480" s="92"/>
      <c r="J480" s="92"/>
      <c r="K480" s="92"/>
      <c r="L480" s="92"/>
      <c r="M480" s="92"/>
      <c r="N480" s="92"/>
      <c r="O480" s="92">
        <v>0.23</v>
      </c>
    </row>
    <row r="481" spans="1:15" x14ac:dyDescent="0.25">
      <c r="A481" s="220">
        <v>201003</v>
      </c>
      <c r="B481" s="220" t="s">
        <v>2103</v>
      </c>
      <c r="C481" s="220" t="s">
        <v>2275</v>
      </c>
      <c r="D481" s="92">
        <v>0.94</v>
      </c>
      <c r="E481" s="92"/>
      <c r="F481" s="92"/>
      <c r="G481" s="92"/>
      <c r="H481" s="92"/>
      <c r="I481" s="92"/>
      <c r="J481" s="92"/>
      <c r="K481" s="92"/>
      <c r="L481" s="92"/>
      <c r="M481" s="92"/>
      <c r="N481" s="92"/>
      <c r="O481" s="92">
        <v>0.94</v>
      </c>
    </row>
    <row r="482" spans="1:15" x14ac:dyDescent="0.25">
      <c r="A482" s="220">
        <v>201003</v>
      </c>
      <c r="B482" s="220" t="s">
        <v>2276</v>
      </c>
      <c r="C482" s="220" t="s">
        <v>2136</v>
      </c>
      <c r="D482" s="92"/>
      <c r="E482" s="92">
        <v>4.37</v>
      </c>
      <c r="F482" s="92"/>
      <c r="G482" s="92"/>
      <c r="H482" s="92"/>
      <c r="I482" s="92"/>
      <c r="J482" s="92"/>
      <c r="K482" s="92"/>
      <c r="L482" s="92"/>
      <c r="M482" s="92"/>
      <c r="N482" s="92"/>
      <c r="O482" s="92">
        <v>4.37</v>
      </c>
    </row>
    <row r="483" spans="1:15" x14ac:dyDescent="0.25">
      <c r="A483" s="220">
        <v>201003</v>
      </c>
      <c r="B483" s="220" t="s">
        <v>2276</v>
      </c>
      <c r="C483" s="220" t="s">
        <v>2275</v>
      </c>
      <c r="D483" s="92">
        <v>0.06</v>
      </c>
      <c r="E483" s="92"/>
      <c r="F483" s="92"/>
      <c r="G483" s="92"/>
      <c r="H483" s="92"/>
      <c r="I483" s="92"/>
      <c r="J483" s="92"/>
      <c r="K483" s="92"/>
      <c r="L483" s="92"/>
      <c r="M483" s="92"/>
      <c r="N483" s="92"/>
      <c r="O483" s="92">
        <v>0.06</v>
      </c>
    </row>
    <row r="484" spans="1:15" x14ac:dyDescent="0.25">
      <c r="A484" s="220">
        <v>201003</v>
      </c>
      <c r="B484" s="220" t="s">
        <v>2276</v>
      </c>
      <c r="C484" s="220" t="s">
        <v>2227</v>
      </c>
      <c r="D484" s="92">
        <v>0.4</v>
      </c>
      <c r="E484" s="92"/>
      <c r="F484" s="92"/>
      <c r="G484" s="92"/>
      <c r="H484" s="92"/>
      <c r="I484" s="92"/>
      <c r="J484" s="92"/>
      <c r="K484" s="92"/>
      <c r="L484" s="92"/>
      <c r="M484" s="92"/>
      <c r="N484" s="92"/>
      <c r="O484" s="92">
        <v>0.4</v>
      </c>
    </row>
    <row r="485" spans="1:15" x14ac:dyDescent="0.25">
      <c r="A485" s="220">
        <v>201003</v>
      </c>
      <c r="B485" s="220" t="s">
        <v>2276</v>
      </c>
      <c r="C485" s="220" t="s">
        <v>765</v>
      </c>
      <c r="D485" s="92"/>
      <c r="E485" s="92"/>
      <c r="F485" s="92"/>
      <c r="G485" s="92">
        <v>0.02</v>
      </c>
      <c r="H485" s="92"/>
      <c r="I485" s="92"/>
      <c r="J485" s="92"/>
      <c r="K485" s="92"/>
      <c r="L485" s="92"/>
      <c r="M485" s="92"/>
      <c r="N485" s="92"/>
      <c r="O485" s="92">
        <v>0.02</v>
      </c>
    </row>
    <row r="486" spans="1:15" x14ac:dyDescent="0.25">
      <c r="A486" s="220">
        <v>201003</v>
      </c>
      <c r="B486" s="220" t="s">
        <v>2248</v>
      </c>
      <c r="C486" s="220" t="s">
        <v>2243</v>
      </c>
      <c r="D486" s="92"/>
      <c r="E486" s="92"/>
      <c r="F486" s="92"/>
      <c r="G486" s="92">
        <v>725.39</v>
      </c>
      <c r="H486" s="92"/>
      <c r="I486" s="92"/>
      <c r="J486" s="92"/>
      <c r="K486" s="92"/>
      <c r="L486" s="92"/>
      <c r="M486" s="92"/>
      <c r="N486" s="92"/>
      <c r="O486" s="92">
        <v>725.39</v>
      </c>
    </row>
    <row r="487" spans="1:15" x14ac:dyDescent="0.25">
      <c r="A487" s="220">
        <v>201003</v>
      </c>
      <c r="B487" s="220" t="s">
        <v>2248</v>
      </c>
      <c r="C487" s="220" t="s">
        <v>2249</v>
      </c>
      <c r="D487" s="92"/>
      <c r="E487" s="92"/>
      <c r="F487" s="92"/>
      <c r="G487" s="92">
        <v>224.03</v>
      </c>
      <c r="H487" s="92"/>
      <c r="I487" s="92"/>
      <c r="J487" s="92"/>
      <c r="K487" s="92"/>
      <c r="L487" s="92"/>
      <c r="M487" s="92"/>
      <c r="N487" s="92"/>
      <c r="O487" s="92">
        <v>224.03</v>
      </c>
    </row>
    <row r="488" spans="1:15" x14ac:dyDescent="0.25">
      <c r="A488" s="220">
        <v>201003</v>
      </c>
      <c r="B488" s="220" t="s">
        <v>2246</v>
      </c>
      <c r="C488" s="220" t="s">
        <v>2263</v>
      </c>
      <c r="D488" s="92">
        <v>231.41</v>
      </c>
      <c r="E488" s="92"/>
      <c r="F488" s="92"/>
      <c r="G488" s="92"/>
      <c r="H488" s="92"/>
      <c r="I488" s="92"/>
      <c r="J488" s="92"/>
      <c r="K488" s="92"/>
      <c r="L488" s="92"/>
      <c r="M488" s="92"/>
      <c r="N488" s="92"/>
      <c r="O488" s="92">
        <v>231.41</v>
      </c>
    </row>
    <row r="489" spans="1:15" x14ac:dyDescent="0.25">
      <c r="A489" s="220">
        <v>201003</v>
      </c>
      <c r="B489" s="220" t="s">
        <v>2246</v>
      </c>
      <c r="C489" s="220" t="s">
        <v>765</v>
      </c>
      <c r="D489" s="92"/>
      <c r="E489" s="92"/>
      <c r="F489" s="92"/>
      <c r="G489" s="92">
        <v>1.1499999999999999</v>
      </c>
      <c r="H489" s="92"/>
      <c r="I489" s="92"/>
      <c r="J489" s="92"/>
      <c r="K489" s="92"/>
      <c r="L489" s="92"/>
      <c r="M489" s="92"/>
      <c r="N489" s="92"/>
      <c r="O489" s="92">
        <v>1.1499999999999999</v>
      </c>
    </row>
    <row r="490" spans="1:15" x14ac:dyDescent="0.25">
      <c r="A490" s="220">
        <v>201003</v>
      </c>
      <c r="B490" s="220" t="s">
        <v>2277</v>
      </c>
      <c r="C490" s="220" t="s">
        <v>2263</v>
      </c>
      <c r="D490" s="92">
        <v>24.34</v>
      </c>
      <c r="E490" s="92"/>
      <c r="F490" s="92"/>
      <c r="G490" s="92"/>
      <c r="H490" s="92"/>
      <c r="I490" s="92"/>
      <c r="J490" s="92"/>
      <c r="K490" s="92"/>
      <c r="L490" s="92"/>
      <c r="M490" s="92"/>
      <c r="N490" s="92"/>
      <c r="O490" s="92">
        <v>24.34</v>
      </c>
    </row>
    <row r="491" spans="1:15" x14ac:dyDescent="0.25">
      <c r="A491" s="220">
        <v>201003</v>
      </c>
      <c r="B491" s="220" t="s">
        <v>2262</v>
      </c>
      <c r="C491" s="220" t="s">
        <v>2263</v>
      </c>
      <c r="D491" s="92">
        <v>176.19</v>
      </c>
      <c r="E491" s="92"/>
      <c r="F491" s="92"/>
      <c r="G491" s="92"/>
      <c r="H491" s="92"/>
      <c r="I491" s="92"/>
      <c r="J491" s="92"/>
      <c r="K491" s="92"/>
      <c r="L491" s="92"/>
      <c r="M491" s="92"/>
      <c r="N491" s="92"/>
      <c r="O491" s="92">
        <v>176.19</v>
      </c>
    </row>
    <row r="492" spans="1:15" x14ac:dyDescent="0.25">
      <c r="A492" s="220">
        <v>201003</v>
      </c>
      <c r="B492" s="220" t="s">
        <v>2262</v>
      </c>
      <c r="C492" s="220" t="s">
        <v>765</v>
      </c>
      <c r="D492" s="92"/>
      <c r="E492" s="92"/>
      <c r="F492" s="92"/>
      <c r="G492" s="92">
        <v>0.6</v>
      </c>
      <c r="H492" s="92"/>
      <c r="I492" s="92"/>
      <c r="J492" s="92"/>
      <c r="K492" s="92"/>
      <c r="L492" s="92"/>
      <c r="M492" s="92"/>
      <c r="N492" s="92"/>
      <c r="O492" s="92">
        <v>0.6</v>
      </c>
    </row>
    <row r="493" spans="1:15" x14ac:dyDescent="0.25">
      <c r="A493" s="220">
        <v>201003</v>
      </c>
      <c r="B493" s="220" t="s">
        <v>2264</v>
      </c>
      <c r="C493" s="220" t="s">
        <v>2263</v>
      </c>
      <c r="D493" s="92">
        <v>31.74</v>
      </c>
      <c r="E493" s="92"/>
      <c r="F493" s="92"/>
      <c r="G493" s="92"/>
      <c r="H493" s="92"/>
      <c r="I493" s="92"/>
      <c r="J493" s="92"/>
      <c r="K493" s="92"/>
      <c r="L493" s="92"/>
      <c r="M493" s="92"/>
      <c r="N493" s="92"/>
      <c r="O493" s="92">
        <v>31.74</v>
      </c>
    </row>
    <row r="494" spans="1:15" x14ac:dyDescent="0.25">
      <c r="A494" s="220">
        <v>201003</v>
      </c>
      <c r="B494" s="220" t="s">
        <v>2264</v>
      </c>
      <c r="C494" s="220" t="s">
        <v>765</v>
      </c>
      <c r="D494" s="92"/>
      <c r="E494" s="92"/>
      <c r="F494" s="92"/>
      <c r="G494" s="92">
        <v>0.6</v>
      </c>
      <c r="H494" s="92"/>
      <c r="I494" s="92"/>
      <c r="J494" s="92"/>
      <c r="K494" s="92"/>
      <c r="L494" s="92"/>
      <c r="M494" s="92"/>
      <c r="N494" s="92"/>
      <c r="O494" s="92">
        <v>0.6</v>
      </c>
    </row>
    <row r="495" spans="1:15" x14ac:dyDescent="0.25">
      <c r="A495" s="220">
        <v>201003</v>
      </c>
      <c r="B495" s="220" t="s">
        <v>2239</v>
      </c>
      <c r="C495" s="220" t="s">
        <v>2204</v>
      </c>
      <c r="D495" s="92"/>
      <c r="E495" s="92"/>
      <c r="F495" s="92"/>
      <c r="G495" s="92"/>
      <c r="H495" s="92"/>
      <c r="I495" s="92"/>
      <c r="J495" s="92"/>
      <c r="K495" s="92"/>
      <c r="L495" s="92"/>
      <c r="M495" s="92"/>
      <c r="N495" s="92">
        <v>-12.5</v>
      </c>
      <c r="O495" s="92">
        <v>-12.5</v>
      </c>
    </row>
    <row r="496" spans="1:15" x14ac:dyDescent="0.25">
      <c r="A496" s="220">
        <v>201003</v>
      </c>
      <c r="B496" s="220" t="s">
        <v>2237</v>
      </c>
      <c r="C496" s="220" t="s">
        <v>2249</v>
      </c>
      <c r="D496" s="92"/>
      <c r="E496" s="92"/>
      <c r="F496" s="92"/>
      <c r="G496" s="92">
        <v>20</v>
      </c>
      <c r="H496" s="92"/>
      <c r="I496" s="92"/>
      <c r="J496" s="92"/>
      <c r="K496" s="92"/>
      <c r="L496" s="92"/>
      <c r="M496" s="92"/>
      <c r="N496" s="92"/>
      <c r="O496" s="92">
        <v>20</v>
      </c>
    </row>
    <row r="497" spans="1:15" x14ac:dyDescent="0.25">
      <c r="A497" s="220">
        <v>201003</v>
      </c>
      <c r="B497" s="220" t="s">
        <v>2237</v>
      </c>
      <c r="C497" s="220" t="s">
        <v>2238</v>
      </c>
      <c r="D497" s="92"/>
      <c r="E497" s="92">
        <v>1.57</v>
      </c>
      <c r="F497" s="92"/>
      <c r="G497" s="92"/>
      <c r="H497" s="92"/>
      <c r="I497" s="92"/>
      <c r="J497" s="92"/>
      <c r="K497" s="92"/>
      <c r="L497" s="92"/>
      <c r="M497" s="92"/>
      <c r="N497" s="92"/>
      <c r="O497" s="92">
        <v>1.57</v>
      </c>
    </row>
    <row r="498" spans="1:15" x14ac:dyDescent="0.25">
      <c r="A498" s="220">
        <v>201003</v>
      </c>
      <c r="B498" s="220" t="s">
        <v>2115</v>
      </c>
      <c r="C498" s="220" t="s">
        <v>2243</v>
      </c>
      <c r="D498" s="92"/>
      <c r="E498" s="92"/>
      <c r="F498" s="92"/>
      <c r="G498" s="92">
        <v>0.11</v>
      </c>
      <c r="H498" s="92"/>
      <c r="I498" s="92"/>
      <c r="J498" s="92"/>
      <c r="K498" s="92"/>
      <c r="L498" s="92"/>
      <c r="M498" s="92"/>
      <c r="N498" s="92"/>
      <c r="O498" s="92">
        <v>0.11</v>
      </c>
    </row>
    <row r="499" spans="1:15" x14ac:dyDescent="0.25">
      <c r="A499" s="220">
        <v>201003</v>
      </c>
      <c r="B499" s="220" t="s">
        <v>2115</v>
      </c>
      <c r="C499" s="220" t="s">
        <v>2249</v>
      </c>
      <c r="D499" s="92"/>
      <c r="E499" s="92"/>
      <c r="F499" s="92"/>
      <c r="G499" s="92">
        <v>0.11</v>
      </c>
      <c r="H499" s="92"/>
      <c r="I499" s="92"/>
      <c r="J499" s="92"/>
      <c r="K499" s="92"/>
      <c r="L499" s="92"/>
      <c r="M499" s="92"/>
      <c r="N499" s="92"/>
      <c r="O499" s="92">
        <v>0.11</v>
      </c>
    </row>
    <row r="500" spans="1:15" x14ac:dyDescent="0.25">
      <c r="A500" s="220">
        <v>201003</v>
      </c>
      <c r="B500" s="220" t="s">
        <v>2117</v>
      </c>
      <c r="C500" s="220" t="s">
        <v>2243</v>
      </c>
      <c r="D500" s="92"/>
      <c r="E500" s="92"/>
      <c r="F500" s="92"/>
      <c r="G500" s="92">
        <v>0.16</v>
      </c>
      <c r="H500" s="92"/>
      <c r="I500" s="92"/>
      <c r="J500" s="92"/>
      <c r="K500" s="92"/>
      <c r="L500" s="92"/>
      <c r="M500" s="92"/>
      <c r="N500" s="92"/>
      <c r="O500" s="92">
        <v>0.16</v>
      </c>
    </row>
    <row r="501" spans="1:15" x14ac:dyDescent="0.25">
      <c r="A501" s="220">
        <v>201003</v>
      </c>
      <c r="B501" s="220" t="s">
        <v>2117</v>
      </c>
      <c r="C501" s="220" t="s">
        <v>2249</v>
      </c>
      <c r="D501" s="92"/>
      <c r="E501" s="92"/>
      <c r="F501" s="92"/>
      <c r="G501" s="92">
        <v>0.03</v>
      </c>
      <c r="H501" s="92"/>
      <c r="I501" s="92"/>
      <c r="J501" s="92"/>
      <c r="K501" s="92"/>
      <c r="L501" s="92"/>
      <c r="M501" s="92"/>
      <c r="N501" s="92"/>
      <c r="O501" s="92">
        <v>0.03</v>
      </c>
    </row>
    <row r="502" spans="1:15" x14ac:dyDescent="0.25">
      <c r="A502" s="220">
        <v>201003</v>
      </c>
      <c r="B502" s="220" t="s">
        <v>2117</v>
      </c>
      <c r="C502" s="220" t="s">
        <v>2204</v>
      </c>
      <c r="D502" s="92"/>
      <c r="E502" s="92"/>
      <c r="F502" s="92"/>
      <c r="G502" s="92"/>
      <c r="H502" s="92"/>
      <c r="I502" s="92"/>
      <c r="J502" s="92"/>
      <c r="K502" s="92"/>
      <c r="L502" s="92"/>
      <c r="M502" s="92"/>
      <c r="N502" s="92">
        <v>0.06</v>
      </c>
      <c r="O502" s="92">
        <v>0.06</v>
      </c>
    </row>
    <row r="503" spans="1:15" x14ac:dyDescent="0.25">
      <c r="A503" s="220">
        <v>201003</v>
      </c>
      <c r="B503" s="220" t="s">
        <v>2117</v>
      </c>
      <c r="C503" s="220" t="s">
        <v>765</v>
      </c>
      <c r="D503" s="92"/>
      <c r="E503" s="92"/>
      <c r="F503" s="92"/>
      <c r="G503" s="92"/>
      <c r="H503" s="92"/>
      <c r="I503" s="92"/>
      <c r="J503" s="92"/>
      <c r="K503" s="92"/>
      <c r="L503" s="92"/>
      <c r="M503" s="92"/>
      <c r="N503" s="92">
        <v>0.01</v>
      </c>
      <c r="O503" s="92">
        <v>0.01</v>
      </c>
    </row>
    <row r="504" spans="1:15" x14ac:dyDescent="0.25">
      <c r="A504" s="220">
        <v>201003</v>
      </c>
      <c r="B504" s="220" t="s">
        <v>2122</v>
      </c>
      <c r="D504" s="92"/>
      <c r="E504" s="92"/>
      <c r="F504" s="92"/>
      <c r="G504" s="92"/>
      <c r="H504" s="92">
        <v>3.58</v>
      </c>
      <c r="I504" s="92"/>
      <c r="J504" s="92"/>
      <c r="K504" s="92"/>
      <c r="L504" s="92"/>
      <c r="M504" s="92"/>
      <c r="N504" s="92"/>
      <c r="O504" s="92">
        <v>3.58</v>
      </c>
    </row>
    <row r="505" spans="1:15" x14ac:dyDescent="0.25">
      <c r="A505" s="220">
        <v>201003</v>
      </c>
      <c r="B505" s="220" t="s">
        <v>2268</v>
      </c>
      <c r="D505" s="92"/>
      <c r="E505" s="92"/>
      <c r="F505" s="92"/>
      <c r="G505" s="92"/>
      <c r="H505" s="92"/>
      <c r="I505" s="92">
        <v>0.08</v>
      </c>
      <c r="J505" s="92"/>
      <c r="K505" s="92"/>
      <c r="L505" s="92"/>
      <c r="M505" s="92"/>
      <c r="N505" s="92"/>
      <c r="O505" s="92">
        <v>0.08</v>
      </c>
    </row>
    <row r="506" spans="1:15" x14ac:dyDescent="0.25">
      <c r="A506" s="220">
        <v>201003</v>
      </c>
      <c r="B506" s="220" t="s">
        <v>2255</v>
      </c>
      <c r="C506" s="220" t="s">
        <v>2243</v>
      </c>
      <c r="D506" s="92"/>
      <c r="E506" s="92"/>
      <c r="F506" s="92"/>
      <c r="G506" s="92">
        <v>15.07</v>
      </c>
      <c r="H506" s="92"/>
      <c r="I506" s="92"/>
      <c r="J506" s="92"/>
      <c r="K506" s="92"/>
      <c r="L506" s="92"/>
      <c r="M506" s="92"/>
      <c r="N506" s="92"/>
      <c r="O506" s="92">
        <v>15.07</v>
      </c>
    </row>
    <row r="507" spans="1:15" x14ac:dyDescent="0.25">
      <c r="A507" s="220">
        <v>201003</v>
      </c>
      <c r="B507" s="220" t="s">
        <v>2278</v>
      </c>
      <c r="C507" s="220" t="s">
        <v>2243</v>
      </c>
      <c r="D507" s="92"/>
      <c r="E507" s="92"/>
      <c r="F507" s="92"/>
      <c r="G507" s="92">
        <v>211.04</v>
      </c>
      <c r="H507" s="92"/>
      <c r="I507" s="92"/>
      <c r="J507" s="92"/>
      <c r="K507" s="92"/>
      <c r="L507" s="92"/>
      <c r="M507" s="92"/>
      <c r="N507" s="92"/>
      <c r="O507" s="92">
        <v>211.04</v>
      </c>
    </row>
    <row r="508" spans="1:15" x14ac:dyDescent="0.25">
      <c r="A508" s="220">
        <v>201003</v>
      </c>
      <c r="B508" s="220" t="s">
        <v>2256</v>
      </c>
      <c r="C508" s="220" t="s">
        <v>2249</v>
      </c>
      <c r="D508" s="92"/>
      <c r="E508" s="92"/>
      <c r="F508" s="92"/>
      <c r="G508" s="92">
        <v>451.55</v>
      </c>
      <c r="H508" s="92"/>
      <c r="I508" s="92"/>
      <c r="J508" s="92"/>
      <c r="K508" s="92"/>
      <c r="L508" s="92"/>
      <c r="M508" s="92"/>
      <c r="N508" s="92"/>
      <c r="O508" s="92">
        <v>451.55</v>
      </c>
    </row>
    <row r="509" spans="1:15" x14ac:dyDescent="0.25">
      <c r="A509" s="220">
        <v>201003</v>
      </c>
      <c r="B509" s="220" t="s">
        <v>2240</v>
      </c>
      <c r="C509" s="220" t="s">
        <v>2263</v>
      </c>
      <c r="D509" s="92">
        <v>250.88</v>
      </c>
      <c r="E509" s="92"/>
      <c r="F509" s="92"/>
      <c r="G509" s="92"/>
      <c r="H509" s="92"/>
      <c r="I509" s="92"/>
      <c r="J509" s="92"/>
      <c r="K509" s="92"/>
      <c r="L509" s="92"/>
      <c r="M509" s="92"/>
      <c r="N509" s="92"/>
      <c r="O509" s="92">
        <v>250.88</v>
      </c>
    </row>
    <row r="510" spans="1:15" x14ac:dyDescent="0.25">
      <c r="A510" s="220">
        <v>201003</v>
      </c>
      <c r="B510" s="220" t="s">
        <v>2240</v>
      </c>
      <c r="C510" s="220" t="s">
        <v>765</v>
      </c>
      <c r="D510" s="92">
        <v>28.45</v>
      </c>
      <c r="E510" s="92"/>
      <c r="F510" s="92"/>
      <c r="G510" s="92">
        <v>20</v>
      </c>
      <c r="H510" s="92"/>
      <c r="I510" s="92"/>
      <c r="J510" s="92"/>
      <c r="K510" s="92"/>
      <c r="L510" s="92"/>
      <c r="M510" s="92"/>
      <c r="N510" s="92"/>
      <c r="O510" s="92">
        <v>48.45</v>
      </c>
    </row>
    <row r="511" spans="1:15" x14ac:dyDescent="0.25">
      <c r="A511" s="220">
        <v>201003</v>
      </c>
      <c r="B511" s="220" t="s">
        <v>2158</v>
      </c>
      <c r="C511" s="220" t="s">
        <v>2227</v>
      </c>
      <c r="D511" s="92">
        <v>78.02</v>
      </c>
      <c r="E511" s="92"/>
      <c r="F511" s="92"/>
      <c r="G511" s="92"/>
      <c r="H511" s="92"/>
      <c r="I511" s="92"/>
      <c r="J511" s="92"/>
      <c r="K511" s="92"/>
      <c r="L511" s="92"/>
      <c r="M511" s="92"/>
      <c r="N511" s="92"/>
      <c r="O511" s="92">
        <v>78.02</v>
      </c>
    </row>
    <row r="512" spans="1:15" x14ac:dyDescent="0.25">
      <c r="A512" s="220">
        <v>201003</v>
      </c>
      <c r="B512" s="220" t="s">
        <v>2158</v>
      </c>
      <c r="C512" s="220" t="s">
        <v>2257</v>
      </c>
      <c r="D512" s="92">
        <v>27.75</v>
      </c>
      <c r="E512" s="92"/>
      <c r="F512" s="92"/>
      <c r="G512" s="92"/>
      <c r="H512" s="92"/>
      <c r="I512" s="92"/>
      <c r="J512" s="92"/>
      <c r="K512" s="92"/>
      <c r="L512" s="92"/>
      <c r="M512" s="92"/>
      <c r="N512" s="92"/>
      <c r="O512" s="92">
        <v>27.75</v>
      </c>
    </row>
    <row r="513" spans="1:15" x14ac:dyDescent="0.25">
      <c r="A513" s="220">
        <v>201003</v>
      </c>
      <c r="B513" s="220" t="s">
        <v>2158</v>
      </c>
      <c r="C513" s="220" t="s">
        <v>2263</v>
      </c>
      <c r="D513" s="92">
        <v>12.25</v>
      </c>
      <c r="E513" s="92"/>
      <c r="F513" s="92"/>
      <c r="G513" s="92"/>
      <c r="H513" s="92"/>
      <c r="I513" s="92"/>
      <c r="J513" s="92"/>
      <c r="K513" s="92"/>
      <c r="L513" s="92"/>
      <c r="M513" s="92"/>
      <c r="N513" s="92"/>
      <c r="O513" s="92">
        <v>12.25</v>
      </c>
    </row>
    <row r="514" spans="1:15" x14ac:dyDescent="0.25">
      <c r="A514" s="220">
        <v>201003</v>
      </c>
      <c r="B514" s="220" t="s">
        <v>2158</v>
      </c>
      <c r="C514" s="220" t="s">
        <v>2136</v>
      </c>
      <c r="D514" s="92"/>
      <c r="E514" s="92">
        <v>10.73</v>
      </c>
      <c r="F514" s="92"/>
      <c r="G514" s="92"/>
      <c r="H514" s="92"/>
      <c r="I514" s="92"/>
      <c r="J514" s="92"/>
      <c r="K514" s="92"/>
      <c r="L514" s="92"/>
      <c r="M514" s="92"/>
      <c r="N514" s="92"/>
      <c r="O514" s="92">
        <v>10.73</v>
      </c>
    </row>
    <row r="515" spans="1:15" x14ac:dyDescent="0.25">
      <c r="A515" s="220">
        <v>201003</v>
      </c>
      <c r="B515" s="220" t="s">
        <v>2190</v>
      </c>
      <c r="C515" s="220" t="s">
        <v>2259</v>
      </c>
      <c r="D515" s="92"/>
      <c r="E515" s="92">
        <v>1.68</v>
      </c>
      <c r="F515" s="92"/>
      <c r="G515" s="92"/>
      <c r="H515" s="92"/>
      <c r="I515" s="92"/>
      <c r="J515" s="92"/>
      <c r="K515" s="92"/>
      <c r="L515" s="92"/>
      <c r="M515" s="92"/>
      <c r="N515" s="92"/>
      <c r="O515" s="92">
        <v>1.68</v>
      </c>
    </row>
    <row r="516" spans="1:15" x14ac:dyDescent="0.25">
      <c r="A516" s="220">
        <v>201003</v>
      </c>
      <c r="B516" s="220" t="s">
        <v>2158</v>
      </c>
      <c r="C516" s="220" t="s">
        <v>765</v>
      </c>
      <c r="D516" s="92">
        <v>8.48</v>
      </c>
      <c r="E516" s="92"/>
      <c r="F516" s="92"/>
      <c r="G516" s="92"/>
      <c r="H516" s="92"/>
      <c r="I516" s="92"/>
      <c r="J516" s="92"/>
      <c r="K516" s="92"/>
      <c r="L516" s="92"/>
      <c r="M516" s="92"/>
      <c r="N516" s="92">
        <v>4.84</v>
      </c>
      <c r="O516" s="92">
        <v>13.32</v>
      </c>
    </row>
    <row r="517" spans="1:15" x14ac:dyDescent="0.25">
      <c r="A517" s="220">
        <v>200903</v>
      </c>
      <c r="B517" s="220" t="s">
        <v>2258</v>
      </c>
      <c r="C517" s="220" t="s">
        <v>2243</v>
      </c>
      <c r="D517" s="92"/>
      <c r="E517" s="92"/>
      <c r="F517" s="92"/>
      <c r="G517" s="92">
        <v>1303.24</v>
      </c>
      <c r="H517" s="92"/>
      <c r="I517" s="92"/>
      <c r="J517" s="92"/>
      <c r="K517" s="92"/>
      <c r="L517" s="92"/>
      <c r="M517" s="92"/>
      <c r="N517" s="92"/>
      <c r="O517" s="92">
        <v>1303.24</v>
      </c>
    </row>
    <row r="518" spans="1:15" x14ac:dyDescent="0.25">
      <c r="A518" s="220">
        <v>200903</v>
      </c>
      <c r="B518" s="220" t="s">
        <v>2258</v>
      </c>
      <c r="C518" s="220" t="s">
        <v>765</v>
      </c>
      <c r="D518" s="92">
        <v>11.51</v>
      </c>
      <c r="E518" s="92"/>
      <c r="F518" s="92"/>
      <c r="G518" s="92"/>
      <c r="H518" s="92"/>
      <c r="I518" s="92"/>
      <c r="J518" s="92"/>
      <c r="K518" s="92"/>
      <c r="L518" s="92"/>
      <c r="M518" s="92"/>
      <c r="N518" s="92">
        <v>0.45</v>
      </c>
      <c r="O518" s="92">
        <v>11.96</v>
      </c>
    </row>
    <row r="519" spans="1:15" x14ac:dyDescent="0.25">
      <c r="A519" s="220">
        <v>200903</v>
      </c>
      <c r="B519" s="220" t="s">
        <v>988</v>
      </c>
      <c r="C519" s="220" t="s">
        <v>2243</v>
      </c>
      <c r="D519" s="92"/>
      <c r="E519" s="92"/>
      <c r="F519" s="92"/>
      <c r="G519" s="92">
        <v>0.26</v>
      </c>
      <c r="H519" s="92"/>
      <c r="I519" s="92"/>
      <c r="J519" s="92"/>
      <c r="K519" s="92"/>
      <c r="L519" s="92"/>
      <c r="M519" s="92"/>
      <c r="N519" s="92"/>
      <c r="O519" s="92">
        <v>0.26</v>
      </c>
    </row>
    <row r="520" spans="1:15" x14ac:dyDescent="0.25">
      <c r="A520" s="220">
        <v>200903</v>
      </c>
      <c r="B520" s="220" t="s">
        <v>2260</v>
      </c>
      <c r="C520" s="220" t="s">
        <v>2227</v>
      </c>
      <c r="D520" s="92">
        <v>273.39999999999998</v>
      </c>
      <c r="E520" s="92"/>
      <c r="F520" s="92"/>
      <c r="G520" s="92"/>
      <c r="H520" s="92"/>
      <c r="I520" s="92"/>
      <c r="J520" s="92"/>
      <c r="K520" s="92"/>
      <c r="L520" s="92"/>
      <c r="M520" s="92"/>
      <c r="N520" s="92"/>
      <c r="O520" s="92">
        <v>273.39999999999998</v>
      </c>
    </row>
    <row r="521" spans="1:15" x14ac:dyDescent="0.25">
      <c r="A521" s="220">
        <v>200903</v>
      </c>
      <c r="B521" s="220" t="s">
        <v>2260</v>
      </c>
      <c r="C521" s="220" t="s">
        <v>2243</v>
      </c>
      <c r="D521" s="92"/>
      <c r="E521" s="92"/>
      <c r="F521" s="92"/>
      <c r="G521" s="92">
        <v>115.04</v>
      </c>
      <c r="H521" s="92"/>
      <c r="I521" s="92"/>
      <c r="J521" s="92"/>
      <c r="K521" s="92"/>
      <c r="L521" s="92"/>
      <c r="M521" s="92"/>
      <c r="N521" s="92"/>
      <c r="O521" s="92">
        <v>115.04</v>
      </c>
    </row>
    <row r="522" spans="1:15" x14ac:dyDescent="0.25">
      <c r="A522" s="220">
        <v>200903</v>
      </c>
      <c r="B522" s="220" t="s">
        <v>2260</v>
      </c>
      <c r="C522" s="220" t="s">
        <v>765</v>
      </c>
      <c r="D522" s="92">
        <v>59.26</v>
      </c>
      <c r="E522" s="92"/>
      <c r="F522" s="92"/>
      <c r="G522" s="92"/>
      <c r="H522" s="92"/>
      <c r="I522" s="92"/>
      <c r="J522" s="92"/>
      <c r="K522" s="92"/>
      <c r="L522" s="92"/>
      <c r="M522" s="92"/>
      <c r="N522" s="92">
        <v>1.39</v>
      </c>
      <c r="O522" s="92">
        <v>60.65</v>
      </c>
    </row>
    <row r="523" spans="1:15" x14ac:dyDescent="0.25">
      <c r="A523" s="220">
        <v>200903</v>
      </c>
      <c r="B523" s="220" t="s">
        <v>2260</v>
      </c>
      <c r="C523" s="220" t="s">
        <v>765</v>
      </c>
      <c r="D523" s="92"/>
      <c r="E523" s="92"/>
      <c r="F523" s="92"/>
      <c r="G523" s="92"/>
      <c r="H523" s="92"/>
      <c r="I523" s="92"/>
      <c r="J523" s="92"/>
      <c r="K523" s="92"/>
      <c r="L523" s="92"/>
      <c r="M523" s="92"/>
      <c r="N523" s="92">
        <v>1.1599999999999999</v>
      </c>
      <c r="O523" s="92">
        <v>1.1599999999999999</v>
      </c>
    </row>
    <row r="524" spans="1:15" x14ac:dyDescent="0.25">
      <c r="A524" s="220">
        <v>200903</v>
      </c>
      <c r="B524" s="220" t="s">
        <v>2166</v>
      </c>
      <c r="C524" s="220" t="s">
        <v>2243</v>
      </c>
      <c r="D524" s="92"/>
      <c r="E524" s="92"/>
      <c r="F524" s="92"/>
      <c r="G524" s="92">
        <v>0.88</v>
      </c>
      <c r="H524" s="92"/>
      <c r="I524" s="92"/>
      <c r="J524" s="92"/>
      <c r="K524" s="92"/>
      <c r="L524" s="92"/>
      <c r="M524" s="92"/>
      <c r="N524" s="92"/>
      <c r="O524" s="92">
        <v>0.88</v>
      </c>
    </row>
    <row r="525" spans="1:15" x14ac:dyDescent="0.25">
      <c r="A525" s="220">
        <v>200903</v>
      </c>
      <c r="B525" s="220" t="s">
        <v>2101</v>
      </c>
      <c r="C525" s="220" t="s">
        <v>2243</v>
      </c>
      <c r="D525" s="92"/>
      <c r="E525" s="92"/>
      <c r="F525" s="92"/>
      <c r="G525" s="92">
        <v>0.42</v>
      </c>
      <c r="H525" s="92"/>
      <c r="I525" s="92"/>
      <c r="J525" s="92"/>
      <c r="K525" s="92"/>
      <c r="L525" s="92"/>
      <c r="M525" s="92"/>
      <c r="N525" s="92"/>
      <c r="O525" s="92">
        <v>0.42</v>
      </c>
    </row>
    <row r="526" spans="1:15" x14ac:dyDescent="0.25">
      <c r="A526" s="220">
        <v>200903</v>
      </c>
      <c r="B526" s="220" t="s">
        <v>2101</v>
      </c>
      <c r="C526" s="220" t="s">
        <v>2204</v>
      </c>
      <c r="D526" s="92"/>
      <c r="E526" s="92"/>
      <c r="F526" s="92"/>
      <c r="G526" s="92"/>
      <c r="H526" s="92"/>
      <c r="I526" s="92"/>
      <c r="J526" s="92"/>
      <c r="K526" s="92"/>
      <c r="L526" s="92"/>
      <c r="M526" s="92"/>
      <c r="N526" s="92">
        <v>1.31</v>
      </c>
      <c r="O526" s="92">
        <v>1.31</v>
      </c>
    </row>
    <row r="527" spans="1:15" x14ac:dyDescent="0.25">
      <c r="A527" s="220">
        <v>200903</v>
      </c>
      <c r="B527" s="220" t="s">
        <v>2274</v>
      </c>
      <c r="C527" s="220" t="s">
        <v>2263</v>
      </c>
      <c r="D527" s="92">
        <v>10.029999999999999</v>
      </c>
      <c r="E527" s="92"/>
      <c r="F527" s="92"/>
      <c r="G527" s="92"/>
      <c r="H527" s="92"/>
      <c r="I527" s="92"/>
      <c r="J527" s="92"/>
      <c r="K527" s="92"/>
      <c r="L527" s="92"/>
      <c r="M527" s="92"/>
      <c r="N527" s="92"/>
      <c r="O527" s="92">
        <v>10.029999999999999</v>
      </c>
    </row>
    <row r="528" spans="1:15" x14ac:dyDescent="0.25">
      <c r="A528" s="220">
        <v>200903</v>
      </c>
      <c r="B528" s="220" t="s">
        <v>2274</v>
      </c>
      <c r="C528" s="220" t="s">
        <v>765</v>
      </c>
      <c r="D528" s="92">
        <v>1.1399999999999999</v>
      </c>
      <c r="E528" s="92"/>
      <c r="F528" s="92"/>
      <c r="G528" s="92"/>
      <c r="H528" s="92"/>
      <c r="I528" s="92"/>
      <c r="J528" s="92"/>
      <c r="K528" s="92"/>
      <c r="L528" s="92"/>
      <c r="M528" s="92"/>
      <c r="N528" s="92">
        <v>0.26</v>
      </c>
      <c r="O528" s="92">
        <v>1.4</v>
      </c>
    </row>
    <row r="529" spans="1:15" x14ac:dyDescent="0.25">
      <c r="A529" s="220">
        <v>200903</v>
      </c>
      <c r="B529" s="220" t="s">
        <v>2103</v>
      </c>
      <c r="C529" s="220" t="s">
        <v>2272</v>
      </c>
      <c r="D529" s="92"/>
      <c r="E529" s="92"/>
      <c r="F529" s="92"/>
      <c r="G529" s="92"/>
      <c r="H529" s="92"/>
      <c r="I529" s="92"/>
      <c r="J529" s="92"/>
      <c r="K529" s="92"/>
      <c r="L529" s="92"/>
      <c r="M529" s="92"/>
      <c r="N529" s="92">
        <v>0.55000000000000004</v>
      </c>
      <c r="O529" s="92">
        <v>0.55000000000000004</v>
      </c>
    </row>
    <row r="530" spans="1:15" x14ac:dyDescent="0.25">
      <c r="A530" s="220">
        <v>200903</v>
      </c>
      <c r="B530" s="220" t="s">
        <v>2103</v>
      </c>
      <c r="C530" s="220" t="s">
        <v>2243</v>
      </c>
      <c r="D530" s="92"/>
      <c r="E530" s="92"/>
      <c r="F530" s="92"/>
      <c r="G530" s="92">
        <v>0.31</v>
      </c>
      <c r="H530" s="92"/>
      <c r="I530" s="92"/>
      <c r="J530" s="92"/>
      <c r="K530" s="92"/>
      <c r="L530" s="92"/>
      <c r="M530" s="92"/>
      <c r="N530" s="92"/>
      <c r="O530" s="92">
        <v>0.31</v>
      </c>
    </row>
    <row r="531" spans="1:15" x14ac:dyDescent="0.25">
      <c r="A531" s="220">
        <v>200903</v>
      </c>
      <c r="B531" s="220" t="s">
        <v>2276</v>
      </c>
      <c r="C531" s="220" t="s">
        <v>2227</v>
      </c>
      <c r="D531" s="92">
        <v>1.42</v>
      </c>
      <c r="E531" s="92"/>
      <c r="F531" s="92"/>
      <c r="G531" s="92"/>
      <c r="H531" s="92"/>
      <c r="I531" s="92"/>
      <c r="J531" s="92"/>
      <c r="K531" s="92"/>
      <c r="L531" s="92"/>
      <c r="M531" s="92"/>
      <c r="N531" s="92"/>
      <c r="O531" s="92">
        <v>1.42</v>
      </c>
    </row>
    <row r="532" spans="1:15" x14ac:dyDescent="0.25">
      <c r="A532" s="220">
        <v>200903</v>
      </c>
      <c r="B532" s="220" t="s">
        <v>2276</v>
      </c>
      <c r="C532" s="220" t="s">
        <v>2204</v>
      </c>
      <c r="D532" s="92"/>
      <c r="E532" s="92"/>
      <c r="F532" s="92"/>
      <c r="G532" s="92"/>
      <c r="H532" s="92"/>
      <c r="I532" s="92"/>
      <c r="J532" s="92"/>
      <c r="K532" s="92"/>
      <c r="L532" s="92"/>
      <c r="M532" s="92"/>
      <c r="N532" s="92">
        <v>2.61</v>
      </c>
      <c r="O532" s="92">
        <v>2.61</v>
      </c>
    </row>
    <row r="533" spans="1:15" x14ac:dyDescent="0.25">
      <c r="A533" s="220">
        <v>200903</v>
      </c>
      <c r="B533" s="220" t="s">
        <v>2276</v>
      </c>
      <c r="C533" s="220" t="s">
        <v>2275</v>
      </c>
      <c r="D533" s="92">
        <v>3.83</v>
      </c>
      <c r="E533" s="92"/>
      <c r="F533" s="92"/>
      <c r="G533" s="92"/>
      <c r="H533" s="92"/>
      <c r="I533" s="92"/>
      <c r="J533" s="92"/>
      <c r="K533" s="92"/>
      <c r="L533" s="92"/>
      <c r="M533" s="92"/>
      <c r="N533" s="92"/>
      <c r="O533" s="92">
        <v>3.83</v>
      </c>
    </row>
    <row r="534" spans="1:15" x14ac:dyDescent="0.25">
      <c r="A534" s="220">
        <v>200903</v>
      </c>
      <c r="B534" s="220" t="s">
        <v>2276</v>
      </c>
      <c r="C534" s="220" t="s">
        <v>2136</v>
      </c>
      <c r="D534" s="92"/>
      <c r="E534" s="92">
        <v>1.6</v>
      </c>
      <c r="F534" s="92"/>
      <c r="G534" s="92"/>
      <c r="H534" s="92"/>
      <c r="I534" s="92"/>
      <c r="J534" s="92"/>
      <c r="K534" s="92"/>
      <c r="L534" s="92"/>
      <c r="M534" s="92"/>
      <c r="N534" s="92"/>
      <c r="O534" s="92">
        <v>1.6</v>
      </c>
    </row>
    <row r="535" spans="1:15" x14ac:dyDescent="0.25">
      <c r="A535" s="220">
        <v>200903</v>
      </c>
      <c r="B535" s="220" t="s">
        <v>2276</v>
      </c>
      <c r="C535" s="220" t="s">
        <v>2263</v>
      </c>
      <c r="D535" s="92">
        <v>0.17</v>
      </c>
      <c r="E535" s="92"/>
      <c r="F535" s="92"/>
      <c r="G535" s="92"/>
      <c r="H535" s="92"/>
      <c r="I535" s="92"/>
      <c r="J535" s="92"/>
      <c r="K535" s="92"/>
      <c r="L535" s="92"/>
      <c r="M535" s="92"/>
      <c r="N535" s="92"/>
      <c r="O535" s="92">
        <v>0.17</v>
      </c>
    </row>
    <row r="536" spans="1:15" x14ac:dyDescent="0.25">
      <c r="A536" s="220">
        <v>200903</v>
      </c>
      <c r="B536" s="220" t="s">
        <v>2276</v>
      </c>
      <c r="C536" s="220" t="s">
        <v>765</v>
      </c>
      <c r="D536" s="92"/>
      <c r="E536" s="92"/>
      <c r="F536" s="92"/>
      <c r="G536" s="92"/>
      <c r="H536" s="92"/>
      <c r="I536" s="92"/>
      <c r="J536" s="92"/>
      <c r="K536" s="92"/>
      <c r="L536" s="92"/>
      <c r="M536" s="92"/>
      <c r="N536" s="92">
        <v>0.02</v>
      </c>
      <c r="O536" s="92">
        <v>0.02</v>
      </c>
    </row>
    <row r="537" spans="1:15" x14ac:dyDescent="0.25">
      <c r="A537" s="220">
        <v>200903</v>
      </c>
      <c r="B537" s="220" t="s">
        <v>2246</v>
      </c>
      <c r="C537" s="220" t="s">
        <v>2243</v>
      </c>
      <c r="D537" s="92"/>
      <c r="E537" s="92"/>
      <c r="F537" s="92"/>
      <c r="G537" s="92">
        <v>935.9</v>
      </c>
      <c r="H537" s="92"/>
      <c r="I537" s="92"/>
      <c r="J537" s="92"/>
      <c r="K537" s="92"/>
      <c r="L537" s="92"/>
      <c r="M537" s="92"/>
      <c r="N537" s="92"/>
      <c r="O537" s="92">
        <v>935.9</v>
      </c>
    </row>
    <row r="538" spans="1:15" x14ac:dyDescent="0.25">
      <c r="A538" s="220">
        <v>200903</v>
      </c>
      <c r="B538" s="220" t="s">
        <v>2246</v>
      </c>
      <c r="C538" s="220" t="s">
        <v>2263</v>
      </c>
      <c r="D538" s="92">
        <v>223.21</v>
      </c>
      <c r="E538" s="92"/>
      <c r="F538" s="92"/>
      <c r="G538" s="92"/>
      <c r="H538" s="92"/>
      <c r="I538" s="92"/>
      <c r="J538" s="92"/>
      <c r="K538" s="92"/>
      <c r="L538" s="92"/>
      <c r="M538" s="92"/>
      <c r="N538" s="92"/>
      <c r="O538" s="92">
        <v>223.21</v>
      </c>
    </row>
    <row r="539" spans="1:15" x14ac:dyDescent="0.25">
      <c r="A539" s="220">
        <v>200903</v>
      </c>
      <c r="B539" s="220" t="s">
        <v>2246</v>
      </c>
      <c r="C539" s="220" t="s">
        <v>765</v>
      </c>
      <c r="D539" s="92">
        <v>1.38</v>
      </c>
      <c r="E539" s="92"/>
      <c r="F539" s="92"/>
      <c r="G539" s="92"/>
      <c r="H539" s="92"/>
      <c r="I539" s="92"/>
      <c r="J539" s="92"/>
      <c r="K539" s="92"/>
      <c r="L539" s="92"/>
      <c r="M539" s="92"/>
      <c r="N539" s="92">
        <v>8.61</v>
      </c>
      <c r="O539" s="92">
        <v>9.99</v>
      </c>
    </row>
    <row r="540" spans="1:15" x14ac:dyDescent="0.25">
      <c r="A540" s="220">
        <v>200903</v>
      </c>
      <c r="B540" s="220" t="s">
        <v>2262</v>
      </c>
      <c r="C540" s="220" t="s">
        <v>2263</v>
      </c>
      <c r="D540" s="92">
        <v>647.42999999999995</v>
      </c>
      <c r="E540" s="92"/>
      <c r="F540" s="92"/>
      <c r="G540" s="92"/>
      <c r="H540" s="92"/>
      <c r="I540" s="92"/>
      <c r="J540" s="92"/>
      <c r="K540" s="92"/>
      <c r="L540" s="92"/>
      <c r="M540" s="92"/>
      <c r="N540" s="92"/>
      <c r="O540" s="92">
        <v>647.42999999999995</v>
      </c>
    </row>
    <row r="541" spans="1:15" x14ac:dyDescent="0.25">
      <c r="A541" s="220">
        <v>200903</v>
      </c>
      <c r="B541" s="220" t="s">
        <v>2262</v>
      </c>
      <c r="C541" s="220" t="s">
        <v>765</v>
      </c>
      <c r="D541" s="92">
        <v>0.39</v>
      </c>
      <c r="E541" s="92"/>
      <c r="F541" s="92"/>
      <c r="G541" s="92"/>
      <c r="H541" s="92"/>
      <c r="I541" s="92"/>
      <c r="J541" s="92"/>
      <c r="K541" s="92"/>
      <c r="L541" s="92"/>
      <c r="M541" s="92"/>
      <c r="N541" s="92"/>
      <c r="O541" s="92">
        <v>0.39</v>
      </c>
    </row>
    <row r="542" spans="1:15" x14ac:dyDescent="0.25">
      <c r="A542" s="220">
        <v>200903</v>
      </c>
      <c r="B542" s="220" t="s">
        <v>2264</v>
      </c>
      <c r="C542" s="220" t="s">
        <v>2263</v>
      </c>
      <c r="D542" s="92">
        <v>698.55</v>
      </c>
      <c r="E542" s="92"/>
      <c r="F542" s="92"/>
      <c r="G542" s="92"/>
      <c r="H542" s="92"/>
      <c r="I542" s="92"/>
      <c r="J542" s="92"/>
      <c r="K542" s="92"/>
      <c r="L542" s="92"/>
      <c r="M542" s="92"/>
      <c r="N542" s="92"/>
      <c r="O542" s="92">
        <v>698.55</v>
      </c>
    </row>
    <row r="543" spans="1:15" x14ac:dyDescent="0.25">
      <c r="A543" s="220">
        <v>200903</v>
      </c>
      <c r="B543" s="220" t="s">
        <v>2264</v>
      </c>
      <c r="C543" s="220" t="s">
        <v>765</v>
      </c>
      <c r="D543" s="92">
        <v>0.38</v>
      </c>
      <c r="E543" s="92"/>
      <c r="F543" s="92"/>
      <c r="G543" s="92"/>
      <c r="H543" s="92"/>
      <c r="I543" s="92"/>
      <c r="J543" s="92"/>
      <c r="K543" s="92"/>
      <c r="L543" s="92"/>
      <c r="M543" s="92"/>
      <c r="N543" s="92">
        <v>1</v>
      </c>
      <c r="O543" s="92">
        <v>1.38</v>
      </c>
    </row>
    <row r="544" spans="1:15" x14ac:dyDescent="0.25">
      <c r="A544" s="220">
        <v>200903</v>
      </c>
      <c r="B544" s="220" t="s">
        <v>2237</v>
      </c>
      <c r="C544" s="220" t="s">
        <v>2263</v>
      </c>
      <c r="D544" s="92">
        <v>177.98</v>
      </c>
      <c r="E544" s="92"/>
      <c r="F544" s="92"/>
      <c r="G544" s="92"/>
      <c r="H544" s="92"/>
      <c r="I544" s="92"/>
      <c r="J544" s="92"/>
      <c r="K544" s="92"/>
      <c r="L544" s="92"/>
      <c r="M544" s="92"/>
      <c r="N544" s="92"/>
      <c r="O544" s="92">
        <v>177.98</v>
      </c>
    </row>
    <row r="545" spans="1:15" x14ac:dyDescent="0.25">
      <c r="A545" s="220">
        <v>200903</v>
      </c>
      <c r="B545" s="220" t="s">
        <v>2237</v>
      </c>
      <c r="C545" s="220" t="s">
        <v>2265</v>
      </c>
      <c r="D545" s="92">
        <v>15.26</v>
      </c>
      <c r="E545" s="92"/>
      <c r="F545" s="92"/>
      <c r="G545" s="92"/>
      <c r="H545" s="92"/>
      <c r="I545" s="92"/>
      <c r="J545" s="92"/>
      <c r="K545" s="92"/>
      <c r="L545" s="92"/>
      <c r="M545" s="92"/>
      <c r="N545" s="92"/>
      <c r="O545" s="92">
        <v>15.26</v>
      </c>
    </row>
    <row r="546" spans="1:15" x14ac:dyDescent="0.25">
      <c r="A546" s="220">
        <v>200903</v>
      </c>
      <c r="B546" s="220" t="s">
        <v>2239</v>
      </c>
      <c r="C546" s="220" t="s">
        <v>2275</v>
      </c>
      <c r="D546" s="92">
        <v>-5.97</v>
      </c>
      <c r="E546" s="92"/>
      <c r="F546" s="92"/>
      <c r="G546" s="92"/>
      <c r="H546" s="92"/>
      <c r="I546" s="92"/>
      <c r="J546" s="92"/>
      <c r="K546" s="92"/>
      <c r="L546" s="92"/>
      <c r="M546" s="92"/>
      <c r="N546" s="92"/>
      <c r="O546" s="92">
        <v>-5.97</v>
      </c>
    </row>
    <row r="547" spans="1:15" x14ac:dyDescent="0.25">
      <c r="A547" s="220">
        <v>200903</v>
      </c>
      <c r="B547" s="220" t="s">
        <v>2115</v>
      </c>
      <c r="C547" s="220" t="s">
        <v>2243</v>
      </c>
      <c r="D547" s="92"/>
      <c r="E547" s="92"/>
      <c r="F547" s="92"/>
      <c r="G547" s="92">
        <v>0.11</v>
      </c>
      <c r="H547" s="92"/>
      <c r="I547" s="92"/>
      <c r="J547" s="92"/>
      <c r="K547" s="92"/>
      <c r="L547" s="92"/>
      <c r="M547" s="92"/>
      <c r="N547" s="92"/>
      <c r="O547" s="92">
        <v>0.11</v>
      </c>
    </row>
    <row r="548" spans="1:15" x14ac:dyDescent="0.25">
      <c r="A548" s="220">
        <v>200903</v>
      </c>
      <c r="B548" s="220" t="s">
        <v>2117</v>
      </c>
      <c r="C548" s="220" t="s">
        <v>2243</v>
      </c>
      <c r="D548" s="92"/>
      <c r="E548" s="92"/>
      <c r="F548" s="92"/>
      <c r="G548" s="92">
        <v>0.16</v>
      </c>
      <c r="H548" s="92"/>
      <c r="I548" s="92"/>
      <c r="J548" s="92"/>
      <c r="K548" s="92"/>
      <c r="L548" s="92"/>
      <c r="M548" s="92"/>
      <c r="N548" s="92"/>
      <c r="O548" s="92">
        <v>0.16</v>
      </c>
    </row>
    <row r="549" spans="1:15" x14ac:dyDescent="0.25">
      <c r="A549" s="220">
        <v>200903</v>
      </c>
      <c r="B549" s="220" t="s">
        <v>2117</v>
      </c>
      <c r="C549" s="220" t="s">
        <v>765</v>
      </c>
      <c r="D549" s="92"/>
      <c r="E549" s="92"/>
      <c r="F549" s="92"/>
      <c r="G549" s="92"/>
      <c r="H549" s="92"/>
      <c r="I549" s="92"/>
      <c r="J549" s="92"/>
      <c r="K549" s="92"/>
      <c r="L549" s="92"/>
      <c r="M549" s="92"/>
      <c r="N549" s="92">
        <v>0.01</v>
      </c>
      <c r="O549" s="92">
        <v>0.01</v>
      </c>
    </row>
    <row r="550" spans="1:15" x14ac:dyDescent="0.25">
      <c r="A550" s="220">
        <v>200903</v>
      </c>
      <c r="B550" s="220" t="s">
        <v>2122</v>
      </c>
      <c r="D550" s="92"/>
      <c r="E550" s="92"/>
      <c r="F550" s="92"/>
      <c r="G550" s="92"/>
      <c r="H550" s="92">
        <v>3.11</v>
      </c>
      <c r="I550" s="92"/>
      <c r="J550" s="92"/>
      <c r="K550" s="92"/>
      <c r="L550" s="92"/>
      <c r="M550" s="92"/>
      <c r="N550" s="92"/>
      <c r="O550" s="92">
        <v>3.11</v>
      </c>
    </row>
    <row r="551" spans="1:15" x14ac:dyDescent="0.25">
      <c r="A551" s="220">
        <v>200903</v>
      </c>
      <c r="B551" s="220" t="s">
        <v>2268</v>
      </c>
      <c r="D551" s="92"/>
      <c r="E551" s="92"/>
      <c r="F551" s="92"/>
      <c r="G551" s="92"/>
      <c r="H551" s="92"/>
      <c r="I551" s="92">
        <v>0.03</v>
      </c>
      <c r="J551" s="92"/>
      <c r="K551" s="92"/>
      <c r="L551" s="92"/>
      <c r="M551" s="92"/>
      <c r="N551" s="92"/>
      <c r="O551" s="92">
        <v>0.03</v>
      </c>
    </row>
    <row r="552" spans="1:15" x14ac:dyDescent="0.25">
      <c r="A552" s="220">
        <v>200903</v>
      </c>
      <c r="B552" s="220" t="s">
        <v>2255</v>
      </c>
      <c r="C552" s="220" t="s">
        <v>2243</v>
      </c>
      <c r="D552" s="92"/>
      <c r="E552" s="92"/>
      <c r="F552" s="92"/>
      <c r="G552" s="92">
        <v>57.5</v>
      </c>
      <c r="H552" s="92"/>
      <c r="I552" s="92"/>
      <c r="J552" s="92"/>
      <c r="K552" s="92"/>
      <c r="L552" s="92"/>
      <c r="M552" s="92"/>
      <c r="N552" s="92"/>
      <c r="O552" s="92">
        <v>57.5</v>
      </c>
    </row>
    <row r="553" spans="1:15" x14ac:dyDescent="0.25">
      <c r="A553" s="220">
        <v>200903</v>
      </c>
      <c r="B553" s="220" t="s">
        <v>2278</v>
      </c>
      <c r="C553" s="220" t="s">
        <v>2243</v>
      </c>
      <c r="D553" s="92"/>
      <c r="E553" s="92"/>
      <c r="F553" s="92"/>
      <c r="G553" s="92">
        <v>1034.31</v>
      </c>
      <c r="H553" s="92"/>
      <c r="I553" s="92"/>
      <c r="J553" s="92"/>
      <c r="K553" s="92"/>
      <c r="L553" s="92"/>
      <c r="M553" s="92"/>
      <c r="N553" s="92"/>
      <c r="O553" s="92">
        <v>1034.31</v>
      </c>
    </row>
    <row r="554" spans="1:15" x14ac:dyDescent="0.25">
      <c r="A554" s="220">
        <v>200903</v>
      </c>
      <c r="B554" s="220" t="s">
        <v>2278</v>
      </c>
      <c r="C554" s="220" t="s">
        <v>765</v>
      </c>
      <c r="D554" s="92"/>
      <c r="E554" s="92"/>
      <c r="F554" s="92"/>
      <c r="G554" s="92"/>
      <c r="H554" s="92"/>
      <c r="I554" s="92"/>
      <c r="J554" s="92"/>
      <c r="K554" s="92"/>
      <c r="L554" s="92"/>
      <c r="M554" s="92"/>
      <c r="N554" s="92"/>
      <c r="O554" s="92"/>
    </row>
    <row r="555" spans="1:15" x14ac:dyDescent="0.25">
      <c r="A555" s="220">
        <v>200903</v>
      </c>
      <c r="B555" s="220" t="s">
        <v>2240</v>
      </c>
      <c r="C555" s="220" t="s">
        <v>2263</v>
      </c>
      <c r="D555" s="92">
        <v>284.76</v>
      </c>
      <c r="E555" s="92"/>
      <c r="F555" s="92"/>
      <c r="G555" s="92"/>
      <c r="H555" s="92"/>
      <c r="I555" s="92"/>
      <c r="J555" s="92"/>
      <c r="K555" s="92"/>
      <c r="L555" s="92"/>
      <c r="M555" s="92"/>
      <c r="N555" s="92"/>
      <c r="O555" s="92">
        <v>284.76</v>
      </c>
    </row>
    <row r="556" spans="1:15" x14ac:dyDescent="0.25">
      <c r="A556" s="220">
        <v>200903</v>
      </c>
      <c r="B556" s="220" t="s">
        <v>2240</v>
      </c>
      <c r="C556" s="220" t="s">
        <v>765</v>
      </c>
      <c r="D556" s="92">
        <v>30.51</v>
      </c>
      <c r="E556" s="92"/>
      <c r="F556" s="92"/>
      <c r="G556" s="92"/>
      <c r="H556" s="92"/>
      <c r="I556" s="92"/>
      <c r="J556" s="92"/>
      <c r="K556" s="92"/>
      <c r="L556" s="92"/>
      <c r="M556" s="92"/>
      <c r="N556" s="92">
        <v>12.5</v>
      </c>
      <c r="O556" s="92">
        <v>43.01</v>
      </c>
    </row>
    <row r="557" spans="1:15" x14ac:dyDescent="0.25">
      <c r="A557" s="220">
        <v>200903</v>
      </c>
      <c r="B557" s="220" t="s">
        <v>2158</v>
      </c>
      <c r="C557" s="220" t="s">
        <v>2227</v>
      </c>
      <c r="D557" s="92">
        <v>40.33</v>
      </c>
      <c r="E557" s="92"/>
      <c r="F557" s="92"/>
      <c r="G557" s="92"/>
      <c r="H557" s="92"/>
      <c r="I557" s="92"/>
      <c r="J557" s="92"/>
      <c r="K557" s="92"/>
      <c r="L557" s="92"/>
      <c r="M557" s="92"/>
      <c r="N557" s="92"/>
      <c r="O557" s="92">
        <v>40.33</v>
      </c>
    </row>
    <row r="558" spans="1:15" x14ac:dyDescent="0.25">
      <c r="A558" s="220">
        <v>200903</v>
      </c>
      <c r="B558" s="220" t="s">
        <v>2190</v>
      </c>
      <c r="C558" s="220" t="s">
        <v>2263</v>
      </c>
      <c r="D558" s="92">
        <v>10.43</v>
      </c>
      <c r="E558" s="92"/>
      <c r="F558" s="92"/>
      <c r="G558" s="92"/>
      <c r="H558" s="92"/>
      <c r="I558" s="92"/>
      <c r="J558" s="92"/>
      <c r="K558" s="92"/>
      <c r="L558" s="92"/>
      <c r="M558" s="92"/>
      <c r="N558" s="92"/>
      <c r="O558" s="92">
        <v>10.43</v>
      </c>
    </row>
    <row r="559" spans="1:15" x14ac:dyDescent="0.25">
      <c r="A559" s="220">
        <v>200903</v>
      </c>
      <c r="B559" s="220" t="s">
        <v>2158</v>
      </c>
      <c r="C559" s="220" t="s">
        <v>2136</v>
      </c>
      <c r="D559" s="92"/>
      <c r="E559" s="92">
        <v>20.53</v>
      </c>
      <c r="F559" s="92"/>
      <c r="G559" s="92"/>
      <c r="H559" s="92"/>
      <c r="I559" s="92"/>
      <c r="J559" s="92"/>
      <c r="K559" s="92"/>
      <c r="L559" s="92"/>
      <c r="M559" s="92"/>
      <c r="N559" s="92"/>
      <c r="O559" s="92">
        <v>20.53</v>
      </c>
    </row>
    <row r="560" spans="1:15" x14ac:dyDescent="0.25">
      <c r="A560" s="220">
        <v>200903</v>
      </c>
      <c r="B560" s="220" t="s">
        <v>2158</v>
      </c>
      <c r="C560" s="220" t="s">
        <v>765</v>
      </c>
      <c r="D560" s="92">
        <v>12.81</v>
      </c>
      <c r="E560" s="92"/>
      <c r="F560" s="92"/>
      <c r="G560" s="92"/>
      <c r="H560" s="92"/>
      <c r="I560" s="92"/>
      <c r="J560" s="92"/>
      <c r="K560" s="92"/>
      <c r="L560" s="92"/>
      <c r="M560" s="92"/>
      <c r="N560" s="92">
        <v>7.63</v>
      </c>
      <c r="O560" s="92">
        <v>20.440000000000001</v>
      </c>
    </row>
    <row r="561" spans="1:15" x14ac:dyDescent="0.25">
      <c r="A561" s="220">
        <v>200803</v>
      </c>
      <c r="B561" s="220" t="s">
        <v>2258</v>
      </c>
      <c r="C561" s="220" t="s">
        <v>2227</v>
      </c>
      <c r="D561" s="92">
        <v>5.21</v>
      </c>
      <c r="E561" s="92"/>
      <c r="F561" s="92"/>
      <c r="G561" s="92"/>
      <c r="H561" s="92"/>
      <c r="I561" s="92"/>
      <c r="J561" s="92"/>
      <c r="K561" s="92"/>
      <c r="L561" s="92"/>
      <c r="M561" s="92"/>
      <c r="N561" s="92"/>
      <c r="O561" s="92">
        <v>5.21</v>
      </c>
    </row>
    <row r="562" spans="1:15" x14ac:dyDescent="0.25">
      <c r="A562" s="220">
        <v>200803</v>
      </c>
      <c r="B562" s="220" t="s">
        <v>2258</v>
      </c>
      <c r="C562" s="220" t="s">
        <v>2243</v>
      </c>
      <c r="D562" s="92"/>
      <c r="E562" s="92"/>
      <c r="F562" s="92"/>
      <c r="G562" s="92">
        <v>966.96</v>
      </c>
      <c r="H562" s="92"/>
      <c r="I562" s="92"/>
      <c r="J562" s="92"/>
      <c r="K562" s="92"/>
      <c r="L562" s="92"/>
      <c r="M562" s="92"/>
      <c r="N562" s="92"/>
      <c r="O562" s="92">
        <v>966.96</v>
      </c>
    </row>
    <row r="563" spans="1:15" x14ac:dyDescent="0.25">
      <c r="A563" s="220">
        <v>200803</v>
      </c>
      <c r="B563" s="220" t="s">
        <v>2258</v>
      </c>
      <c r="C563" s="220" t="s">
        <v>2279</v>
      </c>
      <c r="D563" s="92"/>
      <c r="E563" s="92">
        <v>5.61</v>
      </c>
      <c r="F563" s="92"/>
      <c r="G563" s="92"/>
      <c r="H563" s="92"/>
      <c r="I563" s="92"/>
      <c r="J563" s="92"/>
      <c r="K563" s="92"/>
      <c r="L563" s="92"/>
      <c r="M563" s="92"/>
      <c r="N563" s="92"/>
      <c r="O563" s="92">
        <v>5.61</v>
      </c>
    </row>
    <row r="564" spans="1:15" x14ac:dyDescent="0.25">
      <c r="A564" s="220">
        <v>200803</v>
      </c>
      <c r="B564" s="220" t="s">
        <v>2258</v>
      </c>
      <c r="C564" s="220" t="s">
        <v>2275</v>
      </c>
      <c r="D564" s="92">
        <v>0.12</v>
      </c>
      <c r="E564" s="92"/>
      <c r="F564" s="92"/>
      <c r="G564" s="92"/>
      <c r="H564" s="92"/>
      <c r="I564" s="92"/>
      <c r="J564" s="92"/>
      <c r="K564" s="92"/>
      <c r="L564" s="92"/>
      <c r="M564" s="92"/>
      <c r="N564" s="92"/>
      <c r="O564" s="92">
        <v>0.12</v>
      </c>
    </row>
    <row r="565" spans="1:15" x14ac:dyDescent="0.25">
      <c r="A565" s="220">
        <v>200803</v>
      </c>
      <c r="B565" s="220" t="s">
        <v>988</v>
      </c>
      <c r="C565" s="220" t="s">
        <v>2275</v>
      </c>
      <c r="D565" s="92">
        <v>0.3</v>
      </c>
      <c r="E565" s="92"/>
      <c r="F565" s="92"/>
      <c r="G565" s="92"/>
      <c r="H565" s="92"/>
      <c r="I565" s="92"/>
      <c r="J565" s="92"/>
      <c r="K565" s="92"/>
      <c r="L565" s="92"/>
      <c r="M565" s="92"/>
      <c r="N565" s="92"/>
      <c r="O565" s="92">
        <v>0.3</v>
      </c>
    </row>
    <row r="566" spans="1:15" x14ac:dyDescent="0.25">
      <c r="A566" s="220">
        <v>200803</v>
      </c>
      <c r="B566" s="220" t="s">
        <v>988</v>
      </c>
      <c r="C566" s="220" t="s">
        <v>2243</v>
      </c>
      <c r="D566" s="92"/>
      <c r="E566" s="92"/>
      <c r="F566" s="92"/>
      <c r="G566" s="92">
        <v>1.61</v>
      </c>
      <c r="H566" s="92"/>
      <c r="I566" s="92"/>
      <c r="J566" s="92"/>
      <c r="K566" s="92"/>
      <c r="L566" s="92"/>
      <c r="M566" s="92"/>
      <c r="N566" s="92"/>
      <c r="O566" s="92">
        <v>1.61</v>
      </c>
    </row>
    <row r="567" spans="1:15" x14ac:dyDescent="0.25">
      <c r="A567" s="220">
        <v>200803</v>
      </c>
      <c r="B567" s="220" t="s">
        <v>2260</v>
      </c>
      <c r="C567" s="220" t="s">
        <v>2227</v>
      </c>
      <c r="D567" s="92">
        <v>471.06</v>
      </c>
      <c r="E567" s="92"/>
      <c r="F567" s="92"/>
      <c r="G567" s="92"/>
      <c r="H567" s="92"/>
      <c r="I567" s="92"/>
      <c r="J567" s="92"/>
      <c r="K567" s="92"/>
      <c r="L567" s="92"/>
      <c r="M567" s="92"/>
      <c r="N567" s="92"/>
      <c r="O567" s="92">
        <v>471.06</v>
      </c>
    </row>
    <row r="568" spans="1:15" x14ac:dyDescent="0.25">
      <c r="A568" s="220">
        <v>200803</v>
      </c>
      <c r="B568" s="220" t="s">
        <v>2260</v>
      </c>
      <c r="C568" s="220" t="s">
        <v>2243</v>
      </c>
      <c r="D568" s="92"/>
      <c r="E568" s="92"/>
      <c r="F568" s="92"/>
      <c r="G568" s="92">
        <v>82.91</v>
      </c>
      <c r="H568" s="92"/>
      <c r="I568" s="92"/>
      <c r="J568" s="92"/>
      <c r="K568" s="92"/>
      <c r="L568" s="92"/>
      <c r="M568" s="92"/>
      <c r="N568" s="92"/>
      <c r="O568" s="92">
        <v>82.91</v>
      </c>
    </row>
    <row r="569" spans="1:15" x14ac:dyDescent="0.25">
      <c r="A569" s="220">
        <v>200803</v>
      </c>
      <c r="B569" s="220" t="s">
        <v>2260</v>
      </c>
      <c r="C569" s="220" t="s">
        <v>2275</v>
      </c>
      <c r="D569" s="92">
        <v>2.91</v>
      </c>
      <c r="E569" s="92"/>
      <c r="F569" s="92"/>
      <c r="G569" s="92"/>
      <c r="H569" s="92"/>
      <c r="I569" s="92"/>
      <c r="J569" s="92"/>
      <c r="K569" s="92"/>
      <c r="L569" s="92"/>
      <c r="M569" s="92"/>
      <c r="N569" s="92"/>
      <c r="O569" s="92">
        <v>2.91</v>
      </c>
    </row>
    <row r="570" spans="1:15" x14ac:dyDescent="0.25">
      <c r="A570" s="220">
        <v>200803</v>
      </c>
      <c r="B570" s="220" t="s">
        <v>2260</v>
      </c>
      <c r="C570" s="220" t="s">
        <v>2204</v>
      </c>
      <c r="D570" s="92"/>
      <c r="E570" s="92"/>
      <c r="F570" s="92"/>
      <c r="G570" s="92"/>
      <c r="H570" s="92"/>
      <c r="I570" s="92"/>
      <c r="J570" s="92">
        <v>0.75</v>
      </c>
      <c r="K570" s="92"/>
      <c r="L570" s="92"/>
      <c r="M570" s="92"/>
      <c r="N570" s="92">
        <v>0.75</v>
      </c>
      <c r="O570" s="92">
        <v>1.5</v>
      </c>
    </row>
    <row r="571" spans="1:15" x14ac:dyDescent="0.25">
      <c r="A571" s="220">
        <v>200803</v>
      </c>
      <c r="B571" s="220" t="s">
        <v>2260</v>
      </c>
      <c r="C571" s="220" t="s">
        <v>2279</v>
      </c>
      <c r="D571" s="92"/>
      <c r="E571" s="92">
        <v>0.98</v>
      </c>
      <c r="F571" s="92"/>
      <c r="G571" s="92"/>
      <c r="H571" s="92"/>
      <c r="I571" s="92"/>
      <c r="J571" s="92"/>
      <c r="K571" s="92"/>
      <c r="L571" s="92"/>
      <c r="M571" s="92"/>
      <c r="N571" s="92"/>
      <c r="O571" s="92">
        <v>0.98</v>
      </c>
    </row>
    <row r="572" spans="1:15" x14ac:dyDescent="0.25">
      <c r="A572" s="220">
        <v>200803</v>
      </c>
      <c r="B572" s="220" t="s">
        <v>2260</v>
      </c>
      <c r="C572" s="220" t="s">
        <v>2263</v>
      </c>
      <c r="D572" s="92">
        <v>16.670000000000002</v>
      </c>
      <c r="E572" s="92"/>
      <c r="F572" s="92"/>
      <c r="G572" s="92"/>
      <c r="H572" s="92"/>
      <c r="I572" s="92"/>
      <c r="J572" s="92"/>
      <c r="K572" s="92"/>
      <c r="L572" s="92"/>
      <c r="M572" s="92"/>
      <c r="N572" s="92"/>
      <c r="O572" s="92">
        <v>16.670000000000002</v>
      </c>
    </row>
    <row r="573" spans="1:15" x14ac:dyDescent="0.25">
      <c r="A573" s="220">
        <v>200803</v>
      </c>
      <c r="B573" s="220" t="s">
        <v>2260</v>
      </c>
      <c r="C573" s="220" t="s">
        <v>2233</v>
      </c>
      <c r="D573" s="92">
        <v>0.19</v>
      </c>
      <c r="E573" s="92"/>
      <c r="F573" s="92"/>
      <c r="G573" s="92"/>
      <c r="H573" s="92"/>
      <c r="I573" s="92"/>
      <c r="J573" s="92"/>
      <c r="K573" s="92"/>
      <c r="L573" s="92"/>
      <c r="M573" s="92"/>
      <c r="N573" s="92"/>
      <c r="O573" s="92">
        <v>0.19</v>
      </c>
    </row>
    <row r="574" spans="1:15" x14ac:dyDescent="0.25">
      <c r="A574" s="220">
        <v>200803</v>
      </c>
      <c r="B574" s="220" t="s">
        <v>2260</v>
      </c>
      <c r="C574" s="220" t="s">
        <v>2280</v>
      </c>
      <c r="D574" s="92">
        <v>2.76</v>
      </c>
      <c r="E574" s="92"/>
      <c r="F574" s="92"/>
      <c r="G574" s="92"/>
      <c r="H574" s="92"/>
      <c r="I574" s="92"/>
      <c r="J574" s="92"/>
      <c r="K574" s="92"/>
      <c r="L574" s="92"/>
      <c r="M574" s="92"/>
      <c r="N574" s="92"/>
      <c r="O574" s="92">
        <v>2.76</v>
      </c>
    </row>
    <row r="575" spans="1:15" x14ac:dyDescent="0.25">
      <c r="A575" s="220">
        <v>200803</v>
      </c>
      <c r="B575" s="220" t="s">
        <v>2260</v>
      </c>
      <c r="C575" s="220" t="s">
        <v>2272</v>
      </c>
      <c r="D575" s="92"/>
      <c r="E575" s="92"/>
      <c r="F575" s="92"/>
      <c r="G575" s="92"/>
      <c r="H575" s="92"/>
      <c r="I575" s="92"/>
      <c r="J575" s="92"/>
      <c r="K575" s="92"/>
      <c r="L575" s="92"/>
      <c r="M575" s="92"/>
      <c r="N575" s="92">
        <v>0.04</v>
      </c>
      <c r="O575" s="92">
        <v>0.04</v>
      </c>
    </row>
    <row r="576" spans="1:15" x14ac:dyDescent="0.25">
      <c r="A576" s="220">
        <v>200803</v>
      </c>
      <c r="B576" s="220" t="s">
        <v>2281</v>
      </c>
      <c r="C576" s="220" t="s">
        <v>2272</v>
      </c>
      <c r="D576" s="92"/>
      <c r="E576" s="92"/>
      <c r="F576" s="92"/>
      <c r="G576" s="92"/>
      <c r="H576" s="92"/>
      <c r="I576" s="92"/>
      <c r="J576" s="92"/>
      <c r="K576" s="92"/>
      <c r="L576" s="92"/>
      <c r="M576" s="92"/>
      <c r="N576" s="92">
        <v>0.01</v>
      </c>
      <c r="O576" s="92">
        <v>0.01</v>
      </c>
    </row>
    <row r="577" spans="1:15" x14ac:dyDescent="0.25">
      <c r="A577" s="220">
        <v>200803</v>
      </c>
      <c r="B577" s="220" t="s">
        <v>2281</v>
      </c>
      <c r="C577" s="220" t="s">
        <v>2243</v>
      </c>
      <c r="D577" s="92"/>
      <c r="E577" s="92"/>
      <c r="F577" s="92"/>
      <c r="G577" s="92">
        <v>0.03</v>
      </c>
      <c r="H577" s="92"/>
      <c r="I577" s="92"/>
      <c r="J577" s="92"/>
      <c r="K577" s="92"/>
      <c r="L577" s="92"/>
      <c r="M577" s="92"/>
      <c r="N577" s="92"/>
      <c r="O577" s="92">
        <v>0.03</v>
      </c>
    </row>
    <row r="578" spans="1:15" x14ac:dyDescent="0.25">
      <c r="A578" s="220">
        <v>200803</v>
      </c>
      <c r="B578" s="220" t="s">
        <v>2101</v>
      </c>
      <c r="C578" s="220" t="s">
        <v>2243</v>
      </c>
      <c r="D578" s="92"/>
      <c r="E578" s="92"/>
      <c r="F578" s="92"/>
      <c r="G578" s="92">
        <v>0.6</v>
      </c>
      <c r="H578" s="92"/>
      <c r="I578" s="92"/>
      <c r="J578" s="92"/>
      <c r="K578" s="92"/>
      <c r="L578" s="92"/>
      <c r="M578" s="92"/>
      <c r="N578" s="92"/>
      <c r="O578" s="92">
        <v>0.6</v>
      </c>
    </row>
    <row r="579" spans="1:15" x14ac:dyDescent="0.25">
      <c r="A579" s="220">
        <v>200803</v>
      </c>
      <c r="B579" s="220" t="s">
        <v>2274</v>
      </c>
      <c r="C579" s="220" t="s">
        <v>2227</v>
      </c>
      <c r="D579" s="92">
        <v>0.28000000000000003</v>
      </c>
      <c r="E579" s="92"/>
      <c r="F579" s="92"/>
      <c r="G579" s="92"/>
      <c r="H579" s="92"/>
      <c r="I579" s="92"/>
      <c r="J579" s="92"/>
      <c r="K579" s="92"/>
      <c r="L579" s="92"/>
      <c r="M579" s="92"/>
      <c r="N579" s="92"/>
      <c r="O579" s="92">
        <v>0.28000000000000003</v>
      </c>
    </row>
    <row r="580" spans="1:15" x14ac:dyDescent="0.25">
      <c r="A580" s="220">
        <v>200803</v>
      </c>
      <c r="B580" s="220" t="s">
        <v>2274</v>
      </c>
      <c r="C580" s="220" t="s">
        <v>2275</v>
      </c>
      <c r="D580" s="92">
        <v>0.35</v>
      </c>
      <c r="E580" s="92"/>
      <c r="F580" s="92"/>
      <c r="G580" s="92"/>
      <c r="H580" s="92"/>
      <c r="I580" s="92"/>
      <c r="J580" s="92"/>
      <c r="K580" s="92"/>
      <c r="L580" s="92"/>
      <c r="M580" s="92"/>
      <c r="N580" s="92"/>
      <c r="O580" s="92">
        <v>0.35</v>
      </c>
    </row>
    <row r="581" spans="1:15" x14ac:dyDescent="0.25">
      <c r="A581" s="220">
        <v>200803</v>
      </c>
      <c r="B581" s="220" t="s">
        <v>2274</v>
      </c>
      <c r="C581" s="220" t="s">
        <v>2263</v>
      </c>
      <c r="D581" s="92">
        <v>15.26</v>
      </c>
      <c r="E581" s="92"/>
      <c r="F581" s="92"/>
      <c r="G581" s="92"/>
      <c r="H581" s="92"/>
      <c r="I581" s="92"/>
      <c r="J581" s="92"/>
      <c r="K581" s="92"/>
      <c r="L581" s="92"/>
      <c r="M581" s="92"/>
      <c r="N581" s="92"/>
      <c r="O581" s="92">
        <v>15.26</v>
      </c>
    </row>
    <row r="582" spans="1:15" x14ac:dyDescent="0.25">
      <c r="A582" s="220">
        <v>200803</v>
      </c>
      <c r="B582" s="220" t="s">
        <v>2274</v>
      </c>
      <c r="C582" s="220" t="s">
        <v>2282</v>
      </c>
      <c r="D582" s="92"/>
      <c r="E582" s="92"/>
      <c r="F582" s="92"/>
      <c r="G582" s="92"/>
      <c r="H582" s="92"/>
      <c r="I582" s="92"/>
      <c r="J582" s="92"/>
      <c r="K582" s="92"/>
      <c r="L582" s="92"/>
      <c r="M582" s="92"/>
      <c r="N582" s="92"/>
      <c r="O582" s="92"/>
    </row>
    <row r="583" spans="1:15" x14ac:dyDescent="0.25">
      <c r="A583" s="220">
        <v>200803</v>
      </c>
      <c r="B583" s="220" t="s">
        <v>2103</v>
      </c>
      <c r="C583" s="220" t="s">
        <v>2272</v>
      </c>
      <c r="D583" s="92"/>
      <c r="E583" s="92"/>
      <c r="F583" s="92"/>
      <c r="G583" s="92"/>
      <c r="H583" s="92"/>
      <c r="I583" s="92"/>
      <c r="J583" s="92"/>
      <c r="K583" s="92"/>
      <c r="L583" s="92"/>
      <c r="M583" s="92"/>
      <c r="N583" s="92">
        <v>0.05</v>
      </c>
      <c r="O583" s="92">
        <v>0.05</v>
      </c>
    </row>
    <row r="584" spans="1:15" x14ac:dyDescent="0.25">
      <c r="A584" s="220">
        <v>200803</v>
      </c>
      <c r="B584" s="220" t="s">
        <v>2103</v>
      </c>
      <c r="C584" s="220" t="s">
        <v>2263</v>
      </c>
      <c r="D584" s="92">
        <v>0.21</v>
      </c>
      <c r="E584" s="92"/>
      <c r="F584" s="92"/>
      <c r="G584" s="92"/>
      <c r="H584" s="92"/>
      <c r="I584" s="92"/>
      <c r="J584" s="92"/>
      <c r="K584" s="92"/>
      <c r="L584" s="92"/>
      <c r="M584" s="92"/>
      <c r="N584" s="92"/>
      <c r="O584" s="92">
        <v>0.21</v>
      </c>
    </row>
    <row r="585" spans="1:15" x14ac:dyDescent="0.25">
      <c r="A585" s="220">
        <v>200803</v>
      </c>
      <c r="B585" s="220" t="s">
        <v>2103</v>
      </c>
      <c r="C585" s="220" t="s">
        <v>2275</v>
      </c>
      <c r="D585" s="92">
        <v>0.21</v>
      </c>
      <c r="E585" s="92"/>
      <c r="F585" s="92"/>
      <c r="G585" s="92"/>
      <c r="H585" s="92"/>
      <c r="I585" s="92"/>
      <c r="J585" s="92"/>
      <c r="K585" s="92"/>
      <c r="L585" s="92"/>
      <c r="M585" s="92"/>
      <c r="N585" s="92"/>
      <c r="O585" s="92">
        <v>0.21</v>
      </c>
    </row>
    <row r="586" spans="1:15" x14ac:dyDescent="0.25">
      <c r="A586" s="220">
        <v>200803</v>
      </c>
      <c r="B586" s="220" t="s">
        <v>2276</v>
      </c>
      <c r="C586" s="220" t="s">
        <v>2227</v>
      </c>
      <c r="D586" s="92">
        <v>0.16</v>
      </c>
      <c r="E586" s="92"/>
      <c r="F586" s="92"/>
      <c r="G586" s="92"/>
      <c r="H586" s="92"/>
      <c r="I586" s="92"/>
      <c r="J586" s="92"/>
      <c r="K586" s="92"/>
      <c r="L586" s="92"/>
      <c r="M586" s="92"/>
      <c r="N586" s="92"/>
      <c r="O586" s="92">
        <v>0.16</v>
      </c>
    </row>
    <row r="587" spans="1:15" x14ac:dyDescent="0.25">
      <c r="A587" s="220">
        <v>200803</v>
      </c>
      <c r="B587" s="220" t="s">
        <v>2276</v>
      </c>
      <c r="C587" s="220" t="s">
        <v>2243</v>
      </c>
      <c r="D587" s="92"/>
      <c r="E587" s="92"/>
      <c r="F587" s="92"/>
      <c r="G587" s="92">
        <v>0.02</v>
      </c>
      <c r="H587" s="92"/>
      <c r="I587" s="92"/>
      <c r="J587" s="92"/>
      <c r="K587" s="92"/>
      <c r="L587" s="92"/>
      <c r="M587" s="92"/>
      <c r="N587" s="92"/>
      <c r="O587" s="92">
        <v>0.02</v>
      </c>
    </row>
    <row r="588" spans="1:15" x14ac:dyDescent="0.25">
      <c r="A588" s="220">
        <v>200803</v>
      </c>
      <c r="B588" s="220" t="s">
        <v>2276</v>
      </c>
      <c r="C588" s="220" t="s">
        <v>2275</v>
      </c>
      <c r="D588" s="92">
        <v>0.04</v>
      </c>
      <c r="E588" s="92"/>
      <c r="F588" s="92"/>
      <c r="G588" s="92"/>
      <c r="H588" s="92"/>
      <c r="I588" s="92"/>
      <c r="J588" s="92"/>
      <c r="K588" s="92"/>
      <c r="L588" s="92"/>
      <c r="M588" s="92"/>
      <c r="N588" s="92"/>
      <c r="O588" s="92">
        <v>0.04</v>
      </c>
    </row>
    <row r="589" spans="1:15" x14ac:dyDescent="0.25">
      <c r="A589" s="220">
        <v>200803</v>
      </c>
      <c r="B589" s="220" t="s">
        <v>2276</v>
      </c>
      <c r="C589" s="220" t="s">
        <v>2204</v>
      </c>
      <c r="D589" s="92"/>
      <c r="E589" s="92"/>
      <c r="F589" s="92"/>
      <c r="G589" s="92"/>
      <c r="H589" s="92"/>
      <c r="I589" s="92"/>
      <c r="J589" s="92">
        <v>6.79</v>
      </c>
      <c r="K589" s="92"/>
      <c r="L589" s="92"/>
      <c r="M589" s="92"/>
      <c r="N589" s="92">
        <v>6.79</v>
      </c>
      <c r="O589" s="92">
        <v>13.58</v>
      </c>
    </row>
    <row r="590" spans="1:15" x14ac:dyDescent="0.25">
      <c r="A590" s="220">
        <v>200803</v>
      </c>
      <c r="B590" s="220" t="s">
        <v>2276</v>
      </c>
      <c r="C590" s="220" t="s">
        <v>2263</v>
      </c>
      <c r="D590" s="92">
        <v>2.2200000000000002</v>
      </c>
      <c r="E590" s="92"/>
      <c r="F590" s="92"/>
      <c r="G590" s="92"/>
      <c r="H590" s="92"/>
      <c r="I590" s="92"/>
      <c r="J590" s="92"/>
      <c r="K590" s="92"/>
      <c r="L590" s="92"/>
      <c r="M590" s="92"/>
      <c r="N590" s="92"/>
      <c r="O590" s="92">
        <v>2.2200000000000002</v>
      </c>
    </row>
    <row r="591" spans="1:15" x14ac:dyDescent="0.25">
      <c r="A591" s="220">
        <v>200803</v>
      </c>
      <c r="B591" s="220" t="s">
        <v>2246</v>
      </c>
      <c r="C591" s="220" t="s">
        <v>2243</v>
      </c>
      <c r="D591" s="92"/>
      <c r="E591" s="92"/>
      <c r="F591" s="92"/>
      <c r="G591" s="92">
        <v>741.19</v>
      </c>
      <c r="H591" s="92"/>
      <c r="I591" s="92"/>
      <c r="J591" s="92"/>
      <c r="K591" s="92"/>
      <c r="L591" s="92"/>
      <c r="M591" s="92"/>
      <c r="N591" s="92"/>
      <c r="O591" s="92">
        <v>741.19</v>
      </c>
    </row>
    <row r="592" spans="1:15" x14ac:dyDescent="0.25">
      <c r="A592" s="220">
        <v>200803</v>
      </c>
      <c r="B592" s="220" t="s">
        <v>2246</v>
      </c>
      <c r="C592" s="220" t="s">
        <v>2263</v>
      </c>
      <c r="D592" s="92">
        <v>504.78</v>
      </c>
      <c r="E592" s="92"/>
      <c r="F592" s="92"/>
      <c r="G592" s="92"/>
      <c r="H592" s="92"/>
      <c r="I592" s="92"/>
      <c r="J592" s="92"/>
      <c r="K592" s="92"/>
      <c r="L592" s="92"/>
      <c r="M592" s="92"/>
      <c r="N592" s="92"/>
      <c r="O592" s="92">
        <v>504.78</v>
      </c>
    </row>
    <row r="593" spans="1:15" x14ac:dyDescent="0.25">
      <c r="A593" s="220">
        <v>200803</v>
      </c>
      <c r="B593" s="220" t="s">
        <v>2246</v>
      </c>
      <c r="C593" s="220" t="s">
        <v>2257</v>
      </c>
      <c r="D593" s="92">
        <v>0.01</v>
      </c>
      <c r="E593" s="92"/>
      <c r="F593" s="92"/>
      <c r="G593" s="92"/>
      <c r="H593" s="92"/>
      <c r="I593" s="92"/>
      <c r="J593" s="92"/>
      <c r="K593" s="92"/>
      <c r="L593" s="92"/>
      <c r="M593" s="92"/>
      <c r="N593" s="92"/>
      <c r="O593" s="92">
        <v>0.01</v>
      </c>
    </row>
    <row r="594" spans="1:15" x14ac:dyDescent="0.25">
      <c r="A594" s="220">
        <v>200803</v>
      </c>
      <c r="B594" s="220" t="s">
        <v>2283</v>
      </c>
      <c r="C594" s="220" t="s">
        <v>2279</v>
      </c>
      <c r="D594" s="92"/>
      <c r="E594" s="92">
        <v>0.01</v>
      </c>
      <c r="F594" s="92"/>
      <c r="G594" s="92"/>
      <c r="H594" s="92"/>
      <c r="I594" s="92"/>
      <c r="J594" s="92"/>
      <c r="K594" s="92"/>
      <c r="L594" s="92"/>
      <c r="M594" s="92"/>
      <c r="N594" s="92"/>
      <c r="O594" s="92">
        <v>0.01</v>
      </c>
    </row>
    <row r="595" spans="1:15" x14ac:dyDescent="0.25">
      <c r="A595" s="220">
        <v>200803</v>
      </c>
      <c r="B595" s="220" t="s">
        <v>2262</v>
      </c>
      <c r="C595" s="220" t="s">
        <v>2263</v>
      </c>
      <c r="D595" s="92">
        <v>105.33</v>
      </c>
      <c r="E595" s="92"/>
      <c r="F595" s="92"/>
      <c r="G595" s="92"/>
      <c r="H595" s="92"/>
      <c r="I595" s="92"/>
      <c r="J595" s="92"/>
      <c r="K595" s="92"/>
      <c r="L595" s="92"/>
      <c r="M595" s="92"/>
      <c r="N595" s="92"/>
      <c r="O595" s="92">
        <v>105.33</v>
      </c>
    </row>
    <row r="596" spans="1:15" x14ac:dyDescent="0.25">
      <c r="A596" s="220">
        <v>200803</v>
      </c>
      <c r="B596" s="220" t="s">
        <v>2262</v>
      </c>
      <c r="C596" s="220" t="s">
        <v>2284</v>
      </c>
      <c r="D596" s="92">
        <v>0.01</v>
      </c>
      <c r="E596" s="92"/>
      <c r="F596" s="92"/>
      <c r="G596" s="92"/>
      <c r="H596" s="92"/>
      <c r="I596" s="92"/>
      <c r="J596" s="92"/>
      <c r="K596" s="92"/>
      <c r="L596" s="92"/>
      <c r="M596" s="92"/>
      <c r="N596" s="92"/>
      <c r="O596" s="92">
        <v>0.01</v>
      </c>
    </row>
    <row r="597" spans="1:15" x14ac:dyDescent="0.25">
      <c r="A597" s="220">
        <v>200803</v>
      </c>
      <c r="B597" s="220" t="s">
        <v>2262</v>
      </c>
      <c r="C597" s="220" t="s">
        <v>765</v>
      </c>
      <c r="D597" s="92"/>
      <c r="E597" s="92"/>
      <c r="F597" s="92"/>
      <c r="G597" s="92"/>
      <c r="H597" s="92"/>
      <c r="I597" s="92"/>
      <c r="J597" s="92"/>
      <c r="K597" s="92"/>
      <c r="L597" s="92"/>
      <c r="M597" s="92"/>
      <c r="N597" s="92"/>
      <c r="O597" s="92"/>
    </row>
    <row r="598" spans="1:15" x14ac:dyDescent="0.25">
      <c r="A598" s="220">
        <v>200803</v>
      </c>
      <c r="B598" s="220" t="s">
        <v>2106</v>
      </c>
      <c r="C598" s="220" t="s">
        <v>2263</v>
      </c>
      <c r="D598" s="92">
        <v>0.1</v>
      </c>
      <c r="E598" s="92"/>
      <c r="F598" s="92"/>
      <c r="G598" s="92"/>
      <c r="H598" s="92"/>
      <c r="I598" s="92"/>
      <c r="J598" s="92"/>
      <c r="K598" s="92"/>
      <c r="L598" s="92"/>
      <c r="M598" s="92"/>
      <c r="N598" s="92"/>
      <c r="O598" s="92">
        <v>0.1</v>
      </c>
    </row>
    <row r="599" spans="1:15" x14ac:dyDescent="0.25">
      <c r="A599" s="220">
        <v>200803</v>
      </c>
      <c r="B599" s="220" t="s">
        <v>2106</v>
      </c>
      <c r="C599" s="220" t="s">
        <v>765</v>
      </c>
      <c r="D599" s="92"/>
      <c r="E599" s="92"/>
      <c r="F599" s="92"/>
      <c r="G599" s="92"/>
      <c r="H599" s="92"/>
      <c r="I599" s="92"/>
      <c r="J599" s="92"/>
      <c r="K599" s="92"/>
      <c r="L599" s="92"/>
      <c r="M599" s="92"/>
      <c r="N599" s="92"/>
      <c r="O599" s="92"/>
    </row>
    <row r="600" spans="1:15" x14ac:dyDescent="0.25">
      <c r="A600" s="220">
        <v>200803</v>
      </c>
      <c r="B600" s="220" t="s">
        <v>2237</v>
      </c>
      <c r="C600" s="220" t="s">
        <v>2204</v>
      </c>
      <c r="D600" s="92"/>
      <c r="E600" s="92"/>
      <c r="F600" s="92"/>
      <c r="G600" s="92"/>
      <c r="H600" s="92"/>
      <c r="I600" s="92"/>
      <c r="J600" s="92">
        <v>12.5</v>
      </c>
      <c r="K600" s="92"/>
      <c r="L600" s="92"/>
      <c r="M600" s="92"/>
      <c r="N600" s="92">
        <v>12.5</v>
      </c>
      <c r="O600" s="92">
        <v>25</v>
      </c>
    </row>
    <row r="601" spans="1:15" x14ac:dyDescent="0.25">
      <c r="A601" s="220">
        <v>200803</v>
      </c>
      <c r="B601" s="220" t="s">
        <v>2237</v>
      </c>
      <c r="C601" s="220" t="s">
        <v>2263</v>
      </c>
      <c r="D601" s="92">
        <v>99.55</v>
      </c>
      <c r="E601" s="92"/>
      <c r="F601" s="92"/>
      <c r="G601" s="92"/>
      <c r="H601" s="92"/>
      <c r="I601" s="92"/>
      <c r="J601" s="92"/>
      <c r="K601" s="92"/>
      <c r="L601" s="92"/>
      <c r="M601" s="92"/>
      <c r="N601" s="92"/>
      <c r="O601" s="92">
        <v>99.55</v>
      </c>
    </row>
    <row r="602" spans="1:15" x14ac:dyDescent="0.25">
      <c r="A602" s="220">
        <v>200803</v>
      </c>
      <c r="B602" s="220" t="s">
        <v>2115</v>
      </c>
      <c r="C602" s="220" t="s">
        <v>2243</v>
      </c>
      <c r="D602" s="92"/>
      <c r="E602" s="92"/>
      <c r="F602" s="92"/>
      <c r="G602" s="92">
        <v>0.11</v>
      </c>
      <c r="H602" s="92"/>
      <c r="I602" s="92"/>
      <c r="J602" s="92"/>
      <c r="K602" s="92"/>
      <c r="L602" s="92"/>
      <c r="M602" s="92"/>
      <c r="N602" s="92"/>
      <c r="O602" s="92">
        <v>0.11</v>
      </c>
    </row>
    <row r="603" spans="1:15" x14ac:dyDescent="0.25">
      <c r="A603" s="220">
        <v>200803</v>
      </c>
      <c r="B603" s="220" t="s">
        <v>2117</v>
      </c>
      <c r="C603" s="220" t="s">
        <v>2243</v>
      </c>
      <c r="D603" s="92"/>
      <c r="E603" s="92"/>
      <c r="F603" s="92"/>
      <c r="G603" s="92">
        <v>0.16</v>
      </c>
      <c r="H603" s="92"/>
      <c r="I603" s="92"/>
      <c r="J603" s="92"/>
      <c r="K603" s="92"/>
      <c r="L603" s="92"/>
      <c r="M603" s="92"/>
      <c r="N603" s="92"/>
      <c r="O603" s="92">
        <v>0.16</v>
      </c>
    </row>
    <row r="604" spans="1:15" x14ac:dyDescent="0.25">
      <c r="A604" s="220">
        <v>200803</v>
      </c>
      <c r="B604" s="220" t="s">
        <v>2122</v>
      </c>
      <c r="D604" s="92"/>
      <c r="E604" s="92"/>
      <c r="F604" s="92"/>
      <c r="G604" s="92"/>
      <c r="H604" s="92">
        <v>3.06</v>
      </c>
      <c r="I604" s="92"/>
      <c r="J604" s="92"/>
      <c r="K604" s="92"/>
      <c r="L604" s="92"/>
      <c r="M604" s="92"/>
      <c r="N604" s="92"/>
      <c r="O604" s="92">
        <v>3.06</v>
      </c>
    </row>
    <row r="605" spans="1:15" x14ac:dyDescent="0.25">
      <c r="A605" s="220">
        <v>200803</v>
      </c>
      <c r="B605" s="220" t="s">
        <v>2268</v>
      </c>
      <c r="D605" s="92"/>
      <c r="E605" s="92"/>
      <c r="F605" s="92"/>
      <c r="G605" s="92"/>
      <c r="H605" s="92"/>
      <c r="I605" s="92">
        <v>0.02</v>
      </c>
      <c r="J605" s="92"/>
      <c r="K605" s="92"/>
      <c r="L605" s="92"/>
      <c r="M605" s="92"/>
      <c r="N605" s="92"/>
      <c r="O605" s="92">
        <v>0.02</v>
      </c>
    </row>
    <row r="606" spans="1:15" x14ac:dyDescent="0.25">
      <c r="A606" s="220">
        <v>200803</v>
      </c>
      <c r="B606" s="220" t="s">
        <v>2255</v>
      </c>
      <c r="C606" s="220" t="s">
        <v>2243</v>
      </c>
      <c r="D606" s="92"/>
      <c r="E606" s="92"/>
      <c r="F606" s="92"/>
      <c r="G606" s="92">
        <v>40.130000000000003</v>
      </c>
      <c r="H606" s="92"/>
      <c r="I606" s="92"/>
      <c r="J606" s="92"/>
      <c r="K606" s="92"/>
      <c r="L606" s="92"/>
      <c r="M606" s="92"/>
      <c r="N606" s="92"/>
      <c r="O606" s="92">
        <v>40.130000000000003</v>
      </c>
    </row>
    <row r="607" spans="1:15" x14ac:dyDescent="0.25">
      <c r="A607" s="220">
        <v>200803</v>
      </c>
      <c r="B607" s="220" t="s">
        <v>2285</v>
      </c>
      <c r="D607" s="92"/>
      <c r="E607" s="92"/>
      <c r="F607" s="92"/>
      <c r="G607" s="92"/>
      <c r="H607" s="92"/>
      <c r="I607" s="92">
        <v>0.03</v>
      </c>
      <c r="J607" s="92"/>
      <c r="K607" s="92"/>
      <c r="L607" s="92"/>
      <c r="M607" s="92"/>
      <c r="N607" s="92"/>
      <c r="O607" s="92">
        <v>0.03</v>
      </c>
    </row>
    <row r="608" spans="1:15" x14ac:dyDescent="0.25">
      <c r="A608" s="220">
        <v>200803</v>
      </c>
      <c r="B608" s="220" t="s">
        <v>2278</v>
      </c>
      <c r="C608" s="220" t="s">
        <v>2243</v>
      </c>
      <c r="D608" s="92"/>
      <c r="E608" s="92"/>
      <c r="F608" s="92"/>
      <c r="G608" s="92">
        <v>743.28</v>
      </c>
      <c r="H608" s="92"/>
      <c r="I608" s="92"/>
      <c r="J608" s="92"/>
      <c r="K608" s="92"/>
      <c r="L608" s="92"/>
      <c r="M608" s="92"/>
      <c r="N608" s="92"/>
      <c r="O608" s="92">
        <v>743.28</v>
      </c>
    </row>
    <row r="609" spans="1:15" x14ac:dyDescent="0.25">
      <c r="A609" s="220">
        <v>200803</v>
      </c>
      <c r="B609" s="220" t="s">
        <v>2240</v>
      </c>
      <c r="C609" s="220" t="s">
        <v>2275</v>
      </c>
      <c r="D609" s="92">
        <v>5.97</v>
      </c>
      <c r="E609" s="92"/>
      <c r="F609" s="92"/>
      <c r="G609" s="92"/>
      <c r="H609" s="92"/>
      <c r="I609" s="92"/>
      <c r="J609" s="92"/>
      <c r="K609" s="92"/>
      <c r="L609" s="92"/>
      <c r="M609" s="92"/>
      <c r="N609" s="92"/>
      <c r="O609" s="92">
        <v>5.97</v>
      </c>
    </row>
    <row r="610" spans="1:15" x14ac:dyDescent="0.25">
      <c r="A610" s="220">
        <v>200803</v>
      </c>
      <c r="B610" s="220" t="s">
        <v>2240</v>
      </c>
      <c r="C610" s="220" t="s">
        <v>2263</v>
      </c>
      <c r="D610" s="92">
        <v>99.55</v>
      </c>
      <c r="E610" s="92"/>
      <c r="F610" s="92"/>
      <c r="G610" s="92"/>
      <c r="H610" s="92"/>
      <c r="I610" s="92"/>
      <c r="J610" s="92"/>
      <c r="K610" s="92"/>
      <c r="L610" s="92"/>
      <c r="M610" s="92"/>
      <c r="N610" s="92"/>
      <c r="O610" s="92">
        <v>99.55</v>
      </c>
    </row>
    <row r="611" spans="1:15" x14ac:dyDescent="0.25">
      <c r="A611" s="220">
        <v>200803</v>
      </c>
      <c r="B611" s="220" t="s">
        <v>2240</v>
      </c>
      <c r="C611" s="220" t="s">
        <v>2204</v>
      </c>
      <c r="D611" s="92"/>
      <c r="E611" s="92"/>
      <c r="F611" s="92"/>
      <c r="G611" s="92"/>
      <c r="H611" s="92"/>
      <c r="I611" s="92"/>
      <c r="J611" s="92">
        <v>12.5</v>
      </c>
      <c r="K611" s="92"/>
      <c r="L611" s="92"/>
      <c r="M611" s="92"/>
      <c r="N611" s="92">
        <v>12.5</v>
      </c>
      <c r="O611" s="92">
        <v>25</v>
      </c>
    </row>
    <row r="612" spans="1:15" x14ac:dyDescent="0.25">
      <c r="A612" s="220">
        <v>200803</v>
      </c>
      <c r="B612" s="220" t="s">
        <v>2240</v>
      </c>
      <c r="C612" s="220" t="s">
        <v>2233</v>
      </c>
      <c r="D612" s="92">
        <v>11.95</v>
      </c>
      <c r="E612" s="92"/>
      <c r="F612" s="92"/>
      <c r="G612" s="92"/>
      <c r="H612" s="92"/>
      <c r="I612" s="92"/>
      <c r="J612" s="92"/>
      <c r="K612" s="92"/>
      <c r="L612" s="92"/>
      <c r="M612" s="92"/>
      <c r="N612" s="92"/>
      <c r="O612" s="92">
        <v>11.95</v>
      </c>
    </row>
    <row r="613" spans="1:15" x14ac:dyDescent="0.25">
      <c r="A613" s="220">
        <v>200803</v>
      </c>
      <c r="B613" s="220" t="s">
        <v>2158</v>
      </c>
      <c r="C613" s="220" t="s">
        <v>2227</v>
      </c>
      <c r="D613" s="92">
        <v>216.73</v>
      </c>
      <c r="E613" s="92"/>
      <c r="F613" s="92"/>
      <c r="G613" s="92"/>
      <c r="H613" s="92"/>
      <c r="I613" s="92"/>
      <c r="J613" s="92"/>
      <c r="K613" s="92"/>
      <c r="L613" s="92"/>
      <c r="M613" s="92"/>
      <c r="N613" s="92"/>
      <c r="O613" s="92">
        <v>216.73</v>
      </c>
    </row>
    <row r="614" spans="1:15" x14ac:dyDescent="0.25">
      <c r="A614" s="220">
        <v>200803</v>
      </c>
      <c r="B614" s="220" t="s">
        <v>2158</v>
      </c>
      <c r="C614" s="220" t="s">
        <v>2275</v>
      </c>
      <c r="D614" s="92">
        <v>0.87</v>
      </c>
      <c r="E614" s="92"/>
      <c r="F614" s="92"/>
      <c r="G614" s="92"/>
      <c r="H614" s="92"/>
      <c r="I614" s="92"/>
      <c r="J614" s="92"/>
      <c r="K614" s="92"/>
      <c r="L614" s="92"/>
      <c r="M614" s="92"/>
      <c r="N614" s="92"/>
      <c r="O614" s="92">
        <v>0.87</v>
      </c>
    </row>
    <row r="615" spans="1:15" x14ac:dyDescent="0.25">
      <c r="A615" s="220">
        <v>200803</v>
      </c>
      <c r="B615" s="220" t="s">
        <v>2158</v>
      </c>
      <c r="C615" s="220" t="s">
        <v>2233</v>
      </c>
      <c r="D615" s="92">
        <v>0.01</v>
      </c>
      <c r="E615" s="92"/>
      <c r="F615" s="92"/>
      <c r="G615" s="92"/>
      <c r="H615" s="92"/>
      <c r="I615" s="92"/>
      <c r="J615" s="92"/>
      <c r="K615" s="92"/>
      <c r="L615" s="92"/>
      <c r="M615" s="92"/>
      <c r="N615" s="92"/>
      <c r="O615" s="92">
        <v>0.01</v>
      </c>
    </row>
    <row r="616" spans="1:15" x14ac:dyDescent="0.25">
      <c r="A616" s="220">
        <v>200803</v>
      </c>
      <c r="B616" s="220" t="s">
        <v>2158</v>
      </c>
      <c r="C616" s="220" t="s">
        <v>2263</v>
      </c>
      <c r="D616" s="92">
        <v>6.08</v>
      </c>
      <c r="E616" s="92"/>
      <c r="F616" s="92"/>
      <c r="G616" s="92"/>
      <c r="H616" s="92"/>
      <c r="I616" s="92"/>
      <c r="J616" s="92"/>
      <c r="K616" s="92"/>
      <c r="L616" s="92"/>
      <c r="M616" s="92"/>
      <c r="N616" s="92"/>
      <c r="O616" s="92">
        <v>6.08</v>
      </c>
    </row>
    <row r="617" spans="1:15" x14ac:dyDescent="0.25">
      <c r="A617" s="220">
        <v>200803</v>
      </c>
      <c r="B617" s="220" t="s">
        <v>2158</v>
      </c>
      <c r="C617" s="220" t="s">
        <v>2280</v>
      </c>
      <c r="D617" s="92">
        <v>1.83</v>
      </c>
      <c r="E617" s="92"/>
      <c r="F617" s="92"/>
      <c r="G617" s="92"/>
      <c r="H617" s="92"/>
      <c r="I617" s="92"/>
      <c r="J617" s="92"/>
      <c r="K617" s="92"/>
      <c r="L617" s="92"/>
      <c r="M617" s="92"/>
      <c r="N617" s="92"/>
      <c r="O617" s="92">
        <v>1.83</v>
      </c>
    </row>
    <row r="618" spans="1:15" x14ac:dyDescent="0.25">
      <c r="A618" s="220">
        <v>200803</v>
      </c>
      <c r="B618" s="220" t="s">
        <v>2158</v>
      </c>
      <c r="C618" s="220" t="s">
        <v>2204</v>
      </c>
      <c r="D618" s="92"/>
      <c r="E618" s="92"/>
      <c r="F618" s="92"/>
      <c r="G618" s="92"/>
      <c r="H618" s="92"/>
      <c r="I618" s="92"/>
      <c r="J618" s="92">
        <v>6.58</v>
      </c>
      <c r="K618" s="92"/>
      <c r="L618" s="92"/>
      <c r="M618" s="92"/>
      <c r="N618" s="92">
        <v>6.58</v>
      </c>
      <c r="O618" s="92">
        <v>13.16</v>
      </c>
    </row>
    <row r="619" spans="1:15" x14ac:dyDescent="0.25">
      <c r="A619" s="220">
        <v>200803</v>
      </c>
      <c r="B619" s="220" t="s">
        <v>2190</v>
      </c>
      <c r="C619" s="220" t="s">
        <v>2279</v>
      </c>
      <c r="D619" s="92"/>
      <c r="E619" s="92">
        <v>2.4300000000000002</v>
      </c>
      <c r="F619" s="92"/>
      <c r="G619" s="92"/>
      <c r="H619" s="92"/>
      <c r="I619" s="92"/>
      <c r="J619" s="92"/>
      <c r="K619" s="92"/>
      <c r="L619" s="92"/>
      <c r="M619" s="92"/>
      <c r="N619" s="92"/>
      <c r="O619" s="92">
        <v>2.4300000000000002</v>
      </c>
    </row>
    <row r="620" spans="1:15" x14ac:dyDescent="0.25">
      <c r="A620" s="220">
        <v>200703</v>
      </c>
      <c r="B620" s="220" t="s">
        <v>2258</v>
      </c>
      <c r="C620" s="220" t="s">
        <v>2227</v>
      </c>
      <c r="D620" s="92">
        <v>4.53</v>
      </c>
      <c r="E620" s="92"/>
      <c r="F620" s="92"/>
      <c r="G620" s="92"/>
      <c r="H620" s="92"/>
      <c r="I620" s="92"/>
      <c r="J620" s="92"/>
      <c r="K620" s="92"/>
      <c r="L620" s="92"/>
      <c r="M620" s="92"/>
      <c r="N620" s="92"/>
      <c r="O620" s="92">
        <v>4.53</v>
      </c>
    </row>
    <row r="621" spans="1:15" x14ac:dyDescent="0.25">
      <c r="A621" s="220">
        <v>200703</v>
      </c>
      <c r="B621" s="220" t="s">
        <v>2258</v>
      </c>
      <c r="C621" s="220" t="s">
        <v>2243</v>
      </c>
      <c r="D621" s="92"/>
      <c r="E621" s="92"/>
      <c r="F621" s="92"/>
      <c r="G621" s="92">
        <v>711.4</v>
      </c>
      <c r="H621" s="92"/>
      <c r="I621" s="92"/>
      <c r="J621" s="92"/>
      <c r="K621" s="92"/>
      <c r="L621" s="92"/>
      <c r="M621" s="92"/>
      <c r="N621" s="92"/>
      <c r="O621" s="92">
        <v>711.4</v>
      </c>
    </row>
    <row r="622" spans="1:15" x14ac:dyDescent="0.25">
      <c r="A622" s="220">
        <v>200703</v>
      </c>
      <c r="B622" s="220" t="s">
        <v>2258</v>
      </c>
      <c r="C622" s="220" t="s">
        <v>2279</v>
      </c>
      <c r="D622" s="92"/>
      <c r="E622" s="92">
        <v>5.24</v>
      </c>
      <c r="F622" s="92"/>
      <c r="G622" s="92"/>
      <c r="H622" s="92"/>
      <c r="I622" s="92"/>
      <c r="J622" s="92"/>
      <c r="K622" s="92"/>
      <c r="L622" s="92"/>
      <c r="M622" s="92"/>
      <c r="N622" s="92"/>
      <c r="O622" s="92">
        <v>5.24</v>
      </c>
    </row>
    <row r="623" spans="1:15" x14ac:dyDescent="0.25">
      <c r="A623" s="220">
        <v>200703</v>
      </c>
      <c r="B623" s="220" t="s">
        <v>2258</v>
      </c>
      <c r="C623" s="220" t="s">
        <v>2275</v>
      </c>
      <c r="D623" s="92">
        <v>0.19</v>
      </c>
      <c r="E623" s="92"/>
      <c r="F623" s="92"/>
      <c r="G623" s="92"/>
      <c r="H623" s="92"/>
      <c r="I623" s="92"/>
      <c r="J623" s="92"/>
      <c r="K623" s="92"/>
      <c r="L623" s="92"/>
      <c r="M623" s="92"/>
      <c r="N623" s="92"/>
      <c r="O623" s="92">
        <v>0.19</v>
      </c>
    </row>
    <row r="624" spans="1:15" x14ac:dyDescent="0.25">
      <c r="A624" s="220">
        <v>200703</v>
      </c>
      <c r="B624" s="220" t="s">
        <v>2258</v>
      </c>
      <c r="C624" s="220" t="s">
        <v>2286</v>
      </c>
      <c r="D624" s="92"/>
      <c r="E624" s="92"/>
      <c r="F624" s="92"/>
      <c r="G624" s="92"/>
      <c r="H624" s="92"/>
      <c r="I624" s="92"/>
      <c r="J624" s="92"/>
      <c r="K624" s="92"/>
      <c r="L624" s="92"/>
      <c r="M624" s="92"/>
      <c r="N624" s="92"/>
      <c r="O624" s="92"/>
    </row>
    <row r="625" spans="1:15" x14ac:dyDescent="0.25">
      <c r="A625" s="220">
        <v>200703</v>
      </c>
      <c r="B625" s="220" t="s">
        <v>988</v>
      </c>
      <c r="C625" s="220" t="s">
        <v>2275</v>
      </c>
      <c r="D625" s="92"/>
      <c r="E625" s="92"/>
      <c r="F625" s="92"/>
      <c r="G625" s="92"/>
      <c r="H625" s="92"/>
      <c r="I625" s="92"/>
      <c r="J625" s="92"/>
      <c r="K625" s="92"/>
      <c r="L625" s="92"/>
      <c r="M625" s="92"/>
      <c r="N625" s="92"/>
      <c r="O625" s="92"/>
    </row>
    <row r="626" spans="1:15" x14ac:dyDescent="0.25">
      <c r="A626" s="220">
        <v>200703</v>
      </c>
      <c r="B626" s="220" t="s">
        <v>988</v>
      </c>
      <c r="C626" s="220" t="s">
        <v>2243</v>
      </c>
      <c r="D626" s="92"/>
      <c r="E626" s="92"/>
      <c r="F626" s="92"/>
      <c r="G626" s="92"/>
      <c r="H626" s="92"/>
      <c r="I626" s="92"/>
      <c r="J626" s="92"/>
      <c r="K626" s="92"/>
      <c r="L626" s="92"/>
      <c r="M626" s="92"/>
      <c r="N626" s="92"/>
      <c r="O626" s="92">
        <v>0</v>
      </c>
    </row>
    <row r="627" spans="1:15" x14ac:dyDescent="0.25">
      <c r="A627" s="220">
        <v>200703</v>
      </c>
      <c r="B627" s="220" t="s">
        <v>2260</v>
      </c>
      <c r="C627" s="220" t="s">
        <v>2227</v>
      </c>
      <c r="D627" s="92">
        <v>173.76</v>
      </c>
      <c r="E627" s="92"/>
      <c r="F627" s="92"/>
      <c r="G627" s="92"/>
      <c r="H627" s="92"/>
      <c r="I627" s="92"/>
      <c r="J627" s="92"/>
      <c r="K627" s="92"/>
      <c r="L627" s="92"/>
      <c r="M627" s="92"/>
      <c r="N627" s="92"/>
      <c r="O627" s="92">
        <v>173.76</v>
      </c>
    </row>
    <row r="628" spans="1:15" x14ac:dyDescent="0.25">
      <c r="A628" s="220">
        <v>200703</v>
      </c>
      <c r="B628" s="220" t="s">
        <v>2260</v>
      </c>
      <c r="C628" s="220" t="s">
        <v>2243</v>
      </c>
      <c r="D628" s="92"/>
      <c r="E628" s="92"/>
      <c r="F628" s="92"/>
      <c r="G628" s="92">
        <v>72.77</v>
      </c>
      <c r="H628" s="92"/>
      <c r="I628" s="92"/>
      <c r="J628" s="92"/>
      <c r="K628" s="92"/>
      <c r="L628" s="92"/>
      <c r="M628" s="92"/>
      <c r="N628" s="92"/>
      <c r="O628" s="92">
        <v>72.77</v>
      </c>
    </row>
    <row r="629" spans="1:15" x14ac:dyDescent="0.25">
      <c r="A629" s="220">
        <v>200703</v>
      </c>
      <c r="B629" s="220" t="s">
        <v>2260</v>
      </c>
      <c r="C629" s="220" t="s">
        <v>2275</v>
      </c>
      <c r="D629" s="92">
        <v>0.69</v>
      </c>
      <c r="E629" s="92"/>
      <c r="F629" s="92"/>
      <c r="G629" s="92"/>
      <c r="H629" s="92"/>
      <c r="I629" s="92"/>
      <c r="J629" s="92"/>
      <c r="K629" s="92"/>
      <c r="L629" s="92"/>
      <c r="M629" s="92"/>
      <c r="N629" s="92"/>
      <c r="O629" s="92">
        <v>0.69</v>
      </c>
    </row>
    <row r="630" spans="1:15" x14ac:dyDescent="0.25">
      <c r="A630" s="220">
        <v>200703</v>
      </c>
      <c r="B630" s="220" t="s">
        <v>2260</v>
      </c>
      <c r="C630" s="220" t="s">
        <v>2204</v>
      </c>
      <c r="D630" s="92"/>
      <c r="E630" s="92"/>
      <c r="F630" s="92"/>
      <c r="G630" s="92"/>
      <c r="H630" s="92"/>
      <c r="I630" s="92"/>
      <c r="J630" s="92"/>
      <c r="K630" s="92"/>
      <c r="L630" s="92"/>
      <c r="M630" s="92"/>
      <c r="N630" s="92"/>
      <c r="O630" s="92"/>
    </row>
    <row r="631" spans="1:15" x14ac:dyDescent="0.25">
      <c r="A631" s="220">
        <v>200703</v>
      </c>
      <c r="B631" s="220" t="s">
        <v>2260</v>
      </c>
      <c r="C631" s="220" t="s">
        <v>2279</v>
      </c>
      <c r="D631" s="92"/>
      <c r="E631" s="92"/>
      <c r="F631" s="92"/>
      <c r="G631" s="92"/>
      <c r="H631" s="92"/>
      <c r="I631" s="92"/>
      <c r="J631" s="92"/>
      <c r="K631" s="92"/>
      <c r="L631" s="92"/>
      <c r="M631" s="92"/>
      <c r="N631" s="92"/>
      <c r="O631" s="92"/>
    </row>
    <row r="632" spans="1:15" x14ac:dyDescent="0.25">
      <c r="A632" s="220">
        <v>200703</v>
      </c>
      <c r="B632" s="220" t="s">
        <v>2260</v>
      </c>
      <c r="C632" s="220" t="s">
        <v>2263</v>
      </c>
      <c r="D632" s="92"/>
      <c r="E632" s="92"/>
      <c r="F632" s="92"/>
      <c r="G632" s="92"/>
      <c r="H632" s="92"/>
      <c r="I632" s="92"/>
      <c r="J632" s="92"/>
      <c r="K632" s="92"/>
      <c r="L632" s="92"/>
      <c r="M632" s="92"/>
      <c r="N632" s="92"/>
      <c r="O632" s="92"/>
    </row>
    <row r="633" spans="1:15" x14ac:dyDescent="0.25">
      <c r="A633" s="220">
        <v>200703</v>
      </c>
      <c r="B633" s="220" t="s">
        <v>2260</v>
      </c>
      <c r="C633" s="220" t="s">
        <v>2233</v>
      </c>
      <c r="D633" s="92">
        <v>0.15</v>
      </c>
      <c r="E633" s="92"/>
      <c r="F633" s="92"/>
      <c r="G633" s="92"/>
      <c r="H633" s="92"/>
      <c r="I633" s="92"/>
      <c r="J633" s="92"/>
      <c r="K633" s="92"/>
      <c r="L633" s="92"/>
      <c r="M633" s="92"/>
      <c r="N633" s="92"/>
      <c r="O633" s="92">
        <v>0.15</v>
      </c>
    </row>
    <row r="634" spans="1:15" x14ac:dyDescent="0.25">
      <c r="A634" s="220">
        <v>200703</v>
      </c>
      <c r="B634" s="220" t="s">
        <v>2260</v>
      </c>
      <c r="C634" s="220" t="s">
        <v>2287</v>
      </c>
      <c r="D634" s="92">
        <v>2.42</v>
      </c>
      <c r="E634" s="92"/>
      <c r="F634" s="92"/>
      <c r="G634" s="92"/>
      <c r="H634" s="92"/>
      <c r="I634" s="92"/>
      <c r="J634" s="92"/>
      <c r="K634" s="92"/>
      <c r="L634" s="92"/>
      <c r="M634" s="92"/>
      <c r="N634" s="92"/>
      <c r="O634" s="92">
        <v>2.42</v>
      </c>
    </row>
    <row r="635" spans="1:15" x14ac:dyDescent="0.25">
      <c r="A635" s="220">
        <v>200703</v>
      </c>
      <c r="B635" s="220" t="s">
        <v>2260</v>
      </c>
      <c r="C635" s="220" t="s">
        <v>2272</v>
      </c>
      <c r="D635" s="92"/>
      <c r="E635" s="92"/>
      <c r="F635" s="92"/>
      <c r="G635" s="92"/>
      <c r="H635" s="92"/>
      <c r="I635" s="92"/>
      <c r="J635" s="92"/>
      <c r="K635" s="92"/>
      <c r="L635" s="92"/>
      <c r="M635" s="92"/>
      <c r="N635" s="92">
        <v>0.02</v>
      </c>
      <c r="O635" s="92">
        <v>0.02</v>
      </c>
    </row>
    <row r="636" spans="1:15" x14ac:dyDescent="0.25">
      <c r="A636" s="220">
        <v>200703</v>
      </c>
      <c r="B636" s="220" t="s">
        <v>2281</v>
      </c>
      <c r="C636" s="220" t="s">
        <v>2227</v>
      </c>
      <c r="D636" s="92">
        <v>0.14000000000000001</v>
      </c>
      <c r="E636" s="92"/>
      <c r="F636" s="92"/>
      <c r="G636" s="92"/>
      <c r="H636" s="92"/>
      <c r="I636" s="92"/>
      <c r="J636" s="92"/>
      <c r="K636" s="92"/>
      <c r="L636" s="92"/>
      <c r="M636" s="92"/>
      <c r="N636" s="92"/>
      <c r="O636" s="92">
        <v>0.14000000000000001</v>
      </c>
    </row>
    <row r="637" spans="1:15" x14ac:dyDescent="0.25">
      <c r="A637" s="220">
        <v>200703</v>
      </c>
      <c r="B637" s="220" t="s">
        <v>2281</v>
      </c>
      <c r="C637" s="220" t="s">
        <v>2279</v>
      </c>
      <c r="D637" s="92"/>
      <c r="E637" s="92">
        <v>0.4</v>
      </c>
      <c r="F637" s="92"/>
      <c r="G637" s="92"/>
      <c r="H637" s="92"/>
      <c r="I637" s="92"/>
      <c r="J637" s="92"/>
      <c r="K637" s="92"/>
      <c r="L637" s="92"/>
      <c r="M637" s="92"/>
      <c r="N637" s="92"/>
      <c r="O637" s="92">
        <v>0.4</v>
      </c>
    </row>
    <row r="638" spans="1:15" x14ac:dyDescent="0.25">
      <c r="A638" s="220">
        <v>200703</v>
      </c>
      <c r="B638" s="220" t="s">
        <v>2281</v>
      </c>
      <c r="C638" s="220" t="s">
        <v>2233</v>
      </c>
      <c r="D638" s="92">
        <v>0.1</v>
      </c>
      <c r="E638" s="92"/>
      <c r="F638" s="92"/>
      <c r="G638" s="92"/>
      <c r="H638" s="92"/>
      <c r="I638" s="92"/>
      <c r="J638" s="92"/>
      <c r="K638" s="92"/>
      <c r="L638" s="92"/>
      <c r="M638" s="92"/>
      <c r="N638" s="92"/>
      <c r="O638" s="92">
        <v>0.1</v>
      </c>
    </row>
    <row r="639" spans="1:15" x14ac:dyDescent="0.25">
      <c r="A639" s="220">
        <v>200703</v>
      </c>
      <c r="B639" s="220" t="s">
        <v>2281</v>
      </c>
      <c r="C639" s="220" t="s">
        <v>2272</v>
      </c>
      <c r="D639" s="92"/>
      <c r="E639" s="92"/>
      <c r="F639" s="92"/>
      <c r="G639" s="92"/>
      <c r="H639" s="92"/>
      <c r="I639" s="92"/>
      <c r="J639" s="92"/>
      <c r="K639" s="92"/>
      <c r="L639" s="92"/>
      <c r="M639" s="92"/>
      <c r="N639" s="92">
        <v>0.01</v>
      </c>
      <c r="O639" s="92">
        <v>0.01</v>
      </c>
    </row>
    <row r="640" spans="1:15" x14ac:dyDescent="0.25">
      <c r="A640" s="220">
        <v>200703</v>
      </c>
      <c r="B640" s="220" t="s">
        <v>2281</v>
      </c>
      <c r="C640" s="220" t="s">
        <v>2243</v>
      </c>
      <c r="D640" s="92"/>
      <c r="E640" s="92"/>
      <c r="F640" s="92"/>
      <c r="G640" s="92">
        <v>0.54</v>
      </c>
      <c r="H640" s="92"/>
      <c r="I640" s="92"/>
      <c r="J640" s="92"/>
      <c r="K640" s="92"/>
      <c r="L640" s="92"/>
      <c r="M640" s="92"/>
      <c r="N640" s="92"/>
      <c r="O640" s="92">
        <v>0.54</v>
      </c>
    </row>
    <row r="641" spans="1:15" x14ac:dyDescent="0.25">
      <c r="A641" s="220">
        <v>200703</v>
      </c>
      <c r="B641" s="220" t="s">
        <v>2274</v>
      </c>
      <c r="C641" s="220" t="s">
        <v>2227</v>
      </c>
      <c r="D641" s="92">
        <v>3.79</v>
      </c>
      <c r="E641" s="92"/>
      <c r="F641" s="92"/>
      <c r="G641" s="92"/>
      <c r="H641" s="92"/>
      <c r="I641" s="92"/>
      <c r="J641" s="92"/>
      <c r="K641" s="92"/>
      <c r="L641" s="92"/>
      <c r="M641" s="92"/>
      <c r="N641" s="92"/>
      <c r="O641" s="92">
        <v>3.79</v>
      </c>
    </row>
    <row r="642" spans="1:15" x14ac:dyDescent="0.25">
      <c r="A642" s="220">
        <v>200703</v>
      </c>
      <c r="B642" s="220" t="s">
        <v>2274</v>
      </c>
      <c r="C642" s="220" t="s">
        <v>2275</v>
      </c>
      <c r="D642" s="92">
        <v>0.16</v>
      </c>
      <c r="E642" s="92"/>
      <c r="F642" s="92"/>
      <c r="G642" s="92"/>
      <c r="H642" s="92"/>
      <c r="I642" s="92"/>
      <c r="J642" s="92"/>
      <c r="K642" s="92"/>
      <c r="L642" s="92"/>
      <c r="M642" s="92"/>
      <c r="N642" s="92"/>
      <c r="O642" s="92">
        <v>0.16</v>
      </c>
    </row>
    <row r="643" spans="1:15" x14ac:dyDescent="0.25">
      <c r="A643" s="220">
        <v>200703</v>
      </c>
      <c r="B643" s="220" t="s">
        <v>2274</v>
      </c>
      <c r="C643" s="220" t="s">
        <v>2263</v>
      </c>
      <c r="D643" s="92">
        <v>8.6</v>
      </c>
      <c r="E643" s="92"/>
      <c r="F643" s="92"/>
      <c r="G643" s="92"/>
      <c r="H643" s="92"/>
      <c r="I643" s="92"/>
      <c r="J643" s="92"/>
      <c r="K643" s="92"/>
      <c r="L643" s="92"/>
      <c r="M643" s="92"/>
      <c r="N643" s="92"/>
      <c r="O643" s="92">
        <v>8.6</v>
      </c>
    </row>
    <row r="644" spans="1:15" x14ac:dyDescent="0.25">
      <c r="A644" s="220">
        <v>200703</v>
      </c>
      <c r="B644" s="220" t="s">
        <v>2274</v>
      </c>
      <c r="C644" s="220" t="s">
        <v>2284</v>
      </c>
      <c r="D644" s="92">
        <v>7.0000000000000007E-2</v>
      </c>
      <c r="E644" s="92"/>
      <c r="F644" s="92"/>
      <c r="G644" s="92"/>
      <c r="H644" s="92"/>
      <c r="I644" s="92"/>
      <c r="J644" s="92"/>
      <c r="K644" s="92"/>
      <c r="L644" s="92"/>
      <c r="M644" s="92"/>
      <c r="N644" s="92"/>
      <c r="O644" s="92">
        <v>7.0000000000000007E-2</v>
      </c>
    </row>
    <row r="645" spans="1:15" x14ac:dyDescent="0.25">
      <c r="A645" s="220">
        <v>200703</v>
      </c>
      <c r="B645" s="220" t="s">
        <v>2274</v>
      </c>
      <c r="C645" s="220" t="s">
        <v>2233</v>
      </c>
      <c r="D645" s="92"/>
      <c r="E645" s="92"/>
      <c r="F645" s="92"/>
      <c r="G645" s="92"/>
      <c r="H645" s="92"/>
      <c r="I645" s="92"/>
      <c r="J645" s="92"/>
      <c r="K645" s="92"/>
      <c r="L645" s="92"/>
      <c r="M645" s="92"/>
      <c r="N645" s="92"/>
      <c r="O645" s="92"/>
    </row>
    <row r="646" spans="1:15" x14ac:dyDescent="0.25">
      <c r="A646" s="220">
        <v>200703</v>
      </c>
      <c r="B646" s="220" t="s">
        <v>2274</v>
      </c>
      <c r="C646" s="220" t="s">
        <v>765</v>
      </c>
      <c r="D646" s="92"/>
      <c r="E646" s="92"/>
      <c r="F646" s="92"/>
      <c r="G646" s="92"/>
      <c r="H646" s="92"/>
      <c r="I646" s="92"/>
      <c r="J646" s="92"/>
      <c r="K646" s="92"/>
      <c r="L646" s="92"/>
      <c r="M646" s="92"/>
      <c r="N646" s="92"/>
      <c r="O646" s="92"/>
    </row>
    <row r="647" spans="1:15" x14ac:dyDescent="0.25">
      <c r="A647" s="220">
        <v>200703</v>
      </c>
      <c r="B647" s="220" t="s">
        <v>2103</v>
      </c>
      <c r="C647" s="220" t="s">
        <v>2272</v>
      </c>
      <c r="D647" s="92"/>
      <c r="E647" s="92"/>
      <c r="F647" s="92"/>
      <c r="G647" s="92"/>
      <c r="H647" s="92"/>
      <c r="I647" s="92"/>
      <c r="J647" s="92"/>
      <c r="K647" s="92"/>
      <c r="L647" s="92"/>
      <c r="M647" s="92"/>
      <c r="N647" s="92">
        <v>0.05</v>
      </c>
      <c r="O647" s="92">
        <v>0.05</v>
      </c>
    </row>
    <row r="648" spans="1:15" x14ac:dyDescent="0.25">
      <c r="A648" s="220">
        <v>200703</v>
      </c>
      <c r="B648" s="220" t="s">
        <v>2103</v>
      </c>
      <c r="C648" s="220" t="s">
        <v>2263</v>
      </c>
      <c r="D648" s="92">
        <v>0.24</v>
      </c>
      <c r="E648" s="92"/>
      <c r="F648" s="92"/>
      <c r="G648" s="92"/>
      <c r="H648" s="92"/>
      <c r="I648" s="92"/>
      <c r="J648" s="92"/>
      <c r="K648" s="92"/>
      <c r="L648" s="92"/>
      <c r="M648" s="92"/>
      <c r="N648" s="92"/>
      <c r="O648" s="92">
        <v>0.24</v>
      </c>
    </row>
    <row r="649" spans="1:15" x14ac:dyDescent="0.25">
      <c r="A649" s="220">
        <v>200703</v>
      </c>
      <c r="B649" s="220" t="s">
        <v>2103</v>
      </c>
      <c r="C649" s="220" t="s">
        <v>2275</v>
      </c>
      <c r="D649" s="92">
        <v>0.24</v>
      </c>
      <c r="E649" s="92"/>
      <c r="F649" s="92"/>
      <c r="G649" s="92"/>
      <c r="H649" s="92"/>
      <c r="I649" s="92"/>
      <c r="J649" s="92"/>
      <c r="K649" s="92"/>
      <c r="L649" s="92"/>
      <c r="M649" s="92"/>
      <c r="N649" s="92"/>
      <c r="O649" s="92">
        <v>0.24</v>
      </c>
    </row>
    <row r="650" spans="1:15" x14ac:dyDescent="0.25">
      <c r="A650" s="220">
        <v>200703</v>
      </c>
      <c r="B650" s="220" t="s">
        <v>2276</v>
      </c>
      <c r="C650" s="220" t="s">
        <v>2233</v>
      </c>
      <c r="D650" s="92">
        <v>0.2</v>
      </c>
      <c r="E650" s="92"/>
      <c r="F650" s="92"/>
      <c r="G650" s="92"/>
      <c r="H650" s="92"/>
      <c r="I650" s="92"/>
      <c r="J650" s="92"/>
      <c r="K650" s="92"/>
      <c r="L650" s="92"/>
      <c r="M650" s="92"/>
      <c r="N650" s="92"/>
      <c r="O650" s="92">
        <v>0.2</v>
      </c>
    </row>
    <row r="651" spans="1:15" x14ac:dyDescent="0.25">
      <c r="A651" s="220">
        <v>200703</v>
      </c>
      <c r="B651" s="220" t="s">
        <v>2276</v>
      </c>
      <c r="C651" s="220" t="s">
        <v>2227</v>
      </c>
      <c r="D651" s="92"/>
      <c r="E651" s="92"/>
      <c r="F651" s="92"/>
      <c r="G651" s="92"/>
      <c r="H651" s="92"/>
      <c r="I651" s="92"/>
      <c r="J651" s="92"/>
      <c r="K651" s="92"/>
      <c r="L651" s="92"/>
      <c r="M651" s="92"/>
      <c r="N651" s="92"/>
      <c r="O651" s="92"/>
    </row>
    <row r="652" spans="1:15" x14ac:dyDescent="0.25">
      <c r="A652" s="220">
        <v>200703</v>
      </c>
      <c r="B652" s="220" t="s">
        <v>2276</v>
      </c>
      <c r="C652" s="220" t="s">
        <v>2243</v>
      </c>
      <c r="D652" s="92"/>
      <c r="E652" s="92"/>
      <c r="F652" s="92"/>
      <c r="G652" s="92"/>
      <c r="H652" s="92"/>
      <c r="I652" s="92"/>
      <c r="J652" s="92"/>
      <c r="K652" s="92"/>
      <c r="L652" s="92"/>
      <c r="M652" s="92"/>
      <c r="N652" s="92"/>
      <c r="O652" s="92">
        <v>0</v>
      </c>
    </row>
    <row r="653" spans="1:15" x14ac:dyDescent="0.25">
      <c r="A653" s="220">
        <v>200703</v>
      </c>
      <c r="B653" s="220" t="s">
        <v>2276</v>
      </c>
      <c r="C653" s="220" t="s">
        <v>2275</v>
      </c>
      <c r="D653" s="92">
        <v>0.38</v>
      </c>
      <c r="E653" s="92"/>
      <c r="F653" s="92"/>
      <c r="G653" s="92"/>
      <c r="H653" s="92"/>
      <c r="I653" s="92"/>
      <c r="J653" s="92"/>
      <c r="K653" s="92"/>
      <c r="L653" s="92"/>
      <c r="M653" s="92"/>
      <c r="N653" s="92"/>
      <c r="O653" s="92">
        <v>0.38</v>
      </c>
    </row>
    <row r="654" spans="1:15" x14ac:dyDescent="0.25">
      <c r="A654" s="220">
        <v>200703</v>
      </c>
      <c r="B654" s="220" t="s">
        <v>2276</v>
      </c>
      <c r="C654" s="220" t="s">
        <v>2204</v>
      </c>
      <c r="D654" s="92"/>
      <c r="E654" s="92"/>
      <c r="F654" s="92"/>
      <c r="G654" s="92"/>
      <c r="H654" s="92"/>
      <c r="I654" s="92"/>
      <c r="J654" s="92"/>
      <c r="K654" s="92"/>
      <c r="L654" s="92"/>
      <c r="M654" s="92"/>
      <c r="N654" s="92"/>
      <c r="O654" s="92"/>
    </row>
    <row r="655" spans="1:15" x14ac:dyDescent="0.25">
      <c r="A655" s="220">
        <v>200703</v>
      </c>
      <c r="B655" s="220" t="s">
        <v>2276</v>
      </c>
      <c r="C655" s="220" t="s">
        <v>2272</v>
      </c>
      <c r="D655" s="92"/>
      <c r="E655" s="92"/>
      <c r="F655" s="92"/>
      <c r="G655" s="92"/>
      <c r="H655" s="92"/>
      <c r="I655" s="92"/>
      <c r="J655" s="92"/>
      <c r="K655" s="92"/>
      <c r="L655" s="92"/>
      <c r="M655" s="92"/>
      <c r="N655" s="92"/>
      <c r="O655" s="92">
        <v>0</v>
      </c>
    </row>
    <row r="656" spans="1:15" x14ac:dyDescent="0.25">
      <c r="A656" s="220">
        <v>200703</v>
      </c>
      <c r="B656" s="220" t="s">
        <v>2276</v>
      </c>
      <c r="C656" s="220" t="s">
        <v>2263</v>
      </c>
      <c r="D656" s="92">
        <v>0.09</v>
      </c>
      <c r="E656" s="92"/>
      <c r="F656" s="92"/>
      <c r="G656" s="92"/>
      <c r="H656" s="92"/>
      <c r="I656" s="92"/>
      <c r="J656" s="92"/>
      <c r="K656" s="92"/>
      <c r="L656" s="92"/>
      <c r="M656" s="92"/>
      <c r="N656" s="92"/>
      <c r="O656" s="92">
        <v>0.09</v>
      </c>
    </row>
    <row r="657" spans="1:15" x14ac:dyDescent="0.25">
      <c r="A657" s="220">
        <v>200703</v>
      </c>
      <c r="B657" s="220" t="s">
        <v>2246</v>
      </c>
      <c r="C657" s="220" t="s">
        <v>2243</v>
      </c>
      <c r="D657" s="92"/>
      <c r="E657" s="92"/>
      <c r="F657" s="92"/>
      <c r="G657" s="92">
        <v>439.21</v>
      </c>
      <c r="H657" s="92"/>
      <c r="I657" s="92"/>
      <c r="J657" s="92"/>
      <c r="K657" s="92"/>
      <c r="L657" s="92"/>
      <c r="M657" s="92"/>
      <c r="N657" s="92"/>
      <c r="O657" s="92">
        <v>439.21</v>
      </c>
    </row>
    <row r="658" spans="1:15" x14ac:dyDescent="0.25">
      <c r="A658" s="220">
        <v>200703</v>
      </c>
      <c r="B658" s="220" t="s">
        <v>2246</v>
      </c>
      <c r="C658" s="220" t="s">
        <v>2263</v>
      </c>
      <c r="D658" s="92"/>
      <c r="E658" s="92"/>
      <c r="F658" s="92"/>
      <c r="G658" s="92"/>
      <c r="H658" s="92"/>
      <c r="I658" s="92"/>
      <c r="J658" s="92"/>
      <c r="K658" s="92"/>
      <c r="L658" s="92"/>
      <c r="M658" s="92"/>
      <c r="N658" s="92"/>
      <c r="O658" s="92"/>
    </row>
    <row r="659" spans="1:15" x14ac:dyDescent="0.25">
      <c r="A659" s="220">
        <v>200703</v>
      </c>
      <c r="B659" s="220" t="s">
        <v>2246</v>
      </c>
      <c r="C659" s="220" t="s">
        <v>2257</v>
      </c>
      <c r="D659" s="92"/>
      <c r="E659" s="92"/>
      <c r="F659" s="92"/>
      <c r="G659" s="92"/>
      <c r="H659" s="92"/>
      <c r="I659" s="92"/>
      <c r="J659" s="92"/>
      <c r="K659" s="92"/>
      <c r="L659" s="92"/>
      <c r="M659" s="92"/>
      <c r="N659" s="92"/>
      <c r="O659" s="92"/>
    </row>
    <row r="660" spans="1:15" x14ac:dyDescent="0.25">
      <c r="A660" s="220">
        <v>200703</v>
      </c>
      <c r="B660" s="220" t="s">
        <v>2277</v>
      </c>
      <c r="C660" s="220" t="s">
        <v>2279</v>
      </c>
      <c r="D660" s="92"/>
      <c r="E660" s="92"/>
      <c r="F660" s="92"/>
      <c r="G660" s="92"/>
      <c r="H660" s="92"/>
      <c r="I660" s="92"/>
      <c r="J660" s="92"/>
      <c r="K660" s="92"/>
      <c r="L660" s="92"/>
      <c r="M660" s="92"/>
      <c r="N660" s="92"/>
      <c r="O660" s="92"/>
    </row>
    <row r="661" spans="1:15" x14ac:dyDescent="0.25">
      <c r="A661" s="220">
        <v>200703</v>
      </c>
      <c r="B661" s="220" t="s">
        <v>2262</v>
      </c>
      <c r="C661" s="220" t="s">
        <v>2263</v>
      </c>
      <c r="D661" s="92"/>
      <c r="E661" s="92"/>
      <c r="F661" s="92"/>
      <c r="G661" s="92"/>
      <c r="H661" s="92"/>
      <c r="I661" s="92"/>
      <c r="J661" s="92"/>
      <c r="K661" s="92"/>
      <c r="L661" s="92"/>
      <c r="M661" s="92"/>
      <c r="N661" s="92"/>
      <c r="O661" s="92"/>
    </row>
    <row r="662" spans="1:15" x14ac:dyDescent="0.25">
      <c r="A662" s="220">
        <v>200703</v>
      </c>
      <c r="B662" s="220" t="s">
        <v>2262</v>
      </c>
      <c r="C662" s="220" t="s">
        <v>2280</v>
      </c>
      <c r="D662" s="92">
        <v>0.74</v>
      </c>
      <c r="E662" s="92"/>
      <c r="F662" s="92"/>
      <c r="G662" s="92"/>
      <c r="H662" s="92"/>
      <c r="I662" s="92"/>
      <c r="J662" s="92"/>
      <c r="K662" s="92"/>
      <c r="L662" s="92"/>
      <c r="M662" s="92"/>
      <c r="N662" s="92"/>
      <c r="O662" s="92">
        <v>0.74</v>
      </c>
    </row>
    <row r="663" spans="1:15" x14ac:dyDescent="0.25">
      <c r="A663" s="220">
        <v>200703</v>
      </c>
      <c r="B663" s="220" t="s">
        <v>2262</v>
      </c>
      <c r="C663" s="220" t="s">
        <v>2284</v>
      </c>
      <c r="D663" s="92"/>
      <c r="E663" s="92"/>
      <c r="F663" s="92"/>
      <c r="G663" s="92"/>
      <c r="H663" s="92"/>
      <c r="I663" s="92"/>
      <c r="J663" s="92"/>
      <c r="K663" s="92"/>
      <c r="L663" s="92"/>
      <c r="M663" s="92"/>
      <c r="N663" s="92"/>
      <c r="O663" s="92"/>
    </row>
    <row r="664" spans="1:15" x14ac:dyDescent="0.25">
      <c r="A664" s="220">
        <v>200703</v>
      </c>
      <c r="B664" s="220" t="s">
        <v>2262</v>
      </c>
      <c r="C664" s="220" t="s">
        <v>765</v>
      </c>
      <c r="D664" s="92">
        <v>0.09</v>
      </c>
      <c r="E664" s="92"/>
      <c r="F664" s="92"/>
      <c r="G664" s="92"/>
      <c r="H664" s="92"/>
      <c r="I664" s="92"/>
      <c r="J664" s="92"/>
      <c r="K664" s="92"/>
      <c r="L664" s="92"/>
      <c r="M664" s="92"/>
      <c r="N664" s="92"/>
      <c r="O664" s="92">
        <v>0.09</v>
      </c>
    </row>
    <row r="665" spans="1:15" x14ac:dyDescent="0.25">
      <c r="A665" s="220">
        <v>200703</v>
      </c>
      <c r="B665" s="220" t="s">
        <v>2106</v>
      </c>
      <c r="C665" s="220" t="s">
        <v>2263</v>
      </c>
      <c r="D665" s="92">
        <v>369.63</v>
      </c>
      <c r="E665" s="92"/>
      <c r="F665" s="92"/>
      <c r="G665" s="92"/>
      <c r="H665" s="92"/>
      <c r="I665" s="92"/>
      <c r="J665" s="92"/>
      <c r="K665" s="92"/>
      <c r="L665" s="92"/>
      <c r="M665" s="92"/>
      <c r="N665" s="92"/>
      <c r="O665" s="92">
        <v>369.63</v>
      </c>
    </row>
    <row r="666" spans="1:15" x14ac:dyDescent="0.25">
      <c r="A666" s="220">
        <v>200703</v>
      </c>
      <c r="B666" s="220" t="s">
        <v>2106</v>
      </c>
      <c r="C666" s="220" t="s">
        <v>2287</v>
      </c>
      <c r="D666" s="92">
        <v>1.74</v>
      </c>
      <c r="E666" s="92"/>
      <c r="F666" s="92"/>
      <c r="G666" s="92"/>
      <c r="H666" s="92"/>
      <c r="I666" s="92"/>
      <c r="J666" s="92"/>
      <c r="K666" s="92"/>
      <c r="L666" s="92"/>
      <c r="M666" s="92"/>
      <c r="N666" s="92"/>
      <c r="O666" s="92">
        <v>1.74</v>
      </c>
    </row>
    <row r="667" spans="1:15" x14ac:dyDescent="0.25">
      <c r="A667" s="220">
        <v>200703</v>
      </c>
      <c r="B667" s="220" t="s">
        <v>2106</v>
      </c>
      <c r="C667" s="220" t="s">
        <v>765</v>
      </c>
      <c r="D667" s="92">
        <v>0.11</v>
      </c>
      <c r="E667" s="92"/>
      <c r="F667" s="92"/>
      <c r="G667" s="92"/>
      <c r="H667" s="92"/>
      <c r="I667" s="92"/>
      <c r="J667" s="92"/>
      <c r="K667" s="92"/>
      <c r="L667" s="92"/>
      <c r="M667" s="92"/>
      <c r="N667" s="92"/>
      <c r="O667" s="92">
        <v>0.11</v>
      </c>
    </row>
    <row r="668" spans="1:15" x14ac:dyDescent="0.25">
      <c r="A668" s="220">
        <v>200703</v>
      </c>
      <c r="B668" s="220" t="s">
        <v>2237</v>
      </c>
      <c r="C668" s="220" t="s">
        <v>2275</v>
      </c>
      <c r="D668" s="92">
        <v>6.47</v>
      </c>
      <c r="E668" s="92"/>
      <c r="F668" s="92"/>
      <c r="G668" s="92"/>
      <c r="H668" s="92"/>
      <c r="I668" s="92"/>
      <c r="J668" s="92"/>
      <c r="K668" s="92"/>
      <c r="L668" s="92"/>
      <c r="M668" s="92"/>
      <c r="N668" s="92"/>
      <c r="O668" s="92">
        <v>6.47</v>
      </c>
    </row>
    <row r="669" spans="1:15" x14ac:dyDescent="0.25">
      <c r="A669" s="220">
        <v>200703</v>
      </c>
      <c r="B669" s="220" t="s">
        <v>2237</v>
      </c>
      <c r="C669" s="220" t="s">
        <v>2204</v>
      </c>
      <c r="D669" s="92"/>
      <c r="E669" s="92"/>
      <c r="F669" s="92"/>
      <c r="G669" s="92"/>
      <c r="H669" s="92"/>
      <c r="I669" s="92"/>
      <c r="J669" s="92"/>
      <c r="K669" s="92"/>
      <c r="L669" s="92"/>
      <c r="M669" s="92"/>
      <c r="N669" s="92"/>
      <c r="O669" s="92"/>
    </row>
    <row r="670" spans="1:15" x14ac:dyDescent="0.25">
      <c r="A670" s="220">
        <v>200703</v>
      </c>
      <c r="B670" s="220" t="s">
        <v>2237</v>
      </c>
      <c r="C670" s="220" t="s">
        <v>2263</v>
      </c>
      <c r="D670" s="92"/>
      <c r="E670" s="92"/>
      <c r="F670" s="92"/>
      <c r="G670" s="92"/>
      <c r="H670" s="92"/>
      <c r="I670" s="92"/>
      <c r="J670" s="92"/>
      <c r="K670" s="92"/>
      <c r="L670" s="92"/>
      <c r="M670" s="92"/>
      <c r="N670" s="92"/>
      <c r="O670" s="92"/>
    </row>
    <row r="671" spans="1:15" x14ac:dyDescent="0.25">
      <c r="A671" s="220">
        <v>200703</v>
      </c>
      <c r="B671" s="220" t="s">
        <v>2237</v>
      </c>
      <c r="C671" s="220" t="s">
        <v>2233</v>
      </c>
      <c r="D671" s="92">
        <v>13.27</v>
      </c>
      <c r="E671" s="92"/>
      <c r="F671" s="92"/>
      <c r="G671" s="92"/>
      <c r="H671" s="92"/>
      <c r="I671" s="92"/>
      <c r="J671" s="92"/>
      <c r="K671" s="92"/>
      <c r="L671" s="92"/>
      <c r="M671" s="92"/>
      <c r="N671" s="92"/>
      <c r="O671" s="92">
        <v>13.27</v>
      </c>
    </row>
    <row r="672" spans="1:15" x14ac:dyDescent="0.25">
      <c r="A672" s="220">
        <v>200703</v>
      </c>
      <c r="B672" s="220" t="s">
        <v>2115</v>
      </c>
      <c r="C672" s="220" t="s">
        <v>2243</v>
      </c>
      <c r="D672" s="92"/>
      <c r="E672" s="92"/>
      <c r="F672" s="92"/>
      <c r="G672" s="92">
        <v>0.11</v>
      </c>
      <c r="H672" s="92"/>
      <c r="I672" s="92"/>
      <c r="J672" s="92"/>
      <c r="K672" s="92"/>
      <c r="L672" s="92"/>
      <c r="M672" s="92"/>
      <c r="N672" s="92"/>
      <c r="O672" s="92">
        <v>0.11</v>
      </c>
    </row>
    <row r="673" spans="1:15" x14ac:dyDescent="0.25">
      <c r="A673" s="220">
        <v>200703</v>
      </c>
      <c r="B673" s="220" t="s">
        <v>2115</v>
      </c>
      <c r="C673" s="220" t="s">
        <v>2263</v>
      </c>
      <c r="D673" s="92">
        <v>13.07</v>
      </c>
      <c r="E673" s="92"/>
      <c r="F673" s="92"/>
      <c r="G673" s="92"/>
      <c r="H673" s="92"/>
      <c r="I673" s="92"/>
      <c r="J673" s="92"/>
      <c r="K673" s="92"/>
      <c r="L673" s="92"/>
      <c r="M673" s="92"/>
      <c r="N673" s="92"/>
      <c r="O673" s="92">
        <v>13.07</v>
      </c>
    </row>
    <row r="674" spans="1:15" x14ac:dyDescent="0.25">
      <c r="A674" s="220">
        <v>200703</v>
      </c>
      <c r="B674" s="220" t="s">
        <v>2117</v>
      </c>
      <c r="C674" s="220" t="s">
        <v>2243</v>
      </c>
      <c r="D674" s="92"/>
      <c r="E674" s="92"/>
      <c r="F674" s="92"/>
      <c r="G674" s="92">
        <v>0.12</v>
      </c>
      <c r="H674" s="92"/>
      <c r="I674" s="92"/>
      <c r="J674" s="92"/>
      <c r="K674" s="92"/>
      <c r="L674" s="92"/>
      <c r="M674" s="92"/>
      <c r="N674" s="92"/>
      <c r="O674" s="92">
        <v>0.12</v>
      </c>
    </row>
    <row r="675" spans="1:15" x14ac:dyDescent="0.25">
      <c r="A675" s="220">
        <v>200703</v>
      </c>
      <c r="B675" s="220" t="s">
        <v>2288</v>
      </c>
      <c r="C675" s="220" t="s">
        <v>2289</v>
      </c>
      <c r="D675" s="92"/>
      <c r="E675" s="92">
        <v>24.49</v>
      </c>
      <c r="F675" s="92"/>
      <c r="G675" s="92"/>
      <c r="H675" s="92"/>
      <c r="I675" s="92"/>
      <c r="J675" s="92"/>
      <c r="K675" s="92"/>
      <c r="L675" s="92"/>
      <c r="M675" s="92"/>
      <c r="N675" s="92"/>
      <c r="O675" s="92">
        <v>24.49</v>
      </c>
    </row>
    <row r="676" spans="1:15" x14ac:dyDescent="0.25">
      <c r="A676" s="220">
        <v>200703</v>
      </c>
      <c r="B676" s="220" t="s">
        <v>2122</v>
      </c>
      <c r="D676" s="92"/>
      <c r="E676" s="92"/>
      <c r="F676" s="92"/>
      <c r="G676" s="92"/>
      <c r="H676" s="92">
        <v>2.7</v>
      </c>
      <c r="I676" s="92"/>
      <c r="J676" s="92"/>
      <c r="K676" s="92"/>
      <c r="L676" s="92"/>
      <c r="M676" s="92"/>
      <c r="N676" s="92"/>
      <c r="O676" s="92">
        <v>2.7</v>
      </c>
    </row>
    <row r="677" spans="1:15" x14ac:dyDescent="0.25">
      <c r="A677" s="220">
        <v>200703</v>
      </c>
      <c r="B677" s="220" t="s">
        <v>2255</v>
      </c>
      <c r="C677" s="220" t="s">
        <v>2243</v>
      </c>
      <c r="D677" s="92"/>
      <c r="E677" s="92"/>
      <c r="F677" s="92"/>
      <c r="G677" s="92">
        <v>29.79</v>
      </c>
      <c r="H677" s="92"/>
      <c r="I677" s="92"/>
      <c r="J677" s="92"/>
      <c r="K677" s="92"/>
      <c r="L677" s="92"/>
      <c r="M677" s="92"/>
      <c r="N677" s="92"/>
      <c r="O677" s="92">
        <v>29.79</v>
      </c>
    </row>
    <row r="678" spans="1:15" x14ac:dyDescent="0.25">
      <c r="A678" s="220">
        <v>200703</v>
      </c>
      <c r="B678" s="220" t="s">
        <v>2285</v>
      </c>
      <c r="D678" s="92"/>
      <c r="E678" s="92"/>
      <c r="F678" s="92"/>
      <c r="G678" s="92"/>
      <c r="H678" s="92"/>
      <c r="I678" s="92">
        <v>0.03</v>
      </c>
      <c r="J678" s="92"/>
      <c r="K678" s="92"/>
      <c r="L678" s="92"/>
      <c r="M678" s="92"/>
      <c r="N678" s="92"/>
      <c r="O678" s="92">
        <v>0.03</v>
      </c>
    </row>
    <row r="679" spans="1:15" x14ac:dyDescent="0.25">
      <c r="A679" s="220">
        <v>200703</v>
      </c>
      <c r="B679" s="220" t="s">
        <v>2278</v>
      </c>
      <c r="C679" s="220" t="s">
        <v>2243</v>
      </c>
      <c r="D679" s="92"/>
      <c r="E679" s="92"/>
      <c r="F679" s="92"/>
      <c r="G679" s="92">
        <v>550.83000000000004</v>
      </c>
      <c r="H679" s="92"/>
      <c r="I679" s="92"/>
      <c r="J679" s="92"/>
      <c r="K679" s="92"/>
      <c r="L679" s="92"/>
      <c r="M679" s="92"/>
      <c r="N679" s="92"/>
      <c r="O679" s="92">
        <v>550.83000000000004</v>
      </c>
    </row>
    <row r="680" spans="1:15" x14ac:dyDescent="0.25">
      <c r="A680" s="220">
        <v>200703</v>
      </c>
      <c r="B680" s="220" t="s">
        <v>2240</v>
      </c>
      <c r="C680" s="220" t="s">
        <v>2275</v>
      </c>
      <c r="D680" s="92">
        <v>6.47</v>
      </c>
      <c r="E680" s="92"/>
      <c r="F680" s="92"/>
      <c r="G680" s="92"/>
      <c r="H680" s="92"/>
      <c r="I680" s="92"/>
      <c r="J680" s="92"/>
      <c r="K680" s="92"/>
      <c r="L680" s="92"/>
      <c r="M680" s="92"/>
      <c r="N680" s="92"/>
      <c r="O680" s="92">
        <v>6.47</v>
      </c>
    </row>
    <row r="681" spans="1:15" x14ac:dyDescent="0.25">
      <c r="A681" s="220">
        <v>200703</v>
      </c>
      <c r="B681" s="220" t="s">
        <v>2240</v>
      </c>
      <c r="C681" s="220" t="s">
        <v>2263</v>
      </c>
      <c r="D681" s="92"/>
      <c r="E681" s="92"/>
      <c r="F681" s="92"/>
      <c r="G681" s="92"/>
      <c r="H681" s="92"/>
      <c r="I681" s="92"/>
      <c r="J681" s="92"/>
      <c r="K681" s="92"/>
      <c r="L681" s="92"/>
      <c r="M681" s="92"/>
      <c r="N681" s="92"/>
      <c r="O681" s="92"/>
    </row>
    <row r="682" spans="1:15" x14ac:dyDescent="0.25">
      <c r="A682" s="220">
        <v>200703</v>
      </c>
      <c r="B682" s="220" t="s">
        <v>2240</v>
      </c>
      <c r="C682" s="220" t="s">
        <v>2204</v>
      </c>
      <c r="D682" s="92"/>
      <c r="E682" s="92"/>
      <c r="F682" s="92"/>
      <c r="G682" s="92"/>
      <c r="H682" s="92"/>
      <c r="I682" s="92"/>
      <c r="J682" s="92"/>
      <c r="K682" s="92"/>
      <c r="L682" s="92"/>
      <c r="M682" s="92"/>
      <c r="N682" s="92"/>
      <c r="O682" s="92"/>
    </row>
    <row r="683" spans="1:15" x14ac:dyDescent="0.25">
      <c r="A683" s="220">
        <v>200703</v>
      </c>
      <c r="B683" s="220" t="s">
        <v>2240</v>
      </c>
      <c r="C683" s="220" t="s">
        <v>2233</v>
      </c>
      <c r="D683" s="92">
        <v>13.27</v>
      </c>
      <c r="E683" s="92"/>
      <c r="F683" s="92"/>
      <c r="G683" s="92"/>
      <c r="H683" s="92"/>
      <c r="I683" s="92"/>
      <c r="J683" s="92"/>
      <c r="K683" s="92"/>
      <c r="L683" s="92"/>
      <c r="M683" s="92"/>
      <c r="N683" s="92"/>
      <c r="O683" s="92">
        <v>13.27</v>
      </c>
    </row>
    <row r="684" spans="1:15" x14ac:dyDescent="0.25">
      <c r="A684" s="220">
        <v>200703</v>
      </c>
      <c r="B684" s="220" t="s">
        <v>2158</v>
      </c>
      <c r="C684" s="220" t="s">
        <v>2227</v>
      </c>
      <c r="D684" s="92">
        <v>52.34</v>
      </c>
      <c r="E684" s="92"/>
      <c r="F684" s="92"/>
      <c r="G684" s="92"/>
      <c r="H684" s="92"/>
      <c r="I684" s="92"/>
      <c r="J684" s="92"/>
      <c r="K684" s="92"/>
      <c r="L684" s="92"/>
      <c r="M684" s="92"/>
      <c r="N684" s="92"/>
      <c r="O684" s="92">
        <v>52.34</v>
      </c>
    </row>
    <row r="685" spans="1:15" x14ac:dyDescent="0.25">
      <c r="A685" s="220">
        <v>200703</v>
      </c>
      <c r="B685" s="220" t="s">
        <v>2158</v>
      </c>
      <c r="C685" s="220" t="s">
        <v>2275</v>
      </c>
      <c r="D685" s="92">
        <v>0.7</v>
      </c>
      <c r="E685" s="92"/>
      <c r="F685" s="92"/>
      <c r="G685" s="92"/>
      <c r="H685" s="92"/>
      <c r="I685" s="92"/>
      <c r="J685" s="92"/>
      <c r="K685" s="92"/>
      <c r="L685" s="92"/>
      <c r="M685" s="92"/>
      <c r="N685" s="92"/>
      <c r="O685" s="92">
        <v>0.7</v>
      </c>
    </row>
    <row r="686" spans="1:15" x14ac:dyDescent="0.25">
      <c r="A686" s="220">
        <v>200703</v>
      </c>
      <c r="B686" s="220" t="s">
        <v>2158</v>
      </c>
      <c r="C686" s="220" t="s">
        <v>2233</v>
      </c>
      <c r="D686" s="92">
        <v>0.64</v>
      </c>
      <c r="E686" s="92"/>
      <c r="F686" s="92"/>
      <c r="G686" s="92"/>
      <c r="H686" s="92"/>
      <c r="I686" s="92"/>
      <c r="J686" s="92"/>
      <c r="K686" s="92"/>
      <c r="L686" s="92"/>
      <c r="M686" s="92"/>
      <c r="N686" s="92"/>
      <c r="O686" s="92">
        <v>0.64</v>
      </c>
    </row>
    <row r="687" spans="1:15" x14ac:dyDescent="0.25">
      <c r="A687" s="220">
        <v>200703</v>
      </c>
      <c r="B687" s="220" t="s">
        <v>2158</v>
      </c>
      <c r="C687" s="220" t="s">
        <v>2263</v>
      </c>
      <c r="D687" s="92"/>
      <c r="E687" s="92"/>
      <c r="F687" s="92"/>
      <c r="G687" s="92"/>
      <c r="H687" s="92"/>
      <c r="I687" s="92"/>
      <c r="J687" s="92"/>
      <c r="K687" s="92"/>
      <c r="L687" s="92"/>
      <c r="M687" s="92"/>
      <c r="N687" s="92"/>
      <c r="O687" s="92"/>
    </row>
    <row r="688" spans="1:15" x14ac:dyDescent="0.25">
      <c r="A688" s="220">
        <v>200703</v>
      </c>
      <c r="B688" s="220" t="s">
        <v>2158</v>
      </c>
      <c r="C688" s="220" t="s">
        <v>2280</v>
      </c>
      <c r="D688" s="92">
        <v>0.97</v>
      </c>
      <c r="E688" s="92"/>
      <c r="F688" s="92"/>
      <c r="G688" s="92"/>
      <c r="H688" s="92"/>
      <c r="I688" s="92"/>
      <c r="J688" s="92"/>
      <c r="K688" s="92"/>
      <c r="L688" s="92"/>
      <c r="M688" s="92"/>
      <c r="N688" s="92"/>
      <c r="O688" s="92">
        <v>0.97</v>
      </c>
    </row>
    <row r="689" spans="1:15" x14ac:dyDescent="0.25">
      <c r="A689" s="220">
        <v>200703</v>
      </c>
      <c r="B689" s="220" t="s">
        <v>2158</v>
      </c>
      <c r="C689" s="220" t="s">
        <v>2204</v>
      </c>
      <c r="D689" s="92"/>
      <c r="E689" s="92"/>
      <c r="F689" s="92"/>
      <c r="G689" s="92"/>
      <c r="H689" s="92"/>
      <c r="I689" s="92"/>
      <c r="J689" s="92"/>
      <c r="K689" s="92"/>
      <c r="L689" s="92"/>
      <c r="M689" s="92"/>
      <c r="N689" s="92"/>
      <c r="O689" s="92"/>
    </row>
    <row r="690" spans="1:15" x14ac:dyDescent="0.25">
      <c r="A690" s="220">
        <v>200703</v>
      </c>
      <c r="B690" s="220" t="s">
        <v>2158</v>
      </c>
      <c r="C690" s="220" t="s">
        <v>2286</v>
      </c>
      <c r="D690" s="92"/>
      <c r="E690" s="92"/>
      <c r="F690" s="92"/>
      <c r="G690" s="92"/>
      <c r="H690" s="92"/>
      <c r="I690" s="92"/>
      <c r="J690" s="92"/>
      <c r="K690" s="92"/>
      <c r="L690" s="92"/>
      <c r="M690" s="92"/>
      <c r="N690" s="92"/>
      <c r="O690" s="92"/>
    </row>
    <row r="691" spans="1:15" x14ac:dyDescent="0.25">
      <c r="A691" s="220">
        <v>200703</v>
      </c>
      <c r="B691" s="220" t="s">
        <v>2190</v>
      </c>
      <c r="C691" s="220" t="s">
        <v>2279</v>
      </c>
      <c r="D691" s="92"/>
      <c r="E691" s="92">
        <v>3.38</v>
      </c>
      <c r="F691" s="92"/>
      <c r="G691" s="92"/>
      <c r="H691" s="92"/>
      <c r="I691" s="92"/>
      <c r="J691" s="92"/>
      <c r="K691" s="92"/>
      <c r="L691" s="92"/>
      <c r="M691" s="92"/>
      <c r="N691" s="92"/>
      <c r="O691" s="92">
        <v>3.38</v>
      </c>
    </row>
    <row r="692" spans="1:15" x14ac:dyDescent="0.25">
      <c r="A692" s="220">
        <v>200703</v>
      </c>
      <c r="B692" s="220" t="s">
        <v>2190</v>
      </c>
      <c r="C692" s="220" t="s">
        <v>2272</v>
      </c>
      <c r="D692" s="92"/>
      <c r="E692" s="92"/>
      <c r="F692" s="92"/>
      <c r="G692" s="92"/>
      <c r="H692" s="92"/>
      <c r="I692" s="92"/>
      <c r="J692" s="92"/>
      <c r="K692" s="92"/>
      <c r="L692" s="92"/>
      <c r="M692" s="92"/>
      <c r="N692" s="92">
        <v>0.02</v>
      </c>
      <c r="O692" s="92">
        <v>0.02</v>
      </c>
    </row>
    <row r="694" spans="1:15" x14ac:dyDescent="0.25">
      <c r="A694" s="457" t="s">
        <v>1013</v>
      </c>
      <c r="B694" s="457"/>
      <c r="C694" s="457"/>
      <c r="D694" s="457"/>
      <c r="E694" s="457"/>
      <c r="F694" s="457"/>
      <c r="G694" s="457"/>
      <c r="H694" s="457"/>
      <c r="I694" s="457"/>
      <c r="J694" s="457"/>
      <c r="K694" s="457"/>
      <c r="L694" s="457"/>
      <c r="M694" s="457"/>
      <c r="N694" s="457"/>
      <c r="O694" s="457"/>
    </row>
    <row r="695" spans="1:15" x14ac:dyDescent="0.25">
      <c r="A695" s="457"/>
      <c r="B695" s="457"/>
      <c r="C695" s="457"/>
      <c r="D695" s="457"/>
      <c r="E695" s="457"/>
      <c r="F695" s="457"/>
      <c r="G695" s="457"/>
      <c r="H695" s="457"/>
      <c r="I695" s="457"/>
      <c r="J695" s="457"/>
      <c r="K695" s="457"/>
      <c r="L695" s="457"/>
      <c r="M695" s="457"/>
      <c r="N695" s="457"/>
      <c r="O695" s="457"/>
    </row>
    <row r="696" spans="1:15" x14ac:dyDescent="0.25">
      <c r="A696" s="457"/>
      <c r="B696" s="457"/>
      <c r="C696" s="457"/>
      <c r="D696" s="457"/>
      <c r="E696" s="457"/>
      <c r="F696" s="457"/>
      <c r="G696" s="457"/>
      <c r="H696" s="457"/>
      <c r="I696" s="457"/>
      <c r="J696" s="457"/>
      <c r="K696" s="457"/>
      <c r="L696" s="457"/>
      <c r="M696" s="457"/>
      <c r="N696" s="457"/>
      <c r="O696" s="457"/>
    </row>
    <row r="697" spans="1:15" x14ac:dyDescent="0.25">
      <c r="A697" s="457"/>
      <c r="B697" s="457"/>
      <c r="C697" s="457"/>
      <c r="D697" s="457"/>
      <c r="E697" s="457"/>
      <c r="F697" s="457"/>
      <c r="G697" s="457"/>
      <c r="H697" s="457"/>
      <c r="I697" s="457"/>
      <c r="J697" s="457"/>
      <c r="K697" s="457"/>
      <c r="L697" s="457"/>
      <c r="M697" s="457"/>
      <c r="N697" s="457"/>
      <c r="O697" s="457"/>
    </row>
    <row r="698" spans="1:15" x14ac:dyDescent="0.25">
      <c r="A698" s="457"/>
      <c r="B698" s="457"/>
      <c r="C698" s="457"/>
      <c r="D698" s="457"/>
      <c r="E698" s="457"/>
      <c r="F698" s="457"/>
      <c r="G698" s="457"/>
      <c r="H698" s="457"/>
      <c r="I698" s="457"/>
      <c r="J698" s="457"/>
      <c r="K698" s="457"/>
      <c r="L698" s="457"/>
      <c r="M698" s="457"/>
      <c r="N698" s="457"/>
      <c r="O698" s="457"/>
    </row>
    <row r="699" spans="1:15" x14ac:dyDescent="0.25">
      <c r="A699" s="457"/>
      <c r="B699" s="457"/>
      <c r="C699" s="457"/>
      <c r="D699" s="457"/>
      <c r="E699" s="457"/>
      <c r="F699" s="457"/>
      <c r="G699" s="457"/>
      <c r="H699" s="457"/>
      <c r="I699" s="457"/>
      <c r="J699" s="457"/>
      <c r="K699" s="457"/>
      <c r="L699" s="457"/>
      <c r="M699" s="457"/>
      <c r="N699" s="457"/>
      <c r="O699" s="457"/>
    </row>
  </sheetData>
  <mergeCells count="2">
    <mergeCell ref="A1:I1"/>
    <mergeCell ref="A694:O699"/>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DB28C-933A-CB4A-B60F-48715B8A1B31}">
  <dimension ref="A1:PE104"/>
  <sheetViews>
    <sheetView zoomScaleNormal="100" workbookViewId="0"/>
  </sheetViews>
  <sheetFormatPr baseColWidth="10" defaultColWidth="9.1640625" defaultRowHeight="19" x14ac:dyDescent="0.25"/>
  <cols>
    <col min="1" max="1" width="87" style="224" bestFit="1" customWidth="1"/>
    <col min="2" max="2" width="27.83203125" style="224" bestFit="1" customWidth="1"/>
    <col min="3" max="3" width="21.6640625" style="224" bestFit="1" customWidth="1"/>
    <col min="4" max="4" width="20.1640625" style="224" bestFit="1" customWidth="1"/>
    <col min="5" max="5" width="22.6640625" style="224" bestFit="1" customWidth="1"/>
    <col min="6" max="6" width="23.83203125" style="224" bestFit="1" customWidth="1"/>
    <col min="7" max="7" width="28.83203125" style="224" bestFit="1" customWidth="1"/>
    <col min="8" max="8" width="27.5" style="224" bestFit="1" customWidth="1"/>
    <col min="9" max="9" width="21.5" style="224" bestFit="1" customWidth="1"/>
    <col min="10" max="10" width="20" style="224" bestFit="1" customWidth="1"/>
    <col min="11" max="11" width="22.33203125" style="224" bestFit="1" customWidth="1"/>
    <col min="12" max="12" width="23.5" style="224" bestFit="1" customWidth="1"/>
    <col min="13" max="13" width="28.33203125" style="224" bestFit="1" customWidth="1"/>
    <col min="14" max="14" width="27.5" style="224" bestFit="1" customWidth="1"/>
    <col min="15" max="15" width="21.5" style="224" bestFit="1" customWidth="1"/>
    <col min="16" max="16" width="20" style="224" bestFit="1" customWidth="1"/>
    <col min="17" max="17" width="22.33203125" style="224" bestFit="1" customWidth="1"/>
    <col min="18" max="18" width="23.5" style="224" bestFit="1" customWidth="1"/>
    <col min="19" max="19" width="28.33203125" style="224" bestFit="1" customWidth="1"/>
    <col min="20" max="20" width="27.5" style="224" bestFit="1" customWidth="1"/>
    <col min="21" max="21" width="21.5" style="224" bestFit="1" customWidth="1"/>
    <col min="22" max="22" width="20" style="224" bestFit="1" customWidth="1"/>
    <col min="23" max="23" width="22.33203125" style="224" bestFit="1" customWidth="1"/>
    <col min="24" max="24" width="23.5" style="224" bestFit="1" customWidth="1"/>
    <col min="25" max="25" width="28.33203125" style="224" bestFit="1" customWidth="1"/>
    <col min="26" max="26" width="27.5" style="224" bestFit="1" customWidth="1"/>
    <col min="27" max="27" width="21.5" style="224" bestFit="1" customWidth="1"/>
    <col min="28" max="28" width="20" style="224" bestFit="1" customWidth="1"/>
    <col min="29" max="29" width="22.33203125" style="224" bestFit="1" customWidth="1"/>
    <col min="30" max="30" width="23.5" style="224" bestFit="1" customWidth="1"/>
    <col min="31" max="31" width="28.33203125" style="224" bestFit="1" customWidth="1"/>
    <col min="32" max="32" width="27.5" style="224" bestFit="1" customWidth="1"/>
    <col min="33" max="33" width="21.5" style="224" bestFit="1" customWidth="1"/>
    <col min="34" max="34" width="20" style="224" bestFit="1" customWidth="1"/>
    <col min="35" max="35" width="22.33203125" style="224" bestFit="1" customWidth="1"/>
    <col min="36" max="36" width="23.5" style="224" bestFit="1" customWidth="1"/>
    <col min="37" max="37" width="28.33203125" style="224" bestFit="1" customWidth="1"/>
    <col min="38" max="38" width="27.5" style="224" bestFit="1" customWidth="1"/>
    <col min="39" max="39" width="21.5" style="224" bestFit="1" customWidth="1"/>
    <col min="40" max="40" width="20" style="224" bestFit="1" customWidth="1"/>
    <col min="41" max="41" width="22.33203125" style="224" bestFit="1" customWidth="1"/>
    <col min="42" max="42" width="23.5" style="224" bestFit="1" customWidth="1"/>
    <col min="43" max="43" width="28.33203125" style="224" bestFit="1" customWidth="1"/>
    <col min="44" max="44" width="27.5" style="224" bestFit="1" customWidth="1"/>
    <col min="45" max="45" width="21.5" style="224" bestFit="1" customWidth="1"/>
    <col min="46" max="46" width="20" style="224" bestFit="1" customWidth="1"/>
    <col min="47" max="47" width="22.33203125" style="224" bestFit="1" customWidth="1"/>
    <col min="48" max="48" width="23.5" style="224" bestFit="1" customWidth="1"/>
    <col min="49" max="49" width="28.33203125" style="224" bestFit="1" customWidth="1"/>
    <col min="50" max="50" width="27.5" style="224" bestFit="1" customWidth="1"/>
    <col min="51" max="51" width="21.5" style="224" bestFit="1" customWidth="1"/>
    <col min="52" max="52" width="20" style="224" bestFit="1" customWidth="1"/>
    <col min="53" max="53" width="22.33203125" style="224" bestFit="1" customWidth="1"/>
    <col min="54" max="54" width="23.5" style="224" bestFit="1" customWidth="1"/>
    <col min="55" max="55" width="28.33203125" style="224" bestFit="1" customWidth="1"/>
    <col min="56" max="56" width="27.5" style="224" bestFit="1" customWidth="1"/>
    <col min="57" max="57" width="21.5" style="224" bestFit="1" customWidth="1"/>
    <col min="58" max="58" width="20" style="224" bestFit="1" customWidth="1"/>
    <col min="59" max="59" width="22.33203125" style="224" bestFit="1" customWidth="1"/>
    <col min="60" max="60" width="23.5" style="224" bestFit="1" customWidth="1"/>
    <col min="61" max="61" width="28.33203125" style="224" bestFit="1" customWidth="1"/>
    <col min="62" max="62" width="27.5" style="224" bestFit="1" customWidth="1"/>
    <col min="63" max="63" width="21.5" style="224" bestFit="1" customWidth="1"/>
    <col min="64" max="64" width="20" style="224" bestFit="1" customWidth="1"/>
    <col min="65" max="65" width="22.33203125" style="224" bestFit="1" customWidth="1"/>
    <col min="66" max="66" width="23.5" style="224" bestFit="1" customWidth="1"/>
    <col min="67" max="67" width="28.33203125" style="224" bestFit="1" customWidth="1"/>
    <col min="68" max="68" width="27.5" style="224" bestFit="1" customWidth="1"/>
    <col min="69" max="69" width="21.5" style="224" bestFit="1" customWidth="1"/>
    <col min="70" max="70" width="20" style="224" bestFit="1" customWidth="1"/>
    <col min="71" max="71" width="22.33203125" style="224" bestFit="1" customWidth="1"/>
    <col min="72" max="72" width="23.5" style="224" bestFit="1" customWidth="1"/>
    <col min="73" max="73" width="28.33203125" style="224" bestFit="1" customWidth="1"/>
    <col min="74" max="74" width="27.5" style="224" bestFit="1" customWidth="1"/>
    <col min="75" max="75" width="21.5" style="224" bestFit="1" customWidth="1"/>
    <col min="76" max="76" width="20" style="224" bestFit="1" customWidth="1"/>
    <col min="77" max="77" width="22.33203125" style="224" bestFit="1" customWidth="1"/>
    <col min="78" max="78" width="23.5" style="224" bestFit="1" customWidth="1"/>
    <col min="79" max="79" width="28.33203125" style="224" bestFit="1" customWidth="1"/>
    <col min="80" max="80" width="27.5" style="224" bestFit="1" customWidth="1"/>
    <col min="81" max="81" width="21.5" style="224" bestFit="1" customWidth="1"/>
    <col min="82" max="82" width="20" style="224" bestFit="1" customWidth="1"/>
    <col min="83" max="83" width="22.33203125" style="224" bestFit="1" customWidth="1"/>
    <col min="84" max="84" width="23.5" style="224" bestFit="1" customWidth="1"/>
    <col min="85" max="85" width="28.33203125" style="224" bestFit="1" customWidth="1"/>
    <col min="86" max="86" width="27.5" style="224" bestFit="1" customWidth="1"/>
    <col min="87" max="87" width="21.5" style="224" bestFit="1" customWidth="1"/>
    <col min="88" max="88" width="20" style="224" bestFit="1" customWidth="1"/>
    <col min="89" max="89" width="22.33203125" style="224" bestFit="1" customWidth="1"/>
    <col min="90" max="90" width="23.5" style="224" bestFit="1" customWidth="1"/>
    <col min="91" max="91" width="28.33203125" style="224" bestFit="1" customWidth="1"/>
    <col min="92" max="92" width="27.5" style="224" bestFit="1" customWidth="1"/>
    <col min="93" max="93" width="21.5" style="224" bestFit="1" customWidth="1"/>
    <col min="94" max="94" width="20" style="224" bestFit="1" customWidth="1"/>
    <col min="95" max="95" width="22.33203125" style="224" bestFit="1" customWidth="1"/>
    <col min="96" max="96" width="23.5" style="224" bestFit="1" customWidth="1"/>
    <col min="97" max="97" width="28.33203125" style="224" bestFit="1" customWidth="1"/>
    <col min="98" max="98" width="27.5" style="224" bestFit="1" customWidth="1"/>
    <col min="99" max="99" width="21.5" style="224" bestFit="1" customWidth="1"/>
    <col min="100" max="100" width="20" style="224" bestFit="1" customWidth="1"/>
    <col min="101" max="101" width="22.33203125" style="224" bestFit="1" customWidth="1"/>
    <col min="102" max="102" width="23.5" style="224" bestFit="1" customWidth="1"/>
    <col min="103" max="103" width="28.33203125" style="224" bestFit="1" customWidth="1"/>
    <col min="104" max="104" width="27.5" style="224" bestFit="1" customWidth="1"/>
    <col min="105" max="105" width="21.5" style="224" bestFit="1" customWidth="1"/>
    <col min="106" max="106" width="20" style="224" bestFit="1" customWidth="1"/>
    <col min="107" max="107" width="22.33203125" style="224" bestFit="1" customWidth="1"/>
    <col min="108" max="108" width="23.5" style="224" bestFit="1" customWidth="1"/>
    <col min="109" max="109" width="28.33203125" style="224" bestFit="1" customWidth="1"/>
    <col min="110" max="110" width="27.5" style="224" bestFit="1" customWidth="1"/>
    <col min="111" max="111" width="21.5" style="224" bestFit="1" customWidth="1"/>
    <col min="112" max="112" width="20" style="224" bestFit="1" customWidth="1"/>
    <col min="113" max="113" width="22.33203125" style="224" bestFit="1" customWidth="1"/>
    <col min="114" max="114" width="23.5" style="224" bestFit="1" customWidth="1"/>
    <col min="115" max="115" width="28.33203125" style="224" bestFit="1" customWidth="1"/>
    <col min="116" max="116" width="27.5" style="224" bestFit="1" customWidth="1"/>
    <col min="117" max="117" width="21.5" style="224" bestFit="1" customWidth="1"/>
    <col min="118" max="118" width="20" style="224" bestFit="1" customWidth="1"/>
    <col min="119" max="119" width="22.33203125" style="224" bestFit="1" customWidth="1"/>
    <col min="120" max="120" width="23.5" style="224" bestFit="1" customWidth="1"/>
    <col min="121" max="121" width="28.33203125" style="224" bestFit="1" customWidth="1"/>
    <col min="122" max="122" width="27.5" style="224" bestFit="1" customWidth="1"/>
    <col min="123" max="123" width="21.5" style="224" bestFit="1" customWidth="1"/>
    <col min="124" max="124" width="20" style="224" bestFit="1" customWidth="1"/>
    <col min="125" max="125" width="22.33203125" style="224" bestFit="1" customWidth="1"/>
    <col min="126" max="126" width="23.5" style="224" bestFit="1" customWidth="1"/>
    <col min="127" max="127" width="28.33203125" style="224" bestFit="1" customWidth="1"/>
    <col min="128" max="128" width="27.5" style="224" bestFit="1" customWidth="1"/>
    <col min="129" max="129" width="21.5" style="224" bestFit="1" customWidth="1"/>
    <col min="130" max="130" width="20" style="224" bestFit="1" customWidth="1"/>
    <col min="131" max="131" width="22.33203125" style="224" bestFit="1" customWidth="1"/>
    <col min="132" max="132" width="23.5" style="224" bestFit="1" customWidth="1"/>
    <col min="133" max="133" width="28.33203125" style="224" bestFit="1" customWidth="1"/>
    <col min="134" max="134" width="27.5" style="224" bestFit="1" customWidth="1"/>
    <col min="135" max="135" width="21.5" style="224" bestFit="1" customWidth="1"/>
    <col min="136" max="136" width="20" style="224" bestFit="1" customWidth="1"/>
    <col min="137" max="137" width="22.33203125" style="224" bestFit="1" customWidth="1"/>
    <col min="138" max="138" width="23.5" style="224" bestFit="1" customWidth="1"/>
    <col min="139" max="139" width="28.33203125" style="224" bestFit="1" customWidth="1"/>
    <col min="140" max="140" width="27.5" style="224" bestFit="1" customWidth="1"/>
    <col min="141" max="141" width="21.5" style="224" bestFit="1" customWidth="1"/>
    <col min="142" max="142" width="20" style="224" bestFit="1" customWidth="1"/>
    <col min="143" max="143" width="22.33203125" style="224" bestFit="1" customWidth="1"/>
    <col min="144" max="144" width="23.5" style="224" bestFit="1" customWidth="1"/>
    <col min="145" max="145" width="28.33203125" style="224" bestFit="1" customWidth="1"/>
    <col min="146" max="146" width="27.5" style="224" bestFit="1" customWidth="1"/>
    <col min="147" max="147" width="21.5" style="224" bestFit="1" customWidth="1"/>
    <col min="148" max="148" width="20" style="224" bestFit="1" customWidth="1"/>
    <col min="149" max="149" width="22.33203125" style="224" bestFit="1" customWidth="1"/>
    <col min="150" max="150" width="23.5" style="224" bestFit="1" customWidth="1"/>
    <col min="151" max="151" width="28.33203125" style="224" bestFit="1" customWidth="1"/>
    <col min="152" max="152" width="27.5" style="224" bestFit="1" customWidth="1"/>
    <col min="153" max="153" width="21.5" style="224" bestFit="1" customWidth="1"/>
    <col min="154" max="154" width="20" style="224" bestFit="1" customWidth="1"/>
    <col min="155" max="155" width="22.33203125" style="224" bestFit="1" customWidth="1"/>
    <col min="156" max="156" width="23.5" style="224" bestFit="1" customWidth="1"/>
    <col min="157" max="157" width="28.33203125" style="224" bestFit="1" customWidth="1"/>
    <col min="158" max="158" width="27.5" style="224" bestFit="1" customWidth="1"/>
    <col min="159" max="159" width="21.5" style="224" bestFit="1" customWidth="1"/>
    <col min="160" max="160" width="20" style="224" bestFit="1" customWidth="1"/>
    <col min="161" max="161" width="22.33203125" style="224" bestFit="1" customWidth="1"/>
    <col min="162" max="162" width="23.5" style="224" bestFit="1" customWidth="1"/>
    <col min="163" max="163" width="28.33203125" style="224" bestFit="1" customWidth="1"/>
    <col min="164" max="164" width="27.5" style="224" bestFit="1" customWidth="1"/>
    <col min="165" max="165" width="21.5" style="224" bestFit="1" customWidth="1"/>
    <col min="166" max="166" width="20" style="224" bestFit="1" customWidth="1"/>
    <col min="167" max="167" width="22.33203125" style="224" bestFit="1" customWidth="1"/>
    <col min="168" max="168" width="23.5" style="224" bestFit="1" customWidth="1"/>
    <col min="169" max="169" width="28.33203125" style="224" bestFit="1" customWidth="1"/>
    <col min="170" max="170" width="27.5" style="224" bestFit="1" customWidth="1"/>
    <col min="171" max="171" width="21.5" style="224" bestFit="1" customWidth="1"/>
    <col min="172" max="172" width="20" style="224" bestFit="1" customWidth="1"/>
    <col min="173" max="173" width="22.33203125" style="224" bestFit="1" customWidth="1"/>
    <col min="174" max="174" width="23.5" style="224" bestFit="1" customWidth="1"/>
    <col min="175" max="175" width="28.33203125" style="224" bestFit="1" customWidth="1"/>
    <col min="176" max="176" width="27.5" style="224" bestFit="1" customWidth="1"/>
    <col min="177" max="177" width="21.5" style="224" bestFit="1" customWidth="1"/>
    <col min="178" max="178" width="20" style="224" bestFit="1" customWidth="1"/>
    <col min="179" max="179" width="22.33203125" style="224" bestFit="1" customWidth="1"/>
    <col min="180" max="180" width="23.5" style="224" bestFit="1" customWidth="1"/>
    <col min="181" max="181" width="28.33203125" style="224" bestFit="1" customWidth="1"/>
    <col min="182" max="182" width="27.5" style="224" bestFit="1" customWidth="1"/>
    <col min="183" max="183" width="21.5" style="224" bestFit="1" customWidth="1"/>
    <col min="184" max="184" width="20" style="224" bestFit="1" customWidth="1"/>
    <col min="185" max="185" width="22.33203125" style="224" bestFit="1" customWidth="1"/>
    <col min="186" max="186" width="23.5" style="224" bestFit="1" customWidth="1"/>
    <col min="187" max="187" width="28.33203125" style="224" bestFit="1" customWidth="1"/>
    <col min="188" max="188" width="27.5" style="224" bestFit="1" customWidth="1"/>
    <col min="189" max="189" width="21.5" style="224" bestFit="1" customWidth="1"/>
    <col min="190" max="190" width="20" style="224" bestFit="1" customWidth="1"/>
    <col min="191" max="191" width="22.33203125" style="224" bestFit="1" customWidth="1"/>
    <col min="192" max="192" width="23.5" style="224" bestFit="1" customWidth="1"/>
    <col min="193" max="193" width="28.33203125" style="224" bestFit="1" customWidth="1"/>
    <col min="194" max="194" width="27.5" style="224" bestFit="1" customWidth="1"/>
    <col min="195" max="195" width="21.5" style="224" bestFit="1" customWidth="1"/>
    <col min="196" max="196" width="20" style="224" bestFit="1" customWidth="1"/>
    <col min="197" max="197" width="22.33203125" style="224" bestFit="1" customWidth="1"/>
    <col min="198" max="198" width="23.5" style="224" bestFit="1" customWidth="1"/>
    <col min="199" max="199" width="28.33203125" style="224" bestFit="1" customWidth="1"/>
    <col min="200" max="200" width="27.5" style="224" bestFit="1" customWidth="1"/>
    <col min="201" max="201" width="21.5" style="224" bestFit="1" customWidth="1"/>
    <col min="202" max="202" width="20" style="224" bestFit="1" customWidth="1"/>
    <col min="203" max="203" width="22.33203125" style="224" bestFit="1" customWidth="1"/>
    <col min="204" max="204" width="23.5" style="224" bestFit="1" customWidth="1"/>
    <col min="205" max="205" width="28.33203125" style="224" bestFit="1" customWidth="1"/>
    <col min="206" max="206" width="27.5" style="224" bestFit="1" customWidth="1"/>
    <col min="207" max="207" width="21.5" style="224" bestFit="1" customWidth="1"/>
    <col min="208" max="208" width="20" style="224" bestFit="1" customWidth="1"/>
    <col min="209" max="209" width="22.33203125" style="224" bestFit="1" customWidth="1"/>
    <col min="210" max="210" width="23.5" style="224" bestFit="1" customWidth="1"/>
    <col min="211" max="211" width="28.33203125" style="224" bestFit="1" customWidth="1"/>
    <col min="212" max="212" width="27.5" style="224" bestFit="1" customWidth="1"/>
    <col min="213" max="213" width="21.5" style="224" bestFit="1" customWidth="1"/>
    <col min="214" max="214" width="20" style="224" bestFit="1" customWidth="1"/>
    <col min="215" max="215" width="22.33203125" style="224" bestFit="1" customWidth="1"/>
    <col min="216" max="216" width="23.5" style="224" bestFit="1" customWidth="1"/>
    <col min="217" max="217" width="28.33203125" style="224" bestFit="1" customWidth="1"/>
    <col min="218" max="218" width="27.5" style="224" bestFit="1" customWidth="1"/>
    <col min="219" max="219" width="21.5" style="224" bestFit="1" customWidth="1"/>
    <col min="220" max="220" width="20" style="224" bestFit="1" customWidth="1"/>
    <col min="221" max="221" width="22.33203125" style="224" bestFit="1" customWidth="1"/>
    <col min="222" max="222" width="23.5" style="224" bestFit="1" customWidth="1"/>
    <col min="223" max="223" width="28.33203125" style="224" bestFit="1" customWidth="1"/>
    <col min="224" max="224" width="27.5" style="224" bestFit="1" customWidth="1"/>
    <col min="225" max="225" width="21.5" style="224" bestFit="1" customWidth="1"/>
    <col min="226" max="226" width="20" style="224" bestFit="1" customWidth="1"/>
    <col min="227" max="227" width="22.33203125" style="224" bestFit="1" customWidth="1"/>
    <col min="228" max="228" width="23.5" style="224" bestFit="1" customWidth="1"/>
    <col min="229" max="229" width="28.33203125" style="224" bestFit="1" customWidth="1"/>
    <col min="230" max="230" width="27.5" style="224" bestFit="1" customWidth="1"/>
    <col min="231" max="231" width="21.5" style="224" bestFit="1" customWidth="1"/>
    <col min="232" max="232" width="20" style="224" bestFit="1" customWidth="1"/>
    <col min="233" max="233" width="22.33203125" style="224" bestFit="1" customWidth="1"/>
    <col min="234" max="234" width="23.5" style="224" bestFit="1" customWidth="1"/>
    <col min="235" max="235" width="28.33203125" style="224" bestFit="1" customWidth="1"/>
    <col min="236" max="236" width="27.5" style="224" bestFit="1" customWidth="1"/>
    <col min="237" max="237" width="21.5" style="224" bestFit="1" customWidth="1"/>
    <col min="238" max="238" width="20" style="224" bestFit="1" customWidth="1"/>
    <col min="239" max="239" width="22.33203125" style="224" bestFit="1" customWidth="1"/>
    <col min="240" max="240" width="23.5" style="224" bestFit="1" customWidth="1"/>
    <col min="241" max="241" width="28.33203125" style="224" bestFit="1" customWidth="1"/>
    <col min="242" max="242" width="27.5" style="224" bestFit="1" customWidth="1"/>
    <col min="243" max="243" width="21.5" style="224" bestFit="1" customWidth="1"/>
    <col min="244" max="244" width="20" style="224" bestFit="1" customWidth="1"/>
    <col min="245" max="245" width="22.33203125" style="224" bestFit="1" customWidth="1"/>
    <col min="246" max="246" width="23.5" style="224" bestFit="1" customWidth="1"/>
    <col min="247" max="247" width="28.33203125" style="224" bestFit="1" customWidth="1"/>
    <col min="248" max="248" width="27.5" style="224" bestFit="1" customWidth="1"/>
    <col min="249" max="249" width="21.5" style="224" bestFit="1" customWidth="1"/>
    <col min="250" max="250" width="20" style="224" bestFit="1" customWidth="1"/>
    <col min="251" max="251" width="22.33203125" style="224" bestFit="1" customWidth="1"/>
    <col min="252" max="252" width="23.5" style="224" bestFit="1" customWidth="1"/>
    <col min="253" max="253" width="28.33203125" style="224" bestFit="1" customWidth="1"/>
    <col min="254" max="254" width="27.5" style="224" bestFit="1" customWidth="1"/>
    <col min="255" max="255" width="21.5" style="224" bestFit="1" customWidth="1"/>
    <col min="256" max="256" width="20" style="224" bestFit="1" customWidth="1"/>
    <col min="257" max="257" width="22.33203125" style="224" bestFit="1" customWidth="1"/>
    <col min="258" max="258" width="23.5" style="224" bestFit="1" customWidth="1"/>
    <col min="259" max="259" width="28.33203125" style="224" bestFit="1" customWidth="1"/>
    <col min="260" max="260" width="27.5" style="224" bestFit="1" customWidth="1"/>
    <col min="261" max="261" width="21.5" style="224" bestFit="1" customWidth="1"/>
    <col min="262" max="262" width="20" style="224" bestFit="1" customWidth="1"/>
    <col min="263" max="263" width="22.33203125" style="224" bestFit="1" customWidth="1"/>
    <col min="264" max="264" width="23.5" style="224" bestFit="1" customWidth="1"/>
    <col min="265" max="265" width="28.33203125" style="224" bestFit="1" customWidth="1"/>
    <col min="266" max="266" width="27.5" style="224" bestFit="1" customWidth="1"/>
    <col min="267" max="267" width="21.5" style="224" bestFit="1" customWidth="1"/>
    <col min="268" max="268" width="20" style="224" bestFit="1" customWidth="1"/>
    <col min="269" max="269" width="22.33203125" style="224" bestFit="1" customWidth="1"/>
    <col min="270" max="270" width="23.5" style="224" bestFit="1" customWidth="1"/>
    <col min="271" max="271" width="28.33203125" style="224" bestFit="1" customWidth="1"/>
    <col min="272" max="272" width="27.5" style="224" bestFit="1" customWidth="1"/>
    <col min="273" max="273" width="21.5" style="224" bestFit="1" customWidth="1"/>
    <col min="274" max="274" width="20" style="224" bestFit="1" customWidth="1"/>
    <col min="275" max="275" width="22.33203125" style="224" bestFit="1" customWidth="1"/>
    <col min="276" max="276" width="23.5" style="224" bestFit="1" customWidth="1"/>
    <col min="277" max="277" width="28.33203125" style="224" bestFit="1" customWidth="1"/>
    <col min="278" max="278" width="27.5" style="224" bestFit="1" customWidth="1"/>
    <col min="279" max="279" width="21.5" style="224" bestFit="1" customWidth="1"/>
    <col min="280" max="280" width="20" style="224" bestFit="1" customWidth="1"/>
    <col min="281" max="281" width="22.33203125" style="224" bestFit="1" customWidth="1"/>
    <col min="282" max="282" width="23.5" style="224" bestFit="1" customWidth="1"/>
    <col min="283" max="283" width="28.33203125" style="224" bestFit="1" customWidth="1"/>
    <col min="284" max="284" width="27.5" style="224" bestFit="1" customWidth="1"/>
    <col min="285" max="285" width="21.5" style="224" bestFit="1" customWidth="1"/>
    <col min="286" max="286" width="20" style="224" bestFit="1" customWidth="1"/>
    <col min="287" max="287" width="22.33203125" style="224" bestFit="1" customWidth="1"/>
    <col min="288" max="288" width="23.5" style="224" bestFit="1" customWidth="1"/>
    <col min="289" max="289" width="28.33203125" style="224" bestFit="1" customWidth="1"/>
    <col min="290" max="290" width="27.5" style="224" bestFit="1" customWidth="1"/>
    <col min="291" max="291" width="21.5" style="224" bestFit="1" customWidth="1"/>
    <col min="292" max="292" width="20" style="224" bestFit="1" customWidth="1"/>
    <col min="293" max="293" width="22.33203125" style="224" bestFit="1" customWidth="1"/>
    <col min="294" max="294" width="23.5" style="224" bestFit="1" customWidth="1"/>
    <col min="295" max="295" width="28.33203125" style="224" bestFit="1" customWidth="1"/>
    <col min="296" max="296" width="27.5" style="224" bestFit="1" customWidth="1"/>
    <col min="297" max="297" width="21.5" style="224" bestFit="1" customWidth="1"/>
    <col min="298" max="298" width="20" style="224" bestFit="1" customWidth="1"/>
    <col min="299" max="299" width="22.33203125" style="224" bestFit="1" customWidth="1"/>
    <col min="300" max="300" width="23.5" style="224" bestFit="1" customWidth="1"/>
    <col min="301" max="301" width="28.33203125" style="224" bestFit="1" customWidth="1"/>
    <col min="302" max="302" width="27.5" style="224" bestFit="1" customWidth="1"/>
    <col min="303" max="303" width="21.5" style="224" bestFit="1" customWidth="1"/>
    <col min="304" max="304" width="20" style="224" bestFit="1" customWidth="1"/>
    <col min="305" max="305" width="22.33203125" style="224" bestFit="1" customWidth="1"/>
    <col min="306" max="306" width="23.5" style="224" bestFit="1" customWidth="1"/>
    <col min="307" max="307" width="28.33203125" style="224" bestFit="1" customWidth="1"/>
    <col min="308" max="308" width="27.5" style="224" bestFit="1" customWidth="1"/>
    <col min="309" max="309" width="21.5" style="224" bestFit="1" customWidth="1"/>
    <col min="310" max="310" width="20" style="224" bestFit="1" customWidth="1"/>
    <col min="311" max="311" width="22.33203125" style="224" bestFit="1" customWidth="1"/>
    <col min="312" max="312" width="23.5" style="224" bestFit="1" customWidth="1"/>
    <col min="313" max="313" width="28.33203125" style="224" bestFit="1" customWidth="1"/>
    <col min="314" max="314" width="27.5" style="224" bestFit="1" customWidth="1"/>
    <col min="315" max="315" width="21.5" style="224" bestFit="1" customWidth="1"/>
    <col min="316" max="316" width="20" style="224" bestFit="1" customWidth="1"/>
    <col min="317" max="317" width="22.33203125" style="224" bestFit="1" customWidth="1"/>
    <col min="318" max="318" width="23.5" style="224" bestFit="1" customWidth="1"/>
    <col min="319" max="319" width="28.33203125" style="224" bestFit="1" customWidth="1"/>
    <col min="320" max="320" width="27.5" style="224" bestFit="1" customWidth="1"/>
    <col min="321" max="321" width="21.5" style="224" bestFit="1" customWidth="1"/>
    <col min="322" max="322" width="20" style="224" bestFit="1" customWidth="1"/>
    <col min="323" max="323" width="22.33203125" style="224" bestFit="1" customWidth="1"/>
    <col min="324" max="324" width="23.5" style="224" bestFit="1" customWidth="1"/>
    <col min="325" max="325" width="28.33203125" style="224" bestFit="1" customWidth="1"/>
    <col min="326" max="326" width="27.5" style="224" bestFit="1" customWidth="1"/>
    <col min="327" max="327" width="21.5" style="224" bestFit="1" customWidth="1"/>
    <col min="328" max="328" width="20" style="224" bestFit="1" customWidth="1"/>
    <col min="329" max="329" width="22.33203125" style="224" bestFit="1" customWidth="1"/>
    <col min="330" max="330" width="23.5" style="224" bestFit="1" customWidth="1"/>
    <col min="331" max="331" width="28.33203125" style="224" bestFit="1" customWidth="1"/>
    <col min="332" max="332" width="27.5" style="224" bestFit="1" customWidth="1"/>
    <col min="333" max="333" width="21.5" style="224" bestFit="1" customWidth="1"/>
    <col min="334" max="334" width="20" style="224" bestFit="1" customWidth="1"/>
    <col min="335" max="335" width="22.33203125" style="224" bestFit="1" customWidth="1"/>
    <col min="336" max="336" width="23.5" style="224" bestFit="1" customWidth="1"/>
    <col min="337" max="337" width="28.33203125" style="224" bestFit="1" customWidth="1"/>
    <col min="338" max="338" width="27.5" style="224" bestFit="1" customWidth="1"/>
    <col min="339" max="339" width="21.5" style="224" bestFit="1" customWidth="1"/>
    <col min="340" max="340" width="20" style="224" bestFit="1" customWidth="1"/>
    <col min="341" max="341" width="22.33203125" style="224" bestFit="1" customWidth="1"/>
    <col min="342" max="342" width="23.5" style="224" bestFit="1" customWidth="1"/>
    <col min="343" max="343" width="28.33203125" style="224" bestFit="1" customWidth="1"/>
    <col min="344" max="344" width="27.5" style="224" bestFit="1" customWidth="1"/>
    <col min="345" max="345" width="21.5" style="224" bestFit="1" customWidth="1"/>
    <col min="346" max="346" width="20" style="224" bestFit="1" customWidth="1"/>
    <col min="347" max="347" width="22.33203125" style="224" bestFit="1" customWidth="1"/>
    <col min="348" max="348" width="23.5" style="224" bestFit="1" customWidth="1"/>
    <col min="349" max="349" width="28.33203125" style="224" bestFit="1" customWidth="1"/>
    <col min="350" max="350" width="27.5" style="224" bestFit="1" customWidth="1"/>
    <col min="351" max="351" width="21.5" style="224" bestFit="1" customWidth="1"/>
    <col min="352" max="352" width="20" style="224" bestFit="1" customWidth="1"/>
    <col min="353" max="353" width="22.33203125" style="224" bestFit="1" customWidth="1"/>
    <col min="354" max="354" width="23.5" style="224" bestFit="1" customWidth="1"/>
    <col min="355" max="355" width="28.33203125" style="224" bestFit="1" customWidth="1"/>
    <col min="356" max="356" width="27.5" style="224" bestFit="1" customWidth="1"/>
    <col min="357" max="357" width="21.5" style="224" bestFit="1" customWidth="1"/>
    <col min="358" max="358" width="20" style="224" bestFit="1" customWidth="1"/>
    <col min="359" max="359" width="22.33203125" style="224" bestFit="1" customWidth="1"/>
    <col min="360" max="360" width="23.5" style="224" bestFit="1" customWidth="1"/>
    <col min="361" max="361" width="28.33203125" style="224" bestFit="1" customWidth="1"/>
    <col min="362" max="362" width="27.5" style="224" bestFit="1" customWidth="1"/>
    <col min="363" max="363" width="21.5" style="224" bestFit="1" customWidth="1"/>
    <col min="364" max="364" width="20" style="224" bestFit="1" customWidth="1"/>
    <col min="365" max="365" width="22.33203125" style="224" bestFit="1" customWidth="1"/>
    <col min="366" max="366" width="23.5" style="224" bestFit="1" customWidth="1"/>
    <col min="367" max="367" width="28.33203125" style="224" bestFit="1" customWidth="1"/>
    <col min="368" max="368" width="27.5" style="224" bestFit="1" customWidth="1"/>
    <col min="369" max="369" width="21.5" style="224" bestFit="1" customWidth="1"/>
    <col min="370" max="370" width="20" style="224" bestFit="1" customWidth="1"/>
    <col min="371" max="371" width="22.33203125" style="224" bestFit="1" customWidth="1"/>
    <col min="372" max="372" width="23.5" style="224" bestFit="1" customWidth="1"/>
    <col min="373" max="373" width="28.33203125" style="224" bestFit="1" customWidth="1"/>
    <col min="374" max="374" width="27.5" style="224" bestFit="1" customWidth="1"/>
    <col min="375" max="375" width="21.5" style="224" bestFit="1" customWidth="1"/>
    <col min="376" max="376" width="20" style="224" bestFit="1" customWidth="1"/>
    <col min="377" max="377" width="22.33203125" style="224" bestFit="1" customWidth="1"/>
    <col min="378" max="378" width="23.5" style="224" bestFit="1" customWidth="1"/>
    <col min="379" max="379" width="28.33203125" style="224" bestFit="1" customWidth="1"/>
    <col min="380" max="380" width="27.5" style="224" bestFit="1" customWidth="1"/>
    <col min="381" max="381" width="21.5" style="224" bestFit="1" customWidth="1"/>
    <col min="382" max="382" width="20" style="224" bestFit="1" customWidth="1"/>
    <col min="383" max="383" width="22.33203125" style="224" bestFit="1" customWidth="1"/>
    <col min="384" max="384" width="23.5" style="224" bestFit="1" customWidth="1"/>
    <col min="385" max="385" width="28.33203125" style="224" bestFit="1" customWidth="1"/>
    <col min="386" max="386" width="27.5" style="224" bestFit="1" customWidth="1"/>
    <col min="387" max="387" width="21.5" style="224" bestFit="1" customWidth="1"/>
    <col min="388" max="388" width="20" style="224" bestFit="1" customWidth="1"/>
    <col min="389" max="389" width="22.33203125" style="224" bestFit="1" customWidth="1"/>
    <col min="390" max="390" width="23.5" style="224" bestFit="1" customWidth="1"/>
    <col min="391" max="391" width="28.33203125" style="224" bestFit="1" customWidth="1"/>
    <col min="392" max="392" width="27.5" style="224" bestFit="1" customWidth="1"/>
    <col min="393" max="393" width="21.5" style="224" bestFit="1" customWidth="1"/>
    <col min="394" max="394" width="20" style="224" bestFit="1" customWidth="1"/>
    <col min="395" max="395" width="22.33203125" style="224" bestFit="1" customWidth="1"/>
    <col min="396" max="396" width="23.5" style="224" bestFit="1" customWidth="1"/>
    <col min="397" max="397" width="28.33203125" style="224" bestFit="1" customWidth="1"/>
    <col min="398" max="398" width="27.5" style="224" bestFit="1" customWidth="1"/>
    <col min="399" max="399" width="21.5" style="224" bestFit="1" customWidth="1"/>
    <col min="400" max="400" width="20" style="224" bestFit="1" customWidth="1"/>
    <col min="401" max="401" width="22.33203125" style="224" bestFit="1" customWidth="1"/>
    <col min="402" max="402" width="23.5" style="224" bestFit="1" customWidth="1"/>
    <col min="403" max="403" width="28.33203125" style="224" bestFit="1" customWidth="1"/>
    <col min="404" max="404" width="27.5" style="224" bestFit="1" customWidth="1"/>
    <col min="405" max="405" width="21.5" style="224" bestFit="1" customWidth="1"/>
    <col min="406" max="406" width="20" style="224" bestFit="1" customWidth="1"/>
    <col min="407" max="407" width="22.33203125" style="224" bestFit="1" customWidth="1"/>
    <col min="408" max="408" width="23.5" style="224" bestFit="1" customWidth="1"/>
    <col min="409" max="409" width="28.33203125" style="224" bestFit="1" customWidth="1"/>
    <col min="410" max="410" width="27.5" style="224" bestFit="1" customWidth="1"/>
    <col min="411" max="411" width="21.5" style="224" bestFit="1" customWidth="1"/>
    <col min="412" max="412" width="20" style="224" bestFit="1" customWidth="1"/>
    <col min="413" max="413" width="22.33203125" style="224" bestFit="1" customWidth="1"/>
    <col min="414" max="414" width="23.5" style="224" bestFit="1" customWidth="1"/>
    <col min="415" max="415" width="28.33203125" style="224" bestFit="1" customWidth="1"/>
    <col min="416" max="416" width="27.5" style="224" bestFit="1" customWidth="1"/>
    <col min="417" max="417" width="21.5" style="224" bestFit="1" customWidth="1"/>
    <col min="418" max="418" width="20" style="224" bestFit="1" customWidth="1"/>
    <col min="419" max="419" width="22.33203125" style="224" bestFit="1" customWidth="1"/>
    <col min="420" max="420" width="23.5" style="224" bestFit="1" customWidth="1"/>
    <col min="421" max="421" width="28.33203125" style="224" bestFit="1" customWidth="1"/>
    <col min="422" max="16384" width="9.1640625" style="224"/>
  </cols>
  <sheetData>
    <row r="1" spans="1:421" s="251" customFormat="1" ht="25" customHeight="1" x14ac:dyDescent="0.3">
      <c r="A1" s="274" t="s">
        <v>957</v>
      </c>
      <c r="B1" s="275"/>
      <c r="C1" s="275"/>
      <c r="D1" s="275"/>
      <c r="E1" s="275"/>
      <c r="F1" s="275"/>
      <c r="G1" s="275"/>
      <c r="H1" s="275"/>
      <c r="I1" s="275"/>
    </row>
    <row r="2" spans="1:421" s="251" customFormat="1" ht="25" customHeight="1" thickBot="1" x14ac:dyDescent="0.3">
      <c r="A2" s="250"/>
      <c r="B2" s="250"/>
      <c r="C2" s="250"/>
      <c r="D2" s="250"/>
      <c r="E2" s="250"/>
      <c r="F2" s="250"/>
      <c r="G2" s="250"/>
      <c r="H2" s="250"/>
      <c r="I2" s="250"/>
    </row>
    <row r="3" spans="1:421" s="254" customFormat="1" ht="25" customHeight="1" thickBot="1" x14ac:dyDescent="0.3">
      <c r="A3" s="450" t="s">
        <v>1708</v>
      </c>
      <c r="B3" s="273" t="str">
        <f t="shared" ref="B3:C3" si="0">C32</f>
        <v>200203
No Of Shares</v>
      </c>
      <c r="C3" s="273" t="str">
        <f t="shared" si="0"/>
        <v>200203
% of Shares</v>
      </c>
      <c r="D3" s="273" t="str">
        <f t="shared" ref="D3" si="1">G32</f>
        <v>200203
% of Pledged Shares</v>
      </c>
      <c r="E3" s="421" t="str">
        <f>AA32</f>
        <v>200303
No Of Shares</v>
      </c>
      <c r="F3" s="421" t="str">
        <f>AB32</f>
        <v>200303
% of Shares</v>
      </c>
      <c r="G3" s="421" t="str">
        <f>AE32</f>
        <v>200303
% of Pledged Shares</v>
      </c>
      <c r="H3" s="273" t="str">
        <f>AY32</f>
        <v>200403
No Of Shares</v>
      </c>
      <c r="I3" s="273" t="str">
        <f>AZ32</f>
        <v>200403
% of Shares</v>
      </c>
      <c r="J3" s="273" t="str">
        <f>BC32</f>
        <v>200403
% of Pledged Shares</v>
      </c>
      <c r="K3" s="421" t="str">
        <f>BW32</f>
        <v>200503
No Of Shares</v>
      </c>
      <c r="L3" s="421" t="str">
        <f>BX32</f>
        <v>200503
% of Shares</v>
      </c>
      <c r="M3" s="421" t="str">
        <f>CA32</f>
        <v>200503
% of Pledged Shares</v>
      </c>
      <c r="N3" s="273" t="str">
        <f>CU32</f>
        <v>200603
No Of Shares</v>
      </c>
      <c r="O3" s="273" t="str">
        <f>CV32</f>
        <v>200603
% of Shares</v>
      </c>
      <c r="P3" s="273" t="str">
        <f>CY32</f>
        <v>200603
% of Pledged Shares</v>
      </c>
      <c r="Q3" s="421" t="str">
        <f>DS32</f>
        <v>200703
No Of Shares</v>
      </c>
      <c r="R3" s="421" t="str">
        <f>DT32</f>
        <v>200703
% of Shares</v>
      </c>
      <c r="S3" s="421" t="str">
        <f>DW32</f>
        <v>200703
% of Pledged Shares</v>
      </c>
      <c r="T3" s="273" t="str">
        <f>EQ32</f>
        <v>200803
No Of Shares</v>
      </c>
      <c r="U3" s="273" t="str">
        <f>ER32</f>
        <v>200803
% of Shares</v>
      </c>
      <c r="V3" s="273" t="str">
        <f>EU32</f>
        <v>200803
% of Pledged Shares</v>
      </c>
      <c r="W3" s="421" t="str">
        <f>FO32</f>
        <v>200903
No Of Shares</v>
      </c>
      <c r="X3" s="421" t="str">
        <f>FP32</f>
        <v>200903
% of Shares</v>
      </c>
      <c r="Y3" s="421" t="str">
        <f>FS32</f>
        <v>200903
% of Pledged Shares</v>
      </c>
      <c r="Z3" s="273" t="str">
        <f>GM32</f>
        <v>201003
No Of Shares</v>
      </c>
      <c r="AA3" s="273" t="str">
        <f>GN32</f>
        <v>201003
% of Shares</v>
      </c>
      <c r="AB3" s="273" t="str">
        <f>GQ32</f>
        <v>201003
% of Pledged Shares</v>
      </c>
      <c r="AC3" s="421" t="str">
        <f>HK32</f>
        <v>201103
No Of Shares</v>
      </c>
      <c r="AD3" s="421" t="str">
        <f>HL32</f>
        <v>201103
% of Shares</v>
      </c>
      <c r="AE3" s="421" t="str">
        <f>HO32</f>
        <v>201103
% of Pledged Shares</v>
      </c>
      <c r="AF3" s="273" t="str">
        <f>II32</f>
        <v>201203
No Of Shares</v>
      </c>
      <c r="AG3" s="273" t="str">
        <f>IJ32</f>
        <v>201203
% of Shares</v>
      </c>
      <c r="AH3" s="273" t="str">
        <f>IM32</f>
        <v>201203
% of Pledged Shares</v>
      </c>
      <c r="AI3" s="421" t="str">
        <f>JG32</f>
        <v>201303
No Of Shares</v>
      </c>
      <c r="AJ3" s="421" t="str">
        <f>JH32</f>
        <v>201303
% of Shares</v>
      </c>
      <c r="AK3" s="421" t="str">
        <f>JK32</f>
        <v>201303
% of Pledged Shares</v>
      </c>
      <c r="AL3" s="273" t="str">
        <f>KK32</f>
        <v>201403
No Of Shares</v>
      </c>
      <c r="AM3" s="273" t="str">
        <f>KL32</f>
        <v>201403
% of Shares</v>
      </c>
      <c r="AN3" s="273" t="str">
        <f>KO32</f>
        <v>201403
% of Pledged Shares</v>
      </c>
      <c r="AO3" s="421" t="str">
        <f>LI32</f>
        <v>201503
No Of Shares</v>
      </c>
      <c r="AP3" s="421" t="str">
        <f>LJ32</f>
        <v>201503
% of Shares</v>
      </c>
      <c r="AQ3" s="421" t="str">
        <f>LM32</f>
        <v>201503
% of Pledged Shares</v>
      </c>
      <c r="AR3" s="273" t="str">
        <f>MG32</f>
        <v>201603
No Of Shares</v>
      </c>
      <c r="AS3" s="273" t="str">
        <f>MH32</f>
        <v>201603
% of Shares</v>
      </c>
      <c r="AT3" s="273" t="str">
        <f>MK32</f>
        <v>201603
% of Pledged Shares</v>
      </c>
      <c r="AU3" s="421" t="str">
        <f>NE32</f>
        <v>201703
No Of Shares</v>
      </c>
      <c r="AV3" s="421" t="str">
        <f>NF32</f>
        <v>201703
% of Shares</v>
      </c>
      <c r="AW3" s="421" t="str">
        <f>NI32</f>
        <v>201703
% of Pledged Shares</v>
      </c>
      <c r="AX3" s="273" t="str">
        <f>OC32</f>
        <v>201803
No Of Shares</v>
      </c>
      <c r="AY3" s="273" t="str">
        <f>OD32</f>
        <v>201803
% of Shares</v>
      </c>
      <c r="AZ3" s="273" t="str">
        <f>OG32</f>
        <v>201803
% of Pledged Shares</v>
      </c>
      <c r="BA3" s="421" t="str">
        <f>PA32</f>
        <v>201903
No Of Shares</v>
      </c>
      <c r="BB3" s="421" t="str">
        <f>PB32</f>
        <v>201903
% of Shares</v>
      </c>
      <c r="BC3" s="422" t="str">
        <f>PE32</f>
        <v>201903
% of Pledged Shares</v>
      </c>
      <c r="BD3" s="250"/>
      <c r="BE3" s="250"/>
      <c r="BF3" s="250"/>
      <c r="BG3" s="250"/>
      <c r="BH3" s="250"/>
      <c r="BI3" s="250"/>
      <c r="BJ3" s="250"/>
      <c r="BK3" s="250"/>
      <c r="BL3" s="250"/>
      <c r="BM3" s="250"/>
      <c r="BN3" s="250"/>
      <c r="BO3" s="250"/>
      <c r="BP3" s="250"/>
      <c r="BQ3" s="250"/>
      <c r="BR3" s="250"/>
      <c r="BS3" s="250"/>
      <c r="BT3" s="250"/>
      <c r="BU3" s="250"/>
      <c r="BV3" s="250"/>
      <c r="BW3" s="250"/>
      <c r="BX3" s="250"/>
      <c r="BY3" s="250"/>
      <c r="BZ3" s="250"/>
      <c r="CA3" s="250"/>
      <c r="CB3" s="250"/>
      <c r="CC3" s="250"/>
      <c r="CD3" s="250"/>
      <c r="CE3" s="250"/>
      <c r="CF3" s="250"/>
      <c r="CG3" s="250"/>
      <c r="CH3" s="250"/>
      <c r="CI3" s="250"/>
      <c r="CJ3" s="250"/>
      <c r="CK3" s="250"/>
      <c r="CL3" s="250"/>
      <c r="CM3" s="250"/>
      <c r="CN3" s="250"/>
      <c r="CO3" s="250"/>
      <c r="CP3" s="250"/>
      <c r="CQ3" s="250"/>
      <c r="CR3" s="250"/>
      <c r="CS3" s="250"/>
      <c r="CT3" s="250"/>
      <c r="CU3" s="250"/>
      <c r="CV3" s="250"/>
      <c r="CW3" s="250"/>
      <c r="CX3" s="250"/>
      <c r="CY3" s="250"/>
      <c r="CZ3" s="250"/>
      <c r="DA3" s="250"/>
      <c r="DB3" s="250"/>
      <c r="DC3" s="250"/>
      <c r="DD3" s="250"/>
      <c r="DE3" s="250"/>
      <c r="DF3" s="250"/>
      <c r="DG3" s="250"/>
      <c r="DH3" s="250"/>
      <c r="DI3" s="250"/>
      <c r="DJ3" s="250"/>
      <c r="DK3" s="250"/>
      <c r="DL3" s="250"/>
      <c r="DM3" s="250"/>
      <c r="DN3" s="250"/>
      <c r="DO3" s="250"/>
      <c r="DP3" s="250"/>
      <c r="DQ3" s="250"/>
      <c r="DR3" s="250"/>
      <c r="DS3" s="250"/>
      <c r="DT3" s="250"/>
      <c r="DU3" s="250"/>
      <c r="DV3" s="250"/>
      <c r="DW3" s="250"/>
      <c r="DX3" s="250"/>
      <c r="DY3" s="250"/>
      <c r="DZ3" s="250"/>
      <c r="EA3" s="250"/>
      <c r="EB3" s="250"/>
      <c r="EC3" s="250"/>
      <c r="ED3" s="250"/>
      <c r="EE3" s="250"/>
      <c r="EF3" s="250"/>
      <c r="EG3" s="250"/>
      <c r="EH3" s="250"/>
      <c r="EI3" s="250"/>
      <c r="EJ3" s="250"/>
      <c r="EK3" s="250"/>
      <c r="EL3" s="250"/>
      <c r="EM3" s="250"/>
      <c r="EN3" s="250"/>
      <c r="EO3" s="250"/>
      <c r="EP3" s="250"/>
      <c r="EQ3" s="250"/>
      <c r="ER3" s="250"/>
      <c r="ES3" s="250"/>
      <c r="ET3" s="250"/>
      <c r="EU3" s="250"/>
      <c r="EV3" s="250"/>
      <c r="EW3" s="250"/>
      <c r="EX3" s="250"/>
      <c r="EY3" s="250"/>
      <c r="EZ3" s="250"/>
      <c r="FA3" s="250"/>
      <c r="FB3" s="250"/>
      <c r="FC3" s="250"/>
      <c r="FD3" s="250"/>
      <c r="FE3" s="250"/>
      <c r="FF3" s="250"/>
      <c r="FG3" s="250"/>
      <c r="FH3" s="250"/>
      <c r="FI3" s="250"/>
      <c r="FJ3" s="250"/>
      <c r="FK3" s="250"/>
      <c r="FL3" s="250"/>
      <c r="FM3" s="250"/>
      <c r="FN3" s="250"/>
      <c r="FO3" s="250"/>
      <c r="FP3" s="250"/>
      <c r="FQ3" s="250"/>
      <c r="FR3" s="250"/>
      <c r="FS3" s="250"/>
      <c r="FT3" s="250"/>
      <c r="FU3" s="250"/>
      <c r="FV3" s="250"/>
      <c r="FW3" s="250"/>
      <c r="FX3" s="250"/>
      <c r="FY3" s="250"/>
      <c r="FZ3" s="250"/>
      <c r="GA3" s="250"/>
      <c r="GB3" s="250"/>
      <c r="GC3" s="250"/>
      <c r="GD3" s="250"/>
      <c r="GE3" s="250"/>
      <c r="GF3" s="250"/>
      <c r="GG3" s="250"/>
      <c r="GH3" s="250"/>
      <c r="GI3" s="250"/>
      <c r="GJ3" s="250"/>
      <c r="GK3" s="250"/>
      <c r="GL3" s="250"/>
      <c r="GM3" s="250"/>
      <c r="GN3" s="250"/>
      <c r="GO3" s="250"/>
      <c r="GP3" s="250"/>
      <c r="GQ3" s="250"/>
      <c r="GR3" s="250"/>
      <c r="GS3" s="250"/>
      <c r="GT3" s="250"/>
      <c r="GU3" s="250"/>
      <c r="GV3" s="250"/>
      <c r="GW3" s="250"/>
      <c r="GX3" s="250"/>
      <c r="GY3" s="250"/>
      <c r="GZ3" s="250"/>
      <c r="HA3" s="250"/>
      <c r="HB3" s="250"/>
      <c r="HC3" s="250"/>
      <c r="HD3" s="250"/>
      <c r="HE3" s="250"/>
      <c r="HF3" s="250"/>
      <c r="HG3" s="250"/>
      <c r="HH3" s="250"/>
      <c r="HI3" s="250"/>
      <c r="HJ3" s="250"/>
      <c r="HK3" s="250"/>
      <c r="HL3" s="250"/>
      <c r="HM3" s="250"/>
      <c r="HN3" s="250"/>
      <c r="HO3" s="250"/>
      <c r="HP3" s="250"/>
      <c r="HQ3" s="250"/>
      <c r="HR3" s="250"/>
      <c r="HS3" s="250"/>
      <c r="HT3" s="250"/>
      <c r="HU3" s="250"/>
      <c r="HV3" s="250"/>
      <c r="HW3" s="250"/>
      <c r="HX3" s="250"/>
      <c r="HY3" s="250"/>
      <c r="HZ3" s="250"/>
      <c r="IA3" s="250"/>
      <c r="IB3" s="250"/>
      <c r="IC3" s="250"/>
      <c r="ID3" s="250"/>
      <c r="IE3" s="250"/>
      <c r="IF3" s="250"/>
      <c r="IG3" s="250"/>
      <c r="IH3" s="250"/>
      <c r="II3" s="250"/>
      <c r="IJ3" s="250"/>
      <c r="IK3" s="250"/>
      <c r="IL3" s="250"/>
      <c r="IM3" s="250"/>
      <c r="IN3" s="250"/>
      <c r="IO3" s="250"/>
      <c r="IP3" s="250"/>
      <c r="IQ3" s="250"/>
      <c r="IR3" s="250"/>
      <c r="IS3" s="250"/>
      <c r="IT3" s="250"/>
      <c r="IU3" s="250"/>
      <c r="IV3" s="250"/>
      <c r="IW3" s="250"/>
      <c r="IX3" s="250"/>
      <c r="IY3" s="250"/>
      <c r="IZ3" s="250"/>
      <c r="JA3" s="250"/>
      <c r="JB3" s="250"/>
      <c r="JC3" s="250"/>
      <c r="JD3" s="250"/>
      <c r="JE3" s="250"/>
      <c r="JF3" s="250"/>
      <c r="JG3" s="250"/>
      <c r="JH3" s="250"/>
      <c r="JI3" s="250"/>
      <c r="JJ3" s="250"/>
      <c r="JK3" s="250"/>
      <c r="JL3" s="250"/>
      <c r="JM3" s="250"/>
      <c r="JN3" s="250"/>
      <c r="JO3" s="250"/>
      <c r="JP3" s="250"/>
      <c r="JQ3" s="250"/>
      <c r="JR3" s="250"/>
      <c r="JS3" s="250"/>
      <c r="JT3" s="250"/>
      <c r="JU3" s="250"/>
      <c r="JV3" s="250"/>
      <c r="JW3" s="250"/>
      <c r="JX3" s="250"/>
      <c r="JY3" s="250"/>
      <c r="JZ3" s="250"/>
      <c r="KA3" s="250"/>
      <c r="KB3" s="250"/>
      <c r="KC3" s="250"/>
      <c r="KD3" s="250"/>
      <c r="KE3" s="250"/>
      <c r="KF3" s="250"/>
      <c r="KG3" s="250"/>
      <c r="KH3" s="250"/>
      <c r="KI3" s="250"/>
      <c r="KJ3" s="250"/>
      <c r="KK3" s="250"/>
      <c r="KL3" s="250"/>
      <c r="KM3" s="250"/>
      <c r="KN3" s="250"/>
      <c r="KO3" s="250"/>
      <c r="KP3" s="250"/>
      <c r="KQ3" s="250"/>
      <c r="KR3" s="250"/>
      <c r="KS3" s="250"/>
      <c r="KT3" s="250"/>
      <c r="KU3" s="250"/>
      <c r="KV3" s="250"/>
      <c r="KW3" s="250"/>
      <c r="KX3" s="250"/>
      <c r="KY3" s="250"/>
      <c r="KZ3" s="250"/>
      <c r="LA3" s="250"/>
      <c r="LB3" s="250"/>
      <c r="LC3" s="250"/>
      <c r="LD3" s="250"/>
      <c r="LE3" s="250"/>
      <c r="LF3" s="250"/>
      <c r="LG3" s="250"/>
      <c r="LH3" s="250"/>
      <c r="LI3" s="250"/>
      <c r="LJ3" s="250"/>
      <c r="LK3" s="250"/>
      <c r="LL3" s="250"/>
      <c r="LM3" s="250"/>
      <c r="LN3" s="250"/>
      <c r="LO3" s="250"/>
      <c r="LP3" s="250"/>
      <c r="LQ3" s="250"/>
      <c r="LR3" s="250"/>
      <c r="LS3" s="250"/>
      <c r="LT3" s="250"/>
      <c r="LU3" s="250"/>
      <c r="LV3" s="250"/>
      <c r="LW3" s="250"/>
      <c r="LX3" s="250"/>
      <c r="LY3" s="250"/>
      <c r="LZ3" s="250"/>
      <c r="MA3" s="250"/>
      <c r="MB3" s="250"/>
      <c r="MC3" s="250"/>
      <c r="MD3" s="250"/>
      <c r="ME3" s="250"/>
      <c r="MF3" s="250"/>
      <c r="MG3" s="250"/>
      <c r="MH3" s="250"/>
      <c r="MI3" s="250"/>
      <c r="MJ3" s="250"/>
      <c r="MK3" s="250"/>
      <c r="ML3" s="250"/>
      <c r="MM3" s="250"/>
      <c r="MN3" s="250"/>
      <c r="MO3" s="250"/>
      <c r="MP3" s="250"/>
      <c r="MQ3" s="250"/>
      <c r="MR3" s="250"/>
      <c r="MS3" s="250"/>
      <c r="MT3" s="250"/>
      <c r="MU3" s="250"/>
      <c r="MV3" s="250"/>
      <c r="MW3" s="250"/>
      <c r="MX3" s="250"/>
      <c r="MY3" s="250"/>
      <c r="MZ3" s="250"/>
      <c r="NA3" s="250"/>
      <c r="NB3" s="250"/>
      <c r="NC3" s="250"/>
      <c r="ND3" s="250"/>
      <c r="NE3" s="250"/>
      <c r="NF3" s="250"/>
      <c r="NG3" s="250"/>
      <c r="NH3" s="250"/>
      <c r="NI3" s="250"/>
      <c r="NJ3" s="250"/>
      <c r="NK3" s="250"/>
      <c r="NL3" s="250"/>
      <c r="NM3" s="250"/>
      <c r="NN3" s="250"/>
      <c r="NO3" s="250"/>
      <c r="NP3" s="250"/>
      <c r="NQ3" s="250"/>
      <c r="NR3" s="250"/>
      <c r="NS3" s="250"/>
      <c r="NT3" s="250"/>
      <c r="NU3" s="250"/>
      <c r="NV3" s="250"/>
      <c r="NW3" s="250"/>
      <c r="NX3" s="250"/>
      <c r="NY3" s="250"/>
      <c r="NZ3" s="250"/>
      <c r="OA3" s="250"/>
      <c r="OB3" s="250"/>
      <c r="OC3" s="250"/>
      <c r="OD3" s="250"/>
      <c r="OE3" s="250"/>
      <c r="OF3" s="250"/>
      <c r="OG3" s="250"/>
      <c r="OH3" s="250"/>
      <c r="OI3" s="250"/>
      <c r="OJ3" s="250"/>
      <c r="OK3" s="250"/>
      <c r="OL3" s="250"/>
      <c r="OM3" s="250"/>
      <c r="ON3" s="250"/>
      <c r="OO3" s="250"/>
      <c r="OP3" s="250"/>
      <c r="OQ3" s="250"/>
      <c r="OR3" s="250"/>
      <c r="OS3" s="250"/>
      <c r="OT3" s="250"/>
      <c r="OU3" s="250"/>
      <c r="OV3" s="250"/>
      <c r="OW3" s="250"/>
      <c r="OX3" s="250"/>
      <c r="OY3" s="250"/>
      <c r="OZ3" s="250"/>
      <c r="PA3" s="250"/>
      <c r="PB3" s="250"/>
      <c r="PC3" s="250"/>
      <c r="PD3" s="250"/>
      <c r="PE3" s="250"/>
    </row>
    <row r="4" spans="1:421" s="251" customFormat="1" ht="25" customHeight="1" x14ac:dyDescent="0.25">
      <c r="A4" s="255"/>
      <c r="B4" s="250"/>
      <c r="C4" s="250"/>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6"/>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row>
    <row r="5" spans="1:421" s="431" customFormat="1" ht="25" customHeight="1" x14ac:dyDescent="0.25">
      <c r="A5" s="428" t="str">
        <f>A51</f>
        <v>Total of Promoter and Promoter Group</v>
      </c>
      <c r="B5" s="429">
        <f t="shared" ref="B5:BC5" si="2">B6+B8</f>
        <v>33410639</v>
      </c>
      <c r="C5" s="429">
        <f t="shared" si="2"/>
        <v>71.430000000000007</v>
      </c>
      <c r="D5" s="429">
        <f t="shared" si="2"/>
        <v>0</v>
      </c>
      <c r="E5" s="429">
        <f t="shared" si="2"/>
        <v>66885302</v>
      </c>
      <c r="F5" s="429">
        <f t="shared" si="2"/>
        <v>71.75</v>
      </c>
      <c r="G5" s="429">
        <f t="shared" si="2"/>
        <v>0</v>
      </c>
      <c r="H5" s="429">
        <f t="shared" si="2"/>
        <v>66881852</v>
      </c>
      <c r="I5" s="429">
        <f t="shared" si="2"/>
        <v>72.099999999999994</v>
      </c>
      <c r="J5" s="429">
        <f t="shared" si="2"/>
        <v>0</v>
      </c>
      <c r="K5" s="429">
        <f t="shared" si="2"/>
        <v>133456916</v>
      </c>
      <c r="L5" s="429">
        <f t="shared" si="2"/>
        <v>71.94</v>
      </c>
      <c r="M5" s="429">
        <f t="shared" si="2"/>
        <v>0</v>
      </c>
      <c r="N5" s="429">
        <f t="shared" si="2"/>
        <v>132492277</v>
      </c>
      <c r="O5" s="429">
        <f t="shared" si="2"/>
        <v>71.33</v>
      </c>
      <c r="P5" s="429">
        <f t="shared" si="2"/>
        <v>0</v>
      </c>
      <c r="Q5" s="429">
        <f t="shared" si="2"/>
        <v>132105577</v>
      </c>
      <c r="R5" s="429">
        <f t="shared" si="2"/>
        <v>68.31</v>
      </c>
      <c r="S5" s="429">
        <f t="shared" si="2"/>
        <v>0</v>
      </c>
      <c r="T5" s="429">
        <f t="shared" si="2"/>
        <v>131961952</v>
      </c>
      <c r="U5" s="429">
        <f t="shared" si="2"/>
        <v>63.71</v>
      </c>
      <c r="V5" s="429">
        <f t="shared" si="2"/>
        <v>0</v>
      </c>
      <c r="W5" s="429">
        <f t="shared" si="2"/>
        <v>131961952</v>
      </c>
      <c r="X5" s="429">
        <f t="shared" si="2"/>
        <v>63.71</v>
      </c>
      <c r="Y5" s="429">
        <f t="shared" si="2"/>
        <v>0.6</v>
      </c>
      <c r="Z5" s="429">
        <f t="shared" si="2"/>
        <v>131965940</v>
      </c>
      <c r="AA5" s="429">
        <f t="shared" si="2"/>
        <v>63.72</v>
      </c>
      <c r="AB5" s="429">
        <f t="shared" si="2"/>
        <v>0.52</v>
      </c>
      <c r="AC5" s="429">
        <f t="shared" si="2"/>
        <v>659828200</v>
      </c>
      <c r="AD5" s="429">
        <f t="shared" si="2"/>
        <v>63.72</v>
      </c>
      <c r="AE5" s="429">
        <f t="shared" si="2"/>
        <v>0.35</v>
      </c>
      <c r="AF5" s="429">
        <f t="shared" si="2"/>
        <v>659828200</v>
      </c>
      <c r="AG5" s="429">
        <f t="shared" si="2"/>
        <v>63.72</v>
      </c>
      <c r="AH5" s="429">
        <f t="shared" si="2"/>
        <v>0.37</v>
      </c>
      <c r="AI5" s="429">
        <f t="shared" si="2"/>
        <v>659478200</v>
      </c>
      <c r="AJ5" s="429">
        <f t="shared" si="2"/>
        <v>63.68</v>
      </c>
      <c r="AK5" s="429">
        <f t="shared" si="2"/>
        <v>0.28999999999999998</v>
      </c>
      <c r="AL5" s="429">
        <f t="shared" si="2"/>
        <v>1318346400</v>
      </c>
      <c r="AM5" s="429">
        <f t="shared" si="2"/>
        <v>63.65</v>
      </c>
      <c r="AN5" s="429">
        <f t="shared" si="2"/>
        <v>0.25</v>
      </c>
      <c r="AO5" s="429">
        <f t="shared" si="2"/>
        <v>1316496400</v>
      </c>
      <c r="AP5" s="429">
        <f t="shared" si="2"/>
        <v>63.56</v>
      </c>
      <c r="AQ5" s="429">
        <f t="shared" si="2"/>
        <v>1.1299999999999999</v>
      </c>
      <c r="AR5" s="429">
        <f t="shared" si="2"/>
        <v>1323022812</v>
      </c>
      <c r="AS5" s="429">
        <f t="shared" si="2"/>
        <v>54.97</v>
      </c>
      <c r="AT5" s="429">
        <f t="shared" si="2"/>
        <v>1.67</v>
      </c>
      <c r="AU5" s="429">
        <f t="shared" si="2"/>
        <v>1304855381</v>
      </c>
      <c r="AV5" s="429">
        <f t="shared" si="2"/>
        <v>54.39</v>
      </c>
      <c r="AW5" s="429">
        <f t="shared" si="2"/>
        <v>3.04</v>
      </c>
      <c r="AX5" s="429">
        <f t="shared" si="2"/>
        <v>1304855381</v>
      </c>
      <c r="AY5" s="429">
        <f t="shared" si="2"/>
        <v>54.38</v>
      </c>
      <c r="AZ5" s="429">
        <f t="shared" si="2"/>
        <v>2.35</v>
      </c>
      <c r="BA5" s="429">
        <f t="shared" si="2"/>
        <v>1304855381</v>
      </c>
      <c r="BB5" s="429">
        <f t="shared" si="2"/>
        <v>54.38</v>
      </c>
      <c r="BC5" s="430">
        <f t="shared" si="2"/>
        <v>10.97</v>
      </c>
      <c r="BD5" s="267"/>
      <c r="BE5" s="267"/>
      <c r="BF5" s="267"/>
      <c r="BG5" s="267"/>
      <c r="BH5" s="267"/>
      <c r="BI5" s="267"/>
      <c r="BJ5" s="267"/>
      <c r="BK5" s="267"/>
      <c r="BL5" s="267"/>
      <c r="BM5" s="267"/>
      <c r="BN5" s="267"/>
      <c r="BO5" s="267"/>
      <c r="BP5" s="267"/>
      <c r="BQ5" s="267"/>
      <c r="BR5" s="267"/>
      <c r="BS5" s="267"/>
      <c r="BT5" s="267"/>
      <c r="BU5" s="267"/>
      <c r="BV5" s="267"/>
      <c r="BW5" s="267"/>
      <c r="BX5" s="267"/>
      <c r="BY5" s="267"/>
      <c r="BZ5" s="267"/>
      <c r="CA5" s="267"/>
      <c r="CB5" s="267"/>
      <c r="CC5" s="267"/>
      <c r="CD5" s="267"/>
      <c r="CE5" s="267"/>
      <c r="CF5" s="267"/>
      <c r="CG5" s="267"/>
      <c r="CH5" s="267"/>
      <c r="CI5" s="267"/>
      <c r="CJ5" s="267"/>
      <c r="CK5" s="267"/>
      <c r="CL5" s="267"/>
      <c r="CM5" s="267"/>
      <c r="CN5" s="267"/>
      <c r="CO5" s="267"/>
      <c r="CP5" s="267"/>
      <c r="CQ5" s="267"/>
      <c r="CR5" s="267"/>
      <c r="CS5" s="267"/>
      <c r="CT5" s="267"/>
      <c r="CU5" s="267"/>
      <c r="CV5" s="267"/>
      <c r="CW5" s="267"/>
      <c r="CX5" s="267"/>
      <c r="CY5" s="267"/>
      <c r="CZ5" s="267"/>
      <c r="DA5" s="267"/>
      <c r="DB5" s="267"/>
      <c r="DC5" s="267"/>
      <c r="DD5" s="267"/>
      <c r="DE5" s="267"/>
      <c r="DF5" s="267"/>
      <c r="DG5" s="267"/>
      <c r="DH5" s="267"/>
      <c r="DI5" s="267"/>
      <c r="DJ5" s="267"/>
      <c r="DK5" s="267"/>
      <c r="DL5" s="267"/>
      <c r="DM5" s="267"/>
      <c r="DN5" s="267"/>
      <c r="DO5" s="267"/>
      <c r="DP5" s="267"/>
      <c r="DQ5" s="267"/>
      <c r="DR5" s="267"/>
      <c r="DS5" s="267"/>
      <c r="DT5" s="267"/>
      <c r="DU5" s="267"/>
      <c r="DV5" s="267"/>
      <c r="DW5" s="267"/>
      <c r="DX5" s="267"/>
      <c r="DY5" s="267"/>
      <c r="DZ5" s="267"/>
      <c r="EA5" s="267"/>
      <c r="EB5" s="267"/>
      <c r="EC5" s="267"/>
      <c r="ED5" s="267"/>
      <c r="EE5" s="267"/>
      <c r="EF5" s="267"/>
      <c r="EG5" s="267"/>
      <c r="EH5" s="267"/>
      <c r="EI5" s="267"/>
      <c r="EJ5" s="267"/>
      <c r="EK5" s="267"/>
      <c r="EL5" s="267"/>
      <c r="EM5" s="267"/>
      <c r="EN5" s="267"/>
      <c r="EO5" s="267"/>
      <c r="EP5" s="267"/>
      <c r="EQ5" s="267"/>
      <c r="ER5" s="267"/>
      <c r="ES5" s="267"/>
      <c r="ET5" s="267"/>
      <c r="EU5" s="267"/>
      <c r="EV5" s="267"/>
      <c r="EW5" s="267"/>
      <c r="EX5" s="267"/>
      <c r="EY5" s="267"/>
      <c r="EZ5" s="267"/>
      <c r="FA5" s="267"/>
      <c r="FB5" s="267"/>
      <c r="FC5" s="267"/>
      <c r="FD5" s="267"/>
      <c r="FE5" s="267"/>
      <c r="FF5" s="267"/>
      <c r="FG5" s="267"/>
      <c r="FH5" s="267"/>
      <c r="FI5" s="267"/>
      <c r="FJ5" s="267"/>
      <c r="FK5" s="267"/>
      <c r="FL5" s="267"/>
      <c r="FM5" s="267"/>
      <c r="FN5" s="267"/>
      <c r="FO5" s="267"/>
      <c r="FP5" s="267"/>
      <c r="FQ5" s="267"/>
      <c r="FR5" s="267"/>
      <c r="FS5" s="267"/>
      <c r="FT5" s="267"/>
      <c r="FU5" s="267"/>
      <c r="FV5" s="267"/>
      <c r="FW5" s="267"/>
      <c r="FX5" s="267"/>
      <c r="FY5" s="267"/>
      <c r="FZ5" s="267"/>
      <c r="GA5" s="267"/>
      <c r="GB5" s="267"/>
      <c r="GC5" s="267"/>
      <c r="GD5" s="267"/>
      <c r="GE5" s="267"/>
      <c r="GF5" s="267"/>
      <c r="GG5" s="267"/>
      <c r="GH5" s="267"/>
      <c r="GI5" s="267"/>
      <c r="GJ5" s="267"/>
      <c r="GK5" s="267"/>
      <c r="GL5" s="267"/>
      <c r="GM5" s="267"/>
      <c r="GN5" s="267"/>
      <c r="GO5" s="267"/>
      <c r="GP5" s="267"/>
      <c r="GQ5" s="267"/>
      <c r="GR5" s="267"/>
      <c r="GS5" s="267"/>
      <c r="GT5" s="267"/>
      <c r="GU5" s="267"/>
      <c r="GV5" s="267"/>
      <c r="GW5" s="267"/>
      <c r="GX5" s="267"/>
      <c r="GY5" s="267"/>
      <c r="GZ5" s="267"/>
      <c r="HA5" s="267"/>
      <c r="HB5" s="267"/>
      <c r="HC5" s="267"/>
      <c r="HD5" s="267"/>
      <c r="HE5" s="267"/>
      <c r="HF5" s="267"/>
      <c r="HG5" s="267"/>
      <c r="HH5" s="267"/>
      <c r="HI5" s="267"/>
      <c r="HJ5" s="267"/>
      <c r="HK5" s="267"/>
      <c r="HL5" s="267"/>
      <c r="HM5" s="267"/>
      <c r="HN5" s="267"/>
      <c r="HO5" s="267"/>
      <c r="HP5" s="267"/>
      <c r="HQ5" s="267"/>
      <c r="HR5" s="267"/>
      <c r="HS5" s="267"/>
      <c r="HT5" s="267"/>
      <c r="HU5" s="267"/>
      <c r="HV5" s="267"/>
      <c r="HW5" s="267"/>
      <c r="HX5" s="267"/>
      <c r="HY5" s="267"/>
      <c r="HZ5" s="267"/>
      <c r="IA5" s="267"/>
      <c r="IB5" s="267"/>
      <c r="IC5" s="267"/>
      <c r="ID5" s="267"/>
      <c r="IE5" s="267"/>
      <c r="IF5" s="267"/>
      <c r="IG5" s="267"/>
      <c r="IH5" s="267"/>
      <c r="II5" s="267"/>
      <c r="IJ5" s="267"/>
      <c r="IK5" s="267"/>
      <c r="IL5" s="267"/>
      <c r="IM5" s="267"/>
      <c r="IN5" s="267"/>
      <c r="IO5" s="267"/>
      <c r="IP5" s="267"/>
      <c r="IQ5" s="267"/>
      <c r="IR5" s="267"/>
      <c r="IS5" s="267"/>
      <c r="IT5" s="267"/>
      <c r="IU5" s="267"/>
      <c r="IV5" s="267"/>
      <c r="IW5" s="267"/>
      <c r="IX5" s="267"/>
      <c r="IY5" s="267"/>
      <c r="IZ5" s="267"/>
      <c r="JA5" s="267"/>
      <c r="JB5" s="267"/>
      <c r="JC5" s="267"/>
      <c r="JD5" s="267"/>
      <c r="JE5" s="267"/>
      <c r="JF5" s="267"/>
      <c r="JG5" s="267"/>
      <c r="JH5" s="267"/>
      <c r="JI5" s="267"/>
      <c r="JJ5" s="267"/>
      <c r="JK5" s="267"/>
      <c r="JL5" s="267"/>
      <c r="JM5" s="267"/>
      <c r="JN5" s="267"/>
      <c r="JO5" s="267"/>
      <c r="JP5" s="267"/>
      <c r="JQ5" s="267"/>
      <c r="JR5" s="267"/>
      <c r="JS5" s="267"/>
      <c r="JT5" s="267"/>
      <c r="JU5" s="267"/>
      <c r="JV5" s="267"/>
      <c r="JW5" s="267"/>
      <c r="JX5" s="267"/>
      <c r="JY5" s="267"/>
      <c r="JZ5" s="267"/>
      <c r="KA5" s="267"/>
      <c r="KB5" s="267"/>
      <c r="KC5" s="267"/>
      <c r="KD5" s="267"/>
      <c r="KE5" s="267"/>
      <c r="KF5" s="267"/>
      <c r="KG5" s="267"/>
      <c r="KH5" s="267"/>
      <c r="KI5" s="267"/>
      <c r="KJ5" s="267"/>
      <c r="KK5" s="267"/>
      <c r="KL5" s="267"/>
      <c r="KM5" s="267"/>
      <c r="KN5" s="267"/>
      <c r="KO5" s="267"/>
      <c r="KP5" s="267"/>
      <c r="KQ5" s="267"/>
      <c r="KR5" s="267"/>
      <c r="KS5" s="267"/>
      <c r="KT5" s="267"/>
      <c r="KU5" s="267"/>
      <c r="KV5" s="267"/>
      <c r="KW5" s="267"/>
      <c r="KX5" s="267"/>
      <c r="KY5" s="267"/>
      <c r="KZ5" s="267"/>
      <c r="LA5" s="267"/>
      <c r="LB5" s="267"/>
      <c r="LC5" s="267"/>
      <c r="LD5" s="267"/>
      <c r="LE5" s="267"/>
      <c r="LF5" s="267"/>
      <c r="LG5" s="267"/>
      <c r="LH5" s="267"/>
      <c r="LI5" s="267"/>
      <c r="LJ5" s="267"/>
      <c r="LK5" s="267"/>
      <c r="LL5" s="267"/>
      <c r="LM5" s="267"/>
      <c r="LN5" s="267"/>
      <c r="LO5" s="267"/>
      <c r="LP5" s="267"/>
      <c r="LQ5" s="267"/>
      <c r="LR5" s="267"/>
      <c r="LS5" s="267"/>
      <c r="LT5" s="267"/>
      <c r="LU5" s="267"/>
      <c r="LV5" s="267"/>
      <c r="LW5" s="267"/>
      <c r="LX5" s="267"/>
      <c r="LY5" s="267"/>
      <c r="LZ5" s="267"/>
      <c r="MA5" s="267"/>
      <c r="MB5" s="267"/>
      <c r="MC5" s="267"/>
      <c r="MD5" s="267"/>
      <c r="ME5" s="267"/>
      <c r="MF5" s="267"/>
      <c r="MG5" s="267"/>
      <c r="MH5" s="267"/>
      <c r="MI5" s="267"/>
      <c r="MJ5" s="267"/>
      <c r="MK5" s="267"/>
      <c r="ML5" s="267"/>
      <c r="MM5" s="267"/>
      <c r="MN5" s="267"/>
      <c r="MO5" s="267"/>
      <c r="MP5" s="267"/>
      <c r="MQ5" s="267"/>
      <c r="MR5" s="267"/>
      <c r="MS5" s="267"/>
      <c r="MT5" s="267"/>
      <c r="MU5" s="267"/>
      <c r="MV5" s="267"/>
      <c r="MW5" s="267"/>
      <c r="MX5" s="267"/>
      <c r="MY5" s="267"/>
      <c r="MZ5" s="267"/>
      <c r="NA5" s="267"/>
      <c r="NB5" s="267"/>
      <c r="NC5" s="267"/>
      <c r="ND5" s="267"/>
      <c r="NE5" s="267"/>
      <c r="NF5" s="267"/>
      <c r="NG5" s="267"/>
      <c r="NH5" s="267"/>
      <c r="NI5" s="267"/>
      <c r="NJ5" s="267"/>
      <c r="NK5" s="267"/>
      <c r="NL5" s="267"/>
      <c r="NM5" s="267"/>
      <c r="NN5" s="267"/>
      <c r="NO5" s="267"/>
      <c r="NP5" s="267"/>
      <c r="NQ5" s="267"/>
      <c r="NR5" s="267"/>
      <c r="NS5" s="267"/>
      <c r="NT5" s="267"/>
      <c r="NU5" s="267"/>
      <c r="NV5" s="267"/>
      <c r="NW5" s="267"/>
      <c r="NX5" s="267"/>
      <c r="NY5" s="267"/>
      <c r="NZ5" s="267"/>
      <c r="OA5" s="267"/>
      <c r="OB5" s="267"/>
      <c r="OC5" s="267"/>
      <c r="OD5" s="267"/>
      <c r="OE5" s="267"/>
      <c r="OF5" s="267"/>
      <c r="OG5" s="267"/>
      <c r="OH5" s="267"/>
      <c r="OI5" s="267"/>
      <c r="OJ5" s="267"/>
      <c r="OK5" s="267"/>
      <c r="OL5" s="267"/>
      <c r="OM5" s="267"/>
      <c r="ON5" s="267"/>
      <c r="OO5" s="267"/>
      <c r="OP5" s="267"/>
      <c r="OQ5" s="267"/>
      <c r="OR5" s="267"/>
      <c r="OS5" s="267"/>
      <c r="OT5" s="267"/>
      <c r="OU5" s="267"/>
      <c r="OV5" s="267"/>
      <c r="OW5" s="267"/>
      <c r="OX5" s="267"/>
      <c r="OY5" s="267"/>
      <c r="OZ5" s="267"/>
      <c r="PA5" s="267"/>
      <c r="PB5" s="267"/>
      <c r="PC5" s="267"/>
      <c r="PD5" s="267"/>
      <c r="PE5" s="267"/>
    </row>
    <row r="6" spans="1:421" s="251" customFormat="1" ht="25" customHeight="1" x14ac:dyDescent="0.25">
      <c r="A6" s="262" t="str">
        <f>A35</f>
        <v>Indian Promoters</v>
      </c>
      <c r="B6" s="252">
        <f t="shared" ref="B6:C6" si="3">C35</f>
        <v>33410639</v>
      </c>
      <c r="C6" s="252">
        <f t="shared" si="3"/>
        <v>71.430000000000007</v>
      </c>
      <c r="D6" s="252">
        <f t="shared" ref="D6" si="4">G35</f>
        <v>0</v>
      </c>
      <c r="E6" s="252">
        <f>AA35</f>
        <v>66885302</v>
      </c>
      <c r="F6" s="252">
        <f>AB35</f>
        <v>71.75</v>
      </c>
      <c r="G6" s="252">
        <f>AE35</f>
        <v>0</v>
      </c>
      <c r="H6" s="252">
        <f>AY35</f>
        <v>66881852</v>
      </c>
      <c r="I6" s="252">
        <f>AZ35</f>
        <v>72.099999999999994</v>
      </c>
      <c r="J6" s="252">
        <f>BC35</f>
        <v>0</v>
      </c>
      <c r="K6" s="252">
        <f>BW35</f>
        <v>133456916</v>
      </c>
      <c r="L6" s="252">
        <f>BX35</f>
        <v>71.94</v>
      </c>
      <c r="M6" s="252">
        <f>CA35</f>
        <v>0</v>
      </c>
      <c r="N6" s="252">
        <f>CU35</f>
        <v>132492277</v>
      </c>
      <c r="O6" s="252">
        <f>CV35</f>
        <v>71.33</v>
      </c>
      <c r="P6" s="252">
        <f>CY35</f>
        <v>0</v>
      </c>
      <c r="Q6" s="252">
        <f>DS35</f>
        <v>132105577</v>
      </c>
      <c r="R6" s="252">
        <f>DT35</f>
        <v>68.31</v>
      </c>
      <c r="S6" s="252">
        <f>DW35</f>
        <v>0</v>
      </c>
      <c r="T6" s="252">
        <f>EQ35</f>
        <v>131961952</v>
      </c>
      <c r="U6" s="252">
        <f>ER35</f>
        <v>63.71</v>
      </c>
      <c r="V6" s="252">
        <f>EU35</f>
        <v>0</v>
      </c>
      <c r="W6" s="252">
        <f>FO35</f>
        <v>131961952</v>
      </c>
      <c r="X6" s="252">
        <f>FP35</f>
        <v>63.71</v>
      </c>
      <c r="Y6" s="252">
        <f>FS35</f>
        <v>0.6</v>
      </c>
      <c r="Z6" s="252">
        <f>GM35</f>
        <v>131965940</v>
      </c>
      <c r="AA6" s="252">
        <f>GN35</f>
        <v>63.72</v>
      </c>
      <c r="AB6" s="252">
        <f>GQ35</f>
        <v>0.52</v>
      </c>
      <c r="AC6" s="252">
        <f>HK35</f>
        <v>659828200</v>
      </c>
      <c r="AD6" s="252">
        <f>HL35</f>
        <v>63.72</v>
      </c>
      <c r="AE6" s="252">
        <f>HO35</f>
        <v>0.35</v>
      </c>
      <c r="AF6" s="252">
        <f>II35</f>
        <v>659828200</v>
      </c>
      <c r="AG6" s="252">
        <f>IJ35</f>
        <v>63.72</v>
      </c>
      <c r="AH6" s="252">
        <f>IM35</f>
        <v>0.37</v>
      </c>
      <c r="AI6" s="252">
        <f>JG35</f>
        <v>659478200</v>
      </c>
      <c r="AJ6" s="252">
        <f>JH35</f>
        <v>63.68</v>
      </c>
      <c r="AK6" s="252">
        <f>JK35</f>
        <v>0.28999999999999998</v>
      </c>
      <c r="AL6" s="252">
        <f>KK35</f>
        <v>1318346400</v>
      </c>
      <c r="AM6" s="252">
        <f>KL35</f>
        <v>63.65</v>
      </c>
      <c r="AN6" s="252">
        <f>KO35</f>
        <v>0.25</v>
      </c>
      <c r="AO6" s="252">
        <f>LI35</f>
        <v>1316496400</v>
      </c>
      <c r="AP6" s="252">
        <f>LJ35</f>
        <v>63.56</v>
      </c>
      <c r="AQ6" s="252">
        <f>LM35</f>
        <v>1.1299999999999999</v>
      </c>
      <c r="AR6" s="252">
        <f>MG35</f>
        <v>1323022812</v>
      </c>
      <c r="AS6" s="252">
        <f>MH35</f>
        <v>54.97</v>
      </c>
      <c r="AT6" s="252">
        <f>MK35</f>
        <v>1.67</v>
      </c>
      <c r="AU6" s="252">
        <f>NE35</f>
        <v>1304855381</v>
      </c>
      <c r="AV6" s="252">
        <f>NF35</f>
        <v>54.39</v>
      </c>
      <c r="AW6" s="252">
        <f>NI35</f>
        <v>3.04</v>
      </c>
      <c r="AX6" s="252">
        <f>OC35</f>
        <v>1304855381</v>
      </c>
      <c r="AY6" s="252">
        <f>OD35</f>
        <v>54.38</v>
      </c>
      <c r="AZ6" s="252">
        <f>OG35</f>
        <v>2.35</v>
      </c>
      <c r="BA6" s="252">
        <f>PA35</f>
        <v>1304855381</v>
      </c>
      <c r="BB6" s="252">
        <f>PB35</f>
        <v>54.38</v>
      </c>
      <c r="BC6" s="257">
        <f>PE35</f>
        <v>10.97</v>
      </c>
      <c r="BD6" s="252"/>
      <c r="BE6" s="252"/>
      <c r="BF6" s="252"/>
      <c r="BG6" s="252"/>
      <c r="BH6" s="252"/>
      <c r="BI6" s="252"/>
      <c r="BJ6" s="252"/>
      <c r="BK6" s="252"/>
      <c r="BL6" s="252"/>
      <c r="BM6" s="252"/>
      <c r="BN6" s="252"/>
      <c r="BO6" s="252"/>
      <c r="BP6" s="252"/>
      <c r="BQ6" s="252"/>
      <c r="BR6" s="252"/>
      <c r="BS6" s="252"/>
      <c r="BT6" s="252"/>
      <c r="BU6" s="252"/>
      <c r="BV6" s="252"/>
      <c r="BW6" s="252"/>
      <c r="BX6" s="252"/>
      <c r="BY6" s="252"/>
      <c r="BZ6" s="252"/>
      <c r="CA6" s="252"/>
      <c r="CB6" s="252"/>
      <c r="CC6" s="252"/>
      <c r="CD6" s="252"/>
      <c r="CE6" s="252"/>
      <c r="CF6" s="252"/>
      <c r="CG6" s="252"/>
      <c r="CH6" s="252"/>
      <c r="CI6" s="252"/>
      <c r="CJ6" s="252"/>
      <c r="CK6" s="252"/>
      <c r="CL6" s="252"/>
      <c r="CM6" s="252"/>
      <c r="CN6" s="252"/>
      <c r="CO6" s="252"/>
      <c r="CP6" s="252"/>
      <c r="CQ6" s="252"/>
      <c r="CR6" s="252"/>
      <c r="CS6" s="252"/>
      <c r="CT6" s="252"/>
      <c r="CU6" s="252"/>
      <c r="CV6" s="252"/>
      <c r="CW6" s="252"/>
      <c r="CX6" s="252"/>
      <c r="CY6" s="252"/>
      <c r="CZ6" s="252"/>
      <c r="DA6" s="252"/>
      <c r="DB6" s="252"/>
      <c r="DC6" s="252"/>
      <c r="DD6" s="252"/>
      <c r="DE6" s="252"/>
      <c r="DF6" s="252"/>
      <c r="DG6" s="252"/>
      <c r="DH6" s="252"/>
      <c r="DI6" s="252"/>
      <c r="DJ6" s="252"/>
      <c r="DK6" s="252"/>
      <c r="DL6" s="252"/>
      <c r="DM6" s="252"/>
      <c r="DN6" s="252"/>
      <c r="DO6" s="252"/>
      <c r="DP6" s="252"/>
      <c r="DQ6" s="252"/>
      <c r="DR6" s="252"/>
      <c r="DS6" s="252"/>
      <c r="DT6" s="252"/>
      <c r="DU6" s="252"/>
      <c r="DV6" s="252"/>
      <c r="DW6" s="252"/>
      <c r="DX6" s="252"/>
      <c r="DY6" s="252"/>
      <c r="DZ6" s="252"/>
      <c r="EA6" s="252"/>
      <c r="EB6" s="252"/>
      <c r="EC6" s="252"/>
      <c r="ED6" s="252"/>
      <c r="EE6" s="252"/>
      <c r="EF6" s="252"/>
      <c r="EG6" s="252"/>
      <c r="EH6" s="252"/>
      <c r="EI6" s="252"/>
      <c r="EJ6" s="252"/>
      <c r="EK6" s="252"/>
      <c r="EL6" s="252"/>
      <c r="EM6" s="252"/>
      <c r="EN6" s="252"/>
      <c r="EO6" s="252"/>
      <c r="EP6" s="252"/>
      <c r="EQ6" s="252"/>
      <c r="ER6" s="252"/>
      <c r="ES6" s="252"/>
      <c r="ET6" s="252"/>
      <c r="EU6" s="252"/>
      <c r="EV6" s="252"/>
      <c r="EW6" s="252"/>
      <c r="EX6" s="252"/>
      <c r="EY6" s="252"/>
      <c r="EZ6" s="252"/>
      <c r="FA6" s="252"/>
      <c r="FB6" s="252"/>
      <c r="FC6" s="252"/>
      <c r="FD6" s="252"/>
      <c r="FE6" s="252"/>
      <c r="FF6" s="252"/>
      <c r="FG6" s="252"/>
      <c r="FH6" s="252"/>
      <c r="FI6" s="252"/>
      <c r="FJ6" s="252"/>
      <c r="FK6" s="252"/>
      <c r="FL6" s="252"/>
      <c r="FM6" s="252"/>
      <c r="FN6" s="252"/>
      <c r="FO6" s="252"/>
      <c r="FP6" s="252"/>
      <c r="FQ6" s="252"/>
      <c r="FR6" s="252"/>
      <c r="FS6" s="252"/>
      <c r="FT6" s="252"/>
      <c r="FU6" s="252"/>
      <c r="FV6" s="252"/>
      <c r="FW6" s="252"/>
      <c r="FX6" s="252"/>
      <c r="FY6" s="252"/>
      <c r="FZ6" s="252"/>
      <c r="GA6" s="252"/>
      <c r="GB6" s="252"/>
      <c r="GC6" s="252"/>
      <c r="GD6" s="252"/>
      <c r="GE6" s="252"/>
      <c r="GF6" s="252"/>
      <c r="GG6" s="252"/>
      <c r="GH6" s="252"/>
      <c r="GI6" s="252"/>
      <c r="GJ6" s="252"/>
      <c r="GK6" s="252"/>
      <c r="GL6" s="252"/>
      <c r="GM6" s="252"/>
      <c r="GN6" s="252"/>
      <c r="GO6" s="252"/>
      <c r="GP6" s="252"/>
      <c r="GQ6" s="252"/>
      <c r="GR6" s="252"/>
      <c r="GS6" s="252"/>
      <c r="GT6" s="252"/>
      <c r="GU6" s="252"/>
      <c r="GV6" s="252"/>
      <c r="GW6" s="252"/>
      <c r="GX6" s="252"/>
      <c r="GY6" s="252"/>
      <c r="GZ6" s="252"/>
      <c r="HA6" s="252"/>
      <c r="HB6" s="252"/>
      <c r="HC6" s="252"/>
      <c r="HD6" s="252"/>
      <c r="HE6" s="252"/>
      <c r="HF6" s="252"/>
      <c r="HG6" s="252"/>
      <c r="HH6" s="252"/>
      <c r="HI6" s="252"/>
      <c r="HJ6" s="252"/>
      <c r="HK6" s="252"/>
      <c r="HL6" s="252"/>
      <c r="HM6" s="252"/>
      <c r="HN6" s="252"/>
      <c r="HO6" s="252"/>
      <c r="HP6" s="252"/>
      <c r="HQ6" s="252"/>
      <c r="HR6" s="252"/>
      <c r="HS6" s="252"/>
      <c r="HT6" s="252"/>
      <c r="HU6" s="252"/>
      <c r="HV6" s="252"/>
      <c r="HW6" s="252"/>
      <c r="HX6" s="252"/>
      <c r="HY6" s="252"/>
      <c r="HZ6" s="252"/>
      <c r="IA6" s="252"/>
      <c r="IB6" s="252"/>
      <c r="IC6" s="252"/>
      <c r="ID6" s="252"/>
      <c r="IE6" s="252"/>
      <c r="IF6" s="252"/>
      <c r="IG6" s="252"/>
      <c r="IH6" s="252"/>
      <c r="II6" s="252"/>
      <c r="IJ6" s="252"/>
      <c r="IK6" s="252"/>
      <c r="IL6" s="252"/>
      <c r="IM6" s="252"/>
      <c r="IN6" s="252"/>
      <c r="IO6" s="252"/>
      <c r="IP6" s="252"/>
      <c r="IQ6" s="252"/>
      <c r="IR6" s="252"/>
      <c r="IS6" s="252"/>
      <c r="IT6" s="252"/>
      <c r="IU6" s="252"/>
      <c r="IV6" s="252"/>
      <c r="IW6" s="252"/>
      <c r="IX6" s="252"/>
      <c r="IY6" s="252"/>
      <c r="IZ6" s="252"/>
      <c r="JA6" s="252"/>
      <c r="JB6" s="252"/>
      <c r="JC6" s="252"/>
      <c r="JD6" s="252"/>
      <c r="JE6" s="252"/>
      <c r="JF6" s="252"/>
      <c r="JG6" s="252"/>
      <c r="JH6" s="252"/>
      <c r="JI6" s="252"/>
      <c r="JJ6" s="252"/>
      <c r="JK6" s="252"/>
      <c r="JL6" s="252"/>
      <c r="JM6" s="252"/>
      <c r="JN6" s="252"/>
      <c r="JO6" s="252"/>
      <c r="JP6" s="252"/>
      <c r="JQ6" s="252"/>
      <c r="JR6" s="252"/>
      <c r="JS6" s="252"/>
      <c r="JT6" s="252"/>
      <c r="JU6" s="252"/>
      <c r="JV6" s="252"/>
      <c r="JW6" s="252"/>
      <c r="JX6" s="252"/>
      <c r="JY6" s="252"/>
      <c r="JZ6" s="252"/>
      <c r="KA6" s="252"/>
      <c r="KB6" s="252"/>
      <c r="KC6" s="252"/>
      <c r="KD6" s="252"/>
      <c r="KE6" s="252"/>
      <c r="KF6" s="252"/>
      <c r="KG6" s="252"/>
      <c r="KH6" s="252"/>
      <c r="KI6" s="252"/>
      <c r="KJ6" s="252"/>
      <c r="KK6" s="252"/>
      <c r="KL6" s="252"/>
      <c r="KM6" s="252"/>
      <c r="KN6" s="252"/>
      <c r="KO6" s="252"/>
      <c r="KP6" s="252"/>
      <c r="KQ6" s="252"/>
      <c r="KR6" s="252"/>
      <c r="KS6" s="252"/>
      <c r="KT6" s="252"/>
      <c r="KU6" s="252"/>
      <c r="KV6" s="252"/>
      <c r="KW6" s="252"/>
      <c r="KX6" s="252"/>
      <c r="KY6" s="252"/>
      <c r="KZ6" s="252"/>
      <c r="LA6" s="252"/>
      <c r="LB6" s="252"/>
      <c r="LC6" s="252"/>
      <c r="LD6" s="252"/>
      <c r="LE6" s="252"/>
      <c r="LF6" s="252"/>
      <c r="LG6" s="252"/>
      <c r="LH6" s="252"/>
      <c r="LI6" s="252"/>
      <c r="LJ6" s="252"/>
      <c r="LK6" s="252"/>
      <c r="LL6" s="252"/>
      <c r="LM6" s="252"/>
      <c r="LN6" s="252"/>
      <c r="LO6" s="252"/>
      <c r="LP6" s="252"/>
      <c r="LQ6" s="252"/>
      <c r="LR6" s="252"/>
      <c r="LS6" s="252"/>
      <c r="LT6" s="252"/>
      <c r="LU6" s="252"/>
      <c r="LV6" s="252"/>
      <c r="LW6" s="252"/>
      <c r="LX6" s="252"/>
      <c r="LY6" s="252"/>
      <c r="LZ6" s="252"/>
      <c r="MA6" s="252"/>
      <c r="MB6" s="252"/>
      <c r="MC6" s="252"/>
      <c r="MD6" s="252"/>
      <c r="ME6" s="252"/>
      <c r="MF6" s="252"/>
      <c r="MG6" s="252"/>
      <c r="MH6" s="252"/>
      <c r="MI6" s="252"/>
      <c r="MJ6" s="252"/>
      <c r="MK6" s="252"/>
      <c r="ML6" s="252"/>
      <c r="MM6" s="252"/>
      <c r="MN6" s="252"/>
      <c r="MO6" s="252"/>
      <c r="MP6" s="252"/>
      <c r="MQ6" s="252"/>
      <c r="MR6" s="252"/>
      <c r="MS6" s="252"/>
      <c r="MT6" s="252"/>
      <c r="MU6" s="252"/>
      <c r="MV6" s="252"/>
      <c r="MW6" s="252"/>
      <c r="MX6" s="252"/>
      <c r="MY6" s="252"/>
      <c r="MZ6" s="252"/>
      <c r="NA6" s="252"/>
      <c r="NB6" s="252"/>
      <c r="NC6" s="252"/>
      <c r="ND6" s="252"/>
      <c r="NE6" s="252"/>
      <c r="NF6" s="252"/>
      <c r="NG6" s="252"/>
      <c r="NH6" s="252"/>
      <c r="NI6" s="252"/>
      <c r="NJ6" s="252"/>
      <c r="NK6" s="252"/>
      <c r="NL6" s="252"/>
      <c r="NM6" s="252"/>
      <c r="NN6" s="252"/>
      <c r="NO6" s="252"/>
      <c r="NP6" s="252"/>
      <c r="NQ6" s="252"/>
      <c r="NR6" s="252"/>
      <c r="NS6" s="252"/>
      <c r="NT6" s="252"/>
      <c r="NU6" s="252"/>
      <c r="NV6" s="252"/>
      <c r="NW6" s="252"/>
      <c r="NX6" s="252"/>
      <c r="NY6" s="252"/>
      <c r="NZ6" s="252"/>
      <c r="OA6" s="252"/>
      <c r="OB6" s="252"/>
      <c r="OC6" s="252"/>
      <c r="OD6" s="252"/>
      <c r="OE6" s="252"/>
      <c r="OF6" s="252"/>
      <c r="OG6" s="252"/>
      <c r="OH6" s="252"/>
      <c r="OI6" s="252"/>
      <c r="OJ6" s="252"/>
      <c r="OK6" s="252"/>
      <c r="OL6" s="252"/>
      <c r="OM6" s="252"/>
      <c r="ON6" s="252"/>
      <c r="OO6" s="252"/>
      <c r="OP6" s="252"/>
      <c r="OQ6" s="252"/>
      <c r="OR6" s="252"/>
      <c r="OS6" s="252"/>
      <c r="OT6" s="252"/>
      <c r="OU6" s="252"/>
      <c r="OV6" s="252"/>
      <c r="OW6" s="252"/>
      <c r="OX6" s="252"/>
      <c r="OY6" s="252"/>
      <c r="OZ6" s="252"/>
      <c r="PA6" s="252"/>
      <c r="PB6" s="252"/>
      <c r="PC6" s="252"/>
      <c r="PD6" s="252"/>
      <c r="PE6" s="252"/>
    </row>
    <row r="7" spans="1:421" s="251" customFormat="1" ht="25" customHeight="1" x14ac:dyDescent="0.25">
      <c r="A7" s="423" t="str">
        <f>A42</f>
        <v>Employees Welfare Fund</v>
      </c>
      <c r="B7" s="252">
        <f>C42</f>
        <v>0</v>
      </c>
      <c r="C7" s="252">
        <f>D42</f>
        <v>0</v>
      </c>
      <c r="D7" s="252">
        <f>G42</f>
        <v>0</v>
      </c>
      <c r="E7" s="252">
        <f>AA42</f>
        <v>0</v>
      </c>
      <c r="F7" s="252">
        <f>AB42</f>
        <v>0</v>
      </c>
      <c r="G7" s="252">
        <f>AE42</f>
        <v>0</v>
      </c>
      <c r="H7" s="252">
        <f>AY42</f>
        <v>0</v>
      </c>
      <c r="I7" s="252">
        <f>AZ42</f>
        <v>0</v>
      </c>
      <c r="J7" s="252">
        <f>BC42</f>
        <v>0</v>
      </c>
      <c r="K7" s="252">
        <f>BW42</f>
        <v>0</v>
      </c>
      <c r="L7" s="252">
        <f>BX42</f>
        <v>0</v>
      </c>
      <c r="M7" s="252">
        <f>CA42</f>
        <v>0</v>
      </c>
      <c r="N7" s="252">
        <f>CU42</f>
        <v>0</v>
      </c>
      <c r="O7" s="252">
        <f>CV42</f>
        <v>0</v>
      </c>
      <c r="P7" s="252">
        <f>CY42</f>
        <v>0</v>
      </c>
      <c r="Q7" s="252">
        <f>DS42</f>
        <v>0</v>
      </c>
      <c r="R7" s="252">
        <f>DT42</f>
        <v>0</v>
      </c>
      <c r="S7" s="252">
        <f>DW42</f>
        <v>0</v>
      </c>
      <c r="T7" s="252">
        <f>EQ42</f>
        <v>0</v>
      </c>
      <c r="U7" s="252">
        <f>ER42</f>
        <v>0</v>
      </c>
      <c r="V7" s="252">
        <f>EU42</f>
        <v>0</v>
      </c>
      <c r="W7" s="252">
        <f>FO42</f>
        <v>0</v>
      </c>
      <c r="X7" s="252">
        <f>FP42</f>
        <v>0</v>
      </c>
      <c r="Y7" s="252">
        <f>FS42</f>
        <v>0</v>
      </c>
      <c r="Z7" s="252">
        <f>GM42</f>
        <v>0</v>
      </c>
      <c r="AA7" s="252">
        <f>GN42</f>
        <v>0</v>
      </c>
      <c r="AB7" s="252">
        <f>GQ42</f>
        <v>0</v>
      </c>
      <c r="AC7" s="252">
        <f>HK42</f>
        <v>0</v>
      </c>
      <c r="AD7" s="252">
        <f>HL42</f>
        <v>0</v>
      </c>
      <c r="AE7" s="252">
        <f>HO42</f>
        <v>0</v>
      </c>
      <c r="AF7" s="252">
        <f>II42</f>
        <v>0</v>
      </c>
      <c r="AG7" s="252">
        <f>IJ42</f>
        <v>0</v>
      </c>
      <c r="AH7" s="252">
        <f>IM42</f>
        <v>0</v>
      </c>
      <c r="AI7" s="252">
        <f>JG42</f>
        <v>0</v>
      </c>
      <c r="AJ7" s="252">
        <f>JH42</f>
        <v>0</v>
      </c>
      <c r="AK7" s="252">
        <f>JK42</f>
        <v>0</v>
      </c>
      <c r="AL7" s="252">
        <f>KK42</f>
        <v>0</v>
      </c>
      <c r="AM7" s="252">
        <f>KL42</f>
        <v>0</v>
      </c>
      <c r="AN7" s="252">
        <f>KO42</f>
        <v>0</v>
      </c>
      <c r="AO7" s="252">
        <f>LI42</f>
        <v>0</v>
      </c>
      <c r="AP7" s="252">
        <f>LJ42</f>
        <v>0</v>
      </c>
      <c r="AQ7" s="252">
        <f>LM42</f>
        <v>0</v>
      </c>
      <c r="AR7" s="252">
        <f>MG42</f>
        <v>0</v>
      </c>
      <c r="AS7" s="252">
        <f>MH42</f>
        <v>0</v>
      </c>
      <c r="AT7" s="252">
        <f>MK42</f>
        <v>0</v>
      </c>
      <c r="AU7" s="252">
        <f>NE42</f>
        <v>0</v>
      </c>
      <c r="AV7" s="252">
        <f>NF42</f>
        <v>0</v>
      </c>
      <c r="AW7" s="252">
        <f>NI42</f>
        <v>0</v>
      </c>
      <c r="AX7" s="252">
        <f>OC42</f>
        <v>0</v>
      </c>
      <c r="AY7" s="252">
        <f>OD42</f>
        <v>0</v>
      </c>
      <c r="AZ7" s="252">
        <f>OG42</f>
        <v>0</v>
      </c>
      <c r="BA7" s="252">
        <f>PA42</f>
        <v>0</v>
      </c>
      <c r="BB7" s="252">
        <f>PB42</f>
        <v>0</v>
      </c>
      <c r="BC7" s="257">
        <f>PE42</f>
        <v>0</v>
      </c>
      <c r="BD7" s="252"/>
      <c r="BE7" s="252"/>
      <c r="BF7" s="252"/>
      <c r="BG7" s="252"/>
      <c r="BH7" s="252"/>
      <c r="BI7" s="252"/>
      <c r="BJ7" s="252"/>
      <c r="BK7" s="252"/>
      <c r="BL7" s="252"/>
      <c r="BM7" s="252"/>
      <c r="BN7" s="252"/>
      <c r="BO7" s="252"/>
      <c r="BP7" s="252"/>
      <c r="BQ7" s="252"/>
      <c r="BR7" s="252"/>
      <c r="BS7" s="252"/>
      <c r="BT7" s="252"/>
      <c r="BU7" s="252"/>
      <c r="BV7" s="252"/>
      <c r="BW7" s="252"/>
      <c r="BX7" s="252"/>
      <c r="BY7" s="252"/>
      <c r="BZ7" s="252"/>
      <c r="CA7" s="252"/>
      <c r="CB7" s="252"/>
      <c r="CC7" s="252"/>
      <c r="CD7" s="252"/>
      <c r="CE7" s="252"/>
      <c r="CF7" s="252"/>
      <c r="CG7" s="252"/>
      <c r="CH7" s="252"/>
      <c r="CI7" s="252"/>
      <c r="CJ7" s="252"/>
      <c r="CK7" s="252"/>
      <c r="CL7" s="252"/>
      <c r="CM7" s="252"/>
      <c r="CN7" s="252"/>
      <c r="CO7" s="252"/>
      <c r="CP7" s="252"/>
      <c r="CQ7" s="252"/>
      <c r="CR7" s="252"/>
      <c r="CS7" s="252"/>
      <c r="CT7" s="252"/>
      <c r="CU7" s="252"/>
      <c r="CV7" s="252"/>
      <c r="CW7" s="252"/>
      <c r="CX7" s="252"/>
      <c r="CY7" s="252"/>
      <c r="CZ7" s="252"/>
      <c r="DA7" s="252"/>
      <c r="DB7" s="252"/>
      <c r="DC7" s="252"/>
      <c r="DD7" s="252"/>
      <c r="DE7" s="252"/>
      <c r="DF7" s="252"/>
      <c r="DG7" s="252"/>
      <c r="DH7" s="252"/>
      <c r="DI7" s="252"/>
      <c r="DJ7" s="252"/>
      <c r="DK7" s="252"/>
      <c r="DL7" s="252"/>
      <c r="DM7" s="252"/>
      <c r="DN7" s="252"/>
      <c r="DO7" s="252"/>
      <c r="DP7" s="252"/>
      <c r="DQ7" s="252"/>
      <c r="DR7" s="252"/>
      <c r="DS7" s="252"/>
      <c r="DT7" s="252"/>
      <c r="DU7" s="252"/>
      <c r="DV7" s="252"/>
      <c r="DW7" s="252"/>
      <c r="DX7" s="252"/>
      <c r="DY7" s="252"/>
      <c r="DZ7" s="252"/>
      <c r="EA7" s="252"/>
      <c r="EB7" s="252"/>
      <c r="EC7" s="252"/>
      <c r="ED7" s="252"/>
      <c r="EE7" s="252"/>
      <c r="EF7" s="252"/>
      <c r="EG7" s="252"/>
      <c r="EH7" s="252"/>
      <c r="EI7" s="252"/>
      <c r="EJ7" s="252"/>
      <c r="EK7" s="252"/>
      <c r="EL7" s="252"/>
      <c r="EM7" s="252"/>
      <c r="EN7" s="252"/>
      <c r="EO7" s="252"/>
      <c r="EP7" s="252"/>
      <c r="EQ7" s="252"/>
      <c r="ER7" s="252"/>
      <c r="ES7" s="252"/>
      <c r="ET7" s="252"/>
      <c r="EU7" s="252"/>
      <c r="EV7" s="252"/>
      <c r="EW7" s="252"/>
      <c r="EX7" s="252"/>
      <c r="EY7" s="252"/>
      <c r="EZ7" s="252"/>
      <c r="FA7" s="252"/>
      <c r="FB7" s="252"/>
      <c r="FC7" s="252"/>
      <c r="FD7" s="252"/>
      <c r="FE7" s="252"/>
      <c r="FF7" s="252"/>
      <c r="FG7" s="252"/>
      <c r="FH7" s="252"/>
      <c r="FI7" s="252"/>
      <c r="FJ7" s="252"/>
      <c r="FK7" s="252"/>
      <c r="FL7" s="252"/>
      <c r="FM7" s="252"/>
      <c r="FN7" s="252"/>
      <c r="FO7" s="252"/>
      <c r="FP7" s="252"/>
      <c r="FQ7" s="252"/>
      <c r="FR7" s="252"/>
      <c r="FS7" s="252"/>
      <c r="FT7" s="252"/>
      <c r="FU7" s="252"/>
      <c r="FV7" s="252"/>
      <c r="FW7" s="252"/>
      <c r="FX7" s="252"/>
      <c r="FY7" s="252"/>
      <c r="FZ7" s="252"/>
      <c r="GA7" s="252"/>
      <c r="GB7" s="252"/>
      <c r="GC7" s="252"/>
      <c r="GD7" s="252"/>
      <c r="GE7" s="252"/>
      <c r="GF7" s="252"/>
      <c r="GG7" s="252"/>
      <c r="GH7" s="252"/>
      <c r="GI7" s="252"/>
      <c r="GJ7" s="252"/>
      <c r="GK7" s="252"/>
      <c r="GL7" s="252"/>
      <c r="GM7" s="252"/>
      <c r="GN7" s="252"/>
      <c r="GO7" s="252"/>
      <c r="GP7" s="252"/>
      <c r="GQ7" s="252"/>
      <c r="GR7" s="252"/>
      <c r="GS7" s="252"/>
      <c r="GT7" s="252"/>
      <c r="GU7" s="252"/>
      <c r="GV7" s="252"/>
      <c r="GW7" s="252"/>
      <c r="GX7" s="252"/>
      <c r="GY7" s="252"/>
      <c r="GZ7" s="252"/>
      <c r="HA7" s="252"/>
      <c r="HB7" s="252"/>
      <c r="HC7" s="252"/>
      <c r="HD7" s="252"/>
      <c r="HE7" s="252"/>
      <c r="HF7" s="252"/>
      <c r="HG7" s="252"/>
      <c r="HH7" s="252"/>
      <c r="HI7" s="252"/>
      <c r="HJ7" s="252"/>
      <c r="HK7" s="252"/>
      <c r="HL7" s="252"/>
      <c r="HM7" s="252"/>
      <c r="HN7" s="252"/>
      <c r="HO7" s="252"/>
      <c r="HP7" s="252"/>
      <c r="HQ7" s="252"/>
      <c r="HR7" s="252"/>
      <c r="HS7" s="252"/>
      <c r="HT7" s="252"/>
      <c r="HU7" s="252"/>
      <c r="HV7" s="252"/>
      <c r="HW7" s="252"/>
      <c r="HX7" s="252"/>
      <c r="HY7" s="252"/>
      <c r="HZ7" s="252"/>
      <c r="IA7" s="252"/>
      <c r="IB7" s="252"/>
      <c r="IC7" s="252"/>
      <c r="ID7" s="252"/>
      <c r="IE7" s="252"/>
      <c r="IF7" s="252"/>
      <c r="IG7" s="252"/>
      <c r="IH7" s="252"/>
      <c r="II7" s="252"/>
      <c r="IJ7" s="252"/>
      <c r="IK7" s="252"/>
      <c r="IL7" s="252"/>
      <c r="IM7" s="252"/>
      <c r="IN7" s="252"/>
      <c r="IO7" s="252"/>
      <c r="IP7" s="252"/>
      <c r="IQ7" s="252"/>
      <c r="IR7" s="252"/>
      <c r="IS7" s="252"/>
      <c r="IT7" s="252"/>
      <c r="IU7" s="252"/>
      <c r="IV7" s="252"/>
      <c r="IW7" s="252"/>
      <c r="IX7" s="252"/>
      <c r="IY7" s="252"/>
      <c r="IZ7" s="252"/>
      <c r="JA7" s="252"/>
      <c r="JB7" s="252"/>
      <c r="JC7" s="252"/>
      <c r="JD7" s="252"/>
      <c r="JE7" s="252"/>
      <c r="JF7" s="252"/>
      <c r="JG7" s="252"/>
      <c r="JH7" s="252"/>
      <c r="JI7" s="252"/>
      <c r="JJ7" s="252"/>
      <c r="JK7" s="252"/>
      <c r="JL7" s="252"/>
      <c r="JM7" s="252"/>
      <c r="JN7" s="252"/>
      <c r="JO7" s="252"/>
      <c r="JP7" s="252"/>
      <c r="JQ7" s="252"/>
      <c r="JR7" s="252"/>
      <c r="JS7" s="252"/>
      <c r="JT7" s="252"/>
      <c r="JU7" s="252"/>
      <c r="JV7" s="252"/>
      <c r="JW7" s="252"/>
      <c r="JX7" s="252"/>
      <c r="JY7" s="252"/>
      <c r="JZ7" s="252"/>
      <c r="KA7" s="252"/>
      <c r="KB7" s="252"/>
      <c r="KC7" s="252"/>
      <c r="KD7" s="252"/>
      <c r="KE7" s="252"/>
      <c r="KF7" s="252"/>
      <c r="KG7" s="252"/>
      <c r="KH7" s="252"/>
      <c r="KI7" s="252"/>
      <c r="KJ7" s="252"/>
      <c r="KK7" s="252"/>
      <c r="KL7" s="252"/>
      <c r="KM7" s="252"/>
      <c r="KN7" s="252"/>
      <c r="KO7" s="252"/>
      <c r="KP7" s="252"/>
      <c r="KQ7" s="252"/>
      <c r="KR7" s="252"/>
      <c r="KS7" s="252"/>
      <c r="KT7" s="252"/>
      <c r="KU7" s="252"/>
      <c r="KV7" s="252"/>
      <c r="KW7" s="252"/>
      <c r="KX7" s="252"/>
      <c r="KY7" s="252"/>
      <c r="KZ7" s="252"/>
      <c r="LA7" s="252"/>
      <c r="LB7" s="252"/>
      <c r="LC7" s="252"/>
      <c r="LD7" s="252"/>
      <c r="LE7" s="252"/>
      <c r="LF7" s="252"/>
      <c r="LG7" s="252"/>
      <c r="LH7" s="252"/>
      <c r="LI7" s="252"/>
      <c r="LJ7" s="252"/>
      <c r="LK7" s="252"/>
      <c r="LL7" s="252"/>
      <c r="LM7" s="252"/>
      <c r="LN7" s="252"/>
      <c r="LO7" s="252"/>
      <c r="LP7" s="252"/>
      <c r="LQ7" s="252"/>
      <c r="LR7" s="252"/>
      <c r="LS7" s="252"/>
      <c r="LT7" s="252"/>
      <c r="LU7" s="252"/>
      <c r="LV7" s="252"/>
      <c r="LW7" s="252"/>
      <c r="LX7" s="252"/>
      <c r="LY7" s="252"/>
      <c r="LZ7" s="252"/>
      <c r="MA7" s="252"/>
      <c r="MB7" s="252"/>
      <c r="MC7" s="252"/>
      <c r="MD7" s="252"/>
      <c r="ME7" s="252"/>
      <c r="MF7" s="252"/>
      <c r="MG7" s="252"/>
      <c r="MH7" s="252"/>
      <c r="MI7" s="252"/>
      <c r="MJ7" s="252"/>
      <c r="MK7" s="252"/>
      <c r="ML7" s="252"/>
      <c r="MM7" s="252"/>
      <c r="MN7" s="252"/>
      <c r="MO7" s="252"/>
      <c r="MP7" s="252"/>
      <c r="MQ7" s="252"/>
      <c r="MR7" s="252"/>
      <c r="MS7" s="252"/>
      <c r="MT7" s="252"/>
      <c r="MU7" s="252"/>
      <c r="MV7" s="252"/>
      <c r="MW7" s="252"/>
      <c r="MX7" s="252"/>
      <c r="MY7" s="252"/>
      <c r="MZ7" s="252"/>
      <c r="NA7" s="252"/>
      <c r="NB7" s="252"/>
      <c r="NC7" s="252"/>
      <c r="ND7" s="252"/>
      <c r="NE7" s="252"/>
      <c r="NF7" s="252"/>
      <c r="NG7" s="252"/>
      <c r="NH7" s="252"/>
      <c r="NI7" s="252"/>
      <c r="NJ7" s="252"/>
      <c r="NK7" s="252"/>
      <c r="NL7" s="252"/>
      <c r="NM7" s="252"/>
      <c r="NN7" s="252"/>
      <c r="NO7" s="252"/>
      <c r="NP7" s="252"/>
      <c r="NQ7" s="252"/>
      <c r="NR7" s="252"/>
      <c r="NS7" s="252"/>
      <c r="NT7" s="252"/>
      <c r="NU7" s="252"/>
      <c r="NV7" s="252"/>
      <c r="NW7" s="252"/>
      <c r="NX7" s="252"/>
      <c r="NY7" s="252"/>
      <c r="NZ7" s="252"/>
      <c r="OA7" s="252"/>
      <c r="OB7" s="252"/>
      <c r="OC7" s="252"/>
      <c r="OD7" s="252"/>
      <c r="OE7" s="252"/>
      <c r="OF7" s="252"/>
      <c r="OG7" s="252"/>
      <c r="OH7" s="252"/>
      <c r="OI7" s="252"/>
      <c r="OJ7" s="252"/>
      <c r="OK7" s="252"/>
      <c r="OL7" s="252"/>
      <c r="OM7" s="252"/>
      <c r="ON7" s="252"/>
      <c r="OO7" s="252"/>
      <c r="OP7" s="252"/>
      <c r="OQ7" s="252"/>
      <c r="OR7" s="252"/>
      <c r="OS7" s="252"/>
      <c r="OT7" s="252"/>
      <c r="OU7" s="252"/>
      <c r="OV7" s="252"/>
      <c r="OW7" s="252"/>
      <c r="OX7" s="252"/>
      <c r="OY7" s="252"/>
      <c r="OZ7" s="252"/>
      <c r="PA7" s="252"/>
      <c r="PB7" s="252"/>
      <c r="PC7" s="252"/>
      <c r="PD7" s="252"/>
      <c r="PE7" s="252"/>
    </row>
    <row r="8" spans="1:421" s="251" customFormat="1" ht="25" customHeight="1" x14ac:dyDescent="0.25">
      <c r="A8" s="262" t="str">
        <f>A45</f>
        <v>Foreign Promoters</v>
      </c>
      <c r="B8" s="252">
        <f t="shared" ref="B8:C8" si="5">C45</f>
        <v>0</v>
      </c>
      <c r="C8" s="252">
        <f t="shared" si="5"/>
        <v>0</v>
      </c>
      <c r="D8" s="252">
        <f t="shared" ref="D8" si="6">G45</f>
        <v>0</v>
      </c>
      <c r="E8" s="252">
        <f>AA45</f>
        <v>0</v>
      </c>
      <c r="F8" s="252">
        <f>AB45</f>
        <v>0</v>
      </c>
      <c r="G8" s="252">
        <f>AE45</f>
        <v>0</v>
      </c>
      <c r="H8" s="252">
        <f>AY45</f>
        <v>0</v>
      </c>
      <c r="I8" s="252">
        <f>AZ45</f>
        <v>0</v>
      </c>
      <c r="J8" s="252">
        <f>BC45</f>
        <v>0</v>
      </c>
      <c r="K8" s="252">
        <f>BW45</f>
        <v>0</v>
      </c>
      <c r="L8" s="252">
        <f>BX45</f>
        <v>0</v>
      </c>
      <c r="M8" s="252">
        <f>CA45</f>
        <v>0</v>
      </c>
      <c r="N8" s="252">
        <f>CU45</f>
        <v>0</v>
      </c>
      <c r="O8" s="252">
        <f>CV45</f>
        <v>0</v>
      </c>
      <c r="P8" s="252">
        <f>CY45</f>
        <v>0</v>
      </c>
      <c r="Q8" s="252">
        <f>DS45</f>
        <v>0</v>
      </c>
      <c r="R8" s="252">
        <f>DT45</f>
        <v>0</v>
      </c>
      <c r="S8" s="252">
        <f>DW45</f>
        <v>0</v>
      </c>
      <c r="T8" s="252">
        <f>EQ45</f>
        <v>0</v>
      </c>
      <c r="U8" s="252">
        <f>ER45</f>
        <v>0</v>
      </c>
      <c r="V8" s="252">
        <f>EU45</f>
        <v>0</v>
      </c>
      <c r="W8" s="252">
        <f>FO45</f>
        <v>0</v>
      </c>
      <c r="X8" s="252">
        <f>FP45</f>
        <v>0</v>
      </c>
      <c r="Y8" s="252">
        <f>FS45</f>
        <v>0</v>
      </c>
      <c r="Z8" s="252">
        <f>GM45</f>
        <v>0</v>
      </c>
      <c r="AA8" s="252">
        <f>GN45</f>
        <v>0</v>
      </c>
      <c r="AB8" s="252">
        <f>GQ45</f>
        <v>0</v>
      </c>
      <c r="AC8" s="252">
        <f>HK45</f>
        <v>0</v>
      </c>
      <c r="AD8" s="252">
        <f>HL45</f>
        <v>0</v>
      </c>
      <c r="AE8" s="252">
        <f>HO45</f>
        <v>0</v>
      </c>
      <c r="AF8" s="252">
        <f>II45</f>
        <v>0</v>
      </c>
      <c r="AG8" s="252">
        <f>IJ45</f>
        <v>0</v>
      </c>
      <c r="AH8" s="252">
        <f>IM45</f>
        <v>0</v>
      </c>
      <c r="AI8" s="252">
        <f>JG45</f>
        <v>0</v>
      </c>
      <c r="AJ8" s="252">
        <f>JH45</f>
        <v>0</v>
      </c>
      <c r="AK8" s="252">
        <f>JK45</f>
        <v>0</v>
      </c>
      <c r="AL8" s="252">
        <f>KK45</f>
        <v>0</v>
      </c>
      <c r="AM8" s="252">
        <f>KL45</f>
        <v>0</v>
      </c>
      <c r="AN8" s="252">
        <f>KO45</f>
        <v>0</v>
      </c>
      <c r="AO8" s="252">
        <f>LI45</f>
        <v>0</v>
      </c>
      <c r="AP8" s="252">
        <f>LJ45</f>
        <v>0</v>
      </c>
      <c r="AQ8" s="252">
        <f>LM45</f>
        <v>0</v>
      </c>
      <c r="AR8" s="252">
        <f>MG45</f>
        <v>0</v>
      </c>
      <c r="AS8" s="252">
        <f>MH45</f>
        <v>0</v>
      </c>
      <c r="AT8" s="252">
        <f>MK45</f>
        <v>0</v>
      </c>
      <c r="AU8" s="252">
        <f>NE45</f>
        <v>0</v>
      </c>
      <c r="AV8" s="252">
        <f>NF45</f>
        <v>0</v>
      </c>
      <c r="AW8" s="252">
        <f>NI45</f>
        <v>0</v>
      </c>
      <c r="AX8" s="252">
        <f>OC45</f>
        <v>0</v>
      </c>
      <c r="AY8" s="252">
        <f>OD45</f>
        <v>0</v>
      </c>
      <c r="AZ8" s="252">
        <f>OG45</f>
        <v>0</v>
      </c>
      <c r="BA8" s="252">
        <f>PA45</f>
        <v>0</v>
      </c>
      <c r="BB8" s="252">
        <f>PB45</f>
        <v>0</v>
      </c>
      <c r="BC8" s="257">
        <f>PE45</f>
        <v>0</v>
      </c>
      <c r="BD8" s="252"/>
      <c r="BE8" s="252"/>
      <c r="BF8" s="252"/>
      <c r="BG8" s="252"/>
      <c r="BH8" s="252"/>
      <c r="BI8" s="252"/>
      <c r="BJ8" s="252"/>
      <c r="BK8" s="252"/>
      <c r="BL8" s="252"/>
      <c r="BM8" s="252"/>
      <c r="BN8" s="252"/>
      <c r="BO8" s="252"/>
      <c r="BP8" s="252"/>
      <c r="BQ8" s="252"/>
      <c r="BR8" s="252"/>
      <c r="BS8" s="252"/>
      <c r="BT8" s="252"/>
      <c r="BU8" s="252"/>
      <c r="BV8" s="252"/>
      <c r="BW8" s="252"/>
      <c r="BX8" s="252"/>
      <c r="BY8" s="252"/>
      <c r="BZ8" s="252"/>
      <c r="CA8" s="252"/>
      <c r="CB8" s="252"/>
      <c r="CC8" s="252"/>
      <c r="CD8" s="252"/>
      <c r="CE8" s="252"/>
      <c r="CF8" s="252"/>
      <c r="CG8" s="252"/>
      <c r="CH8" s="252"/>
      <c r="CI8" s="252"/>
      <c r="CJ8" s="252"/>
      <c r="CK8" s="252"/>
      <c r="CL8" s="252"/>
      <c r="CM8" s="252"/>
      <c r="CN8" s="252"/>
      <c r="CO8" s="252"/>
      <c r="CP8" s="252"/>
      <c r="CQ8" s="252"/>
      <c r="CR8" s="252"/>
      <c r="CS8" s="252"/>
      <c r="CT8" s="252"/>
      <c r="CU8" s="252"/>
      <c r="CV8" s="252"/>
      <c r="CW8" s="252"/>
      <c r="CX8" s="252"/>
      <c r="CY8" s="252"/>
      <c r="CZ8" s="252"/>
      <c r="DA8" s="252"/>
      <c r="DB8" s="252"/>
      <c r="DC8" s="252"/>
      <c r="DD8" s="252"/>
      <c r="DE8" s="252"/>
      <c r="DF8" s="252"/>
      <c r="DG8" s="252"/>
      <c r="DH8" s="252"/>
      <c r="DI8" s="252"/>
      <c r="DJ8" s="252"/>
      <c r="DK8" s="252"/>
      <c r="DL8" s="252"/>
      <c r="DM8" s="252"/>
      <c r="DN8" s="252"/>
      <c r="DO8" s="252"/>
      <c r="DP8" s="252"/>
      <c r="DQ8" s="252"/>
      <c r="DR8" s="252"/>
      <c r="DS8" s="252"/>
      <c r="DT8" s="252"/>
      <c r="DU8" s="252"/>
      <c r="DV8" s="252"/>
      <c r="DW8" s="252"/>
      <c r="DX8" s="252"/>
      <c r="DY8" s="252"/>
      <c r="DZ8" s="252"/>
      <c r="EA8" s="252"/>
      <c r="EB8" s="252"/>
      <c r="EC8" s="252"/>
      <c r="ED8" s="252"/>
      <c r="EE8" s="252"/>
      <c r="EF8" s="252"/>
      <c r="EG8" s="252"/>
      <c r="EH8" s="252"/>
      <c r="EI8" s="252"/>
      <c r="EJ8" s="252"/>
      <c r="EK8" s="252"/>
      <c r="EL8" s="252"/>
      <c r="EM8" s="252"/>
      <c r="EN8" s="252"/>
      <c r="EO8" s="252"/>
      <c r="EP8" s="252"/>
      <c r="EQ8" s="252"/>
      <c r="ER8" s="252"/>
      <c r="ES8" s="252"/>
      <c r="ET8" s="252"/>
      <c r="EU8" s="252"/>
      <c r="EV8" s="252"/>
      <c r="EW8" s="252"/>
      <c r="EX8" s="252"/>
      <c r="EY8" s="252"/>
      <c r="EZ8" s="252"/>
      <c r="FA8" s="252"/>
      <c r="FB8" s="252"/>
      <c r="FC8" s="252"/>
      <c r="FD8" s="252"/>
      <c r="FE8" s="252"/>
      <c r="FF8" s="252"/>
      <c r="FG8" s="252"/>
      <c r="FH8" s="252"/>
      <c r="FI8" s="252"/>
      <c r="FJ8" s="252"/>
      <c r="FK8" s="252"/>
      <c r="FL8" s="252"/>
      <c r="FM8" s="252"/>
      <c r="FN8" s="252"/>
      <c r="FO8" s="252"/>
      <c r="FP8" s="252"/>
      <c r="FQ8" s="252"/>
      <c r="FR8" s="252"/>
      <c r="FS8" s="252"/>
      <c r="FT8" s="252"/>
      <c r="FU8" s="252"/>
      <c r="FV8" s="252"/>
      <c r="FW8" s="252"/>
      <c r="FX8" s="252"/>
      <c r="FY8" s="252"/>
      <c r="FZ8" s="252"/>
      <c r="GA8" s="252"/>
      <c r="GB8" s="252"/>
      <c r="GC8" s="252"/>
      <c r="GD8" s="252"/>
      <c r="GE8" s="252"/>
      <c r="GF8" s="252"/>
      <c r="GG8" s="252"/>
      <c r="GH8" s="252"/>
      <c r="GI8" s="252"/>
      <c r="GJ8" s="252"/>
      <c r="GK8" s="252"/>
      <c r="GL8" s="252"/>
      <c r="GM8" s="252"/>
      <c r="GN8" s="252"/>
      <c r="GO8" s="252"/>
      <c r="GP8" s="252"/>
      <c r="GQ8" s="252"/>
      <c r="GR8" s="252"/>
      <c r="GS8" s="252"/>
      <c r="GT8" s="252"/>
      <c r="GU8" s="252"/>
      <c r="GV8" s="252"/>
      <c r="GW8" s="252"/>
      <c r="GX8" s="252"/>
      <c r="GY8" s="252"/>
      <c r="GZ8" s="252"/>
      <c r="HA8" s="252"/>
      <c r="HB8" s="252"/>
      <c r="HC8" s="252"/>
      <c r="HD8" s="252"/>
      <c r="HE8" s="252"/>
      <c r="HF8" s="252"/>
      <c r="HG8" s="252"/>
      <c r="HH8" s="252"/>
      <c r="HI8" s="252"/>
      <c r="HJ8" s="252"/>
      <c r="HK8" s="252"/>
      <c r="HL8" s="252"/>
      <c r="HM8" s="252"/>
      <c r="HN8" s="252"/>
      <c r="HO8" s="252"/>
      <c r="HP8" s="252"/>
      <c r="HQ8" s="252"/>
      <c r="HR8" s="252"/>
      <c r="HS8" s="252"/>
      <c r="HT8" s="252"/>
      <c r="HU8" s="252"/>
      <c r="HV8" s="252"/>
      <c r="HW8" s="252"/>
      <c r="HX8" s="252"/>
      <c r="HY8" s="252"/>
      <c r="HZ8" s="252"/>
      <c r="IA8" s="252"/>
      <c r="IB8" s="252"/>
      <c r="IC8" s="252"/>
      <c r="ID8" s="252"/>
      <c r="IE8" s="252"/>
      <c r="IF8" s="252"/>
      <c r="IG8" s="252"/>
      <c r="IH8" s="252"/>
      <c r="II8" s="252"/>
      <c r="IJ8" s="252"/>
      <c r="IK8" s="252"/>
      <c r="IL8" s="252"/>
      <c r="IM8" s="252"/>
      <c r="IN8" s="252"/>
      <c r="IO8" s="252"/>
      <c r="IP8" s="252"/>
      <c r="IQ8" s="252"/>
      <c r="IR8" s="252"/>
      <c r="IS8" s="252"/>
      <c r="IT8" s="252"/>
      <c r="IU8" s="252"/>
      <c r="IV8" s="252"/>
      <c r="IW8" s="252"/>
      <c r="IX8" s="252"/>
      <c r="IY8" s="252"/>
      <c r="IZ8" s="252"/>
      <c r="JA8" s="252"/>
      <c r="JB8" s="252"/>
      <c r="JC8" s="252"/>
      <c r="JD8" s="252"/>
      <c r="JE8" s="252"/>
      <c r="JF8" s="252"/>
      <c r="JG8" s="252"/>
      <c r="JH8" s="252"/>
      <c r="JI8" s="252"/>
      <c r="JJ8" s="252"/>
      <c r="JK8" s="252"/>
      <c r="JL8" s="252"/>
      <c r="JM8" s="252"/>
      <c r="JN8" s="252"/>
      <c r="JO8" s="252"/>
      <c r="JP8" s="252"/>
      <c r="JQ8" s="252"/>
      <c r="JR8" s="252"/>
      <c r="JS8" s="252"/>
      <c r="JT8" s="252"/>
      <c r="JU8" s="252"/>
      <c r="JV8" s="252"/>
      <c r="JW8" s="252"/>
      <c r="JX8" s="252"/>
      <c r="JY8" s="252"/>
      <c r="JZ8" s="252"/>
      <c r="KA8" s="252"/>
      <c r="KB8" s="252"/>
      <c r="KC8" s="252"/>
      <c r="KD8" s="252"/>
      <c r="KE8" s="252"/>
      <c r="KF8" s="252"/>
      <c r="KG8" s="252"/>
      <c r="KH8" s="252"/>
      <c r="KI8" s="252"/>
      <c r="KJ8" s="252"/>
      <c r="KK8" s="252"/>
      <c r="KL8" s="252"/>
      <c r="KM8" s="252"/>
      <c r="KN8" s="252"/>
      <c r="KO8" s="252"/>
      <c r="KP8" s="252"/>
      <c r="KQ8" s="252"/>
      <c r="KR8" s="252"/>
      <c r="KS8" s="252"/>
      <c r="KT8" s="252"/>
      <c r="KU8" s="252"/>
      <c r="KV8" s="252"/>
      <c r="KW8" s="252"/>
      <c r="KX8" s="252"/>
      <c r="KY8" s="252"/>
      <c r="KZ8" s="252"/>
      <c r="LA8" s="252"/>
      <c r="LB8" s="252"/>
      <c r="LC8" s="252"/>
      <c r="LD8" s="252"/>
      <c r="LE8" s="252"/>
      <c r="LF8" s="252"/>
      <c r="LG8" s="252"/>
      <c r="LH8" s="252"/>
      <c r="LI8" s="252"/>
      <c r="LJ8" s="252"/>
      <c r="LK8" s="252"/>
      <c r="LL8" s="252"/>
      <c r="LM8" s="252"/>
      <c r="LN8" s="252"/>
      <c r="LO8" s="252"/>
      <c r="LP8" s="252"/>
      <c r="LQ8" s="252"/>
      <c r="LR8" s="252"/>
      <c r="LS8" s="252"/>
      <c r="LT8" s="252"/>
      <c r="LU8" s="252"/>
      <c r="LV8" s="252"/>
      <c r="LW8" s="252"/>
      <c r="LX8" s="252"/>
      <c r="LY8" s="252"/>
      <c r="LZ8" s="252"/>
      <c r="MA8" s="252"/>
      <c r="MB8" s="252"/>
      <c r="MC8" s="252"/>
      <c r="MD8" s="252"/>
      <c r="ME8" s="252"/>
      <c r="MF8" s="252"/>
      <c r="MG8" s="252"/>
      <c r="MH8" s="252"/>
      <c r="MI8" s="252"/>
      <c r="MJ8" s="252"/>
      <c r="MK8" s="252"/>
      <c r="ML8" s="252"/>
      <c r="MM8" s="252"/>
      <c r="MN8" s="252"/>
      <c r="MO8" s="252"/>
      <c r="MP8" s="252"/>
      <c r="MQ8" s="252"/>
      <c r="MR8" s="252"/>
      <c r="MS8" s="252"/>
      <c r="MT8" s="252"/>
      <c r="MU8" s="252"/>
      <c r="MV8" s="252"/>
      <c r="MW8" s="252"/>
      <c r="MX8" s="252"/>
      <c r="MY8" s="252"/>
      <c r="MZ8" s="252"/>
      <c r="NA8" s="252"/>
      <c r="NB8" s="252"/>
      <c r="NC8" s="252"/>
      <c r="ND8" s="252"/>
      <c r="NE8" s="252"/>
      <c r="NF8" s="252"/>
      <c r="NG8" s="252"/>
      <c r="NH8" s="252"/>
      <c r="NI8" s="252"/>
      <c r="NJ8" s="252"/>
      <c r="NK8" s="252"/>
      <c r="NL8" s="252"/>
      <c r="NM8" s="252"/>
      <c r="NN8" s="252"/>
      <c r="NO8" s="252"/>
      <c r="NP8" s="252"/>
      <c r="NQ8" s="252"/>
      <c r="NR8" s="252"/>
      <c r="NS8" s="252"/>
      <c r="NT8" s="252"/>
      <c r="NU8" s="252"/>
      <c r="NV8" s="252"/>
      <c r="NW8" s="252"/>
      <c r="NX8" s="252"/>
      <c r="NY8" s="252"/>
      <c r="NZ8" s="252"/>
      <c r="OA8" s="252"/>
      <c r="OB8" s="252"/>
      <c r="OC8" s="252"/>
      <c r="OD8" s="252"/>
      <c r="OE8" s="252"/>
      <c r="OF8" s="252"/>
      <c r="OG8" s="252"/>
      <c r="OH8" s="252"/>
      <c r="OI8" s="252"/>
      <c r="OJ8" s="252"/>
      <c r="OK8" s="252"/>
      <c r="OL8" s="252"/>
      <c r="OM8" s="252"/>
      <c r="ON8" s="252"/>
      <c r="OO8" s="252"/>
      <c r="OP8" s="252"/>
      <c r="OQ8" s="252"/>
      <c r="OR8" s="252"/>
      <c r="OS8" s="252"/>
      <c r="OT8" s="252"/>
      <c r="OU8" s="252"/>
      <c r="OV8" s="252"/>
      <c r="OW8" s="252"/>
      <c r="OX8" s="252"/>
      <c r="OY8" s="252"/>
      <c r="OZ8" s="252"/>
      <c r="PA8" s="252"/>
      <c r="PB8" s="252"/>
      <c r="PC8" s="252"/>
      <c r="PD8" s="252"/>
      <c r="PE8" s="252"/>
    </row>
    <row r="9" spans="1:421" s="269" customFormat="1" ht="25" customHeight="1" x14ac:dyDescent="0.25">
      <c r="A9" s="264" t="s">
        <v>1704</v>
      </c>
      <c r="B9" s="265">
        <f t="shared" ref="B9:C9" si="7">C54</f>
        <v>8075909</v>
      </c>
      <c r="C9" s="265">
        <f t="shared" si="7"/>
        <v>17.27</v>
      </c>
      <c r="D9" s="265">
        <f t="shared" ref="D9" si="8">G54</f>
        <v>0</v>
      </c>
      <c r="E9" s="265">
        <f>AA54</f>
        <v>16197115</v>
      </c>
      <c r="F9" s="265">
        <f>AB54</f>
        <v>17.37</v>
      </c>
      <c r="G9" s="265">
        <f>AE54</f>
        <v>0</v>
      </c>
      <c r="H9" s="265">
        <f>AY54</f>
        <v>16355226</v>
      </c>
      <c r="I9" s="265">
        <f>AZ54</f>
        <v>17.63</v>
      </c>
      <c r="J9" s="265">
        <f>BC54</f>
        <v>0</v>
      </c>
      <c r="K9" s="265">
        <f>BW54</f>
        <v>32070211</v>
      </c>
      <c r="L9" s="265">
        <f>BX54</f>
        <v>17.29</v>
      </c>
      <c r="M9" s="265">
        <f>CA54</f>
        <v>0</v>
      </c>
      <c r="N9" s="265">
        <f>CU54</f>
        <v>34336461</v>
      </c>
      <c r="O9" s="265">
        <f>CV54</f>
        <v>18.489999999999998</v>
      </c>
      <c r="P9" s="265">
        <f>CY54</f>
        <v>0</v>
      </c>
      <c r="Q9" s="265">
        <f>DS54</f>
        <v>39849811</v>
      </c>
      <c r="R9" s="265">
        <f>DT54</f>
        <v>20.6</v>
      </c>
      <c r="S9" s="265">
        <f>DW54</f>
        <v>0</v>
      </c>
      <c r="T9" s="265">
        <f>EQ54</f>
        <v>51687526</v>
      </c>
      <c r="U9" s="265">
        <f>ER54</f>
        <v>24.96</v>
      </c>
      <c r="V9" s="265">
        <f>EU54</f>
        <v>0</v>
      </c>
      <c r="W9" s="265">
        <f>FO54</f>
        <v>50652751</v>
      </c>
      <c r="X9" s="265">
        <f>FP54</f>
        <v>24.46</v>
      </c>
      <c r="Y9" s="265">
        <f>FS54</f>
        <v>0</v>
      </c>
      <c r="Z9" s="265">
        <f>GM54</f>
        <v>53239980</v>
      </c>
      <c r="AA9" s="265">
        <f>GN54</f>
        <v>25.71</v>
      </c>
      <c r="AB9" s="265">
        <f>GQ54</f>
        <v>0</v>
      </c>
      <c r="AC9" s="265">
        <f>HK54</f>
        <v>263493631</v>
      </c>
      <c r="AD9" s="265">
        <f>HL54</f>
        <v>25.44</v>
      </c>
      <c r="AE9" s="265">
        <f>HO54</f>
        <v>0</v>
      </c>
      <c r="AF9" s="265">
        <f>II54</f>
        <v>263954014</v>
      </c>
      <c r="AG9" s="265">
        <f>IJ54</f>
        <v>25.49</v>
      </c>
      <c r="AH9" s="265">
        <f>IM54</f>
        <v>0</v>
      </c>
      <c r="AI9" s="265">
        <f>JG54</f>
        <v>269278594</v>
      </c>
      <c r="AJ9" s="265">
        <f>JH54</f>
        <v>26</v>
      </c>
      <c r="AK9" s="265">
        <f>JK54</f>
        <v>0</v>
      </c>
      <c r="AL9" s="265">
        <f>KK54</f>
        <v>581092750</v>
      </c>
      <c r="AM9" s="265">
        <f>KL54</f>
        <v>28.06</v>
      </c>
      <c r="AN9" s="265">
        <f>KO54</f>
        <v>0</v>
      </c>
      <c r="AO9" s="265">
        <f>LI54</f>
        <v>507926838</v>
      </c>
      <c r="AP9" s="265">
        <f>LJ54</f>
        <v>24.52</v>
      </c>
      <c r="AQ9" s="265">
        <f>LM54</f>
        <v>0</v>
      </c>
      <c r="AR9" s="265">
        <f>MG54</f>
        <v>851217763</v>
      </c>
      <c r="AS9" s="265">
        <f>MH54</f>
        <v>35.369999999999997</v>
      </c>
      <c r="AT9" s="265">
        <f>MK54</f>
        <v>0</v>
      </c>
      <c r="AU9" s="265">
        <f>NE54</f>
        <v>803464694</v>
      </c>
      <c r="AV9" s="265">
        <f>NF54</f>
        <v>33.49</v>
      </c>
      <c r="AW9" s="265">
        <f>NI54</f>
        <v>0</v>
      </c>
      <c r="AX9" s="265">
        <f>OC54</f>
        <v>780919354</v>
      </c>
      <c r="AY9" s="265">
        <f>OD54</f>
        <v>32.549999999999997</v>
      </c>
      <c r="AZ9" s="265">
        <f>OG54</f>
        <v>0</v>
      </c>
      <c r="BA9" s="265">
        <f>PA54</f>
        <v>788375868</v>
      </c>
      <c r="BB9" s="265">
        <f>PB54</f>
        <v>32.86</v>
      </c>
      <c r="BC9" s="266">
        <f>PE54</f>
        <v>0</v>
      </c>
      <c r="BD9" s="267"/>
      <c r="BE9" s="267"/>
      <c r="BF9" s="267"/>
      <c r="BG9" s="267"/>
      <c r="BH9" s="267"/>
      <c r="BI9" s="267"/>
      <c r="BJ9" s="267"/>
      <c r="BK9" s="267"/>
      <c r="BL9" s="267"/>
      <c r="BM9" s="267"/>
      <c r="BN9" s="267"/>
      <c r="BO9" s="267"/>
      <c r="BP9" s="267"/>
      <c r="BQ9" s="267"/>
      <c r="BR9" s="267"/>
      <c r="BS9" s="267"/>
      <c r="BT9" s="267"/>
      <c r="BU9" s="267"/>
      <c r="BV9" s="267"/>
      <c r="BW9" s="267"/>
      <c r="BX9" s="267"/>
      <c r="BY9" s="267"/>
      <c r="BZ9" s="267"/>
      <c r="CA9" s="267"/>
      <c r="CB9" s="267"/>
      <c r="CC9" s="267"/>
      <c r="CD9" s="267"/>
      <c r="CE9" s="267"/>
      <c r="CF9" s="267"/>
      <c r="CG9" s="267"/>
      <c r="CH9" s="267"/>
      <c r="CI9" s="267"/>
      <c r="CJ9" s="267"/>
      <c r="CK9" s="267"/>
      <c r="CL9" s="267"/>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67"/>
      <c r="EV9" s="267"/>
      <c r="EW9" s="267"/>
      <c r="EX9" s="267"/>
      <c r="EY9" s="267"/>
      <c r="EZ9" s="267"/>
      <c r="FA9" s="267"/>
      <c r="FB9" s="267"/>
      <c r="FC9" s="267"/>
      <c r="FD9" s="267"/>
      <c r="FE9" s="267"/>
      <c r="FF9" s="267"/>
      <c r="FG9" s="267"/>
      <c r="FH9" s="267"/>
      <c r="FI9" s="267"/>
      <c r="FJ9" s="267"/>
      <c r="FK9" s="267"/>
      <c r="FL9" s="267"/>
      <c r="FM9" s="267"/>
      <c r="FN9" s="267"/>
      <c r="FO9" s="267"/>
      <c r="FP9" s="267"/>
      <c r="FQ9" s="267"/>
      <c r="FR9" s="267"/>
      <c r="FS9" s="267"/>
      <c r="FT9" s="267"/>
      <c r="FU9" s="267"/>
      <c r="FV9" s="267"/>
      <c r="FW9" s="267"/>
      <c r="FX9" s="267"/>
      <c r="FY9" s="267"/>
      <c r="FZ9" s="267"/>
      <c r="GA9" s="267"/>
      <c r="GB9" s="267"/>
      <c r="GC9" s="267"/>
      <c r="GD9" s="267"/>
      <c r="GE9" s="267"/>
      <c r="GF9" s="267"/>
      <c r="GG9" s="267"/>
      <c r="GH9" s="267"/>
      <c r="GI9" s="267"/>
      <c r="GJ9" s="267"/>
      <c r="GK9" s="267"/>
      <c r="GL9" s="267"/>
      <c r="GM9" s="267"/>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c r="IO9" s="267"/>
      <c r="IP9" s="267"/>
      <c r="IQ9" s="267"/>
      <c r="IR9" s="267"/>
      <c r="IS9" s="267"/>
      <c r="IT9" s="267"/>
      <c r="IU9" s="267"/>
      <c r="IV9" s="267"/>
      <c r="IW9" s="267"/>
      <c r="IX9" s="267"/>
      <c r="IY9" s="267"/>
      <c r="IZ9" s="267"/>
      <c r="JA9" s="267"/>
      <c r="JB9" s="267"/>
      <c r="JC9" s="267"/>
      <c r="JD9" s="267"/>
      <c r="JE9" s="267"/>
      <c r="JF9" s="267"/>
      <c r="JG9" s="267"/>
      <c r="JH9" s="267"/>
      <c r="JI9" s="267"/>
      <c r="JJ9" s="267"/>
      <c r="JK9" s="267"/>
      <c r="JL9" s="267"/>
      <c r="JM9" s="267"/>
      <c r="JN9" s="267"/>
      <c r="JO9" s="267"/>
      <c r="JP9" s="267"/>
      <c r="JQ9" s="267"/>
      <c r="JR9" s="267"/>
      <c r="JS9" s="267"/>
      <c r="JT9" s="267"/>
      <c r="JU9" s="267"/>
      <c r="JV9" s="267"/>
      <c r="JW9" s="267"/>
      <c r="JX9" s="267"/>
      <c r="JY9" s="267"/>
      <c r="JZ9" s="267"/>
      <c r="KA9" s="267"/>
      <c r="KB9" s="267"/>
      <c r="KC9" s="267"/>
      <c r="KD9" s="267"/>
      <c r="KE9" s="267"/>
      <c r="KF9" s="267"/>
      <c r="KG9" s="267"/>
      <c r="KH9" s="267"/>
      <c r="KI9" s="267"/>
      <c r="KJ9" s="267"/>
      <c r="KK9" s="267"/>
      <c r="KL9" s="267"/>
      <c r="KM9" s="267"/>
      <c r="KN9" s="267"/>
      <c r="KO9" s="267"/>
      <c r="KP9" s="267"/>
      <c r="KQ9" s="267"/>
      <c r="KR9" s="267"/>
      <c r="KS9" s="267"/>
      <c r="KT9" s="267"/>
      <c r="KU9" s="267"/>
      <c r="KV9" s="267"/>
      <c r="KW9" s="267"/>
      <c r="KX9" s="267"/>
      <c r="KY9" s="267"/>
      <c r="KZ9" s="267"/>
      <c r="LA9" s="267"/>
      <c r="LB9" s="267"/>
      <c r="LC9" s="267"/>
      <c r="LD9" s="267"/>
      <c r="LE9" s="267"/>
      <c r="LF9" s="267"/>
      <c r="LG9" s="267"/>
      <c r="LH9" s="267"/>
      <c r="LI9" s="267"/>
      <c r="LJ9" s="267"/>
      <c r="LK9" s="267"/>
      <c r="LL9" s="267"/>
      <c r="LM9" s="267"/>
      <c r="LN9" s="267"/>
      <c r="LO9" s="267"/>
      <c r="LP9" s="267"/>
      <c r="LQ9" s="267"/>
      <c r="LR9" s="267"/>
      <c r="LS9" s="267"/>
      <c r="LT9" s="267"/>
      <c r="LU9" s="267"/>
      <c r="LV9" s="267"/>
      <c r="LW9" s="267"/>
      <c r="LX9" s="267"/>
      <c r="LY9" s="267"/>
      <c r="LZ9" s="267"/>
      <c r="MA9" s="267"/>
      <c r="MB9" s="267"/>
      <c r="MC9" s="267"/>
      <c r="MD9" s="267"/>
      <c r="ME9" s="267"/>
      <c r="MF9" s="267"/>
      <c r="MG9" s="267"/>
      <c r="MH9" s="267"/>
      <c r="MI9" s="267"/>
      <c r="MJ9" s="267"/>
      <c r="MK9" s="267"/>
      <c r="ML9" s="267"/>
      <c r="MM9" s="267"/>
      <c r="MN9" s="267"/>
      <c r="MO9" s="267"/>
      <c r="MP9" s="267"/>
      <c r="MQ9" s="267"/>
      <c r="MR9" s="267"/>
      <c r="MS9" s="267"/>
      <c r="MT9" s="267"/>
      <c r="MU9" s="267"/>
      <c r="MV9" s="267"/>
      <c r="MW9" s="267"/>
      <c r="MX9" s="267"/>
      <c r="MY9" s="267"/>
      <c r="MZ9" s="267"/>
      <c r="NA9" s="267"/>
      <c r="NB9" s="267"/>
      <c r="NC9" s="267"/>
      <c r="ND9" s="267"/>
      <c r="NE9" s="267"/>
      <c r="NF9" s="267"/>
      <c r="NG9" s="267"/>
      <c r="NH9" s="267"/>
      <c r="NI9" s="267"/>
      <c r="NJ9" s="267"/>
      <c r="NK9" s="267"/>
      <c r="NL9" s="267"/>
      <c r="NM9" s="267"/>
      <c r="NN9" s="267"/>
      <c r="NO9" s="267"/>
      <c r="NP9" s="267"/>
      <c r="NQ9" s="267"/>
      <c r="NR9" s="267"/>
      <c r="NS9" s="267"/>
      <c r="NT9" s="267"/>
      <c r="NU9" s="267"/>
      <c r="NV9" s="267"/>
      <c r="NW9" s="267"/>
      <c r="NX9" s="267"/>
      <c r="NY9" s="267"/>
      <c r="NZ9" s="267"/>
      <c r="OA9" s="267"/>
      <c r="OB9" s="267"/>
      <c r="OC9" s="267"/>
      <c r="OD9" s="267"/>
      <c r="OE9" s="267"/>
      <c r="OF9" s="267"/>
      <c r="OG9" s="267"/>
      <c r="OH9" s="267"/>
      <c r="OI9" s="267"/>
      <c r="OJ9" s="267"/>
      <c r="OK9" s="267"/>
      <c r="OL9" s="267"/>
      <c r="OM9" s="267"/>
      <c r="ON9" s="267"/>
      <c r="OO9" s="267"/>
      <c r="OP9" s="267"/>
      <c r="OQ9" s="267"/>
      <c r="OR9" s="267"/>
      <c r="OS9" s="267"/>
      <c r="OT9" s="267"/>
      <c r="OU9" s="267"/>
      <c r="OV9" s="267"/>
      <c r="OW9" s="267"/>
      <c r="OX9" s="267"/>
      <c r="OY9" s="267"/>
      <c r="OZ9" s="267"/>
      <c r="PA9" s="267"/>
      <c r="PB9" s="267"/>
      <c r="PC9" s="267"/>
      <c r="PD9" s="267"/>
      <c r="PE9" s="267"/>
    </row>
    <row r="10" spans="1:421" s="251" customFormat="1" ht="25" customHeight="1" x14ac:dyDescent="0.25">
      <c r="A10" s="262" t="s">
        <v>769</v>
      </c>
      <c r="B10" s="253">
        <f t="shared" ref="B10:BC10" si="9">B11+B12+B13</f>
        <v>1698249</v>
      </c>
      <c r="C10" s="253">
        <f t="shared" si="9"/>
        <v>3.63</v>
      </c>
      <c r="D10" s="253">
        <f t="shared" si="9"/>
        <v>0</v>
      </c>
      <c r="E10" s="253">
        <f t="shared" si="9"/>
        <v>3849365</v>
      </c>
      <c r="F10" s="253">
        <f t="shared" si="9"/>
        <v>4.13</v>
      </c>
      <c r="G10" s="253">
        <f t="shared" si="9"/>
        <v>0</v>
      </c>
      <c r="H10" s="253">
        <f t="shared" si="9"/>
        <v>3052111</v>
      </c>
      <c r="I10" s="253">
        <f t="shared" si="9"/>
        <v>3.29</v>
      </c>
      <c r="J10" s="253">
        <f t="shared" si="9"/>
        <v>0</v>
      </c>
      <c r="K10" s="253">
        <f t="shared" si="9"/>
        <v>5178453</v>
      </c>
      <c r="L10" s="253">
        <f t="shared" si="9"/>
        <v>2.79</v>
      </c>
      <c r="M10" s="253">
        <f t="shared" si="9"/>
        <v>0</v>
      </c>
      <c r="N10" s="253">
        <f t="shared" si="9"/>
        <v>5036493</v>
      </c>
      <c r="O10" s="253">
        <f t="shared" si="9"/>
        <v>2.71</v>
      </c>
      <c r="P10" s="253">
        <f t="shared" si="9"/>
        <v>0</v>
      </c>
      <c r="Q10" s="253">
        <f t="shared" si="9"/>
        <v>8615854</v>
      </c>
      <c r="R10" s="253">
        <f t="shared" si="9"/>
        <v>4.45</v>
      </c>
      <c r="S10" s="253">
        <f t="shared" si="9"/>
        <v>0</v>
      </c>
      <c r="T10" s="253">
        <f t="shared" si="9"/>
        <v>10272917</v>
      </c>
      <c r="U10" s="253">
        <f t="shared" si="9"/>
        <v>4.96</v>
      </c>
      <c r="V10" s="253">
        <f t="shared" si="9"/>
        <v>0</v>
      </c>
      <c r="W10" s="253">
        <f t="shared" si="9"/>
        <v>15245282</v>
      </c>
      <c r="X10" s="253">
        <f t="shared" si="9"/>
        <v>7.370000000000001</v>
      </c>
      <c r="Y10" s="253">
        <f t="shared" si="9"/>
        <v>0</v>
      </c>
      <c r="Z10" s="253">
        <f t="shared" si="9"/>
        <v>11362888</v>
      </c>
      <c r="AA10" s="253">
        <f t="shared" si="9"/>
        <v>5.49</v>
      </c>
      <c r="AB10" s="253">
        <f t="shared" si="9"/>
        <v>0</v>
      </c>
      <c r="AC10" s="253">
        <f t="shared" si="9"/>
        <v>73050783</v>
      </c>
      <c r="AD10" s="253">
        <f t="shared" si="9"/>
        <v>7.0600000000000005</v>
      </c>
      <c r="AE10" s="253">
        <f t="shared" si="9"/>
        <v>0</v>
      </c>
      <c r="AF10" s="253">
        <f t="shared" si="9"/>
        <v>57134253</v>
      </c>
      <c r="AG10" s="253">
        <f t="shared" si="9"/>
        <v>5.52</v>
      </c>
      <c r="AH10" s="253">
        <f t="shared" si="9"/>
        <v>0</v>
      </c>
      <c r="AI10" s="253">
        <f t="shared" si="9"/>
        <v>34955638</v>
      </c>
      <c r="AJ10" s="253">
        <f t="shared" si="9"/>
        <v>3.38</v>
      </c>
      <c r="AK10" s="253">
        <f t="shared" si="9"/>
        <v>0</v>
      </c>
      <c r="AL10" s="253">
        <f t="shared" si="9"/>
        <v>113527544</v>
      </c>
      <c r="AM10" s="253">
        <f t="shared" si="9"/>
        <v>5.48</v>
      </c>
      <c r="AN10" s="253">
        <f t="shared" si="9"/>
        <v>0</v>
      </c>
      <c r="AO10" s="253">
        <f t="shared" si="9"/>
        <v>93018325</v>
      </c>
      <c r="AP10" s="253">
        <f t="shared" si="9"/>
        <v>4.4800000000000004</v>
      </c>
      <c r="AQ10" s="253">
        <f t="shared" si="9"/>
        <v>0</v>
      </c>
      <c r="AR10" s="253">
        <f t="shared" si="9"/>
        <v>214396923</v>
      </c>
      <c r="AS10" s="253">
        <f t="shared" si="9"/>
        <v>8.9</v>
      </c>
      <c r="AT10" s="253">
        <f t="shared" si="9"/>
        <v>0</v>
      </c>
      <c r="AU10" s="253">
        <f t="shared" si="9"/>
        <v>292788319</v>
      </c>
      <c r="AV10" s="253">
        <f t="shared" si="9"/>
        <v>12.2</v>
      </c>
      <c r="AW10" s="253">
        <f t="shared" si="9"/>
        <v>0</v>
      </c>
      <c r="AX10" s="253">
        <f t="shared" si="9"/>
        <v>387757994</v>
      </c>
      <c r="AY10" s="253">
        <f t="shared" si="9"/>
        <v>16.16</v>
      </c>
      <c r="AZ10" s="253">
        <f t="shared" si="9"/>
        <v>0</v>
      </c>
      <c r="BA10" s="253">
        <f t="shared" si="9"/>
        <v>410544581</v>
      </c>
      <c r="BB10" s="253">
        <f t="shared" si="9"/>
        <v>17.11</v>
      </c>
      <c r="BC10" s="258">
        <f t="shared" si="9"/>
        <v>0</v>
      </c>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3"/>
      <c r="FI10" s="253"/>
      <c r="FJ10" s="253"/>
      <c r="FK10" s="253"/>
      <c r="FL10" s="253"/>
      <c r="FM10" s="253"/>
      <c r="FN10" s="253"/>
      <c r="FO10" s="253"/>
      <c r="FP10" s="253"/>
      <c r="FQ10" s="253"/>
      <c r="FR10" s="253"/>
      <c r="FS10" s="253"/>
      <c r="FT10" s="253"/>
      <c r="FU10" s="253"/>
      <c r="FV10" s="253"/>
      <c r="FW10" s="253"/>
      <c r="FX10" s="253"/>
      <c r="FY10" s="253"/>
      <c r="FZ10" s="253"/>
      <c r="GA10" s="253"/>
      <c r="GB10" s="253"/>
      <c r="GC10" s="253"/>
      <c r="GD10" s="253"/>
      <c r="GE10" s="253"/>
      <c r="GF10" s="253"/>
      <c r="GG10" s="253"/>
      <c r="GH10" s="253"/>
      <c r="GI10" s="253"/>
      <c r="GJ10" s="253"/>
      <c r="GK10" s="253"/>
      <c r="GL10" s="253"/>
      <c r="GM10" s="253"/>
      <c r="GN10" s="253"/>
      <c r="GO10" s="253"/>
      <c r="GP10" s="253"/>
      <c r="GQ10" s="253"/>
      <c r="GR10" s="253"/>
      <c r="GS10" s="253"/>
      <c r="GT10" s="253"/>
      <c r="GU10" s="253"/>
      <c r="GV10" s="253"/>
      <c r="GW10" s="253"/>
      <c r="GX10" s="253"/>
      <c r="GY10" s="253"/>
      <c r="GZ10" s="253"/>
      <c r="HA10" s="253"/>
      <c r="HB10" s="253"/>
      <c r="HC10" s="253"/>
      <c r="HD10" s="253"/>
      <c r="HE10" s="253"/>
      <c r="HF10" s="253"/>
      <c r="HG10" s="253"/>
      <c r="HH10" s="253"/>
      <c r="HI10" s="253"/>
      <c r="HJ10" s="253"/>
      <c r="HK10" s="253"/>
      <c r="HL10" s="253"/>
      <c r="HM10" s="253"/>
      <c r="HN10" s="253"/>
      <c r="HO10" s="253"/>
      <c r="HP10" s="253"/>
      <c r="HQ10" s="253"/>
      <c r="HR10" s="253"/>
      <c r="HS10" s="253"/>
      <c r="HT10" s="253"/>
      <c r="HU10" s="253"/>
      <c r="HV10" s="253"/>
      <c r="HW10" s="253"/>
      <c r="HX10" s="253"/>
      <c r="HY10" s="253"/>
      <c r="HZ10" s="253"/>
      <c r="IA10" s="253"/>
      <c r="IB10" s="253"/>
      <c r="IC10" s="253"/>
      <c r="ID10" s="253"/>
      <c r="IE10" s="253"/>
      <c r="IF10" s="253"/>
      <c r="IG10" s="253"/>
      <c r="IH10" s="253"/>
      <c r="II10" s="253"/>
      <c r="IJ10" s="253"/>
      <c r="IK10" s="253"/>
      <c r="IL10" s="253"/>
      <c r="IM10" s="253"/>
      <c r="IN10" s="253"/>
      <c r="IO10" s="253"/>
      <c r="IP10" s="253"/>
      <c r="IQ10" s="253"/>
      <c r="IR10" s="253"/>
      <c r="IS10" s="253"/>
      <c r="IT10" s="253"/>
      <c r="IU10" s="253"/>
      <c r="IV10" s="253"/>
      <c r="IW10" s="253"/>
      <c r="IX10" s="253"/>
      <c r="IY10" s="253"/>
      <c r="IZ10" s="253"/>
      <c r="JA10" s="253"/>
      <c r="JB10" s="253"/>
      <c r="JC10" s="253"/>
      <c r="JD10" s="253"/>
      <c r="JE10" s="253"/>
      <c r="JF10" s="253"/>
      <c r="JG10" s="253"/>
      <c r="JH10" s="253"/>
      <c r="JI10" s="253"/>
      <c r="JJ10" s="253"/>
      <c r="JK10" s="253"/>
      <c r="JL10" s="253"/>
      <c r="JM10" s="253"/>
      <c r="JN10" s="253"/>
      <c r="JO10" s="253"/>
      <c r="JP10" s="253"/>
      <c r="JQ10" s="253"/>
      <c r="JR10" s="253"/>
      <c r="JS10" s="253"/>
      <c r="JT10" s="253"/>
      <c r="JU10" s="253"/>
      <c r="JV10" s="253"/>
      <c r="JW10" s="253"/>
      <c r="JX10" s="253"/>
      <c r="JY10" s="253"/>
      <c r="JZ10" s="253"/>
      <c r="KA10" s="253"/>
      <c r="KB10" s="253"/>
      <c r="KC10" s="253"/>
      <c r="KD10" s="253"/>
      <c r="KE10" s="253"/>
      <c r="KF10" s="253"/>
      <c r="KG10" s="253"/>
      <c r="KH10" s="253"/>
      <c r="KI10" s="253"/>
      <c r="KJ10" s="253"/>
      <c r="KK10" s="253"/>
      <c r="KL10" s="253"/>
      <c r="KM10" s="253"/>
      <c r="KN10" s="253"/>
      <c r="KO10" s="253"/>
      <c r="KP10" s="253"/>
      <c r="KQ10" s="253"/>
      <c r="KR10" s="253"/>
      <c r="KS10" s="253"/>
      <c r="KT10" s="253"/>
      <c r="KU10" s="253"/>
      <c r="KV10" s="253"/>
      <c r="KW10" s="253"/>
      <c r="KX10" s="253"/>
      <c r="KY10" s="253"/>
      <c r="KZ10" s="253"/>
      <c r="LA10" s="253"/>
      <c r="LB10" s="253"/>
      <c r="LC10" s="253"/>
      <c r="LD10" s="253"/>
      <c r="LE10" s="253"/>
      <c r="LF10" s="253"/>
      <c r="LG10" s="253"/>
      <c r="LH10" s="253"/>
      <c r="LI10" s="253"/>
      <c r="LJ10" s="253"/>
      <c r="LK10" s="253"/>
      <c r="LL10" s="253"/>
      <c r="LM10" s="253"/>
      <c r="LN10" s="253"/>
      <c r="LO10" s="253"/>
      <c r="LP10" s="253"/>
      <c r="LQ10" s="253"/>
      <c r="LR10" s="253"/>
      <c r="LS10" s="253"/>
      <c r="LT10" s="253"/>
      <c r="LU10" s="253"/>
      <c r="LV10" s="253"/>
      <c r="LW10" s="253"/>
      <c r="LX10" s="253"/>
      <c r="LY10" s="253"/>
      <c r="LZ10" s="253"/>
      <c r="MA10" s="253"/>
      <c r="MB10" s="253"/>
      <c r="MC10" s="253"/>
      <c r="MD10" s="253"/>
      <c r="ME10" s="253"/>
      <c r="MF10" s="253"/>
      <c r="MG10" s="253"/>
      <c r="MH10" s="253"/>
      <c r="MI10" s="253"/>
      <c r="MJ10" s="253"/>
      <c r="MK10" s="253"/>
      <c r="ML10" s="253"/>
      <c r="MM10" s="253"/>
      <c r="MN10" s="253"/>
      <c r="MO10" s="253"/>
      <c r="MP10" s="253"/>
      <c r="MQ10" s="253"/>
      <c r="MR10" s="253"/>
      <c r="MS10" s="253"/>
      <c r="MT10" s="253"/>
      <c r="MU10" s="253"/>
      <c r="MV10" s="253"/>
      <c r="MW10" s="253"/>
      <c r="MX10" s="253"/>
      <c r="MY10" s="253"/>
      <c r="MZ10" s="253"/>
      <c r="NA10" s="253"/>
      <c r="NB10" s="253"/>
      <c r="NC10" s="253"/>
      <c r="ND10" s="253"/>
      <c r="NE10" s="253"/>
      <c r="NF10" s="253"/>
      <c r="NG10" s="253"/>
      <c r="NH10" s="253"/>
      <c r="NI10" s="253"/>
      <c r="NJ10" s="253"/>
      <c r="NK10" s="253"/>
      <c r="NL10" s="253"/>
      <c r="NM10" s="253"/>
      <c r="NN10" s="253"/>
      <c r="NO10" s="253"/>
      <c r="NP10" s="253"/>
      <c r="NQ10" s="253"/>
      <c r="NR10" s="253"/>
      <c r="NS10" s="253"/>
      <c r="NT10" s="253"/>
      <c r="NU10" s="253"/>
      <c r="NV10" s="253"/>
      <c r="NW10" s="253"/>
      <c r="NX10" s="253"/>
      <c r="NY10" s="253"/>
      <c r="NZ10" s="253"/>
      <c r="OA10" s="253"/>
      <c r="OB10" s="253"/>
      <c r="OC10" s="253"/>
      <c r="OD10" s="253"/>
      <c r="OE10" s="253"/>
      <c r="OF10" s="253"/>
      <c r="OG10" s="253"/>
      <c r="OH10" s="253"/>
      <c r="OI10" s="253"/>
      <c r="OJ10" s="253"/>
      <c r="OK10" s="253"/>
      <c r="OL10" s="253"/>
      <c r="OM10" s="253"/>
      <c r="ON10" s="253"/>
      <c r="OO10" s="253"/>
      <c r="OP10" s="253"/>
      <c r="OQ10" s="253"/>
      <c r="OR10" s="253"/>
      <c r="OS10" s="253"/>
      <c r="OT10" s="253"/>
      <c r="OU10" s="253"/>
      <c r="OV10" s="253"/>
      <c r="OW10" s="253"/>
      <c r="OX10" s="253"/>
      <c r="OY10" s="253"/>
      <c r="OZ10" s="253"/>
      <c r="PA10" s="253"/>
      <c r="PB10" s="253"/>
      <c r="PC10" s="253"/>
      <c r="PD10" s="253"/>
      <c r="PE10" s="253"/>
    </row>
    <row r="11" spans="1:421" s="251" customFormat="1" ht="25" customHeight="1" x14ac:dyDescent="0.25">
      <c r="A11" s="263" t="str">
        <f>A55</f>
        <v>Mutual  Funds / UTI</v>
      </c>
      <c r="B11" s="252">
        <f t="shared" ref="B11:C11" si="10">C55</f>
        <v>1164659</v>
      </c>
      <c r="C11" s="252">
        <f t="shared" si="10"/>
        <v>2.4900000000000002</v>
      </c>
      <c r="D11" s="252">
        <f t="shared" ref="D11" si="11">G55</f>
        <v>0</v>
      </c>
      <c r="E11" s="252">
        <f>AA55</f>
        <v>1990878</v>
      </c>
      <c r="F11" s="252">
        <f>AB55</f>
        <v>2.14</v>
      </c>
      <c r="G11" s="252">
        <f>AE55</f>
        <v>0</v>
      </c>
      <c r="H11" s="252">
        <f>AY55</f>
        <v>1680466</v>
      </c>
      <c r="I11" s="252">
        <f>AZ55</f>
        <v>1.81</v>
      </c>
      <c r="J11" s="252">
        <f>BC55</f>
        <v>0</v>
      </c>
      <c r="K11" s="252">
        <f>BW55</f>
        <v>1768730</v>
      </c>
      <c r="L11" s="252">
        <f>BX55</f>
        <v>0.95</v>
      </c>
      <c r="M11" s="252">
        <f>CA55</f>
        <v>0</v>
      </c>
      <c r="N11" s="252">
        <f>CU55</f>
        <v>1711290</v>
      </c>
      <c r="O11" s="252">
        <f>CV55</f>
        <v>0.92</v>
      </c>
      <c r="P11" s="252">
        <f>CY55</f>
        <v>0</v>
      </c>
      <c r="Q11" s="252">
        <f>DS55</f>
        <v>6195570</v>
      </c>
      <c r="R11" s="252">
        <f>DT55</f>
        <v>3.2</v>
      </c>
      <c r="S11" s="252">
        <f>DW55</f>
        <v>0</v>
      </c>
      <c r="T11" s="252">
        <f>EQ55</f>
        <v>7077645</v>
      </c>
      <c r="U11" s="252">
        <f>ER55</f>
        <v>3.42</v>
      </c>
      <c r="V11" s="252">
        <f>EU55</f>
        <v>0</v>
      </c>
      <c r="W11" s="252">
        <f>FO55</f>
        <v>8444309</v>
      </c>
      <c r="X11" s="252">
        <f>FP55</f>
        <v>4.08</v>
      </c>
      <c r="Y11" s="252">
        <f>FS55</f>
        <v>0</v>
      </c>
      <c r="Z11" s="252">
        <f>GM55</f>
        <v>5336688</v>
      </c>
      <c r="AA11" s="252">
        <f>GN55</f>
        <v>2.58</v>
      </c>
      <c r="AB11" s="252">
        <f>GQ55</f>
        <v>0</v>
      </c>
      <c r="AC11" s="252">
        <f>HK55</f>
        <v>29492245</v>
      </c>
      <c r="AD11" s="252">
        <f>HL55</f>
        <v>2.85</v>
      </c>
      <c r="AE11" s="252">
        <f>HO55</f>
        <v>0</v>
      </c>
      <c r="AF11" s="252">
        <f>II55</f>
        <v>19489384</v>
      </c>
      <c r="AG11" s="252">
        <f>IJ55</f>
        <v>1.88</v>
      </c>
      <c r="AH11" s="252">
        <f>IM55</f>
        <v>0</v>
      </c>
      <c r="AI11" s="252">
        <f>JG55</f>
        <v>13632085</v>
      </c>
      <c r="AJ11" s="252">
        <f>JH55</f>
        <v>1.32</v>
      </c>
      <c r="AK11" s="252">
        <f>JK55</f>
        <v>0</v>
      </c>
      <c r="AL11" s="252">
        <f>KK55</f>
        <v>24943604</v>
      </c>
      <c r="AM11" s="252">
        <f>KL55</f>
        <v>1.2</v>
      </c>
      <c r="AN11" s="252">
        <f>KO55</f>
        <v>0</v>
      </c>
      <c r="AO11" s="252">
        <f>LI55</f>
        <v>22456389</v>
      </c>
      <c r="AP11" s="252">
        <f>LJ55</f>
        <v>1.08</v>
      </c>
      <c r="AQ11" s="252">
        <f>LM55</f>
        <v>0</v>
      </c>
      <c r="AR11" s="252">
        <f>MG55</f>
        <v>74707513</v>
      </c>
      <c r="AS11" s="252">
        <f>MH55</f>
        <v>3.1</v>
      </c>
      <c r="AT11" s="252">
        <f>MK55</f>
        <v>0</v>
      </c>
      <c r="AU11" s="252">
        <f>NE55</f>
        <v>128559256</v>
      </c>
      <c r="AV11" s="252">
        <f>NF55</f>
        <v>5.36</v>
      </c>
      <c r="AW11" s="252">
        <f>NI55</f>
        <v>0</v>
      </c>
      <c r="AX11" s="252">
        <f>OC55</f>
        <v>197247241</v>
      </c>
      <c r="AY11" s="252">
        <f>OD55</f>
        <v>8.2200000000000006</v>
      </c>
      <c r="AZ11" s="252">
        <f>OG55</f>
        <v>0</v>
      </c>
      <c r="BA11" s="252">
        <f>PA55</f>
        <v>223335011</v>
      </c>
      <c r="BB11" s="252">
        <f>PB55</f>
        <v>9.31</v>
      </c>
      <c r="BC11" s="257">
        <f>PE55</f>
        <v>0</v>
      </c>
      <c r="BD11" s="252"/>
      <c r="BE11" s="252"/>
      <c r="BF11" s="252"/>
      <c r="BG11" s="252"/>
      <c r="BH11" s="252"/>
      <c r="BI11" s="252"/>
      <c r="BJ11" s="252"/>
      <c r="BK11" s="252"/>
      <c r="BL11" s="252"/>
      <c r="BM11" s="252"/>
      <c r="BN11" s="252"/>
      <c r="BO11" s="252"/>
      <c r="BP11" s="252"/>
      <c r="BQ11" s="252"/>
      <c r="BR11" s="252"/>
      <c r="BS11" s="252"/>
      <c r="BT11" s="252"/>
      <c r="BU11" s="252"/>
      <c r="BV11" s="252"/>
      <c r="BW11" s="252"/>
      <c r="BX11" s="252"/>
      <c r="BY11" s="252"/>
      <c r="BZ11" s="252"/>
      <c r="CA11" s="252"/>
      <c r="CB11" s="252"/>
      <c r="CC11" s="252"/>
      <c r="CD11" s="252"/>
      <c r="CE11" s="252"/>
      <c r="CF11" s="252"/>
      <c r="CG11" s="252"/>
      <c r="CH11" s="252"/>
      <c r="CI11" s="252"/>
      <c r="CJ11" s="252"/>
      <c r="CK11" s="252"/>
      <c r="CL11" s="252"/>
      <c r="CM11" s="252"/>
      <c r="CN11" s="252"/>
      <c r="CO11" s="252"/>
      <c r="CP11" s="252"/>
      <c r="CQ11" s="252"/>
      <c r="CR11" s="252"/>
      <c r="CS11" s="252"/>
      <c r="CT11" s="252"/>
      <c r="CU11" s="252"/>
      <c r="CV11" s="252"/>
      <c r="CW11" s="252"/>
      <c r="CX11" s="252"/>
      <c r="CY11" s="252"/>
      <c r="CZ11" s="252"/>
      <c r="DA11" s="252"/>
      <c r="DB11" s="252"/>
      <c r="DC11" s="252"/>
      <c r="DD11" s="252"/>
      <c r="DE11" s="252"/>
      <c r="DF11" s="252"/>
      <c r="DG11" s="252"/>
      <c r="DH11" s="252"/>
      <c r="DI11" s="252"/>
      <c r="DJ11" s="252"/>
      <c r="DK11" s="252"/>
      <c r="DL11" s="252"/>
      <c r="DM11" s="252"/>
      <c r="DN11" s="252"/>
      <c r="DO11" s="252"/>
      <c r="DP11" s="252"/>
      <c r="DQ11" s="252"/>
      <c r="DR11" s="252"/>
      <c r="DS11" s="252"/>
      <c r="DT11" s="252"/>
      <c r="DU11" s="252"/>
      <c r="DV11" s="252"/>
      <c r="DW11" s="252"/>
      <c r="DX11" s="252"/>
      <c r="DY11" s="252"/>
      <c r="DZ11" s="252"/>
      <c r="EA11" s="252"/>
      <c r="EB11" s="252"/>
      <c r="EC11" s="252"/>
      <c r="ED11" s="252"/>
      <c r="EE11" s="252"/>
      <c r="EF11" s="252"/>
      <c r="EG11" s="252"/>
      <c r="EH11" s="252"/>
      <c r="EI11" s="252"/>
      <c r="EJ11" s="252"/>
      <c r="EK11" s="252"/>
      <c r="EL11" s="252"/>
      <c r="EM11" s="252"/>
      <c r="EN11" s="252"/>
      <c r="EO11" s="252"/>
      <c r="EP11" s="252"/>
      <c r="EQ11" s="252"/>
      <c r="ER11" s="252"/>
      <c r="ES11" s="252"/>
      <c r="ET11" s="252"/>
      <c r="EU11" s="252"/>
      <c r="EV11" s="252"/>
      <c r="EW11" s="252"/>
      <c r="EX11" s="252"/>
      <c r="EY11" s="252"/>
      <c r="EZ11" s="252"/>
      <c r="FA11" s="252"/>
      <c r="FB11" s="252"/>
      <c r="FC11" s="252"/>
      <c r="FD11" s="252"/>
      <c r="FE11" s="252"/>
      <c r="FF11" s="252"/>
      <c r="FG11" s="252"/>
      <c r="FH11" s="252"/>
      <c r="FI11" s="252"/>
      <c r="FJ11" s="252"/>
      <c r="FK11" s="252"/>
      <c r="FL11" s="252"/>
      <c r="FM11" s="252"/>
      <c r="FN11" s="252"/>
      <c r="FO11" s="252"/>
      <c r="FP11" s="252"/>
      <c r="FQ11" s="252"/>
      <c r="FR11" s="252"/>
      <c r="FS11" s="252"/>
      <c r="FT11" s="252"/>
      <c r="FU11" s="252"/>
      <c r="FV11" s="252"/>
      <c r="FW11" s="252"/>
      <c r="FX11" s="252"/>
      <c r="FY11" s="252"/>
      <c r="FZ11" s="252"/>
      <c r="GA11" s="252"/>
      <c r="GB11" s="252"/>
      <c r="GC11" s="252"/>
      <c r="GD11" s="252"/>
      <c r="GE11" s="252"/>
      <c r="GF11" s="252"/>
      <c r="GG11" s="252"/>
      <c r="GH11" s="252"/>
      <c r="GI11" s="252"/>
      <c r="GJ11" s="252"/>
      <c r="GK11" s="252"/>
      <c r="GL11" s="252"/>
      <c r="GM11" s="252"/>
      <c r="GN11" s="252"/>
      <c r="GO11" s="252"/>
      <c r="GP11" s="252"/>
      <c r="GQ11" s="252"/>
      <c r="GR11" s="252"/>
      <c r="GS11" s="252"/>
      <c r="GT11" s="252"/>
      <c r="GU11" s="252"/>
      <c r="GV11" s="252"/>
      <c r="GW11" s="252"/>
      <c r="GX11" s="252"/>
      <c r="GY11" s="252"/>
      <c r="GZ11" s="252"/>
      <c r="HA11" s="252"/>
      <c r="HB11" s="252"/>
      <c r="HC11" s="252"/>
      <c r="HD11" s="252"/>
      <c r="HE11" s="252"/>
      <c r="HF11" s="252"/>
      <c r="HG11" s="252"/>
      <c r="HH11" s="252"/>
      <c r="HI11" s="252"/>
      <c r="HJ11" s="252"/>
      <c r="HK11" s="252"/>
      <c r="HL11" s="252"/>
      <c r="HM11" s="252"/>
      <c r="HN11" s="252"/>
      <c r="HO11" s="252"/>
      <c r="HP11" s="252"/>
      <c r="HQ11" s="252"/>
      <c r="HR11" s="252"/>
      <c r="HS11" s="252"/>
      <c r="HT11" s="252"/>
      <c r="HU11" s="252"/>
      <c r="HV11" s="252"/>
      <c r="HW11" s="252"/>
      <c r="HX11" s="252"/>
      <c r="HY11" s="252"/>
      <c r="HZ11" s="252"/>
      <c r="IA11" s="252"/>
      <c r="IB11" s="252"/>
      <c r="IC11" s="252"/>
      <c r="ID11" s="252"/>
      <c r="IE11" s="252"/>
      <c r="IF11" s="252"/>
      <c r="IG11" s="252"/>
      <c r="IH11" s="252"/>
      <c r="II11" s="252"/>
      <c r="IJ11" s="252"/>
      <c r="IK11" s="252"/>
      <c r="IL11" s="252"/>
      <c r="IM11" s="252"/>
      <c r="IN11" s="252"/>
      <c r="IO11" s="252"/>
      <c r="IP11" s="252"/>
      <c r="IQ11" s="252"/>
      <c r="IR11" s="252"/>
      <c r="IS11" s="252"/>
      <c r="IT11" s="252"/>
      <c r="IU11" s="252"/>
      <c r="IV11" s="252"/>
      <c r="IW11" s="252"/>
      <c r="IX11" s="252"/>
      <c r="IY11" s="252"/>
      <c r="IZ11" s="252"/>
      <c r="JA11" s="252"/>
      <c r="JB11" s="252"/>
      <c r="JC11" s="252"/>
      <c r="JD11" s="252"/>
      <c r="JE11" s="252"/>
      <c r="JF11" s="252"/>
      <c r="JG11" s="252"/>
      <c r="JH11" s="252"/>
      <c r="JI11" s="252"/>
      <c r="JJ11" s="252"/>
      <c r="JK11" s="252"/>
      <c r="JL11" s="252"/>
      <c r="JM11" s="252"/>
      <c r="JN11" s="252"/>
      <c r="JO11" s="252"/>
      <c r="JP11" s="252"/>
      <c r="JQ11" s="252"/>
      <c r="JR11" s="252"/>
      <c r="JS11" s="252"/>
      <c r="JT11" s="252"/>
      <c r="JU11" s="252"/>
      <c r="JV11" s="252"/>
      <c r="JW11" s="252"/>
      <c r="JX11" s="252"/>
      <c r="JY11" s="252"/>
      <c r="JZ11" s="252"/>
      <c r="KA11" s="252"/>
      <c r="KB11" s="252"/>
      <c r="KC11" s="252"/>
      <c r="KD11" s="252"/>
      <c r="KE11" s="252"/>
      <c r="KF11" s="252"/>
      <c r="KG11" s="252"/>
      <c r="KH11" s="252"/>
      <c r="KI11" s="252"/>
      <c r="KJ11" s="252"/>
      <c r="KK11" s="252"/>
      <c r="KL11" s="252"/>
      <c r="KM11" s="252"/>
      <c r="KN11" s="252"/>
      <c r="KO11" s="252"/>
      <c r="KP11" s="252"/>
      <c r="KQ11" s="252"/>
      <c r="KR11" s="252"/>
      <c r="KS11" s="252"/>
      <c r="KT11" s="252"/>
      <c r="KU11" s="252"/>
      <c r="KV11" s="252"/>
      <c r="KW11" s="252"/>
      <c r="KX11" s="252"/>
      <c r="KY11" s="252"/>
      <c r="KZ11" s="252"/>
      <c r="LA11" s="252"/>
      <c r="LB11" s="252"/>
      <c r="LC11" s="252"/>
      <c r="LD11" s="252"/>
      <c r="LE11" s="252"/>
      <c r="LF11" s="252"/>
      <c r="LG11" s="252"/>
      <c r="LH11" s="252"/>
      <c r="LI11" s="252"/>
      <c r="LJ11" s="252"/>
      <c r="LK11" s="252"/>
      <c r="LL11" s="252"/>
      <c r="LM11" s="252"/>
      <c r="LN11" s="252"/>
      <c r="LO11" s="252"/>
      <c r="LP11" s="252"/>
      <c r="LQ11" s="252"/>
      <c r="LR11" s="252"/>
      <c r="LS11" s="252"/>
      <c r="LT11" s="252"/>
      <c r="LU11" s="252"/>
      <c r="LV11" s="252"/>
      <c r="LW11" s="252"/>
      <c r="LX11" s="252"/>
      <c r="LY11" s="252"/>
      <c r="LZ11" s="252"/>
      <c r="MA11" s="252"/>
      <c r="MB11" s="252"/>
      <c r="MC11" s="252"/>
      <c r="MD11" s="252"/>
      <c r="ME11" s="252"/>
      <c r="MF11" s="252"/>
      <c r="MG11" s="252"/>
      <c r="MH11" s="252"/>
      <c r="MI11" s="252"/>
      <c r="MJ11" s="252"/>
      <c r="MK11" s="252"/>
      <c r="ML11" s="252"/>
      <c r="MM11" s="252"/>
      <c r="MN11" s="252"/>
      <c r="MO11" s="252"/>
      <c r="MP11" s="252"/>
      <c r="MQ11" s="252"/>
      <c r="MR11" s="252"/>
      <c r="MS11" s="252"/>
      <c r="MT11" s="252"/>
      <c r="MU11" s="252"/>
      <c r="MV11" s="252"/>
      <c r="MW11" s="252"/>
      <c r="MX11" s="252"/>
      <c r="MY11" s="252"/>
      <c r="MZ11" s="252"/>
      <c r="NA11" s="252"/>
      <c r="NB11" s="252"/>
      <c r="NC11" s="252"/>
      <c r="ND11" s="252"/>
      <c r="NE11" s="252"/>
      <c r="NF11" s="252"/>
      <c r="NG11" s="252"/>
      <c r="NH11" s="252"/>
      <c r="NI11" s="252"/>
      <c r="NJ11" s="252"/>
      <c r="NK11" s="252"/>
      <c r="NL11" s="252"/>
      <c r="NM11" s="252"/>
      <c r="NN11" s="252"/>
      <c r="NO11" s="252"/>
      <c r="NP11" s="252"/>
      <c r="NQ11" s="252"/>
      <c r="NR11" s="252"/>
      <c r="NS11" s="252"/>
      <c r="NT11" s="252"/>
      <c r="NU11" s="252"/>
      <c r="NV11" s="252"/>
      <c r="NW11" s="252"/>
      <c r="NX11" s="252"/>
      <c r="NY11" s="252"/>
      <c r="NZ11" s="252"/>
      <c r="OA11" s="252"/>
      <c r="OB11" s="252"/>
      <c r="OC11" s="252"/>
      <c r="OD11" s="252"/>
      <c r="OE11" s="252"/>
      <c r="OF11" s="252"/>
      <c r="OG11" s="252"/>
      <c r="OH11" s="252"/>
      <c r="OI11" s="252"/>
      <c r="OJ11" s="252"/>
      <c r="OK11" s="252"/>
      <c r="OL11" s="252"/>
      <c r="OM11" s="252"/>
      <c r="ON11" s="252"/>
      <c r="OO11" s="252"/>
      <c r="OP11" s="252"/>
      <c r="OQ11" s="252"/>
      <c r="OR11" s="252"/>
      <c r="OS11" s="252"/>
      <c r="OT11" s="252"/>
      <c r="OU11" s="252"/>
      <c r="OV11" s="252"/>
      <c r="OW11" s="252"/>
      <c r="OX11" s="252"/>
      <c r="OY11" s="252"/>
      <c r="OZ11" s="252"/>
      <c r="PA11" s="252"/>
      <c r="PB11" s="252"/>
      <c r="PC11" s="252"/>
      <c r="PD11" s="252"/>
      <c r="PE11" s="252"/>
    </row>
    <row r="12" spans="1:421" s="251" customFormat="1" ht="25" customHeight="1" x14ac:dyDescent="0.25">
      <c r="A12" s="263" t="str">
        <f>A57</f>
        <v>Insurance Companies</v>
      </c>
      <c r="B12" s="252">
        <f t="shared" ref="B12:C12" si="12">C57</f>
        <v>0</v>
      </c>
      <c r="C12" s="252">
        <f t="shared" si="12"/>
        <v>0</v>
      </c>
      <c r="D12" s="252">
        <f t="shared" ref="D12" si="13">G57</f>
        <v>0</v>
      </c>
      <c r="E12" s="252">
        <f>AA57</f>
        <v>0</v>
      </c>
      <c r="F12" s="252">
        <f>AB57</f>
        <v>0</v>
      </c>
      <c r="G12" s="252">
        <f>AE57</f>
        <v>0</v>
      </c>
      <c r="H12" s="252">
        <f>AY57</f>
        <v>0</v>
      </c>
      <c r="I12" s="252">
        <f>AZ57</f>
        <v>0</v>
      </c>
      <c r="J12" s="252">
        <f>BC57</f>
        <v>0</v>
      </c>
      <c r="K12" s="252">
        <f>BW57</f>
        <v>0</v>
      </c>
      <c r="L12" s="252">
        <f>BX57</f>
        <v>0</v>
      </c>
      <c r="M12" s="252">
        <f>CA57</f>
        <v>0</v>
      </c>
      <c r="N12" s="252">
        <f>CU57</f>
        <v>0</v>
      </c>
      <c r="O12" s="252">
        <f>CV57</f>
        <v>0</v>
      </c>
      <c r="P12" s="252">
        <f>CY57</f>
        <v>0</v>
      </c>
      <c r="Q12" s="252">
        <f>DS57</f>
        <v>1761389</v>
      </c>
      <c r="R12" s="252">
        <f>DT57</f>
        <v>0.91</v>
      </c>
      <c r="S12" s="252">
        <f>DW57</f>
        <v>0</v>
      </c>
      <c r="T12" s="252">
        <f>EQ57</f>
        <v>1581389</v>
      </c>
      <c r="U12" s="252">
        <f>ER57</f>
        <v>0.76</v>
      </c>
      <c r="V12" s="252">
        <f>EU57</f>
        <v>0</v>
      </c>
      <c r="W12" s="252">
        <f>FO57</f>
        <v>390066</v>
      </c>
      <c r="X12" s="252">
        <f>FP57</f>
        <v>0.19</v>
      </c>
      <c r="Y12" s="252">
        <f>FS57</f>
        <v>0</v>
      </c>
      <c r="Z12" s="252">
        <f>GM57</f>
        <v>0</v>
      </c>
      <c r="AA12" s="252">
        <f>GN57</f>
        <v>0</v>
      </c>
      <c r="AB12" s="252">
        <f>GQ57</f>
        <v>0</v>
      </c>
      <c r="AC12" s="252">
        <f>HK57</f>
        <v>0</v>
      </c>
      <c r="AD12" s="252">
        <f>HL57</f>
        <v>0</v>
      </c>
      <c r="AE12" s="252">
        <f>HO57</f>
        <v>0</v>
      </c>
      <c r="AF12" s="252">
        <f>II57</f>
        <v>0</v>
      </c>
      <c r="AG12" s="252">
        <f>IJ57</f>
        <v>0</v>
      </c>
      <c r="AH12" s="252">
        <f>IM57</f>
        <v>0</v>
      </c>
      <c r="AI12" s="252">
        <f>JG57</f>
        <v>0</v>
      </c>
      <c r="AJ12" s="252">
        <f>JH57</f>
        <v>0</v>
      </c>
      <c r="AK12" s="252">
        <f>JK57</f>
        <v>0</v>
      </c>
      <c r="AL12" s="252">
        <f>KK57</f>
        <v>51985309</v>
      </c>
      <c r="AM12" s="252">
        <f>KL57</f>
        <v>2.5099999999999998</v>
      </c>
      <c r="AN12" s="252">
        <f>KO57</f>
        <v>0</v>
      </c>
      <c r="AO12" s="252">
        <f>LI57</f>
        <v>37575160</v>
      </c>
      <c r="AP12" s="252">
        <f>LJ57</f>
        <v>1.81</v>
      </c>
      <c r="AQ12" s="252">
        <f>LM57</f>
        <v>0</v>
      </c>
      <c r="AR12" s="252">
        <f>MG57</f>
        <v>47453661</v>
      </c>
      <c r="AS12" s="252">
        <f>MH57</f>
        <v>1.97</v>
      </c>
      <c r="AT12" s="252">
        <f>MK57</f>
        <v>0</v>
      </c>
      <c r="AU12" s="252">
        <f>NE57</f>
        <v>39901821</v>
      </c>
      <c r="AV12" s="252">
        <f>NF57</f>
        <v>1.66</v>
      </c>
      <c r="AW12" s="252">
        <f>NI57</f>
        <v>0</v>
      </c>
      <c r="AX12" s="252">
        <f>OC57</f>
        <v>168094940</v>
      </c>
      <c r="AY12" s="252">
        <f>OD57</f>
        <v>7.01</v>
      </c>
      <c r="AZ12" s="252">
        <f>OG57</f>
        <v>0</v>
      </c>
      <c r="BA12" s="252">
        <f>PA57</f>
        <v>166138398</v>
      </c>
      <c r="BB12" s="252">
        <f>PB57</f>
        <v>6.92</v>
      </c>
      <c r="BC12" s="257">
        <f>PE57</f>
        <v>0</v>
      </c>
      <c r="BD12" s="252"/>
      <c r="BE12" s="252"/>
      <c r="BF12" s="252"/>
      <c r="BG12" s="252"/>
      <c r="BH12" s="252"/>
      <c r="BI12" s="252"/>
      <c r="BJ12" s="252"/>
      <c r="BK12" s="252"/>
      <c r="BL12" s="252"/>
      <c r="BM12" s="252"/>
      <c r="BN12" s="252"/>
      <c r="BO12" s="252"/>
      <c r="BP12" s="252"/>
      <c r="BQ12" s="252"/>
      <c r="BR12" s="252"/>
      <c r="BS12" s="252"/>
      <c r="BT12" s="252"/>
      <c r="BU12" s="252"/>
      <c r="BV12" s="252"/>
      <c r="BW12" s="252"/>
      <c r="BX12" s="252"/>
      <c r="BY12" s="252"/>
      <c r="BZ12" s="252"/>
      <c r="CA12" s="252"/>
      <c r="CB12" s="252"/>
      <c r="CC12" s="252"/>
      <c r="CD12" s="252"/>
      <c r="CE12" s="252"/>
      <c r="CF12" s="252"/>
      <c r="CG12" s="252"/>
      <c r="CH12" s="252"/>
      <c r="CI12" s="252"/>
      <c r="CJ12" s="252"/>
      <c r="CK12" s="252"/>
      <c r="CL12" s="252"/>
      <c r="CM12" s="252"/>
      <c r="CN12" s="252"/>
      <c r="CO12" s="252"/>
      <c r="CP12" s="252"/>
      <c r="CQ12" s="252"/>
      <c r="CR12" s="252"/>
      <c r="CS12" s="252"/>
      <c r="CT12" s="252"/>
      <c r="CU12" s="252"/>
      <c r="CV12" s="252"/>
      <c r="CW12" s="252"/>
      <c r="CX12" s="252"/>
      <c r="CY12" s="252"/>
      <c r="CZ12" s="252"/>
      <c r="DA12" s="252"/>
      <c r="DB12" s="252"/>
      <c r="DC12" s="252"/>
      <c r="DD12" s="252"/>
      <c r="DE12" s="252"/>
      <c r="DF12" s="252"/>
      <c r="DG12" s="252"/>
      <c r="DH12" s="252"/>
      <c r="DI12" s="252"/>
      <c r="DJ12" s="252"/>
      <c r="DK12" s="252"/>
      <c r="DL12" s="252"/>
      <c r="DM12" s="252"/>
      <c r="DN12" s="252"/>
      <c r="DO12" s="252"/>
      <c r="DP12" s="252"/>
      <c r="DQ12" s="252"/>
      <c r="DR12" s="252"/>
      <c r="DS12" s="252"/>
      <c r="DT12" s="252"/>
      <c r="DU12" s="252"/>
      <c r="DV12" s="252"/>
      <c r="DW12" s="252"/>
      <c r="DX12" s="252"/>
      <c r="DY12" s="252"/>
      <c r="DZ12" s="252"/>
      <c r="EA12" s="252"/>
      <c r="EB12" s="252"/>
      <c r="EC12" s="252"/>
      <c r="ED12" s="252"/>
      <c r="EE12" s="252"/>
      <c r="EF12" s="252"/>
      <c r="EG12" s="252"/>
      <c r="EH12" s="252"/>
      <c r="EI12" s="252"/>
      <c r="EJ12" s="252"/>
      <c r="EK12" s="252"/>
      <c r="EL12" s="252"/>
      <c r="EM12" s="252"/>
      <c r="EN12" s="252"/>
      <c r="EO12" s="252"/>
      <c r="EP12" s="252"/>
      <c r="EQ12" s="252"/>
      <c r="ER12" s="252"/>
      <c r="ES12" s="252"/>
      <c r="ET12" s="252"/>
      <c r="EU12" s="252"/>
      <c r="EV12" s="252"/>
      <c r="EW12" s="252"/>
      <c r="EX12" s="252"/>
      <c r="EY12" s="252"/>
      <c r="EZ12" s="252"/>
      <c r="FA12" s="252"/>
      <c r="FB12" s="252"/>
      <c r="FC12" s="252"/>
      <c r="FD12" s="252"/>
      <c r="FE12" s="252"/>
      <c r="FF12" s="252"/>
      <c r="FG12" s="252"/>
      <c r="FH12" s="252"/>
      <c r="FI12" s="252"/>
      <c r="FJ12" s="252"/>
      <c r="FK12" s="252"/>
      <c r="FL12" s="252"/>
      <c r="FM12" s="252"/>
      <c r="FN12" s="252"/>
      <c r="FO12" s="252"/>
      <c r="FP12" s="252"/>
      <c r="FQ12" s="252"/>
      <c r="FR12" s="252"/>
      <c r="FS12" s="252"/>
      <c r="FT12" s="252"/>
      <c r="FU12" s="252"/>
      <c r="FV12" s="252"/>
      <c r="FW12" s="252"/>
      <c r="FX12" s="252"/>
      <c r="FY12" s="252"/>
      <c r="FZ12" s="252"/>
      <c r="GA12" s="252"/>
      <c r="GB12" s="252"/>
      <c r="GC12" s="252"/>
      <c r="GD12" s="252"/>
      <c r="GE12" s="252"/>
      <c r="GF12" s="252"/>
      <c r="GG12" s="252"/>
      <c r="GH12" s="252"/>
      <c r="GI12" s="252"/>
      <c r="GJ12" s="252"/>
      <c r="GK12" s="252"/>
      <c r="GL12" s="252"/>
      <c r="GM12" s="252"/>
      <c r="GN12" s="252"/>
      <c r="GO12" s="252"/>
      <c r="GP12" s="252"/>
      <c r="GQ12" s="252"/>
      <c r="GR12" s="252"/>
      <c r="GS12" s="252"/>
      <c r="GT12" s="252"/>
      <c r="GU12" s="252"/>
      <c r="GV12" s="252"/>
      <c r="GW12" s="252"/>
      <c r="GX12" s="252"/>
      <c r="GY12" s="252"/>
      <c r="GZ12" s="252"/>
      <c r="HA12" s="252"/>
      <c r="HB12" s="252"/>
      <c r="HC12" s="252"/>
      <c r="HD12" s="252"/>
      <c r="HE12" s="252"/>
      <c r="HF12" s="252"/>
      <c r="HG12" s="252"/>
      <c r="HH12" s="252"/>
      <c r="HI12" s="252"/>
      <c r="HJ12" s="252"/>
      <c r="HK12" s="252"/>
      <c r="HL12" s="252"/>
      <c r="HM12" s="252"/>
      <c r="HN12" s="252"/>
      <c r="HO12" s="252"/>
      <c r="HP12" s="252"/>
      <c r="HQ12" s="252"/>
      <c r="HR12" s="252"/>
      <c r="HS12" s="252"/>
      <c r="HT12" s="252"/>
      <c r="HU12" s="252"/>
      <c r="HV12" s="252"/>
      <c r="HW12" s="252"/>
      <c r="HX12" s="252"/>
      <c r="HY12" s="252"/>
      <c r="HZ12" s="252"/>
      <c r="IA12" s="252"/>
      <c r="IB12" s="252"/>
      <c r="IC12" s="252"/>
      <c r="ID12" s="252"/>
      <c r="IE12" s="252"/>
      <c r="IF12" s="252"/>
      <c r="IG12" s="252"/>
      <c r="IH12" s="252"/>
      <c r="II12" s="252"/>
      <c r="IJ12" s="252"/>
      <c r="IK12" s="252"/>
      <c r="IL12" s="252"/>
      <c r="IM12" s="252"/>
      <c r="IN12" s="252"/>
      <c r="IO12" s="252"/>
      <c r="IP12" s="252"/>
      <c r="IQ12" s="252"/>
      <c r="IR12" s="252"/>
      <c r="IS12" s="252"/>
      <c r="IT12" s="252"/>
      <c r="IU12" s="252"/>
      <c r="IV12" s="252"/>
      <c r="IW12" s="252"/>
      <c r="IX12" s="252"/>
      <c r="IY12" s="252"/>
      <c r="IZ12" s="252"/>
      <c r="JA12" s="252"/>
      <c r="JB12" s="252"/>
      <c r="JC12" s="252"/>
      <c r="JD12" s="252"/>
      <c r="JE12" s="252"/>
      <c r="JF12" s="252"/>
      <c r="JG12" s="252"/>
      <c r="JH12" s="252"/>
      <c r="JI12" s="252"/>
      <c r="JJ12" s="252"/>
      <c r="JK12" s="252"/>
      <c r="JL12" s="252"/>
      <c r="JM12" s="252"/>
      <c r="JN12" s="252"/>
      <c r="JO12" s="252"/>
      <c r="JP12" s="252"/>
      <c r="JQ12" s="252"/>
      <c r="JR12" s="252"/>
      <c r="JS12" s="252"/>
      <c r="JT12" s="252"/>
      <c r="JU12" s="252"/>
      <c r="JV12" s="252"/>
      <c r="JW12" s="252"/>
      <c r="JX12" s="252"/>
      <c r="JY12" s="252"/>
      <c r="JZ12" s="252"/>
      <c r="KA12" s="252"/>
      <c r="KB12" s="252"/>
      <c r="KC12" s="252"/>
      <c r="KD12" s="252"/>
      <c r="KE12" s="252"/>
      <c r="KF12" s="252"/>
      <c r="KG12" s="252"/>
      <c r="KH12" s="252"/>
      <c r="KI12" s="252"/>
      <c r="KJ12" s="252"/>
      <c r="KK12" s="252"/>
      <c r="KL12" s="252"/>
      <c r="KM12" s="252"/>
      <c r="KN12" s="252"/>
      <c r="KO12" s="252"/>
      <c r="KP12" s="252"/>
      <c r="KQ12" s="252"/>
      <c r="KR12" s="252"/>
      <c r="KS12" s="252"/>
      <c r="KT12" s="252"/>
      <c r="KU12" s="252"/>
      <c r="KV12" s="252"/>
      <c r="KW12" s="252"/>
      <c r="KX12" s="252"/>
      <c r="KY12" s="252"/>
      <c r="KZ12" s="252"/>
      <c r="LA12" s="252"/>
      <c r="LB12" s="252"/>
      <c r="LC12" s="252"/>
      <c r="LD12" s="252"/>
      <c r="LE12" s="252"/>
      <c r="LF12" s="252"/>
      <c r="LG12" s="252"/>
      <c r="LH12" s="252"/>
      <c r="LI12" s="252"/>
      <c r="LJ12" s="252"/>
      <c r="LK12" s="252"/>
      <c r="LL12" s="252"/>
      <c r="LM12" s="252"/>
      <c r="LN12" s="252"/>
      <c r="LO12" s="252"/>
      <c r="LP12" s="252"/>
      <c r="LQ12" s="252"/>
      <c r="LR12" s="252"/>
      <c r="LS12" s="252"/>
      <c r="LT12" s="252"/>
      <c r="LU12" s="252"/>
      <c r="LV12" s="252"/>
      <c r="LW12" s="252"/>
      <c r="LX12" s="252"/>
      <c r="LY12" s="252"/>
      <c r="LZ12" s="252"/>
      <c r="MA12" s="252"/>
      <c r="MB12" s="252"/>
      <c r="MC12" s="252"/>
      <c r="MD12" s="252"/>
      <c r="ME12" s="252"/>
      <c r="MF12" s="252"/>
      <c r="MG12" s="252"/>
      <c r="MH12" s="252"/>
      <c r="MI12" s="252"/>
      <c r="MJ12" s="252"/>
      <c r="MK12" s="252"/>
      <c r="ML12" s="252"/>
      <c r="MM12" s="252"/>
      <c r="MN12" s="252"/>
      <c r="MO12" s="252"/>
      <c r="MP12" s="252"/>
      <c r="MQ12" s="252"/>
      <c r="MR12" s="252"/>
      <c r="MS12" s="252"/>
      <c r="MT12" s="252"/>
      <c r="MU12" s="252"/>
      <c r="MV12" s="252"/>
      <c r="MW12" s="252"/>
      <c r="MX12" s="252"/>
      <c r="MY12" s="252"/>
      <c r="MZ12" s="252"/>
      <c r="NA12" s="252"/>
      <c r="NB12" s="252"/>
      <c r="NC12" s="252"/>
      <c r="ND12" s="252"/>
      <c r="NE12" s="252"/>
      <c r="NF12" s="252"/>
      <c r="NG12" s="252"/>
      <c r="NH12" s="252"/>
      <c r="NI12" s="252"/>
      <c r="NJ12" s="252"/>
      <c r="NK12" s="252"/>
      <c r="NL12" s="252"/>
      <c r="NM12" s="252"/>
      <c r="NN12" s="252"/>
      <c r="NO12" s="252"/>
      <c r="NP12" s="252"/>
      <c r="NQ12" s="252"/>
      <c r="NR12" s="252"/>
      <c r="NS12" s="252"/>
      <c r="NT12" s="252"/>
      <c r="NU12" s="252"/>
      <c r="NV12" s="252"/>
      <c r="NW12" s="252"/>
      <c r="NX12" s="252"/>
      <c r="NY12" s="252"/>
      <c r="NZ12" s="252"/>
      <c r="OA12" s="252"/>
      <c r="OB12" s="252"/>
      <c r="OC12" s="252"/>
      <c r="OD12" s="252"/>
      <c r="OE12" s="252"/>
      <c r="OF12" s="252"/>
      <c r="OG12" s="252"/>
      <c r="OH12" s="252"/>
      <c r="OI12" s="252"/>
      <c r="OJ12" s="252"/>
      <c r="OK12" s="252"/>
      <c r="OL12" s="252"/>
      <c r="OM12" s="252"/>
      <c r="ON12" s="252"/>
      <c r="OO12" s="252"/>
      <c r="OP12" s="252"/>
      <c r="OQ12" s="252"/>
      <c r="OR12" s="252"/>
      <c r="OS12" s="252"/>
      <c r="OT12" s="252"/>
      <c r="OU12" s="252"/>
      <c r="OV12" s="252"/>
      <c r="OW12" s="252"/>
      <c r="OX12" s="252"/>
      <c r="OY12" s="252"/>
      <c r="OZ12" s="252"/>
      <c r="PA12" s="252"/>
      <c r="PB12" s="252"/>
      <c r="PC12" s="252"/>
      <c r="PD12" s="252"/>
      <c r="PE12" s="252"/>
    </row>
    <row r="13" spans="1:421" s="251" customFormat="1" ht="25" customHeight="1" x14ac:dyDescent="0.25">
      <c r="A13" s="263" t="str">
        <f>A56</f>
        <v>Financial Institutions / Banks</v>
      </c>
      <c r="B13" s="252">
        <f t="shared" ref="B13:C13" si="14">C56</f>
        <v>533590</v>
      </c>
      <c r="C13" s="252">
        <f t="shared" si="14"/>
        <v>1.1399999999999999</v>
      </c>
      <c r="D13" s="252">
        <f t="shared" ref="D13" si="15">G56</f>
        <v>0</v>
      </c>
      <c r="E13" s="252">
        <f>AA56</f>
        <v>1858487</v>
      </c>
      <c r="F13" s="252">
        <f>AB56</f>
        <v>1.99</v>
      </c>
      <c r="G13" s="252">
        <f>AE56</f>
        <v>0</v>
      </c>
      <c r="H13" s="252">
        <f>AY56</f>
        <v>1371645</v>
      </c>
      <c r="I13" s="252">
        <f>AZ56</f>
        <v>1.48</v>
      </c>
      <c r="J13" s="252">
        <f>BC56</f>
        <v>0</v>
      </c>
      <c r="K13" s="252">
        <f>BW56</f>
        <v>3409723</v>
      </c>
      <c r="L13" s="252">
        <f>BX56</f>
        <v>1.84</v>
      </c>
      <c r="M13" s="252">
        <f>CA56</f>
        <v>0</v>
      </c>
      <c r="N13" s="252">
        <f>CU56</f>
        <v>3325203</v>
      </c>
      <c r="O13" s="252">
        <f>CV56</f>
        <v>1.79</v>
      </c>
      <c r="P13" s="252">
        <f>CY56</f>
        <v>0</v>
      </c>
      <c r="Q13" s="252">
        <f>DS56</f>
        <v>658895</v>
      </c>
      <c r="R13" s="252">
        <f>DT56</f>
        <v>0.34</v>
      </c>
      <c r="S13" s="252">
        <f>DW56</f>
        <v>0</v>
      </c>
      <c r="T13" s="252">
        <f>EQ56</f>
        <v>1613883</v>
      </c>
      <c r="U13" s="252">
        <f>ER56</f>
        <v>0.78</v>
      </c>
      <c r="V13" s="252">
        <f>EU56</f>
        <v>0</v>
      </c>
      <c r="W13" s="252">
        <f>FO56</f>
        <v>6410907</v>
      </c>
      <c r="X13" s="252">
        <f>FP56</f>
        <v>3.1</v>
      </c>
      <c r="Y13" s="252">
        <f>FS56</f>
        <v>0</v>
      </c>
      <c r="Z13" s="252">
        <f>GM56</f>
        <v>6026200</v>
      </c>
      <c r="AA13" s="252">
        <f>GN56</f>
        <v>2.91</v>
      </c>
      <c r="AB13" s="252">
        <f>GQ56</f>
        <v>0</v>
      </c>
      <c r="AC13" s="252">
        <f>HK56</f>
        <v>43558538</v>
      </c>
      <c r="AD13" s="252">
        <f>HL56</f>
        <v>4.21</v>
      </c>
      <c r="AE13" s="252">
        <f>HO56</f>
        <v>0</v>
      </c>
      <c r="AF13" s="252">
        <f>II56</f>
        <v>37644869</v>
      </c>
      <c r="AG13" s="252">
        <f>IJ56</f>
        <v>3.64</v>
      </c>
      <c r="AH13" s="252">
        <f>IM56</f>
        <v>0</v>
      </c>
      <c r="AI13" s="252">
        <f>JG56</f>
        <v>21323553</v>
      </c>
      <c r="AJ13" s="252">
        <f>JH56</f>
        <v>2.06</v>
      </c>
      <c r="AK13" s="252">
        <f>JK56</f>
        <v>0</v>
      </c>
      <c r="AL13" s="252">
        <f>KK56</f>
        <v>36598631</v>
      </c>
      <c r="AM13" s="252">
        <f>KL56</f>
        <v>1.77</v>
      </c>
      <c r="AN13" s="252">
        <f>KO56</f>
        <v>0</v>
      </c>
      <c r="AO13" s="252">
        <f>LI56</f>
        <v>32986776</v>
      </c>
      <c r="AP13" s="252">
        <f>LJ56</f>
        <v>1.59</v>
      </c>
      <c r="AQ13" s="252">
        <f>LM56</f>
        <v>0</v>
      </c>
      <c r="AR13" s="252">
        <f>MG56</f>
        <v>92235749</v>
      </c>
      <c r="AS13" s="252">
        <f>MH56</f>
        <v>3.83</v>
      </c>
      <c r="AT13" s="252">
        <f>MK56</f>
        <v>0</v>
      </c>
      <c r="AU13" s="252">
        <f>NE56</f>
        <v>124327242</v>
      </c>
      <c r="AV13" s="252">
        <f>NF56</f>
        <v>5.18</v>
      </c>
      <c r="AW13" s="252">
        <f>NI56</f>
        <v>0</v>
      </c>
      <c r="AX13" s="252">
        <f>OC56</f>
        <v>22415813</v>
      </c>
      <c r="AY13" s="252">
        <f>OD56</f>
        <v>0.93</v>
      </c>
      <c r="AZ13" s="252">
        <f>OG56</f>
        <v>0</v>
      </c>
      <c r="BA13" s="252">
        <f>PA56</f>
        <v>21071172</v>
      </c>
      <c r="BB13" s="252">
        <f>PB56</f>
        <v>0.88</v>
      </c>
      <c r="BC13" s="257">
        <f>PE56</f>
        <v>0</v>
      </c>
      <c r="BD13" s="252"/>
      <c r="BE13" s="252"/>
      <c r="BF13" s="252"/>
      <c r="BG13" s="252"/>
      <c r="BH13" s="252"/>
      <c r="BI13" s="252"/>
      <c r="BJ13" s="252"/>
      <c r="BK13" s="252"/>
      <c r="BL13" s="252"/>
      <c r="BM13" s="252"/>
      <c r="BN13" s="252"/>
      <c r="BO13" s="252"/>
      <c r="BP13" s="252"/>
      <c r="BQ13" s="252"/>
      <c r="BR13" s="252"/>
      <c r="BS13" s="252"/>
      <c r="BT13" s="252"/>
      <c r="BU13" s="252"/>
      <c r="BV13" s="252"/>
      <c r="BW13" s="252"/>
      <c r="BX13" s="252"/>
      <c r="BY13" s="252"/>
      <c r="BZ13" s="252"/>
      <c r="CA13" s="252"/>
      <c r="CB13" s="252"/>
      <c r="CC13" s="252"/>
      <c r="CD13" s="252"/>
      <c r="CE13" s="252"/>
      <c r="CF13" s="252"/>
      <c r="CG13" s="252"/>
      <c r="CH13" s="252"/>
      <c r="CI13" s="252"/>
      <c r="CJ13" s="252"/>
      <c r="CK13" s="252"/>
      <c r="CL13" s="252"/>
      <c r="CM13" s="252"/>
      <c r="CN13" s="252"/>
      <c r="CO13" s="252"/>
      <c r="CP13" s="252"/>
      <c r="CQ13" s="252"/>
      <c r="CR13" s="252"/>
      <c r="CS13" s="252"/>
      <c r="CT13" s="252"/>
      <c r="CU13" s="252"/>
      <c r="CV13" s="252"/>
      <c r="CW13" s="252"/>
      <c r="CX13" s="252"/>
      <c r="CY13" s="252"/>
      <c r="CZ13" s="252"/>
      <c r="DA13" s="252"/>
      <c r="DB13" s="252"/>
      <c r="DC13" s="252"/>
      <c r="DD13" s="252"/>
      <c r="DE13" s="252"/>
      <c r="DF13" s="252"/>
      <c r="DG13" s="252"/>
      <c r="DH13" s="252"/>
      <c r="DI13" s="252"/>
      <c r="DJ13" s="252"/>
      <c r="DK13" s="252"/>
      <c r="DL13" s="252"/>
      <c r="DM13" s="252"/>
      <c r="DN13" s="252"/>
      <c r="DO13" s="252"/>
      <c r="DP13" s="252"/>
      <c r="DQ13" s="252"/>
      <c r="DR13" s="252"/>
      <c r="DS13" s="252"/>
      <c r="DT13" s="252"/>
      <c r="DU13" s="252"/>
      <c r="DV13" s="252"/>
      <c r="DW13" s="252"/>
      <c r="DX13" s="252"/>
      <c r="DY13" s="252"/>
      <c r="DZ13" s="252"/>
      <c r="EA13" s="252"/>
      <c r="EB13" s="252"/>
      <c r="EC13" s="252"/>
      <c r="ED13" s="252"/>
      <c r="EE13" s="252"/>
      <c r="EF13" s="252"/>
      <c r="EG13" s="252"/>
      <c r="EH13" s="252"/>
      <c r="EI13" s="252"/>
      <c r="EJ13" s="252"/>
      <c r="EK13" s="252"/>
      <c r="EL13" s="252"/>
      <c r="EM13" s="252"/>
      <c r="EN13" s="252"/>
      <c r="EO13" s="252"/>
      <c r="EP13" s="252"/>
      <c r="EQ13" s="252"/>
      <c r="ER13" s="252"/>
      <c r="ES13" s="252"/>
      <c r="ET13" s="252"/>
      <c r="EU13" s="252"/>
      <c r="EV13" s="252"/>
      <c r="EW13" s="252"/>
      <c r="EX13" s="252"/>
      <c r="EY13" s="252"/>
      <c r="EZ13" s="252"/>
      <c r="FA13" s="252"/>
      <c r="FB13" s="252"/>
      <c r="FC13" s="252"/>
      <c r="FD13" s="252"/>
      <c r="FE13" s="252"/>
      <c r="FF13" s="252"/>
      <c r="FG13" s="252"/>
      <c r="FH13" s="252"/>
      <c r="FI13" s="252"/>
      <c r="FJ13" s="252"/>
      <c r="FK13" s="252"/>
      <c r="FL13" s="252"/>
      <c r="FM13" s="252"/>
      <c r="FN13" s="252"/>
      <c r="FO13" s="252"/>
      <c r="FP13" s="252"/>
      <c r="FQ13" s="252"/>
      <c r="FR13" s="252"/>
      <c r="FS13" s="252"/>
      <c r="FT13" s="252"/>
      <c r="FU13" s="252"/>
      <c r="FV13" s="252"/>
      <c r="FW13" s="252"/>
      <c r="FX13" s="252"/>
      <c r="FY13" s="252"/>
      <c r="FZ13" s="252"/>
      <c r="GA13" s="252"/>
      <c r="GB13" s="252"/>
      <c r="GC13" s="252"/>
      <c r="GD13" s="252"/>
      <c r="GE13" s="252"/>
      <c r="GF13" s="252"/>
      <c r="GG13" s="252"/>
      <c r="GH13" s="252"/>
      <c r="GI13" s="252"/>
      <c r="GJ13" s="252"/>
      <c r="GK13" s="252"/>
      <c r="GL13" s="252"/>
      <c r="GM13" s="252"/>
      <c r="GN13" s="252"/>
      <c r="GO13" s="252"/>
      <c r="GP13" s="252"/>
      <c r="GQ13" s="252"/>
      <c r="GR13" s="252"/>
      <c r="GS13" s="252"/>
      <c r="GT13" s="252"/>
      <c r="GU13" s="252"/>
      <c r="GV13" s="252"/>
      <c r="GW13" s="252"/>
      <c r="GX13" s="252"/>
      <c r="GY13" s="252"/>
      <c r="GZ13" s="252"/>
      <c r="HA13" s="252"/>
      <c r="HB13" s="252"/>
      <c r="HC13" s="252"/>
      <c r="HD13" s="252"/>
      <c r="HE13" s="252"/>
      <c r="HF13" s="252"/>
      <c r="HG13" s="252"/>
      <c r="HH13" s="252"/>
      <c r="HI13" s="252"/>
      <c r="HJ13" s="252"/>
      <c r="HK13" s="252"/>
      <c r="HL13" s="252"/>
      <c r="HM13" s="252"/>
      <c r="HN13" s="252"/>
      <c r="HO13" s="252"/>
      <c r="HP13" s="252"/>
      <c r="HQ13" s="252"/>
      <c r="HR13" s="252"/>
      <c r="HS13" s="252"/>
      <c r="HT13" s="252"/>
      <c r="HU13" s="252"/>
      <c r="HV13" s="252"/>
      <c r="HW13" s="252"/>
      <c r="HX13" s="252"/>
      <c r="HY13" s="252"/>
      <c r="HZ13" s="252"/>
      <c r="IA13" s="252"/>
      <c r="IB13" s="252"/>
      <c r="IC13" s="252"/>
      <c r="ID13" s="252"/>
      <c r="IE13" s="252"/>
      <c r="IF13" s="252"/>
      <c r="IG13" s="252"/>
      <c r="IH13" s="252"/>
      <c r="II13" s="252"/>
      <c r="IJ13" s="252"/>
      <c r="IK13" s="252"/>
      <c r="IL13" s="252"/>
      <c r="IM13" s="252"/>
      <c r="IN13" s="252"/>
      <c r="IO13" s="252"/>
      <c r="IP13" s="252"/>
      <c r="IQ13" s="252"/>
      <c r="IR13" s="252"/>
      <c r="IS13" s="252"/>
      <c r="IT13" s="252"/>
      <c r="IU13" s="252"/>
      <c r="IV13" s="252"/>
      <c r="IW13" s="252"/>
      <c r="IX13" s="252"/>
      <c r="IY13" s="252"/>
      <c r="IZ13" s="252"/>
      <c r="JA13" s="252"/>
      <c r="JB13" s="252"/>
      <c r="JC13" s="252"/>
      <c r="JD13" s="252"/>
      <c r="JE13" s="252"/>
      <c r="JF13" s="252"/>
      <c r="JG13" s="252"/>
      <c r="JH13" s="252"/>
      <c r="JI13" s="252"/>
      <c r="JJ13" s="252"/>
      <c r="JK13" s="252"/>
      <c r="JL13" s="252"/>
      <c r="JM13" s="252"/>
      <c r="JN13" s="252"/>
      <c r="JO13" s="252"/>
      <c r="JP13" s="252"/>
      <c r="JQ13" s="252"/>
      <c r="JR13" s="252"/>
      <c r="JS13" s="252"/>
      <c r="JT13" s="252"/>
      <c r="JU13" s="252"/>
      <c r="JV13" s="252"/>
      <c r="JW13" s="252"/>
      <c r="JX13" s="252"/>
      <c r="JY13" s="252"/>
      <c r="JZ13" s="252"/>
      <c r="KA13" s="252"/>
      <c r="KB13" s="252"/>
      <c r="KC13" s="252"/>
      <c r="KD13" s="252"/>
      <c r="KE13" s="252"/>
      <c r="KF13" s="252"/>
      <c r="KG13" s="252"/>
      <c r="KH13" s="252"/>
      <c r="KI13" s="252"/>
      <c r="KJ13" s="252"/>
      <c r="KK13" s="252"/>
      <c r="KL13" s="252"/>
      <c r="KM13" s="252"/>
      <c r="KN13" s="252"/>
      <c r="KO13" s="252"/>
      <c r="KP13" s="252"/>
      <c r="KQ13" s="252"/>
      <c r="KR13" s="252"/>
      <c r="KS13" s="252"/>
      <c r="KT13" s="252"/>
      <c r="KU13" s="252"/>
      <c r="KV13" s="252"/>
      <c r="KW13" s="252"/>
      <c r="KX13" s="252"/>
      <c r="KY13" s="252"/>
      <c r="KZ13" s="252"/>
      <c r="LA13" s="252"/>
      <c r="LB13" s="252"/>
      <c r="LC13" s="252"/>
      <c r="LD13" s="252"/>
      <c r="LE13" s="252"/>
      <c r="LF13" s="252"/>
      <c r="LG13" s="252"/>
      <c r="LH13" s="252"/>
      <c r="LI13" s="252"/>
      <c r="LJ13" s="252"/>
      <c r="LK13" s="252"/>
      <c r="LL13" s="252"/>
      <c r="LM13" s="252"/>
      <c r="LN13" s="252"/>
      <c r="LO13" s="252"/>
      <c r="LP13" s="252"/>
      <c r="LQ13" s="252"/>
      <c r="LR13" s="252"/>
      <c r="LS13" s="252"/>
      <c r="LT13" s="252"/>
      <c r="LU13" s="252"/>
      <c r="LV13" s="252"/>
      <c r="LW13" s="252"/>
      <c r="LX13" s="252"/>
      <c r="LY13" s="252"/>
      <c r="LZ13" s="252"/>
      <c r="MA13" s="252"/>
      <c r="MB13" s="252"/>
      <c r="MC13" s="252"/>
      <c r="MD13" s="252"/>
      <c r="ME13" s="252"/>
      <c r="MF13" s="252"/>
      <c r="MG13" s="252"/>
      <c r="MH13" s="252"/>
      <c r="MI13" s="252"/>
      <c r="MJ13" s="252"/>
      <c r="MK13" s="252"/>
      <c r="ML13" s="252"/>
      <c r="MM13" s="252"/>
      <c r="MN13" s="252"/>
      <c r="MO13" s="252"/>
      <c r="MP13" s="252"/>
      <c r="MQ13" s="252"/>
      <c r="MR13" s="252"/>
      <c r="MS13" s="252"/>
      <c r="MT13" s="252"/>
      <c r="MU13" s="252"/>
      <c r="MV13" s="252"/>
      <c r="MW13" s="252"/>
      <c r="MX13" s="252"/>
      <c r="MY13" s="252"/>
      <c r="MZ13" s="252"/>
      <c r="NA13" s="252"/>
      <c r="NB13" s="252"/>
      <c r="NC13" s="252"/>
      <c r="ND13" s="252"/>
      <c r="NE13" s="252"/>
      <c r="NF13" s="252"/>
      <c r="NG13" s="252"/>
      <c r="NH13" s="252"/>
      <c r="NI13" s="252"/>
      <c r="NJ13" s="252"/>
      <c r="NK13" s="252"/>
      <c r="NL13" s="252"/>
      <c r="NM13" s="252"/>
      <c r="NN13" s="252"/>
      <c r="NO13" s="252"/>
      <c r="NP13" s="252"/>
      <c r="NQ13" s="252"/>
      <c r="NR13" s="252"/>
      <c r="NS13" s="252"/>
      <c r="NT13" s="252"/>
      <c r="NU13" s="252"/>
      <c r="NV13" s="252"/>
      <c r="NW13" s="252"/>
      <c r="NX13" s="252"/>
      <c r="NY13" s="252"/>
      <c r="NZ13" s="252"/>
      <c r="OA13" s="252"/>
      <c r="OB13" s="252"/>
      <c r="OC13" s="252"/>
      <c r="OD13" s="252"/>
      <c r="OE13" s="252"/>
      <c r="OF13" s="252"/>
      <c r="OG13" s="252"/>
      <c r="OH13" s="252"/>
      <c r="OI13" s="252"/>
      <c r="OJ13" s="252"/>
      <c r="OK13" s="252"/>
      <c r="OL13" s="252"/>
      <c r="OM13" s="252"/>
      <c r="ON13" s="252"/>
      <c r="OO13" s="252"/>
      <c r="OP13" s="252"/>
      <c r="OQ13" s="252"/>
      <c r="OR13" s="252"/>
      <c r="OS13" s="252"/>
      <c r="OT13" s="252"/>
      <c r="OU13" s="252"/>
      <c r="OV13" s="252"/>
      <c r="OW13" s="252"/>
      <c r="OX13" s="252"/>
      <c r="OY13" s="252"/>
      <c r="OZ13" s="252"/>
      <c r="PA13" s="252"/>
      <c r="PB13" s="252"/>
      <c r="PC13" s="252"/>
      <c r="PD13" s="252"/>
      <c r="PE13" s="252"/>
    </row>
    <row r="14" spans="1:421" s="251" customFormat="1" ht="25" customHeight="1" x14ac:dyDescent="0.25">
      <c r="A14" s="262" t="s">
        <v>1705</v>
      </c>
      <c r="B14" s="252">
        <f t="shared" ref="B14:C14" si="16">C58+C60+C62+C66+C69</f>
        <v>6377660</v>
      </c>
      <c r="C14" s="252">
        <f t="shared" si="16"/>
        <v>13.63</v>
      </c>
      <c r="D14" s="252">
        <f t="shared" ref="D14" si="17">G58+G60+G62+G66+G69</f>
        <v>0</v>
      </c>
      <c r="E14" s="252">
        <f>AA58+AA60+AA62+AA66+AA69</f>
        <v>12347750</v>
      </c>
      <c r="F14" s="252">
        <f>AB58+AB60+AB62+AB66+AB69</f>
        <v>13.25</v>
      </c>
      <c r="G14" s="252">
        <f>AE58+AE60+AE62+AE66+AE69</f>
        <v>0</v>
      </c>
      <c r="H14" s="252">
        <f>AY58+AY60+AY62+AY66+AY69</f>
        <v>13303115</v>
      </c>
      <c r="I14" s="252">
        <f>AZ58+AZ60+AZ62+AZ66+AZ69</f>
        <v>14.34</v>
      </c>
      <c r="J14" s="252">
        <f>BC58+BC60+BC62+BC66+BC69</f>
        <v>0</v>
      </c>
      <c r="K14" s="252">
        <f>BW58+BW60+BW62+BW66+BW69</f>
        <v>26891758</v>
      </c>
      <c r="L14" s="252">
        <f>BX58+BX60+BX62+BX66+BX69</f>
        <v>14.5</v>
      </c>
      <c r="M14" s="252">
        <f>CA58+CA60+CA62+CA66+CA69</f>
        <v>0</v>
      </c>
      <c r="N14" s="252">
        <f>CU58+CU60+CU62+CU66+CU69</f>
        <v>29299968</v>
      </c>
      <c r="O14" s="252">
        <f>CV58+CV60+CV62+CV66+CV69</f>
        <v>15.78</v>
      </c>
      <c r="P14" s="252">
        <f>CY58+CY60+CY62+CY66+CY69</f>
        <v>0</v>
      </c>
      <c r="Q14" s="252">
        <f>DS58+DS60+DS62+DS66+DS69</f>
        <v>31233957</v>
      </c>
      <c r="R14" s="252">
        <f>DT58+DT60+DT62+DT66+DT69</f>
        <v>16.149999999999999</v>
      </c>
      <c r="S14" s="252">
        <f>DW58+DW60+DW62+DW66+DW69</f>
        <v>0</v>
      </c>
      <c r="T14" s="252">
        <f>EQ58+EQ60+EQ62+EQ66+EQ69</f>
        <v>41414609</v>
      </c>
      <c r="U14" s="252">
        <f>ER58+ER60+ER62+ER66+ER69</f>
        <v>20</v>
      </c>
      <c r="V14" s="252">
        <f>EU58+EU60+EU62+EU66+EU69</f>
        <v>0</v>
      </c>
      <c r="W14" s="252">
        <f>FO58+FO60+FO62+FO66+FO69</f>
        <v>35407469</v>
      </c>
      <c r="X14" s="252">
        <f>FP58+FP60+FP62+FP66+FP69</f>
        <v>17.100000000000001</v>
      </c>
      <c r="Y14" s="252">
        <f>FS58+FS60+FS62+FS66+FS69</f>
        <v>0</v>
      </c>
      <c r="Z14" s="252">
        <f>GM58+GM60+GM62+GM66+GM69</f>
        <v>41874142</v>
      </c>
      <c r="AA14" s="252">
        <f>GN58+GN60+GN62+GN66+GN69</f>
        <v>20.22</v>
      </c>
      <c r="AB14" s="252">
        <f>GQ58+GQ60+GQ62+GQ66+GQ69</f>
        <v>0</v>
      </c>
      <c r="AC14" s="252">
        <f>HK58+HK60+HK62+HK66+HK69</f>
        <v>190403388</v>
      </c>
      <c r="AD14" s="252">
        <f>HL58+HL60+HL62+HL66+HL69</f>
        <v>18.39</v>
      </c>
      <c r="AE14" s="252">
        <f>HO58+HO60+HO62+HO66+HO69</f>
        <v>0</v>
      </c>
      <c r="AF14" s="252">
        <f>II58+II60+II62+II66+II69</f>
        <v>206790061</v>
      </c>
      <c r="AG14" s="252">
        <f>IJ58+IJ60+IJ62+IJ66+IJ69</f>
        <v>19.97</v>
      </c>
      <c r="AH14" s="252">
        <f>IM58+IM60+IM62+IM66+IM69</f>
        <v>0</v>
      </c>
      <c r="AI14" s="252">
        <f>JG58+JG60+JG62+JG66+JG69</f>
        <v>234100940</v>
      </c>
      <c r="AJ14" s="252">
        <f>JH58+JH60+JH62+JH66+JH69</f>
        <v>22.61</v>
      </c>
      <c r="AK14" s="252">
        <f>JK58+JK60+JK62+JK66+JK69</f>
        <v>0</v>
      </c>
      <c r="AL14" s="252">
        <f>KK58+KK60+KK62+KK66+KK69</f>
        <v>466237186</v>
      </c>
      <c r="AM14" s="252">
        <f>KL58+KL60+KL62+KL66+KL69</f>
        <v>22.51</v>
      </c>
      <c r="AN14" s="252">
        <f>KO58+KO60+KO62+KO66+KO69</f>
        <v>0</v>
      </c>
      <c r="AO14" s="252">
        <f>LI58+LI60+LI62+LI66+LI69</f>
        <v>413526367</v>
      </c>
      <c r="AP14" s="252">
        <f>LJ58+LJ60+LJ62+LJ66+LJ69</f>
        <v>19.97</v>
      </c>
      <c r="AQ14" s="252">
        <f>LM58+LM60+LM62+LM66+LM69</f>
        <v>0</v>
      </c>
      <c r="AR14" s="252">
        <f>MG58+MG60+MG62+MG66+MG69</f>
        <v>635560783</v>
      </c>
      <c r="AS14" s="252">
        <f>MH58+MH60+MH62+MH66+MH69</f>
        <v>26.41</v>
      </c>
      <c r="AT14" s="252">
        <f>MK58+MK60+MK62+MK66+MK69</f>
        <v>0</v>
      </c>
      <c r="AU14" s="252">
        <f>NE58+NE60+NE62+NE66+NE69</f>
        <v>510675995</v>
      </c>
      <c r="AV14" s="252">
        <f>NF58+NF60+NF62+NF66+NF69</f>
        <v>21.28</v>
      </c>
      <c r="AW14" s="252">
        <f>NI58+NI60+NI62+NI66+NI69</f>
        <v>0</v>
      </c>
      <c r="AX14" s="252">
        <f>OC58+OC60+OC62+OC66+OC69</f>
        <v>391614795</v>
      </c>
      <c r="AY14" s="252">
        <f>OD58+OD60+OD62+OD66+OD69</f>
        <v>16.32</v>
      </c>
      <c r="AZ14" s="252">
        <f>OG58+OG60+OG62+OG66+OG69</f>
        <v>0</v>
      </c>
      <c r="BA14" s="252">
        <f>PA58+PA60+PA62+PA66+PA69</f>
        <v>372987445</v>
      </c>
      <c r="BB14" s="252">
        <f>PB58+PB60+PB62+PB66+PB69</f>
        <v>15.54</v>
      </c>
      <c r="BC14" s="257">
        <f>PE58+PE60+PE62+PE66+PE69</f>
        <v>0</v>
      </c>
      <c r="BD14" s="252"/>
      <c r="BE14" s="252"/>
      <c r="BF14" s="252"/>
      <c r="BG14" s="252"/>
      <c r="BH14" s="252"/>
      <c r="BI14" s="252"/>
      <c r="BJ14" s="252"/>
      <c r="BK14" s="252"/>
      <c r="BL14" s="252"/>
      <c r="BM14" s="252"/>
      <c r="BN14" s="252"/>
      <c r="BO14" s="252"/>
      <c r="BP14" s="252"/>
      <c r="BQ14" s="252"/>
      <c r="BR14" s="252"/>
      <c r="BS14" s="252"/>
      <c r="BT14" s="252"/>
      <c r="BU14" s="252"/>
      <c r="BV14" s="252"/>
      <c r="BW14" s="252"/>
      <c r="BX14" s="252"/>
      <c r="BY14" s="252"/>
      <c r="BZ14" s="252"/>
      <c r="CA14" s="252"/>
      <c r="CB14" s="252"/>
      <c r="CC14" s="252"/>
      <c r="CD14" s="252"/>
      <c r="CE14" s="252"/>
      <c r="CF14" s="252"/>
      <c r="CG14" s="252"/>
      <c r="CH14" s="252"/>
      <c r="CI14" s="252"/>
      <c r="CJ14" s="252"/>
      <c r="CK14" s="252"/>
      <c r="CL14" s="252"/>
      <c r="CM14" s="252"/>
      <c r="CN14" s="252"/>
      <c r="CO14" s="252"/>
      <c r="CP14" s="252"/>
      <c r="CQ14" s="252"/>
      <c r="CR14" s="252"/>
      <c r="CS14" s="252"/>
      <c r="CT14" s="252"/>
      <c r="CU14" s="252"/>
      <c r="CV14" s="252"/>
      <c r="CW14" s="252"/>
      <c r="CX14" s="252"/>
      <c r="CY14" s="252"/>
      <c r="CZ14" s="252"/>
      <c r="DA14" s="252"/>
      <c r="DB14" s="252"/>
      <c r="DC14" s="252"/>
      <c r="DD14" s="252"/>
      <c r="DE14" s="252"/>
      <c r="DF14" s="252"/>
      <c r="DG14" s="252"/>
      <c r="DH14" s="252"/>
      <c r="DI14" s="252"/>
      <c r="DJ14" s="252"/>
      <c r="DK14" s="252"/>
      <c r="DL14" s="252"/>
      <c r="DM14" s="252"/>
      <c r="DN14" s="252"/>
      <c r="DO14" s="252"/>
      <c r="DP14" s="252"/>
      <c r="DQ14" s="252"/>
      <c r="DR14" s="252"/>
      <c r="DS14" s="252"/>
      <c r="DT14" s="252"/>
      <c r="DU14" s="252"/>
      <c r="DV14" s="252"/>
      <c r="DW14" s="252"/>
      <c r="DX14" s="252"/>
      <c r="DY14" s="252"/>
      <c r="DZ14" s="252"/>
      <c r="EA14" s="252"/>
      <c r="EB14" s="252"/>
      <c r="EC14" s="252"/>
      <c r="ED14" s="252"/>
      <c r="EE14" s="252"/>
      <c r="EF14" s="252"/>
      <c r="EG14" s="252"/>
      <c r="EH14" s="252"/>
      <c r="EI14" s="252"/>
      <c r="EJ14" s="252"/>
      <c r="EK14" s="252"/>
      <c r="EL14" s="252"/>
      <c r="EM14" s="252"/>
      <c r="EN14" s="252"/>
      <c r="EO14" s="252"/>
      <c r="EP14" s="252"/>
      <c r="EQ14" s="252"/>
      <c r="ER14" s="252"/>
      <c r="ES14" s="252"/>
      <c r="ET14" s="252"/>
      <c r="EU14" s="252"/>
      <c r="EV14" s="252"/>
      <c r="EW14" s="252"/>
      <c r="EX14" s="252"/>
      <c r="EY14" s="252"/>
      <c r="EZ14" s="252"/>
      <c r="FA14" s="252"/>
      <c r="FB14" s="252"/>
      <c r="FC14" s="252"/>
      <c r="FD14" s="252"/>
      <c r="FE14" s="252"/>
      <c r="FF14" s="252"/>
      <c r="FG14" s="252"/>
      <c r="FH14" s="252"/>
      <c r="FI14" s="252"/>
      <c r="FJ14" s="252"/>
      <c r="FK14" s="252"/>
      <c r="FL14" s="252"/>
      <c r="FM14" s="252"/>
      <c r="FN14" s="252"/>
      <c r="FO14" s="252"/>
      <c r="FP14" s="252"/>
      <c r="FQ14" s="252"/>
      <c r="FR14" s="252"/>
      <c r="FS14" s="252"/>
      <c r="FT14" s="252"/>
      <c r="FU14" s="252"/>
      <c r="FV14" s="252"/>
      <c r="FW14" s="252"/>
      <c r="FX14" s="252"/>
      <c r="FY14" s="252"/>
      <c r="FZ14" s="252"/>
      <c r="GA14" s="252"/>
      <c r="GB14" s="252"/>
      <c r="GC14" s="252"/>
      <c r="GD14" s="252"/>
      <c r="GE14" s="252"/>
      <c r="GF14" s="252"/>
      <c r="GG14" s="252"/>
      <c r="GH14" s="252"/>
      <c r="GI14" s="252"/>
      <c r="GJ14" s="252"/>
      <c r="GK14" s="252"/>
      <c r="GL14" s="252"/>
      <c r="GM14" s="252"/>
      <c r="GN14" s="252"/>
      <c r="GO14" s="252"/>
      <c r="GP14" s="252"/>
      <c r="GQ14" s="252"/>
      <c r="GR14" s="252"/>
      <c r="GS14" s="252"/>
      <c r="GT14" s="252"/>
      <c r="GU14" s="252"/>
      <c r="GV14" s="252"/>
      <c r="GW14" s="252"/>
      <c r="GX14" s="252"/>
      <c r="GY14" s="252"/>
      <c r="GZ14" s="252"/>
      <c r="HA14" s="252"/>
      <c r="HB14" s="252"/>
      <c r="HC14" s="252"/>
      <c r="HD14" s="252"/>
      <c r="HE14" s="252"/>
      <c r="HF14" s="252"/>
      <c r="HG14" s="252"/>
      <c r="HH14" s="252"/>
      <c r="HI14" s="252"/>
      <c r="HJ14" s="252"/>
      <c r="HK14" s="252"/>
      <c r="HL14" s="252"/>
      <c r="HM14" s="252"/>
      <c r="HN14" s="252"/>
      <c r="HO14" s="252"/>
      <c r="HP14" s="252"/>
      <c r="HQ14" s="252"/>
      <c r="HR14" s="252"/>
      <c r="HS14" s="252"/>
      <c r="HT14" s="252"/>
      <c r="HU14" s="252"/>
      <c r="HV14" s="252"/>
      <c r="HW14" s="252"/>
      <c r="HX14" s="252"/>
      <c r="HY14" s="252"/>
      <c r="HZ14" s="252"/>
      <c r="IA14" s="252"/>
      <c r="IB14" s="252"/>
      <c r="IC14" s="252"/>
      <c r="ID14" s="252"/>
      <c r="IE14" s="252"/>
      <c r="IF14" s="252"/>
      <c r="IG14" s="252"/>
      <c r="IH14" s="252"/>
      <c r="II14" s="252"/>
      <c r="IJ14" s="252"/>
      <c r="IK14" s="252"/>
      <c r="IL14" s="252"/>
      <c r="IM14" s="252"/>
      <c r="IN14" s="252"/>
      <c r="IO14" s="252"/>
      <c r="IP14" s="252"/>
      <c r="IQ14" s="252"/>
      <c r="IR14" s="252"/>
      <c r="IS14" s="252"/>
      <c r="IT14" s="252"/>
      <c r="IU14" s="252"/>
      <c r="IV14" s="252"/>
      <c r="IW14" s="252"/>
      <c r="IX14" s="252"/>
      <c r="IY14" s="252"/>
      <c r="IZ14" s="252"/>
      <c r="JA14" s="252"/>
      <c r="JB14" s="252"/>
      <c r="JC14" s="252"/>
      <c r="JD14" s="252"/>
      <c r="JE14" s="252"/>
      <c r="JF14" s="252"/>
      <c r="JG14" s="252"/>
      <c r="JH14" s="252"/>
      <c r="JI14" s="252"/>
      <c r="JJ14" s="252"/>
      <c r="JK14" s="252"/>
      <c r="JL14" s="252"/>
      <c r="JM14" s="252"/>
      <c r="JN14" s="252"/>
      <c r="JO14" s="252"/>
      <c r="JP14" s="252"/>
      <c r="JQ14" s="252"/>
      <c r="JR14" s="252"/>
      <c r="JS14" s="252"/>
      <c r="JT14" s="252"/>
      <c r="JU14" s="252"/>
      <c r="JV14" s="252"/>
      <c r="JW14" s="252"/>
      <c r="JX14" s="252"/>
      <c r="JY14" s="252"/>
      <c r="JZ14" s="252"/>
      <c r="KA14" s="252"/>
      <c r="KB14" s="252"/>
      <c r="KC14" s="252"/>
      <c r="KD14" s="252"/>
      <c r="KE14" s="252"/>
      <c r="KF14" s="252"/>
      <c r="KG14" s="252"/>
      <c r="KH14" s="252"/>
      <c r="KI14" s="252"/>
      <c r="KJ14" s="252"/>
      <c r="KK14" s="252"/>
      <c r="KL14" s="252"/>
      <c r="KM14" s="252"/>
      <c r="KN14" s="252"/>
      <c r="KO14" s="252"/>
      <c r="KP14" s="252"/>
      <c r="KQ14" s="252"/>
      <c r="KR14" s="252"/>
      <c r="KS14" s="252"/>
      <c r="KT14" s="252"/>
      <c r="KU14" s="252"/>
      <c r="KV14" s="252"/>
      <c r="KW14" s="252"/>
      <c r="KX14" s="252"/>
      <c r="KY14" s="252"/>
      <c r="KZ14" s="252"/>
      <c r="LA14" s="252"/>
      <c r="LB14" s="252"/>
      <c r="LC14" s="252"/>
      <c r="LD14" s="252"/>
      <c r="LE14" s="252"/>
      <c r="LF14" s="252"/>
      <c r="LG14" s="252"/>
      <c r="LH14" s="252"/>
      <c r="LI14" s="252"/>
      <c r="LJ14" s="252"/>
      <c r="LK14" s="252"/>
      <c r="LL14" s="252"/>
      <c r="LM14" s="252"/>
      <c r="LN14" s="252"/>
      <c r="LO14" s="252"/>
      <c r="LP14" s="252"/>
      <c r="LQ14" s="252"/>
      <c r="LR14" s="252"/>
      <c r="LS14" s="252"/>
      <c r="LT14" s="252"/>
      <c r="LU14" s="252"/>
      <c r="LV14" s="252"/>
      <c r="LW14" s="252"/>
      <c r="LX14" s="252"/>
      <c r="LY14" s="252"/>
      <c r="LZ14" s="252"/>
      <c r="MA14" s="252"/>
      <c r="MB14" s="252"/>
      <c r="MC14" s="252"/>
      <c r="MD14" s="252"/>
      <c r="ME14" s="252"/>
      <c r="MF14" s="252"/>
      <c r="MG14" s="252"/>
      <c r="MH14" s="252"/>
      <c r="MI14" s="252"/>
      <c r="MJ14" s="252"/>
      <c r="MK14" s="252"/>
      <c r="ML14" s="252"/>
      <c r="MM14" s="252"/>
      <c r="MN14" s="252"/>
      <c r="MO14" s="252"/>
      <c r="MP14" s="252"/>
      <c r="MQ14" s="252"/>
      <c r="MR14" s="252"/>
      <c r="MS14" s="252"/>
      <c r="MT14" s="252"/>
      <c r="MU14" s="252"/>
      <c r="MV14" s="252"/>
      <c r="MW14" s="252"/>
      <c r="MX14" s="252"/>
      <c r="MY14" s="252"/>
      <c r="MZ14" s="252"/>
      <c r="NA14" s="252"/>
      <c r="NB14" s="252"/>
      <c r="NC14" s="252"/>
      <c r="ND14" s="252"/>
      <c r="NE14" s="252"/>
      <c r="NF14" s="252"/>
      <c r="NG14" s="252"/>
      <c r="NH14" s="252"/>
      <c r="NI14" s="252"/>
      <c r="NJ14" s="252"/>
      <c r="NK14" s="252"/>
      <c r="NL14" s="252"/>
      <c r="NM14" s="252"/>
      <c r="NN14" s="252"/>
      <c r="NO14" s="252"/>
      <c r="NP14" s="252"/>
      <c r="NQ14" s="252"/>
      <c r="NR14" s="252"/>
      <c r="NS14" s="252"/>
      <c r="NT14" s="252"/>
      <c r="NU14" s="252"/>
      <c r="NV14" s="252"/>
      <c r="NW14" s="252"/>
      <c r="NX14" s="252"/>
      <c r="NY14" s="252"/>
      <c r="NZ14" s="252"/>
      <c r="OA14" s="252"/>
      <c r="OB14" s="252"/>
      <c r="OC14" s="252"/>
      <c r="OD14" s="252"/>
      <c r="OE14" s="252"/>
      <c r="OF14" s="252"/>
      <c r="OG14" s="252"/>
      <c r="OH14" s="252"/>
      <c r="OI14" s="252"/>
      <c r="OJ14" s="252"/>
      <c r="OK14" s="252"/>
      <c r="OL14" s="252"/>
      <c r="OM14" s="252"/>
      <c r="ON14" s="252"/>
      <c r="OO14" s="252"/>
      <c r="OP14" s="252"/>
      <c r="OQ14" s="252"/>
      <c r="OR14" s="252"/>
      <c r="OS14" s="252"/>
      <c r="OT14" s="252"/>
      <c r="OU14" s="252"/>
      <c r="OV14" s="252"/>
      <c r="OW14" s="252"/>
      <c r="OX14" s="252"/>
      <c r="OY14" s="252"/>
      <c r="OZ14" s="252"/>
      <c r="PA14" s="252"/>
      <c r="PB14" s="252"/>
      <c r="PC14" s="252"/>
      <c r="PD14" s="252"/>
      <c r="PE14" s="252"/>
    </row>
    <row r="15" spans="1:421" s="251" customFormat="1" ht="25" customHeight="1" x14ac:dyDescent="0.25">
      <c r="A15" s="262" t="s">
        <v>765</v>
      </c>
      <c r="B15" s="252">
        <f t="shared" ref="B15:BC15" si="18">B9-B10-B14</f>
        <v>0</v>
      </c>
      <c r="C15" s="252">
        <f t="shared" si="18"/>
        <v>9.9999999999997868E-3</v>
      </c>
      <c r="D15" s="252">
        <f t="shared" si="18"/>
        <v>0</v>
      </c>
      <c r="E15" s="252">
        <f t="shared" si="18"/>
        <v>0</v>
      </c>
      <c r="F15" s="252">
        <f t="shared" si="18"/>
        <v>-9.9999999999980105E-3</v>
      </c>
      <c r="G15" s="252">
        <f t="shared" si="18"/>
        <v>0</v>
      </c>
      <c r="H15" s="252">
        <f t="shared" si="18"/>
        <v>0</v>
      </c>
      <c r="I15" s="252">
        <f t="shared" si="18"/>
        <v>0</v>
      </c>
      <c r="J15" s="252">
        <f t="shared" si="18"/>
        <v>0</v>
      </c>
      <c r="K15" s="252">
        <f t="shared" si="18"/>
        <v>0</v>
      </c>
      <c r="L15" s="252">
        <f t="shared" si="18"/>
        <v>0</v>
      </c>
      <c r="M15" s="252">
        <f t="shared" si="18"/>
        <v>0</v>
      </c>
      <c r="N15" s="252">
        <f t="shared" si="18"/>
        <v>0</v>
      </c>
      <c r="O15" s="252">
        <f t="shared" si="18"/>
        <v>0</v>
      </c>
      <c r="P15" s="252">
        <f t="shared" si="18"/>
        <v>0</v>
      </c>
      <c r="Q15" s="252">
        <f t="shared" si="18"/>
        <v>0</v>
      </c>
      <c r="R15" s="252">
        <f t="shared" si="18"/>
        <v>0</v>
      </c>
      <c r="S15" s="252">
        <f t="shared" si="18"/>
        <v>0</v>
      </c>
      <c r="T15" s="252">
        <f t="shared" si="18"/>
        <v>0</v>
      </c>
      <c r="U15" s="252">
        <f t="shared" si="18"/>
        <v>0</v>
      </c>
      <c r="V15" s="252">
        <f t="shared" si="18"/>
        <v>0</v>
      </c>
      <c r="W15" s="252">
        <f t="shared" si="18"/>
        <v>0</v>
      </c>
      <c r="X15" s="252">
        <f t="shared" si="18"/>
        <v>-1.0000000000001563E-2</v>
      </c>
      <c r="Y15" s="252">
        <f t="shared" si="18"/>
        <v>0</v>
      </c>
      <c r="Z15" s="252">
        <f t="shared" si="18"/>
        <v>2950</v>
      </c>
      <c r="AA15" s="252">
        <f t="shared" si="18"/>
        <v>0</v>
      </c>
      <c r="AB15" s="252">
        <f t="shared" si="18"/>
        <v>0</v>
      </c>
      <c r="AC15" s="252">
        <f t="shared" si="18"/>
        <v>39460</v>
      </c>
      <c r="AD15" s="252">
        <f t="shared" si="18"/>
        <v>-9.9999999999980105E-3</v>
      </c>
      <c r="AE15" s="252">
        <f t="shared" si="18"/>
        <v>0</v>
      </c>
      <c r="AF15" s="252">
        <f t="shared" si="18"/>
        <v>29700</v>
      </c>
      <c r="AG15" s="252">
        <f t="shared" si="18"/>
        <v>0</v>
      </c>
      <c r="AH15" s="252">
        <f t="shared" si="18"/>
        <v>0</v>
      </c>
      <c r="AI15" s="252">
        <f t="shared" si="18"/>
        <v>222016</v>
      </c>
      <c r="AJ15" s="252">
        <f t="shared" si="18"/>
        <v>1.0000000000001563E-2</v>
      </c>
      <c r="AK15" s="252">
        <f t="shared" si="18"/>
        <v>0</v>
      </c>
      <c r="AL15" s="252">
        <f t="shared" si="18"/>
        <v>1328020</v>
      </c>
      <c r="AM15" s="252">
        <f t="shared" si="18"/>
        <v>6.9999999999996732E-2</v>
      </c>
      <c r="AN15" s="252">
        <f t="shared" si="18"/>
        <v>0</v>
      </c>
      <c r="AO15" s="252">
        <f t="shared" si="18"/>
        <v>1382146</v>
      </c>
      <c r="AP15" s="252">
        <f t="shared" si="18"/>
        <v>7.0000000000000284E-2</v>
      </c>
      <c r="AQ15" s="252">
        <f t="shared" si="18"/>
        <v>0</v>
      </c>
      <c r="AR15" s="252">
        <f t="shared" si="18"/>
        <v>1260057</v>
      </c>
      <c r="AS15" s="252">
        <f t="shared" si="18"/>
        <v>5.9999999999998721E-2</v>
      </c>
      <c r="AT15" s="252">
        <f t="shared" si="18"/>
        <v>0</v>
      </c>
      <c r="AU15" s="252">
        <f t="shared" si="18"/>
        <v>380</v>
      </c>
      <c r="AV15" s="252">
        <f t="shared" si="18"/>
        <v>1.0000000000001563E-2</v>
      </c>
      <c r="AW15" s="252">
        <f t="shared" si="18"/>
        <v>0</v>
      </c>
      <c r="AX15" s="252">
        <f t="shared" si="18"/>
        <v>1546565</v>
      </c>
      <c r="AY15" s="252">
        <f t="shared" si="18"/>
        <v>6.9999999999996732E-2</v>
      </c>
      <c r="AZ15" s="252">
        <f t="shared" si="18"/>
        <v>0</v>
      </c>
      <c r="BA15" s="252">
        <f t="shared" si="18"/>
        <v>4843842</v>
      </c>
      <c r="BB15" s="252">
        <f t="shared" si="18"/>
        <v>0.21000000000000085</v>
      </c>
      <c r="BC15" s="257">
        <f t="shared" si="18"/>
        <v>0</v>
      </c>
      <c r="BD15" s="252"/>
      <c r="BE15" s="252"/>
      <c r="BF15" s="252"/>
      <c r="BG15" s="252"/>
      <c r="BH15" s="252"/>
      <c r="BI15" s="252"/>
      <c r="BJ15" s="252"/>
      <c r="BK15" s="252"/>
      <c r="BL15" s="252"/>
      <c r="BM15" s="252"/>
      <c r="BN15" s="252"/>
      <c r="BO15" s="252"/>
      <c r="BP15" s="252"/>
      <c r="BQ15" s="252"/>
      <c r="BR15" s="252"/>
      <c r="BS15" s="252"/>
      <c r="BT15" s="252"/>
      <c r="BU15" s="252"/>
      <c r="BV15" s="252"/>
      <c r="BW15" s="252"/>
      <c r="BX15" s="252"/>
      <c r="BY15" s="252"/>
      <c r="BZ15" s="252"/>
      <c r="CA15" s="252"/>
      <c r="CB15" s="252"/>
      <c r="CC15" s="252"/>
      <c r="CD15" s="252"/>
      <c r="CE15" s="252"/>
      <c r="CF15" s="252"/>
      <c r="CG15" s="252"/>
      <c r="CH15" s="252"/>
      <c r="CI15" s="252"/>
      <c r="CJ15" s="252"/>
      <c r="CK15" s="252"/>
      <c r="CL15" s="252"/>
      <c r="CM15" s="252"/>
      <c r="CN15" s="252"/>
      <c r="CO15" s="252"/>
      <c r="CP15" s="252"/>
      <c r="CQ15" s="252"/>
      <c r="CR15" s="252"/>
      <c r="CS15" s="252"/>
      <c r="CT15" s="252"/>
      <c r="CU15" s="252"/>
      <c r="CV15" s="252"/>
      <c r="CW15" s="252"/>
      <c r="CX15" s="252"/>
      <c r="CY15" s="252"/>
      <c r="CZ15" s="252"/>
      <c r="DA15" s="252"/>
      <c r="DB15" s="252"/>
      <c r="DC15" s="252"/>
      <c r="DD15" s="252"/>
      <c r="DE15" s="252"/>
      <c r="DF15" s="252"/>
      <c r="DG15" s="252"/>
      <c r="DH15" s="252"/>
      <c r="DI15" s="252"/>
      <c r="DJ15" s="252"/>
      <c r="DK15" s="252"/>
      <c r="DL15" s="252"/>
      <c r="DM15" s="252"/>
      <c r="DN15" s="252"/>
      <c r="DO15" s="252"/>
      <c r="DP15" s="252"/>
      <c r="DQ15" s="252"/>
      <c r="DR15" s="252"/>
      <c r="DS15" s="252"/>
      <c r="DT15" s="252"/>
      <c r="DU15" s="252"/>
      <c r="DV15" s="252"/>
      <c r="DW15" s="252"/>
      <c r="DX15" s="252"/>
      <c r="DY15" s="252"/>
      <c r="DZ15" s="252"/>
      <c r="EA15" s="252"/>
      <c r="EB15" s="252"/>
      <c r="EC15" s="252"/>
      <c r="ED15" s="252"/>
      <c r="EE15" s="252"/>
      <c r="EF15" s="252"/>
      <c r="EG15" s="252"/>
      <c r="EH15" s="252"/>
      <c r="EI15" s="252"/>
      <c r="EJ15" s="252"/>
      <c r="EK15" s="252"/>
      <c r="EL15" s="252"/>
      <c r="EM15" s="252"/>
      <c r="EN15" s="252"/>
      <c r="EO15" s="252"/>
      <c r="EP15" s="252"/>
      <c r="EQ15" s="252"/>
      <c r="ER15" s="252"/>
      <c r="ES15" s="252"/>
      <c r="ET15" s="252"/>
      <c r="EU15" s="252"/>
      <c r="EV15" s="252"/>
      <c r="EW15" s="252"/>
      <c r="EX15" s="252"/>
      <c r="EY15" s="252"/>
      <c r="EZ15" s="252"/>
      <c r="FA15" s="252"/>
      <c r="FB15" s="252"/>
      <c r="FC15" s="252"/>
      <c r="FD15" s="252"/>
      <c r="FE15" s="252"/>
      <c r="FF15" s="252"/>
      <c r="FG15" s="252"/>
      <c r="FH15" s="252"/>
      <c r="FI15" s="252"/>
      <c r="FJ15" s="252"/>
      <c r="FK15" s="252"/>
      <c r="FL15" s="252"/>
      <c r="FM15" s="252"/>
      <c r="FN15" s="252"/>
      <c r="FO15" s="252"/>
      <c r="FP15" s="252"/>
      <c r="FQ15" s="252"/>
      <c r="FR15" s="252"/>
      <c r="FS15" s="252"/>
      <c r="FT15" s="252"/>
      <c r="FU15" s="252"/>
      <c r="FV15" s="252"/>
      <c r="FW15" s="252"/>
      <c r="FX15" s="252"/>
      <c r="FY15" s="252"/>
      <c r="FZ15" s="252"/>
      <c r="GA15" s="252"/>
      <c r="GB15" s="252"/>
      <c r="GC15" s="252"/>
      <c r="GD15" s="252"/>
      <c r="GE15" s="252"/>
      <c r="GF15" s="252"/>
      <c r="GG15" s="252"/>
      <c r="GH15" s="252"/>
      <c r="GI15" s="252"/>
      <c r="GJ15" s="252"/>
      <c r="GK15" s="252"/>
      <c r="GL15" s="252"/>
      <c r="GM15" s="252"/>
      <c r="GN15" s="252"/>
      <c r="GO15" s="252"/>
      <c r="GP15" s="252"/>
      <c r="GQ15" s="252"/>
      <c r="GR15" s="252"/>
      <c r="GS15" s="252"/>
      <c r="GT15" s="252"/>
      <c r="GU15" s="252"/>
      <c r="GV15" s="252"/>
      <c r="GW15" s="252"/>
      <c r="GX15" s="252"/>
      <c r="GY15" s="252"/>
      <c r="GZ15" s="252"/>
      <c r="HA15" s="252"/>
      <c r="HB15" s="252"/>
      <c r="HC15" s="252"/>
      <c r="HD15" s="252"/>
      <c r="HE15" s="252"/>
      <c r="HF15" s="252"/>
      <c r="HG15" s="252"/>
      <c r="HH15" s="252"/>
      <c r="HI15" s="252"/>
      <c r="HJ15" s="252"/>
      <c r="HK15" s="252"/>
      <c r="HL15" s="252"/>
      <c r="HM15" s="252"/>
      <c r="HN15" s="252"/>
      <c r="HO15" s="252"/>
      <c r="HP15" s="252"/>
      <c r="HQ15" s="252"/>
      <c r="HR15" s="252"/>
      <c r="HS15" s="252"/>
      <c r="HT15" s="252"/>
      <c r="HU15" s="252"/>
      <c r="HV15" s="252"/>
      <c r="HW15" s="252"/>
      <c r="HX15" s="252"/>
      <c r="HY15" s="252"/>
      <c r="HZ15" s="252"/>
      <c r="IA15" s="252"/>
      <c r="IB15" s="252"/>
      <c r="IC15" s="252"/>
      <c r="ID15" s="252"/>
      <c r="IE15" s="252"/>
      <c r="IF15" s="252"/>
      <c r="IG15" s="252"/>
      <c r="IH15" s="252"/>
      <c r="II15" s="252"/>
      <c r="IJ15" s="252"/>
      <c r="IK15" s="252"/>
      <c r="IL15" s="252"/>
      <c r="IM15" s="252"/>
      <c r="IN15" s="252"/>
      <c r="IO15" s="252"/>
      <c r="IP15" s="252"/>
      <c r="IQ15" s="252"/>
      <c r="IR15" s="252"/>
      <c r="IS15" s="252"/>
      <c r="IT15" s="252"/>
      <c r="IU15" s="252"/>
      <c r="IV15" s="252"/>
      <c r="IW15" s="252"/>
      <c r="IX15" s="252"/>
      <c r="IY15" s="252"/>
      <c r="IZ15" s="252"/>
      <c r="JA15" s="252"/>
      <c r="JB15" s="252"/>
      <c r="JC15" s="252"/>
      <c r="JD15" s="252"/>
      <c r="JE15" s="252"/>
      <c r="JF15" s="252"/>
      <c r="JG15" s="252"/>
      <c r="JH15" s="252"/>
      <c r="JI15" s="252"/>
      <c r="JJ15" s="252"/>
      <c r="JK15" s="252"/>
      <c r="JL15" s="252"/>
      <c r="JM15" s="252"/>
      <c r="JN15" s="252"/>
      <c r="JO15" s="252"/>
      <c r="JP15" s="252"/>
      <c r="JQ15" s="252"/>
      <c r="JR15" s="252"/>
      <c r="JS15" s="252"/>
      <c r="JT15" s="252"/>
      <c r="JU15" s="252"/>
      <c r="JV15" s="252"/>
      <c r="JW15" s="252"/>
      <c r="JX15" s="252"/>
      <c r="JY15" s="252"/>
      <c r="JZ15" s="252"/>
      <c r="KA15" s="252"/>
      <c r="KB15" s="252"/>
      <c r="KC15" s="252"/>
      <c r="KD15" s="252"/>
      <c r="KE15" s="252"/>
      <c r="KF15" s="252"/>
      <c r="KG15" s="252"/>
      <c r="KH15" s="252"/>
      <c r="KI15" s="252"/>
      <c r="KJ15" s="252"/>
      <c r="KK15" s="252"/>
      <c r="KL15" s="252"/>
      <c r="KM15" s="252"/>
      <c r="KN15" s="252"/>
      <c r="KO15" s="252"/>
      <c r="KP15" s="252"/>
      <c r="KQ15" s="252"/>
      <c r="KR15" s="252"/>
      <c r="KS15" s="252"/>
      <c r="KT15" s="252"/>
      <c r="KU15" s="252"/>
      <c r="KV15" s="252"/>
      <c r="KW15" s="252"/>
      <c r="KX15" s="252"/>
      <c r="KY15" s="252"/>
      <c r="KZ15" s="252"/>
      <c r="LA15" s="252"/>
      <c r="LB15" s="252"/>
      <c r="LC15" s="252"/>
      <c r="LD15" s="252"/>
      <c r="LE15" s="252"/>
      <c r="LF15" s="252"/>
      <c r="LG15" s="252"/>
      <c r="LH15" s="252"/>
      <c r="LI15" s="252"/>
      <c r="LJ15" s="252"/>
      <c r="LK15" s="252"/>
      <c r="LL15" s="252"/>
      <c r="LM15" s="252"/>
      <c r="LN15" s="252"/>
      <c r="LO15" s="252"/>
      <c r="LP15" s="252"/>
      <c r="LQ15" s="252"/>
      <c r="LR15" s="252"/>
      <c r="LS15" s="252"/>
      <c r="LT15" s="252"/>
      <c r="LU15" s="252"/>
      <c r="LV15" s="252"/>
      <c r="LW15" s="252"/>
      <c r="LX15" s="252"/>
      <c r="LY15" s="252"/>
      <c r="LZ15" s="252"/>
      <c r="MA15" s="252"/>
      <c r="MB15" s="252"/>
      <c r="MC15" s="252"/>
      <c r="MD15" s="252"/>
      <c r="ME15" s="252"/>
      <c r="MF15" s="252"/>
      <c r="MG15" s="252"/>
      <c r="MH15" s="252"/>
      <c r="MI15" s="252"/>
      <c r="MJ15" s="252"/>
      <c r="MK15" s="252"/>
      <c r="ML15" s="252"/>
      <c r="MM15" s="252"/>
      <c r="MN15" s="252"/>
      <c r="MO15" s="252"/>
      <c r="MP15" s="252"/>
      <c r="MQ15" s="252"/>
      <c r="MR15" s="252"/>
      <c r="MS15" s="252"/>
      <c r="MT15" s="252"/>
      <c r="MU15" s="252"/>
      <c r="MV15" s="252"/>
      <c r="MW15" s="252"/>
      <c r="MX15" s="252"/>
      <c r="MY15" s="252"/>
      <c r="MZ15" s="252"/>
      <c r="NA15" s="252"/>
      <c r="NB15" s="252"/>
      <c r="NC15" s="252"/>
      <c r="ND15" s="252"/>
      <c r="NE15" s="252"/>
      <c r="NF15" s="252"/>
      <c r="NG15" s="252"/>
      <c r="NH15" s="252"/>
      <c r="NI15" s="252"/>
      <c r="NJ15" s="252"/>
      <c r="NK15" s="252"/>
      <c r="NL15" s="252"/>
      <c r="NM15" s="252"/>
      <c r="NN15" s="252"/>
      <c r="NO15" s="252"/>
      <c r="NP15" s="252"/>
      <c r="NQ15" s="252"/>
      <c r="NR15" s="252"/>
      <c r="NS15" s="252"/>
      <c r="NT15" s="252"/>
      <c r="NU15" s="252"/>
      <c r="NV15" s="252"/>
      <c r="NW15" s="252"/>
      <c r="NX15" s="252"/>
      <c r="NY15" s="252"/>
      <c r="NZ15" s="252"/>
      <c r="OA15" s="252"/>
      <c r="OB15" s="252"/>
      <c r="OC15" s="252"/>
      <c r="OD15" s="252"/>
      <c r="OE15" s="252"/>
      <c r="OF15" s="252"/>
      <c r="OG15" s="252"/>
      <c r="OH15" s="252"/>
      <c r="OI15" s="252"/>
      <c r="OJ15" s="252"/>
      <c r="OK15" s="252"/>
      <c r="OL15" s="252"/>
      <c r="OM15" s="252"/>
      <c r="ON15" s="252"/>
      <c r="OO15" s="252"/>
      <c r="OP15" s="252"/>
      <c r="OQ15" s="252"/>
      <c r="OR15" s="252"/>
      <c r="OS15" s="252"/>
      <c r="OT15" s="252"/>
      <c r="OU15" s="252"/>
      <c r="OV15" s="252"/>
      <c r="OW15" s="252"/>
      <c r="OX15" s="252"/>
      <c r="OY15" s="252"/>
      <c r="OZ15" s="252"/>
      <c r="PA15" s="252"/>
      <c r="PB15" s="252"/>
      <c r="PC15" s="252"/>
      <c r="PD15" s="252"/>
      <c r="PE15" s="252"/>
    </row>
    <row r="16" spans="1:421" s="269" customFormat="1" ht="25" customHeight="1" x14ac:dyDescent="0.25">
      <c r="A16" s="264" t="s">
        <v>1706</v>
      </c>
      <c r="B16" s="265">
        <f t="shared" ref="B16:C16" si="19">C71</f>
        <v>5287989</v>
      </c>
      <c r="C16" s="265">
        <f t="shared" si="19"/>
        <v>11.31</v>
      </c>
      <c r="D16" s="265">
        <f t="shared" ref="D16" si="20">G71</f>
        <v>0</v>
      </c>
      <c r="E16" s="265">
        <f>AA71</f>
        <v>10140361</v>
      </c>
      <c r="F16" s="265">
        <f>AB71</f>
        <v>10.88</v>
      </c>
      <c r="G16" s="265">
        <f>AE71</f>
        <v>0</v>
      </c>
      <c r="H16" s="265">
        <f>AY71</f>
        <v>9518600</v>
      </c>
      <c r="I16" s="265">
        <f>AZ71</f>
        <v>10.26</v>
      </c>
      <c r="J16" s="265">
        <f>BC71</f>
        <v>0</v>
      </c>
      <c r="K16" s="265">
        <f>BW71</f>
        <v>19984229</v>
      </c>
      <c r="L16" s="265">
        <f>BX71</f>
        <v>10.77</v>
      </c>
      <c r="M16" s="265">
        <f>CA71</f>
        <v>0</v>
      </c>
      <c r="N16" s="265">
        <f>CU71</f>
        <v>18902899</v>
      </c>
      <c r="O16" s="265">
        <f>CV71</f>
        <v>10.18</v>
      </c>
      <c r="P16" s="265">
        <f>CY71</f>
        <v>0</v>
      </c>
      <c r="Q16" s="265">
        <f>DS71</f>
        <v>21446732</v>
      </c>
      <c r="R16" s="265">
        <f>DT71</f>
        <v>11.09</v>
      </c>
      <c r="S16" s="265">
        <f>DW71</f>
        <v>0</v>
      </c>
      <c r="T16" s="265">
        <f>EQ71</f>
        <v>23466913</v>
      </c>
      <c r="U16" s="265">
        <f>ER71</f>
        <v>11.33</v>
      </c>
      <c r="V16" s="265">
        <f>EU71</f>
        <v>0</v>
      </c>
      <c r="W16" s="265">
        <f>FO71</f>
        <v>24501688</v>
      </c>
      <c r="X16" s="265">
        <f>FP71</f>
        <v>11.83</v>
      </c>
      <c r="Y16" s="265">
        <f>FS71</f>
        <v>0</v>
      </c>
      <c r="Z16" s="265">
        <f>GM71</f>
        <v>21910471</v>
      </c>
      <c r="AA16" s="265">
        <f>GN71</f>
        <v>10.58</v>
      </c>
      <c r="AB16" s="265">
        <f>GQ71</f>
        <v>0</v>
      </c>
      <c r="AC16" s="265">
        <f>HK71</f>
        <v>112260124</v>
      </c>
      <c r="AD16" s="265">
        <f>HL71</f>
        <v>10.84</v>
      </c>
      <c r="AE16" s="265">
        <f>HO71</f>
        <v>0</v>
      </c>
      <c r="AF16" s="265">
        <f>II71</f>
        <v>111799741</v>
      </c>
      <c r="AG16" s="265">
        <f>IJ71</f>
        <v>10.8</v>
      </c>
      <c r="AH16" s="265">
        <f>IM71</f>
        <v>0</v>
      </c>
      <c r="AI16" s="265">
        <f>JG71</f>
        <v>106825161</v>
      </c>
      <c r="AJ16" s="265">
        <f>JH71</f>
        <v>10.32</v>
      </c>
      <c r="AK16" s="265">
        <f>JK71</f>
        <v>0</v>
      </c>
      <c r="AL16" s="265">
        <f>KK71</f>
        <v>171724760</v>
      </c>
      <c r="AM16" s="265">
        <f>KL71</f>
        <v>8.2899999999999991</v>
      </c>
      <c r="AN16" s="265">
        <f>KO71</f>
        <v>0</v>
      </c>
      <c r="AO16" s="265">
        <f>LI71</f>
        <v>246740672</v>
      </c>
      <c r="AP16" s="265">
        <f>LJ71</f>
        <v>11.91</v>
      </c>
      <c r="AQ16" s="265">
        <f>LM71</f>
        <v>0</v>
      </c>
      <c r="AR16" s="265">
        <f>MG71</f>
        <v>232487924</v>
      </c>
      <c r="AS16" s="265">
        <f>MH71</f>
        <v>9.66</v>
      </c>
      <c r="AT16" s="265">
        <f>MK71</f>
        <v>0</v>
      </c>
      <c r="AU16" s="265">
        <f>NE71</f>
        <v>290971106</v>
      </c>
      <c r="AV16" s="265">
        <f>NF71</f>
        <v>12.13</v>
      </c>
      <c r="AW16" s="265">
        <f>NI71</f>
        <v>0</v>
      </c>
      <c r="AX16" s="265">
        <f>OC71</f>
        <v>313548445</v>
      </c>
      <c r="AY16" s="265">
        <f>OD71</f>
        <v>13.07</v>
      </c>
      <c r="AZ16" s="265">
        <f>OG71</f>
        <v>0</v>
      </c>
      <c r="BA16" s="265">
        <f>PA71</f>
        <v>306103721</v>
      </c>
      <c r="BB16" s="265">
        <f>PB71</f>
        <v>12.76</v>
      </c>
      <c r="BC16" s="266">
        <f>PE71</f>
        <v>0</v>
      </c>
      <c r="BD16" s="267"/>
      <c r="BE16" s="267"/>
      <c r="BF16" s="267"/>
      <c r="BG16" s="267"/>
      <c r="BH16" s="267"/>
      <c r="BI16" s="267"/>
      <c r="BJ16" s="267"/>
      <c r="BK16" s="267"/>
      <c r="BL16" s="267"/>
      <c r="BM16" s="267"/>
      <c r="BN16" s="267"/>
      <c r="BO16" s="267"/>
      <c r="BP16" s="267"/>
      <c r="BQ16" s="267"/>
      <c r="BR16" s="267"/>
      <c r="BS16" s="267"/>
      <c r="BT16" s="267"/>
      <c r="BU16" s="267"/>
      <c r="BV16" s="267"/>
      <c r="BW16" s="267"/>
      <c r="BX16" s="267"/>
      <c r="BY16" s="267"/>
      <c r="BZ16" s="267"/>
      <c r="CA16" s="267"/>
      <c r="CB16" s="267"/>
      <c r="CC16" s="267"/>
      <c r="CD16" s="267"/>
      <c r="CE16" s="267"/>
      <c r="CF16" s="267"/>
      <c r="CG16" s="267"/>
      <c r="CH16" s="267"/>
      <c r="CI16" s="267"/>
      <c r="CJ16" s="267"/>
      <c r="CK16" s="267"/>
      <c r="CL16" s="267"/>
      <c r="CM16" s="267"/>
      <c r="CN16" s="267"/>
      <c r="CO16" s="267"/>
      <c r="CP16" s="267"/>
      <c r="CQ16" s="267"/>
      <c r="CR16" s="267"/>
      <c r="CS16" s="267"/>
      <c r="CT16" s="267"/>
      <c r="CU16" s="267"/>
      <c r="CV16" s="267"/>
      <c r="CW16" s="267"/>
      <c r="CX16" s="267"/>
      <c r="CY16" s="267"/>
      <c r="CZ16" s="267"/>
      <c r="DA16" s="267"/>
      <c r="DB16" s="267"/>
      <c r="DC16" s="267"/>
      <c r="DD16" s="267"/>
      <c r="DE16" s="267"/>
      <c r="DF16" s="267"/>
      <c r="DG16" s="267"/>
      <c r="DH16" s="267"/>
      <c r="DI16" s="267"/>
      <c r="DJ16" s="267"/>
      <c r="DK16" s="267"/>
      <c r="DL16" s="267"/>
      <c r="DM16" s="267"/>
      <c r="DN16" s="267"/>
      <c r="DO16" s="267"/>
      <c r="DP16" s="267"/>
      <c r="DQ16" s="267"/>
      <c r="DR16" s="267"/>
      <c r="DS16" s="267"/>
      <c r="DT16" s="267"/>
      <c r="DU16" s="267"/>
      <c r="DV16" s="267"/>
      <c r="DW16" s="267"/>
      <c r="DX16" s="267"/>
      <c r="DY16" s="267"/>
      <c r="DZ16" s="267"/>
      <c r="EA16" s="267"/>
      <c r="EB16" s="267"/>
      <c r="EC16" s="267"/>
      <c r="ED16" s="267"/>
      <c r="EE16" s="267"/>
      <c r="EF16" s="267"/>
      <c r="EG16" s="267"/>
      <c r="EH16" s="267"/>
      <c r="EI16" s="267"/>
      <c r="EJ16" s="267"/>
      <c r="EK16" s="267"/>
      <c r="EL16" s="267"/>
      <c r="EM16" s="267"/>
      <c r="EN16" s="267"/>
      <c r="EO16" s="267"/>
      <c r="EP16" s="267"/>
      <c r="EQ16" s="267"/>
      <c r="ER16" s="267"/>
      <c r="ES16" s="267"/>
      <c r="ET16" s="267"/>
      <c r="EU16" s="267"/>
      <c r="EV16" s="267"/>
      <c r="EW16" s="267"/>
      <c r="EX16" s="267"/>
      <c r="EY16" s="267"/>
      <c r="EZ16" s="267"/>
      <c r="FA16" s="267"/>
      <c r="FB16" s="267"/>
      <c r="FC16" s="267"/>
      <c r="FD16" s="267"/>
      <c r="FE16" s="267"/>
      <c r="FF16" s="267"/>
      <c r="FG16" s="267"/>
      <c r="FH16" s="267"/>
      <c r="FI16" s="267"/>
      <c r="FJ16" s="267"/>
      <c r="FK16" s="267"/>
      <c r="FL16" s="267"/>
      <c r="FM16" s="267"/>
      <c r="FN16" s="267"/>
      <c r="FO16" s="267"/>
      <c r="FP16" s="267"/>
      <c r="FQ16" s="267"/>
      <c r="FR16" s="267"/>
      <c r="FS16" s="267"/>
      <c r="FT16" s="267"/>
      <c r="FU16" s="267"/>
      <c r="FV16" s="267"/>
      <c r="FW16" s="267"/>
      <c r="FX16" s="267"/>
      <c r="FY16" s="267"/>
      <c r="FZ16" s="267"/>
      <c r="GA16" s="267"/>
      <c r="GB16" s="267"/>
      <c r="GC16" s="267"/>
      <c r="GD16" s="267"/>
      <c r="GE16" s="267"/>
      <c r="GF16" s="267"/>
      <c r="GG16" s="267"/>
      <c r="GH16" s="267"/>
      <c r="GI16" s="267"/>
      <c r="GJ16" s="267"/>
      <c r="GK16" s="267"/>
      <c r="GL16" s="267"/>
      <c r="GM16" s="267"/>
      <c r="GN16" s="267"/>
      <c r="GO16" s="267"/>
      <c r="GP16" s="267"/>
      <c r="GQ16" s="267"/>
      <c r="GR16" s="267"/>
      <c r="GS16" s="267"/>
      <c r="GT16" s="267"/>
      <c r="GU16" s="267"/>
      <c r="GV16" s="267"/>
      <c r="GW16" s="267"/>
      <c r="GX16" s="267"/>
      <c r="GY16" s="267"/>
      <c r="GZ16" s="267"/>
      <c r="HA16" s="267"/>
      <c r="HB16" s="267"/>
      <c r="HC16" s="267"/>
      <c r="HD16" s="267"/>
      <c r="HE16" s="267"/>
      <c r="HF16" s="267"/>
      <c r="HG16" s="267"/>
      <c r="HH16" s="267"/>
      <c r="HI16" s="267"/>
      <c r="HJ16" s="267"/>
      <c r="HK16" s="267"/>
      <c r="HL16" s="267"/>
      <c r="HM16" s="267"/>
      <c r="HN16" s="267"/>
      <c r="HO16" s="267"/>
      <c r="HP16" s="267"/>
      <c r="HQ16" s="267"/>
      <c r="HR16" s="267"/>
      <c r="HS16" s="267"/>
      <c r="HT16" s="267"/>
      <c r="HU16" s="267"/>
      <c r="HV16" s="267"/>
      <c r="HW16" s="267"/>
      <c r="HX16" s="267"/>
      <c r="HY16" s="267"/>
      <c r="HZ16" s="267"/>
      <c r="IA16" s="267"/>
      <c r="IB16" s="267"/>
      <c r="IC16" s="267"/>
      <c r="ID16" s="267"/>
      <c r="IE16" s="267"/>
      <c r="IF16" s="267"/>
      <c r="IG16" s="267"/>
      <c r="IH16" s="267"/>
      <c r="II16" s="267"/>
      <c r="IJ16" s="267"/>
      <c r="IK16" s="267"/>
      <c r="IL16" s="267"/>
      <c r="IM16" s="267"/>
      <c r="IN16" s="267"/>
      <c r="IO16" s="267"/>
      <c r="IP16" s="267"/>
      <c r="IQ16" s="267"/>
      <c r="IR16" s="267"/>
      <c r="IS16" s="267"/>
      <c r="IT16" s="267"/>
      <c r="IU16" s="267"/>
      <c r="IV16" s="267"/>
      <c r="IW16" s="267"/>
      <c r="IX16" s="267"/>
      <c r="IY16" s="267"/>
      <c r="IZ16" s="267"/>
      <c r="JA16" s="267"/>
      <c r="JB16" s="267"/>
      <c r="JC16" s="267"/>
      <c r="JD16" s="267"/>
      <c r="JE16" s="267"/>
      <c r="JF16" s="267"/>
      <c r="JG16" s="267"/>
      <c r="JH16" s="267"/>
      <c r="JI16" s="267"/>
      <c r="JJ16" s="267"/>
      <c r="JK16" s="267"/>
      <c r="JL16" s="267"/>
      <c r="JM16" s="267"/>
      <c r="JN16" s="267"/>
      <c r="JO16" s="267"/>
      <c r="JP16" s="267"/>
      <c r="JQ16" s="267"/>
      <c r="JR16" s="267"/>
      <c r="JS16" s="267"/>
      <c r="JT16" s="267"/>
      <c r="JU16" s="267"/>
      <c r="JV16" s="267"/>
      <c r="JW16" s="267"/>
      <c r="JX16" s="267"/>
      <c r="JY16" s="267"/>
      <c r="JZ16" s="267"/>
      <c r="KA16" s="267"/>
      <c r="KB16" s="267"/>
      <c r="KC16" s="267"/>
      <c r="KD16" s="267"/>
      <c r="KE16" s="267"/>
      <c r="KF16" s="267"/>
      <c r="KG16" s="267"/>
      <c r="KH16" s="267"/>
      <c r="KI16" s="267"/>
      <c r="KJ16" s="267"/>
      <c r="KK16" s="267"/>
      <c r="KL16" s="267"/>
      <c r="KM16" s="267"/>
      <c r="KN16" s="267"/>
      <c r="KO16" s="267"/>
      <c r="KP16" s="267"/>
      <c r="KQ16" s="267"/>
      <c r="KR16" s="267"/>
      <c r="KS16" s="267"/>
      <c r="KT16" s="267"/>
      <c r="KU16" s="267"/>
      <c r="KV16" s="267"/>
      <c r="KW16" s="267"/>
      <c r="KX16" s="267"/>
      <c r="KY16" s="267"/>
      <c r="KZ16" s="267"/>
      <c r="LA16" s="267"/>
      <c r="LB16" s="267"/>
      <c r="LC16" s="267"/>
      <c r="LD16" s="267"/>
      <c r="LE16" s="267"/>
      <c r="LF16" s="267"/>
      <c r="LG16" s="267"/>
      <c r="LH16" s="267"/>
      <c r="LI16" s="267"/>
      <c r="LJ16" s="267"/>
      <c r="LK16" s="267"/>
      <c r="LL16" s="267"/>
      <c r="LM16" s="267"/>
      <c r="LN16" s="267"/>
      <c r="LO16" s="267"/>
      <c r="LP16" s="267"/>
      <c r="LQ16" s="267"/>
      <c r="LR16" s="267"/>
      <c r="LS16" s="267"/>
      <c r="LT16" s="267"/>
      <c r="LU16" s="267"/>
      <c r="LV16" s="267"/>
      <c r="LW16" s="267"/>
      <c r="LX16" s="267"/>
      <c r="LY16" s="267"/>
      <c r="LZ16" s="267"/>
      <c r="MA16" s="267"/>
      <c r="MB16" s="267"/>
      <c r="MC16" s="267"/>
      <c r="MD16" s="267"/>
      <c r="ME16" s="267"/>
      <c r="MF16" s="267"/>
      <c r="MG16" s="267"/>
      <c r="MH16" s="267"/>
      <c r="MI16" s="267"/>
      <c r="MJ16" s="267"/>
      <c r="MK16" s="267"/>
      <c r="ML16" s="267"/>
      <c r="MM16" s="267"/>
      <c r="MN16" s="267"/>
      <c r="MO16" s="267"/>
      <c r="MP16" s="267"/>
      <c r="MQ16" s="267"/>
      <c r="MR16" s="267"/>
      <c r="MS16" s="267"/>
      <c r="MT16" s="267"/>
      <c r="MU16" s="267"/>
      <c r="MV16" s="267"/>
      <c r="MW16" s="267"/>
      <c r="MX16" s="267"/>
      <c r="MY16" s="267"/>
      <c r="MZ16" s="267"/>
      <c r="NA16" s="267"/>
      <c r="NB16" s="267"/>
      <c r="NC16" s="267"/>
      <c r="ND16" s="267"/>
      <c r="NE16" s="267"/>
      <c r="NF16" s="267"/>
      <c r="NG16" s="267"/>
      <c r="NH16" s="267"/>
      <c r="NI16" s="267"/>
      <c r="NJ16" s="267"/>
      <c r="NK16" s="267"/>
      <c r="NL16" s="267"/>
      <c r="NM16" s="267"/>
      <c r="NN16" s="267"/>
      <c r="NO16" s="267"/>
      <c r="NP16" s="267"/>
      <c r="NQ16" s="267"/>
      <c r="NR16" s="267"/>
      <c r="NS16" s="267"/>
      <c r="NT16" s="267"/>
      <c r="NU16" s="267"/>
      <c r="NV16" s="267"/>
      <c r="NW16" s="267"/>
      <c r="NX16" s="267"/>
      <c r="NY16" s="267"/>
      <c r="NZ16" s="267"/>
      <c r="OA16" s="267"/>
      <c r="OB16" s="267"/>
      <c r="OC16" s="267"/>
      <c r="OD16" s="267"/>
      <c r="OE16" s="267"/>
      <c r="OF16" s="267"/>
      <c r="OG16" s="267"/>
      <c r="OH16" s="267"/>
      <c r="OI16" s="267"/>
      <c r="OJ16" s="267"/>
      <c r="OK16" s="267"/>
      <c r="OL16" s="267"/>
      <c r="OM16" s="267"/>
      <c r="ON16" s="267"/>
      <c r="OO16" s="267"/>
      <c r="OP16" s="267"/>
      <c r="OQ16" s="267"/>
      <c r="OR16" s="267"/>
      <c r="OS16" s="267"/>
      <c r="OT16" s="267"/>
      <c r="OU16" s="267"/>
      <c r="OV16" s="267"/>
      <c r="OW16" s="267"/>
      <c r="OX16" s="267"/>
      <c r="OY16" s="267"/>
      <c r="OZ16" s="267"/>
      <c r="PA16" s="267"/>
      <c r="PB16" s="267"/>
      <c r="PC16" s="267"/>
      <c r="PD16" s="267"/>
      <c r="PE16" s="267"/>
    </row>
    <row r="17" spans="1:421" s="269" customFormat="1" ht="25" customHeight="1" x14ac:dyDescent="0.25">
      <c r="A17" s="424" t="s">
        <v>2367</v>
      </c>
      <c r="B17" s="252">
        <f>C77+C89+C91</f>
        <v>0</v>
      </c>
      <c r="C17" s="252">
        <f t="shared" ref="C17" si="21">D77+D89+D91</f>
        <v>0</v>
      </c>
      <c r="D17" s="252">
        <f>G77+G89+G91</f>
        <v>0</v>
      </c>
      <c r="E17" s="252">
        <f>AA77+AA89+AA91</f>
        <v>0</v>
      </c>
      <c r="F17" s="252">
        <f>AB77+AB89+AB91</f>
        <v>0</v>
      </c>
      <c r="G17" s="252">
        <f>AE77+AE89+AE91</f>
        <v>0</v>
      </c>
      <c r="H17" s="252">
        <f>AY77+AY89+AY91</f>
        <v>0</v>
      </c>
      <c r="I17" s="252">
        <f>AZ77+AZ89+AZ91</f>
        <v>0</v>
      </c>
      <c r="J17" s="252">
        <f>BC77+BC89+BC91</f>
        <v>0</v>
      </c>
      <c r="K17" s="252">
        <f>BW77+BW89+BW91</f>
        <v>0</v>
      </c>
      <c r="L17" s="252">
        <f>BX77+BX89+BX91</f>
        <v>0</v>
      </c>
      <c r="M17" s="252">
        <f>CA77+CA89+CA91</f>
        <v>0</v>
      </c>
      <c r="N17" s="252">
        <f>CU77+CU89+CU91</f>
        <v>0</v>
      </c>
      <c r="O17" s="252">
        <f>CV77+CV89+CV91</f>
        <v>0</v>
      </c>
      <c r="P17" s="252">
        <f>CY77+CY89+CY91</f>
        <v>0</v>
      </c>
      <c r="Q17" s="252">
        <f>DS77+DS89+DS91</f>
        <v>0</v>
      </c>
      <c r="R17" s="252">
        <f>DT77+DT89+DT91</f>
        <v>0</v>
      </c>
      <c r="S17" s="252">
        <f>DW77+DW89+DW91</f>
        <v>0</v>
      </c>
      <c r="T17" s="252">
        <f>EQ77+EQ89+EQ91</f>
        <v>0</v>
      </c>
      <c r="U17" s="252">
        <f>ER77+ER89+ER91</f>
        <v>0</v>
      </c>
      <c r="V17" s="252">
        <f>EU77+EU89+EU91</f>
        <v>0</v>
      </c>
      <c r="W17" s="252">
        <f>FO77+FO89+FO91</f>
        <v>0</v>
      </c>
      <c r="X17" s="252">
        <f>FP77+FP89+FP91</f>
        <v>0</v>
      </c>
      <c r="Y17" s="252">
        <f>FS77+FS89+FS91</f>
        <v>0</v>
      </c>
      <c r="Z17" s="252">
        <f>GM77+GM89+GM91</f>
        <v>0</v>
      </c>
      <c r="AA17" s="252">
        <f>GN77+GN89+GN91</f>
        <v>0</v>
      </c>
      <c r="AB17" s="252">
        <f>GQ77+GQ89+GQ91</f>
        <v>0</v>
      </c>
      <c r="AC17" s="252">
        <f>HK77+HK89+HK91</f>
        <v>0</v>
      </c>
      <c r="AD17" s="252">
        <f>HL77+HL89+HL91</f>
        <v>0</v>
      </c>
      <c r="AE17" s="252">
        <f>HO77+HO89+HO91</f>
        <v>0</v>
      </c>
      <c r="AF17" s="252">
        <f>II77+II89+II91</f>
        <v>0</v>
      </c>
      <c r="AG17" s="252">
        <f>IJ77+IJ89+IJ91</f>
        <v>0</v>
      </c>
      <c r="AH17" s="252">
        <f>IM77+IM89+IM91</f>
        <v>0</v>
      </c>
      <c r="AI17" s="252">
        <f>JG77+JG89+JG91</f>
        <v>0</v>
      </c>
      <c r="AJ17" s="252">
        <f>JH77+JH89+JH91</f>
        <v>0</v>
      </c>
      <c r="AK17" s="252">
        <f>JK77+JK89+JK91</f>
        <v>0</v>
      </c>
      <c r="AL17" s="252">
        <f>KK77+KK89+KK91</f>
        <v>0</v>
      </c>
      <c r="AM17" s="252">
        <f>KL77+KL89+KL91</f>
        <v>0</v>
      </c>
      <c r="AN17" s="252">
        <f>KO77+KO89+KO91</f>
        <v>0</v>
      </c>
      <c r="AO17" s="252">
        <f>LI77+LI89+LI91</f>
        <v>0</v>
      </c>
      <c r="AP17" s="252">
        <f>LJ77+LJ89+LJ91</f>
        <v>0</v>
      </c>
      <c r="AQ17" s="252">
        <f>LM77+LM89+LM91</f>
        <v>0</v>
      </c>
      <c r="AR17" s="252">
        <f>MG77+MG89+MG91</f>
        <v>123381</v>
      </c>
      <c r="AS17" s="252">
        <f>MH77+MH89+MH91</f>
        <v>0.01</v>
      </c>
      <c r="AT17" s="252">
        <f>MK77+MK89+MK91</f>
        <v>0</v>
      </c>
      <c r="AU17" s="252">
        <f>NE77+NE89+NE91</f>
        <v>30366</v>
      </c>
      <c r="AV17" s="252">
        <f>NF77+NF89+NF91</f>
        <v>0</v>
      </c>
      <c r="AW17" s="252">
        <f>NI77+NI89+NI91</f>
        <v>0</v>
      </c>
      <c r="AX17" s="252">
        <f>OC77+OC89+OC91</f>
        <v>0</v>
      </c>
      <c r="AY17" s="252">
        <f>OD77+OD89+OD91</f>
        <v>0</v>
      </c>
      <c r="AZ17" s="252">
        <f>OG77+OG89+OG91</f>
        <v>0</v>
      </c>
      <c r="BA17" s="252">
        <f>PA77+PA89+PA91</f>
        <v>0</v>
      </c>
      <c r="BB17" s="252">
        <f>PB77+PB89+PB91</f>
        <v>0</v>
      </c>
      <c r="BC17" s="257">
        <f>PE77+PE89+PE91</f>
        <v>0</v>
      </c>
      <c r="BD17" s="267"/>
      <c r="BE17" s="267"/>
      <c r="BF17" s="267"/>
      <c r="BG17" s="267"/>
      <c r="BH17" s="267"/>
      <c r="BI17" s="267"/>
      <c r="BJ17" s="267"/>
      <c r="BK17" s="267"/>
      <c r="BL17" s="267"/>
      <c r="BM17" s="267"/>
      <c r="BN17" s="267"/>
      <c r="BO17" s="267"/>
      <c r="BP17" s="267"/>
      <c r="BQ17" s="267"/>
      <c r="BR17" s="267"/>
      <c r="BS17" s="267"/>
      <c r="BT17" s="267"/>
      <c r="BU17" s="267"/>
      <c r="BV17" s="267"/>
      <c r="BW17" s="267"/>
      <c r="BX17" s="267"/>
      <c r="BY17" s="267"/>
      <c r="BZ17" s="267"/>
      <c r="CA17" s="267"/>
      <c r="CB17" s="267"/>
      <c r="CC17" s="267"/>
      <c r="CD17" s="267"/>
      <c r="CE17" s="267"/>
      <c r="CF17" s="267"/>
      <c r="CG17" s="267"/>
      <c r="CH17" s="267"/>
      <c r="CI17" s="267"/>
      <c r="CJ17" s="267"/>
      <c r="CK17" s="267"/>
      <c r="CL17" s="267"/>
      <c r="CM17" s="267"/>
      <c r="CN17" s="267"/>
      <c r="CO17" s="267"/>
      <c r="CP17" s="267"/>
      <c r="CQ17" s="267"/>
      <c r="CR17" s="267"/>
      <c r="CS17" s="267"/>
      <c r="CT17" s="267"/>
      <c r="CU17" s="267"/>
      <c r="CV17" s="267"/>
      <c r="CW17" s="267"/>
      <c r="CX17" s="267"/>
      <c r="CY17" s="267"/>
      <c r="CZ17" s="267"/>
      <c r="DA17" s="267"/>
      <c r="DB17" s="267"/>
      <c r="DC17" s="267"/>
      <c r="DD17" s="267"/>
      <c r="DE17" s="267"/>
      <c r="DF17" s="267"/>
      <c r="DG17" s="267"/>
      <c r="DH17" s="267"/>
      <c r="DI17" s="267"/>
      <c r="DJ17" s="267"/>
      <c r="DK17" s="267"/>
      <c r="DL17" s="267"/>
      <c r="DM17" s="267"/>
      <c r="DN17" s="267"/>
      <c r="DO17" s="267"/>
      <c r="DP17" s="267"/>
      <c r="DQ17" s="267"/>
      <c r="DR17" s="267"/>
      <c r="DS17" s="267"/>
      <c r="DT17" s="267"/>
      <c r="DU17" s="267"/>
      <c r="DV17" s="267"/>
      <c r="DW17" s="267"/>
      <c r="DX17" s="267"/>
      <c r="DY17" s="267"/>
      <c r="DZ17" s="267"/>
      <c r="EA17" s="267"/>
      <c r="EB17" s="267"/>
      <c r="EC17" s="267"/>
      <c r="ED17" s="267"/>
      <c r="EE17" s="267"/>
      <c r="EF17" s="267"/>
      <c r="EG17" s="267"/>
      <c r="EH17" s="267"/>
      <c r="EI17" s="267"/>
      <c r="EJ17" s="267"/>
      <c r="EK17" s="267"/>
      <c r="EL17" s="267"/>
      <c r="EM17" s="267"/>
      <c r="EN17" s="267"/>
      <c r="EO17" s="267"/>
      <c r="EP17" s="267"/>
      <c r="EQ17" s="267"/>
      <c r="ER17" s="267"/>
      <c r="ES17" s="267"/>
      <c r="ET17" s="267"/>
      <c r="EU17" s="267"/>
      <c r="EV17" s="267"/>
      <c r="EW17" s="267"/>
      <c r="EX17" s="267"/>
      <c r="EY17" s="267"/>
      <c r="EZ17" s="267"/>
      <c r="FA17" s="267"/>
      <c r="FB17" s="267"/>
      <c r="FC17" s="267"/>
      <c r="FD17" s="267"/>
      <c r="FE17" s="267"/>
      <c r="FF17" s="267"/>
      <c r="FG17" s="267"/>
      <c r="FH17" s="267"/>
      <c r="FI17" s="267"/>
      <c r="FJ17" s="267"/>
      <c r="FK17" s="267"/>
      <c r="FL17" s="267"/>
      <c r="FM17" s="267"/>
      <c r="FN17" s="267"/>
      <c r="FO17" s="267"/>
      <c r="FP17" s="267"/>
      <c r="FQ17" s="267"/>
      <c r="FR17" s="267"/>
      <c r="FS17" s="267"/>
      <c r="FT17" s="267"/>
      <c r="FU17" s="267"/>
      <c r="FV17" s="267"/>
      <c r="FW17" s="267"/>
      <c r="FX17" s="267"/>
      <c r="FY17" s="267"/>
      <c r="FZ17" s="267"/>
      <c r="GA17" s="267"/>
      <c r="GB17" s="267"/>
      <c r="GC17" s="267"/>
      <c r="GD17" s="267"/>
      <c r="GE17" s="267"/>
      <c r="GF17" s="267"/>
      <c r="GG17" s="267"/>
      <c r="GH17" s="267"/>
      <c r="GI17" s="267"/>
      <c r="GJ17" s="267"/>
      <c r="GK17" s="267"/>
      <c r="GL17" s="267"/>
      <c r="GM17" s="267"/>
      <c r="GN17" s="267"/>
      <c r="GO17" s="267"/>
      <c r="GP17" s="267"/>
      <c r="GQ17" s="267"/>
      <c r="GR17" s="267"/>
      <c r="GS17" s="267"/>
      <c r="GT17" s="267"/>
      <c r="GU17" s="267"/>
      <c r="GV17" s="267"/>
      <c r="GW17" s="267"/>
      <c r="GX17" s="267"/>
      <c r="GY17" s="267"/>
      <c r="GZ17" s="267"/>
      <c r="HA17" s="267"/>
      <c r="HB17" s="267"/>
      <c r="HC17" s="267"/>
      <c r="HD17" s="267"/>
      <c r="HE17" s="267"/>
      <c r="HF17" s="267"/>
      <c r="HG17" s="267"/>
      <c r="HH17" s="267"/>
      <c r="HI17" s="267"/>
      <c r="HJ17" s="267"/>
      <c r="HK17" s="267"/>
      <c r="HL17" s="267"/>
      <c r="HM17" s="267"/>
      <c r="HN17" s="267"/>
      <c r="HO17" s="267"/>
      <c r="HP17" s="267"/>
      <c r="HQ17" s="267"/>
      <c r="HR17" s="267"/>
      <c r="HS17" s="267"/>
      <c r="HT17" s="267"/>
      <c r="HU17" s="267"/>
      <c r="HV17" s="267"/>
      <c r="HW17" s="267"/>
      <c r="HX17" s="267"/>
      <c r="HY17" s="267"/>
      <c r="HZ17" s="267"/>
      <c r="IA17" s="267"/>
      <c r="IB17" s="267"/>
      <c r="IC17" s="267"/>
      <c r="ID17" s="267"/>
      <c r="IE17" s="267"/>
      <c r="IF17" s="267"/>
      <c r="IG17" s="267"/>
      <c r="IH17" s="267"/>
      <c r="II17" s="267"/>
      <c r="IJ17" s="267"/>
      <c r="IK17" s="267"/>
      <c r="IL17" s="267"/>
      <c r="IM17" s="267"/>
      <c r="IN17" s="267"/>
      <c r="IO17" s="267"/>
      <c r="IP17" s="267"/>
      <c r="IQ17" s="267"/>
      <c r="IR17" s="267"/>
      <c r="IS17" s="267"/>
      <c r="IT17" s="267"/>
      <c r="IU17" s="267"/>
      <c r="IV17" s="267"/>
      <c r="IW17" s="267"/>
      <c r="IX17" s="267"/>
      <c r="IY17" s="267"/>
      <c r="IZ17" s="267"/>
      <c r="JA17" s="267"/>
      <c r="JB17" s="267"/>
      <c r="JC17" s="267"/>
      <c r="JD17" s="267"/>
      <c r="JE17" s="267"/>
      <c r="JF17" s="267"/>
      <c r="JG17" s="267"/>
      <c r="JH17" s="267"/>
      <c r="JI17" s="267"/>
      <c r="JJ17" s="267"/>
      <c r="JK17" s="267"/>
      <c r="JL17" s="267"/>
      <c r="JM17" s="267"/>
      <c r="JN17" s="267"/>
      <c r="JO17" s="267"/>
      <c r="JP17" s="267"/>
      <c r="JQ17" s="267"/>
      <c r="JR17" s="267"/>
      <c r="JS17" s="267"/>
      <c r="JT17" s="267"/>
      <c r="JU17" s="267"/>
      <c r="JV17" s="267"/>
      <c r="JW17" s="267"/>
      <c r="JX17" s="267"/>
      <c r="JY17" s="267"/>
      <c r="JZ17" s="267"/>
      <c r="KA17" s="267"/>
      <c r="KB17" s="267"/>
      <c r="KC17" s="267"/>
      <c r="KD17" s="267"/>
      <c r="KE17" s="267"/>
      <c r="KF17" s="267"/>
      <c r="KG17" s="267"/>
      <c r="KH17" s="267"/>
      <c r="KI17" s="267"/>
      <c r="KJ17" s="267"/>
      <c r="KK17" s="267"/>
      <c r="KL17" s="267"/>
      <c r="KM17" s="267"/>
      <c r="KN17" s="267"/>
      <c r="KO17" s="267"/>
      <c r="KP17" s="267"/>
      <c r="KQ17" s="267"/>
      <c r="KR17" s="267"/>
      <c r="KS17" s="267"/>
      <c r="KT17" s="267"/>
      <c r="KU17" s="267"/>
      <c r="KV17" s="267"/>
      <c r="KW17" s="267"/>
      <c r="KX17" s="267"/>
      <c r="KY17" s="267"/>
      <c r="KZ17" s="267"/>
      <c r="LA17" s="267"/>
      <c r="LB17" s="267"/>
      <c r="LC17" s="267"/>
      <c r="LD17" s="267"/>
      <c r="LE17" s="267"/>
      <c r="LF17" s="267"/>
      <c r="LG17" s="267"/>
      <c r="LH17" s="267"/>
      <c r="LI17" s="267"/>
      <c r="LJ17" s="267"/>
      <c r="LK17" s="267"/>
      <c r="LL17" s="267"/>
      <c r="LM17" s="267"/>
      <c r="LN17" s="267"/>
      <c r="LO17" s="267"/>
      <c r="LP17" s="267"/>
      <c r="LQ17" s="267"/>
      <c r="LR17" s="267"/>
      <c r="LS17" s="267"/>
      <c r="LT17" s="267"/>
      <c r="LU17" s="267"/>
      <c r="LV17" s="267"/>
      <c r="LW17" s="267"/>
      <c r="LX17" s="267"/>
      <c r="LY17" s="267"/>
      <c r="LZ17" s="267"/>
      <c r="MA17" s="267"/>
      <c r="MB17" s="267"/>
      <c r="MC17" s="267"/>
      <c r="MD17" s="267"/>
      <c r="ME17" s="267"/>
      <c r="MF17" s="267"/>
      <c r="MG17" s="267"/>
      <c r="MH17" s="267"/>
      <c r="MI17" s="267"/>
      <c r="MJ17" s="267"/>
      <c r="MK17" s="267"/>
      <c r="ML17" s="267"/>
      <c r="MM17" s="267"/>
      <c r="MN17" s="267"/>
      <c r="MO17" s="267"/>
      <c r="MP17" s="267"/>
      <c r="MQ17" s="267"/>
      <c r="MR17" s="267"/>
      <c r="MS17" s="267"/>
      <c r="MT17" s="267"/>
      <c r="MU17" s="267"/>
      <c r="MV17" s="267"/>
      <c r="MW17" s="267"/>
      <c r="MX17" s="267"/>
      <c r="MY17" s="267"/>
      <c r="MZ17" s="267"/>
      <c r="NA17" s="267"/>
      <c r="NB17" s="267"/>
      <c r="NC17" s="267"/>
      <c r="ND17" s="267"/>
      <c r="NE17" s="267"/>
      <c r="NF17" s="267"/>
      <c r="NG17" s="267"/>
      <c r="NH17" s="267"/>
      <c r="NI17" s="267"/>
      <c r="NJ17" s="267"/>
      <c r="NK17" s="267"/>
      <c r="NL17" s="267"/>
      <c r="NM17" s="267"/>
      <c r="NN17" s="267"/>
      <c r="NO17" s="267"/>
      <c r="NP17" s="267"/>
      <c r="NQ17" s="267"/>
      <c r="NR17" s="267"/>
      <c r="NS17" s="267"/>
      <c r="NT17" s="267"/>
      <c r="NU17" s="267"/>
      <c r="NV17" s="267"/>
      <c r="NW17" s="267"/>
      <c r="NX17" s="267"/>
      <c r="NY17" s="267"/>
      <c r="NZ17" s="267"/>
      <c r="OA17" s="267"/>
      <c r="OB17" s="267"/>
      <c r="OC17" s="267"/>
      <c r="OD17" s="267"/>
      <c r="OE17" s="267"/>
      <c r="OF17" s="267"/>
      <c r="OG17" s="267"/>
      <c r="OH17" s="267"/>
      <c r="OI17" s="267"/>
      <c r="OJ17" s="267"/>
      <c r="OK17" s="267"/>
      <c r="OL17" s="267"/>
      <c r="OM17" s="267"/>
      <c r="ON17" s="267"/>
      <c r="OO17" s="267"/>
      <c r="OP17" s="267"/>
      <c r="OQ17" s="267"/>
      <c r="OR17" s="267"/>
      <c r="OS17" s="267"/>
      <c r="OT17" s="267"/>
      <c r="OU17" s="267"/>
      <c r="OV17" s="267"/>
      <c r="OW17" s="267"/>
      <c r="OX17" s="267"/>
      <c r="OY17" s="267"/>
      <c r="OZ17" s="267"/>
      <c r="PA17" s="267"/>
      <c r="PB17" s="267"/>
      <c r="PC17" s="267"/>
      <c r="PD17" s="267"/>
      <c r="PE17" s="267"/>
    </row>
    <row r="18" spans="1:421" s="269" customFormat="1" ht="25" customHeight="1" x14ac:dyDescent="0.25">
      <c r="A18" s="424" t="str">
        <f>A81</f>
        <v>Directors &amp; their Relatives &amp; Friends</v>
      </c>
      <c r="B18" s="252">
        <f>C81</f>
        <v>0</v>
      </c>
      <c r="C18" s="252">
        <f t="shared" ref="C18" si="22">D81</f>
        <v>0</v>
      </c>
      <c r="D18" s="252">
        <f>G81</f>
        <v>0</v>
      </c>
      <c r="E18" s="252">
        <f>AA81</f>
        <v>0</v>
      </c>
      <c r="F18" s="252">
        <f>AB81</f>
        <v>0</v>
      </c>
      <c r="G18" s="252">
        <f>AE81</f>
        <v>0</v>
      </c>
      <c r="H18" s="252">
        <f>AY81</f>
        <v>0</v>
      </c>
      <c r="I18" s="252">
        <f>AZ81</f>
        <v>0</v>
      </c>
      <c r="J18" s="252">
        <f>BC81</f>
        <v>0</v>
      </c>
      <c r="K18" s="252">
        <f>BW81</f>
        <v>0</v>
      </c>
      <c r="L18" s="252">
        <f>BX81</f>
        <v>0</v>
      </c>
      <c r="M18" s="252">
        <f>CA81</f>
        <v>0</v>
      </c>
      <c r="N18" s="252">
        <f>CU81</f>
        <v>0</v>
      </c>
      <c r="O18" s="252">
        <f>CV81</f>
        <v>0</v>
      </c>
      <c r="P18" s="252">
        <f>CY81</f>
        <v>0</v>
      </c>
      <c r="Q18" s="252">
        <f>DS81</f>
        <v>0</v>
      </c>
      <c r="R18" s="252">
        <f>DT81</f>
        <v>0</v>
      </c>
      <c r="S18" s="252">
        <f>DW81</f>
        <v>0</v>
      </c>
      <c r="T18" s="252">
        <f>EQ81</f>
        <v>0</v>
      </c>
      <c r="U18" s="252">
        <f>ER81</f>
        <v>0</v>
      </c>
      <c r="V18" s="252">
        <f>EU81</f>
        <v>0</v>
      </c>
      <c r="W18" s="252">
        <f>FO81</f>
        <v>0</v>
      </c>
      <c r="X18" s="252">
        <f>FP81</f>
        <v>0</v>
      </c>
      <c r="Y18" s="252">
        <f>FS81</f>
        <v>0</v>
      </c>
      <c r="Z18" s="252">
        <f>GM81</f>
        <v>0</v>
      </c>
      <c r="AA18" s="252">
        <f>GN81</f>
        <v>0</v>
      </c>
      <c r="AB18" s="252">
        <f>GQ81</f>
        <v>0</v>
      </c>
      <c r="AC18" s="252">
        <f>HK81</f>
        <v>0</v>
      </c>
      <c r="AD18" s="252">
        <f>HL81</f>
        <v>0</v>
      </c>
      <c r="AE18" s="252">
        <f>HO81</f>
        <v>0</v>
      </c>
      <c r="AF18" s="252">
        <f>II81</f>
        <v>0</v>
      </c>
      <c r="AG18" s="252">
        <f>IJ81</f>
        <v>0</v>
      </c>
      <c r="AH18" s="252">
        <f>IM81</f>
        <v>0</v>
      </c>
      <c r="AI18" s="252">
        <f>JG81</f>
        <v>0</v>
      </c>
      <c r="AJ18" s="252">
        <f>JH81</f>
        <v>0</v>
      </c>
      <c r="AK18" s="252">
        <f>JK81</f>
        <v>0</v>
      </c>
      <c r="AL18" s="252">
        <f>KK81</f>
        <v>3866650</v>
      </c>
      <c r="AM18" s="252">
        <f>KL81</f>
        <v>0.19</v>
      </c>
      <c r="AN18" s="252">
        <f>KO81</f>
        <v>0</v>
      </c>
      <c r="AO18" s="252">
        <f>LI81</f>
        <v>3792370</v>
      </c>
      <c r="AP18" s="252">
        <f>LJ81</f>
        <v>0.18</v>
      </c>
      <c r="AQ18" s="252">
        <f>LM81</f>
        <v>0</v>
      </c>
      <c r="AR18" s="252">
        <f>MG81</f>
        <v>3794306</v>
      </c>
      <c r="AS18" s="252">
        <f>MH81</f>
        <v>0.16</v>
      </c>
      <c r="AT18" s="252">
        <f>MK81</f>
        <v>0</v>
      </c>
      <c r="AU18" s="252">
        <f>NE81</f>
        <v>3784017</v>
      </c>
      <c r="AV18" s="252">
        <f>NF81</f>
        <v>0.16</v>
      </c>
      <c r="AW18" s="252">
        <f>NI81</f>
        <v>0</v>
      </c>
      <c r="AX18" s="252">
        <f>OC81</f>
        <v>3783394</v>
      </c>
      <c r="AY18" s="252">
        <f>OD81</f>
        <v>0.16</v>
      </c>
      <c r="AZ18" s="252">
        <f>OG81</f>
        <v>0</v>
      </c>
      <c r="BA18" s="252">
        <f>PA81</f>
        <v>3746747</v>
      </c>
      <c r="BB18" s="252">
        <f>PB81</f>
        <v>0.16</v>
      </c>
      <c r="BC18" s="257">
        <f>PE81</f>
        <v>0</v>
      </c>
      <c r="BD18" s="267"/>
      <c r="BE18" s="267"/>
      <c r="BF18" s="267"/>
      <c r="BG18" s="267"/>
      <c r="BH18" s="267"/>
      <c r="BI18" s="267"/>
      <c r="BJ18" s="267"/>
      <c r="BK18" s="267"/>
      <c r="BL18" s="267"/>
      <c r="BM18" s="267"/>
      <c r="BN18" s="267"/>
      <c r="BO18" s="267"/>
      <c r="BP18" s="267"/>
      <c r="BQ18" s="267"/>
      <c r="BR18" s="267"/>
      <c r="BS18" s="267"/>
      <c r="BT18" s="267"/>
      <c r="BU18" s="267"/>
      <c r="BV18" s="267"/>
      <c r="BW18" s="267"/>
      <c r="BX18" s="267"/>
      <c r="BY18" s="267"/>
      <c r="BZ18" s="267"/>
      <c r="CA18" s="267"/>
      <c r="CB18" s="267"/>
      <c r="CC18" s="267"/>
      <c r="CD18" s="267"/>
      <c r="CE18" s="267"/>
      <c r="CF18" s="267"/>
      <c r="CG18" s="267"/>
      <c r="CH18" s="267"/>
      <c r="CI18" s="267"/>
      <c r="CJ18" s="267"/>
      <c r="CK18" s="267"/>
      <c r="CL18" s="267"/>
      <c r="CM18" s="267"/>
      <c r="CN18" s="267"/>
      <c r="CO18" s="267"/>
      <c r="CP18" s="267"/>
      <c r="CQ18" s="267"/>
      <c r="CR18" s="267"/>
      <c r="CS18" s="267"/>
      <c r="CT18" s="267"/>
      <c r="CU18" s="267"/>
      <c r="CV18" s="267"/>
      <c r="CW18" s="267"/>
      <c r="CX18" s="267"/>
      <c r="CY18" s="267"/>
      <c r="CZ18" s="267"/>
      <c r="DA18" s="267"/>
      <c r="DB18" s="267"/>
      <c r="DC18" s="267"/>
      <c r="DD18" s="267"/>
      <c r="DE18" s="267"/>
      <c r="DF18" s="267"/>
      <c r="DG18" s="267"/>
      <c r="DH18" s="267"/>
      <c r="DI18" s="267"/>
      <c r="DJ18" s="267"/>
      <c r="DK18" s="267"/>
      <c r="DL18" s="267"/>
      <c r="DM18" s="267"/>
      <c r="DN18" s="267"/>
      <c r="DO18" s="267"/>
      <c r="DP18" s="267"/>
      <c r="DQ18" s="267"/>
      <c r="DR18" s="267"/>
      <c r="DS18" s="267"/>
      <c r="DT18" s="267"/>
      <c r="DU18" s="267"/>
      <c r="DV18" s="267"/>
      <c r="DW18" s="267"/>
      <c r="DX18" s="267"/>
      <c r="DY18" s="267"/>
      <c r="DZ18" s="267"/>
      <c r="EA18" s="267"/>
      <c r="EB18" s="267"/>
      <c r="EC18" s="267"/>
      <c r="ED18" s="267"/>
      <c r="EE18" s="267"/>
      <c r="EF18" s="267"/>
      <c r="EG18" s="267"/>
      <c r="EH18" s="267"/>
      <c r="EI18" s="267"/>
      <c r="EJ18" s="267"/>
      <c r="EK18" s="267"/>
      <c r="EL18" s="267"/>
      <c r="EM18" s="267"/>
      <c r="EN18" s="267"/>
      <c r="EO18" s="267"/>
      <c r="EP18" s="267"/>
      <c r="EQ18" s="267"/>
      <c r="ER18" s="267"/>
      <c r="ES18" s="267"/>
      <c r="ET18" s="267"/>
      <c r="EU18" s="267"/>
      <c r="EV18" s="267"/>
      <c r="EW18" s="267"/>
      <c r="EX18" s="267"/>
      <c r="EY18" s="267"/>
      <c r="EZ18" s="267"/>
      <c r="FA18" s="267"/>
      <c r="FB18" s="267"/>
      <c r="FC18" s="267"/>
      <c r="FD18" s="267"/>
      <c r="FE18" s="267"/>
      <c r="FF18" s="267"/>
      <c r="FG18" s="267"/>
      <c r="FH18" s="267"/>
      <c r="FI18" s="267"/>
      <c r="FJ18" s="267"/>
      <c r="FK18" s="267"/>
      <c r="FL18" s="267"/>
      <c r="FM18" s="267"/>
      <c r="FN18" s="267"/>
      <c r="FO18" s="267"/>
      <c r="FP18" s="267"/>
      <c r="FQ18" s="267"/>
      <c r="FR18" s="267"/>
      <c r="FS18" s="267"/>
      <c r="FT18" s="267"/>
      <c r="FU18" s="267"/>
      <c r="FV18" s="267"/>
      <c r="FW18" s="267"/>
      <c r="FX18" s="267"/>
      <c r="FY18" s="267"/>
      <c r="FZ18" s="267"/>
      <c r="GA18" s="267"/>
      <c r="GB18" s="267"/>
      <c r="GC18" s="267"/>
      <c r="GD18" s="267"/>
      <c r="GE18" s="267"/>
      <c r="GF18" s="267"/>
      <c r="GG18" s="267"/>
      <c r="GH18" s="267"/>
      <c r="GI18" s="267"/>
      <c r="GJ18" s="267"/>
      <c r="GK18" s="267"/>
      <c r="GL18" s="267"/>
      <c r="GM18" s="267"/>
      <c r="GN18" s="267"/>
      <c r="GO18" s="267"/>
      <c r="GP18" s="267"/>
      <c r="GQ18" s="267"/>
      <c r="GR18" s="267"/>
      <c r="GS18" s="267"/>
      <c r="GT18" s="267"/>
      <c r="GU18" s="267"/>
      <c r="GV18" s="267"/>
      <c r="GW18" s="267"/>
      <c r="GX18" s="267"/>
      <c r="GY18" s="267"/>
      <c r="GZ18" s="267"/>
      <c r="HA18" s="267"/>
      <c r="HB18" s="267"/>
      <c r="HC18" s="267"/>
      <c r="HD18" s="267"/>
      <c r="HE18" s="267"/>
      <c r="HF18" s="267"/>
      <c r="HG18" s="267"/>
      <c r="HH18" s="267"/>
      <c r="HI18" s="267"/>
      <c r="HJ18" s="267"/>
      <c r="HK18" s="267"/>
      <c r="HL18" s="267"/>
      <c r="HM18" s="267"/>
      <c r="HN18" s="267"/>
      <c r="HO18" s="267"/>
      <c r="HP18" s="267"/>
      <c r="HQ18" s="267"/>
      <c r="HR18" s="267"/>
      <c r="HS18" s="267"/>
      <c r="HT18" s="267"/>
      <c r="HU18" s="267"/>
      <c r="HV18" s="267"/>
      <c r="HW18" s="267"/>
      <c r="HX18" s="267"/>
      <c r="HY18" s="267"/>
      <c r="HZ18" s="267"/>
      <c r="IA18" s="267"/>
      <c r="IB18" s="267"/>
      <c r="IC18" s="267"/>
      <c r="ID18" s="267"/>
      <c r="IE18" s="267"/>
      <c r="IF18" s="267"/>
      <c r="IG18" s="267"/>
      <c r="IH18" s="267"/>
      <c r="II18" s="267"/>
      <c r="IJ18" s="267"/>
      <c r="IK18" s="267"/>
      <c r="IL18" s="267"/>
      <c r="IM18" s="267"/>
      <c r="IN18" s="267"/>
      <c r="IO18" s="267"/>
      <c r="IP18" s="267"/>
      <c r="IQ18" s="267"/>
      <c r="IR18" s="267"/>
      <c r="IS18" s="267"/>
      <c r="IT18" s="267"/>
      <c r="IU18" s="267"/>
      <c r="IV18" s="267"/>
      <c r="IW18" s="267"/>
      <c r="IX18" s="267"/>
      <c r="IY18" s="267"/>
      <c r="IZ18" s="267"/>
      <c r="JA18" s="267"/>
      <c r="JB18" s="267"/>
      <c r="JC18" s="267"/>
      <c r="JD18" s="267"/>
      <c r="JE18" s="267"/>
      <c r="JF18" s="267"/>
      <c r="JG18" s="267"/>
      <c r="JH18" s="267"/>
      <c r="JI18" s="267"/>
      <c r="JJ18" s="267"/>
      <c r="JK18" s="267"/>
      <c r="JL18" s="267"/>
      <c r="JM18" s="267"/>
      <c r="JN18" s="267"/>
      <c r="JO18" s="267"/>
      <c r="JP18" s="267"/>
      <c r="JQ18" s="267"/>
      <c r="JR18" s="267"/>
      <c r="JS18" s="267"/>
      <c r="JT18" s="267"/>
      <c r="JU18" s="267"/>
      <c r="JV18" s="267"/>
      <c r="JW18" s="267"/>
      <c r="JX18" s="267"/>
      <c r="JY18" s="267"/>
      <c r="JZ18" s="267"/>
      <c r="KA18" s="267"/>
      <c r="KB18" s="267"/>
      <c r="KC18" s="267"/>
      <c r="KD18" s="267"/>
      <c r="KE18" s="267"/>
      <c r="KF18" s="267"/>
      <c r="KG18" s="267"/>
      <c r="KH18" s="267"/>
      <c r="KI18" s="267"/>
      <c r="KJ18" s="267"/>
      <c r="KK18" s="267"/>
      <c r="KL18" s="267"/>
      <c r="KM18" s="267"/>
      <c r="KN18" s="267"/>
      <c r="KO18" s="267"/>
      <c r="KP18" s="267"/>
      <c r="KQ18" s="267"/>
      <c r="KR18" s="267"/>
      <c r="KS18" s="267"/>
      <c r="KT18" s="267"/>
      <c r="KU18" s="267"/>
      <c r="KV18" s="267"/>
      <c r="KW18" s="267"/>
      <c r="KX18" s="267"/>
      <c r="KY18" s="267"/>
      <c r="KZ18" s="267"/>
      <c r="LA18" s="267"/>
      <c r="LB18" s="267"/>
      <c r="LC18" s="267"/>
      <c r="LD18" s="267"/>
      <c r="LE18" s="267"/>
      <c r="LF18" s="267"/>
      <c r="LG18" s="267"/>
      <c r="LH18" s="267"/>
      <c r="LI18" s="267"/>
      <c r="LJ18" s="267"/>
      <c r="LK18" s="267"/>
      <c r="LL18" s="267"/>
      <c r="LM18" s="267"/>
      <c r="LN18" s="267"/>
      <c r="LO18" s="267"/>
      <c r="LP18" s="267"/>
      <c r="LQ18" s="267"/>
      <c r="LR18" s="267"/>
      <c r="LS18" s="267"/>
      <c r="LT18" s="267"/>
      <c r="LU18" s="267"/>
      <c r="LV18" s="267"/>
      <c r="LW18" s="267"/>
      <c r="LX18" s="267"/>
      <c r="LY18" s="267"/>
      <c r="LZ18" s="267"/>
      <c r="MA18" s="267"/>
      <c r="MB18" s="267"/>
      <c r="MC18" s="267"/>
      <c r="MD18" s="267"/>
      <c r="ME18" s="267"/>
      <c r="MF18" s="267"/>
      <c r="MG18" s="267"/>
      <c r="MH18" s="267"/>
      <c r="MI18" s="267"/>
      <c r="MJ18" s="267"/>
      <c r="MK18" s="267"/>
      <c r="ML18" s="267"/>
      <c r="MM18" s="267"/>
      <c r="MN18" s="267"/>
      <c r="MO18" s="267"/>
      <c r="MP18" s="267"/>
      <c r="MQ18" s="267"/>
      <c r="MR18" s="267"/>
      <c r="MS18" s="267"/>
      <c r="MT18" s="267"/>
      <c r="MU18" s="267"/>
      <c r="MV18" s="267"/>
      <c r="MW18" s="267"/>
      <c r="MX18" s="267"/>
      <c r="MY18" s="267"/>
      <c r="MZ18" s="267"/>
      <c r="NA18" s="267"/>
      <c r="NB18" s="267"/>
      <c r="NC18" s="267"/>
      <c r="ND18" s="267"/>
      <c r="NE18" s="267"/>
      <c r="NF18" s="267"/>
      <c r="NG18" s="267"/>
      <c r="NH18" s="267"/>
      <c r="NI18" s="267"/>
      <c r="NJ18" s="267"/>
      <c r="NK18" s="267"/>
      <c r="NL18" s="267"/>
      <c r="NM18" s="267"/>
      <c r="NN18" s="267"/>
      <c r="NO18" s="267"/>
      <c r="NP18" s="267"/>
      <c r="NQ18" s="267"/>
      <c r="NR18" s="267"/>
      <c r="NS18" s="267"/>
      <c r="NT18" s="267"/>
      <c r="NU18" s="267"/>
      <c r="NV18" s="267"/>
      <c r="NW18" s="267"/>
      <c r="NX18" s="267"/>
      <c r="NY18" s="267"/>
      <c r="NZ18" s="267"/>
      <c r="OA18" s="267"/>
      <c r="OB18" s="267"/>
      <c r="OC18" s="267"/>
      <c r="OD18" s="267"/>
      <c r="OE18" s="267"/>
      <c r="OF18" s="267"/>
      <c r="OG18" s="267"/>
      <c r="OH18" s="267"/>
      <c r="OI18" s="267"/>
      <c r="OJ18" s="267"/>
      <c r="OK18" s="267"/>
      <c r="OL18" s="267"/>
      <c r="OM18" s="267"/>
      <c r="ON18" s="267"/>
      <c r="OO18" s="267"/>
      <c r="OP18" s="267"/>
      <c r="OQ18" s="267"/>
      <c r="OR18" s="267"/>
      <c r="OS18" s="267"/>
      <c r="OT18" s="267"/>
      <c r="OU18" s="267"/>
      <c r="OV18" s="267"/>
      <c r="OW18" s="267"/>
      <c r="OX18" s="267"/>
      <c r="OY18" s="267"/>
      <c r="OZ18" s="267"/>
      <c r="PA18" s="267"/>
      <c r="PB18" s="267"/>
      <c r="PC18" s="267"/>
      <c r="PD18" s="267"/>
      <c r="PE18" s="267"/>
    </row>
    <row r="19" spans="1:421" s="269" customFormat="1" ht="25" customHeight="1" x14ac:dyDescent="0.25">
      <c r="A19" s="264" t="s">
        <v>1707</v>
      </c>
      <c r="B19" s="265">
        <f t="shared" ref="B19:C19" si="23">C96</f>
        <v>0</v>
      </c>
      <c r="C19" s="265">
        <f t="shared" si="23"/>
        <v>0</v>
      </c>
      <c r="D19" s="265">
        <f t="shared" ref="D19" si="24">G96</f>
        <v>0</v>
      </c>
      <c r="E19" s="265">
        <f>AA96</f>
        <v>0</v>
      </c>
      <c r="F19" s="265">
        <f>AB96</f>
        <v>0</v>
      </c>
      <c r="G19" s="265">
        <f>AE96</f>
        <v>0</v>
      </c>
      <c r="H19" s="265">
        <f>AY96</f>
        <v>0</v>
      </c>
      <c r="I19" s="265">
        <f>AZ96</f>
        <v>0</v>
      </c>
      <c r="J19" s="265">
        <f>BC96</f>
        <v>0</v>
      </c>
      <c r="K19" s="265">
        <f>BW96</f>
        <v>0</v>
      </c>
      <c r="L19" s="265">
        <f>BX96</f>
        <v>0</v>
      </c>
      <c r="M19" s="265">
        <f>CA96</f>
        <v>0</v>
      </c>
      <c r="N19" s="265">
        <f>CU96</f>
        <v>0</v>
      </c>
      <c r="O19" s="265">
        <f>CV96</f>
        <v>0</v>
      </c>
      <c r="P19" s="265">
        <f>CY96</f>
        <v>0</v>
      </c>
      <c r="Q19" s="265">
        <f>DS96</f>
        <v>0</v>
      </c>
      <c r="R19" s="265">
        <f>DT96</f>
        <v>0</v>
      </c>
      <c r="S19" s="265">
        <f>DW96</f>
        <v>0</v>
      </c>
      <c r="T19" s="265">
        <f>EQ96</f>
        <v>0</v>
      </c>
      <c r="U19" s="265">
        <f>ER96</f>
        <v>0</v>
      </c>
      <c r="V19" s="265">
        <f>EU96</f>
        <v>0</v>
      </c>
      <c r="W19" s="265">
        <f>FO96</f>
        <v>0</v>
      </c>
      <c r="X19" s="265">
        <f>FP96</f>
        <v>0</v>
      </c>
      <c r="Y19" s="265">
        <f>FS96</f>
        <v>0</v>
      </c>
      <c r="Z19" s="265">
        <f>GM96</f>
        <v>0</v>
      </c>
      <c r="AA19" s="265">
        <f>GN96</f>
        <v>0</v>
      </c>
      <c r="AB19" s="265">
        <f>GQ96</f>
        <v>0</v>
      </c>
      <c r="AC19" s="265">
        <f>HK96</f>
        <v>0</v>
      </c>
      <c r="AD19" s="265">
        <f>HL96</f>
        <v>0</v>
      </c>
      <c r="AE19" s="265">
        <f>HO96</f>
        <v>0</v>
      </c>
      <c r="AF19" s="265">
        <f>II96</f>
        <v>0</v>
      </c>
      <c r="AG19" s="265">
        <f>IJ96</f>
        <v>0</v>
      </c>
      <c r="AH19" s="265">
        <f>IM96</f>
        <v>0</v>
      </c>
      <c r="AI19" s="265">
        <f>JG96</f>
        <v>0</v>
      </c>
      <c r="AJ19" s="265">
        <f>JH96</f>
        <v>0</v>
      </c>
      <c r="AK19" s="265">
        <f>JK96</f>
        <v>0</v>
      </c>
      <c r="AL19" s="265">
        <f>KK96</f>
        <v>0</v>
      </c>
      <c r="AM19" s="265">
        <f>KL96</f>
        <v>0</v>
      </c>
      <c r="AN19" s="265">
        <f>KO96</f>
        <v>0</v>
      </c>
      <c r="AO19" s="265">
        <f>LI96</f>
        <v>0</v>
      </c>
      <c r="AP19" s="265">
        <f>LJ96</f>
        <v>0</v>
      </c>
      <c r="AQ19" s="265">
        <f>LM96</f>
        <v>0</v>
      </c>
      <c r="AR19" s="265">
        <f>MG96</f>
        <v>0</v>
      </c>
      <c r="AS19" s="265">
        <f>MH96</f>
        <v>0</v>
      </c>
      <c r="AT19" s="265">
        <f>MK96</f>
        <v>0</v>
      </c>
      <c r="AU19" s="265">
        <f>NE96</f>
        <v>0</v>
      </c>
      <c r="AV19" s="265">
        <f>NF96</f>
        <v>0</v>
      </c>
      <c r="AW19" s="265">
        <f>NI96</f>
        <v>0</v>
      </c>
      <c r="AX19" s="265">
        <f>OC96</f>
        <v>0</v>
      </c>
      <c r="AY19" s="265">
        <f>OD96</f>
        <v>0</v>
      </c>
      <c r="AZ19" s="265">
        <f>OG96</f>
        <v>0</v>
      </c>
      <c r="BA19" s="265">
        <f>PA96</f>
        <v>0</v>
      </c>
      <c r="BB19" s="265">
        <f>PB96</f>
        <v>0</v>
      </c>
      <c r="BC19" s="266">
        <f>PE96</f>
        <v>0</v>
      </c>
      <c r="BD19" s="267"/>
      <c r="BE19" s="267"/>
      <c r="BF19" s="267"/>
      <c r="BG19" s="267"/>
      <c r="BH19" s="267"/>
      <c r="BI19" s="267"/>
      <c r="BJ19" s="267"/>
      <c r="BK19" s="267"/>
      <c r="BL19" s="267"/>
      <c r="BM19" s="267"/>
      <c r="BN19" s="267"/>
      <c r="BO19" s="267"/>
      <c r="BP19" s="267"/>
      <c r="BQ19" s="267"/>
      <c r="BR19" s="267"/>
      <c r="BS19" s="267"/>
      <c r="BT19" s="267"/>
      <c r="BU19" s="267"/>
      <c r="BV19" s="267"/>
      <c r="BW19" s="267"/>
      <c r="BX19" s="267"/>
      <c r="BY19" s="267"/>
      <c r="BZ19" s="267"/>
      <c r="CA19" s="267"/>
      <c r="CB19" s="267"/>
      <c r="CC19" s="267"/>
      <c r="CD19" s="267"/>
      <c r="CE19" s="267"/>
      <c r="CF19" s="267"/>
      <c r="CG19" s="267"/>
      <c r="CH19" s="267"/>
      <c r="CI19" s="267"/>
      <c r="CJ19" s="267"/>
      <c r="CK19" s="267"/>
      <c r="CL19" s="267"/>
      <c r="CM19" s="267"/>
      <c r="CN19" s="267"/>
      <c r="CO19" s="267"/>
      <c r="CP19" s="267"/>
      <c r="CQ19" s="267"/>
      <c r="CR19" s="267"/>
      <c r="CS19" s="267"/>
      <c r="CT19" s="267"/>
      <c r="CU19" s="267"/>
      <c r="CV19" s="267"/>
      <c r="CW19" s="267"/>
      <c r="CX19" s="267"/>
      <c r="CY19" s="267"/>
      <c r="CZ19" s="267"/>
      <c r="DA19" s="267"/>
      <c r="DB19" s="267"/>
      <c r="DC19" s="267"/>
      <c r="DD19" s="267"/>
      <c r="DE19" s="267"/>
      <c r="DF19" s="267"/>
      <c r="DG19" s="267"/>
      <c r="DH19" s="267"/>
      <c r="DI19" s="267"/>
      <c r="DJ19" s="267"/>
      <c r="DK19" s="267"/>
      <c r="DL19" s="267"/>
      <c r="DM19" s="267"/>
      <c r="DN19" s="267"/>
      <c r="DO19" s="267"/>
      <c r="DP19" s="267"/>
      <c r="DQ19" s="267"/>
      <c r="DR19" s="267"/>
      <c r="DS19" s="267"/>
      <c r="DT19" s="267"/>
      <c r="DU19" s="267"/>
      <c r="DV19" s="267"/>
      <c r="DW19" s="267"/>
      <c r="DX19" s="267"/>
      <c r="DY19" s="267"/>
      <c r="DZ19" s="267"/>
      <c r="EA19" s="267"/>
      <c r="EB19" s="267"/>
      <c r="EC19" s="267"/>
      <c r="ED19" s="267"/>
      <c r="EE19" s="267"/>
      <c r="EF19" s="267"/>
      <c r="EG19" s="267"/>
      <c r="EH19" s="267"/>
      <c r="EI19" s="267"/>
      <c r="EJ19" s="267"/>
      <c r="EK19" s="267"/>
      <c r="EL19" s="267"/>
      <c r="EM19" s="267"/>
      <c r="EN19" s="267"/>
      <c r="EO19" s="267"/>
      <c r="EP19" s="267"/>
      <c r="EQ19" s="267"/>
      <c r="ER19" s="267"/>
      <c r="ES19" s="267"/>
      <c r="ET19" s="267"/>
      <c r="EU19" s="267"/>
      <c r="EV19" s="267"/>
      <c r="EW19" s="267"/>
      <c r="EX19" s="267"/>
      <c r="EY19" s="267"/>
      <c r="EZ19" s="267"/>
      <c r="FA19" s="267"/>
      <c r="FB19" s="267"/>
      <c r="FC19" s="267"/>
      <c r="FD19" s="267"/>
      <c r="FE19" s="267"/>
      <c r="FF19" s="267"/>
      <c r="FG19" s="267"/>
      <c r="FH19" s="267"/>
      <c r="FI19" s="267"/>
      <c r="FJ19" s="267"/>
      <c r="FK19" s="267"/>
      <c r="FL19" s="267"/>
      <c r="FM19" s="267"/>
      <c r="FN19" s="267"/>
      <c r="FO19" s="267"/>
      <c r="FP19" s="267"/>
      <c r="FQ19" s="267"/>
      <c r="FR19" s="267"/>
      <c r="FS19" s="267"/>
      <c r="FT19" s="267"/>
      <c r="FU19" s="267"/>
      <c r="FV19" s="267"/>
      <c r="FW19" s="267"/>
      <c r="FX19" s="267"/>
      <c r="FY19" s="267"/>
      <c r="FZ19" s="267"/>
      <c r="GA19" s="267"/>
      <c r="GB19" s="267"/>
      <c r="GC19" s="267"/>
      <c r="GD19" s="267"/>
      <c r="GE19" s="267"/>
      <c r="GF19" s="267"/>
      <c r="GG19" s="267"/>
      <c r="GH19" s="267"/>
      <c r="GI19" s="267"/>
      <c r="GJ19" s="267"/>
      <c r="GK19" s="267"/>
      <c r="GL19" s="267"/>
      <c r="GM19" s="267"/>
      <c r="GN19" s="267"/>
      <c r="GO19" s="267"/>
      <c r="GP19" s="267"/>
      <c r="GQ19" s="267"/>
      <c r="GR19" s="267"/>
      <c r="GS19" s="267"/>
      <c r="GT19" s="267"/>
      <c r="GU19" s="267"/>
      <c r="GV19" s="267"/>
      <c r="GW19" s="267"/>
      <c r="GX19" s="267"/>
      <c r="GY19" s="267"/>
      <c r="GZ19" s="267"/>
      <c r="HA19" s="267"/>
      <c r="HB19" s="267"/>
      <c r="HC19" s="267"/>
      <c r="HD19" s="267"/>
      <c r="HE19" s="267"/>
      <c r="HF19" s="267"/>
      <c r="HG19" s="267"/>
      <c r="HH19" s="267"/>
      <c r="HI19" s="267"/>
      <c r="HJ19" s="267"/>
      <c r="HK19" s="267"/>
      <c r="HL19" s="267"/>
      <c r="HM19" s="267"/>
      <c r="HN19" s="267"/>
      <c r="HO19" s="267"/>
      <c r="HP19" s="267"/>
      <c r="HQ19" s="267"/>
      <c r="HR19" s="267"/>
      <c r="HS19" s="267"/>
      <c r="HT19" s="267"/>
      <c r="HU19" s="267"/>
      <c r="HV19" s="267"/>
      <c r="HW19" s="267"/>
      <c r="HX19" s="267"/>
      <c r="HY19" s="267"/>
      <c r="HZ19" s="267"/>
      <c r="IA19" s="267"/>
      <c r="IB19" s="267"/>
      <c r="IC19" s="267"/>
      <c r="ID19" s="267"/>
      <c r="IE19" s="267"/>
      <c r="IF19" s="267"/>
      <c r="IG19" s="267"/>
      <c r="IH19" s="267"/>
      <c r="II19" s="267"/>
      <c r="IJ19" s="267"/>
      <c r="IK19" s="267"/>
      <c r="IL19" s="267"/>
      <c r="IM19" s="267"/>
      <c r="IN19" s="267"/>
      <c r="IO19" s="267"/>
      <c r="IP19" s="267"/>
      <c r="IQ19" s="267"/>
      <c r="IR19" s="267"/>
      <c r="IS19" s="267"/>
      <c r="IT19" s="267"/>
      <c r="IU19" s="267"/>
      <c r="IV19" s="267"/>
      <c r="IW19" s="267"/>
      <c r="IX19" s="267"/>
      <c r="IY19" s="267"/>
      <c r="IZ19" s="267"/>
      <c r="JA19" s="267"/>
      <c r="JB19" s="267"/>
      <c r="JC19" s="267"/>
      <c r="JD19" s="267"/>
      <c r="JE19" s="267"/>
      <c r="JF19" s="267"/>
      <c r="JG19" s="267"/>
      <c r="JH19" s="267"/>
      <c r="JI19" s="267"/>
      <c r="JJ19" s="267"/>
      <c r="JK19" s="267"/>
      <c r="JL19" s="267"/>
      <c r="JM19" s="267"/>
      <c r="JN19" s="267"/>
      <c r="JO19" s="267"/>
      <c r="JP19" s="267"/>
      <c r="JQ19" s="267"/>
      <c r="JR19" s="267"/>
      <c r="JS19" s="267"/>
      <c r="JT19" s="267"/>
      <c r="JU19" s="267"/>
      <c r="JV19" s="267"/>
      <c r="JW19" s="267"/>
      <c r="JX19" s="267"/>
      <c r="JY19" s="267"/>
      <c r="JZ19" s="267"/>
      <c r="KA19" s="267"/>
      <c r="KB19" s="267"/>
      <c r="KC19" s="267"/>
      <c r="KD19" s="267"/>
      <c r="KE19" s="267"/>
      <c r="KF19" s="267"/>
      <c r="KG19" s="267"/>
      <c r="KH19" s="267"/>
      <c r="KI19" s="267"/>
      <c r="KJ19" s="267"/>
      <c r="KK19" s="267"/>
      <c r="KL19" s="267"/>
      <c r="KM19" s="267"/>
      <c r="KN19" s="267"/>
      <c r="KO19" s="267"/>
      <c r="KP19" s="267"/>
      <c r="KQ19" s="267"/>
      <c r="KR19" s="267"/>
      <c r="KS19" s="267"/>
      <c r="KT19" s="267"/>
      <c r="KU19" s="267"/>
      <c r="KV19" s="267"/>
      <c r="KW19" s="267"/>
      <c r="KX19" s="267"/>
      <c r="KY19" s="267"/>
      <c r="KZ19" s="267"/>
      <c r="LA19" s="267"/>
      <c r="LB19" s="267"/>
      <c r="LC19" s="267"/>
      <c r="LD19" s="267"/>
      <c r="LE19" s="267"/>
      <c r="LF19" s="267"/>
      <c r="LG19" s="267"/>
      <c r="LH19" s="267"/>
      <c r="LI19" s="267"/>
      <c r="LJ19" s="267"/>
      <c r="LK19" s="267"/>
      <c r="LL19" s="267"/>
      <c r="LM19" s="267"/>
      <c r="LN19" s="267"/>
      <c r="LO19" s="267"/>
      <c r="LP19" s="267"/>
      <c r="LQ19" s="267"/>
      <c r="LR19" s="267"/>
      <c r="LS19" s="267"/>
      <c r="LT19" s="267"/>
      <c r="LU19" s="267"/>
      <c r="LV19" s="267"/>
      <c r="LW19" s="267"/>
      <c r="LX19" s="267"/>
      <c r="LY19" s="267"/>
      <c r="LZ19" s="267"/>
      <c r="MA19" s="267"/>
      <c r="MB19" s="267"/>
      <c r="MC19" s="267"/>
      <c r="MD19" s="267"/>
      <c r="ME19" s="267"/>
      <c r="MF19" s="267"/>
      <c r="MG19" s="267"/>
      <c r="MH19" s="267"/>
      <c r="MI19" s="267"/>
      <c r="MJ19" s="267"/>
      <c r="MK19" s="267"/>
      <c r="ML19" s="267"/>
      <c r="MM19" s="267"/>
      <c r="MN19" s="267"/>
      <c r="MO19" s="267"/>
      <c r="MP19" s="267"/>
      <c r="MQ19" s="267"/>
      <c r="MR19" s="267"/>
      <c r="MS19" s="267"/>
      <c r="MT19" s="267"/>
      <c r="MU19" s="267"/>
      <c r="MV19" s="267"/>
      <c r="MW19" s="267"/>
      <c r="MX19" s="267"/>
      <c r="MY19" s="267"/>
      <c r="MZ19" s="267"/>
      <c r="NA19" s="267"/>
      <c r="NB19" s="267"/>
      <c r="NC19" s="267"/>
      <c r="ND19" s="267"/>
      <c r="NE19" s="267"/>
      <c r="NF19" s="267"/>
      <c r="NG19" s="267"/>
      <c r="NH19" s="267"/>
      <c r="NI19" s="267"/>
      <c r="NJ19" s="267"/>
      <c r="NK19" s="267"/>
      <c r="NL19" s="267"/>
      <c r="NM19" s="267"/>
      <c r="NN19" s="267"/>
      <c r="NO19" s="267"/>
      <c r="NP19" s="267"/>
      <c r="NQ19" s="267"/>
      <c r="NR19" s="267"/>
      <c r="NS19" s="267"/>
      <c r="NT19" s="267"/>
      <c r="NU19" s="267"/>
      <c r="NV19" s="267"/>
      <c r="NW19" s="267"/>
      <c r="NX19" s="267"/>
      <c r="NY19" s="267"/>
      <c r="NZ19" s="267"/>
      <c r="OA19" s="267"/>
      <c r="OB19" s="267"/>
      <c r="OC19" s="267"/>
      <c r="OD19" s="267"/>
      <c r="OE19" s="267"/>
      <c r="OF19" s="267"/>
      <c r="OG19" s="267"/>
      <c r="OH19" s="267"/>
      <c r="OI19" s="267"/>
      <c r="OJ19" s="267"/>
      <c r="OK19" s="267"/>
      <c r="OL19" s="267"/>
      <c r="OM19" s="267"/>
      <c r="ON19" s="267"/>
      <c r="OO19" s="267"/>
      <c r="OP19" s="267"/>
      <c r="OQ19" s="267"/>
      <c r="OR19" s="267"/>
      <c r="OS19" s="267"/>
      <c r="OT19" s="267"/>
      <c r="OU19" s="267"/>
      <c r="OV19" s="267"/>
      <c r="OW19" s="267"/>
      <c r="OX19" s="267"/>
      <c r="OY19" s="267"/>
      <c r="OZ19" s="267"/>
      <c r="PA19" s="267"/>
      <c r="PB19" s="267"/>
      <c r="PC19" s="267"/>
      <c r="PD19" s="267"/>
      <c r="PE19" s="267"/>
    </row>
    <row r="20" spans="1:421" s="268" customFormat="1" ht="25" customHeight="1" thickBot="1" x14ac:dyDescent="0.3">
      <c r="A20" s="270" t="s">
        <v>854</v>
      </c>
      <c r="B20" s="427">
        <f t="shared" ref="B20:BC20" si="25">B5+B9+B16+B19</f>
        <v>46774537</v>
      </c>
      <c r="C20" s="271">
        <f t="shared" si="25"/>
        <v>100.01</v>
      </c>
      <c r="D20" s="271">
        <f t="shared" si="25"/>
        <v>0</v>
      </c>
      <c r="E20" s="271">
        <f t="shared" si="25"/>
        <v>93222778</v>
      </c>
      <c r="F20" s="271">
        <f t="shared" si="25"/>
        <v>100</v>
      </c>
      <c r="G20" s="271">
        <f t="shared" si="25"/>
        <v>0</v>
      </c>
      <c r="H20" s="271">
        <f t="shared" si="25"/>
        <v>92755678</v>
      </c>
      <c r="I20" s="271">
        <f t="shared" si="25"/>
        <v>99.99</v>
      </c>
      <c r="J20" s="271">
        <f t="shared" si="25"/>
        <v>0</v>
      </c>
      <c r="K20" s="271">
        <f t="shared" si="25"/>
        <v>185511356</v>
      </c>
      <c r="L20" s="271">
        <f t="shared" si="25"/>
        <v>99.999999999999986</v>
      </c>
      <c r="M20" s="271">
        <f t="shared" si="25"/>
        <v>0</v>
      </c>
      <c r="N20" s="271">
        <f t="shared" si="25"/>
        <v>185731637</v>
      </c>
      <c r="O20" s="271">
        <f t="shared" si="25"/>
        <v>100</v>
      </c>
      <c r="P20" s="271">
        <f t="shared" si="25"/>
        <v>0</v>
      </c>
      <c r="Q20" s="271">
        <f t="shared" si="25"/>
        <v>193402120</v>
      </c>
      <c r="R20" s="271">
        <f t="shared" si="25"/>
        <v>100</v>
      </c>
      <c r="S20" s="271">
        <f t="shared" si="25"/>
        <v>0</v>
      </c>
      <c r="T20" s="271">
        <f t="shared" si="25"/>
        <v>207116391</v>
      </c>
      <c r="U20" s="271">
        <f t="shared" si="25"/>
        <v>100</v>
      </c>
      <c r="V20" s="271">
        <f t="shared" si="25"/>
        <v>0</v>
      </c>
      <c r="W20" s="271">
        <f t="shared" si="25"/>
        <v>207116391</v>
      </c>
      <c r="X20" s="271">
        <f t="shared" si="25"/>
        <v>100</v>
      </c>
      <c r="Y20" s="271">
        <f t="shared" si="25"/>
        <v>0.6</v>
      </c>
      <c r="Z20" s="271">
        <f t="shared" si="25"/>
        <v>207116391</v>
      </c>
      <c r="AA20" s="271">
        <f t="shared" si="25"/>
        <v>100.01</v>
      </c>
      <c r="AB20" s="271">
        <f t="shared" si="25"/>
        <v>0.52</v>
      </c>
      <c r="AC20" s="271">
        <f t="shared" si="25"/>
        <v>1035581955</v>
      </c>
      <c r="AD20" s="271">
        <f t="shared" si="25"/>
        <v>100</v>
      </c>
      <c r="AE20" s="271">
        <f t="shared" si="25"/>
        <v>0.35</v>
      </c>
      <c r="AF20" s="271">
        <f t="shared" si="25"/>
        <v>1035581955</v>
      </c>
      <c r="AG20" s="271">
        <f t="shared" si="25"/>
        <v>100.00999999999999</v>
      </c>
      <c r="AH20" s="271">
        <f t="shared" si="25"/>
        <v>0.37</v>
      </c>
      <c r="AI20" s="271">
        <f t="shared" si="25"/>
        <v>1035581955</v>
      </c>
      <c r="AJ20" s="271">
        <f t="shared" si="25"/>
        <v>100</v>
      </c>
      <c r="AK20" s="271">
        <f t="shared" si="25"/>
        <v>0.28999999999999998</v>
      </c>
      <c r="AL20" s="271">
        <f t="shared" si="25"/>
        <v>2071163910</v>
      </c>
      <c r="AM20" s="271">
        <f t="shared" si="25"/>
        <v>100</v>
      </c>
      <c r="AN20" s="271">
        <f t="shared" si="25"/>
        <v>0.25</v>
      </c>
      <c r="AO20" s="271">
        <f t="shared" si="25"/>
        <v>2071163910</v>
      </c>
      <c r="AP20" s="271">
        <f t="shared" si="25"/>
        <v>99.99</v>
      </c>
      <c r="AQ20" s="271">
        <f t="shared" si="25"/>
        <v>1.1299999999999999</v>
      </c>
      <c r="AR20" s="271">
        <f t="shared" si="25"/>
        <v>2406728499</v>
      </c>
      <c r="AS20" s="271">
        <f t="shared" si="25"/>
        <v>100</v>
      </c>
      <c r="AT20" s="271">
        <f t="shared" si="25"/>
        <v>1.67</v>
      </c>
      <c r="AU20" s="271">
        <f t="shared" si="25"/>
        <v>2399291181</v>
      </c>
      <c r="AV20" s="271">
        <f t="shared" si="25"/>
        <v>100.00999999999999</v>
      </c>
      <c r="AW20" s="271">
        <f t="shared" si="25"/>
        <v>3.04</v>
      </c>
      <c r="AX20" s="271">
        <f t="shared" si="25"/>
        <v>2399323180</v>
      </c>
      <c r="AY20" s="271">
        <f t="shared" si="25"/>
        <v>100</v>
      </c>
      <c r="AZ20" s="271">
        <f t="shared" si="25"/>
        <v>2.35</v>
      </c>
      <c r="BA20" s="271">
        <f t="shared" si="25"/>
        <v>2399334970</v>
      </c>
      <c r="BB20" s="271">
        <f t="shared" si="25"/>
        <v>100.00000000000001</v>
      </c>
      <c r="BC20" s="272">
        <f t="shared" si="25"/>
        <v>10.97</v>
      </c>
      <c r="BD20" s="267"/>
      <c r="BE20" s="267"/>
      <c r="BF20" s="267"/>
      <c r="BG20" s="267"/>
      <c r="BH20" s="267"/>
      <c r="BI20" s="267"/>
      <c r="BJ20" s="267"/>
      <c r="BK20" s="267"/>
      <c r="BL20" s="267"/>
      <c r="BM20" s="267"/>
      <c r="BN20" s="267"/>
      <c r="BO20" s="267"/>
      <c r="BP20" s="267"/>
      <c r="BQ20" s="267"/>
      <c r="BR20" s="267"/>
      <c r="BS20" s="267"/>
      <c r="BT20" s="267"/>
      <c r="BU20" s="267"/>
      <c r="BV20" s="267"/>
      <c r="BW20" s="267"/>
      <c r="BX20" s="267"/>
      <c r="BY20" s="267"/>
      <c r="BZ20" s="267"/>
      <c r="CA20" s="267"/>
      <c r="CB20" s="267"/>
      <c r="CC20" s="267"/>
      <c r="CD20" s="267"/>
      <c r="CE20" s="267"/>
      <c r="CF20" s="267"/>
      <c r="CG20" s="267"/>
      <c r="CH20" s="267"/>
      <c r="CI20" s="267"/>
      <c r="CJ20" s="267"/>
      <c r="CK20" s="267"/>
      <c r="CL20" s="267"/>
      <c r="CM20" s="267"/>
      <c r="CN20" s="267"/>
      <c r="CO20" s="267"/>
      <c r="CP20" s="267"/>
      <c r="CQ20" s="267"/>
      <c r="CR20" s="267"/>
      <c r="CS20" s="267"/>
      <c r="CT20" s="267"/>
      <c r="CU20" s="267"/>
      <c r="CV20" s="267"/>
      <c r="CW20" s="267"/>
      <c r="CX20" s="267"/>
      <c r="CY20" s="267"/>
      <c r="CZ20" s="267"/>
      <c r="DA20" s="267"/>
      <c r="DB20" s="267"/>
      <c r="DC20" s="267"/>
      <c r="DD20" s="267"/>
      <c r="DE20" s="267"/>
      <c r="DF20" s="267"/>
      <c r="DG20" s="267"/>
      <c r="DH20" s="267"/>
      <c r="DI20" s="267"/>
      <c r="DJ20" s="267"/>
      <c r="DK20" s="267"/>
      <c r="DL20" s="267"/>
      <c r="DM20" s="267"/>
      <c r="DN20" s="267"/>
      <c r="DO20" s="267"/>
      <c r="DP20" s="267"/>
      <c r="DQ20" s="267"/>
      <c r="DR20" s="267"/>
      <c r="DS20" s="267"/>
      <c r="DT20" s="267"/>
      <c r="DU20" s="267"/>
      <c r="DV20" s="267"/>
      <c r="DW20" s="267"/>
      <c r="DX20" s="267"/>
      <c r="DY20" s="267"/>
      <c r="DZ20" s="267"/>
      <c r="EA20" s="267"/>
      <c r="EB20" s="267"/>
      <c r="EC20" s="267"/>
      <c r="ED20" s="267"/>
      <c r="EE20" s="267"/>
      <c r="EF20" s="267"/>
      <c r="EG20" s="267"/>
      <c r="EH20" s="267"/>
      <c r="EI20" s="267"/>
      <c r="EJ20" s="267"/>
      <c r="EK20" s="267"/>
      <c r="EL20" s="267"/>
      <c r="EM20" s="267"/>
      <c r="EN20" s="267"/>
      <c r="EO20" s="267"/>
      <c r="EP20" s="267"/>
      <c r="EQ20" s="267"/>
      <c r="ER20" s="267"/>
      <c r="ES20" s="267"/>
      <c r="ET20" s="267"/>
      <c r="EU20" s="267"/>
      <c r="EV20" s="267"/>
      <c r="EW20" s="267"/>
      <c r="EX20" s="267"/>
      <c r="EY20" s="267"/>
      <c r="EZ20" s="267"/>
      <c r="FA20" s="267"/>
      <c r="FB20" s="267"/>
      <c r="FC20" s="267"/>
      <c r="FD20" s="267"/>
      <c r="FE20" s="267"/>
      <c r="FF20" s="267"/>
      <c r="FG20" s="267"/>
      <c r="FH20" s="267"/>
      <c r="FI20" s="267"/>
      <c r="FJ20" s="267"/>
      <c r="FK20" s="267"/>
      <c r="FL20" s="267"/>
      <c r="FM20" s="267"/>
      <c r="FN20" s="267"/>
      <c r="FO20" s="267"/>
      <c r="FP20" s="267"/>
      <c r="FQ20" s="267"/>
      <c r="FR20" s="267"/>
      <c r="FS20" s="267"/>
      <c r="FT20" s="267"/>
      <c r="FU20" s="267"/>
      <c r="FV20" s="267"/>
      <c r="FW20" s="267"/>
      <c r="FX20" s="267"/>
      <c r="FY20" s="267"/>
      <c r="FZ20" s="267"/>
      <c r="GA20" s="267"/>
      <c r="GB20" s="267"/>
      <c r="GC20" s="267"/>
      <c r="GD20" s="267"/>
      <c r="GE20" s="267"/>
      <c r="GF20" s="267"/>
      <c r="GG20" s="267"/>
      <c r="GH20" s="267"/>
      <c r="GI20" s="267"/>
      <c r="GJ20" s="267"/>
      <c r="GK20" s="267"/>
      <c r="GL20" s="267"/>
      <c r="GM20" s="267"/>
      <c r="GN20" s="267"/>
      <c r="GO20" s="267"/>
      <c r="GP20" s="267"/>
      <c r="GQ20" s="267"/>
      <c r="GR20" s="267"/>
      <c r="GS20" s="267"/>
      <c r="GT20" s="267"/>
      <c r="GU20" s="267"/>
      <c r="GV20" s="267"/>
      <c r="GW20" s="267"/>
      <c r="GX20" s="267"/>
      <c r="GY20" s="267"/>
      <c r="GZ20" s="267"/>
      <c r="HA20" s="267"/>
      <c r="HB20" s="267"/>
      <c r="HC20" s="267"/>
      <c r="HD20" s="267"/>
      <c r="HE20" s="267"/>
      <c r="HF20" s="267"/>
      <c r="HG20" s="267"/>
      <c r="HH20" s="267"/>
      <c r="HI20" s="267"/>
      <c r="HJ20" s="267"/>
      <c r="HK20" s="267"/>
      <c r="HL20" s="267"/>
      <c r="HM20" s="267"/>
      <c r="HN20" s="267"/>
      <c r="HO20" s="267"/>
      <c r="HP20" s="267"/>
      <c r="HQ20" s="267"/>
      <c r="HR20" s="267"/>
      <c r="HS20" s="267"/>
      <c r="HT20" s="267"/>
      <c r="HU20" s="267"/>
      <c r="HV20" s="267"/>
      <c r="HW20" s="267"/>
      <c r="HX20" s="267"/>
      <c r="HY20" s="267"/>
      <c r="HZ20" s="267"/>
      <c r="IA20" s="267"/>
      <c r="IB20" s="267"/>
      <c r="IC20" s="267"/>
      <c r="ID20" s="267"/>
      <c r="IE20" s="267"/>
      <c r="IF20" s="267"/>
      <c r="IG20" s="267"/>
      <c r="IH20" s="267"/>
      <c r="II20" s="267"/>
      <c r="IJ20" s="267"/>
      <c r="IK20" s="267"/>
      <c r="IL20" s="267"/>
      <c r="IM20" s="267"/>
      <c r="IN20" s="267"/>
      <c r="IO20" s="267"/>
      <c r="IP20" s="267"/>
      <c r="IQ20" s="267"/>
      <c r="IR20" s="267"/>
      <c r="IS20" s="267"/>
      <c r="IT20" s="267"/>
      <c r="IU20" s="267"/>
      <c r="IV20" s="267"/>
      <c r="IW20" s="267"/>
      <c r="IX20" s="267"/>
      <c r="IY20" s="267"/>
      <c r="IZ20" s="267"/>
      <c r="JA20" s="267"/>
      <c r="JB20" s="267"/>
      <c r="JC20" s="267"/>
      <c r="JD20" s="267"/>
      <c r="JE20" s="267"/>
      <c r="JF20" s="267"/>
      <c r="JG20" s="267"/>
      <c r="JH20" s="267"/>
      <c r="JI20" s="267"/>
      <c r="JJ20" s="267"/>
      <c r="JK20" s="267"/>
      <c r="JL20" s="267"/>
      <c r="JM20" s="267"/>
      <c r="JN20" s="267"/>
      <c r="JO20" s="267"/>
      <c r="JP20" s="267"/>
      <c r="JQ20" s="267"/>
      <c r="JR20" s="267"/>
      <c r="JS20" s="267"/>
      <c r="JT20" s="267"/>
      <c r="JU20" s="267"/>
      <c r="JV20" s="267"/>
      <c r="JW20" s="267"/>
      <c r="JX20" s="267"/>
      <c r="JY20" s="267"/>
      <c r="JZ20" s="267"/>
      <c r="KA20" s="267"/>
      <c r="KB20" s="267"/>
      <c r="KC20" s="267"/>
      <c r="KD20" s="267"/>
      <c r="KE20" s="267"/>
      <c r="KF20" s="267"/>
      <c r="KG20" s="267"/>
      <c r="KH20" s="267"/>
      <c r="KI20" s="267"/>
      <c r="KJ20" s="267"/>
      <c r="KK20" s="267"/>
      <c r="KL20" s="267"/>
      <c r="KM20" s="267"/>
      <c r="KN20" s="267"/>
      <c r="KO20" s="267"/>
      <c r="KP20" s="267"/>
      <c r="KQ20" s="267"/>
      <c r="KR20" s="267"/>
      <c r="KS20" s="267"/>
      <c r="KT20" s="267"/>
      <c r="KU20" s="267"/>
      <c r="KV20" s="267"/>
      <c r="KW20" s="267"/>
      <c r="KX20" s="267"/>
      <c r="KY20" s="267"/>
      <c r="KZ20" s="267"/>
      <c r="LA20" s="267"/>
      <c r="LB20" s="267"/>
      <c r="LC20" s="267"/>
      <c r="LD20" s="267"/>
      <c r="LE20" s="267"/>
      <c r="LF20" s="267"/>
      <c r="LG20" s="267"/>
      <c r="LH20" s="267"/>
      <c r="LI20" s="267"/>
      <c r="LJ20" s="267"/>
      <c r="LK20" s="267"/>
      <c r="LL20" s="267"/>
      <c r="LM20" s="267"/>
      <c r="LN20" s="267"/>
      <c r="LO20" s="267"/>
      <c r="LP20" s="267"/>
      <c r="LQ20" s="267"/>
      <c r="LR20" s="267"/>
      <c r="LS20" s="267"/>
      <c r="LT20" s="267"/>
      <c r="LU20" s="267"/>
      <c r="LV20" s="267"/>
      <c r="LW20" s="267"/>
      <c r="LX20" s="267"/>
      <c r="LY20" s="267"/>
      <c r="LZ20" s="267"/>
      <c r="MA20" s="267"/>
      <c r="MB20" s="267"/>
      <c r="MC20" s="267"/>
      <c r="MD20" s="267"/>
      <c r="ME20" s="267"/>
      <c r="MF20" s="267"/>
      <c r="MG20" s="267"/>
      <c r="MH20" s="267"/>
      <c r="MI20" s="267"/>
      <c r="MJ20" s="267"/>
      <c r="MK20" s="267"/>
      <c r="ML20" s="267"/>
      <c r="MM20" s="267"/>
      <c r="MN20" s="267"/>
      <c r="MO20" s="267"/>
      <c r="MP20" s="267"/>
      <c r="MQ20" s="267"/>
      <c r="MR20" s="267"/>
      <c r="MS20" s="267"/>
      <c r="MT20" s="267"/>
      <c r="MU20" s="267"/>
      <c r="MV20" s="267"/>
      <c r="MW20" s="267"/>
      <c r="MX20" s="267"/>
      <c r="MY20" s="267"/>
      <c r="MZ20" s="267"/>
      <c r="NA20" s="267"/>
      <c r="NB20" s="267"/>
      <c r="NC20" s="267"/>
      <c r="ND20" s="267"/>
      <c r="NE20" s="267"/>
      <c r="NF20" s="267"/>
      <c r="NG20" s="267"/>
      <c r="NH20" s="267"/>
      <c r="NI20" s="267"/>
      <c r="NJ20" s="267"/>
      <c r="NK20" s="267"/>
      <c r="NL20" s="267"/>
      <c r="NM20" s="267"/>
      <c r="NN20" s="267"/>
      <c r="NO20" s="267"/>
      <c r="NP20" s="267"/>
      <c r="NQ20" s="267"/>
      <c r="NR20" s="267"/>
      <c r="NS20" s="267"/>
      <c r="NT20" s="267"/>
      <c r="NU20" s="267"/>
      <c r="NV20" s="267"/>
      <c r="NW20" s="267"/>
      <c r="NX20" s="267"/>
      <c r="NY20" s="267"/>
      <c r="NZ20" s="267"/>
      <c r="OA20" s="267"/>
      <c r="OB20" s="267"/>
      <c r="OC20" s="267"/>
      <c r="OD20" s="267"/>
      <c r="OE20" s="267"/>
      <c r="OF20" s="267"/>
      <c r="OG20" s="267"/>
      <c r="OH20" s="267"/>
      <c r="OI20" s="267"/>
      <c r="OJ20" s="267"/>
      <c r="OK20" s="267"/>
      <c r="OL20" s="267"/>
      <c r="OM20" s="267"/>
      <c r="ON20" s="267"/>
      <c r="OO20" s="267"/>
      <c r="OP20" s="267"/>
      <c r="OQ20" s="267"/>
      <c r="OR20" s="267"/>
      <c r="OS20" s="267"/>
      <c r="OT20" s="267"/>
      <c r="OU20" s="267"/>
      <c r="OV20" s="267"/>
      <c r="OW20" s="267"/>
      <c r="OX20" s="267"/>
      <c r="OY20" s="267"/>
      <c r="OZ20" s="267"/>
      <c r="PA20" s="267"/>
      <c r="PB20" s="267"/>
      <c r="PC20" s="267"/>
      <c r="PD20" s="267"/>
      <c r="PE20" s="267"/>
    </row>
    <row r="21" spans="1:421" s="251" customFormat="1" ht="25" customHeight="1" thickTop="1" thickBot="1" x14ac:dyDescent="0.3">
      <c r="A21" s="259"/>
      <c r="B21" s="261">
        <f>B20-C101</f>
        <v>0</v>
      </c>
      <c r="C21" s="260"/>
      <c r="D21" s="260"/>
      <c r="E21" s="425"/>
      <c r="F21" s="425"/>
      <c r="G21" s="425"/>
      <c r="H21" s="425"/>
      <c r="I21" s="425"/>
      <c r="J21" s="425"/>
      <c r="K21" s="425"/>
      <c r="L21" s="425"/>
      <c r="M21" s="425"/>
      <c r="N21" s="425"/>
      <c r="O21" s="425"/>
      <c r="P21" s="425"/>
      <c r="Q21" s="425"/>
      <c r="R21" s="425"/>
      <c r="S21" s="425"/>
      <c r="T21" s="425"/>
      <c r="U21" s="425"/>
      <c r="V21" s="425"/>
      <c r="W21" s="425"/>
      <c r="X21" s="425"/>
      <c r="Y21" s="425"/>
      <c r="Z21" s="425"/>
      <c r="AA21" s="425"/>
      <c r="AB21" s="425"/>
      <c r="AC21" s="425"/>
      <c r="AD21" s="425"/>
      <c r="AE21" s="425"/>
      <c r="AF21" s="425"/>
      <c r="AG21" s="425"/>
      <c r="AH21" s="425"/>
      <c r="AI21" s="425"/>
      <c r="AJ21" s="425"/>
      <c r="AK21" s="425"/>
      <c r="AL21" s="425"/>
      <c r="AM21" s="425"/>
      <c r="AN21" s="425"/>
      <c r="AO21" s="425"/>
      <c r="AP21" s="425"/>
      <c r="AQ21" s="425"/>
      <c r="AR21" s="425"/>
      <c r="AS21" s="425"/>
      <c r="AT21" s="425"/>
      <c r="AU21" s="425"/>
      <c r="AV21" s="425"/>
      <c r="AW21" s="425"/>
      <c r="AX21" s="425"/>
      <c r="AY21" s="425"/>
      <c r="AZ21" s="425"/>
      <c r="BA21" s="425"/>
      <c r="BB21" s="425"/>
      <c r="BC21" s="426"/>
    </row>
    <row r="22" spans="1:421" s="251" customFormat="1" ht="25" customHeight="1" thickBot="1" x14ac:dyDescent="0.3">
      <c r="A22" s="250"/>
      <c r="B22" s="250"/>
      <c r="C22" s="280"/>
      <c r="D22" s="250"/>
      <c r="E22" s="250"/>
      <c r="F22" s="250"/>
      <c r="G22" s="250"/>
      <c r="H22" s="250"/>
      <c r="I22" s="250"/>
    </row>
    <row r="23" spans="1:421" s="251" customFormat="1" ht="61" thickBot="1" x14ac:dyDescent="0.3">
      <c r="A23" s="451" t="s">
        <v>2402</v>
      </c>
      <c r="B23" s="452" t="s">
        <v>1605</v>
      </c>
      <c r="C23" s="452" t="s">
        <v>1606</v>
      </c>
      <c r="D23" s="452" t="s">
        <v>1712</v>
      </c>
      <c r="E23" s="453" t="s">
        <v>1609</v>
      </c>
      <c r="F23" s="250"/>
      <c r="G23" s="250"/>
      <c r="H23" s="250"/>
      <c r="I23" s="250"/>
    </row>
    <row r="24" spans="1:421" s="251" customFormat="1" x14ac:dyDescent="0.25">
      <c r="A24" s="285"/>
      <c r="B24" s="281"/>
      <c r="C24" s="281"/>
      <c r="D24" s="281"/>
      <c r="E24" s="286"/>
      <c r="F24" s="250"/>
      <c r="G24" s="250"/>
      <c r="H24" s="250"/>
      <c r="I24" s="250"/>
    </row>
    <row r="25" spans="1:421" s="251" customFormat="1" ht="25" customHeight="1" x14ac:dyDescent="0.25">
      <c r="A25" s="282" t="s">
        <v>1713</v>
      </c>
      <c r="B25" s="283">
        <v>33024981</v>
      </c>
      <c r="C25" s="283">
        <v>1.38</v>
      </c>
      <c r="D25" s="284">
        <v>0</v>
      </c>
      <c r="E25" s="287">
        <v>0</v>
      </c>
      <c r="F25" s="250"/>
      <c r="G25" s="250"/>
      <c r="H25" s="250"/>
      <c r="I25" s="250"/>
    </row>
    <row r="26" spans="1:421" s="251" customFormat="1" ht="25" customHeight="1" x14ac:dyDescent="0.25">
      <c r="A26" s="282" t="s">
        <v>1714</v>
      </c>
      <c r="B26" s="283">
        <v>82093234</v>
      </c>
      <c r="C26" s="283">
        <v>3.42</v>
      </c>
      <c r="D26" s="284">
        <v>0</v>
      </c>
      <c r="E26" s="287">
        <v>0</v>
      </c>
      <c r="F26" s="250"/>
      <c r="G26" s="250"/>
      <c r="H26" s="250"/>
      <c r="I26" s="250"/>
    </row>
    <row r="27" spans="1:421" s="251" customFormat="1" ht="25" customHeight="1" x14ac:dyDescent="0.25">
      <c r="A27" s="282" t="s">
        <v>1715</v>
      </c>
      <c r="B27" s="283">
        <v>31384907</v>
      </c>
      <c r="C27" s="283">
        <v>1.31</v>
      </c>
      <c r="D27" s="284">
        <v>0</v>
      </c>
      <c r="E27" s="287">
        <v>0</v>
      </c>
      <c r="F27" s="250"/>
      <c r="G27" s="250"/>
      <c r="H27" s="250"/>
      <c r="I27" s="250"/>
    </row>
    <row r="28" spans="1:421" s="251" customFormat="1" ht="25" customHeight="1" x14ac:dyDescent="0.25">
      <c r="A28" s="282" t="s">
        <v>1716</v>
      </c>
      <c r="B28" s="283">
        <v>141217558</v>
      </c>
      <c r="C28" s="283">
        <v>5.89</v>
      </c>
      <c r="D28" s="284">
        <v>0</v>
      </c>
      <c r="E28" s="287">
        <v>0</v>
      </c>
      <c r="F28" s="250"/>
      <c r="G28" s="250"/>
      <c r="H28" s="250"/>
      <c r="I28" s="250"/>
    </row>
    <row r="29" spans="1:421" s="251" customFormat="1" ht="25" customHeight="1" x14ac:dyDescent="0.25">
      <c r="A29" s="282" t="s">
        <v>1717</v>
      </c>
      <c r="B29" s="283">
        <v>24286809</v>
      </c>
      <c r="C29" s="283">
        <v>1.01</v>
      </c>
      <c r="D29" s="284">
        <v>0</v>
      </c>
      <c r="E29" s="287">
        <v>0</v>
      </c>
      <c r="F29" s="250"/>
      <c r="G29" s="250"/>
      <c r="H29" s="250"/>
      <c r="I29" s="250"/>
    </row>
    <row r="30" spans="1:421" s="251" customFormat="1" ht="25" customHeight="1" thickBot="1" x14ac:dyDescent="0.3">
      <c r="A30" s="288" t="s">
        <v>1718</v>
      </c>
      <c r="B30" s="289">
        <v>30825848</v>
      </c>
      <c r="C30" s="289">
        <v>1.28</v>
      </c>
      <c r="D30" s="290">
        <v>0</v>
      </c>
      <c r="E30" s="291">
        <v>0</v>
      </c>
      <c r="F30" s="250"/>
      <c r="G30" s="250"/>
      <c r="H30" s="250"/>
      <c r="I30" s="250"/>
    </row>
    <row r="31" spans="1:421" s="251" customFormat="1" ht="25" customHeight="1" thickBot="1" x14ac:dyDescent="0.3">
      <c r="A31" s="250"/>
      <c r="B31" s="250"/>
      <c r="C31" s="250"/>
      <c r="D31" s="250"/>
      <c r="E31" s="250"/>
      <c r="F31" s="250"/>
      <c r="G31" s="250"/>
      <c r="H31" s="250"/>
      <c r="I31" s="250"/>
    </row>
    <row r="32" spans="1:421" ht="41" thickBot="1" x14ac:dyDescent="0.3">
      <c r="A32" s="277" t="s">
        <v>1189</v>
      </c>
      <c r="B32" s="278" t="s">
        <v>1190</v>
      </c>
      <c r="C32" s="278" t="s">
        <v>1191</v>
      </c>
      <c r="D32" s="278" t="s">
        <v>1192</v>
      </c>
      <c r="E32" s="278" t="s">
        <v>1193</v>
      </c>
      <c r="F32" s="278" t="s">
        <v>1194</v>
      </c>
      <c r="G32" s="278" t="s">
        <v>1195</v>
      </c>
      <c r="H32" s="278" t="s">
        <v>1196</v>
      </c>
      <c r="I32" s="278" t="s">
        <v>1197</v>
      </c>
      <c r="J32" s="278" t="s">
        <v>1198</v>
      </c>
      <c r="K32" s="278" t="s">
        <v>1199</v>
      </c>
      <c r="L32" s="278" t="s">
        <v>1200</v>
      </c>
      <c r="M32" s="278" t="s">
        <v>1201</v>
      </c>
      <c r="N32" s="278" t="s">
        <v>1202</v>
      </c>
      <c r="O32" s="278" t="s">
        <v>1203</v>
      </c>
      <c r="P32" s="278" t="s">
        <v>1204</v>
      </c>
      <c r="Q32" s="278" t="s">
        <v>1205</v>
      </c>
      <c r="R32" s="278" t="s">
        <v>1206</v>
      </c>
      <c r="S32" s="278" t="s">
        <v>1207</v>
      </c>
      <c r="T32" s="278" t="s">
        <v>1208</v>
      </c>
      <c r="U32" s="278" t="s">
        <v>1209</v>
      </c>
      <c r="V32" s="278" t="s">
        <v>1210</v>
      </c>
      <c r="W32" s="278" t="s">
        <v>1211</v>
      </c>
      <c r="X32" s="278" t="s">
        <v>1212</v>
      </c>
      <c r="Y32" s="278" t="s">
        <v>1213</v>
      </c>
      <c r="Z32" s="278" t="s">
        <v>1214</v>
      </c>
      <c r="AA32" s="278" t="s">
        <v>1215</v>
      </c>
      <c r="AB32" s="278" t="s">
        <v>1216</v>
      </c>
      <c r="AC32" s="278" t="s">
        <v>1217</v>
      </c>
      <c r="AD32" s="278" t="s">
        <v>1218</v>
      </c>
      <c r="AE32" s="278" t="s">
        <v>1219</v>
      </c>
      <c r="AF32" s="278" t="s">
        <v>1220</v>
      </c>
      <c r="AG32" s="278" t="s">
        <v>1221</v>
      </c>
      <c r="AH32" s="278" t="s">
        <v>1222</v>
      </c>
      <c r="AI32" s="278" t="s">
        <v>1223</v>
      </c>
      <c r="AJ32" s="278" t="s">
        <v>1224</v>
      </c>
      <c r="AK32" s="278" t="s">
        <v>1225</v>
      </c>
      <c r="AL32" s="278" t="s">
        <v>1226</v>
      </c>
      <c r="AM32" s="278" t="s">
        <v>1227</v>
      </c>
      <c r="AN32" s="278" t="s">
        <v>1228</v>
      </c>
      <c r="AO32" s="278" t="s">
        <v>1229</v>
      </c>
      <c r="AP32" s="278" t="s">
        <v>1230</v>
      </c>
      <c r="AQ32" s="278" t="s">
        <v>1231</v>
      </c>
      <c r="AR32" s="278" t="s">
        <v>1232</v>
      </c>
      <c r="AS32" s="278" t="s">
        <v>1233</v>
      </c>
      <c r="AT32" s="278" t="s">
        <v>1234</v>
      </c>
      <c r="AU32" s="278" t="s">
        <v>1235</v>
      </c>
      <c r="AV32" s="278" t="s">
        <v>1236</v>
      </c>
      <c r="AW32" s="278" t="s">
        <v>1237</v>
      </c>
      <c r="AX32" s="278" t="s">
        <v>1238</v>
      </c>
      <c r="AY32" s="278" t="s">
        <v>1239</v>
      </c>
      <c r="AZ32" s="278" t="s">
        <v>1240</v>
      </c>
      <c r="BA32" s="278" t="s">
        <v>1241</v>
      </c>
      <c r="BB32" s="278" t="s">
        <v>1242</v>
      </c>
      <c r="BC32" s="278" t="s">
        <v>1243</v>
      </c>
      <c r="BD32" s="278" t="s">
        <v>1244</v>
      </c>
      <c r="BE32" s="278" t="s">
        <v>1245</v>
      </c>
      <c r="BF32" s="278" t="s">
        <v>1246</v>
      </c>
      <c r="BG32" s="278" t="s">
        <v>1247</v>
      </c>
      <c r="BH32" s="278" t="s">
        <v>1248</v>
      </c>
      <c r="BI32" s="278" t="s">
        <v>1249</v>
      </c>
      <c r="BJ32" s="278" t="s">
        <v>1250</v>
      </c>
      <c r="BK32" s="278" t="s">
        <v>1251</v>
      </c>
      <c r="BL32" s="278" t="s">
        <v>1252</v>
      </c>
      <c r="BM32" s="278" t="s">
        <v>1253</v>
      </c>
      <c r="BN32" s="278" t="s">
        <v>1254</v>
      </c>
      <c r="BO32" s="278" t="s">
        <v>1255</v>
      </c>
      <c r="BP32" s="278" t="s">
        <v>1256</v>
      </c>
      <c r="BQ32" s="278" t="s">
        <v>1257</v>
      </c>
      <c r="BR32" s="278" t="s">
        <v>1258</v>
      </c>
      <c r="BS32" s="278" t="s">
        <v>1259</v>
      </c>
      <c r="BT32" s="278" t="s">
        <v>1260</v>
      </c>
      <c r="BU32" s="278" t="s">
        <v>1261</v>
      </c>
      <c r="BV32" s="278" t="s">
        <v>1262</v>
      </c>
      <c r="BW32" s="278" t="s">
        <v>1263</v>
      </c>
      <c r="BX32" s="278" t="s">
        <v>1264</v>
      </c>
      <c r="BY32" s="278" t="s">
        <v>1265</v>
      </c>
      <c r="BZ32" s="278" t="s">
        <v>1266</v>
      </c>
      <c r="CA32" s="278" t="s">
        <v>1267</v>
      </c>
      <c r="CB32" s="278" t="s">
        <v>1268</v>
      </c>
      <c r="CC32" s="278" t="s">
        <v>1269</v>
      </c>
      <c r="CD32" s="278" t="s">
        <v>1270</v>
      </c>
      <c r="CE32" s="278" t="s">
        <v>1271</v>
      </c>
      <c r="CF32" s="278" t="s">
        <v>1272</v>
      </c>
      <c r="CG32" s="278" t="s">
        <v>1273</v>
      </c>
      <c r="CH32" s="278" t="s">
        <v>1274</v>
      </c>
      <c r="CI32" s="278" t="s">
        <v>1275</v>
      </c>
      <c r="CJ32" s="278" t="s">
        <v>1276</v>
      </c>
      <c r="CK32" s="278" t="s">
        <v>1277</v>
      </c>
      <c r="CL32" s="278" t="s">
        <v>1278</v>
      </c>
      <c r="CM32" s="278" t="s">
        <v>1279</v>
      </c>
      <c r="CN32" s="278" t="s">
        <v>1280</v>
      </c>
      <c r="CO32" s="278" t="s">
        <v>1281</v>
      </c>
      <c r="CP32" s="278" t="s">
        <v>1282</v>
      </c>
      <c r="CQ32" s="278" t="s">
        <v>1283</v>
      </c>
      <c r="CR32" s="278" t="s">
        <v>1284</v>
      </c>
      <c r="CS32" s="278" t="s">
        <v>1285</v>
      </c>
      <c r="CT32" s="278" t="s">
        <v>1286</v>
      </c>
      <c r="CU32" s="278" t="s">
        <v>1287</v>
      </c>
      <c r="CV32" s="278" t="s">
        <v>1288</v>
      </c>
      <c r="CW32" s="278" t="s">
        <v>1289</v>
      </c>
      <c r="CX32" s="278" t="s">
        <v>1290</v>
      </c>
      <c r="CY32" s="278" t="s">
        <v>1291</v>
      </c>
      <c r="CZ32" s="278" t="s">
        <v>1292</v>
      </c>
      <c r="DA32" s="278" t="s">
        <v>1293</v>
      </c>
      <c r="DB32" s="278" t="s">
        <v>1294</v>
      </c>
      <c r="DC32" s="278" t="s">
        <v>1295</v>
      </c>
      <c r="DD32" s="278" t="s">
        <v>1296</v>
      </c>
      <c r="DE32" s="278" t="s">
        <v>1297</v>
      </c>
      <c r="DF32" s="278" t="s">
        <v>1298</v>
      </c>
      <c r="DG32" s="278" t="s">
        <v>1299</v>
      </c>
      <c r="DH32" s="278" t="s">
        <v>1300</v>
      </c>
      <c r="DI32" s="278" t="s">
        <v>1301</v>
      </c>
      <c r="DJ32" s="278" t="s">
        <v>1302</v>
      </c>
      <c r="DK32" s="278" t="s">
        <v>1303</v>
      </c>
      <c r="DL32" s="278" t="s">
        <v>1304</v>
      </c>
      <c r="DM32" s="278" t="s">
        <v>1305</v>
      </c>
      <c r="DN32" s="278" t="s">
        <v>1306</v>
      </c>
      <c r="DO32" s="278" t="s">
        <v>1307</v>
      </c>
      <c r="DP32" s="278" t="s">
        <v>1308</v>
      </c>
      <c r="DQ32" s="278" t="s">
        <v>1309</v>
      </c>
      <c r="DR32" s="278" t="s">
        <v>1310</v>
      </c>
      <c r="DS32" s="278" t="s">
        <v>1311</v>
      </c>
      <c r="DT32" s="278" t="s">
        <v>1312</v>
      </c>
      <c r="DU32" s="278" t="s">
        <v>1313</v>
      </c>
      <c r="DV32" s="278" t="s">
        <v>1314</v>
      </c>
      <c r="DW32" s="278" t="s">
        <v>1315</v>
      </c>
      <c r="DX32" s="278" t="s">
        <v>1316</v>
      </c>
      <c r="DY32" s="278" t="s">
        <v>1317</v>
      </c>
      <c r="DZ32" s="278" t="s">
        <v>1318</v>
      </c>
      <c r="EA32" s="278" t="s">
        <v>1319</v>
      </c>
      <c r="EB32" s="278" t="s">
        <v>1320</v>
      </c>
      <c r="EC32" s="278" t="s">
        <v>1321</v>
      </c>
      <c r="ED32" s="278" t="s">
        <v>1322</v>
      </c>
      <c r="EE32" s="278" t="s">
        <v>1323</v>
      </c>
      <c r="EF32" s="278" t="s">
        <v>1324</v>
      </c>
      <c r="EG32" s="278" t="s">
        <v>1325</v>
      </c>
      <c r="EH32" s="278" t="s">
        <v>1326</v>
      </c>
      <c r="EI32" s="278" t="s">
        <v>1327</v>
      </c>
      <c r="EJ32" s="278" t="s">
        <v>1328</v>
      </c>
      <c r="EK32" s="278" t="s">
        <v>1329</v>
      </c>
      <c r="EL32" s="278" t="s">
        <v>1330</v>
      </c>
      <c r="EM32" s="278" t="s">
        <v>1331</v>
      </c>
      <c r="EN32" s="278" t="s">
        <v>1332</v>
      </c>
      <c r="EO32" s="278" t="s">
        <v>1333</v>
      </c>
      <c r="EP32" s="278" t="s">
        <v>1334</v>
      </c>
      <c r="EQ32" s="278" t="s">
        <v>1335</v>
      </c>
      <c r="ER32" s="278" t="s">
        <v>1336</v>
      </c>
      <c r="ES32" s="278" t="s">
        <v>1337</v>
      </c>
      <c r="ET32" s="278" t="s">
        <v>1338</v>
      </c>
      <c r="EU32" s="278" t="s">
        <v>1339</v>
      </c>
      <c r="EV32" s="278" t="s">
        <v>1340</v>
      </c>
      <c r="EW32" s="278" t="s">
        <v>1341</v>
      </c>
      <c r="EX32" s="278" t="s">
        <v>1342</v>
      </c>
      <c r="EY32" s="278" t="s">
        <v>1343</v>
      </c>
      <c r="EZ32" s="278" t="s">
        <v>1344</v>
      </c>
      <c r="FA32" s="278" t="s">
        <v>1345</v>
      </c>
      <c r="FB32" s="278" t="s">
        <v>1346</v>
      </c>
      <c r="FC32" s="278" t="s">
        <v>1347</v>
      </c>
      <c r="FD32" s="278" t="s">
        <v>1348</v>
      </c>
      <c r="FE32" s="278" t="s">
        <v>1349</v>
      </c>
      <c r="FF32" s="278" t="s">
        <v>1350</v>
      </c>
      <c r="FG32" s="278" t="s">
        <v>1351</v>
      </c>
      <c r="FH32" s="278" t="s">
        <v>1352</v>
      </c>
      <c r="FI32" s="278" t="s">
        <v>1353</v>
      </c>
      <c r="FJ32" s="278" t="s">
        <v>1354</v>
      </c>
      <c r="FK32" s="278" t="s">
        <v>1355</v>
      </c>
      <c r="FL32" s="278" t="s">
        <v>1356</v>
      </c>
      <c r="FM32" s="278" t="s">
        <v>1357</v>
      </c>
      <c r="FN32" s="278" t="s">
        <v>1358</v>
      </c>
      <c r="FO32" s="278" t="s">
        <v>1359</v>
      </c>
      <c r="FP32" s="278" t="s">
        <v>1360</v>
      </c>
      <c r="FQ32" s="278" t="s">
        <v>1361</v>
      </c>
      <c r="FR32" s="278" t="s">
        <v>1362</v>
      </c>
      <c r="FS32" s="278" t="s">
        <v>1363</v>
      </c>
      <c r="FT32" s="278" t="s">
        <v>1364</v>
      </c>
      <c r="FU32" s="278" t="s">
        <v>1365</v>
      </c>
      <c r="FV32" s="278" t="s">
        <v>1366</v>
      </c>
      <c r="FW32" s="278" t="s">
        <v>1367</v>
      </c>
      <c r="FX32" s="278" t="s">
        <v>1368</v>
      </c>
      <c r="FY32" s="278" t="s">
        <v>1369</v>
      </c>
      <c r="FZ32" s="278" t="s">
        <v>1370</v>
      </c>
      <c r="GA32" s="278" t="s">
        <v>1371</v>
      </c>
      <c r="GB32" s="278" t="s">
        <v>1372</v>
      </c>
      <c r="GC32" s="278" t="s">
        <v>1373</v>
      </c>
      <c r="GD32" s="278" t="s">
        <v>1374</v>
      </c>
      <c r="GE32" s="278" t="s">
        <v>1375</v>
      </c>
      <c r="GF32" s="278" t="s">
        <v>1376</v>
      </c>
      <c r="GG32" s="278" t="s">
        <v>1377</v>
      </c>
      <c r="GH32" s="278" t="s">
        <v>1378</v>
      </c>
      <c r="GI32" s="278" t="s">
        <v>1379</v>
      </c>
      <c r="GJ32" s="278" t="s">
        <v>1380</v>
      </c>
      <c r="GK32" s="278" t="s">
        <v>1381</v>
      </c>
      <c r="GL32" s="278" t="s">
        <v>1382</v>
      </c>
      <c r="GM32" s="278" t="s">
        <v>1383</v>
      </c>
      <c r="GN32" s="278" t="s">
        <v>1384</v>
      </c>
      <c r="GO32" s="278" t="s">
        <v>1385</v>
      </c>
      <c r="GP32" s="278" t="s">
        <v>1386</v>
      </c>
      <c r="GQ32" s="278" t="s">
        <v>1387</v>
      </c>
      <c r="GR32" s="278" t="s">
        <v>1388</v>
      </c>
      <c r="GS32" s="278" t="s">
        <v>1389</v>
      </c>
      <c r="GT32" s="278" t="s">
        <v>1390</v>
      </c>
      <c r="GU32" s="278" t="s">
        <v>1391</v>
      </c>
      <c r="GV32" s="278" t="s">
        <v>1392</v>
      </c>
      <c r="GW32" s="278" t="s">
        <v>1393</v>
      </c>
      <c r="GX32" s="278" t="s">
        <v>1394</v>
      </c>
      <c r="GY32" s="278" t="s">
        <v>1395</v>
      </c>
      <c r="GZ32" s="278" t="s">
        <v>1396</v>
      </c>
      <c r="HA32" s="278" t="s">
        <v>1397</v>
      </c>
      <c r="HB32" s="278" t="s">
        <v>1398</v>
      </c>
      <c r="HC32" s="278" t="s">
        <v>1399</v>
      </c>
      <c r="HD32" s="278" t="s">
        <v>1400</v>
      </c>
      <c r="HE32" s="278" t="s">
        <v>1401</v>
      </c>
      <c r="HF32" s="278" t="s">
        <v>1402</v>
      </c>
      <c r="HG32" s="278" t="s">
        <v>1403</v>
      </c>
      <c r="HH32" s="278" t="s">
        <v>1404</v>
      </c>
      <c r="HI32" s="278" t="s">
        <v>1405</v>
      </c>
      <c r="HJ32" s="278" t="s">
        <v>1406</v>
      </c>
      <c r="HK32" s="278" t="s">
        <v>1407</v>
      </c>
      <c r="HL32" s="278" t="s">
        <v>1408</v>
      </c>
      <c r="HM32" s="278" t="s">
        <v>1409</v>
      </c>
      <c r="HN32" s="278" t="s">
        <v>1410</v>
      </c>
      <c r="HO32" s="278" t="s">
        <v>1411</v>
      </c>
      <c r="HP32" s="278" t="s">
        <v>1412</v>
      </c>
      <c r="HQ32" s="278" t="s">
        <v>1413</v>
      </c>
      <c r="HR32" s="278" t="s">
        <v>1414</v>
      </c>
      <c r="HS32" s="278" t="s">
        <v>1415</v>
      </c>
      <c r="HT32" s="278" t="s">
        <v>1416</v>
      </c>
      <c r="HU32" s="278" t="s">
        <v>1417</v>
      </c>
      <c r="HV32" s="278" t="s">
        <v>1418</v>
      </c>
      <c r="HW32" s="278" t="s">
        <v>1419</v>
      </c>
      <c r="HX32" s="278" t="s">
        <v>1420</v>
      </c>
      <c r="HY32" s="278" t="s">
        <v>1421</v>
      </c>
      <c r="HZ32" s="278" t="s">
        <v>1422</v>
      </c>
      <c r="IA32" s="278" t="s">
        <v>1423</v>
      </c>
      <c r="IB32" s="278" t="s">
        <v>1424</v>
      </c>
      <c r="IC32" s="278" t="s">
        <v>1425</v>
      </c>
      <c r="ID32" s="278" t="s">
        <v>1426</v>
      </c>
      <c r="IE32" s="278" t="s">
        <v>1427</v>
      </c>
      <c r="IF32" s="278" t="s">
        <v>1428</v>
      </c>
      <c r="IG32" s="278" t="s">
        <v>1429</v>
      </c>
      <c r="IH32" s="278" t="s">
        <v>1430</v>
      </c>
      <c r="II32" s="278" t="s">
        <v>1431</v>
      </c>
      <c r="IJ32" s="278" t="s">
        <v>1432</v>
      </c>
      <c r="IK32" s="278" t="s">
        <v>1433</v>
      </c>
      <c r="IL32" s="278" t="s">
        <v>1434</v>
      </c>
      <c r="IM32" s="278" t="s">
        <v>1435</v>
      </c>
      <c r="IN32" s="278" t="s">
        <v>1436</v>
      </c>
      <c r="IO32" s="278" t="s">
        <v>1437</v>
      </c>
      <c r="IP32" s="278" t="s">
        <v>1438</v>
      </c>
      <c r="IQ32" s="278" t="s">
        <v>1439</v>
      </c>
      <c r="IR32" s="278" t="s">
        <v>1440</v>
      </c>
      <c r="IS32" s="278" t="s">
        <v>1441</v>
      </c>
      <c r="IT32" s="278" t="s">
        <v>1442</v>
      </c>
      <c r="IU32" s="278" t="s">
        <v>1443</v>
      </c>
      <c r="IV32" s="278" t="s">
        <v>1444</v>
      </c>
      <c r="IW32" s="278" t="s">
        <v>1445</v>
      </c>
      <c r="IX32" s="278" t="s">
        <v>1446</v>
      </c>
      <c r="IY32" s="278" t="s">
        <v>1447</v>
      </c>
      <c r="IZ32" s="278" t="s">
        <v>1448</v>
      </c>
      <c r="JA32" s="278" t="s">
        <v>1449</v>
      </c>
      <c r="JB32" s="278" t="s">
        <v>1450</v>
      </c>
      <c r="JC32" s="278" t="s">
        <v>1451</v>
      </c>
      <c r="JD32" s="278" t="s">
        <v>1452</v>
      </c>
      <c r="JE32" s="278" t="s">
        <v>1453</v>
      </c>
      <c r="JF32" s="278" t="s">
        <v>1454</v>
      </c>
      <c r="JG32" s="278" t="s">
        <v>1455</v>
      </c>
      <c r="JH32" s="278" t="s">
        <v>1456</v>
      </c>
      <c r="JI32" s="278" t="s">
        <v>1457</v>
      </c>
      <c r="JJ32" s="278" t="s">
        <v>1458</v>
      </c>
      <c r="JK32" s="278" t="s">
        <v>1459</v>
      </c>
      <c r="JL32" s="278" t="s">
        <v>1460</v>
      </c>
      <c r="JM32" s="278" t="s">
        <v>1461</v>
      </c>
      <c r="JN32" s="278" t="s">
        <v>1462</v>
      </c>
      <c r="JO32" s="278" t="s">
        <v>1463</v>
      </c>
      <c r="JP32" s="278" t="s">
        <v>1464</v>
      </c>
      <c r="JQ32" s="278" t="s">
        <v>1465</v>
      </c>
      <c r="JR32" s="278" t="s">
        <v>1466</v>
      </c>
      <c r="JS32" s="278" t="s">
        <v>1467</v>
      </c>
      <c r="JT32" s="278" t="s">
        <v>1468</v>
      </c>
      <c r="JU32" s="278" t="s">
        <v>1469</v>
      </c>
      <c r="JV32" s="278" t="s">
        <v>1470</v>
      </c>
      <c r="JW32" s="278" t="s">
        <v>1471</v>
      </c>
      <c r="JX32" s="278" t="s">
        <v>1472</v>
      </c>
      <c r="JY32" s="278" t="s">
        <v>1473</v>
      </c>
      <c r="JZ32" s="278" t="s">
        <v>1474</v>
      </c>
      <c r="KA32" s="278" t="s">
        <v>1475</v>
      </c>
      <c r="KB32" s="278" t="s">
        <v>1476</v>
      </c>
      <c r="KC32" s="278" t="s">
        <v>1477</v>
      </c>
      <c r="KD32" s="278" t="s">
        <v>1478</v>
      </c>
      <c r="KE32" s="278" t="s">
        <v>1479</v>
      </c>
      <c r="KF32" s="278" t="s">
        <v>1480</v>
      </c>
      <c r="KG32" s="278" t="s">
        <v>1481</v>
      </c>
      <c r="KH32" s="278" t="s">
        <v>1482</v>
      </c>
      <c r="KI32" s="278" t="s">
        <v>1483</v>
      </c>
      <c r="KJ32" s="278" t="s">
        <v>1484</v>
      </c>
      <c r="KK32" s="278" t="s">
        <v>1485</v>
      </c>
      <c r="KL32" s="278" t="s">
        <v>1486</v>
      </c>
      <c r="KM32" s="278" t="s">
        <v>1487</v>
      </c>
      <c r="KN32" s="278" t="s">
        <v>1488</v>
      </c>
      <c r="KO32" s="278" t="s">
        <v>1489</v>
      </c>
      <c r="KP32" s="278" t="s">
        <v>1490</v>
      </c>
      <c r="KQ32" s="278" t="s">
        <v>1491</v>
      </c>
      <c r="KR32" s="278" t="s">
        <v>1492</v>
      </c>
      <c r="KS32" s="278" t="s">
        <v>1493</v>
      </c>
      <c r="KT32" s="278" t="s">
        <v>1494</v>
      </c>
      <c r="KU32" s="278" t="s">
        <v>1495</v>
      </c>
      <c r="KV32" s="278" t="s">
        <v>1496</v>
      </c>
      <c r="KW32" s="278" t="s">
        <v>1497</v>
      </c>
      <c r="KX32" s="278" t="s">
        <v>1498</v>
      </c>
      <c r="KY32" s="278" t="s">
        <v>1499</v>
      </c>
      <c r="KZ32" s="278" t="s">
        <v>1500</v>
      </c>
      <c r="LA32" s="278" t="s">
        <v>1501</v>
      </c>
      <c r="LB32" s="278" t="s">
        <v>1502</v>
      </c>
      <c r="LC32" s="278" t="s">
        <v>1503</v>
      </c>
      <c r="LD32" s="278" t="s">
        <v>1504</v>
      </c>
      <c r="LE32" s="278" t="s">
        <v>1505</v>
      </c>
      <c r="LF32" s="278" t="s">
        <v>1506</v>
      </c>
      <c r="LG32" s="278" t="s">
        <v>1507</v>
      </c>
      <c r="LH32" s="278" t="s">
        <v>1508</v>
      </c>
      <c r="LI32" s="278" t="s">
        <v>1509</v>
      </c>
      <c r="LJ32" s="278" t="s">
        <v>1510</v>
      </c>
      <c r="LK32" s="278" t="s">
        <v>1511</v>
      </c>
      <c r="LL32" s="278" t="s">
        <v>1512</v>
      </c>
      <c r="LM32" s="278" t="s">
        <v>1513</v>
      </c>
      <c r="LN32" s="278" t="s">
        <v>1514</v>
      </c>
      <c r="LO32" s="278" t="s">
        <v>1515</v>
      </c>
      <c r="LP32" s="278" t="s">
        <v>1516</v>
      </c>
      <c r="LQ32" s="278" t="s">
        <v>1517</v>
      </c>
      <c r="LR32" s="278" t="s">
        <v>1518</v>
      </c>
      <c r="LS32" s="278" t="s">
        <v>1519</v>
      </c>
      <c r="LT32" s="278" t="s">
        <v>1520</v>
      </c>
      <c r="LU32" s="278" t="s">
        <v>1521</v>
      </c>
      <c r="LV32" s="278" t="s">
        <v>1522</v>
      </c>
      <c r="LW32" s="278" t="s">
        <v>1523</v>
      </c>
      <c r="LX32" s="278" t="s">
        <v>1524</v>
      </c>
      <c r="LY32" s="278" t="s">
        <v>1525</v>
      </c>
      <c r="LZ32" s="278" t="s">
        <v>1526</v>
      </c>
      <c r="MA32" s="278" t="s">
        <v>1527</v>
      </c>
      <c r="MB32" s="278" t="s">
        <v>1528</v>
      </c>
      <c r="MC32" s="278" t="s">
        <v>1529</v>
      </c>
      <c r="MD32" s="278" t="s">
        <v>1530</v>
      </c>
      <c r="ME32" s="278" t="s">
        <v>1531</v>
      </c>
      <c r="MF32" s="278" t="s">
        <v>1532</v>
      </c>
      <c r="MG32" s="278" t="s">
        <v>1533</v>
      </c>
      <c r="MH32" s="278" t="s">
        <v>1534</v>
      </c>
      <c r="MI32" s="278" t="s">
        <v>1535</v>
      </c>
      <c r="MJ32" s="278" t="s">
        <v>1536</v>
      </c>
      <c r="MK32" s="278" t="s">
        <v>1537</v>
      </c>
      <c r="ML32" s="278" t="s">
        <v>1538</v>
      </c>
      <c r="MM32" s="278" t="s">
        <v>1539</v>
      </c>
      <c r="MN32" s="278" t="s">
        <v>1540</v>
      </c>
      <c r="MO32" s="278" t="s">
        <v>1541</v>
      </c>
      <c r="MP32" s="278" t="s">
        <v>1542</v>
      </c>
      <c r="MQ32" s="278" t="s">
        <v>1543</v>
      </c>
      <c r="MR32" s="278" t="s">
        <v>1544</v>
      </c>
      <c r="MS32" s="278" t="s">
        <v>1545</v>
      </c>
      <c r="MT32" s="278" t="s">
        <v>1546</v>
      </c>
      <c r="MU32" s="278" t="s">
        <v>1547</v>
      </c>
      <c r="MV32" s="278" t="s">
        <v>1548</v>
      </c>
      <c r="MW32" s="278" t="s">
        <v>1549</v>
      </c>
      <c r="MX32" s="278" t="s">
        <v>1550</v>
      </c>
      <c r="MY32" s="278" t="s">
        <v>1551</v>
      </c>
      <c r="MZ32" s="278" t="s">
        <v>1552</v>
      </c>
      <c r="NA32" s="278" t="s">
        <v>1553</v>
      </c>
      <c r="NB32" s="278" t="s">
        <v>1554</v>
      </c>
      <c r="NC32" s="278" t="s">
        <v>1555</v>
      </c>
      <c r="ND32" s="278" t="s">
        <v>1556</v>
      </c>
      <c r="NE32" s="278" t="s">
        <v>1557</v>
      </c>
      <c r="NF32" s="278" t="s">
        <v>1558</v>
      </c>
      <c r="NG32" s="278" t="s">
        <v>1559</v>
      </c>
      <c r="NH32" s="278" t="s">
        <v>1560</v>
      </c>
      <c r="NI32" s="278" t="s">
        <v>1561</v>
      </c>
      <c r="NJ32" s="278" t="s">
        <v>1562</v>
      </c>
      <c r="NK32" s="278" t="s">
        <v>1563</v>
      </c>
      <c r="NL32" s="278" t="s">
        <v>1564</v>
      </c>
      <c r="NM32" s="278" t="s">
        <v>1565</v>
      </c>
      <c r="NN32" s="278" t="s">
        <v>1566</v>
      </c>
      <c r="NO32" s="278" t="s">
        <v>1567</v>
      </c>
      <c r="NP32" s="278" t="s">
        <v>1568</v>
      </c>
      <c r="NQ32" s="278" t="s">
        <v>1569</v>
      </c>
      <c r="NR32" s="278" t="s">
        <v>1570</v>
      </c>
      <c r="NS32" s="278" t="s">
        <v>1571</v>
      </c>
      <c r="NT32" s="278" t="s">
        <v>1572</v>
      </c>
      <c r="NU32" s="278" t="s">
        <v>1573</v>
      </c>
      <c r="NV32" s="278" t="s">
        <v>1574</v>
      </c>
      <c r="NW32" s="278" t="s">
        <v>1575</v>
      </c>
      <c r="NX32" s="278" t="s">
        <v>1576</v>
      </c>
      <c r="NY32" s="278" t="s">
        <v>1577</v>
      </c>
      <c r="NZ32" s="278" t="s">
        <v>1578</v>
      </c>
      <c r="OA32" s="278" t="s">
        <v>1579</v>
      </c>
      <c r="OB32" s="278" t="s">
        <v>1580</v>
      </c>
      <c r="OC32" s="278" t="s">
        <v>1581</v>
      </c>
      <c r="OD32" s="278" t="s">
        <v>1582</v>
      </c>
      <c r="OE32" s="278" t="s">
        <v>1583</v>
      </c>
      <c r="OF32" s="278" t="s">
        <v>1584</v>
      </c>
      <c r="OG32" s="278" t="s">
        <v>1585</v>
      </c>
      <c r="OH32" s="278" t="s">
        <v>1586</v>
      </c>
      <c r="OI32" s="278" t="s">
        <v>1587</v>
      </c>
      <c r="OJ32" s="278" t="s">
        <v>1588</v>
      </c>
      <c r="OK32" s="278" t="s">
        <v>1589</v>
      </c>
      <c r="OL32" s="278" t="s">
        <v>1590</v>
      </c>
      <c r="OM32" s="278" t="s">
        <v>1591</v>
      </c>
      <c r="ON32" s="278" t="s">
        <v>1592</v>
      </c>
      <c r="OO32" s="278" t="s">
        <v>1593</v>
      </c>
      <c r="OP32" s="278" t="s">
        <v>1594</v>
      </c>
      <c r="OQ32" s="278" t="s">
        <v>1595</v>
      </c>
      <c r="OR32" s="278" t="s">
        <v>1596</v>
      </c>
      <c r="OS32" s="278" t="s">
        <v>1597</v>
      </c>
      <c r="OT32" s="278" t="s">
        <v>1598</v>
      </c>
      <c r="OU32" s="278" t="s">
        <v>1599</v>
      </c>
      <c r="OV32" s="278" t="s">
        <v>1600</v>
      </c>
      <c r="OW32" s="278" t="s">
        <v>1601</v>
      </c>
      <c r="OX32" s="278" t="s">
        <v>1602</v>
      </c>
      <c r="OY32" s="278" t="s">
        <v>1603</v>
      </c>
      <c r="OZ32" s="278" t="s">
        <v>1604</v>
      </c>
      <c r="PA32" s="278" t="s">
        <v>1605</v>
      </c>
      <c r="PB32" s="278" t="s">
        <v>1606</v>
      </c>
      <c r="PC32" s="278" t="s">
        <v>1607</v>
      </c>
      <c r="PD32" s="278" t="s">
        <v>1608</v>
      </c>
      <c r="PE32" s="279" t="s">
        <v>1609</v>
      </c>
    </row>
    <row r="33" spans="1:421" s="226" customFormat="1" x14ac:dyDescent="0.25">
      <c r="A33" s="225"/>
      <c r="B33" s="225"/>
      <c r="C33" s="225"/>
      <c r="D33" s="225"/>
      <c r="E33" s="225"/>
      <c r="F33" s="225"/>
      <c r="G33" s="225"/>
      <c r="H33" s="225"/>
      <c r="I33" s="225"/>
      <c r="J33" s="225"/>
      <c r="K33" s="225"/>
      <c r="L33" s="225"/>
      <c r="M33" s="225"/>
      <c r="N33" s="225"/>
      <c r="O33" s="225"/>
      <c r="P33" s="225"/>
      <c r="Q33" s="225"/>
      <c r="R33" s="225"/>
      <c r="S33" s="225"/>
      <c r="T33" s="225"/>
      <c r="U33" s="225"/>
      <c r="V33" s="225"/>
      <c r="W33" s="225"/>
      <c r="X33" s="225"/>
      <c r="Y33" s="225"/>
      <c r="Z33" s="225"/>
      <c r="AA33" s="225"/>
      <c r="AB33" s="225"/>
      <c r="AC33" s="225"/>
      <c r="AD33" s="225"/>
      <c r="AE33" s="225"/>
      <c r="AF33" s="225"/>
      <c r="AG33" s="225"/>
      <c r="AH33" s="225"/>
      <c r="AI33" s="225"/>
      <c r="AJ33" s="225"/>
      <c r="AK33" s="225"/>
      <c r="AL33" s="225"/>
      <c r="AM33" s="225"/>
      <c r="AN33" s="225"/>
      <c r="AO33" s="225"/>
      <c r="AP33" s="225"/>
      <c r="AQ33" s="225"/>
      <c r="AR33" s="225"/>
      <c r="AS33" s="225"/>
      <c r="AT33" s="225"/>
      <c r="AU33" s="225"/>
      <c r="AV33" s="225"/>
      <c r="AW33" s="225"/>
      <c r="AX33" s="225"/>
      <c r="AY33" s="225"/>
      <c r="AZ33" s="225"/>
      <c r="BA33" s="225"/>
      <c r="BB33" s="225"/>
      <c r="BC33" s="225"/>
      <c r="BD33" s="225"/>
      <c r="BE33" s="225"/>
      <c r="BF33" s="225"/>
      <c r="BG33" s="225"/>
      <c r="BH33" s="225"/>
      <c r="BI33" s="225"/>
      <c r="BJ33" s="225"/>
      <c r="BK33" s="225"/>
      <c r="BL33" s="225"/>
      <c r="BM33" s="225"/>
      <c r="BN33" s="225"/>
      <c r="BO33" s="225"/>
      <c r="BP33" s="225"/>
      <c r="BQ33" s="225"/>
      <c r="BR33" s="225"/>
      <c r="BS33" s="225"/>
      <c r="BT33" s="225"/>
      <c r="BU33" s="225"/>
      <c r="BV33" s="225"/>
      <c r="BW33" s="225"/>
      <c r="BX33" s="225"/>
      <c r="BY33" s="225"/>
      <c r="BZ33" s="225"/>
      <c r="CA33" s="225"/>
      <c r="CB33" s="225"/>
      <c r="CC33" s="225"/>
      <c r="CD33" s="225"/>
      <c r="CE33" s="225"/>
      <c r="CF33" s="225"/>
      <c r="CG33" s="225"/>
      <c r="CH33" s="225"/>
      <c r="CI33" s="225"/>
      <c r="CJ33" s="225"/>
      <c r="CK33" s="225"/>
      <c r="CL33" s="225"/>
      <c r="CM33" s="225"/>
      <c r="CN33" s="225"/>
      <c r="CO33" s="225"/>
      <c r="CP33" s="225"/>
      <c r="CQ33" s="225"/>
      <c r="CR33" s="225"/>
      <c r="CS33" s="225"/>
      <c r="CT33" s="225"/>
      <c r="CU33" s="225"/>
      <c r="CV33" s="225"/>
      <c r="CW33" s="225"/>
      <c r="CX33" s="225"/>
      <c r="CY33" s="225"/>
      <c r="CZ33" s="225"/>
      <c r="DA33" s="225"/>
      <c r="DB33" s="225"/>
      <c r="DC33" s="225"/>
      <c r="DD33" s="225"/>
      <c r="DE33" s="225"/>
      <c r="DF33" s="225"/>
      <c r="DG33" s="225"/>
      <c r="DH33" s="225"/>
      <c r="DI33" s="225"/>
      <c r="DJ33" s="225"/>
      <c r="DK33" s="225"/>
      <c r="DL33" s="225"/>
      <c r="DM33" s="225"/>
      <c r="DN33" s="225"/>
      <c r="DO33" s="225"/>
      <c r="DP33" s="225"/>
      <c r="DQ33" s="225"/>
      <c r="DR33" s="225"/>
      <c r="DS33" s="225"/>
      <c r="DT33" s="225"/>
      <c r="DU33" s="225"/>
      <c r="DV33" s="225"/>
      <c r="DW33" s="225"/>
      <c r="DX33" s="225"/>
      <c r="DY33" s="225"/>
      <c r="DZ33" s="225"/>
      <c r="EA33" s="225"/>
      <c r="EB33" s="225"/>
      <c r="EC33" s="225"/>
      <c r="ED33" s="225"/>
      <c r="EE33" s="225"/>
      <c r="EF33" s="225"/>
      <c r="EG33" s="225"/>
      <c r="EH33" s="225"/>
      <c r="EI33" s="225"/>
      <c r="EJ33" s="225"/>
      <c r="EK33" s="225"/>
      <c r="EL33" s="225"/>
      <c r="EM33" s="225"/>
      <c r="EN33" s="225"/>
      <c r="EO33" s="225"/>
      <c r="EP33" s="225"/>
      <c r="EQ33" s="225"/>
      <c r="ER33" s="225"/>
      <c r="ES33" s="225"/>
      <c r="ET33" s="225"/>
      <c r="EU33" s="225"/>
      <c r="EV33" s="225"/>
      <c r="EW33" s="225"/>
      <c r="EX33" s="225"/>
      <c r="EY33" s="225"/>
      <c r="EZ33" s="225"/>
      <c r="FA33" s="225"/>
      <c r="FB33" s="225"/>
      <c r="FC33" s="225"/>
      <c r="FD33" s="225"/>
      <c r="FE33" s="225"/>
      <c r="FF33" s="225"/>
      <c r="FG33" s="225"/>
      <c r="FH33" s="225"/>
      <c r="FI33" s="225"/>
      <c r="FJ33" s="225"/>
      <c r="FK33" s="225"/>
      <c r="FL33" s="225"/>
      <c r="FM33" s="225"/>
      <c r="FN33" s="225"/>
      <c r="FO33" s="225"/>
      <c r="FP33" s="225"/>
      <c r="FQ33" s="225"/>
      <c r="FR33" s="225"/>
      <c r="FS33" s="225"/>
      <c r="FT33" s="225"/>
      <c r="FU33" s="225"/>
      <c r="FV33" s="225"/>
      <c r="FW33" s="225"/>
      <c r="FX33" s="225"/>
      <c r="FY33" s="225"/>
      <c r="FZ33" s="225"/>
      <c r="GA33" s="225"/>
      <c r="GB33" s="225"/>
      <c r="GC33" s="225"/>
      <c r="GD33" s="225"/>
      <c r="GE33" s="225"/>
      <c r="GF33" s="225"/>
      <c r="GG33" s="225"/>
      <c r="GH33" s="225"/>
      <c r="GI33" s="225"/>
      <c r="GJ33" s="225"/>
      <c r="GK33" s="225"/>
      <c r="GL33" s="225"/>
      <c r="GM33" s="225"/>
      <c r="GN33" s="225"/>
      <c r="GO33" s="225"/>
      <c r="GP33" s="225"/>
      <c r="GQ33" s="225"/>
      <c r="GR33" s="225"/>
      <c r="GS33" s="225"/>
      <c r="GT33" s="225"/>
      <c r="GU33" s="225"/>
      <c r="GV33" s="225"/>
      <c r="GW33" s="225"/>
      <c r="GX33" s="225"/>
      <c r="GY33" s="225"/>
      <c r="GZ33" s="225"/>
      <c r="HA33" s="225"/>
      <c r="HB33" s="225"/>
      <c r="HC33" s="225"/>
      <c r="HD33" s="225"/>
      <c r="HE33" s="225"/>
      <c r="HF33" s="225"/>
      <c r="HG33" s="225"/>
      <c r="HH33" s="225"/>
      <c r="HI33" s="225"/>
      <c r="HJ33" s="225"/>
      <c r="HK33" s="225"/>
      <c r="HL33" s="225"/>
      <c r="HM33" s="225"/>
      <c r="HN33" s="225"/>
      <c r="HO33" s="225"/>
      <c r="HP33" s="225"/>
      <c r="HQ33" s="225"/>
      <c r="HR33" s="225"/>
      <c r="HS33" s="225"/>
      <c r="HT33" s="225"/>
      <c r="HU33" s="225"/>
      <c r="HV33" s="225"/>
      <c r="HW33" s="225"/>
      <c r="HX33" s="225"/>
      <c r="HY33" s="225"/>
      <c r="HZ33" s="225"/>
      <c r="IA33" s="225"/>
      <c r="IB33" s="225"/>
      <c r="IC33" s="225"/>
      <c r="ID33" s="225"/>
      <c r="IE33" s="225"/>
      <c r="IF33" s="225"/>
      <c r="IG33" s="225"/>
      <c r="IH33" s="225"/>
      <c r="II33" s="225"/>
      <c r="IJ33" s="225"/>
      <c r="IK33" s="225"/>
      <c r="IL33" s="225"/>
      <c r="IM33" s="225"/>
      <c r="IN33" s="225"/>
      <c r="IO33" s="225"/>
      <c r="IP33" s="225"/>
      <c r="IQ33" s="225"/>
      <c r="IR33" s="225"/>
      <c r="IS33" s="225"/>
      <c r="IT33" s="225"/>
      <c r="IU33" s="225"/>
      <c r="IV33" s="225"/>
      <c r="IW33" s="225"/>
      <c r="IX33" s="225"/>
      <c r="IY33" s="225"/>
      <c r="IZ33" s="225"/>
      <c r="JA33" s="225"/>
      <c r="JB33" s="225"/>
      <c r="JC33" s="225"/>
      <c r="JD33" s="225"/>
      <c r="JE33" s="225"/>
      <c r="JF33" s="225"/>
      <c r="JG33" s="225"/>
      <c r="JH33" s="225"/>
      <c r="JI33" s="225"/>
      <c r="JJ33" s="225"/>
      <c r="JK33" s="225"/>
      <c r="JL33" s="225"/>
      <c r="JM33" s="225"/>
      <c r="JN33" s="225"/>
      <c r="JO33" s="225"/>
      <c r="JP33" s="225"/>
      <c r="JQ33" s="225"/>
      <c r="JR33" s="225"/>
      <c r="JS33" s="225"/>
      <c r="JT33" s="225"/>
      <c r="JU33" s="225"/>
      <c r="JV33" s="225"/>
      <c r="JW33" s="225"/>
      <c r="JX33" s="225"/>
      <c r="JY33" s="225"/>
      <c r="JZ33" s="225"/>
      <c r="KA33" s="225"/>
      <c r="KB33" s="225"/>
      <c r="KC33" s="225"/>
      <c r="KD33" s="225"/>
      <c r="KE33" s="225"/>
      <c r="KF33" s="225"/>
      <c r="KG33" s="225"/>
      <c r="KH33" s="225"/>
      <c r="KI33" s="225"/>
      <c r="KJ33" s="225"/>
      <c r="KK33" s="225"/>
      <c r="KL33" s="225"/>
      <c r="KM33" s="225"/>
      <c r="KN33" s="225"/>
      <c r="KO33" s="225"/>
      <c r="KP33" s="225"/>
      <c r="KQ33" s="225"/>
      <c r="KR33" s="225"/>
      <c r="KS33" s="225"/>
      <c r="KT33" s="225"/>
      <c r="KU33" s="225"/>
      <c r="KV33" s="225"/>
      <c r="KW33" s="225"/>
      <c r="KX33" s="225"/>
      <c r="KY33" s="225"/>
      <c r="KZ33" s="225"/>
      <c r="LA33" s="225"/>
      <c r="LB33" s="225"/>
      <c r="LC33" s="225"/>
      <c r="LD33" s="225"/>
      <c r="LE33" s="225"/>
      <c r="LF33" s="225"/>
      <c r="LG33" s="225"/>
      <c r="LH33" s="225"/>
      <c r="LI33" s="225"/>
      <c r="LJ33" s="225"/>
      <c r="LK33" s="225"/>
      <c r="LL33" s="225"/>
      <c r="LM33" s="225"/>
      <c r="LN33" s="225"/>
      <c r="LO33" s="225"/>
      <c r="LP33" s="225"/>
      <c r="LQ33" s="225"/>
      <c r="LR33" s="225"/>
      <c r="LS33" s="225"/>
      <c r="LT33" s="225"/>
      <c r="LU33" s="225"/>
      <c r="LV33" s="225"/>
      <c r="LW33" s="225"/>
      <c r="LX33" s="225"/>
      <c r="LY33" s="225"/>
      <c r="LZ33" s="225"/>
      <c r="MA33" s="225"/>
      <c r="MB33" s="225"/>
      <c r="MC33" s="225"/>
      <c r="MD33" s="225"/>
      <c r="ME33" s="225"/>
      <c r="MF33" s="225"/>
      <c r="MG33" s="225"/>
      <c r="MH33" s="225"/>
      <c r="MI33" s="225"/>
      <c r="MJ33" s="225"/>
      <c r="MK33" s="225"/>
      <c r="ML33" s="225"/>
      <c r="MM33" s="225"/>
      <c r="MN33" s="225"/>
      <c r="MO33" s="225"/>
      <c r="MP33" s="225"/>
      <c r="MQ33" s="225"/>
      <c r="MR33" s="225"/>
      <c r="MS33" s="225"/>
      <c r="MT33" s="225"/>
      <c r="MU33" s="225"/>
      <c r="MV33" s="225"/>
      <c r="MW33" s="225"/>
      <c r="MX33" s="225"/>
      <c r="MY33" s="225"/>
      <c r="MZ33" s="225"/>
      <c r="NA33" s="225"/>
      <c r="NB33" s="225"/>
      <c r="NC33" s="225"/>
      <c r="ND33" s="225"/>
      <c r="NE33" s="225"/>
      <c r="NF33" s="225"/>
      <c r="NG33" s="225"/>
      <c r="NH33" s="225"/>
      <c r="NI33" s="225"/>
      <c r="NJ33" s="225"/>
      <c r="NK33" s="225"/>
      <c r="NL33" s="225"/>
      <c r="NM33" s="225"/>
      <c r="NN33" s="225"/>
      <c r="NO33" s="225"/>
      <c r="NP33" s="225"/>
      <c r="NQ33" s="225"/>
      <c r="NR33" s="225"/>
      <c r="NS33" s="225"/>
      <c r="NT33" s="225"/>
      <c r="NU33" s="225"/>
      <c r="NV33" s="225"/>
      <c r="NW33" s="225"/>
      <c r="NX33" s="225"/>
      <c r="NY33" s="225"/>
      <c r="NZ33" s="225"/>
      <c r="OA33" s="225"/>
      <c r="OB33" s="225"/>
      <c r="OC33" s="225"/>
      <c r="OD33" s="225"/>
      <c r="OE33" s="225"/>
      <c r="OF33" s="225"/>
      <c r="OG33" s="225"/>
      <c r="OH33" s="225"/>
      <c r="OI33" s="225"/>
      <c r="OJ33" s="225"/>
      <c r="OK33" s="225"/>
      <c r="OL33" s="225"/>
      <c r="OM33" s="225"/>
      <c r="ON33" s="225"/>
      <c r="OO33" s="225"/>
      <c r="OP33" s="225"/>
      <c r="OQ33" s="225"/>
      <c r="OR33" s="225"/>
      <c r="OS33" s="225"/>
      <c r="OT33" s="225"/>
      <c r="OU33" s="225"/>
      <c r="OV33" s="225"/>
      <c r="OW33" s="225"/>
      <c r="OX33" s="225"/>
      <c r="OY33" s="225"/>
      <c r="OZ33" s="225"/>
      <c r="PA33" s="225"/>
      <c r="PB33" s="225"/>
      <c r="PC33" s="225"/>
      <c r="PD33" s="225"/>
      <c r="PE33" s="225"/>
    </row>
    <row r="34" spans="1:421" s="228" customFormat="1" x14ac:dyDescent="0.25">
      <c r="A34" s="227" t="s">
        <v>1610</v>
      </c>
      <c r="B34" s="227"/>
      <c r="C34" s="227"/>
      <c r="D34" s="227"/>
      <c r="E34" s="227"/>
      <c r="F34" s="227"/>
      <c r="G34" s="227"/>
      <c r="H34" s="227"/>
      <c r="I34" s="227"/>
      <c r="J34" s="227"/>
      <c r="K34" s="227"/>
      <c r="L34" s="227"/>
      <c r="M34" s="227"/>
      <c r="N34" s="227"/>
      <c r="O34" s="227"/>
      <c r="P34" s="227"/>
      <c r="Q34" s="227"/>
      <c r="R34" s="227"/>
      <c r="S34" s="227"/>
      <c r="T34" s="227"/>
      <c r="U34" s="227"/>
      <c r="V34" s="227"/>
      <c r="W34" s="227"/>
      <c r="X34" s="227"/>
      <c r="Y34" s="227"/>
      <c r="Z34" s="227"/>
      <c r="AA34" s="227"/>
      <c r="AB34" s="227"/>
      <c r="AC34" s="227"/>
      <c r="AD34" s="227"/>
      <c r="AE34" s="227"/>
      <c r="AF34" s="227"/>
      <c r="AG34" s="227"/>
      <c r="AH34" s="227"/>
      <c r="AI34" s="227"/>
      <c r="AJ34" s="227"/>
      <c r="AK34" s="227"/>
      <c r="AL34" s="227"/>
      <c r="AM34" s="227"/>
      <c r="AN34" s="227"/>
      <c r="AO34" s="227"/>
      <c r="AP34" s="227"/>
      <c r="AQ34" s="227"/>
      <c r="AR34" s="227"/>
      <c r="AS34" s="227"/>
      <c r="AT34" s="227"/>
      <c r="AU34" s="227"/>
      <c r="AV34" s="227"/>
      <c r="AW34" s="227"/>
      <c r="AX34" s="227"/>
      <c r="AY34" s="227"/>
      <c r="AZ34" s="227"/>
      <c r="BA34" s="227"/>
      <c r="BB34" s="227"/>
      <c r="BC34" s="227"/>
      <c r="BD34" s="227"/>
      <c r="BE34" s="227"/>
      <c r="BF34" s="227"/>
      <c r="BG34" s="227"/>
      <c r="BH34" s="227"/>
      <c r="BI34" s="227"/>
      <c r="BJ34" s="227"/>
      <c r="BK34" s="227"/>
      <c r="BL34" s="227"/>
      <c r="BM34" s="227"/>
      <c r="BN34" s="227"/>
      <c r="BO34" s="227"/>
      <c r="BP34" s="227"/>
      <c r="BQ34" s="227"/>
      <c r="BR34" s="227"/>
      <c r="BS34" s="227"/>
      <c r="BT34" s="227"/>
      <c r="BU34" s="227"/>
      <c r="BV34" s="227"/>
      <c r="BW34" s="227"/>
      <c r="BX34" s="227"/>
      <c r="BY34" s="227"/>
      <c r="BZ34" s="227"/>
      <c r="CA34" s="227"/>
      <c r="CB34" s="227"/>
      <c r="CC34" s="227"/>
      <c r="CD34" s="227"/>
      <c r="CE34" s="227"/>
      <c r="CF34" s="227"/>
      <c r="CG34" s="227"/>
      <c r="CH34" s="227"/>
      <c r="CI34" s="227"/>
      <c r="CJ34" s="227"/>
      <c r="CK34" s="227"/>
      <c r="CL34" s="227"/>
      <c r="CM34" s="227"/>
      <c r="CN34" s="227"/>
      <c r="CO34" s="227"/>
      <c r="CP34" s="227"/>
      <c r="CQ34" s="227"/>
      <c r="CR34" s="227"/>
      <c r="CS34" s="227"/>
      <c r="CT34" s="227"/>
      <c r="CU34" s="227"/>
      <c r="CV34" s="227"/>
      <c r="CW34" s="227"/>
      <c r="CX34" s="227"/>
      <c r="CY34" s="227"/>
      <c r="CZ34" s="227"/>
      <c r="DA34" s="227"/>
      <c r="DB34" s="227"/>
      <c r="DC34" s="227"/>
      <c r="DD34" s="227"/>
      <c r="DE34" s="227"/>
      <c r="DF34" s="227"/>
      <c r="DG34" s="227"/>
      <c r="DH34" s="227"/>
      <c r="DI34" s="227"/>
      <c r="DJ34" s="227"/>
      <c r="DK34" s="227"/>
      <c r="DL34" s="227"/>
      <c r="DM34" s="227"/>
      <c r="DN34" s="227"/>
      <c r="DO34" s="227"/>
      <c r="DP34" s="227"/>
      <c r="DQ34" s="227"/>
      <c r="DR34" s="227"/>
      <c r="DS34" s="227"/>
      <c r="DT34" s="227"/>
      <c r="DU34" s="227"/>
      <c r="DV34" s="227"/>
      <c r="DW34" s="227"/>
      <c r="DX34" s="227"/>
      <c r="DY34" s="227"/>
      <c r="DZ34" s="227"/>
      <c r="EA34" s="227"/>
      <c r="EB34" s="227"/>
      <c r="EC34" s="227"/>
      <c r="ED34" s="227"/>
      <c r="EE34" s="227"/>
      <c r="EF34" s="227"/>
      <c r="EG34" s="227"/>
      <c r="EH34" s="227"/>
      <c r="EI34" s="227"/>
      <c r="EJ34" s="227"/>
      <c r="EK34" s="227"/>
      <c r="EL34" s="227"/>
      <c r="EM34" s="227"/>
      <c r="EN34" s="227"/>
      <c r="EO34" s="227"/>
      <c r="EP34" s="227"/>
      <c r="EQ34" s="227"/>
      <c r="ER34" s="227"/>
      <c r="ES34" s="227"/>
      <c r="ET34" s="227"/>
      <c r="EU34" s="227"/>
      <c r="EV34" s="227"/>
      <c r="EW34" s="227"/>
      <c r="EX34" s="227"/>
      <c r="EY34" s="227"/>
      <c r="EZ34" s="227"/>
      <c r="FA34" s="227"/>
      <c r="FB34" s="227"/>
      <c r="FC34" s="227"/>
      <c r="FD34" s="227"/>
      <c r="FE34" s="227"/>
      <c r="FF34" s="227"/>
      <c r="FG34" s="227"/>
      <c r="FH34" s="227"/>
      <c r="FI34" s="227"/>
      <c r="FJ34" s="227"/>
      <c r="FK34" s="227"/>
      <c r="FL34" s="227"/>
      <c r="FM34" s="227"/>
      <c r="FN34" s="227"/>
      <c r="FO34" s="227"/>
      <c r="FP34" s="227"/>
      <c r="FQ34" s="227"/>
      <c r="FR34" s="227"/>
      <c r="FS34" s="227"/>
      <c r="FT34" s="227"/>
      <c r="FU34" s="227"/>
      <c r="FV34" s="227"/>
      <c r="FW34" s="227"/>
      <c r="FX34" s="227"/>
      <c r="FY34" s="227"/>
      <c r="FZ34" s="227"/>
      <c r="GA34" s="227"/>
      <c r="GB34" s="227"/>
      <c r="GC34" s="227"/>
      <c r="GD34" s="227"/>
      <c r="GE34" s="227"/>
      <c r="GF34" s="227"/>
      <c r="GG34" s="227"/>
      <c r="GH34" s="227"/>
      <c r="GI34" s="227"/>
      <c r="GJ34" s="227"/>
      <c r="GK34" s="227"/>
      <c r="GL34" s="227"/>
      <c r="GM34" s="227"/>
      <c r="GN34" s="227"/>
      <c r="GO34" s="227"/>
      <c r="GP34" s="227"/>
      <c r="GQ34" s="227"/>
      <c r="GR34" s="227"/>
      <c r="GS34" s="227"/>
      <c r="GT34" s="227"/>
      <c r="GU34" s="227"/>
      <c r="GV34" s="227"/>
      <c r="GW34" s="227"/>
      <c r="GX34" s="227"/>
      <c r="GY34" s="227"/>
      <c r="GZ34" s="227"/>
      <c r="HA34" s="227"/>
      <c r="HB34" s="227"/>
      <c r="HC34" s="227"/>
      <c r="HD34" s="227"/>
      <c r="HE34" s="227"/>
      <c r="HF34" s="227"/>
      <c r="HG34" s="227"/>
      <c r="HH34" s="227"/>
      <c r="HI34" s="227"/>
      <c r="HJ34" s="227"/>
      <c r="HK34" s="227"/>
      <c r="HL34" s="227"/>
      <c r="HM34" s="227"/>
      <c r="HN34" s="227"/>
      <c r="HO34" s="227"/>
      <c r="HP34" s="227"/>
      <c r="HQ34" s="227"/>
      <c r="HR34" s="227"/>
      <c r="HS34" s="227"/>
      <c r="HT34" s="227"/>
      <c r="HU34" s="227"/>
      <c r="HV34" s="227"/>
      <c r="HW34" s="227"/>
      <c r="HX34" s="227"/>
      <c r="HY34" s="227"/>
      <c r="HZ34" s="227"/>
      <c r="IA34" s="227"/>
      <c r="IB34" s="227"/>
      <c r="IC34" s="227"/>
      <c r="ID34" s="227"/>
      <c r="IE34" s="227"/>
      <c r="IF34" s="227"/>
      <c r="IG34" s="227"/>
      <c r="IH34" s="227"/>
      <c r="II34" s="227"/>
      <c r="IJ34" s="227"/>
      <c r="IK34" s="227"/>
      <c r="IL34" s="227"/>
      <c r="IM34" s="227"/>
      <c r="IN34" s="227"/>
      <c r="IO34" s="227"/>
      <c r="IP34" s="227"/>
      <c r="IQ34" s="227"/>
      <c r="IR34" s="227"/>
      <c r="IS34" s="227"/>
      <c r="IT34" s="227"/>
      <c r="IU34" s="227"/>
      <c r="IV34" s="227"/>
      <c r="IW34" s="227"/>
      <c r="IX34" s="227"/>
      <c r="IY34" s="227"/>
      <c r="IZ34" s="227"/>
      <c r="JA34" s="227"/>
      <c r="JB34" s="227"/>
      <c r="JC34" s="227"/>
      <c r="JD34" s="227"/>
      <c r="JE34" s="227"/>
      <c r="JF34" s="227"/>
      <c r="JG34" s="227"/>
      <c r="JH34" s="227"/>
      <c r="JI34" s="227"/>
      <c r="JJ34" s="227"/>
      <c r="JK34" s="227"/>
      <c r="JL34" s="227"/>
      <c r="JM34" s="227"/>
      <c r="JN34" s="227"/>
      <c r="JO34" s="227"/>
      <c r="JP34" s="227"/>
      <c r="JQ34" s="227"/>
      <c r="JR34" s="227"/>
      <c r="JS34" s="227"/>
      <c r="JT34" s="227"/>
      <c r="JU34" s="227"/>
      <c r="JV34" s="227"/>
      <c r="JW34" s="227"/>
      <c r="JX34" s="227"/>
      <c r="JY34" s="227"/>
      <c r="JZ34" s="227"/>
      <c r="KA34" s="227"/>
      <c r="KB34" s="227"/>
      <c r="KC34" s="227"/>
      <c r="KD34" s="227"/>
      <c r="KE34" s="227"/>
      <c r="KF34" s="227"/>
      <c r="KG34" s="227"/>
      <c r="KH34" s="227"/>
      <c r="KI34" s="227"/>
      <c r="KJ34" s="227"/>
      <c r="KK34" s="227"/>
      <c r="KL34" s="227"/>
      <c r="KM34" s="227"/>
      <c r="KN34" s="227"/>
      <c r="KO34" s="227"/>
      <c r="KP34" s="227"/>
      <c r="KQ34" s="227"/>
      <c r="KR34" s="227"/>
      <c r="KS34" s="227"/>
      <c r="KT34" s="227"/>
      <c r="KU34" s="227"/>
      <c r="KV34" s="227"/>
      <c r="KW34" s="227"/>
      <c r="KX34" s="227"/>
      <c r="KY34" s="227"/>
      <c r="KZ34" s="227"/>
      <c r="LA34" s="227"/>
      <c r="LB34" s="227"/>
      <c r="LC34" s="227"/>
      <c r="LD34" s="227"/>
      <c r="LE34" s="227"/>
      <c r="LF34" s="227"/>
      <c r="LG34" s="227"/>
      <c r="LH34" s="227"/>
      <c r="LI34" s="227"/>
      <c r="LJ34" s="227"/>
      <c r="LK34" s="227"/>
      <c r="LL34" s="227"/>
      <c r="LM34" s="227"/>
      <c r="LN34" s="227"/>
      <c r="LO34" s="227"/>
      <c r="LP34" s="227"/>
      <c r="LQ34" s="227"/>
      <c r="LR34" s="227"/>
      <c r="LS34" s="227"/>
      <c r="LT34" s="227"/>
      <c r="LU34" s="227"/>
      <c r="LV34" s="227"/>
      <c r="LW34" s="227"/>
      <c r="LX34" s="227"/>
      <c r="LY34" s="227"/>
      <c r="LZ34" s="227"/>
      <c r="MA34" s="227"/>
      <c r="MB34" s="227"/>
      <c r="MC34" s="227"/>
      <c r="MD34" s="227"/>
      <c r="ME34" s="227"/>
      <c r="MF34" s="227"/>
      <c r="MG34" s="227"/>
      <c r="MH34" s="227"/>
      <c r="MI34" s="227"/>
      <c r="MJ34" s="227"/>
      <c r="MK34" s="227"/>
      <c r="ML34" s="227"/>
      <c r="MM34" s="227"/>
      <c r="MN34" s="227"/>
      <c r="MO34" s="227"/>
      <c r="MP34" s="227"/>
      <c r="MQ34" s="227"/>
      <c r="MR34" s="227"/>
      <c r="MS34" s="227"/>
      <c r="MT34" s="227"/>
      <c r="MU34" s="227"/>
      <c r="MV34" s="227"/>
      <c r="MW34" s="227"/>
      <c r="MX34" s="227"/>
      <c r="MY34" s="227"/>
      <c r="MZ34" s="227"/>
      <c r="NA34" s="227"/>
      <c r="NB34" s="227"/>
      <c r="NC34" s="227"/>
      <c r="ND34" s="227"/>
      <c r="NE34" s="227"/>
      <c r="NF34" s="227"/>
      <c r="NG34" s="227"/>
      <c r="NH34" s="227"/>
      <c r="NI34" s="227"/>
      <c r="NJ34" s="227"/>
      <c r="NK34" s="227"/>
      <c r="NL34" s="227"/>
      <c r="NM34" s="227"/>
      <c r="NN34" s="227"/>
      <c r="NO34" s="227"/>
      <c r="NP34" s="227"/>
      <c r="NQ34" s="227"/>
      <c r="NR34" s="227"/>
      <c r="NS34" s="227"/>
      <c r="NT34" s="227"/>
      <c r="NU34" s="227"/>
      <c r="NV34" s="227"/>
      <c r="NW34" s="227"/>
      <c r="NX34" s="227"/>
      <c r="NY34" s="227"/>
      <c r="NZ34" s="227"/>
      <c r="OA34" s="227"/>
      <c r="OB34" s="227"/>
      <c r="OC34" s="227"/>
      <c r="OD34" s="227"/>
      <c r="OE34" s="227"/>
      <c r="OF34" s="227"/>
      <c r="OG34" s="227"/>
      <c r="OH34" s="227"/>
      <c r="OI34" s="227"/>
      <c r="OJ34" s="227"/>
      <c r="OK34" s="227"/>
      <c r="OL34" s="227"/>
      <c r="OM34" s="227"/>
      <c r="ON34" s="227"/>
      <c r="OO34" s="227"/>
      <c r="OP34" s="227"/>
      <c r="OQ34" s="227"/>
      <c r="OR34" s="227"/>
      <c r="OS34" s="227"/>
      <c r="OT34" s="227"/>
      <c r="OU34" s="227"/>
      <c r="OV34" s="227"/>
      <c r="OW34" s="227"/>
      <c r="OX34" s="227"/>
      <c r="OY34" s="227"/>
      <c r="OZ34" s="227"/>
      <c r="PA34" s="227"/>
      <c r="PB34" s="227"/>
      <c r="PC34" s="227"/>
      <c r="PD34" s="227"/>
      <c r="PE34" s="227"/>
    </row>
    <row r="35" spans="1:421" s="231" customFormat="1" x14ac:dyDescent="0.25">
      <c r="A35" s="229" t="s">
        <v>1611</v>
      </c>
      <c r="B35" s="230">
        <v>0</v>
      </c>
      <c r="C35" s="230">
        <v>33410639</v>
      </c>
      <c r="D35" s="230">
        <v>71.430000000000007</v>
      </c>
      <c r="E35" s="230">
        <v>0</v>
      </c>
      <c r="F35" s="230">
        <v>0</v>
      </c>
      <c r="G35" s="230">
        <v>0</v>
      </c>
      <c r="H35" s="230">
        <v>0</v>
      </c>
      <c r="I35" s="230">
        <v>33429432</v>
      </c>
      <c r="J35" s="230">
        <v>71.47</v>
      </c>
      <c r="K35" s="230">
        <v>0</v>
      </c>
      <c r="L35" s="230">
        <v>0</v>
      </c>
      <c r="M35" s="230">
        <v>0</v>
      </c>
      <c r="N35" s="230">
        <v>0</v>
      </c>
      <c r="O35" s="230">
        <v>33439276</v>
      </c>
      <c r="P35" s="230">
        <v>71.459999999999994</v>
      </c>
      <c r="Q35" s="230">
        <v>0</v>
      </c>
      <c r="R35" s="230">
        <v>0</v>
      </c>
      <c r="S35" s="230">
        <v>0</v>
      </c>
      <c r="T35" s="230">
        <v>0</v>
      </c>
      <c r="U35" s="230">
        <v>33442651</v>
      </c>
      <c r="V35" s="230">
        <v>71.47</v>
      </c>
      <c r="W35" s="230">
        <v>0</v>
      </c>
      <c r="X35" s="230">
        <v>0</v>
      </c>
      <c r="Y35" s="230">
        <v>0</v>
      </c>
      <c r="Z35" s="230">
        <v>0</v>
      </c>
      <c r="AA35" s="230">
        <v>66885302</v>
      </c>
      <c r="AB35" s="230">
        <v>71.75</v>
      </c>
      <c r="AC35" s="230">
        <v>0</v>
      </c>
      <c r="AD35" s="230">
        <v>0</v>
      </c>
      <c r="AE35" s="230">
        <v>0</v>
      </c>
      <c r="AF35" s="230">
        <v>0</v>
      </c>
      <c r="AG35" s="230">
        <v>66884902</v>
      </c>
      <c r="AH35" s="230">
        <v>72.11</v>
      </c>
      <c r="AI35" s="230">
        <v>0</v>
      </c>
      <c r="AJ35" s="230">
        <v>0</v>
      </c>
      <c r="AK35" s="230">
        <v>0</v>
      </c>
      <c r="AL35" s="230">
        <v>0</v>
      </c>
      <c r="AM35" s="230">
        <v>66884902</v>
      </c>
      <c r="AN35" s="230">
        <v>72.11</v>
      </c>
      <c r="AO35" s="230">
        <v>0</v>
      </c>
      <c r="AP35" s="230">
        <v>0</v>
      </c>
      <c r="AQ35" s="230">
        <v>0</v>
      </c>
      <c r="AR35" s="230">
        <v>0</v>
      </c>
      <c r="AS35" s="230">
        <v>66880752</v>
      </c>
      <c r="AT35" s="230">
        <v>72.099999999999994</v>
      </c>
      <c r="AU35" s="230">
        <v>0</v>
      </c>
      <c r="AV35" s="230">
        <v>0</v>
      </c>
      <c r="AW35" s="230">
        <v>0</v>
      </c>
      <c r="AX35" s="230">
        <v>0</v>
      </c>
      <c r="AY35" s="230">
        <v>66881852</v>
      </c>
      <c r="AZ35" s="230">
        <v>72.099999999999994</v>
      </c>
      <c r="BA35" s="230">
        <v>0</v>
      </c>
      <c r="BB35" s="230">
        <v>0</v>
      </c>
      <c r="BC35" s="230">
        <v>0</v>
      </c>
      <c r="BD35" s="230">
        <v>0</v>
      </c>
      <c r="BE35" s="230">
        <v>133763704</v>
      </c>
      <c r="BF35" s="230">
        <v>72.099999999999994</v>
      </c>
      <c r="BG35" s="230">
        <v>0</v>
      </c>
      <c r="BH35" s="230">
        <v>0</v>
      </c>
      <c r="BI35" s="230">
        <v>0</v>
      </c>
      <c r="BJ35" s="230">
        <v>0</v>
      </c>
      <c r="BK35" s="230">
        <v>133458216</v>
      </c>
      <c r="BL35" s="230">
        <v>71.94</v>
      </c>
      <c r="BM35" s="230">
        <v>0</v>
      </c>
      <c r="BN35" s="230">
        <v>0</v>
      </c>
      <c r="BO35" s="230">
        <v>0</v>
      </c>
      <c r="BP35" s="230">
        <v>0</v>
      </c>
      <c r="BQ35" s="230">
        <v>133457966</v>
      </c>
      <c r="BR35" s="230">
        <v>71.94</v>
      </c>
      <c r="BS35" s="230">
        <v>0</v>
      </c>
      <c r="BT35" s="230">
        <v>0</v>
      </c>
      <c r="BU35" s="230">
        <v>0</v>
      </c>
      <c r="BV35" s="230">
        <v>0</v>
      </c>
      <c r="BW35" s="230">
        <v>133456916</v>
      </c>
      <c r="BX35" s="230">
        <v>71.94</v>
      </c>
      <c r="BY35" s="230">
        <v>0</v>
      </c>
      <c r="BZ35" s="230">
        <v>0</v>
      </c>
      <c r="CA35" s="230">
        <v>0</v>
      </c>
      <c r="CB35" s="230">
        <v>0</v>
      </c>
      <c r="CC35" s="230">
        <v>133173301</v>
      </c>
      <c r="CD35" s="230">
        <v>71.790000000000006</v>
      </c>
      <c r="CE35" s="230">
        <v>0</v>
      </c>
      <c r="CF35" s="230">
        <v>0</v>
      </c>
      <c r="CG35" s="230">
        <v>0</v>
      </c>
      <c r="CH35" s="230">
        <v>0</v>
      </c>
      <c r="CI35" s="230">
        <v>133155001</v>
      </c>
      <c r="CJ35" s="230">
        <v>71.78</v>
      </c>
      <c r="CK35" s="230">
        <v>0</v>
      </c>
      <c r="CL35" s="230">
        <v>0</v>
      </c>
      <c r="CM35" s="230">
        <v>0</v>
      </c>
      <c r="CN35" s="230">
        <v>0</v>
      </c>
      <c r="CO35" s="230">
        <v>132511895</v>
      </c>
      <c r="CP35" s="230">
        <v>71.430000000000007</v>
      </c>
      <c r="CQ35" s="230">
        <v>0</v>
      </c>
      <c r="CR35" s="230">
        <v>0</v>
      </c>
      <c r="CS35" s="230">
        <v>0</v>
      </c>
      <c r="CT35" s="230">
        <v>0</v>
      </c>
      <c r="CU35" s="230">
        <v>132492277</v>
      </c>
      <c r="CV35" s="230">
        <v>71.33</v>
      </c>
      <c r="CW35" s="230">
        <v>0</v>
      </c>
      <c r="CX35" s="230">
        <v>0</v>
      </c>
      <c r="CY35" s="230">
        <v>0</v>
      </c>
      <c r="CZ35" s="230">
        <v>27</v>
      </c>
      <c r="DA35" s="230">
        <v>132437227</v>
      </c>
      <c r="DB35" s="230">
        <v>71.180000000000007</v>
      </c>
      <c r="DC35" s="230">
        <v>132418027</v>
      </c>
      <c r="DD35" s="230">
        <v>0</v>
      </c>
      <c r="DE35" s="230">
        <v>0</v>
      </c>
      <c r="DF35" s="230">
        <v>27</v>
      </c>
      <c r="DG35" s="230">
        <v>132369727</v>
      </c>
      <c r="DH35" s="230">
        <v>70.91</v>
      </c>
      <c r="DI35" s="230">
        <v>132350527</v>
      </c>
      <c r="DJ35" s="230">
        <v>0</v>
      </c>
      <c r="DK35" s="230">
        <v>0</v>
      </c>
      <c r="DL35" s="230">
        <v>27</v>
      </c>
      <c r="DM35" s="230">
        <v>132275677</v>
      </c>
      <c r="DN35" s="230">
        <v>69.599999999999994</v>
      </c>
      <c r="DO35" s="230">
        <v>132256477</v>
      </c>
      <c r="DP35" s="230">
        <v>0</v>
      </c>
      <c r="DQ35" s="230">
        <v>0</v>
      </c>
      <c r="DR35" s="230">
        <v>27</v>
      </c>
      <c r="DS35" s="230">
        <v>132105577</v>
      </c>
      <c r="DT35" s="230">
        <v>68.31</v>
      </c>
      <c r="DU35" s="230">
        <v>132086377</v>
      </c>
      <c r="DV35" s="230">
        <v>0</v>
      </c>
      <c r="DW35" s="230">
        <v>0</v>
      </c>
      <c r="DX35" s="230">
        <v>27</v>
      </c>
      <c r="DY35" s="230">
        <v>132105577</v>
      </c>
      <c r="DZ35" s="230">
        <v>67.03</v>
      </c>
      <c r="EA35" s="230">
        <v>132086377</v>
      </c>
      <c r="EB35" s="230">
        <v>0</v>
      </c>
      <c r="EC35" s="230">
        <v>0</v>
      </c>
      <c r="ED35" s="230">
        <v>27</v>
      </c>
      <c r="EE35" s="230">
        <v>132075577</v>
      </c>
      <c r="EF35" s="230">
        <v>66.31</v>
      </c>
      <c r="EG35" s="230">
        <v>132056377</v>
      </c>
      <c r="EH35" s="230">
        <v>0</v>
      </c>
      <c r="EI35" s="230">
        <v>0</v>
      </c>
      <c r="EJ35" s="230">
        <v>27</v>
      </c>
      <c r="EK35" s="230">
        <v>132048127</v>
      </c>
      <c r="EL35" s="230">
        <v>65.55</v>
      </c>
      <c r="EM35" s="230">
        <v>132028927</v>
      </c>
      <c r="EN35" s="230">
        <v>0</v>
      </c>
      <c r="EO35" s="230">
        <v>0</v>
      </c>
      <c r="EP35" s="230">
        <v>27</v>
      </c>
      <c r="EQ35" s="230">
        <v>131961952</v>
      </c>
      <c r="ER35" s="230">
        <v>63.71</v>
      </c>
      <c r="ES35" s="230">
        <v>131936752</v>
      </c>
      <c r="ET35" s="230">
        <v>0</v>
      </c>
      <c r="EU35" s="230">
        <v>0</v>
      </c>
      <c r="EV35" s="230">
        <v>27</v>
      </c>
      <c r="EW35" s="230">
        <v>131961952</v>
      </c>
      <c r="EX35" s="230">
        <v>63.71</v>
      </c>
      <c r="EY35" s="230">
        <v>131942752</v>
      </c>
      <c r="EZ35" s="230">
        <v>0</v>
      </c>
      <c r="FA35" s="230">
        <v>0</v>
      </c>
      <c r="FB35" s="230">
        <v>27</v>
      </c>
      <c r="FC35" s="230">
        <v>131961952</v>
      </c>
      <c r="FD35" s="230">
        <v>63.71</v>
      </c>
      <c r="FE35" s="230">
        <v>131942752</v>
      </c>
      <c r="FF35" s="230">
        <v>0</v>
      </c>
      <c r="FG35" s="230">
        <v>0</v>
      </c>
      <c r="FH35" s="230">
        <v>27</v>
      </c>
      <c r="FI35" s="230">
        <v>131961952</v>
      </c>
      <c r="FJ35" s="230">
        <v>63.71</v>
      </c>
      <c r="FK35" s="230">
        <v>131942752</v>
      </c>
      <c r="FL35" s="230">
        <v>0</v>
      </c>
      <c r="FM35" s="230">
        <v>0</v>
      </c>
      <c r="FN35" s="230">
        <v>27</v>
      </c>
      <c r="FO35" s="230">
        <v>131961952</v>
      </c>
      <c r="FP35" s="230">
        <v>63.71</v>
      </c>
      <c r="FQ35" s="230">
        <v>131942752</v>
      </c>
      <c r="FR35" s="230">
        <v>785500</v>
      </c>
      <c r="FS35" s="230">
        <v>0.6</v>
      </c>
      <c r="FT35" s="230">
        <v>28</v>
      </c>
      <c r="FU35" s="230">
        <v>131961952</v>
      </c>
      <c r="FV35" s="230">
        <v>63.71</v>
      </c>
      <c r="FW35" s="230">
        <v>131942752</v>
      </c>
      <c r="FX35" s="230">
        <v>785500</v>
      </c>
      <c r="FY35" s="230">
        <v>0.6</v>
      </c>
      <c r="FZ35" s="230">
        <v>28</v>
      </c>
      <c r="GA35" s="230">
        <v>131961952</v>
      </c>
      <c r="GB35" s="230">
        <v>63.71</v>
      </c>
      <c r="GC35" s="230">
        <v>131942752</v>
      </c>
      <c r="GD35" s="230">
        <v>860500</v>
      </c>
      <c r="GE35" s="230">
        <v>0.66</v>
      </c>
      <c r="GF35" s="230">
        <v>28</v>
      </c>
      <c r="GG35" s="230">
        <v>131961952</v>
      </c>
      <c r="GH35" s="230">
        <v>63.71</v>
      </c>
      <c r="GI35" s="230">
        <v>131942752</v>
      </c>
      <c r="GJ35" s="230">
        <v>810500</v>
      </c>
      <c r="GK35" s="230">
        <v>0.61</v>
      </c>
      <c r="GL35" s="230">
        <v>28</v>
      </c>
      <c r="GM35" s="230">
        <v>131965940</v>
      </c>
      <c r="GN35" s="230">
        <v>63.72</v>
      </c>
      <c r="GO35" s="230">
        <v>131946740</v>
      </c>
      <c r="GP35" s="230">
        <v>685000</v>
      </c>
      <c r="GQ35" s="230">
        <v>0.52</v>
      </c>
      <c r="GR35" s="230">
        <v>28</v>
      </c>
      <c r="GS35" s="230">
        <v>131965940</v>
      </c>
      <c r="GT35" s="230">
        <v>63.72</v>
      </c>
      <c r="GU35" s="230">
        <v>131946740</v>
      </c>
      <c r="GV35" s="230">
        <v>629000</v>
      </c>
      <c r="GW35" s="230">
        <v>0.48</v>
      </c>
      <c r="GX35" s="230">
        <v>28</v>
      </c>
      <c r="GY35" s="230">
        <v>131966240</v>
      </c>
      <c r="GZ35" s="230">
        <v>63.72</v>
      </c>
      <c r="HA35" s="230">
        <v>131947040</v>
      </c>
      <c r="HB35" s="230">
        <v>475000</v>
      </c>
      <c r="HC35" s="230">
        <v>0.36</v>
      </c>
      <c r="HD35" s="230">
        <v>28</v>
      </c>
      <c r="HE35" s="230">
        <v>659830200</v>
      </c>
      <c r="HF35" s="230">
        <v>63.72</v>
      </c>
      <c r="HG35" s="230">
        <v>659734200</v>
      </c>
      <c r="HH35" s="230">
        <v>2105000</v>
      </c>
      <c r="HI35" s="230">
        <v>0.32</v>
      </c>
      <c r="HJ35" s="230">
        <v>28</v>
      </c>
      <c r="HK35" s="230">
        <v>659828200</v>
      </c>
      <c r="HL35" s="230">
        <v>63.72</v>
      </c>
      <c r="HM35" s="230">
        <v>659732200</v>
      </c>
      <c r="HN35" s="230">
        <v>2334500</v>
      </c>
      <c r="HO35" s="230">
        <v>0.35</v>
      </c>
      <c r="HP35" s="230">
        <v>28</v>
      </c>
      <c r="HQ35" s="230">
        <v>659828200</v>
      </c>
      <c r="HR35" s="230">
        <v>63.72</v>
      </c>
      <c r="HS35" s="230">
        <v>659732200</v>
      </c>
      <c r="HT35" s="230">
        <v>3237000</v>
      </c>
      <c r="HU35" s="230">
        <v>0.49</v>
      </c>
      <c r="HV35" s="230">
        <v>28</v>
      </c>
      <c r="HW35" s="230">
        <v>659828200</v>
      </c>
      <c r="HX35" s="230">
        <v>63.72</v>
      </c>
      <c r="HY35" s="230">
        <v>659828200</v>
      </c>
      <c r="HZ35" s="230">
        <v>3062000</v>
      </c>
      <c r="IA35" s="230">
        <v>0.46</v>
      </c>
      <c r="IB35" s="230">
        <v>28</v>
      </c>
      <c r="IC35" s="230">
        <v>659828200</v>
      </c>
      <c r="ID35" s="230">
        <v>63.72</v>
      </c>
      <c r="IE35" s="230">
        <v>659828200</v>
      </c>
      <c r="IF35" s="230">
        <v>3030100</v>
      </c>
      <c r="IG35" s="230">
        <v>0.46</v>
      </c>
      <c r="IH35" s="230">
        <v>28</v>
      </c>
      <c r="II35" s="230">
        <v>659828200</v>
      </c>
      <c r="IJ35" s="230">
        <v>63.72</v>
      </c>
      <c r="IK35" s="230">
        <v>659828200</v>
      </c>
      <c r="IL35" s="230">
        <v>2452030</v>
      </c>
      <c r="IM35" s="230">
        <v>0.37</v>
      </c>
      <c r="IN35" s="230">
        <v>28</v>
      </c>
      <c r="IO35" s="230">
        <v>659828200</v>
      </c>
      <c r="IP35" s="230">
        <v>63.72</v>
      </c>
      <c r="IQ35" s="230">
        <v>659828200</v>
      </c>
      <c r="IR35" s="230">
        <v>2577000</v>
      </c>
      <c r="IS35" s="230">
        <v>0.39</v>
      </c>
      <c r="IT35" s="230">
        <v>28</v>
      </c>
      <c r="IU35" s="230">
        <v>659528200</v>
      </c>
      <c r="IV35" s="230">
        <v>63.69</v>
      </c>
      <c r="IW35" s="230">
        <v>659528200</v>
      </c>
      <c r="IX35" s="230">
        <v>2387625</v>
      </c>
      <c r="IY35" s="230">
        <v>0.36</v>
      </c>
      <c r="IZ35" s="230">
        <v>28</v>
      </c>
      <c r="JA35" s="230">
        <v>659478200</v>
      </c>
      <c r="JB35" s="230">
        <v>63.68</v>
      </c>
      <c r="JC35" s="230">
        <v>659478200</v>
      </c>
      <c r="JD35" s="230">
        <v>2437052</v>
      </c>
      <c r="JE35" s="230">
        <v>0.37</v>
      </c>
      <c r="JF35" s="230">
        <v>28</v>
      </c>
      <c r="JG35" s="230">
        <v>659478200</v>
      </c>
      <c r="JH35" s="230">
        <v>63.68</v>
      </c>
      <c r="JI35" s="230">
        <v>659478200</v>
      </c>
      <c r="JJ35" s="230">
        <v>1928077</v>
      </c>
      <c r="JK35" s="230">
        <v>0.28999999999999998</v>
      </c>
      <c r="JL35" s="230">
        <v>28</v>
      </c>
      <c r="JM35" s="230">
        <v>659478200</v>
      </c>
      <c r="JN35" s="230">
        <v>63.68</v>
      </c>
      <c r="JO35" s="230">
        <v>659478200</v>
      </c>
      <c r="JP35" s="230">
        <v>2845417</v>
      </c>
      <c r="JQ35" s="230">
        <v>0.43</v>
      </c>
      <c r="JR35" s="230">
        <v>28</v>
      </c>
      <c r="JS35" s="230">
        <v>1318341400</v>
      </c>
      <c r="JT35" s="230">
        <v>63.65</v>
      </c>
      <c r="JU35" s="230">
        <v>1318341400</v>
      </c>
      <c r="JV35" s="230">
        <v>2850000</v>
      </c>
      <c r="JW35" s="230">
        <v>0.22</v>
      </c>
      <c r="JX35" s="230">
        <v>28</v>
      </c>
      <c r="JY35" s="230">
        <v>1318341400</v>
      </c>
      <c r="JZ35" s="230">
        <v>63.65</v>
      </c>
      <c r="KA35" s="230">
        <v>1318341400</v>
      </c>
      <c r="KB35" s="230">
        <v>2850000</v>
      </c>
      <c r="KC35" s="230">
        <v>0.22</v>
      </c>
      <c r="KD35" s="230">
        <v>28</v>
      </c>
      <c r="KE35" s="230">
        <v>1318341400</v>
      </c>
      <c r="KF35" s="230">
        <v>63.65</v>
      </c>
      <c r="KG35" s="230">
        <v>1318341400</v>
      </c>
      <c r="KH35" s="230">
        <v>3310000</v>
      </c>
      <c r="KI35" s="230">
        <v>0.25</v>
      </c>
      <c r="KJ35" s="230">
        <v>28</v>
      </c>
      <c r="KK35" s="230">
        <v>1318346400</v>
      </c>
      <c r="KL35" s="230">
        <v>63.65</v>
      </c>
      <c r="KM35" s="230">
        <v>1318346400</v>
      </c>
      <c r="KN35" s="230">
        <v>3310000</v>
      </c>
      <c r="KO35" s="230">
        <v>0.25</v>
      </c>
      <c r="KP35" s="230">
        <v>28</v>
      </c>
      <c r="KQ35" s="230">
        <v>1318346400</v>
      </c>
      <c r="KR35" s="230">
        <v>63.65</v>
      </c>
      <c r="KS35" s="230">
        <v>1318346400</v>
      </c>
      <c r="KT35" s="230">
        <v>4370000</v>
      </c>
      <c r="KU35" s="230">
        <v>0.33</v>
      </c>
      <c r="KV35" s="230">
        <v>28</v>
      </c>
      <c r="KW35" s="230">
        <v>1318346400</v>
      </c>
      <c r="KX35" s="230">
        <v>63.65</v>
      </c>
      <c r="KY35" s="230">
        <v>1318346400</v>
      </c>
      <c r="KZ35" s="230">
        <v>7405000</v>
      </c>
      <c r="LA35" s="230">
        <v>0.56000000000000005</v>
      </c>
      <c r="LB35" s="230">
        <v>28</v>
      </c>
      <c r="LC35" s="230">
        <v>1318346400</v>
      </c>
      <c r="LD35" s="230">
        <v>63.65</v>
      </c>
      <c r="LE35" s="230">
        <v>1318346400</v>
      </c>
      <c r="LF35" s="230">
        <v>7016000</v>
      </c>
      <c r="LG35" s="230">
        <v>0.53</v>
      </c>
      <c r="LH35" s="230">
        <v>28</v>
      </c>
      <c r="LI35" s="230">
        <v>1316496400</v>
      </c>
      <c r="LJ35" s="230">
        <v>63.56</v>
      </c>
      <c r="LK35" s="230">
        <v>1316496400</v>
      </c>
      <c r="LL35" s="230">
        <v>14927083</v>
      </c>
      <c r="LM35" s="230">
        <v>1.1299999999999999</v>
      </c>
      <c r="LN35" s="230">
        <v>28</v>
      </c>
      <c r="LO35" s="230">
        <v>1316496400</v>
      </c>
      <c r="LP35" s="230">
        <v>54.71</v>
      </c>
      <c r="LQ35" s="230">
        <v>1316496400</v>
      </c>
      <c r="LR35" s="230">
        <v>20042083</v>
      </c>
      <c r="LS35" s="230">
        <v>1.52</v>
      </c>
      <c r="LT35" s="230">
        <v>28</v>
      </c>
      <c r="LU35" s="230">
        <v>1316496400</v>
      </c>
      <c r="LV35" s="230">
        <v>54.71</v>
      </c>
      <c r="LW35" s="230">
        <v>1316496400</v>
      </c>
      <c r="LX35" s="230">
        <v>20038083</v>
      </c>
      <c r="LY35" s="230">
        <v>1.52</v>
      </c>
      <c r="LZ35" s="230">
        <v>34</v>
      </c>
      <c r="MA35" s="230">
        <v>1323025812</v>
      </c>
      <c r="MB35" s="230">
        <v>54.97</v>
      </c>
      <c r="MC35" s="230">
        <v>1323013812</v>
      </c>
      <c r="MD35" s="230">
        <v>31369623</v>
      </c>
      <c r="ME35" s="230">
        <v>2.37</v>
      </c>
      <c r="MF35" s="230">
        <v>34</v>
      </c>
      <c r="MG35" s="230">
        <v>1323022812</v>
      </c>
      <c r="MH35" s="230">
        <v>54.97</v>
      </c>
      <c r="MI35" s="230">
        <v>1323010000</v>
      </c>
      <c r="MJ35" s="230">
        <v>22081040</v>
      </c>
      <c r="MK35" s="230">
        <v>1.67</v>
      </c>
      <c r="ML35" s="230">
        <v>34</v>
      </c>
      <c r="MM35" s="230">
        <v>1323022812</v>
      </c>
      <c r="MN35" s="230">
        <v>54.97</v>
      </c>
      <c r="MO35" s="230">
        <v>1323010000</v>
      </c>
      <c r="MP35" s="230">
        <v>24859040</v>
      </c>
      <c r="MQ35" s="230">
        <v>1.88</v>
      </c>
      <c r="MR35" s="230">
        <v>34</v>
      </c>
      <c r="MS35" s="230">
        <v>1323022812</v>
      </c>
      <c r="MT35" s="230">
        <v>54.97</v>
      </c>
      <c r="MU35" s="230">
        <v>1323010000</v>
      </c>
      <c r="MV35" s="230">
        <v>35309463</v>
      </c>
      <c r="MW35" s="230">
        <v>2.67</v>
      </c>
      <c r="MX35" s="230">
        <v>25</v>
      </c>
      <c r="MY35" s="230">
        <v>1304855381</v>
      </c>
      <c r="MZ35" s="230">
        <v>54.39</v>
      </c>
      <c r="NA35" s="230">
        <v>1304840000</v>
      </c>
      <c r="NB35" s="230">
        <v>30515000</v>
      </c>
      <c r="NC35" s="230">
        <v>2.34</v>
      </c>
      <c r="ND35" s="230">
        <v>25</v>
      </c>
      <c r="NE35" s="230">
        <v>1304855381</v>
      </c>
      <c r="NF35" s="230">
        <v>54.39</v>
      </c>
      <c r="NG35" s="230">
        <v>1304843381</v>
      </c>
      <c r="NH35" s="230">
        <v>39676000</v>
      </c>
      <c r="NI35" s="230">
        <v>3.04</v>
      </c>
      <c r="NJ35" s="230">
        <v>25</v>
      </c>
      <c r="NK35" s="230">
        <v>1304855381</v>
      </c>
      <c r="NL35" s="230">
        <v>54.38</v>
      </c>
      <c r="NM35" s="230">
        <v>1304843381</v>
      </c>
      <c r="NN35" s="230">
        <v>56646000</v>
      </c>
      <c r="NO35" s="230">
        <v>4.34</v>
      </c>
      <c r="NP35" s="230">
        <v>25</v>
      </c>
      <c r="NQ35" s="230">
        <v>1304855381</v>
      </c>
      <c r="NR35" s="230">
        <v>54.38</v>
      </c>
      <c r="NS35" s="230">
        <v>1304843381</v>
      </c>
      <c r="NT35" s="230">
        <v>43825000</v>
      </c>
      <c r="NU35" s="230">
        <v>3.36</v>
      </c>
      <c r="NV35" s="230">
        <v>25</v>
      </c>
      <c r="NW35" s="230">
        <v>1304855381</v>
      </c>
      <c r="NX35" s="230">
        <v>54.38</v>
      </c>
      <c r="NY35" s="230">
        <v>1304843381</v>
      </c>
      <c r="NZ35" s="230">
        <v>32010000</v>
      </c>
      <c r="OA35" s="230">
        <v>2.4500000000000002</v>
      </c>
      <c r="OB35" s="230">
        <v>25</v>
      </c>
      <c r="OC35" s="230">
        <v>1304855381</v>
      </c>
      <c r="OD35" s="230">
        <v>54.38</v>
      </c>
      <c r="OE35" s="230">
        <v>1304843381</v>
      </c>
      <c r="OF35" s="230">
        <v>30695000</v>
      </c>
      <c r="OG35" s="230">
        <v>2.35</v>
      </c>
      <c r="OH35" s="230">
        <v>25</v>
      </c>
      <c r="OI35" s="230">
        <v>1304855381</v>
      </c>
      <c r="OJ35" s="230">
        <v>54.38</v>
      </c>
      <c r="OK35" s="230">
        <v>1304843381</v>
      </c>
      <c r="OL35" s="230">
        <v>33605000</v>
      </c>
      <c r="OM35" s="230">
        <v>2.58</v>
      </c>
      <c r="ON35" s="230">
        <v>25</v>
      </c>
      <c r="OO35" s="230">
        <v>1304855381</v>
      </c>
      <c r="OP35" s="230">
        <v>54.38</v>
      </c>
      <c r="OQ35" s="230">
        <v>1304843381</v>
      </c>
      <c r="OR35" s="230">
        <v>62311200</v>
      </c>
      <c r="OS35" s="230">
        <v>4.78</v>
      </c>
      <c r="OT35" s="230">
        <v>14</v>
      </c>
      <c r="OU35" s="230">
        <v>1304855381</v>
      </c>
      <c r="OV35" s="230">
        <v>54.38</v>
      </c>
      <c r="OW35" s="230">
        <v>1304843381</v>
      </c>
      <c r="OX35" s="230">
        <v>98436200</v>
      </c>
      <c r="OY35" s="230">
        <v>7.54</v>
      </c>
      <c r="OZ35" s="230">
        <v>14</v>
      </c>
      <c r="PA35" s="230">
        <v>1304855381</v>
      </c>
      <c r="PB35" s="230">
        <v>54.38</v>
      </c>
      <c r="PC35" s="230">
        <v>1304843381</v>
      </c>
      <c r="PD35" s="230">
        <v>143162200</v>
      </c>
      <c r="PE35" s="230">
        <v>10.97</v>
      </c>
    </row>
    <row r="36" spans="1:421" x14ac:dyDescent="0.25">
      <c r="A36" s="232" t="s">
        <v>1612</v>
      </c>
      <c r="B36" s="233">
        <v>0</v>
      </c>
      <c r="C36" s="233">
        <v>0</v>
      </c>
      <c r="D36" s="233">
        <v>0</v>
      </c>
      <c r="E36" s="233">
        <v>0</v>
      </c>
      <c r="F36" s="233">
        <v>0</v>
      </c>
      <c r="G36" s="233">
        <v>0</v>
      </c>
      <c r="H36" s="233">
        <v>0</v>
      </c>
      <c r="I36" s="233">
        <v>0</v>
      </c>
      <c r="J36" s="233">
        <v>0</v>
      </c>
      <c r="K36" s="233">
        <v>0</v>
      </c>
      <c r="L36" s="233">
        <v>0</v>
      </c>
      <c r="M36" s="233">
        <v>0</v>
      </c>
      <c r="N36" s="233">
        <v>0</v>
      </c>
      <c r="O36" s="233">
        <v>0</v>
      </c>
      <c r="P36" s="233">
        <v>0</v>
      </c>
      <c r="Q36" s="233">
        <v>0</v>
      </c>
      <c r="R36" s="233">
        <v>0</v>
      </c>
      <c r="S36" s="233">
        <v>0</v>
      </c>
      <c r="T36" s="233">
        <v>0</v>
      </c>
      <c r="U36" s="233">
        <v>0</v>
      </c>
      <c r="V36" s="233">
        <v>0</v>
      </c>
      <c r="W36" s="233">
        <v>0</v>
      </c>
      <c r="X36" s="233">
        <v>0</v>
      </c>
      <c r="Y36" s="233">
        <v>0</v>
      </c>
      <c r="Z36" s="233">
        <v>0</v>
      </c>
      <c r="AA36" s="233">
        <v>0</v>
      </c>
      <c r="AB36" s="233">
        <v>0</v>
      </c>
      <c r="AC36" s="233">
        <v>0</v>
      </c>
      <c r="AD36" s="233">
        <v>0</v>
      </c>
      <c r="AE36" s="233">
        <v>0</v>
      </c>
      <c r="AF36" s="233">
        <v>0</v>
      </c>
      <c r="AG36" s="233">
        <v>0</v>
      </c>
      <c r="AH36" s="233">
        <v>0</v>
      </c>
      <c r="AI36" s="233">
        <v>0</v>
      </c>
      <c r="AJ36" s="233">
        <v>0</v>
      </c>
      <c r="AK36" s="233">
        <v>0</v>
      </c>
      <c r="AL36" s="233">
        <v>0</v>
      </c>
      <c r="AM36" s="233">
        <v>0</v>
      </c>
      <c r="AN36" s="233">
        <v>0</v>
      </c>
      <c r="AO36" s="233">
        <v>0</v>
      </c>
      <c r="AP36" s="233">
        <v>0</v>
      </c>
      <c r="AQ36" s="233">
        <v>0</v>
      </c>
      <c r="AR36" s="233">
        <v>0</v>
      </c>
      <c r="AS36" s="233">
        <v>0</v>
      </c>
      <c r="AT36" s="233">
        <v>0</v>
      </c>
      <c r="AU36" s="233">
        <v>0</v>
      </c>
      <c r="AV36" s="233">
        <v>0</v>
      </c>
      <c r="AW36" s="233">
        <v>0</v>
      </c>
      <c r="AX36" s="233">
        <v>0</v>
      </c>
      <c r="AY36" s="233">
        <v>0</v>
      </c>
      <c r="AZ36" s="233">
        <v>0</v>
      </c>
      <c r="BA36" s="233">
        <v>0</v>
      </c>
      <c r="BB36" s="233">
        <v>0</v>
      </c>
      <c r="BC36" s="233">
        <v>0</v>
      </c>
      <c r="BD36" s="233">
        <v>0</v>
      </c>
      <c r="BE36" s="233">
        <v>0</v>
      </c>
      <c r="BF36" s="233">
        <v>0</v>
      </c>
      <c r="BG36" s="233">
        <v>0</v>
      </c>
      <c r="BH36" s="233">
        <v>0</v>
      </c>
      <c r="BI36" s="233">
        <v>0</v>
      </c>
      <c r="BJ36" s="233">
        <v>0</v>
      </c>
      <c r="BK36" s="233">
        <v>0</v>
      </c>
      <c r="BL36" s="233">
        <v>0</v>
      </c>
      <c r="BM36" s="233">
        <v>0</v>
      </c>
      <c r="BN36" s="233">
        <v>0</v>
      </c>
      <c r="BO36" s="233">
        <v>0</v>
      </c>
      <c r="BP36" s="233">
        <v>0</v>
      </c>
      <c r="BQ36" s="233">
        <v>0</v>
      </c>
      <c r="BR36" s="233">
        <v>0</v>
      </c>
      <c r="BS36" s="233">
        <v>0</v>
      </c>
      <c r="BT36" s="233">
        <v>0</v>
      </c>
      <c r="BU36" s="233">
        <v>0</v>
      </c>
      <c r="BV36" s="233">
        <v>0</v>
      </c>
      <c r="BW36" s="233">
        <v>0</v>
      </c>
      <c r="BX36" s="233">
        <v>0</v>
      </c>
      <c r="BY36" s="233">
        <v>0</v>
      </c>
      <c r="BZ36" s="233">
        <v>0</v>
      </c>
      <c r="CA36" s="233">
        <v>0</v>
      </c>
      <c r="CB36" s="233">
        <v>0</v>
      </c>
      <c r="CC36" s="233">
        <v>0</v>
      </c>
      <c r="CD36" s="233">
        <v>0</v>
      </c>
      <c r="CE36" s="233">
        <v>0</v>
      </c>
      <c r="CF36" s="233">
        <v>0</v>
      </c>
      <c r="CG36" s="233">
        <v>0</v>
      </c>
      <c r="CH36" s="233">
        <v>0</v>
      </c>
      <c r="CI36" s="233">
        <v>0</v>
      </c>
      <c r="CJ36" s="233">
        <v>0</v>
      </c>
      <c r="CK36" s="233">
        <v>0</v>
      </c>
      <c r="CL36" s="233">
        <v>0</v>
      </c>
      <c r="CM36" s="233">
        <v>0</v>
      </c>
      <c r="CN36" s="233">
        <v>0</v>
      </c>
      <c r="CO36" s="233">
        <v>0</v>
      </c>
      <c r="CP36" s="233">
        <v>0</v>
      </c>
      <c r="CQ36" s="233">
        <v>0</v>
      </c>
      <c r="CR36" s="233">
        <v>0</v>
      </c>
      <c r="CS36" s="233">
        <v>0</v>
      </c>
      <c r="CT36" s="233">
        <v>0</v>
      </c>
      <c r="CU36" s="233">
        <v>0</v>
      </c>
      <c r="CV36" s="233">
        <v>0</v>
      </c>
      <c r="CW36" s="233">
        <v>0</v>
      </c>
      <c r="CX36" s="233">
        <v>0</v>
      </c>
      <c r="CY36" s="233">
        <v>0</v>
      </c>
      <c r="CZ36" s="233">
        <v>9</v>
      </c>
      <c r="DA36" s="233">
        <v>31132507</v>
      </c>
      <c r="DB36" s="233">
        <v>16.73</v>
      </c>
      <c r="DC36" s="233">
        <v>31113307</v>
      </c>
      <c r="DD36" s="233">
        <v>0</v>
      </c>
      <c r="DE36" s="233">
        <v>0</v>
      </c>
      <c r="DF36" s="233">
        <v>9</v>
      </c>
      <c r="DG36" s="233">
        <v>30939307</v>
      </c>
      <c r="DH36" s="233">
        <v>16.579999999999998</v>
      </c>
      <c r="DI36" s="233">
        <v>30920107</v>
      </c>
      <c r="DJ36" s="233">
        <v>0</v>
      </c>
      <c r="DK36" s="233">
        <v>0</v>
      </c>
      <c r="DL36" s="233">
        <v>9</v>
      </c>
      <c r="DM36" s="233">
        <v>30845257</v>
      </c>
      <c r="DN36" s="233">
        <v>16.23</v>
      </c>
      <c r="DO36" s="233">
        <v>30826057</v>
      </c>
      <c r="DP36" s="233">
        <v>0</v>
      </c>
      <c r="DQ36" s="233">
        <v>0</v>
      </c>
      <c r="DR36" s="233">
        <v>9</v>
      </c>
      <c r="DS36" s="233">
        <v>30675157</v>
      </c>
      <c r="DT36" s="233">
        <v>15.86</v>
      </c>
      <c r="DU36" s="233">
        <v>30655957</v>
      </c>
      <c r="DV36" s="233">
        <v>0</v>
      </c>
      <c r="DW36" s="233">
        <v>0</v>
      </c>
      <c r="DX36" s="233">
        <v>9</v>
      </c>
      <c r="DY36" s="233">
        <v>30675157</v>
      </c>
      <c r="DZ36" s="233">
        <v>15.56</v>
      </c>
      <c r="EA36" s="233">
        <v>30655957</v>
      </c>
      <c r="EB36" s="233">
        <v>0</v>
      </c>
      <c r="EC36" s="233">
        <v>0</v>
      </c>
      <c r="ED36" s="233">
        <v>9</v>
      </c>
      <c r="EE36" s="233">
        <v>30645157</v>
      </c>
      <c r="EF36" s="233">
        <v>15.39</v>
      </c>
      <c r="EG36" s="233">
        <v>30625957</v>
      </c>
      <c r="EH36" s="233">
        <v>0</v>
      </c>
      <c r="EI36" s="233">
        <v>0</v>
      </c>
      <c r="EJ36" s="233">
        <v>9</v>
      </c>
      <c r="EK36" s="233">
        <v>30617707</v>
      </c>
      <c r="EL36" s="233">
        <v>15.2</v>
      </c>
      <c r="EM36" s="233">
        <v>30598507</v>
      </c>
      <c r="EN36" s="233">
        <v>0</v>
      </c>
      <c r="EO36" s="233">
        <v>0</v>
      </c>
      <c r="EP36" s="233">
        <v>9</v>
      </c>
      <c r="EQ36" s="233">
        <v>30531532</v>
      </c>
      <c r="ER36" s="233">
        <v>14.74</v>
      </c>
      <c r="ES36" s="233">
        <v>30506332</v>
      </c>
      <c r="ET36" s="233">
        <v>0</v>
      </c>
      <c r="EU36" s="233">
        <v>0</v>
      </c>
      <c r="EV36" s="233">
        <v>9</v>
      </c>
      <c r="EW36" s="233">
        <v>30531532</v>
      </c>
      <c r="EX36" s="233">
        <v>14.74</v>
      </c>
      <c r="EY36" s="233">
        <v>30512332</v>
      </c>
      <c r="EZ36" s="233">
        <v>0</v>
      </c>
      <c r="FA36" s="233">
        <v>0</v>
      </c>
      <c r="FB36" s="233">
        <v>9</v>
      </c>
      <c r="FC36" s="233">
        <v>30531532</v>
      </c>
      <c r="FD36" s="233">
        <v>14.74</v>
      </c>
      <c r="FE36" s="233">
        <v>30512332</v>
      </c>
      <c r="FF36" s="233">
        <v>0</v>
      </c>
      <c r="FG36" s="233">
        <v>0</v>
      </c>
      <c r="FH36" s="233">
        <v>9</v>
      </c>
      <c r="FI36" s="233">
        <v>30531532</v>
      </c>
      <c r="FJ36" s="233">
        <v>14.74</v>
      </c>
      <c r="FK36" s="233">
        <v>30512332</v>
      </c>
      <c r="FL36" s="233">
        <v>0</v>
      </c>
      <c r="FM36" s="233">
        <v>0</v>
      </c>
      <c r="FN36" s="233">
        <v>9</v>
      </c>
      <c r="FO36" s="233">
        <v>30531532</v>
      </c>
      <c r="FP36" s="233">
        <v>14.74</v>
      </c>
      <c r="FQ36" s="233">
        <v>30512332</v>
      </c>
      <c r="FR36" s="233">
        <v>785500</v>
      </c>
      <c r="FS36" s="233">
        <v>2.57</v>
      </c>
      <c r="FT36" s="233">
        <v>10</v>
      </c>
      <c r="FU36" s="233">
        <v>30531532</v>
      </c>
      <c r="FV36" s="233">
        <v>14.74</v>
      </c>
      <c r="FW36" s="233">
        <v>30512332</v>
      </c>
      <c r="FX36" s="233">
        <v>785500</v>
      </c>
      <c r="FY36" s="233">
        <v>2.57</v>
      </c>
      <c r="FZ36" s="233">
        <v>10</v>
      </c>
      <c r="GA36" s="233">
        <v>30531532</v>
      </c>
      <c r="GB36" s="233">
        <v>14.74</v>
      </c>
      <c r="GC36" s="233">
        <v>30512332</v>
      </c>
      <c r="GD36" s="233">
        <v>860500</v>
      </c>
      <c r="GE36" s="233">
        <v>2.82</v>
      </c>
      <c r="GF36" s="233">
        <v>10</v>
      </c>
      <c r="GG36" s="233">
        <v>30531532</v>
      </c>
      <c r="GH36" s="233">
        <v>14.74</v>
      </c>
      <c r="GI36" s="233">
        <v>30512332</v>
      </c>
      <c r="GJ36" s="233">
        <v>810500</v>
      </c>
      <c r="GK36" s="233">
        <v>2.65</v>
      </c>
      <c r="GL36" s="233">
        <v>10</v>
      </c>
      <c r="GM36" s="233">
        <v>30535520</v>
      </c>
      <c r="GN36" s="233">
        <v>14.74</v>
      </c>
      <c r="GO36" s="233">
        <v>30516320</v>
      </c>
      <c r="GP36" s="233">
        <v>685000</v>
      </c>
      <c r="GQ36" s="233">
        <v>2.2400000000000002</v>
      </c>
      <c r="GR36" s="233">
        <v>10</v>
      </c>
      <c r="GS36" s="233">
        <v>30535520</v>
      </c>
      <c r="GT36" s="233">
        <v>14.74</v>
      </c>
      <c r="GU36" s="233">
        <v>30516320</v>
      </c>
      <c r="GV36" s="233">
        <v>629000</v>
      </c>
      <c r="GW36" s="233">
        <v>2.06</v>
      </c>
      <c r="GX36" s="233">
        <v>10</v>
      </c>
      <c r="GY36" s="233">
        <v>30535820</v>
      </c>
      <c r="GZ36" s="233">
        <v>14.74</v>
      </c>
      <c r="HA36" s="233">
        <v>30516620</v>
      </c>
      <c r="HB36" s="233">
        <v>475000</v>
      </c>
      <c r="HC36" s="233">
        <v>1.56</v>
      </c>
      <c r="HD36" s="233">
        <v>10</v>
      </c>
      <c r="HE36" s="233">
        <v>152678100</v>
      </c>
      <c r="HF36" s="233">
        <v>14.74</v>
      </c>
      <c r="HG36" s="233">
        <v>152582100</v>
      </c>
      <c r="HH36" s="233">
        <v>2105000</v>
      </c>
      <c r="HI36" s="233">
        <v>1.38</v>
      </c>
      <c r="HJ36" s="233">
        <v>10</v>
      </c>
      <c r="HK36" s="233">
        <v>152676100</v>
      </c>
      <c r="HL36" s="233">
        <v>14.74</v>
      </c>
      <c r="HM36" s="233">
        <v>152580100</v>
      </c>
      <c r="HN36" s="233">
        <v>2334500</v>
      </c>
      <c r="HO36" s="233">
        <v>1.53</v>
      </c>
      <c r="HP36" s="233">
        <v>10</v>
      </c>
      <c r="HQ36" s="233">
        <v>152676100</v>
      </c>
      <c r="HR36" s="233">
        <v>14.74</v>
      </c>
      <c r="HS36" s="233">
        <v>152580100</v>
      </c>
      <c r="HT36" s="233">
        <v>3237000</v>
      </c>
      <c r="HU36" s="233">
        <v>2.12</v>
      </c>
      <c r="HV36" s="233">
        <v>10</v>
      </c>
      <c r="HW36" s="233">
        <v>152676100</v>
      </c>
      <c r="HX36" s="233">
        <v>14.74</v>
      </c>
      <c r="HY36" s="233">
        <v>152676100</v>
      </c>
      <c r="HZ36" s="233">
        <v>3062000</v>
      </c>
      <c r="IA36" s="233">
        <v>2.0099999999999998</v>
      </c>
      <c r="IB36" s="233">
        <v>10</v>
      </c>
      <c r="IC36" s="233">
        <v>152676100</v>
      </c>
      <c r="ID36" s="233">
        <v>14.74</v>
      </c>
      <c r="IE36" s="233">
        <v>152676100</v>
      </c>
      <c r="IF36" s="233">
        <v>3030100</v>
      </c>
      <c r="IG36" s="233">
        <v>1.98</v>
      </c>
      <c r="IH36" s="233">
        <v>10</v>
      </c>
      <c r="II36" s="233">
        <v>152676100</v>
      </c>
      <c r="IJ36" s="233">
        <v>14.74</v>
      </c>
      <c r="IK36" s="233">
        <v>152676100</v>
      </c>
      <c r="IL36" s="233">
        <v>2452030</v>
      </c>
      <c r="IM36" s="233">
        <v>1.61</v>
      </c>
      <c r="IN36" s="233">
        <v>10</v>
      </c>
      <c r="IO36" s="233">
        <v>152676100</v>
      </c>
      <c r="IP36" s="233">
        <v>14.74</v>
      </c>
      <c r="IQ36" s="233">
        <v>152676100</v>
      </c>
      <c r="IR36" s="233">
        <v>2577000</v>
      </c>
      <c r="IS36" s="233">
        <v>1.69</v>
      </c>
      <c r="IT36" s="233">
        <v>10</v>
      </c>
      <c r="IU36" s="233">
        <v>152376100</v>
      </c>
      <c r="IV36" s="233">
        <v>14.71</v>
      </c>
      <c r="IW36" s="233">
        <v>152376100</v>
      </c>
      <c r="IX36" s="233">
        <v>2387625</v>
      </c>
      <c r="IY36" s="233">
        <v>1.57</v>
      </c>
      <c r="IZ36" s="233">
        <v>10</v>
      </c>
      <c r="JA36" s="233">
        <v>152326100</v>
      </c>
      <c r="JB36" s="233">
        <v>14.71</v>
      </c>
      <c r="JC36" s="233">
        <v>152326100</v>
      </c>
      <c r="JD36" s="233">
        <v>2437052</v>
      </c>
      <c r="JE36" s="233">
        <v>1.6</v>
      </c>
      <c r="JF36" s="233">
        <v>10</v>
      </c>
      <c r="JG36" s="233">
        <v>152326100</v>
      </c>
      <c r="JH36" s="233">
        <v>14.71</v>
      </c>
      <c r="JI36" s="233">
        <v>152326100</v>
      </c>
      <c r="JJ36" s="233">
        <v>1928077</v>
      </c>
      <c r="JK36" s="233">
        <v>1.27</v>
      </c>
      <c r="JL36" s="233">
        <v>10</v>
      </c>
      <c r="JM36" s="233">
        <v>152326100</v>
      </c>
      <c r="JN36" s="233">
        <v>14.71</v>
      </c>
      <c r="JO36" s="233">
        <v>152326100</v>
      </c>
      <c r="JP36" s="233">
        <v>2845417</v>
      </c>
      <c r="JQ36" s="233">
        <v>1.87</v>
      </c>
      <c r="JR36" s="233">
        <v>10</v>
      </c>
      <c r="JS36" s="233">
        <v>304037200</v>
      </c>
      <c r="JT36" s="233">
        <v>14.68</v>
      </c>
      <c r="JU36" s="233">
        <v>304037200</v>
      </c>
      <c r="JV36" s="233">
        <v>2850000</v>
      </c>
      <c r="JW36" s="233">
        <v>0.94</v>
      </c>
      <c r="JX36" s="233">
        <v>10</v>
      </c>
      <c r="JY36" s="233">
        <v>304037200</v>
      </c>
      <c r="JZ36" s="233">
        <v>14.68</v>
      </c>
      <c r="KA36" s="233">
        <v>304037200</v>
      </c>
      <c r="KB36" s="233">
        <v>2850000</v>
      </c>
      <c r="KC36" s="233">
        <v>0.94</v>
      </c>
      <c r="KD36" s="233">
        <v>10</v>
      </c>
      <c r="KE36" s="233">
        <v>304037200</v>
      </c>
      <c r="KF36" s="233">
        <v>14.68</v>
      </c>
      <c r="KG36" s="233">
        <v>304037200</v>
      </c>
      <c r="KH36" s="233">
        <v>3310000</v>
      </c>
      <c r="KI36" s="233">
        <v>1.0900000000000001</v>
      </c>
      <c r="KJ36" s="233">
        <v>10</v>
      </c>
      <c r="KK36" s="233">
        <v>304042200</v>
      </c>
      <c r="KL36" s="233">
        <v>14.68</v>
      </c>
      <c r="KM36" s="233">
        <v>304042200</v>
      </c>
      <c r="KN36" s="233">
        <v>3310000</v>
      </c>
      <c r="KO36" s="233">
        <v>1.0900000000000001</v>
      </c>
      <c r="KP36" s="233">
        <v>10</v>
      </c>
      <c r="KQ36" s="233">
        <v>304042200</v>
      </c>
      <c r="KR36" s="233">
        <v>14.68</v>
      </c>
      <c r="KS36" s="233">
        <v>304042200</v>
      </c>
      <c r="KT36" s="233">
        <v>4370000</v>
      </c>
      <c r="KU36" s="233">
        <v>1.44</v>
      </c>
      <c r="KV36" s="233">
        <v>10</v>
      </c>
      <c r="KW36" s="233">
        <v>304042200</v>
      </c>
      <c r="KX36" s="233">
        <v>14.68</v>
      </c>
      <c r="KY36" s="233">
        <v>304042200</v>
      </c>
      <c r="KZ36" s="233">
        <v>7405000</v>
      </c>
      <c r="LA36" s="233">
        <v>2.44</v>
      </c>
      <c r="LB36" s="233">
        <v>10</v>
      </c>
      <c r="LC36" s="233">
        <v>304042200</v>
      </c>
      <c r="LD36" s="233">
        <v>14.68</v>
      </c>
      <c r="LE36" s="233">
        <v>304042200</v>
      </c>
      <c r="LF36" s="233">
        <v>7016000</v>
      </c>
      <c r="LG36" s="233">
        <v>2.31</v>
      </c>
      <c r="LH36" s="233">
        <v>10</v>
      </c>
      <c r="LI36" s="233">
        <v>302192200</v>
      </c>
      <c r="LJ36" s="233">
        <v>14.59</v>
      </c>
      <c r="LK36" s="233">
        <v>302192200</v>
      </c>
      <c r="LL36" s="233">
        <v>7408500</v>
      </c>
      <c r="LM36" s="233">
        <v>2.4500000000000002</v>
      </c>
      <c r="LN36" s="233">
        <v>10</v>
      </c>
      <c r="LO36" s="233">
        <v>302192200</v>
      </c>
      <c r="LP36" s="233">
        <v>12.56</v>
      </c>
      <c r="LQ36" s="233">
        <v>302192200</v>
      </c>
      <c r="LR36" s="233">
        <v>11858500</v>
      </c>
      <c r="LS36" s="233">
        <v>3.92</v>
      </c>
      <c r="LT36" s="233">
        <v>10</v>
      </c>
      <c r="LU36" s="233">
        <v>302192200</v>
      </c>
      <c r="LV36" s="233">
        <v>12.56</v>
      </c>
      <c r="LW36" s="233">
        <v>302192200</v>
      </c>
      <c r="LX36" s="233">
        <v>8183583</v>
      </c>
      <c r="LY36" s="233">
        <v>2.71</v>
      </c>
      <c r="LZ36" s="233">
        <v>15</v>
      </c>
      <c r="MA36" s="233">
        <v>274799612</v>
      </c>
      <c r="MB36" s="233">
        <v>11.42</v>
      </c>
      <c r="MC36" s="233">
        <v>274799612</v>
      </c>
      <c r="MD36" s="233">
        <v>25586040</v>
      </c>
      <c r="ME36" s="233">
        <v>9.31</v>
      </c>
      <c r="MF36" s="233">
        <v>15</v>
      </c>
      <c r="MG36" s="233">
        <v>274796612</v>
      </c>
      <c r="MH36" s="233">
        <v>11.42</v>
      </c>
      <c r="MI36" s="233">
        <v>274797000</v>
      </c>
      <c r="MJ36" s="233">
        <v>22081040</v>
      </c>
      <c r="MK36" s="233">
        <v>8.0399999999999991</v>
      </c>
      <c r="ML36" s="233">
        <v>15</v>
      </c>
      <c r="MM36" s="233">
        <v>274796612</v>
      </c>
      <c r="MN36" s="233">
        <v>11.42</v>
      </c>
      <c r="MO36" s="233">
        <v>274797000</v>
      </c>
      <c r="MP36" s="233">
        <v>13659040</v>
      </c>
      <c r="MQ36" s="233">
        <v>4.97</v>
      </c>
      <c r="MR36" s="233">
        <v>15</v>
      </c>
      <c r="MS36" s="233">
        <v>274796612</v>
      </c>
      <c r="MT36" s="233">
        <v>11.42</v>
      </c>
      <c r="MU36" s="233">
        <v>274797000</v>
      </c>
      <c r="MV36" s="233">
        <v>13654463</v>
      </c>
      <c r="MW36" s="233">
        <v>4.97</v>
      </c>
      <c r="MX36" s="233">
        <v>6</v>
      </c>
      <c r="MY36" s="233">
        <v>259370161</v>
      </c>
      <c r="MZ36" s="233">
        <v>10.81</v>
      </c>
      <c r="NA36" s="233">
        <v>259370000</v>
      </c>
      <c r="NB36" s="233">
        <v>510000</v>
      </c>
      <c r="NC36" s="233">
        <v>0.2</v>
      </c>
      <c r="ND36" s="233">
        <v>6</v>
      </c>
      <c r="NE36" s="233">
        <v>259370161</v>
      </c>
      <c r="NF36" s="233">
        <v>10.81</v>
      </c>
      <c r="NG36" s="233">
        <v>259370161</v>
      </c>
      <c r="NH36" s="233">
        <v>510000</v>
      </c>
      <c r="NI36" s="233">
        <v>0.2</v>
      </c>
      <c r="NJ36" s="233">
        <v>6</v>
      </c>
      <c r="NK36" s="233">
        <v>259370161</v>
      </c>
      <c r="NL36" s="233">
        <v>10.81</v>
      </c>
      <c r="NM36" s="233">
        <v>259370161</v>
      </c>
      <c r="NN36" s="233">
        <v>13460000</v>
      </c>
      <c r="NO36" s="233">
        <v>5.19</v>
      </c>
      <c r="NP36" s="233">
        <v>6</v>
      </c>
      <c r="NQ36" s="233">
        <v>259370161</v>
      </c>
      <c r="NR36" s="233">
        <v>10.81</v>
      </c>
      <c r="NS36" s="233">
        <v>259370161</v>
      </c>
      <c r="NT36" s="233">
        <v>100000</v>
      </c>
      <c r="NU36" s="233">
        <v>0.04</v>
      </c>
      <c r="NV36" s="233">
        <v>6</v>
      </c>
      <c r="NW36" s="233">
        <v>259370161</v>
      </c>
      <c r="NX36" s="233">
        <v>10.81</v>
      </c>
      <c r="NY36" s="233">
        <v>259370161</v>
      </c>
      <c r="NZ36" s="233">
        <v>100000</v>
      </c>
      <c r="OA36" s="233">
        <v>0.04</v>
      </c>
      <c r="OB36" s="233">
        <v>6</v>
      </c>
      <c r="OC36" s="233">
        <v>259370161</v>
      </c>
      <c r="OD36" s="233">
        <v>10.81</v>
      </c>
      <c r="OE36" s="233">
        <v>259370161</v>
      </c>
      <c r="OF36" s="233">
        <v>100000</v>
      </c>
      <c r="OG36" s="233">
        <v>0.04</v>
      </c>
      <c r="OH36" s="233">
        <v>6</v>
      </c>
      <c r="OI36" s="233">
        <v>259370161</v>
      </c>
      <c r="OJ36" s="233">
        <v>10.81</v>
      </c>
      <c r="OK36" s="233">
        <v>259370161</v>
      </c>
      <c r="OL36" s="233">
        <v>100000</v>
      </c>
      <c r="OM36" s="233">
        <v>0.04</v>
      </c>
      <c r="ON36" s="233">
        <v>6</v>
      </c>
      <c r="OO36" s="233">
        <v>259370161</v>
      </c>
      <c r="OP36" s="233">
        <v>10.81</v>
      </c>
      <c r="OQ36" s="233">
        <v>259370161</v>
      </c>
      <c r="OR36" s="233">
        <v>100000</v>
      </c>
      <c r="OS36" s="233">
        <v>0.04</v>
      </c>
      <c r="OT36" s="233">
        <v>6</v>
      </c>
      <c r="OU36" s="233">
        <v>259370161</v>
      </c>
      <c r="OV36" s="233">
        <v>10.81</v>
      </c>
      <c r="OW36" s="233">
        <v>259370161</v>
      </c>
      <c r="OX36" s="233">
        <v>100000</v>
      </c>
      <c r="OY36" s="233">
        <v>0.04</v>
      </c>
      <c r="OZ36" s="233">
        <v>6</v>
      </c>
      <c r="PA36" s="233">
        <v>259370161</v>
      </c>
      <c r="PB36" s="233">
        <v>10.81</v>
      </c>
      <c r="PC36" s="233">
        <v>259370161</v>
      </c>
      <c r="PD36" s="233">
        <v>100000</v>
      </c>
      <c r="PE36" s="233">
        <v>0.04</v>
      </c>
    </row>
    <row r="37" spans="1:421" x14ac:dyDescent="0.25">
      <c r="A37" s="232" t="s">
        <v>1613</v>
      </c>
      <c r="B37" s="233">
        <v>0</v>
      </c>
      <c r="C37" s="233">
        <v>0</v>
      </c>
      <c r="D37" s="233">
        <v>0</v>
      </c>
      <c r="E37" s="233">
        <v>0</v>
      </c>
      <c r="F37" s="233">
        <v>0</v>
      </c>
      <c r="G37" s="233">
        <v>0</v>
      </c>
      <c r="H37" s="233">
        <v>0</v>
      </c>
      <c r="I37" s="233">
        <v>0</v>
      </c>
      <c r="J37" s="233">
        <v>0</v>
      </c>
      <c r="K37" s="233">
        <v>0</v>
      </c>
      <c r="L37" s="233">
        <v>0</v>
      </c>
      <c r="M37" s="233">
        <v>0</v>
      </c>
      <c r="N37" s="233">
        <v>0</v>
      </c>
      <c r="O37" s="233">
        <v>0</v>
      </c>
      <c r="P37" s="233">
        <v>0</v>
      </c>
      <c r="Q37" s="233">
        <v>0</v>
      </c>
      <c r="R37" s="233">
        <v>0</v>
      </c>
      <c r="S37" s="233">
        <v>0</v>
      </c>
      <c r="T37" s="233">
        <v>0</v>
      </c>
      <c r="U37" s="233">
        <v>0</v>
      </c>
      <c r="V37" s="233">
        <v>0</v>
      </c>
      <c r="W37" s="233">
        <v>0</v>
      </c>
      <c r="X37" s="233">
        <v>0</v>
      </c>
      <c r="Y37" s="233">
        <v>0</v>
      </c>
      <c r="Z37" s="233">
        <v>0</v>
      </c>
      <c r="AA37" s="233">
        <v>0</v>
      </c>
      <c r="AB37" s="233">
        <v>0</v>
      </c>
      <c r="AC37" s="233">
        <v>0</v>
      </c>
      <c r="AD37" s="233">
        <v>0</v>
      </c>
      <c r="AE37" s="233">
        <v>0</v>
      </c>
      <c r="AF37" s="233">
        <v>0</v>
      </c>
      <c r="AG37" s="233">
        <v>0</v>
      </c>
      <c r="AH37" s="233">
        <v>0</v>
      </c>
      <c r="AI37" s="233">
        <v>0</v>
      </c>
      <c r="AJ37" s="233">
        <v>0</v>
      </c>
      <c r="AK37" s="233">
        <v>0</v>
      </c>
      <c r="AL37" s="233">
        <v>0</v>
      </c>
      <c r="AM37" s="233">
        <v>0</v>
      </c>
      <c r="AN37" s="233">
        <v>0</v>
      </c>
      <c r="AO37" s="233">
        <v>0</v>
      </c>
      <c r="AP37" s="233">
        <v>0</v>
      </c>
      <c r="AQ37" s="233">
        <v>0</v>
      </c>
      <c r="AR37" s="233">
        <v>0</v>
      </c>
      <c r="AS37" s="233">
        <v>0</v>
      </c>
      <c r="AT37" s="233">
        <v>0</v>
      </c>
      <c r="AU37" s="233">
        <v>0</v>
      </c>
      <c r="AV37" s="233">
        <v>0</v>
      </c>
      <c r="AW37" s="233">
        <v>0</v>
      </c>
      <c r="AX37" s="233">
        <v>0</v>
      </c>
      <c r="AY37" s="233">
        <v>0</v>
      </c>
      <c r="AZ37" s="233">
        <v>0</v>
      </c>
      <c r="BA37" s="233">
        <v>0</v>
      </c>
      <c r="BB37" s="233">
        <v>0</v>
      </c>
      <c r="BC37" s="233">
        <v>0</v>
      </c>
      <c r="BD37" s="233">
        <v>0</v>
      </c>
      <c r="BE37" s="233">
        <v>0</v>
      </c>
      <c r="BF37" s="233">
        <v>0</v>
      </c>
      <c r="BG37" s="233">
        <v>0</v>
      </c>
      <c r="BH37" s="233">
        <v>0</v>
      </c>
      <c r="BI37" s="233">
        <v>0</v>
      </c>
      <c r="BJ37" s="233">
        <v>0</v>
      </c>
      <c r="BK37" s="233">
        <v>0</v>
      </c>
      <c r="BL37" s="233">
        <v>0</v>
      </c>
      <c r="BM37" s="233">
        <v>0</v>
      </c>
      <c r="BN37" s="233">
        <v>0</v>
      </c>
      <c r="BO37" s="233">
        <v>0</v>
      </c>
      <c r="BP37" s="233">
        <v>0</v>
      </c>
      <c r="BQ37" s="233">
        <v>0</v>
      </c>
      <c r="BR37" s="233">
        <v>0</v>
      </c>
      <c r="BS37" s="233">
        <v>0</v>
      </c>
      <c r="BT37" s="233">
        <v>0</v>
      </c>
      <c r="BU37" s="233">
        <v>0</v>
      </c>
      <c r="BV37" s="233">
        <v>0</v>
      </c>
      <c r="BW37" s="233">
        <v>0</v>
      </c>
      <c r="BX37" s="233">
        <v>0</v>
      </c>
      <c r="BY37" s="233">
        <v>0</v>
      </c>
      <c r="BZ37" s="233">
        <v>0</v>
      </c>
      <c r="CA37" s="233">
        <v>0</v>
      </c>
      <c r="CB37" s="233">
        <v>0</v>
      </c>
      <c r="CC37" s="233">
        <v>0</v>
      </c>
      <c r="CD37" s="233">
        <v>0</v>
      </c>
      <c r="CE37" s="233">
        <v>0</v>
      </c>
      <c r="CF37" s="233">
        <v>0</v>
      </c>
      <c r="CG37" s="233">
        <v>0</v>
      </c>
      <c r="CH37" s="233">
        <v>0</v>
      </c>
      <c r="CI37" s="233">
        <v>0</v>
      </c>
      <c r="CJ37" s="233">
        <v>0</v>
      </c>
      <c r="CK37" s="233">
        <v>0</v>
      </c>
      <c r="CL37" s="233">
        <v>0</v>
      </c>
      <c r="CM37" s="233">
        <v>0</v>
      </c>
      <c r="CN37" s="233">
        <v>0</v>
      </c>
      <c r="CO37" s="233">
        <v>0</v>
      </c>
      <c r="CP37" s="233">
        <v>0</v>
      </c>
      <c r="CQ37" s="233">
        <v>0</v>
      </c>
      <c r="CR37" s="233">
        <v>0</v>
      </c>
      <c r="CS37" s="233">
        <v>0</v>
      </c>
      <c r="CT37" s="233">
        <v>0</v>
      </c>
      <c r="CU37" s="233">
        <v>0</v>
      </c>
      <c r="CV37" s="233">
        <v>0</v>
      </c>
      <c r="CW37" s="233">
        <v>0</v>
      </c>
      <c r="CX37" s="233">
        <v>0</v>
      </c>
      <c r="CY37" s="233">
        <v>0</v>
      </c>
      <c r="CZ37" s="233">
        <v>0</v>
      </c>
      <c r="DA37" s="233">
        <v>0</v>
      </c>
      <c r="DB37" s="233">
        <v>0</v>
      </c>
      <c r="DC37" s="233">
        <v>0</v>
      </c>
      <c r="DD37" s="233">
        <v>0</v>
      </c>
      <c r="DE37" s="233">
        <v>0</v>
      </c>
      <c r="DF37" s="233">
        <v>0</v>
      </c>
      <c r="DG37" s="233">
        <v>0</v>
      </c>
      <c r="DH37" s="233">
        <v>0</v>
      </c>
      <c r="DI37" s="233">
        <v>0</v>
      </c>
      <c r="DJ37" s="233">
        <v>0</v>
      </c>
      <c r="DK37" s="233">
        <v>0</v>
      </c>
      <c r="DL37" s="233">
        <v>0</v>
      </c>
      <c r="DM37" s="233">
        <v>0</v>
      </c>
      <c r="DN37" s="233">
        <v>0</v>
      </c>
      <c r="DO37" s="233">
        <v>0</v>
      </c>
      <c r="DP37" s="233">
        <v>0</v>
      </c>
      <c r="DQ37" s="233">
        <v>0</v>
      </c>
      <c r="DR37" s="233">
        <v>0</v>
      </c>
      <c r="DS37" s="233">
        <v>0</v>
      </c>
      <c r="DT37" s="233">
        <v>0</v>
      </c>
      <c r="DU37" s="233">
        <v>0</v>
      </c>
      <c r="DV37" s="233">
        <v>0</v>
      </c>
      <c r="DW37" s="233">
        <v>0</v>
      </c>
      <c r="DX37" s="233">
        <v>0</v>
      </c>
      <c r="DY37" s="233">
        <v>0</v>
      </c>
      <c r="DZ37" s="233">
        <v>0</v>
      </c>
      <c r="EA37" s="233">
        <v>0</v>
      </c>
      <c r="EB37" s="233">
        <v>0</v>
      </c>
      <c r="EC37" s="233">
        <v>0</v>
      </c>
      <c r="ED37" s="233">
        <v>0</v>
      </c>
      <c r="EE37" s="233">
        <v>0</v>
      </c>
      <c r="EF37" s="233">
        <v>0</v>
      </c>
      <c r="EG37" s="233">
        <v>0</v>
      </c>
      <c r="EH37" s="233">
        <v>0</v>
      </c>
      <c r="EI37" s="233">
        <v>0</v>
      </c>
      <c r="EJ37" s="233">
        <v>0</v>
      </c>
      <c r="EK37" s="233">
        <v>0</v>
      </c>
      <c r="EL37" s="233">
        <v>0</v>
      </c>
      <c r="EM37" s="233">
        <v>0</v>
      </c>
      <c r="EN37" s="233">
        <v>0</v>
      </c>
      <c r="EO37" s="233">
        <v>0</v>
      </c>
      <c r="EP37" s="233">
        <v>0</v>
      </c>
      <c r="EQ37" s="233">
        <v>0</v>
      </c>
      <c r="ER37" s="233">
        <v>0</v>
      </c>
      <c r="ES37" s="233">
        <v>0</v>
      </c>
      <c r="ET37" s="233">
        <v>0</v>
      </c>
      <c r="EU37" s="233">
        <v>0</v>
      </c>
      <c r="EV37" s="233">
        <v>0</v>
      </c>
      <c r="EW37" s="233">
        <v>0</v>
      </c>
      <c r="EX37" s="233">
        <v>0</v>
      </c>
      <c r="EY37" s="233">
        <v>0</v>
      </c>
      <c r="EZ37" s="233">
        <v>0</v>
      </c>
      <c r="FA37" s="233">
        <v>0</v>
      </c>
      <c r="FB37" s="233">
        <v>0</v>
      </c>
      <c r="FC37" s="233">
        <v>0</v>
      </c>
      <c r="FD37" s="233">
        <v>0</v>
      </c>
      <c r="FE37" s="233">
        <v>0</v>
      </c>
      <c r="FF37" s="233">
        <v>0</v>
      </c>
      <c r="FG37" s="233">
        <v>0</v>
      </c>
      <c r="FH37" s="233">
        <v>0</v>
      </c>
      <c r="FI37" s="233">
        <v>0</v>
      </c>
      <c r="FJ37" s="233">
        <v>0</v>
      </c>
      <c r="FK37" s="233">
        <v>0</v>
      </c>
      <c r="FL37" s="233">
        <v>0</v>
      </c>
      <c r="FM37" s="233">
        <v>0</v>
      </c>
      <c r="FN37" s="233">
        <v>0</v>
      </c>
      <c r="FO37" s="233">
        <v>0</v>
      </c>
      <c r="FP37" s="233">
        <v>0</v>
      </c>
      <c r="FQ37" s="233">
        <v>0</v>
      </c>
      <c r="FR37" s="233">
        <v>0</v>
      </c>
      <c r="FS37" s="233">
        <v>0</v>
      </c>
      <c r="FT37" s="233">
        <v>0</v>
      </c>
      <c r="FU37" s="233">
        <v>0</v>
      </c>
      <c r="FV37" s="233">
        <v>0</v>
      </c>
      <c r="FW37" s="233">
        <v>0</v>
      </c>
      <c r="FX37" s="233">
        <v>0</v>
      </c>
      <c r="FY37" s="233">
        <v>0</v>
      </c>
      <c r="FZ37" s="233">
        <v>0</v>
      </c>
      <c r="GA37" s="233">
        <v>0</v>
      </c>
      <c r="GB37" s="233">
        <v>0</v>
      </c>
      <c r="GC37" s="233">
        <v>0</v>
      </c>
      <c r="GD37" s="233">
        <v>0</v>
      </c>
      <c r="GE37" s="233">
        <v>0</v>
      </c>
      <c r="GF37" s="233">
        <v>0</v>
      </c>
      <c r="GG37" s="233">
        <v>0</v>
      </c>
      <c r="GH37" s="233">
        <v>0</v>
      </c>
      <c r="GI37" s="233">
        <v>0</v>
      </c>
      <c r="GJ37" s="233">
        <v>0</v>
      </c>
      <c r="GK37" s="233">
        <v>0</v>
      </c>
      <c r="GL37" s="233">
        <v>0</v>
      </c>
      <c r="GM37" s="233">
        <v>0</v>
      </c>
      <c r="GN37" s="233">
        <v>0</v>
      </c>
      <c r="GO37" s="233">
        <v>0</v>
      </c>
      <c r="GP37" s="233">
        <v>0</v>
      </c>
      <c r="GQ37" s="233">
        <v>0</v>
      </c>
      <c r="GR37" s="233">
        <v>0</v>
      </c>
      <c r="GS37" s="233">
        <v>0</v>
      </c>
      <c r="GT37" s="233">
        <v>0</v>
      </c>
      <c r="GU37" s="233">
        <v>0</v>
      </c>
      <c r="GV37" s="233">
        <v>0</v>
      </c>
      <c r="GW37" s="233">
        <v>0</v>
      </c>
      <c r="GX37" s="233">
        <v>0</v>
      </c>
      <c r="GY37" s="233">
        <v>0</v>
      </c>
      <c r="GZ37" s="233">
        <v>0</v>
      </c>
      <c r="HA37" s="233">
        <v>0</v>
      </c>
      <c r="HB37" s="233">
        <v>0</v>
      </c>
      <c r="HC37" s="233">
        <v>0</v>
      </c>
      <c r="HD37" s="233">
        <v>0</v>
      </c>
      <c r="HE37" s="233">
        <v>0</v>
      </c>
      <c r="HF37" s="233">
        <v>0</v>
      </c>
      <c r="HG37" s="233">
        <v>0</v>
      </c>
      <c r="HH37" s="233">
        <v>0</v>
      </c>
      <c r="HI37" s="233">
        <v>0</v>
      </c>
      <c r="HJ37" s="233">
        <v>0</v>
      </c>
      <c r="HK37" s="233">
        <v>0</v>
      </c>
      <c r="HL37" s="233">
        <v>0</v>
      </c>
      <c r="HM37" s="233">
        <v>0</v>
      </c>
      <c r="HN37" s="233">
        <v>0</v>
      </c>
      <c r="HO37" s="233">
        <v>0</v>
      </c>
      <c r="HP37" s="233">
        <v>0</v>
      </c>
      <c r="HQ37" s="233">
        <v>0</v>
      </c>
      <c r="HR37" s="233">
        <v>0</v>
      </c>
      <c r="HS37" s="233">
        <v>0</v>
      </c>
      <c r="HT37" s="233">
        <v>0</v>
      </c>
      <c r="HU37" s="233">
        <v>0</v>
      </c>
      <c r="HV37" s="233">
        <v>0</v>
      </c>
      <c r="HW37" s="233">
        <v>0</v>
      </c>
      <c r="HX37" s="233">
        <v>0</v>
      </c>
      <c r="HY37" s="233">
        <v>0</v>
      </c>
      <c r="HZ37" s="233">
        <v>0</v>
      </c>
      <c r="IA37" s="233">
        <v>0</v>
      </c>
      <c r="IB37" s="233">
        <v>0</v>
      </c>
      <c r="IC37" s="233">
        <v>0</v>
      </c>
      <c r="ID37" s="233">
        <v>0</v>
      </c>
      <c r="IE37" s="233">
        <v>0</v>
      </c>
      <c r="IF37" s="233">
        <v>0</v>
      </c>
      <c r="IG37" s="233">
        <v>0</v>
      </c>
      <c r="IH37" s="233">
        <v>0</v>
      </c>
      <c r="II37" s="233">
        <v>0</v>
      </c>
      <c r="IJ37" s="233">
        <v>0</v>
      </c>
      <c r="IK37" s="233">
        <v>0</v>
      </c>
      <c r="IL37" s="233">
        <v>0</v>
      </c>
      <c r="IM37" s="233">
        <v>0</v>
      </c>
      <c r="IN37" s="233">
        <v>0</v>
      </c>
      <c r="IO37" s="233">
        <v>0</v>
      </c>
      <c r="IP37" s="233">
        <v>0</v>
      </c>
      <c r="IQ37" s="233">
        <v>0</v>
      </c>
      <c r="IR37" s="233">
        <v>0</v>
      </c>
      <c r="IS37" s="233">
        <v>0</v>
      </c>
      <c r="IT37" s="233">
        <v>0</v>
      </c>
      <c r="IU37" s="233">
        <v>0</v>
      </c>
      <c r="IV37" s="233">
        <v>0</v>
      </c>
      <c r="IW37" s="233">
        <v>0</v>
      </c>
      <c r="IX37" s="233">
        <v>0</v>
      </c>
      <c r="IY37" s="233">
        <v>0</v>
      </c>
      <c r="IZ37" s="233">
        <v>0</v>
      </c>
      <c r="JA37" s="233">
        <v>0</v>
      </c>
      <c r="JB37" s="233">
        <v>0</v>
      </c>
      <c r="JC37" s="233">
        <v>0</v>
      </c>
      <c r="JD37" s="233">
        <v>0</v>
      </c>
      <c r="JE37" s="233">
        <v>0</v>
      </c>
      <c r="JF37" s="233">
        <v>0</v>
      </c>
      <c r="JG37" s="233">
        <v>0</v>
      </c>
      <c r="JH37" s="233">
        <v>0</v>
      </c>
      <c r="JI37" s="233">
        <v>0</v>
      </c>
      <c r="JJ37" s="233">
        <v>0</v>
      </c>
      <c r="JK37" s="233">
        <v>0</v>
      </c>
      <c r="JL37" s="233">
        <v>0</v>
      </c>
      <c r="JM37" s="233">
        <v>0</v>
      </c>
      <c r="JN37" s="233">
        <v>0</v>
      </c>
      <c r="JO37" s="233">
        <v>0</v>
      </c>
      <c r="JP37" s="233">
        <v>0</v>
      </c>
      <c r="JQ37" s="233">
        <v>0</v>
      </c>
      <c r="JR37" s="233">
        <v>0</v>
      </c>
      <c r="JS37" s="233">
        <v>0</v>
      </c>
      <c r="JT37" s="233">
        <v>0</v>
      </c>
      <c r="JU37" s="233">
        <v>0</v>
      </c>
      <c r="JV37" s="233">
        <v>0</v>
      </c>
      <c r="JW37" s="233">
        <v>0</v>
      </c>
      <c r="JX37" s="233">
        <v>0</v>
      </c>
      <c r="JY37" s="233">
        <v>0</v>
      </c>
      <c r="JZ37" s="233">
        <v>0</v>
      </c>
      <c r="KA37" s="233">
        <v>0</v>
      </c>
      <c r="KB37" s="233">
        <v>0</v>
      </c>
      <c r="KC37" s="233">
        <v>0</v>
      </c>
      <c r="KD37" s="233">
        <v>0</v>
      </c>
      <c r="KE37" s="233">
        <v>0</v>
      </c>
      <c r="KF37" s="233">
        <v>0</v>
      </c>
      <c r="KG37" s="233">
        <v>0</v>
      </c>
      <c r="KH37" s="233">
        <v>0</v>
      </c>
      <c r="KI37" s="233">
        <v>0</v>
      </c>
      <c r="KJ37" s="233">
        <v>0</v>
      </c>
      <c r="KK37" s="233">
        <v>0</v>
      </c>
      <c r="KL37" s="233">
        <v>0</v>
      </c>
      <c r="KM37" s="233">
        <v>0</v>
      </c>
      <c r="KN37" s="233">
        <v>0</v>
      </c>
      <c r="KO37" s="233">
        <v>0</v>
      </c>
      <c r="KP37" s="233">
        <v>0</v>
      </c>
      <c r="KQ37" s="233">
        <v>0</v>
      </c>
      <c r="KR37" s="233">
        <v>0</v>
      </c>
      <c r="KS37" s="233">
        <v>0</v>
      </c>
      <c r="KT37" s="233">
        <v>0</v>
      </c>
      <c r="KU37" s="233">
        <v>0</v>
      </c>
      <c r="KV37" s="233">
        <v>0</v>
      </c>
      <c r="KW37" s="233">
        <v>0</v>
      </c>
      <c r="KX37" s="233">
        <v>0</v>
      </c>
      <c r="KY37" s="233">
        <v>0</v>
      </c>
      <c r="KZ37" s="233">
        <v>0</v>
      </c>
      <c r="LA37" s="233">
        <v>0</v>
      </c>
      <c r="LB37" s="233">
        <v>0</v>
      </c>
      <c r="LC37" s="233">
        <v>0</v>
      </c>
      <c r="LD37" s="233">
        <v>0</v>
      </c>
      <c r="LE37" s="233">
        <v>0</v>
      </c>
      <c r="LF37" s="233">
        <v>0</v>
      </c>
      <c r="LG37" s="233">
        <v>0</v>
      </c>
      <c r="LH37" s="233">
        <v>0</v>
      </c>
      <c r="LI37" s="233">
        <v>0</v>
      </c>
      <c r="LJ37" s="233">
        <v>0</v>
      </c>
      <c r="LK37" s="233">
        <v>0</v>
      </c>
      <c r="LL37" s="233">
        <v>0</v>
      </c>
      <c r="LM37" s="233">
        <v>0</v>
      </c>
      <c r="LN37" s="233">
        <v>0</v>
      </c>
      <c r="LO37" s="233">
        <v>0</v>
      </c>
      <c r="LP37" s="233">
        <v>0</v>
      </c>
      <c r="LQ37" s="233">
        <v>0</v>
      </c>
      <c r="LR37" s="233">
        <v>0</v>
      </c>
      <c r="LS37" s="233">
        <v>0</v>
      </c>
      <c r="LT37" s="233">
        <v>0</v>
      </c>
      <c r="LU37" s="233">
        <v>0</v>
      </c>
      <c r="LV37" s="233">
        <v>0</v>
      </c>
      <c r="LW37" s="233">
        <v>0</v>
      </c>
      <c r="LX37" s="233">
        <v>0</v>
      </c>
      <c r="LY37" s="233">
        <v>0</v>
      </c>
      <c r="LZ37" s="233">
        <v>0</v>
      </c>
      <c r="MA37" s="233">
        <v>0</v>
      </c>
      <c r="MB37" s="233">
        <v>0</v>
      </c>
      <c r="MC37" s="233">
        <v>0</v>
      </c>
      <c r="MD37" s="233">
        <v>0</v>
      </c>
      <c r="ME37" s="233">
        <v>0</v>
      </c>
      <c r="MF37" s="233">
        <v>0</v>
      </c>
      <c r="MG37" s="233">
        <v>0</v>
      </c>
      <c r="MH37" s="233">
        <v>0</v>
      </c>
      <c r="MI37" s="233">
        <v>0</v>
      </c>
      <c r="MJ37" s="233">
        <v>0</v>
      </c>
      <c r="MK37" s="233">
        <v>0</v>
      </c>
      <c r="ML37" s="233">
        <v>0</v>
      </c>
      <c r="MM37" s="233">
        <v>0</v>
      </c>
      <c r="MN37" s="233">
        <v>0</v>
      </c>
      <c r="MO37" s="233">
        <v>0</v>
      </c>
      <c r="MP37" s="233">
        <v>0</v>
      </c>
      <c r="MQ37" s="233">
        <v>0</v>
      </c>
      <c r="MR37" s="233">
        <v>0</v>
      </c>
      <c r="MS37" s="233">
        <v>0</v>
      </c>
      <c r="MT37" s="233">
        <v>0</v>
      </c>
      <c r="MU37" s="233">
        <v>0</v>
      </c>
      <c r="MV37" s="233">
        <v>0</v>
      </c>
      <c r="MW37" s="233">
        <v>0</v>
      </c>
      <c r="MX37" s="233">
        <v>0</v>
      </c>
      <c r="MY37" s="233">
        <v>0</v>
      </c>
      <c r="MZ37" s="233">
        <v>0</v>
      </c>
      <c r="NA37" s="233">
        <v>0</v>
      </c>
      <c r="NB37" s="233">
        <v>0</v>
      </c>
      <c r="NC37" s="233">
        <v>0</v>
      </c>
      <c r="ND37" s="233">
        <v>0</v>
      </c>
      <c r="NE37" s="233">
        <v>0</v>
      </c>
      <c r="NF37" s="233">
        <v>0</v>
      </c>
      <c r="NG37" s="233">
        <v>0</v>
      </c>
      <c r="NH37" s="233">
        <v>0</v>
      </c>
      <c r="NI37" s="233">
        <v>0</v>
      </c>
      <c r="NJ37" s="233">
        <v>0</v>
      </c>
      <c r="NK37" s="233">
        <v>0</v>
      </c>
      <c r="NL37" s="233">
        <v>0</v>
      </c>
      <c r="NM37" s="233">
        <v>0</v>
      </c>
      <c r="NN37" s="233">
        <v>0</v>
      </c>
      <c r="NO37" s="233">
        <v>0</v>
      </c>
      <c r="NP37" s="233">
        <v>0</v>
      </c>
      <c r="NQ37" s="233">
        <v>0</v>
      </c>
      <c r="NR37" s="233">
        <v>0</v>
      </c>
      <c r="NS37" s="233">
        <v>0</v>
      </c>
      <c r="NT37" s="233">
        <v>0</v>
      </c>
      <c r="NU37" s="233">
        <v>0</v>
      </c>
      <c r="NV37" s="233">
        <v>0</v>
      </c>
      <c r="NW37" s="233">
        <v>0</v>
      </c>
      <c r="NX37" s="233">
        <v>0</v>
      </c>
      <c r="NY37" s="233">
        <v>0</v>
      </c>
      <c r="NZ37" s="233">
        <v>0</v>
      </c>
      <c r="OA37" s="233">
        <v>0</v>
      </c>
      <c r="OB37" s="233">
        <v>0</v>
      </c>
      <c r="OC37" s="233">
        <v>0</v>
      </c>
      <c r="OD37" s="233">
        <v>0</v>
      </c>
      <c r="OE37" s="233">
        <v>0</v>
      </c>
      <c r="OF37" s="233">
        <v>0</v>
      </c>
      <c r="OG37" s="233">
        <v>0</v>
      </c>
      <c r="OH37" s="233">
        <v>0</v>
      </c>
      <c r="OI37" s="233">
        <v>0</v>
      </c>
      <c r="OJ37" s="233">
        <v>0</v>
      </c>
      <c r="OK37" s="233">
        <v>0</v>
      </c>
      <c r="OL37" s="233">
        <v>0</v>
      </c>
      <c r="OM37" s="233">
        <v>0</v>
      </c>
      <c r="ON37" s="233">
        <v>0</v>
      </c>
      <c r="OO37" s="233">
        <v>0</v>
      </c>
      <c r="OP37" s="233">
        <v>0</v>
      </c>
      <c r="OQ37" s="233">
        <v>0</v>
      </c>
      <c r="OR37" s="233">
        <v>0</v>
      </c>
      <c r="OS37" s="233">
        <v>0</v>
      </c>
      <c r="OT37" s="233">
        <v>0</v>
      </c>
      <c r="OU37" s="233">
        <v>0</v>
      </c>
      <c r="OV37" s="233">
        <v>0</v>
      </c>
      <c r="OW37" s="233">
        <v>0</v>
      </c>
      <c r="OX37" s="233">
        <v>0</v>
      </c>
      <c r="OY37" s="233">
        <v>0</v>
      </c>
      <c r="OZ37" s="233">
        <v>0</v>
      </c>
      <c r="PA37" s="233">
        <v>0</v>
      </c>
      <c r="PB37" s="233">
        <v>0</v>
      </c>
      <c r="PC37" s="233">
        <v>0</v>
      </c>
      <c r="PD37" s="233">
        <v>0</v>
      </c>
      <c r="PE37" s="233">
        <v>0</v>
      </c>
    </row>
    <row r="38" spans="1:421" x14ac:dyDescent="0.25">
      <c r="A38" s="232" t="s">
        <v>1614</v>
      </c>
      <c r="B38" s="233">
        <v>0</v>
      </c>
      <c r="C38" s="233">
        <v>0</v>
      </c>
      <c r="D38" s="233">
        <v>0</v>
      </c>
      <c r="E38" s="233">
        <v>0</v>
      </c>
      <c r="F38" s="233">
        <v>0</v>
      </c>
      <c r="G38" s="233">
        <v>0</v>
      </c>
      <c r="H38" s="233">
        <v>0</v>
      </c>
      <c r="I38" s="233">
        <v>0</v>
      </c>
      <c r="J38" s="233">
        <v>0</v>
      </c>
      <c r="K38" s="233">
        <v>0</v>
      </c>
      <c r="L38" s="233">
        <v>0</v>
      </c>
      <c r="M38" s="233">
        <v>0</v>
      </c>
      <c r="N38" s="233">
        <v>0</v>
      </c>
      <c r="O38" s="233">
        <v>0</v>
      </c>
      <c r="P38" s="233">
        <v>0</v>
      </c>
      <c r="Q38" s="233">
        <v>0</v>
      </c>
      <c r="R38" s="233">
        <v>0</v>
      </c>
      <c r="S38" s="233">
        <v>0</v>
      </c>
      <c r="T38" s="233">
        <v>0</v>
      </c>
      <c r="U38" s="233">
        <v>0</v>
      </c>
      <c r="V38" s="233">
        <v>0</v>
      </c>
      <c r="W38" s="233">
        <v>0</v>
      </c>
      <c r="X38" s="233">
        <v>0</v>
      </c>
      <c r="Y38" s="233">
        <v>0</v>
      </c>
      <c r="Z38" s="233">
        <v>0</v>
      </c>
      <c r="AA38" s="233">
        <v>0</v>
      </c>
      <c r="AB38" s="233">
        <v>0</v>
      </c>
      <c r="AC38" s="233">
        <v>0</v>
      </c>
      <c r="AD38" s="233">
        <v>0</v>
      </c>
      <c r="AE38" s="233">
        <v>0</v>
      </c>
      <c r="AF38" s="233">
        <v>0</v>
      </c>
      <c r="AG38" s="233">
        <v>0</v>
      </c>
      <c r="AH38" s="233">
        <v>0</v>
      </c>
      <c r="AI38" s="233">
        <v>0</v>
      </c>
      <c r="AJ38" s="233">
        <v>0</v>
      </c>
      <c r="AK38" s="233">
        <v>0</v>
      </c>
      <c r="AL38" s="233">
        <v>0</v>
      </c>
      <c r="AM38" s="233">
        <v>0</v>
      </c>
      <c r="AN38" s="233">
        <v>0</v>
      </c>
      <c r="AO38" s="233">
        <v>0</v>
      </c>
      <c r="AP38" s="233">
        <v>0</v>
      </c>
      <c r="AQ38" s="233">
        <v>0</v>
      </c>
      <c r="AR38" s="233">
        <v>0</v>
      </c>
      <c r="AS38" s="233">
        <v>0</v>
      </c>
      <c r="AT38" s="233">
        <v>0</v>
      </c>
      <c r="AU38" s="233">
        <v>0</v>
      </c>
      <c r="AV38" s="233">
        <v>0</v>
      </c>
      <c r="AW38" s="233">
        <v>0</v>
      </c>
      <c r="AX38" s="233">
        <v>0</v>
      </c>
      <c r="AY38" s="233">
        <v>0</v>
      </c>
      <c r="AZ38" s="233">
        <v>0</v>
      </c>
      <c r="BA38" s="233">
        <v>0</v>
      </c>
      <c r="BB38" s="233">
        <v>0</v>
      </c>
      <c r="BC38" s="233">
        <v>0</v>
      </c>
      <c r="BD38" s="233">
        <v>0</v>
      </c>
      <c r="BE38" s="233">
        <v>0</v>
      </c>
      <c r="BF38" s="233">
        <v>0</v>
      </c>
      <c r="BG38" s="233">
        <v>0</v>
      </c>
      <c r="BH38" s="233">
        <v>0</v>
      </c>
      <c r="BI38" s="233">
        <v>0</v>
      </c>
      <c r="BJ38" s="233">
        <v>0</v>
      </c>
      <c r="BK38" s="233">
        <v>0</v>
      </c>
      <c r="BL38" s="233">
        <v>0</v>
      </c>
      <c r="BM38" s="233">
        <v>0</v>
      </c>
      <c r="BN38" s="233">
        <v>0</v>
      </c>
      <c r="BO38" s="233">
        <v>0</v>
      </c>
      <c r="BP38" s="233">
        <v>0</v>
      </c>
      <c r="BQ38" s="233">
        <v>0</v>
      </c>
      <c r="BR38" s="233">
        <v>0</v>
      </c>
      <c r="BS38" s="233">
        <v>0</v>
      </c>
      <c r="BT38" s="233">
        <v>0</v>
      </c>
      <c r="BU38" s="233">
        <v>0</v>
      </c>
      <c r="BV38" s="233">
        <v>0</v>
      </c>
      <c r="BW38" s="233">
        <v>0</v>
      </c>
      <c r="BX38" s="233">
        <v>0</v>
      </c>
      <c r="BY38" s="233">
        <v>0</v>
      </c>
      <c r="BZ38" s="233">
        <v>0</v>
      </c>
      <c r="CA38" s="233">
        <v>0</v>
      </c>
      <c r="CB38" s="233">
        <v>0</v>
      </c>
      <c r="CC38" s="233">
        <v>0</v>
      </c>
      <c r="CD38" s="233">
        <v>0</v>
      </c>
      <c r="CE38" s="233">
        <v>0</v>
      </c>
      <c r="CF38" s="233">
        <v>0</v>
      </c>
      <c r="CG38" s="233">
        <v>0</v>
      </c>
      <c r="CH38" s="233">
        <v>0</v>
      </c>
      <c r="CI38" s="233">
        <v>0</v>
      </c>
      <c r="CJ38" s="233">
        <v>0</v>
      </c>
      <c r="CK38" s="233">
        <v>0</v>
      </c>
      <c r="CL38" s="233">
        <v>0</v>
      </c>
      <c r="CM38" s="233">
        <v>0</v>
      </c>
      <c r="CN38" s="233">
        <v>0</v>
      </c>
      <c r="CO38" s="233">
        <v>0</v>
      </c>
      <c r="CP38" s="233">
        <v>0</v>
      </c>
      <c r="CQ38" s="233">
        <v>0</v>
      </c>
      <c r="CR38" s="233">
        <v>0</v>
      </c>
      <c r="CS38" s="233">
        <v>0</v>
      </c>
      <c r="CT38" s="233">
        <v>0</v>
      </c>
      <c r="CU38" s="233">
        <v>0</v>
      </c>
      <c r="CV38" s="233">
        <v>0</v>
      </c>
      <c r="CW38" s="233">
        <v>0</v>
      </c>
      <c r="CX38" s="233">
        <v>0</v>
      </c>
      <c r="CY38" s="233">
        <v>0</v>
      </c>
      <c r="CZ38" s="233">
        <v>17</v>
      </c>
      <c r="DA38" s="233">
        <v>101302400</v>
      </c>
      <c r="DB38" s="233">
        <v>54.44</v>
      </c>
      <c r="DC38" s="233">
        <v>101302400</v>
      </c>
      <c r="DD38" s="233">
        <v>0</v>
      </c>
      <c r="DE38" s="233">
        <v>0</v>
      </c>
      <c r="DF38" s="233">
        <v>17</v>
      </c>
      <c r="DG38" s="233">
        <v>101302400</v>
      </c>
      <c r="DH38" s="233">
        <v>54.27</v>
      </c>
      <c r="DI38" s="233">
        <v>101302400</v>
      </c>
      <c r="DJ38" s="233">
        <v>0</v>
      </c>
      <c r="DK38" s="233">
        <v>0</v>
      </c>
      <c r="DL38" s="233">
        <v>17</v>
      </c>
      <c r="DM38" s="233">
        <v>101302400</v>
      </c>
      <c r="DN38" s="233">
        <v>53.3</v>
      </c>
      <c r="DO38" s="233">
        <v>101302400</v>
      </c>
      <c r="DP38" s="233">
        <v>0</v>
      </c>
      <c r="DQ38" s="233">
        <v>0</v>
      </c>
      <c r="DR38" s="233">
        <v>17</v>
      </c>
      <c r="DS38" s="233">
        <v>101302400</v>
      </c>
      <c r="DT38" s="233">
        <v>52.38</v>
      </c>
      <c r="DU38" s="233">
        <v>101302400</v>
      </c>
      <c r="DV38" s="233">
        <v>0</v>
      </c>
      <c r="DW38" s="233">
        <v>0</v>
      </c>
      <c r="DX38" s="233">
        <v>17</v>
      </c>
      <c r="DY38" s="233">
        <v>101302400</v>
      </c>
      <c r="DZ38" s="233">
        <v>51.4</v>
      </c>
      <c r="EA38" s="233">
        <v>101302400</v>
      </c>
      <c r="EB38" s="233">
        <v>0</v>
      </c>
      <c r="EC38" s="233">
        <v>0</v>
      </c>
      <c r="ED38" s="233">
        <v>17</v>
      </c>
      <c r="EE38" s="233">
        <v>101302400</v>
      </c>
      <c r="EF38" s="233">
        <v>50.86</v>
      </c>
      <c r="EG38" s="233">
        <v>101302400</v>
      </c>
      <c r="EH38" s="233">
        <v>0</v>
      </c>
      <c r="EI38" s="233">
        <v>0</v>
      </c>
      <c r="EJ38" s="233">
        <v>17</v>
      </c>
      <c r="EK38" s="233">
        <v>101302400</v>
      </c>
      <c r="EL38" s="233">
        <v>50.29</v>
      </c>
      <c r="EM38" s="233">
        <v>101302400</v>
      </c>
      <c r="EN38" s="233">
        <v>0</v>
      </c>
      <c r="EO38" s="233">
        <v>0</v>
      </c>
      <c r="EP38" s="233">
        <v>17</v>
      </c>
      <c r="EQ38" s="233">
        <v>101302400</v>
      </c>
      <c r="ER38" s="233">
        <v>48.91</v>
      </c>
      <c r="ES38" s="233">
        <v>101302400</v>
      </c>
      <c r="ET38" s="233">
        <v>0</v>
      </c>
      <c r="EU38" s="233">
        <v>0</v>
      </c>
      <c r="EV38" s="233">
        <v>17</v>
      </c>
      <c r="EW38" s="233">
        <v>101302400</v>
      </c>
      <c r="EX38" s="233">
        <v>48.91</v>
      </c>
      <c r="EY38" s="233">
        <v>101302400</v>
      </c>
      <c r="EZ38" s="233">
        <v>0</v>
      </c>
      <c r="FA38" s="233">
        <v>0</v>
      </c>
      <c r="FB38" s="233">
        <v>17</v>
      </c>
      <c r="FC38" s="233">
        <v>101302400</v>
      </c>
      <c r="FD38" s="233">
        <v>48.91</v>
      </c>
      <c r="FE38" s="233">
        <v>101302400</v>
      </c>
      <c r="FF38" s="233">
        <v>0</v>
      </c>
      <c r="FG38" s="233">
        <v>0</v>
      </c>
      <c r="FH38" s="233">
        <v>17</v>
      </c>
      <c r="FI38" s="233">
        <v>101302400</v>
      </c>
      <c r="FJ38" s="233">
        <v>48.91</v>
      </c>
      <c r="FK38" s="233">
        <v>101302400</v>
      </c>
      <c r="FL38" s="233">
        <v>0</v>
      </c>
      <c r="FM38" s="233">
        <v>0</v>
      </c>
      <c r="FN38" s="233">
        <v>17</v>
      </c>
      <c r="FO38" s="233">
        <v>101302400</v>
      </c>
      <c r="FP38" s="233">
        <v>48.91</v>
      </c>
      <c r="FQ38" s="233">
        <v>101302400</v>
      </c>
      <c r="FR38" s="233">
        <v>0</v>
      </c>
      <c r="FS38" s="233">
        <v>0</v>
      </c>
      <c r="FT38" s="233">
        <v>17</v>
      </c>
      <c r="FU38" s="233">
        <v>101302400</v>
      </c>
      <c r="FV38" s="233">
        <v>48.91</v>
      </c>
      <c r="FW38" s="233">
        <v>101302400</v>
      </c>
      <c r="FX38" s="233">
        <v>0</v>
      </c>
      <c r="FY38" s="233">
        <v>0</v>
      </c>
      <c r="FZ38" s="233">
        <v>17</v>
      </c>
      <c r="GA38" s="233">
        <v>101302400</v>
      </c>
      <c r="GB38" s="233">
        <v>48.91</v>
      </c>
      <c r="GC38" s="233">
        <v>101302400</v>
      </c>
      <c r="GD38" s="233">
        <v>0</v>
      </c>
      <c r="GE38" s="233">
        <v>0</v>
      </c>
      <c r="GF38" s="233">
        <v>17</v>
      </c>
      <c r="GG38" s="233">
        <v>101302400</v>
      </c>
      <c r="GH38" s="233">
        <v>48.91</v>
      </c>
      <c r="GI38" s="233">
        <v>101302400</v>
      </c>
      <c r="GJ38" s="233">
        <v>0</v>
      </c>
      <c r="GK38" s="233">
        <v>0</v>
      </c>
      <c r="GL38" s="233">
        <v>17</v>
      </c>
      <c r="GM38" s="233">
        <v>101302400</v>
      </c>
      <c r="GN38" s="233">
        <v>48.91</v>
      </c>
      <c r="GO38" s="233">
        <v>101302400</v>
      </c>
      <c r="GP38" s="233">
        <v>0</v>
      </c>
      <c r="GQ38" s="233">
        <v>0</v>
      </c>
      <c r="GR38" s="233">
        <v>17</v>
      </c>
      <c r="GS38" s="233">
        <v>101302400</v>
      </c>
      <c r="GT38" s="233">
        <v>48.91</v>
      </c>
      <c r="GU38" s="233">
        <v>101302400</v>
      </c>
      <c r="GV38" s="233">
        <v>0</v>
      </c>
      <c r="GW38" s="233">
        <v>0</v>
      </c>
      <c r="GX38" s="233">
        <v>17</v>
      </c>
      <c r="GY38" s="233">
        <v>101302400</v>
      </c>
      <c r="GZ38" s="233">
        <v>48.91</v>
      </c>
      <c r="HA38" s="233">
        <v>101302400</v>
      </c>
      <c r="HB38" s="233">
        <v>0</v>
      </c>
      <c r="HC38" s="233">
        <v>0</v>
      </c>
      <c r="HD38" s="233">
        <v>17</v>
      </c>
      <c r="HE38" s="233">
        <v>506512000</v>
      </c>
      <c r="HF38" s="233">
        <v>48.91</v>
      </c>
      <c r="HG38" s="233">
        <v>506512000</v>
      </c>
      <c r="HH38" s="233">
        <v>0</v>
      </c>
      <c r="HI38" s="233">
        <v>0</v>
      </c>
      <c r="HJ38" s="233">
        <v>17</v>
      </c>
      <c r="HK38" s="233">
        <v>506512000</v>
      </c>
      <c r="HL38" s="233">
        <v>48.91</v>
      </c>
      <c r="HM38" s="233">
        <v>506512000</v>
      </c>
      <c r="HN38" s="233">
        <v>0</v>
      </c>
      <c r="HO38" s="233">
        <v>0</v>
      </c>
      <c r="HP38" s="233">
        <v>17</v>
      </c>
      <c r="HQ38" s="233">
        <v>506512000</v>
      </c>
      <c r="HR38" s="233">
        <v>48.91</v>
      </c>
      <c r="HS38" s="233">
        <v>506512000</v>
      </c>
      <c r="HT38" s="233">
        <v>0</v>
      </c>
      <c r="HU38" s="233">
        <v>0</v>
      </c>
      <c r="HV38" s="233">
        <v>17</v>
      </c>
      <c r="HW38" s="233">
        <v>506512000</v>
      </c>
      <c r="HX38" s="233">
        <v>48.91</v>
      </c>
      <c r="HY38" s="233">
        <v>506512000</v>
      </c>
      <c r="HZ38" s="233">
        <v>0</v>
      </c>
      <c r="IA38" s="233">
        <v>0</v>
      </c>
      <c r="IB38" s="233">
        <v>17</v>
      </c>
      <c r="IC38" s="233">
        <v>506512000</v>
      </c>
      <c r="ID38" s="233">
        <v>48.91</v>
      </c>
      <c r="IE38" s="233">
        <v>506512000</v>
      </c>
      <c r="IF38" s="233">
        <v>0</v>
      </c>
      <c r="IG38" s="233">
        <v>0</v>
      </c>
      <c r="IH38" s="233">
        <v>17</v>
      </c>
      <c r="II38" s="233">
        <v>506512000</v>
      </c>
      <c r="IJ38" s="233">
        <v>48.91</v>
      </c>
      <c r="IK38" s="233">
        <v>506512000</v>
      </c>
      <c r="IL38" s="233">
        <v>0</v>
      </c>
      <c r="IM38" s="233">
        <v>0</v>
      </c>
      <c r="IN38" s="233">
        <v>17</v>
      </c>
      <c r="IO38" s="233">
        <v>506512000</v>
      </c>
      <c r="IP38" s="233">
        <v>48.91</v>
      </c>
      <c r="IQ38" s="233">
        <v>506512000</v>
      </c>
      <c r="IR38" s="233">
        <v>0</v>
      </c>
      <c r="IS38" s="233">
        <v>0</v>
      </c>
      <c r="IT38" s="233">
        <v>17</v>
      </c>
      <c r="IU38" s="233">
        <v>506512000</v>
      </c>
      <c r="IV38" s="233">
        <v>48.91</v>
      </c>
      <c r="IW38" s="233">
        <v>506512000</v>
      </c>
      <c r="IX38" s="233">
        <v>0</v>
      </c>
      <c r="IY38" s="233">
        <v>0</v>
      </c>
      <c r="IZ38" s="233">
        <v>17</v>
      </c>
      <c r="JA38" s="233">
        <v>506512000</v>
      </c>
      <c r="JB38" s="233">
        <v>48.91</v>
      </c>
      <c r="JC38" s="233">
        <v>506512000</v>
      </c>
      <c r="JD38" s="233">
        <v>0</v>
      </c>
      <c r="JE38" s="233">
        <v>0</v>
      </c>
      <c r="JF38" s="233">
        <v>17</v>
      </c>
      <c r="JG38" s="233">
        <v>506512000</v>
      </c>
      <c r="JH38" s="233">
        <v>48.91</v>
      </c>
      <c r="JI38" s="233">
        <v>506512000</v>
      </c>
      <c r="JJ38" s="233">
        <v>0</v>
      </c>
      <c r="JK38" s="233">
        <v>0</v>
      </c>
      <c r="JL38" s="233">
        <v>17</v>
      </c>
      <c r="JM38" s="233">
        <v>506512000</v>
      </c>
      <c r="JN38" s="233">
        <v>48.91</v>
      </c>
      <c r="JO38" s="233">
        <v>506512000</v>
      </c>
      <c r="JP38" s="233">
        <v>0</v>
      </c>
      <c r="JQ38" s="233">
        <v>0</v>
      </c>
      <c r="JR38" s="233">
        <v>17</v>
      </c>
      <c r="JS38" s="233">
        <v>1013024000</v>
      </c>
      <c r="JT38" s="233">
        <v>48.91</v>
      </c>
      <c r="JU38" s="233">
        <v>1013024000</v>
      </c>
      <c r="JV38" s="233">
        <v>0</v>
      </c>
      <c r="JW38" s="233">
        <v>0</v>
      </c>
      <c r="JX38" s="233">
        <v>17</v>
      </c>
      <c r="JY38" s="233">
        <v>1013024000</v>
      </c>
      <c r="JZ38" s="233">
        <v>48.91</v>
      </c>
      <c r="KA38" s="233">
        <v>1013024000</v>
      </c>
      <c r="KB38" s="233">
        <v>0</v>
      </c>
      <c r="KC38" s="233">
        <v>0</v>
      </c>
      <c r="KD38" s="233">
        <v>17</v>
      </c>
      <c r="KE38" s="233">
        <v>1013024000</v>
      </c>
      <c r="KF38" s="233">
        <v>48.91</v>
      </c>
      <c r="KG38" s="233">
        <v>1013024000</v>
      </c>
      <c r="KH38" s="233">
        <v>0</v>
      </c>
      <c r="KI38" s="233">
        <v>0</v>
      </c>
      <c r="KJ38" s="233">
        <v>17</v>
      </c>
      <c r="KK38" s="233">
        <v>1013024000</v>
      </c>
      <c r="KL38" s="233">
        <v>48.91</v>
      </c>
      <c r="KM38" s="233">
        <v>1013024000</v>
      </c>
      <c r="KN38" s="233">
        <v>0</v>
      </c>
      <c r="KO38" s="233">
        <v>0</v>
      </c>
      <c r="KP38" s="233">
        <v>17</v>
      </c>
      <c r="KQ38" s="233">
        <v>1013024000</v>
      </c>
      <c r="KR38" s="233">
        <v>48.91</v>
      </c>
      <c r="KS38" s="233">
        <v>1013024000</v>
      </c>
      <c r="KT38" s="233">
        <v>0</v>
      </c>
      <c r="KU38" s="233">
        <v>0</v>
      </c>
      <c r="KV38" s="233">
        <v>17</v>
      </c>
      <c r="KW38" s="233">
        <v>1013024000</v>
      </c>
      <c r="KX38" s="233">
        <v>48.91</v>
      </c>
      <c r="KY38" s="233">
        <v>1013024000</v>
      </c>
      <c r="KZ38" s="233">
        <v>0</v>
      </c>
      <c r="LA38" s="233">
        <v>0</v>
      </c>
      <c r="LB38" s="233">
        <v>17</v>
      </c>
      <c r="LC38" s="233">
        <v>1013024000</v>
      </c>
      <c r="LD38" s="233">
        <v>48.91</v>
      </c>
      <c r="LE38" s="233">
        <v>1013024000</v>
      </c>
      <c r="LF38" s="233">
        <v>0</v>
      </c>
      <c r="LG38" s="233">
        <v>0</v>
      </c>
      <c r="LH38" s="233">
        <v>17</v>
      </c>
      <c r="LI38" s="233">
        <v>1013024000</v>
      </c>
      <c r="LJ38" s="233">
        <v>48.91</v>
      </c>
      <c r="LK38" s="233">
        <v>1013024000</v>
      </c>
      <c r="LL38" s="233">
        <v>7518583</v>
      </c>
      <c r="LM38" s="233">
        <v>0.74</v>
      </c>
      <c r="LN38" s="233">
        <v>17</v>
      </c>
      <c r="LO38" s="233">
        <v>1013024000</v>
      </c>
      <c r="LP38" s="233">
        <v>42.1</v>
      </c>
      <c r="LQ38" s="233">
        <v>1013024000</v>
      </c>
      <c r="LR38" s="233">
        <v>8183583</v>
      </c>
      <c r="LS38" s="233">
        <v>0.81</v>
      </c>
      <c r="LT38" s="233">
        <v>17</v>
      </c>
      <c r="LU38" s="233">
        <v>1013024000</v>
      </c>
      <c r="LV38" s="233">
        <v>42.1</v>
      </c>
      <c r="LW38" s="233">
        <v>1013024000</v>
      </c>
      <c r="LX38" s="233">
        <v>11854500</v>
      </c>
      <c r="LY38" s="233">
        <v>1.17</v>
      </c>
      <c r="LZ38" s="233">
        <v>0</v>
      </c>
      <c r="MA38" s="233">
        <v>0</v>
      </c>
      <c r="MB38" s="233">
        <v>0</v>
      </c>
      <c r="MC38" s="233">
        <v>0</v>
      </c>
      <c r="MD38" s="233">
        <v>0</v>
      </c>
      <c r="ME38" s="233">
        <v>0</v>
      </c>
      <c r="MF38" s="233">
        <v>0</v>
      </c>
      <c r="MG38" s="233">
        <v>0</v>
      </c>
      <c r="MH38" s="233">
        <v>0</v>
      </c>
      <c r="MI38" s="233">
        <v>0</v>
      </c>
      <c r="MJ38" s="233">
        <v>0</v>
      </c>
      <c r="MK38" s="233">
        <v>0</v>
      </c>
      <c r="ML38" s="233">
        <v>0</v>
      </c>
      <c r="MM38" s="233">
        <v>0</v>
      </c>
      <c r="MN38" s="233">
        <v>0</v>
      </c>
      <c r="MO38" s="233">
        <v>0</v>
      </c>
      <c r="MP38" s="233">
        <v>0</v>
      </c>
      <c r="MQ38" s="233">
        <v>0</v>
      </c>
      <c r="MR38" s="233">
        <v>0</v>
      </c>
      <c r="MS38" s="233">
        <v>0</v>
      </c>
      <c r="MT38" s="233">
        <v>0</v>
      </c>
      <c r="MU38" s="233">
        <v>0</v>
      </c>
      <c r="MV38" s="233">
        <v>0</v>
      </c>
      <c r="MW38" s="233">
        <v>0</v>
      </c>
      <c r="MX38" s="233">
        <v>0</v>
      </c>
      <c r="MY38" s="233">
        <v>0</v>
      </c>
      <c r="MZ38" s="233">
        <v>0</v>
      </c>
      <c r="NA38" s="233">
        <v>0</v>
      </c>
      <c r="NB38" s="233">
        <v>0</v>
      </c>
      <c r="NC38" s="233">
        <v>0</v>
      </c>
      <c r="ND38" s="233">
        <v>0</v>
      </c>
      <c r="NE38" s="233">
        <v>0</v>
      </c>
      <c r="NF38" s="233">
        <v>0</v>
      </c>
      <c r="NG38" s="233">
        <v>0</v>
      </c>
      <c r="NH38" s="233">
        <v>0</v>
      </c>
      <c r="NI38" s="233">
        <v>0</v>
      </c>
      <c r="NJ38" s="233">
        <v>0</v>
      </c>
      <c r="NK38" s="233">
        <v>0</v>
      </c>
      <c r="NL38" s="233">
        <v>0</v>
      </c>
      <c r="NM38" s="233">
        <v>0</v>
      </c>
      <c r="NN38" s="233">
        <v>0</v>
      </c>
      <c r="NO38" s="233">
        <v>0</v>
      </c>
      <c r="NP38" s="233">
        <v>0</v>
      </c>
      <c r="NQ38" s="233">
        <v>0</v>
      </c>
      <c r="NR38" s="233">
        <v>0</v>
      </c>
      <c r="NS38" s="233">
        <v>0</v>
      </c>
      <c r="NT38" s="233">
        <v>0</v>
      </c>
      <c r="NU38" s="233">
        <v>0</v>
      </c>
      <c r="NV38" s="233">
        <v>0</v>
      </c>
      <c r="NW38" s="233">
        <v>0</v>
      </c>
      <c r="NX38" s="233">
        <v>0</v>
      </c>
      <c r="NY38" s="233">
        <v>0</v>
      </c>
      <c r="NZ38" s="233">
        <v>0</v>
      </c>
      <c r="OA38" s="233">
        <v>0</v>
      </c>
      <c r="OB38" s="233">
        <v>0</v>
      </c>
      <c r="OC38" s="233">
        <v>0</v>
      </c>
      <c r="OD38" s="233">
        <v>0</v>
      </c>
      <c r="OE38" s="233">
        <v>0</v>
      </c>
      <c r="OF38" s="233">
        <v>0</v>
      </c>
      <c r="OG38" s="233">
        <v>0</v>
      </c>
      <c r="OH38" s="233">
        <v>0</v>
      </c>
      <c r="OI38" s="233">
        <v>0</v>
      </c>
      <c r="OJ38" s="233">
        <v>0</v>
      </c>
      <c r="OK38" s="233">
        <v>0</v>
      </c>
      <c r="OL38" s="233">
        <v>0</v>
      </c>
      <c r="OM38" s="233">
        <v>0</v>
      </c>
      <c r="ON38" s="233">
        <v>0</v>
      </c>
      <c r="OO38" s="233">
        <v>0</v>
      </c>
      <c r="OP38" s="233">
        <v>0</v>
      </c>
      <c r="OQ38" s="233">
        <v>0</v>
      </c>
      <c r="OR38" s="233">
        <v>0</v>
      </c>
      <c r="OS38" s="233">
        <v>0</v>
      </c>
      <c r="OT38" s="233">
        <v>0</v>
      </c>
      <c r="OU38" s="233">
        <v>0</v>
      </c>
      <c r="OV38" s="233">
        <v>0</v>
      </c>
      <c r="OW38" s="233">
        <v>0</v>
      </c>
      <c r="OX38" s="233">
        <v>0</v>
      </c>
      <c r="OY38" s="233">
        <v>0</v>
      </c>
      <c r="OZ38" s="233">
        <v>0</v>
      </c>
      <c r="PA38" s="233">
        <v>0</v>
      </c>
      <c r="PB38" s="233">
        <v>0</v>
      </c>
      <c r="PC38" s="233">
        <v>0</v>
      </c>
      <c r="PD38" s="233">
        <v>0</v>
      </c>
      <c r="PE38" s="233">
        <v>0</v>
      </c>
    </row>
    <row r="39" spans="1:421" x14ac:dyDescent="0.25">
      <c r="A39" s="232" t="s">
        <v>1615</v>
      </c>
      <c r="B39" s="233">
        <v>0</v>
      </c>
      <c r="C39" s="233">
        <v>0</v>
      </c>
      <c r="D39" s="233">
        <v>0</v>
      </c>
      <c r="E39" s="233">
        <v>0</v>
      </c>
      <c r="F39" s="233">
        <v>0</v>
      </c>
      <c r="G39" s="233">
        <v>0</v>
      </c>
      <c r="H39" s="233">
        <v>0</v>
      </c>
      <c r="I39" s="233">
        <v>0</v>
      </c>
      <c r="J39" s="233">
        <v>0</v>
      </c>
      <c r="K39" s="233">
        <v>0</v>
      </c>
      <c r="L39" s="233">
        <v>0</v>
      </c>
      <c r="M39" s="233">
        <v>0</v>
      </c>
      <c r="N39" s="233">
        <v>0</v>
      </c>
      <c r="O39" s="233">
        <v>0</v>
      </c>
      <c r="P39" s="233">
        <v>0</v>
      </c>
      <c r="Q39" s="233">
        <v>0</v>
      </c>
      <c r="R39" s="233">
        <v>0</v>
      </c>
      <c r="S39" s="233">
        <v>0</v>
      </c>
      <c r="T39" s="233">
        <v>0</v>
      </c>
      <c r="U39" s="233">
        <v>0</v>
      </c>
      <c r="V39" s="233">
        <v>0</v>
      </c>
      <c r="W39" s="233">
        <v>0</v>
      </c>
      <c r="X39" s="233">
        <v>0</v>
      </c>
      <c r="Y39" s="233">
        <v>0</v>
      </c>
      <c r="Z39" s="233">
        <v>0</v>
      </c>
      <c r="AA39" s="233">
        <v>0</v>
      </c>
      <c r="AB39" s="233">
        <v>0</v>
      </c>
      <c r="AC39" s="233">
        <v>0</v>
      </c>
      <c r="AD39" s="233">
        <v>0</v>
      </c>
      <c r="AE39" s="233">
        <v>0</v>
      </c>
      <c r="AF39" s="233">
        <v>0</v>
      </c>
      <c r="AG39" s="233">
        <v>0</v>
      </c>
      <c r="AH39" s="233">
        <v>0</v>
      </c>
      <c r="AI39" s="233">
        <v>0</v>
      </c>
      <c r="AJ39" s="233">
        <v>0</v>
      </c>
      <c r="AK39" s="233">
        <v>0</v>
      </c>
      <c r="AL39" s="233">
        <v>0</v>
      </c>
      <c r="AM39" s="233">
        <v>0</v>
      </c>
      <c r="AN39" s="233">
        <v>0</v>
      </c>
      <c r="AO39" s="233">
        <v>0</v>
      </c>
      <c r="AP39" s="233">
        <v>0</v>
      </c>
      <c r="AQ39" s="233">
        <v>0</v>
      </c>
      <c r="AR39" s="233">
        <v>0</v>
      </c>
      <c r="AS39" s="233">
        <v>0</v>
      </c>
      <c r="AT39" s="233">
        <v>0</v>
      </c>
      <c r="AU39" s="233">
        <v>0</v>
      </c>
      <c r="AV39" s="233">
        <v>0</v>
      </c>
      <c r="AW39" s="233">
        <v>0</v>
      </c>
      <c r="AX39" s="233">
        <v>0</v>
      </c>
      <c r="AY39" s="233">
        <v>0</v>
      </c>
      <c r="AZ39" s="233">
        <v>0</v>
      </c>
      <c r="BA39" s="233">
        <v>0</v>
      </c>
      <c r="BB39" s="233">
        <v>0</v>
      </c>
      <c r="BC39" s="233">
        <v>0</v>
      </c>
      <c r="BD39" s="233">
        <v>0</v>
      </c>
      <c r="BE39" s="233">
        <v>0</v>
      </c>
      <c r="BF39" s="233">
        <v>0</v>
      </c>
      <c r="BG39" s="233">
        <v>0</v>
      </c>
      <c r="BH39" s="233">
        <v>0</v>
      </c>
      <c r="BI39" s="233">
        <v>0</v>
      </c>
      <c r="BJ39" s="233">
        <v>0</v>
      </c>
      <c r="BK39" s="233">
        <v>0</v>
      </c>
      <c r="BL39" s="233">
        <v>0</v>
      </c>
      <c r="BM39" s="233">
        <v>0</v>
      </c>
      <c r="BN39" s="233">
        <v>0</v>
      </c>
      <c r="BO39" s="233">
        <v>0</v>
      </c>
      <c r="BP39" s="233">
        <v>0</v>
      </c>
      <c r="BQ39" s="233">
        <v>0</v>
      </c>
      <c r="BR39" s="233">
        <v>0</v>
      </c>
      <c r="BS39" s="233">
        <v>0</v>
      </c>
      <c r="BT39" s="233">
        <v>0</v>
      </c>
      <c r="BU39" s="233">
        <v>0</v>
      </c>
      <c r="BV39" s="233">
        <v>0</v>
      </c>
      <c r="BW39" s="233">
        <v>0</v>
      </c>
      <c r="BX39" s="233">
        <v>0</v>
      </c>
      <c r="BY39" s="233">
        <v>0</v>
      </c>
      <c r="BZ39" s="233">
        <v>0</v>
      </c>
      <c r="CA39" s="233">
        <v>0</v>
      </c>
      <c r="CB39" s="233">
        <v>0</v>
      </c>
      <c r="CC39" s="233">
        <v>0</v>
      </c>
      <c r="CD39" s="233">
        <v>0</v>
      </c>
      <c r="CE39" s="233">
        <v>0</v>
      </c>
      <c r="CF39" s="233">
        <v>0</v>
      </c>
      <c r="CG39" s="233">
        <v>0</v>
      </c>
      <c r="CH39" s="233">
        <v>0</v>
      </c>
      <c r="CI39" s="233">
        <v>0</v>
      </c>
      <c r="CJ39" s="233">
        <v>0</v>
      </c>
      <c r="CK39" s="233">
        <v>0</v>
      </c>
      <c r="CL39" s="233">
        <v>0</v>
      </c>
      <c r="CM39" s="233">
        <v>0</v>
      </c>
      <c r="CN39" s="233">
        <v>0</v>
      </c>
      <c r="CO39" s="233">
        <v>0</v>
      </c>
      <c r="CP39" s="233">
        <v>0</v>
      </c>
      <c r="CQ39" s="233">
        <v>0</v>
      </c>
      <c r="CR39" s="233">
        <v>0</v>
      </c>
      <c r="CS39" s="233">
        <v>0</v>
      </c>
      <c r="CT39" s="233">
        <v>0</v>
      </c>
      <c r="CU39" s="233">
        <v>0</v>
      </c>
      <c r="CV39" s="233">
        <v>0</v>
      </c>
      <c r="CW39" s="233">
        <v>0</v>
      </c>
      <c r="CX39" s="233">
        <v>0</v>
      </c>
      <c r="CY39" s="233">
        <v>0</v>
      </c>
      <c r="CZ39" s="233">
        <v>0</v>
      </c>
      <c r="DA39" s="233">
        <v>0</v>
      </c>
      <c r="DB39" s="233">
        <v>0</v>
      </c>
      <c r="DC39" s="233">
        <v>0</v>
      </c>
      <c r="DD39" s="233">
        <v>0</v>
      </c>
      <c r="DE39" s="233">
        <v>0</v>
      </c>
      <c r="DF39" s="233">
        <v>0</v>
      </c>
      <c r="DG39" s="233">
        <v>0</v>
      </c>
      <c r="DH39" s="233">
        <v>0</v>
      </c>
      <c r="DI39" s="233">
        <v>0</v>
      </c>
      <c r="DJ39" s="233">
        <v>0</v>
      </c>
      <c r="DK39" s="233">
        <v>0</v>
      </c>
      <c r="DL39" s="233">
        <v>0</v>
      </c>
      <c r="DM39" s="233">
        <v>0</v>
      </c>
      <c r="DN39" s="233">
        <v>0</v>
      </c>
      <c r="DO39" s="233">
        <v>0</v>
      </c>
      <c r="DP39" s="233">
        <v>0</v>
      </c>
      <c r="DQ39" s="233">
        <v>0</v>
      </c>
      <c r="DR39" s="233">
        <v>0</v>
      </c>
      <c r="DS39" s="233">
        <v>0</v>
      </c>
      <c r="DT39" s="233">
        <v>0</v>
      </c>
      <c r="DU39" s="233">
        <v>0</v>
      </c>
      <c r="DV39" s="233">
        <v>0</v>
      </c>
      <c r="DW39" s="233">
        <v>0</v>
      </c>
      <c r="DX39" s="233">
        <v>0</v>
      </c>
      <c r="DY39" s="233">
        <v>0</v>
      </c>
      <c r="DZ39" s="233">
        <v>0</v>
      </c>
      <c r="EA39" s="233">
        <v>0</v>
      </c>
      <c r="EB39" s="233">
        <v>0</v>
      </c>
      <c r="EC39" s="233">
        <v>0</v>
      </c>
      <c r="ED39" s="233">
        <v>0</v>
      </c>
      <c r="EE39" s="233">
        <v>0</v>
      </c>
      <c r="EF39" s="233">
        <v>0</v>
      </c>
      <c r="EG39" s="233">
        <v>0</v>
      </c>
      <c r="EH39" s="233">
        <v>0</v>
      </c>
      <c r="EI39" s="233">
        <v>0</v>
      </c>
      <c r="EJ39" s="233">
        <v>0</v>
      </c>
      <c r="EK39" s="233">
        <v>0</v>
      </c>
      <c r="EL39" s="233">
        <v>0</v>
      </c>
      <c r="EM39" s="233">
        <v>0</v>
      </c>
      <c r="EN39" s="233">
        <v>0</v>
      </c>
      <c r="EO39" s="233">
        <v>0</v>
      </c>
      <c r="EP39" s="233">
        <v>0</v>
      </c>
      <c r="EQ39" s="233">
        <v>0</v>
      </c>
      <c r="ER39" s="233">
        <v>0</v>
      </c>
      <c r="ES39" s="233">
        <v>0</v>
      </c>
      <c r="ET39" s="233">
        <v>0</v>
      </c>
      <c r="EU39" s="233">
        <v>0</v>
      </c>
      <c r="EV39" s="233">
        <v>0</v>
      </c>
      <c r="EW39" s="233">
        <v>0</v>
      </c>
      <c r="EX39" s="233">
        <v>0</v>
      </c>
      <c r="EY39" s="233">
        <v>0</v>
      </c>
      <c r="EZ39" s="233">
        <v>0</v>
      </c>
      <c r="FA39" s="233">
        <v>0</v>
      </c>
      <c r="FB39" s="233">
        <v>0</v>
      </c>
      <c r="FC39" s="233">
        <v>0</v>
      </c>
      <c r="FD39" s="233">
        <v>0</v>
      </c>
      <c r="FE39" s="233">
        <v>0</v>
      </c>
      <c r="FF39" s="233">
        <v>0</v>
      </c>
      <c r="FG39" s="233">
        <v>0</v>
      </c>
      <c r="FH39" s="233">
        <v>0</v>
      </c>
      <c r="FI39" s="233">
        <v>0</v>
      </c>
      <c r="FJ39" s="233">
        <v>0</v>
      </c>
      <c r="FK39" s="233">
        <v>0</v>
      </c>
      <c r="FL39" s="233">
        <v>0</v>
      </c>
      <c r="FM39" s="233">
        <v>0</v>
      </c>
      <c r="FN39" s="233">
        <v>0</v>
      </c>
      <c r="FO39" s="233">
        <v>0</v>
      </c>
      <c r="FP39" s="233">
        <v>0</v>
      </c>
      <c r="FQ39" s="233">
        <v>0</v>
      </c>
      <c r="FR39" s="233">
        <v>0</v>
      </c>
      <c r="FS39" s="233">
        <v>0</v>
      </c>
      <c r="FT39" s="233">
        <v>0</v>
      </c>
      <c r="FU39" s="233">
        <v>0</v>
      </c>
      <c r="FV39" s="233">
        <v>0</v>
      </c>
      <c r="FW39" s="233">
        <v>0</v>
      </c>
      <c r="FX39" s="233">
        <v>0</v>
      </c>
      <c r="FY39" s="233">
        <v>0</v>
      </c>
      <c r="FZ39" s="233">
        <v>0</v>
      </c>
      <c r="GA39" s="233">
        <v>0</v>
      </c>
      <c r="GB39" s="233">
        <v>0</v>
      </c>
      <c r="GC39" s="233">
        <v>0</v>
      </c>
      <c r="GD39" s="233">
        <v>0</v>
      </c>
      <c r="GE39" s="233">
        <v>0</v>
      </c>
      <c r="GF39" s="233">
        <v>0</v>
      </c>
      <c r="GG39" s="233">
        <v>0</v>
      </c>
      <c r="GH39" s="233">
        <v>0</v>
      </c>
      <c r="GI39" s="233">
        <v>0</v>
      </c>
      <c r="GJ39" s="233">
        <v>0</v>
      </c>
      <c r="GK39" s="233">
        <v>0</v>
      </c>
      <c r="GL39" s="233">
        <v>0</v>
      </c>
      <c r="GM39" s="233">
        <v>0</v>
      </c>
      <c r="GN39" s="233">
        <v>0</v>
      </c>
      <c r="GO39" s="233">
        <v>0</v>
      </c>
      <c r="GP39" s="233">
        <v>0</v>
      </c>
      <c r="GQ39" s="233">
        <v>0</v>
      </c>
      <c r="GR39" s="233">
        <v>0</v>
      </c>
      <c r="GS39" s="233">
        <v>0</v>
      </c>
      <c r="GT39" s="233">
        <v>0</v>
      </c>
      <c r="GU39" s="233">
        <v>0</v>
      </c>
      <c r="GV39" s="233">
        <v>0</v>
      </c>
      <c r="GW39" s="233">
        <v>0</v>
      </c>
      <c r="GX39" s="233">
        <v>0</v>
      </c>
      <c r="GY39" s="233">
        <v>0</v>
      </c>
      <c r="GZ39" s="233">
        <v>0</v>
      </c>
      <c r="HA39" s="233">
        <v>0</v>
      </c>
      <c r="HB39" s="233">
        <v>0</v>
      </c>
      <c r="HC39" s="233">
        <v>0</v>
      </c>
      <c r="HD39" s="233">
        <v>0</v>
      </c>
      <c r="HE39" s="233">
        <v>0</v>
      </c>
      <c r="HF39" s="233">
        <v>0</v>
      </c>
      <c r="HG39" s="233">
        <v>0</v>
      </c>
      <c r="HH39" s="233">
        <v>0</v>
      </c>
      <c r="HI39" s="233">
        <v>0</v>
      </c>
      <c r="HJ39" s="233">
        <v>0</v>
      </c>
      <c r="HK39" s="233">
        <v>0</v>
      </c>
      <c r="HL39" s="233">
        <v>0</v>
      </c>
      <c r="HM39" s="233">
        <v>0</v>
      </c>
      <c r="HN39" s="233">
        <v>0</v>
      </c>
      <c r="HO39" s="233">
        <v>0</v>
      </c>
      <c r="HP39" s="233">
        <v>0</v>
      </c>
      <c r="HQ39" s="233">
        <v>0</v>
      </c>
      <c r="HR39" s="233">
        <v>0</v>
      </c>
      <c r="HS39" s="233">
        <v>0</v>
      </c>
      <c r="HT39" s="233">
        <v>0</v>
      </c>
      <c r="HU39" s="233">
        <v>0</v>
      </c>
      <c r="HV39" s="233">
        <v>0</v>
      </c>
      <c r="HW39" s="233">
        <v>0</v>
      </c>
      <c r="HX39" s="233">
        <v>0</v>
      </c>
      <c r="HY39" s="233">
        <v>0</v>
      </c>
      <c r="HZ39" s="233">
        <v>0</v>
      </c>
      <c r="IA39" s="233">
        <v>0</v>
      </c>
      <c r="IB39" s="233">
        <v>0</v>
      </c>
      <c r="IC39" s="233">
        <v>0</v>
      </c>
      <c r="ID39" s="233">
        <v>0</v>
      </c>
      <c r="IE39" s="233">
        <v>0</v>
      </c>
      <c r="IF39" s="233">
        <v>0</v>
      </c>
      <c r="IG39" s="233">
        <v>0</v>
      </c>
      <c r="IH39" s="233">
        <v>0</v>
      </c>
      <c r="II39" s="233">
        <v>0</v>
      </c>
      <c r="IJ39" s="233">
        <v>0</v>
      </c>
      <c r="IK39" s="233">
        <v>0</v>
      </c>
      <c r="IL39" s="233">
        <v>0</v>
      </c>
      <c r="IM39" s="233">
        <v>0</v>
      </c>
      <c r="IN39" s="233">
        <v>0</v>
      </c>
      <c r="IO39" s="233">
        <v>0</v>
      </c>
      <c r="IP39" s="233">
        <v>0</v>
      </c>
      <c r="IQ39" s="233">
        <v>0</v>
      </c>
      <c r="IR39" s="233">
        <v>0</v>
      </c>
      <c r="IS39" s="233">
        <v>0</v>
      </c>
      <c r="IT39" s="233">
        <v>0</v>
      </c>
      <c r="IU39" s="233">
        <v>0</v>
      </c>
      <c r="IV39" s="233">
        <v>0</v>
      </c>
      <c r="IW39" s="233">
        <v>0</v>
      </c>
      <c r="IX39" s="233">
        <v>0</v>
      </c>
      <c r="IY39" s="233">
        <v>0</v>
      </c>
      <c r="IZ39" s="233">
        <v>0</v>
      </c>
      <c r="JA39" s="233">
        <v>0</v>
      </c>
      <c r="JB39" s="233">
        <v>0</v>
      </c>
      <c r="JC39" s="233">
        <v>0</v>
      </c>
      <c r="JD39" s="233">
        <v>0</v>
      </c>
      <c r="JE39" s="233">
        <v>0</v>
      </c>
      <c r="JF39" s="233">
        <v>0</v>
      </c>
      <c r="JG39" s="233">
        <v>0</v>
      </c>
      <c r="JH39" s="233">
        <v>0</v>
      </c>
      <c r="JI39" s="233">
        <v>0</v>
      </c>
      <c r="JJ39" s="233">
        <v>0</v>
      </c>
      <c r="JK39" s="233">
        <v>0</v>
      </c>
      <c r="JL39" s="233">
        <v>0</v>
      </c>
      <c r="JM39" s="233">
        <v>0</v>
      </c>
      <c r="JN39" s="233">
        <v>0</v>
      </c>
      <c r="JO39" s="233">
        <v>0</v>
      </c>
      <c r="JP39" s="233">
        <v>0</v>
      </c>
      <c r="JQ39" s="233">
        <v>0</v>
      </c>
      <c r="JR39" s="233">
        <v>0</v>
      </c>
      <c r="JS39" s="233">
        <v>0</v>
      </c>
      <c r="JT39" s="233">
        <v>0</v>
      </c>
      <c r="JU39" s="233">
        <v>0</v>
      </c>
      <c r="JV39" s="233">
        <v>0</v>
      </c>
      <c r="JW39" s="233">
        <v>0</v>
      </c>
      <c r="JX39" s="233">
        <v>0</v>
      </c>
      <c r="JY39" s="233">
        <v>0</v>
      </c>
      <c r="JZ39" s="233">
        <v>0</v>
      </c>
      <c r="KA39" s="233">
        <v>0</v>
      </c>
      <c r="KB39" s="233">
        <v>0</v>
      </c>
      <c r="KC39" s="233">
        <v>0</v>
      </c>
      <c r="KD39" s="233">
        <v>0</v>
      </c>
      <c r="KE39" s="233">
        <v>0</v>
      </c>
      <c r="KF39" s="233">
        <v>0</v>
      </c>
      <c r="KG39" s="233">
        <v>0</v>
      </c>
      <c r="KH39" s="233">
        <v>0</v>
      </c>
      <c r="KI39" s="233">
        <v>0</v>
      </c>
      <c r="KJ39" s="233">
        <v>0</v>
      </c>
      <c r="KK39" s="233">
        <v>0</v>
      </c>
      <c r="KL39" s="233">
        <v>0</v>
      </c>
      <c r="KM39" s="233">
        <v>0</v>
      </c>
      <c r="KN39" s="233">
        <v>0</v>
      </c>
      <c r="KO39" s="233">
        <v>0</v>
      </c>
      <c r="KP39" s="233">
        <v>0</v>
      </c>
      <c r="KQ39" s="233">
        <v>0</v>
      </c>
      <c r="KR39" s="233">
        <v>0</v>
      </c>
      <c r="KS39" s="233">
        <v>0</v>
      </c>
      <c r="KT39" s="233">
        <v>0</v>
      </c>
      <c r="KU39" s="233">
        <v>0</v>
      </c>
      <c r="KV39" s="233">
        <v>0</v>
      </c>
      <c r="KW39" s="233">
        <v>0</v>
      </c>
      <c r="KX39" s="233">
        <v>0</v>
      </c>
      <c r="KY39" s="233">
        <v>0</v>
      </c>
      <c r="KZ39" s="233">
        <v>0</v>
      </c>
      <c r="LA39" s="233">
        <v>0</v>
      </c>
      <c r="LB39" s="233">
        <v>0</v>
      </c>
      <c r="LC39" s="233">
        <v>0</v>
      </c>
      <c r="LD39" s="233">
        <v>0</v>
      </c>
      <c r="LE39" s="233">
        <v>0</v>
      </c>
      <c r="LF39" s="233">
        <v>0</v>
      </c>
      <c r="LG39" s="233">
        <v>0</v>
      </c>
      <c r="LH39" s="233">
        <v>0</v>
      </c>
      <c r="LI39" s="233">
        <v>0</v>
      </c>
      <c r="LJ39" s="233">
        <v>0</v>
      </c>
      <c r="LK39" s="233">
        <v>0</v>
      </c>
      <c r="LL39" s="233">
        <v>0</v>
      </c>
      <c r="LM39" s="233">
        <v>0</v>
      </c>
      <c r="LN39" s="233">
        <v>0</v>
      </c>
      <c r="LO39" s="233">
        <v>0</v>
      </c>
      <c r="LP39" s="233">
        <v>0</v>
      </c>
      <c r="LQ39" s="233">
        <v>0</v>
      </c>
      <c r="LR39" s="233">
        <v>0</v>
      </c>
      <c r="LS39" s="233">
        <v>0</v>
      </c>
      <c r="LT39" s="233">
        <v>0</v>
      </c>
      <c r="LU39" s="233">
        <v>0</v>
      </c>
      <c r="LV39" s="233">
        <v>0</v>
      </c>
      <c r="LW39" s="233">
        <v>0</v>
      </c>
      <c r="LX39" s="233">
        <v>0</v>
      </c>
      <c r="LY39" s="233">
        <v>0</v>
      </c>
      <c r="LZ39" s="233">
        <v>0</v>
      </c>
      <c r="MA39" s="233">
        <v>0</v>
      </c>
      <c r="MB39" s="233">
        <v>0</v>
      </c>
      <c r="MC39" s="233">
        <v>0</v>
      </c>
      <c r="MD39" s="233">
        <v>0</v>
      </c>
      <c r="ME39" s="233">
        <v>0</v>
      </c>
      <c r="MF39" s="233">
        <v>0</v>
      </c>
      <c r="MG39" s="233">
        <v>0</v>
      </c>
      <c r="MH39" s="233">
        <v>0</v>
      </c>
      <c r="MI39" s="233">
        <v>0</v>
      </c>
      <c r="MJ39" s="233">
        <v>0</v>
      </c>
      <c r="MK39" s="233">
        <v>0</v>
      </c>
      <c r="ML39" s="233">
        <v>0</v>
      </c>
      <c r="MM39" s="233">
        <v>0</v>
      </c>
      <c r="MN39" s="233">
        <v>0</v>
      </c>
      <c r="MO39" s="233">
        <v>0</v>
      </c>
      <c r="MP39" s="233">
        <v>0</v>
      </c>
      <c r="MQ39" s="233">
        <v>0</v>
      </c>
      <c r="MR39" s="233">
        <v>0</v>
      </c>
      <c r="MS39" s="233">
        <v>0</v>
      </c>
      <c r="MT39" s="233">
        <v>0</v>
      </c>
      <c r="MU39" s="233">
        <v>0</v>
      </c>
      <c r="MV39" s="233">
        <v>0</v>
      </c>
      <c r="MW39" s="233">
        <v>0</v>
      </c>
      <c r="MX39" s="233">
        <v>0</v>
      </c>
      <c r="MY39" s="233">
        <v>0</v>
      </c>
      <c r="MZ39" s="233">
        <v>0</v>
      </c>
      <c r="NA39" s="233">
        <v>0</v>
      </c>
      <c r="NB39" s="233">
        <v>0</v>
      </c>
      <c r="NC39" s="233">
        <v>0</v>
      </c>
      <c r="ND39" s="233">
        <v>0</v>
      </c>
      <c r="NE39" s="233">
        <v>0</v>
      </c>
      <c r="NF39" s="233">
        <v>0</v>
      </c>
      <c r="NG39" s="233">
        <v>0</v>
      </c>
      <c r="NH39" s="233">
        <v>0</v>
      </c>
      <c r="NI39" s="233">
        <v>0</v>
      </c>
      <c r="NJ39" s="233">
        <v>0</v>
      </c>
      <c r="NK39" s="233">
        <v>0</v>
      </c>
      <c r="NL39" s="233">
        <v>0</v>
      </c>
      <c r="NM39" s="233">
        <v>0</v>
      </c>
      <c r="NN39" s="233">
        <v>0</v>
      </c>
      <c r="NO39" s="233">
        <v>0</v>
      </c>
      <c r="NP39" s="233">
        <v>0</v>
      </c>
      <c r="NQ39" s="233">
        <v>0</v>
      </c>
      <c r="NR39" s="233">
        <v>0</v>
      </c>
      <c r="NS39" s="233">
        <v>0</v>
      </c>
      <c r="NT39" s="233">
        <v>0</v>
      </c>
      <c r="NU39" s="233">
        <v>0</v>
      </c>
      <c r="NV39" s="233">
        <v>0</v>
      </c>
      <c r="NW39" s="233">
        <v>0</v>
      </c>
      <c r="NX39" s="233">
        <v>0</v>
      </c>
      <c r="NY39" s="233">
        <v>0</v>
      </c>
      <c r="NZ39" s="233">
        <v>0</v>
      </c>
      <c r="OA39" s="233">
        <v>0</v>
      </c>
      <c r="OB39" s="233">
        <v>0</v>
      </c>
      <c r="OC39" s="233">
        <v>0</v>
      </c>
      <c r="OD39" s="233">
        <v>0</v>
      </c>
      <c r="OE39" s="233">
        <v>0</v>
      </c>
      <c r="OF39" s="233">
        <v>0</v>
      </c>
      <c r="OG39" s="233">
        <v>0</v>
      </c>
      <c r="OH39" s="233">
        <v>0</v>
      </c>
      <c r="OI39" s="233">
        <v>0</v>
      </c>
      <c r="OJ39" s="233">
        <v>0</v>
      </c>
      <c r="OK39" s="233">
        <v>0</v>
      </c>
      <c r="OL39" s="233">
        <v>0</v>
      </c>
      <c r="OM39" s="233">
        <v>0</v>
      </c>
      <c r="ON39" s="233">
        <v>0</v>
      </c>
      <c r="OO39" s="233">
        <v>0</v>
      </c>
      <c r="OP39" s="233">
        <v>0</v>
      </c>
      <c r="OQ39" s="233">
        <v>0</v>
      </c>
      <c r="OR39" s="233">
        <v>0</v>
      </c>
      <c r="OS39" s="233">
        <v>0</v>
      </c>
      <c r="OT39" s="233">
        <v>0</v>
      </c>
      <c r="OU39" s="233">
        <v>0</v>
      </c>
      <c r="OV39" s="233">
        <v>0</v>
      </c>
      <c r="OW39" s="233">
        <v>0</v>
      </c>
      <c r="OX39" s="233">
        <v>0</v>
      </c>
      <c r="OY39" s="233">
        <v>0</v>
      </c>
      <c r="OZ39" s="233">
        <v>0</v>
      </c>
      <c r="PA39" s="233">
        <v>0</v>
      </c>
      <c r="PB39" s="233">
        <v>0</v>
      </c>
      <c r="PC39" s="233">
        <v>0</v>
      </c>
      <c r="PD39" s="233">
        <v>0</v>
      </c>
      <c r="PE39" s="233">
        <v>0</v>
      </c>
    </row>
    <row r="40" spans="1:421" x14ac:dyDescent="0.25">
      <c r="A40" s="232" t="s">
        <v>1616</v>
      </c>
      <c r="B40" s="233">
        <v>0</v>
      </c>
      <c r="C40" s="233">
        <v>0</v>
      </c>
      <c r="D40" s="233">
        <v>0</v>
      </c>
      <c r="E40" s="233">
        <v>0</v>
      </c>
      <c r="F40" s="233">
        <v>0</v>
      </c>
      <c r="G40" s="233">
        <v>0</v>
      </c>
      <c r="H40" s="233">
        <v>0</v>
      </c>
      <c r="I40" s="233">
        <v>0</v>
      </c>
      <c r="J40" s="233">
        <v>0</v>
      </c>
      <c r="K40" s="233">
        <v>0</v>
      </c>
      <c r="L40" s="233">
        <v>0</v>
      </c>
      <c r="M40" s="233">
        <v>0</v>
      </c>
      <c r="N40" s="233">
        <v>0</v>
      </c>
      <c r="O40" s="233">
        <v>0</v>
      </c>
      <c r="P40" s="233">
        <v>0</v>
      </c>
      <c r="Q40" s="233">
        <v>0</v>
      </c>
      <c r="R40" s="233">
        <v>0</v>
      </c>
      <c r="S40" s="233">
        <v>0</v>
      </c>
      <c r="T40" s="233">
        <v>0</v>
      </c>
      <c r="U40" s="233">
        <v>0</v>
      </c>
      <c r="V40" s="233">
        <v>0</v>
      </c>
      <c r="W40" s="233">
        <v>0</v>
      </c>
      <c r="X40" s="233">
        <v>0</v>
      </c>
      <c r="Y40" s="233">
        <v>0</v>
      </c>
      <c r="Z40" s="233">
        <v>0</v>
      </c>
      <c r="AA40" s="233">
        <v>0</v>
      </c>
      <c r="AB40" s="233">
        <v>0</v>
      </c>
      <c r="AC40" s="233">
        <v>0</v>
      </c>
      <c r="AD40" s="233">
        <v>0</v>
      </c>
      <c r="AE40" s="233">
        <v>0</v>
      </c>
      <c r="AF40" s="233">
        <v>0</v>
      </c>
      <c r="AG40" s="233">
        <v>0</v>
      </c>
      <c r="AH40" s="233">
        <v>0</v>
      </c>
      <c r="AI40" s="233">
        <v>0</v>
      </c>
      <c r="AJ40" s="233">
        <v>0</v>
      </c>
      <c r="AK40" s="233">
        <v>0</v>
      </c>
      <c r="AL40" s="233">
        <v>0</v>
      </c>
      <c r="AM40" s="233">
        <v>0</v>
      </c>
      <c r="AN40" s="233">
        <v>0</v>
      </c>
      <c r="AO40" s="233">
        <v>0</v>
      </c>
      <c r="AP40" s="233">
        <v>0</v>
      </c>
      <c r="AQ40" s="233">
        <v>0</v>
      </c>
      <c r="AR40" s="233">
        <v>0</v>
      </c>
      <c r="AS40" s="233">
        <v>0</v>
      </c>
      <c r="AT40" s="233">
        <v>0</v>
      </c>
      <c r="AU40" s="233">
        <v>0</v>
      </c>
      <c r="AV40" s="233">
        <v>0</v>
      </c>
      <c r="AW40" s="233">
        <v>0</v>
      </c>
      <c r="AX40" s="233">
        <v>0</v>
      </c>
      <c r="AY40" s="233">
        <v>0</v>
      </c>
      <c r="AZ40" s="233">
        <v>0</v>
      </c>
      <c r="BA40" s="233">
        <v>0</v>
      </c>
      <c r="BB40" s="233">
        <v>0</v>
      </c>
      <c r="BC40" s="233">
        <v>0</v>
      </c>
      <c r="BD40" s="233">
        <v>0</v>
      </c>
      <c r="BE40" s="233">
        <v>0</v>
      </c>
      <c r="BF40" s="233">
        <v>0</v>
      </c>
      <c r="BG40" s="233">
        <v>0</v>
      </c>
      <c r="BH40" s="233">
        <v>0</v>
      </c>
      <c r="BI40" s="233">
        <v>0</v>
      </c>
      <c r="BJ40" s="233">
        <v>0</v>
      </c>
      <c r="BK40" s="233">
        <v>0</v>
      </c>
      <c r="BL40" s="233">
        <v>0</v>
      </c>
      <c r="BM40" s="233">
        <v>0</v>
      </c>
      <c r="BN40" s="233">
        <v>0</v>
      </c>
      <c r="BO40" s="233">
        <v>0</v>
      </c>
      <c r="BP40" s="233">
        <v>0</v>
      </c>
      <c r="BQ40" s="233">
        <v>0</v>
      </c>
      <c r="BR40" s="233">
        <v>0</v>
      </c>
      <c r="BS40" s="233">
        <v>0</v>
      </c>
      <c r="BT40" s="233">
        <v>0</v>
      </c>
      <c r="BU40" s="233">
        <v>0</v>
      </c>
      <c r="BV40" s="233">
        <v>0</v>
      </c>
      <c r="BW40" s="233">
        <v>0</v>
      </c>
      <c r="BX40" s="233">
        <v>0</v>
      </c>
      <c r="BY40" s="233">
        <v>0</v>
      </c>
      <c r="BZ40" s="233">
        <v>0</v>
      </c>
      <c r="CA40" s="233">
        <v>0</v>
      </c>
      <c r="CB40" s="233">
        <v>0</v>
      </c>
      <c r="CC40" s="233">
        <v>0</v>
      </c>
      <c r="CD40" s="233">
        <v>0</v>
      </c>
      <c r="CE40" s="233">
        <v>0</v>
      </c>
      <c r="CF40" s="233">
        <v>0</v>
      </c>
      <c r="CG40" s="233">
        <v>0</v>
      </c>
      <c r="CH40" s="233">
        <v>0</v>
      </c>
      <c r="CI40" s="233">
        <v>0</v>
      </c>
      <c r="CJ40" s="233">
        <v>0</v>
      </c>
      <c r="CK40" s="233">
        <v>0</v>
      </c>
      <c r="CL40" s="233">
        <v>0</v>
      </c>
      <c r="CM40" s="233">
        <v>0</v>
      </c>
      <c r="CN40" s="233">
        <v>0</v>
      </c>
      <c r="CO40" s="233">
        <v>0</v>
      </c>
      <c r="CP40" s="233">
        <v>0</v>
      </c>
      <c r="CQ40" s="233">
        <v>0</v>
      </c>
      <c r="CR40" s="233">
        <v>0</v>
      </c>
      <c r="CS40" s="233">
        <v>0</v>
      </c>
      <c r="CT40" s="233">
        <v>0</v>
      </c>
      <c r="CU40" s="233">
        <v>0</v>
      </c>
      <c r="CV40" s="233">
        <v>0</v>
      </c>
      <c r="CW40" s="233">
        <v>0</v>
      </c>
      <c r="CX40" s="233">
        <v>0</v>
      </c>
      <c r="CY40" s="233">
        <v>0</v>
      </c>
      <c r="CZ40" s="233">
        <v>0</v>
      </c>
      <c r="DA40" s="233">
        <v>0</v>
      </c>
      <c r="DB40" s="233">
        <v>0</v>
      </c>
      <c r="DC40" s="233">
        <v>0</v>
      </c>
      <c r="DD40" s="233">
        <v>0</v>
      </c>
      <c r="DE40" s="233">
        <v>0</v>
      </c>
      <c r="DF40" s="233">
        <v>0</v>
      </c>
      <c r="DG40" s="233">
        <v>0</v>
      </c>
      <c r="DH40" s="233">
        <v>0</v>
      </c>
      <c r="DI40" s="233">
        <v>0</v>
      </c>
      <c r="DJ40" s="233">
        <v>0</v>
      </c>
      <c r="DK40" s="233">
        <v>0</v>
      </c>
      <c r="DL40" s="233">
        <v>0</v>
      </c>
      <c r="DM40" s="233">
        <v>0</v>
      </c>
      <c r="DN40" s="233">
        <v>0</v>
      </c>
      <c r="DO40" s="233">
        <v>0</v>
      </c>
      <c r="DP40" s="233">
        <v>0</v>
      </c>
      <c r="DQ40" s="233">
        <v>0</v>
      </c>
      <c r="DR40" s="233">
        <v>0</v>
      </c>
      <c r="DS40" s="233">
        <v>0</v>
      </c>
      <c r="DT40" s="233">
        <v>0</v>
      </c>
      <c r="DU40" s="233">
        <v>0</v>
      </c>
      <c r="DV40" s="233">
        <v>0</v>
      </c>
      <c r="DW40" s="233">
        <v>0</v>
      </c>
      <c r="DX40" s="233">
        <v>0</v>
      </c>
      <c r="DY40" s="233">
        <v>0</v>
      </c>
      <c r="DZ40" s="233">
        <v>0</v>
      </c>
      <c r="EA40" s="233">
        <v>0</v>
      </c>
      <c r="EB40" s="233">
        <v>0</v>
      </c>
      <c r="EC40" s="233">
        <v>0</v>
      </c>
      <c r="ED40" s="233">
        <v>0</v>
      </c>
      <c r="EE40" s="233">
        <v>0</v>
      </c>
      <c r="EF40" s="233">
        <v>0</v>
      </c>
      <c r="EG40" s="233">
        <v>0</v>
      </c>
      <c r="EH40" s="233">
        <v>0</v>
      </c>
      <c r="EI40" s="233">
        <v>0</v>
      </c>
      <c r="EJ40" s="233">
        <v>0</v>
      </c>
      <c r="EK40" s="233">
        <v>0</v>
      </c>
      <c r="EL40" s="233">
        <v>0</v>
      </c>
      <c r="EM40" s="233">
        <v>0</v>
      </c>
      <c r="EN40" s="233">
        <v>0</v>
      </c>
      <c r="EO40" s="233">
        <v>0</v>
      </c>
      <c r="EP40" s="233">
        <v>0</v>
      </c>
      <c r="EQ40" s="233">
        <v>0</v>
      </c>
      <c r="ER40" s="233">
        <v>0</v>
      </c>
      <c r="ES40" s="233">
        <v>0</v>
      </c>
      <c r="ET40" s="233">
        <v>0</v>
      </c>
      <c r="EU40" s="233">
        <v>0</v>
      </c>
      <c r="EV40" s="233">
        <v>0</v>
      </c>
      <c r="EW40" s="233">
        <v>0</v>
      </c>
      <c r="EX40" s="233">
        <v>0</v>
      </c>
      <c r="EY40" s="233">
        <v>0</v>
      </c>
      <c r="EZ40" s="233">
        <v>0</v>
      </c>
      <c r="FA40" s="233">
        <v>0</v>
      </c>
      <c r="FB40" s="233">
        <v>0</v>
      </c>
      <c r="FC40" s="233">
        <v>0</v>
      </c>
      <c r="FD40" s="233">
        <v>0</v>
      </c>
      <c r="FE40" s="233">
        <v>0</v>
      </c>
      <c r="FF40" s="233">
        <v>0</v>
      </c>
      <c r="FG40" s="233">
        <v>0</v>
      </c>
      <c r="FH40" s="233">
        <v>0</v>
      </c>
      <c r="FI40" s="233">
        <v>0</v>
      </c>
      <c r="FJ40" s="233">
        <v>0</v>
      </c>
      <c r="FK40" s="233">
        <v>0</v>
      </c>
      <c r="FL40" s="233">
        <v>0</v>
      </c>
      <c r="FM40" s="233">
        <v>0</v>
      </c>
      <c r="FN40" s="233">
        <v>0</v>
      </c>
      <c r="FO40" s="233">
        <v>0</v>
      </c>
      <c r="FP40" s="233">
        <v>0</v>
      </c>
      <c r="FQ40" s="233">
        <v>0</v>
      </c>
      <c r="FR40" s="233">
        <v>0</v>
      </c>
      <c r="FS40" s="233">
        <v>0</v>
      </c>
      <c r="FT40" s="233">
        <v>0</v>
      </c>
      <c r="FU40" s="233">
        <v>0</v>
      </c>
      <c r="FV40" s="233">
        <v>0</v>
      </c>
      <c r="FW40" s="233">
        <v>0</v>
      </c>
      <c r="FX40" s="233">
        <v>0</v>
      </c>
      <c r="FY40" s="233">
        <v>0</v>
      </c>
      <c r="FZ40" s="233">
        <v>0</v>
      </c>
      <c r="GA40" s="233">
        <v>0</v>
      </c>
      <c r="GB40" s="233">
        <v>0</v>
      </c>
      <c r="GC40" s="233">
        <v>0</v>
      </c>
      <c r="GD40" s="233">
        <v>0</v>
      </c>
      <c r="GE40" s="233">
        <v>0</v>
      </c>
      <c r="GF40" s="233">
        <v>0</v>
      </c>
      <c r="GG40" s="233">
        <v>0</v>
      </c>
      <c r="GH40" s="233">
        <v>0</v>
      </c>
      <c r="GI40" s="233">
        <v>0</v>
      </c>
      <c r="GJ40" s="233">
        <v>0</v>
      </c>
      <c r="GK40" s="233">
        <v>0</v>
      </c>
      <c r="GL40" s="233">
        <v>0</v>
      </c>
      <c r="GM40" s="233">
        <v>0</v>
      </c>
      <c r="GN40" s="233">
        <v>0</v>
      </c>
      <c r="GO40" s="233">
        <v>0</v>
      </c>
      <c r="GP40" s="233">
        <v>0</v>
      </c>
      <c r="GQ40" s="233">
        <v>0</v>
      </c>
      <c r="GR40" s="233">
        <v>0</v>
      </c>
      <c r="GS40" s="233">
        <v>0</v>
      </c>
      <c r="GT40" s="233">
        <v>0</v>
      </c>
      <c r="GU40" s="233">
        <v>0</v>
      </c>
      <c r="GV40" s="233">
        <v>0</v>
      </c>
      <c r="GW40" s="233">
        <v>0</v>
      </c>
      <c r="GX40" s="233">
        <v>0</v>
      </c>
      <c r="GY40" s="233">
        <v>0</v>
      </c>
      <c r="GZ40" s="233">
        <v>0</v>
      </c>
      <c r="HA40" s="233">
        <v>0</v>
      </c>
      <c r="HB40" s="233">
        <v>0</v>
      </c>
      <c r="HC40" s="233">
        <v>0</v>
      </c>
      <c r="HD40" s="233">
        <v>0</v>
      </c>
      <c r="HE40" s="233">
        <v>0</v>
      </c>
      <c r="HF40" s="233">
        <v>0</v>
      </c>
      <c r="HG40" s="233">
        <v>0</v>
      </c>
      <c r="HH40" s="233">
        <v>0</v>
      </c>
      <c r="HI40" s="233">
        <v>0</v>
      </c>
      <c r="HJ40" s="233">
        <v>0</v>
      </c>
      <c r="HK40" s="233">
        <v>0</v>
      </c>
      <c r="HL40" s="233">
        <v>0</v>
      </c>
      <c r="HM40" s="233">
        <v>0</v>
      </c>
      <c r="HN40" s="233">
        <v>0</v>
      </c>
      <c r="HO40" s="233">
        <v>0</v>
      </c>
      <c r="HP40" s="233">
        <v>0</v>
      </c>
      <c r="HQ40" s="233">
        <v>0</v>
      </c>
      <c r="HR40" s="233">
        <v>0</v>
      </c>
      <c r="HS40" s="233">
        <v>0</v>
      </c>
      <c r="HT40" s="233">
        <v>0</v>
      </c>
      <c r="HU40" s="233">
        <v>0</v>
      </c>
      <c r="HV40" s="233">
        <v>0</v>
      </c>
      <c r="HW40" s="233">
        <v>0</v>
      </c>
      <c r="HX40" s="233">
        <v>0</v>
      </c>
      <c r="HY40" s="233">
        <v>0</v>
      </c>
      <c r="HZ40" s="233">
        <v>0</v>
      </c>
      <c r="IA40" s="233">
        <v>0</v>
      </c>
      <c r="IB40" s="233">
        <v>0</v>
      </c>
      <c r="IC40" s="233">
        <v>0</v>
      </c>
      <c r="ID40" s="233">
        <v>0</v>
      </c>
      <c r="IE40" s="233">
        <v>0</v>
      </c>
      <c r="IF40" s="233">
        <v>0</v>
      </c>
      <c r="IG40" s="233">
        <v>0</v>
      </c>
      <c r="IH40" s="233">
        <v>0</v>
      </c>
      <c r="II40" s="233">
        <v>0</v>
      </c>
      <c r="IJ40" s="233">
        <v>0</v>
      </c>
      <c r="IK40" s="233">
        <v>0</v>
      </c>
      <c r="IL40" s="233">
        <v>0</v>
      </c>
      <c r="IM40" s="233">
        <v>0</v>
      </c>
      <c r="IN40" s="233">
        <v>0</v>
      </c>
      <c r="IO40" s="233">
        <v>0</v>
      </c>
      <c r="IP40" s="233">
        <v>0</v>
      </c>
      <c r="IQ40" s="233">
        <v>0</v>
      </c>
      <c r="IR40" s="233">
        <v>0</v>
      </c>
      <c r="IS40" s="233">
        <v>0</v>
      </c>
      <c r="IT40" s="233">
        <v>0</v>
      </c>
      <c r="IU40" s="233">
        <v>0</v>
      </c>
      <c r="IV40" s="233">
        <v>0</v>
      </c>
      <c r="IW40" s="233">
        <v>0</v>
      </c>
      <c r="IX40" s="233">
        <v>0</v>
      </c>
      <c r="IY40" s="233">
        <v>0</v>
      </c>
      <c r="IZ40" s="233">
        <v>0</v>
      </c>
      <c r="JA40" s="233">
        <v>0</v>
      </c>
      <c r="JB40" s="233">
        <v>0</v>
      </c>
      <c r="JC40" s="233">
        <v>0</v>
      </c>
      <c r="JD40" s="233">
        <v>0</v>
      </c>
      <c r="JE40" s="233">
        <v>0</v>
      </c>
      <c r="JF40" s="233">
        <v>0</v>
      </c>
      <c r="JG40" s="233">
        <v>0</v>
      </c>
      <c r="JH40" s="233">
        <v>0</v>
      </c>
      <c r="JI40" s="233">
        <v>0</v>
      </c>
      <c r="JJ40" s="233">
        <v>0</v>
      </c>
      <c r="JK40" s="233">
        <v>0</v>
      </c>
      <c r="JL40" s="233">
        <v>0</v>
      </c>
      <c r="JM40" s="233">
        <v>0</v>
      </c>
      <c r="JN40" s="233">
        <v>0</v>
      </c>
      <c r="JO40" s="233">
        <v>0</v>
      </c>
      <c r="JP40" s="233">
        <v>0</v>
      </c>
      <c r="JQ40" s="233">
        <v>0</v>
      </c>
      <c r="JR40" s="233">
        <v>0</v>
      </c>
      <c r="JS40" s="233">
        <v>0</v>
      </c>
      <c r="JT40" s="233">
        <v>0</v>
      </c>
      <c r="JU40" s="233">
        <v>0</v>
      </c>
      <c r="JV40" s="233">
        <v>0</v>
      </c>
      <c r="JW40" s="233">
        <v>0</v>
      </c>
      <c r="JX40" s="233">
        <v>0</v>
      </c>
      <c r="JY40" s="233">
        <v>0</v>
      </c>
      <c r="JZ40" s="233">
        <v>0</v>
      </c>
      <c r="KA40" s="233">
        <v>0</v>
      </c>
      <c r="KB40" s="233">
        <v>0</v>
      </c>
      <c r="KC40" s="233">
        <v>0</v>
      </c>
      <c r="KD40" s="233">
        <v>0</v>
      </c>
      <c r="KE40" s="233">
        <v>0</v>
      </c>
      <c r="KF40" s="233">
        <v>0</v>
      </c>
      <c r="KG40" s="233">
        <v>0</v>
      </c>
      <c r="KH40" s="233">
        <v>0</v>
      </c>
      <c r="KI40" s="233">
        <v>0</v>
      </c>
      <c r="KJ40" s="233">
        <v>0</v>
      </c>
      <c r="KK40" s="233">
        <v>0</v>
      </c>
      <c r="KL40" s="233">
        <v>0</v>
      </c>
      <c r="KM40" s="233">
        <v>0</v>
      </c>
      <c r="KN40" s="233">
        <v>0</v>
      </c>
      <c r="KO40" s="233">
        <v>0</v>
      </c>
      <c r="KP40" s="233">
        <v>0</v>
      </c>
      <c r="KQ40" s="233">
        <v>0</v>
      </c>
      <c r="KR40" s="233">
        <v>0</v>
      </c>
      <c r="KS40" s="233">
        <v>0</v>
      </c>
      <c r="KT40" s="233">
        <v>0</v>
      </c>
      <c r="KU40" s="233">
        <v>0</v>
      </c>
      <c r="KV40" s="233">
        <v>0</v>
      </c>
      <c r="KW40" s="233">
        <v>0</v>
      </c>
      <c r="KX40" s="233">
        <v>0</v>
      </c>
      <c r="KY40" s="233">
        <v>0</v>
      </c>
      <c r="KZ40" s="233">
        <v>0</v>
      </c>
      <c r="LA40" s="233">
        <v>0</v>
      </c>
      <c r="LB40" s="233">
        <v>0</v>
      </c>
      <c r="LC40" s="233">
        <v>0</v>
      </c>
      <c r="LD40" s="233">
        <v>0</v>
      </c>
      <c r="LE40" s="233">
        <v>0</v>
      </c>
      <c r="LF40" s="233">
        <v>0</v>
      </c>
      <c r="LG40" s="233">
        <v>0</v>
      </c>
      <c r="LH40" s="233">
        <v>0</v>
      </c>
      <c r="LI40" s="233">
        <v>0</v>
      </c>
      <c r="LJ40" s="233">
        <v>0</v>
      </c>
      <c r="LK40" s="233">
        <v>0</v>
      </c>
      <c r="LL40" s="233">
        <v>0</v>
      </c>
      <c r="LM40" s="233">
        <v>0</v>
      </c>
      <c r="LN40" s="233">
        <v>0</v>
      </c>
      <c r="LO40" s="233">
        <v>0</v>
      </c>
      <c r="LP40" s="233">
        <v>0</v>
      </c>
      <c r="LQ40" s="233">
        <v>0</v>
      </c>
      <c r="LR40" s="233">
        <v>0</v>
      </c>
      <c r="LS40" s="233">
        <v>0</v>
      </c>
      <c r="LT40" s="233">
        <v>0</v>
      </c>
      <c r="LU40" s="233">
        <v>0</v>
      </c>
      <c r="LV40" s="233">
        <v>0</v>
      </c>
      <c r="LW40" s="233">
        <v>0</v>
      </c>
      <c r="LX40" s="233">
        <v>0</v>
      </c>
      <c r="LY40" s="233">
        <v>0</v>
      </c>
      <c r="LZ40" s="233">
        <v>0</v>
      </c>
      <c r="MA40" s="233">
        <v>0</v>
      </c>
      <c r="MB40" s="233">
        <v>0</v>
      </c>
      <c r="MC40" s="233">
        <v>0</v>
      </c>
      <c r="MD40" s="233">
        <v>0</v>
      </c>
      <c r="ME40" s="233">
        <v>0</v>
      </c>
      <c r="MF40" s="233">
        <v>0</v>
      </c>
      <c r="MG40" s="233">
        <v>0</v>
      </c>
      <c r="MH40" s="233">
        <v>0</v>
      </c>
      <c r="MI40" s="233">
        <v>0</v>
      </c>
      <c r="MJ40" s="233">
        <v>0</v>
      </c>
      <c r="MK40" s="233">
        <v>0</v>
      </c>
      <c r="ML40" s="233">
        <v>0</v>
      </c>
      <c r="MM40" s="233">
        <v>0</v>
      </c>
      <c r="MN40" s="233">
        <v>0</v>
      </c>
      <c r="MO40" s="233">
        <v>0</v>
      </c>
      <c r="MP40" s="233">
        <v>0</v>
      </c>
      <c r="MQ40" s="233">
        <v>0</v>
      </c>
      <c r="MR40" s="233">
        <v>0</v>
      </c>
      <c r="MS40" s="233">
        <v>0</v>
      </c>
      <c r="MT40" s="233">
        <v>0</v>
      </c>
      <c r="MU40" s="233">
        <v>0</v>
      </c>
      <c r="MV40" s="233">
        <v>0</v>
      </c>
      <c r="MW40" s="233">
        <v>0</v>
      </c>
      <c r="MX40" s="233">
        <v>0</v>
      </c>
      <c r="MY40" s="233">
        <v>0</v>
      </c>
      <c r="MZ40" s="233">
        <v>0</v>
      </c>
      <c r="NA40" s="233">
        <v>0</v>
      </c>
      <c r="NB40" s="233">
        <v>0</v>
      </c>
      <c r="NC40" s="233">
        <v>0</v>
      </c>
      <c r="ND40" s="233">
        <v>0</v>
      </c>
      <c r="NE40" s="233">
        <v>0</v>
      </c>
      <c r="NF40" s="233">
        <v>0</v>
      </c>
      <c r="NG40" s="233">
        <v>0</v>
      </c>
      <c r="NH40" s="233">
        <v>0</v>
      </c>
      <c r="NI40" s="233">
        <v>0</v>
      </c>
      <c r="NJ40" s="233">
        <v>0</v>
      </c>
      <c r="NK40" s="233">
        <v>0</v>
      </c>
      <c r="NL40" s="233">
        <v>0</v>
      </c>
      <c r="NM40" s="233">
        <v>0</v>
      </c>
      <c r="NN40" s="233">
        <v>0</v>
      </c>
      <c r="NO40" s="233">
        <v>0</v>
      </c>
      <c r="NP40" s="233">
        <v>0</v>
      </c>
      <c r="NQ40" s="233">
        <v>0</v>
      </c>
      <c r="NR40" s="233">
        <v>0</v>
      </c>
      <c r="NS40" s="233">
        <v>0</v>
      </c>
      <c r="NT40" s="233">
        <v>0</v>
      </c>
      <c r="NU40" s="233">
        <v>0</v>
      </c>
      <c r="NV40" s="233">
        <v>0</v>
      </c>
      <c r="NW40" s="233">
        <v>0</v>
      </c>
      <c r="NX40" s="233">
        <v>0</v>
      </c>
      <c r="NY40" s="233">
        <v>0</v>
      </c>
      <c r="NZ40" s="233">
        <v>0</v>
      </c>
      <c r="OA40" s="233">
        <v>0</v>
      </c>
      <c r="OB40" s="233">
        <v>0</v>
      </c>
      <c r="OC40" s="233">
        <v>0</v>
      </c>
      <c r="OD40" s="233">
        <v>0</v>
      </c>
      <c r="OE40" s="233">
        <v>0</v>
      </c>
      <c r="OF40" s="233">
        <v>0</v>
      </c>
      <c r="OG40" s="233">
        <v>0</v>
      </c>
      <c r="OH40" s="233">
        <v>0</v>
      </c>
      <c r="OI40" s="233">
        <v>0</v>
      </c>
      <c r="OJ40" s="233">
        <v>0</v>
      </c>
      <c r="OK40" s="233">
        <v>0</v>
      </c>
      <c r="OL40" s="233">
        <v>0</v>
      </c>
      <c r="OM40" s="233">
        <v>0</v>
      </c>
      <c r="ON40" s="233">
        <v>0</v>
      </c>
      <c r="OO40" s="233">
        <v>0</v>
      </c>
      <c r="OP40" s="233">
        <v>0</v>
      </c>
      <c r="OQ40" s="233">
        <v>0</v>
      </c>
      <c r="OR40" s="233">
        <v>0</v>
      </c>
      <c r="OS40" s="233">
        <v>0</v>
      </c>
      <c r="OT40" s="233">
        <v>0</v>
      </c>
      <c r="OU40" s="233">
        <v>0</v>
      </c>
      <c r="OV40" s="233">
        <v>0</v>
      </c>
      <c r="OW40" s="233">
        <v>0</v>
      </c>
      <c r="OX40" s="233">
        <v>0</v>
      </c>
      <c r="OY40" s="233">
        <v>0</v>
      </c>
      <c r="OZ40" s="233">
        <v>0</v>
      </c>
      <c r="PA40" s="233">
        <v>0</v>
      </c>
      <c r="PB40" s="233">
        <v>0</v>
      </c>
      <c r="PC40" s="233">
        <v>0</v>
      </c>
      <c r="PD40" s="233">
        <v>0</v>
      </c>
      <c r="PE40" s="233">
        <v>0</v>
      </c>
    </row>
    <row r="41" spans="1:421" x14ac:dyDescent="0.25">
      <c r="A41" s="232" t="s">
        <v>1617</v>
      </c>
      <c r="B41" s="233">
        <v>0</v>
      </c>
      <c r="C41" s="233">
        <v>0</v>
      </c>
      <c r="D41" s="233">
        <v>0</v>
      </c>
      <c r="E41" s="233">
        <v>0</v>
      </c>
      <c r="F41" s="233">
        <v>0</v>
      </c>
      <c r="G41" s="233">
        <v>0</v>
      </c>
      <c r="H41" s="233">
        <v>0</v>
      </c>
      <c r="I41" s="233">
        <v>0</v>
      </c>
      <c r="J41" s="233">
        <v>0</v>
      </c>
      <c r="K41" s="233">
        <v>0</v>
      </c>
      <c r="L41" s="233">
        <v>0</v>
      </c>
      <c r="M41" s="233">
        <v>0</v>
      </c>
      <c r="N41" s="233">
        <v>0</v>
      </c>
      <c r="O41" s="233">
        <v>0</v>
      </c>
      <c r="P41" s="233">
        <v>0</v>
      </c>
      <c r="Q41" s="233">
        <v>0</v>
      </c>
      <c r="R41" s="233">
        <v>0</v>
      </c>
      <c r="S41" s="233">
        <v>0</v>
      </c>
      <c r="T41" s="233">
        <v>0</v>
      </c>
      <c r="U41" s="233">
        <v>0</v>
      </c>
      <c r="V41" s="233">
        <v>0</v>
      </c>
      <c r="W41" s="233">
        <v>0</v>
      </c>
      <c r="X41" s="233">
        <v>0</v>
      </c>
      <c r="Y41" s="233">
        <v>0</v>
      </c>
      <c r="Z41" s="233">
        <v>0</v>
      </c>
      <c r="AA41" s="233">
        <v>0</v>
      </c>
      <c r="AB41" s="233">
        <v>0</v>
      </c>
      <c r="AC41" s="233">
        <v>0</v>
      </c>
      <c r="AD41" s="233">
        <v>0</v>
      </c>
      <c r="AE41" s="233">
        <v>0</v>
      </c>
      <c r="AF41" s="233">
        <v>0</v>
      </c>
      <c r="AG41" s="233">
        <v>0</v>
      </c>
      <c r="AH41" s="233">
        <v>0</v>
      </c>
      <c r="AI41" s="233">
        <v>0</v>
      </c>
      <c r="AJ41" s="233">
        <v>0</v>
      </c>
      <c r="AK41" s="233">
        <v>0</v>
      </c>
      <c r="AL41" s="233">
        <v>0</v>
      </c>
      <c r="AM41" s="233">
        <v>0</v>
      </c>
      <c r="AN41" s="233">
        <v>0</v>
      </c>
      <c r="AO41" s="233">
        <v>0</v>
      </c>
      <c r="AP41" s="233">
        <v>0</v>
      </c>
      <c r="AQ41" s="233">
        <v>0</v>
      </c>
      <c r="AR41" s="233">
        <v>0</v>
      </c>
      <c r="AS41" s="233">
        <v>0</v>
      </c>
      <c r="AT41" s="233">
        <v>0</v>
      </c>
      <c r="AU41" s="233">
        <v>0</v>
      </c>
      <c r="AV41" s="233">
        <v>0</v>
      </c>
      <c r="AW41" s="233">
        <v>0</v>
      </c>
      <c r="AX41" s="233">
        <v>0</v>
      </c>
      <c r="AY41" s="233">
        <v>0</v>
      </c>
      <c r="AZ41" s="233">
        <v>0</v>
      </c>
      <c r="BA41" s="233">
        <v>0</v>
      </c>
      <c r="BB41" s="233">
        <v>0</v>
      </c>
      <c r="BC41" s="233">
        <v>0</v>
      </c>
      <c r="BD41" s="233">
        <v>0</v>
      </c>
      <c r="BE41" s="233">
        <v>0</v>
      </c>
      <c r="BF41" s="233">
        <v>0</v>
      </c>
      <c r="BG41" s="233">
        <v>0</v>
      </c>
      <c r="BH41" s="233">
        <v>0</v>
      </c>
      <c r="BI41" s="233">
        <v>0</v>
      </c>
      <c r="BJ41" s="233">
        <v>0</v>
      </c>
      <c r="BK41" s="233">
        <v>0</v>
      </c>
      <c r="BL41" s="233">
        <v>0</v>
      </c>
      <c r="BM41" s="233">
        <v>0</v>
      </c>
      <c r="BN41" s="233">
        <v>0</v>
      </c>
      <c r="BO41" s="233">
        <v>0</v>
      </c>
      <c r="BP41" s="233">
        <v>0</v>
      </c>
      <c r="BQ41" s="233">
        <v>0</v>
      </c>
      <c r="BR41" s="233">
        <v>0</v>
      </c>
      <c r="BS41" s="233">
        <v>0</v>
      </c>
      <c r="BT41" s="233">
        <v>0</v>
      </c>
      <c r="BU41" s="233">
        <v>0</v>
      </c>
      <c r="BV41" s="233">
        <v>0</v>
      </c>
      <c r="BW41" s="233">
        <v>0</v>
      </c>
      <c r="BX41" s="233">
        <v>0</v>
      </c>
      <c r="BY41" s="233">
        <v>0</v>
      </c>
      <c r="BZ41" s="233">
        <v>0</v>
      </c>
      <c r="CA41" s="233">
        <v>0</v>
      </c>
      <c r="CB41" s="233">
        <v>0</v>
      </c>
      <c r="CC41" s="233">
        <v>0</v>
      </c>
      <c r="CD41" s="233">
        <v>0</v>
      </c>
      <c r="CE41" s="233">
        <v>0</v>
      </c>
      <c r="CF41" s="233">
        <v>0</v>
      </c>
      <c r="CG41" s="233">
        <v>0</v>
      </c>
      <c r="CH41" s="233">
        <v>0</v>
      </c>
      <c r="CI41" s="233">
        <v>0</v>
      </c>
      <c r="CJ41" s="233">
        <v>0</v>
      </c>
      <c r="CK41" s="233">
        <v>0</v>
      </c>
      <c r="CL41" s="233">
        <v>0</v>
      </c>
      <c r="CM41" s="233">
        <v>0</v>
      </c>
      <c r="CN41" s="233">
        <v>0</v>
      </c>
      <c r="CO41" s="233">
        <v>0</v>
      </c>
      <c r="CP41" s="233">
        <v>0</v>
      </c>
      <c r="CQ41" s="233">
        <v>0</v>
      </c>
      <c r="CR41" s="233">
        <v>0</v>
      </c>
      <c r="CS41" s="233">
        <v>0</v>
      </c>
      <c r="CT41" s="233">
        <v>0</v>
      </c>
      <c r="CU41" s="233">
        <v>0</v>
      </c>
      <c r="CV41" s="233">
        <v>0</v>
      </c>
      <c r="CW41" s="233">
        <v>0</v>
      </c>
      <c r="CX41" s="233">
        <v>0</v>
      </c>
      <c r="CY41" s="233">
        <v>0</v>
      </c>
      <c r="CZ41" s="233">
        <v>0</v>
      </c>
      <c r="DA41" s="233">
        <v>0</v>
      </c>
      <c r="DB41" s="233">
        <v>0</v>
      </c>
      <c r="DC41" s="233">
        <v>0</v>
      </c>
      <c r="DD41" s="233">
        <v>0</v>
      </c>
      <c r="DE41" s="233">
        <v>0</v>
      </c>
      <c r="DF41" s="233">
        <v>0</v>
      </c>
      <c r="DG41" s="233">
        <v>0</v>
      </c>
      <c r="DH41" s="233">
        <v>0</v>
      </c>
      <c r="DI41" s="233">
        <v>0</v>
      </c>
      <c r="DJ41" s="233">
        <v>0</v>
      </c>
      <c r="DK41" s="233">
        <v>0</v>
      </c>
      <c r="DL41" s="233">
        <v>0</v>
      </c>
      <c r="DM41" s="233">
        <v>0</v>
      </c>
      <c r="DN41" s="233">
        <v>0</v>
      </c>
      <c r="DO41" s="233">
        <v>0</v>
      </c>
      <c r="DP41" s="233">
        <v>0</v>
      </c>
      <c r="DQ41" s="233">
        <v>0</v>
      </c>
      <c r="DR41" s="233">
        <v>0</v>
      </c>
      <c r="DS41" s="233">
        <v>0</v>
      </c>
      <c r="DT41" s="233">
        <v>0</v>
      </c>
      <c r="DU41" s="233">
        <v>0</v>
      </c>
      <c r="DV41" s="233">
        <v>0</v>
      </c>
      <c r="DW41" s="233">
        <v>0</v>
      </c>
      <c r="DX41" s="233">
        <v>0</v>
      </c>
      <c r="DY41" s="233">
        <v>0</v>
      </c>
      <c r="DZ41" s="233">
        <v>0</v>
      </c>
      <c r="EA41" s="233">
        <v>0</v>
      </c>
      <c r="EB41" s="233">
        <v>0</v>
      </c>
      <c r="EC41" s="233">
        <v>0</v>
      </c>
      <c r="ED41" s="233">
        <v>0</v>
      </c>
      <c r="EE41" s="233">
        <v>0</v>
      </c>
      <c r="EF41" s="233">
        <v>0</v>
      </c>
      <c r="EG41" s="233">
        <v>0</v>
      </c>
      <c r="EH41" s="233">
        <v>0</v>
      </c>
      <c r="EI41" s="233">
        <v>0</v>
      </c>
      <c r="EJ41" s="233">
        <v>0</v>
      </c>
      <c r="EK41" s="233">
        <v>0</v>
      </c>
      <c r="EL41" s="233">
        <v>0</v>
      </c>
      <c r="EM41" s="233">
        <v>0</v>
      </c>
      <c r="EN41" s="233">
        <v>0</v>
      </c>
      <c r="EO41" s="233">
        <v>0</v>
      </c>
      <c r="EP41" s="233">
        <v>0</v>
      </c>
      <c r="EQ41" s="233">
        <v>0</v>
      </c>
      <c r="ER41" s="233">
        <v>0</v>
      </c>
      <c r="ES41" s="233">
        <v>0</v>
      </c>
      <c r="ET41" s="233">
        <v>0</v>
      </c>
      <c r="EU41" s="233">
        <v>0</v>
      </c>
      <c r="EV41" s="233">
        <v>0</v>
      </c>
      <c r="EW41" s="233">
        <v>0</v>
      </c>
      <c r="EX41" s="233">
        <v>0</v>
      </c>
      <c r="EY41" s="233">
        <v>0</v>
      </c>
      <c r="EZ41" s="233">
        <v>0</v>
      </c>
      <c r="FA41" s="233">
        <v>0</v>
      </c>
      <c r="FB41" s="233">
        <v>0</v>
      </c>
      <c r="FC41" s="233">
        <v>0</v>
      </c>
      <c r="FD41" s="233">
        <v>0</v>
      </c>
      <c r="FE41" s="233">
        <v>0</v>
      </c>
      <c r="FF41" s="233">
        <v>0</v>
      </c>
      <c r="FG41" s="233">
        <v>0</v>
      </c>
      <c r="FH41" s="233">
        <v>0</v>
      </c>
      <c r="FI41" s="233">
        <v>0</v>
      </c>
      <c r="FJ41" s="233">
        <v>0</v>
      </c>
      <c r="FK41" s="233">
        <v>0</v>
      </c>
      <c r="FL41" s="233">
        <v>0</v>
      </c>
      <c r="FM41" s="233">
        <v>0</v>
      </c>
      <c r="FN41" s="233">
        <v>0</v>
      </c>
      <c r="FO41" s="233">
        <v>0</v>
      </c>
      <c r="FP41" s="233">
        <v>0</v>
      </c>
      <c r="FQ41" s="233">
        <v>0</v>
      </c>
      <c r="FR41" s="233">
        <v>0</v>
      </c>
      <c r="FS41" s="233">
        <v>0</v>
      </c>
      <c r="FT41" s="233">
        <v>0</v>
      </c>
      <c r="FU41" s="233">
        <v>0</v>
      </c>
      <c r="FV41" s="233">
        <v>0</v>
      </c>
      <c r="FW41" s="233">
        <v>0</v>
      </c>
      <c r="FX41" s="233">
        <v>0</v>
      </c>
      <c r="FY41" s="233">
        <v>0</v>
      </c>
      <c r="FZ41" s="233">
        <v>0</v>
      </c>
      <c r="GA41" s="233">
        <v>0</v>
      </c>
      <c r="GB41" s="233">
        <v>0</v>
      </c>
      <c r="GC41" s="233">
        <v>0</v>
      </c>
      <c r="GD41" s="233">
        <v>0</v>
      </c>
      <c r="GE41" s="233">
        <v>0</v>
      </c>
      <c r="GF41" s="233">
        <v>0</v>
      </c>
      <c r="GG41" s="233">
        <v>0</v>
      </c>
      <c r="GH41" s="233">
        <v>0</v>
      </c>
      <c r="GI41" s="233">
        <v>0</v>
      </c>
      <c r="GJ41" s="233">
        <v>0</v>
      </c>
      <c r="GK41" s="233">
        <v>0</v>
      </c>
      <c r="GL41" s="233">
        <v>0</v>
      </c>
      <c r="GM41" s="233">
        <v>0</v>
      </c>
      <c r="GN41" s="233">
        <v>0</v>
      </c>
      <c r="GO41" s="233">
        <v>0</v>
      </c>
      <c r="GP41" s="233">
        <v>0</v>
      </c>
      <c r="GQ41" s="233">
        <v>0</v>
      </c>
      <c r="GR41" s="233">
        <v>0</v>
      </c>
      <c r="GS41" s="233">
        <v>0</v>
      </c>
      <c r="GT41" s="233">
        <v>0</v>
      </c>
      <c r="GU41" s="233">
        <v>0</v>
      </c>
      <c r="GV41" s="233">
        <v>0</v>
      </c>
      <c r="GW41" s="233">
        <v>0</v>
      </c>
      <c r="GX41" s="233">
        <v>0</v>
      </c>
      <c r="GY41" s="233">
        <v>0</v>
      </c>
      <c r="GZ41" s="233">
        <v>0</v>
      </c>
      <c r="HA41" s="233">
        <v>0</v>
      </c>
      <c r="HB41" s="233">
        <v>0</v>
      </c>
      <c r="HC41" s="233">
        <v>0</v>
      </c>
      <c r="HD41" s="233">
        <v>0</v>
      </c>
      <c r="HE41" s="233">
        <v>0</v>
      </c>
      <c r="HF41" s="233">
        <v>0</v>
      </c>
      <c r="HG41" s="233">
        <v>0</v>
      </c>
      <c r="HH41" s="233">
        <v>0</v>
      </c>
      <c r="HI41" s="233">
        <v>0</v>
      </c>
      <c r="HJ41" s="233">
        <v>0</v>
      </c>
      <c r="HK41" s="233">
        <v>0</v>
      </c>
      <c r="HL41" s="233">
        <v>0</v>
      </c>
      <c r="HM41" s="233">
        <v>0</v>
      </c>
      <c r="HN41" s="233">
        <v>0</v>
      </c>
      <c r="HO41" s="233">
        <v>0</v>
      </c>
      <c r="HP41" s="233">
        <v>0</v>
      </c>
      <c r="HQ41" s="233">
        <v>0</v>
      </c>
      <c r="HR41" s="233">
        <v>0</v>
      </c>
      <c r="HS41" s="233">
        <v>0</v>
      </c>
      <c r="HT41" s="233">
        <v>0</v>
      </c>
      <c r="HU41" s="233">
        <v>0</v>
      </c>
      <c r="HV41" s="233">
        <v>0</v>
      </c>
      <c r="HW41" s="233">
        <v>0</v>
      </c>
      <c r="HX41" s="233">
        <v>0</v>
      </c>
      <c r="HY41" s="233">
        <v>0</v>
      </c>
      <c r="HZ41" s="233">
        <v>0</v>
      </c>
      <c r="IA41" s="233">
        <v>0</v>
      </c>
      <c r="IB41" s="233">
        <v>0</v>
      </c>
      <c r="IC41" s="233">
        <v>0</v>
      </c>
      <c r="ID41" s="233">
        <v>0</v>
      </c>
      <c r="IE41" s="233">
        <v>0</v>
      </c>
      <c r="IF41" s="233">
        <v>0</v>
      </c>
      <c r="IG41" s="233">
        <v>0</v>
      </c>
      <c r="IH41" s="233">
        <v>0</v>
      </c>
      <c r="II41" s="233">
        <v>0</v>
      </c>
      <c r="IJ41" s="233">
        <v>0</v>
      </c>
      <c r="IK41" s="233">
        <v>0</v>
      </c>
      <c r="IL41" s="233">
        <v>0</v>
      </c>
      <c r="IM41" s="233">
        <v>0</v>
      </c>
      <c r="IN41" s="233">
        <v>0</v>
      </c>
      <c r="IO41" s="233">
        <v>0</v>
      </c>
      <c r="IP41" s="233">
        <v>0</v>
      </c>
      <c r="IQ41" s="233">
        <v>0</v>
      </c>
      <c r="IR41" s="233">
        <v>0</v>
      </c>
      <c r="IS41" s="233">
        <v>0</v>
      </c>
      <c r="IT41" s="233">
        <v>0</v>
      </c>
      <c r="IU41" s="233">
        <v>0</v>
      </c>
      <c r="IV41" s="233">
        <v>0</v>
      </c>
      <c r="IW41" s="233">
        <v>0</v>
      </c>
      <c r="IX41" s="233">
        <v>0</v>
      </c>
      <c r="IY41" s="233">
        <v>0</v>
      </c>
      <c r="IZ41" s="233">
        <v>0</v>
      </c>
      <c r="JA41" s="233">
        <v>0</v>
      </c>
      <c r="JB41" s="233">
        <v>0</v>
      </c>
      <c r="JC41" s="233">
        <v>0</v>
      </c>
      <c r="JD41" s="233">
        <v>0</v>
      </c>
      <c r="JE41" s="233">
        <v>0</v>
      </c>
      <c r="JF41" s="233">
        <v>0</v>
      </c>
      <c r="JG41" s="233">
        <v>0</v>
      </c>
      <c r="JH41" s="233">
        <v>0</v>
      </c>
      <c r="JI41" s="233">
        <v>0</v>
      </c>
      <c r="JJ41" s="233">
        <v>0</v>
      </c>
      <c r="JK41" s="233">
        <v>0</v>
      </c>
      <c r="JL41" s="233">
        <v>0</v>
      </c>
      <c r="JM41" s="233">
        <v>0</v>
      </c>
      <c r="JN41" s="233">
        <v>0</v>
      </c>
      <c r="JO41" s="233">
        <v>0</v>
      </c>
      <c r="JP41" s="233">
        <v>0</v>
      </c>
      <c r="JQ41" s="233">
        <v>0</v>
      </c>
      <c r="JR41" s="233">
        <v>0</v>
      </c>
      <c r="JS41" s="233">
        <v>0</v>
      </c>
      <c r="JT41" s="233">
        <v>0</v>
      </c>
      <c r="JU41" s="233">
        <v>0</v>
      </c>
      <c r="JV41" s="233">
        <v>0</v>
      </c>
      <c r="JW41" s="233">
        <v>0</v>
      </c>
      <c r="JX41" s="233">
        <v>0</v>
      </c>
      <c r="JY41" s="233">
        <v>0</v>
      </c>
      <c r="JZ41" s="233">
        <v>0</v>
      </c>
      <c r="KA41" s="233">
        <v>0</v>
      </c>
      <c r="KB41" s="233">
        <v>0</v>
      </c>
      <c r="KC41" s="233">
        <v>0</v>
      </c>
      <c r="KD41" s="233">
        <v>0</v>
      </c>
      <c r="KE41" s="233">
        <v>0</v>
      </c>
      <c r="KF41" s="233">
        <v>0</v>
      </c>
      <c r="KG41" s="233">
        <v>0</v>
      </c>
      <c r="KH41" s="233">
        <v>0</v>
      </c>
      <c r="KI41" s="233">
        <v>0</v>
      </c>
      <c r="KJ41" s="233">
        <v>0</v>
      </c>
      <c r="KK41" s="233">
        <v>0</v>
      </c>
      <c r="KL41" s="233">
        <v>0</v>
      </c>
      <c r="KM41" s="233">
        <v>0</v>
      </c>
      <c r="KN41" s="233">
        <v>0</v>
      </c>
      <c r="KO41" s="233">
        <v>0</v>
      </c>
      <c r="KP41" s="233">
        <v>0</v>
      </c>
      <c r="KQ41" s="233">
        <v>0</v>
      </c>
      <c r="KR41" s="233">
        <v>0</v>
      </c>
      <c r="KS41" s="233">
        <v>0</v>
      </c>
      <c r="KT41" s="233">
        <v>0</v>
      </c>
      <c r="KU41" s="233">
        <v>0</v>
      </c>
      <c r="KV41" s="233">
        <v>0</v>
      </c>
      <c r="KW41" s="233">
        <v>0</v>
      </c>
      <c r="KX41" s="233">
        <v>0</v>
      </c>
      <c r="KY41" s="233">
        <v>0</v>
      </c>
      <c r="KZ41" s="233">
        <v>0</v>
      </c>
      <c r="LA41" s="233">
        <v>0</v>
      </c>
      <c r="LB41" s="233">
        <v>0</v>
      </c>
      <c r="LC41" s="233">
        <v>0</v>
      </c>
      <c r="LD41" s="233">
        <v>0</v>
      </c>
      <c r="LE41" s="233">
        <v>0</v>
      </c>
      <c r="LF41" s="233">
        <v>0</v>
      </c>
      <c r="LG41" s="233">
        <v>0</v>
      </c>
      <c r="LH41" s="233">
        <v>0</v>
      </c>
      <c r="LI41" s="233">
        <v>0</v>
      </c>
      <c r="LJ41" s="233">
        <v>0</v>
      </c>
      <c r="LK41" s="233">
        <v>0</v>
      </c>
      <c r="LL41" s="233">
        <v>0</v>
      </c>
      <c r="LM41" s="233">
        <v>0</v>
      </c>
      <c r="LN41" s="233">
        <v>0</v>
      </c>
      <c r="LO41" s="233">
        <v>0</v>
      </c>
      <c r="LP41" s="233">
        <v>0</v>
      </c>
      <c r="LQ41" s="233">
        <v>0</v>
      </c>
      <c r="LR41" s="233">
        <v>0</v>
      </c>
      <c r="LS41" s="233">
        <v>0</v>
      </c>
      <c r="LT41" s="233">
        <v>0</v>
      </c>
      <c r="LU41" s="233">
        <v>0</v>
      </c>
      <c r="LV41" s="233">
        <v>0</v>
      </c>
      <c r="LW41" s="233">
        <v>0</v>
      </c>
      <c r="LX41" s="233">
        <v>0</v>
      </c>
      <c r="LY41" s="233">
        <v>0</v>
      </c>
      <c r="LZ41" s="233">
        <v>0</v>
      </c>
      <c r="MA41" s="233">
        <v>0</v>
      </c>
      <c r="MB41" s="233">
        <v>0</v>
      </c>
      <c r="MC41" s="233">
        <v>0</v>
      </c>
      <c r="MD41" s="233">
        <v>0</v>
      </c>
      <c r="ME41" s="233">
        <v>0</v>
      </c>
      <c r="MF41" s="233">
        <v>0</v>
      </c>
      <c r="MG41" s="233">
        <v>0</v>
      </c>
      <c r="MH41" s="233">
        <v>0</v>
      </c>
      <c r="MI41" s="233">
        <v>0</v>
      </c>
      <c r="MJ41" s="233">
        <v>0</v>
      </c>
      <c r="MK41" s="233">
        <v>0</v>
      </c>
      <c r="ML41" s="233">
        <v>0</v>
      </c>
      <c r="MM41" s="233">
        <v>0</v>
      </c>
      <c r="MN41" s="233">
        <v>0</v>
      </c>
      <c r="MO41" s="233">
        <v>0</v>
      </c>
      <c r="MP41" s="233">
        <v>0</v>
      </c>
      <c r="MQ41" s="233">
        <v>0</v>
      </c>
      <c r="MR41" s="233">
        <v>0</v>
      </c>
      <c r="MS41" s="233">
        <v>0</v>
      </c>
      <c r="MT41" s="233">
        <v>0</v>
      </c>
      <c r="MU41" s="233">
        <v>0</v>
      </c>
      <c r="MV41" s="233">
        <v>0</v>
      </c>
      <c r="MW41" s="233">
        <v>0</v>
      </c>
      <c r="MX41" s="233">
        <v>0</v>
      </c>
      <c r="MY41" s="233">
        <v>0</v>
      </c>
      <c r="MZ41" s="233">
        <v>0</v>
      </c>
      <c r="NA41" s="233">
        <v>0</v>
      </c>
      <c r="NB41" s="233">
        <v>0</v>
      </c>
      <c r="NC41" s="233">
        <v>0</v>
      </c>
      <c r="ND41" s="233">
        <v>0</v>
      </c>
      <c r="NE41" s="233">
        <v>0</v>
      </c>
      <c r="NF41" s="233">
        <v>0</v>
      </c>
      <c r="NG41" s="233">
        <v>0</v>
      </c>
      <c r="NH41" s="233">
        <v>0</v>
      </c>
      <c r="NI41" s="233">
        <v>0</v>
      </c>
      <c r="NJ41" s="233">
        <v>0</v>
      </c>
      <c r="NK41" s="233">
        <v>0</v>
      </c>
      <c r="NL41" s="233">
        <v>0</v>
      </c>
      <c r="NM41" s="233">
        <v>0</v>
      </c>
      <c r="NN41" s="233">
        <v>0</v>
      </c>
      <c r="NO41" s="233">
        <v>0</v>
      </c>
      <c r="NP41" s="233">
        <v>0</v>
      </c>
      <c r="NQ41" s="233">
        <v>0</v>
      </c>
      <c r="NR41" s="233">
        <v>0</v>
      </c>
      <c r="NS41" s="233">
        <v>0</v>
      </c>
      <c r="NT41" s="233">
        <v>0</v>
      </c>
      <c r="NU41" s="233">
        <v>0</v>
      </c>
      <c r="NV41" s="233">
        <v>0</v>
      </c>
      <c r="NW41" s="233">
        <v>0</v>
      </c>
      <c r="NX41" s="233">
        <v>0</v>
      </c>
      <c r="NY41" s="233">
        <v>0</v>
      </c>
      <c r="NZ41" s="233">
        <v>0</v>
      </c>
      <c r="OA41" s="233">
        <v>0</v>
      </c>
      <c r="OB41" s="233">
        <v>0</v>
      </c>
      <c r="OC41" s="233">
        <v>0</v>
      </c>
      <c r="OD41" s="233">
        <v>0</v>
      </c>
      <c r="OE41" s="233">
        <v>0</v>
      </c>
      <c r="OF41" s="233">
        <v>0</v>
      </c>
      <c r="OG41" s="233">
        <v>0</v>
      </c>
      <c r="OH41" s="233">
        <v>0</v>
      </c>
      <c r="OI41" s="233">
        <v>0</v>
      </c>
      <c r="OJ41" s="233">
        <v>0</v>
      </c>
      <c r="OK41" s="233">
        <v>0</v>
      </c>
      <c r="OL41" s="233">
        <v>0</v>
      </c>
      <c r="OM41" s="233">
        <v>0</v>
      </c>
      <c r="ON41" s="233">
        <v>0</v>
      </c>
      <c r="OO41" s="233">
        <v>0</v>
      </c>
      <c r="OP41" s="233">
        <v>0</v>
      </c>
      <c r="OQ41" s="233">
        <v>0</v>
      </c>
      <c r="OR41" s="233">
        <v>0</v>
      </c>
      <c r="OS41" s="233">
        <v>0</v>
      </c>
      <c r="OT41" s="233">
        <v>0</v>
      </c>
      <c r="OU41" s="233">
        <v>0</v>
      </c>
      <c r="OV41" s="233">
        <v>0</v>
      </c>
      <c r="OW41" s="233">
        <v>0</v>
      </c>
      <c r="OX41" s="233">
        <v>0</v>
      </c>
      <c r="OY41" s="233">
        <v>0</v>
      </c>
      <c r="OZ41" s="233">
        <v>0</v>
      </c>
      <c r="PA41" s="233">
        <v>0</v>
      </c>
      <c r="PB41" s="233">
        <v>0</v>
      </c>
      <c r="PC41" s="233">
        <v>0</v>
      </c>
      <c r="PD41" s="233">
        <v>0</v>
      </c>
      <c r="PE41" s="233">
        <v>0</v>
      </c>
    </row>
    <row r="42" spans="1:421" x14ac:dyDescent="0.25">
      <c r="A42" s="232" t="s">
        <v>1618</v>
      </c>
      <c r="B42" s="233">
        <v>0</v>
      </c>
      <c r="C42" s="233">
        <v>0</v>
      </c>
      <c r="D42" s="233">
        <v>0</v>
      </c>
      <c r="E42" s="233">
        <v>0</v>
      </c>
      <c r="F42" s="233">
        <v>0</v>
      </c>
      <c r="G42" s="233">
        <v>0</v>
      </c>
      <c r="H42" s="233">
        <v>0</v>
      </c>
      <c r="I42" s="233">
        <v>0</v>
      </c>
      <c r="J42" s="233">
        <v>0</v>
      </c>
      <c r="K42" s="233">
        <v>0</v>
      </c>
      <c r="L42" s="233">
        <v>0</v>
      </c>
      <c r="M42" s="233">
        <v>0</v>
      </c>
      <c r="N42" s="233">
        <v>0</v>
      </c>
      <c r="O42" s="233">
        <v>0</v>
      </c>
      <c r="P42" s="233">
        <v>0</v>
      </c>
      <c r="Q42" s="233">
        <v>0</v>
      </c>
      <c r="R42" s="233">
        <v>0</v>
      </c>
      <c r="S42" s="233">
        <v>0</v>
      </c>
      <c r="T42" s="233">
        <v>0</v>
      </c>
      <c r="U42" s="233">
        <v>0</v>
      </c>
      <c r="V42" s="233">
        <v>0</v>
      </c>
      <c r="W42" s="233">
        <v>0</v>
      </c>
      <c r="X42" s="233">
        <v>0</v>
      </c>
      <c r="Y42" s="233">
        <v>0</v>
      </c>
      <c r="Z42" s="233">
        <v>0</v>
      </c>
      <c r="AA42" s="233">
        <v>0</v>
      </c>
      <c r="AB42" s="233">
        <v>0</v>
      </c>
      <c r="AC42" s="233">
        <v>0</v>
      </c>
      <c r="AD42" s="233">
        <v>0</v>
      </c>
      <c r="AE42" s="233">
        <v>0</v>
      </c>
      <c r="AF42" s="233">
        <v>0</v>
      </c>
      <c r="AG42" s="233">
        <v>0</v>
      </c>
      <c r="AH42" s="233">
        <v>0</v>
      </c>
      <c r="AI42" s="233">
        <v>0</v>
      </c>
      <c r="AJ42" s="233">
        <v>0</v>
      </c>
      <c r="AK42" s="233">
        <v>0</v>
      </c>
      <c r="AL42" s="233">
        <v>0</v>
      </c>
      <c r="AM42" s="233">
        <v>0</v>
      </c>
      <c r="AN42" s="233">
        <v>0</v>
      </c>
      <c r="AO42" s="233">
        <v>0</v>
      </c>
      <c r="AP42" s="233">
        <v>0</v>
      </c>
      <c r="AQ42" s="233">
        <v>0</v>
      </c>
      <c r="AR42" s="233">
        <v>0</v>
      </c>
      <c r="AS42" s="233">
        <v>0</v>
      </c>
      <c r="AT42" s="233">
        <v>0</v>
      </c>
      <c r="AU42" s="233">
        <v>0</v>
      </c>
      <c r="AV42" s="233">
        <v>0</v>
      </c>
      <c r="AW42" s="233">
        <v>0</v>
      </c>
      <c r="AX42" s="233">
        <v>0</v>
      </c>
      <c r="AY42" s="233">
        <v>0</v>
      </c>
      <c r="AZ42" s="233">
        <v>0</v>
      </c>
      <c r="BA42" s="233">
        <v>0</v>
      </c>
      <c r="BB42" s="233">
        <v>0</v>
      </c>
      <c r="BC42" s="233">
        <v>0</v>
      </c>
      <c r="BD42" s="233">
        <v>0</v>
      </c>
      <c r="BE42" s="233">
        <v>0</v>
      </c>
      <c r="BF42" s="233">
        <v>0</v>
      </c>
      <c r="BG42" s="233">
        <v>0</v>
      </c>
      <c r="BH42" s="233">
        <v>0</v>
      </c>
      <c r="BI42" s="233">
        <v>0</v>
      </c>
      <c r="BJ42" s="233">
        <v>0</v>
      </c>
      <c r="BK42" s="233">
        <v>0</v>
      </c>
      <c r="BL42" s="233">
        <v>0</v>
      </c>
      <c r="BM42" s="233">
        <v>0</v>
      </c>
      <c r="BN42" s="233">
        <v>0</v>
      </c>
      <c r="BO42" s="233">
        <v>0</v>
      </c>
      <c r="BP42" s="233">
        <v>0</v>
      </c>
      <c r="BQ42" s="233">
        <v>0</v>
      </c>
      <c r="BR42" s="233">
        <v>0</v>
      </c>
      <c r="BS42" s="233">
        <v>0</v>
      </c>
      <c r="BT42" s="233">
        <v>0</v>
      </c>
      <c r="BU42" s="233">
        <v>0</v>
      </c>
      <c r="BV42" s="233">
        <v>0</v>
      </c>
      <c r="BW42" s="233">
        <v>0</v>
      </c>
      <c r="BX42" s="233">
        <v>0</v>
      </c>
      <c r="BY42" s="233">
        <v>0</v>
      </c>
      <c r="BZ42" s="233">
        <v>0</v>
      </c>
      <c r="CA42" s="233">
        <v>0</v>
      </c>
      <c r="CB42" s="233">
        <v>0</v>
      </c>
      <c r="CC42" s="233">
        <v>0</v>
      </c>
      <c r="CD42" s="233">
        <v>0</v>
      </c>
      <c r="CE42" s="233">
        <v>0</v>
      </c>
      <c r="CF42" s="233">
        <v>0</v>
      </c>
      <c r="CG42" s="233">
        <v>0</v>
      </c>
      <c r="CH42" s="233">
        <v>0</v>
      </c>
      <c r="CI42" s="233">
        <v>0</v>
      </c>
      <c r="CJ42" s="233">
        <v>0</v>
      </c>
      <c r="CK42" s="233">
        <v>0</v>
      </c>
      <c r="CL42" s="233">
        <v>0</v>
      </c>
      <c r="CM42" s="233">
        <v>0</v>
      </c>
      <c r="CN42" s="233">
        <v>0</v>
      </c>
      <c r="CO42" s="233">
        <v>0</v>
      </c>
      <c r="CP42" s="233">
        <v>0</v>
      </c>
      <c r="CQ42" s="233">
        <v>0</v>
      </c>
      <c r="CR42" s="233">
        <v>0</v>
      </c>
      <c r="CS42" s="233">
        <v>0</v>
      </c>
      <c r="CT42" s="233">
        <v>0</v>
      </c>
      <c r="CU42" s="233">
        <v>0</v>
      </c>
      <c r="CV42" s="233">
        <v>0</v>
      </c>
      <c r="CW42" s="233">
        <v>0</v>
      </c>
      <c r="CX42" s="233">
        <v>0</v>
      </c>
      <c r="CY42" s="233">
        <v>0</v>
      </c>
      <c r="CZ42" s="233">
        <v>0</v>
      </c>
      <c r="DA42" s="233">
        <v>0</v>
      </c>
      <c r="DB42" s="233">
        <v>0</v>
      </c>
      <c r="DC42" s="233">
        <v>0</v>
      </c>
      <c r="DD42" s="233">
        <v>0</v>
      </c>
      <c r="DE42" s="233">
        <v>0</v>
      </c>
      <c r="DF42" s="233">
        <v>0</v>
      </c>
      <c r="DG42" s="233">
        <v>0</v>
      </c>
      <c r="DH42" s="233">
        <v>0</v>
      </c>
      <c r="DI42" s="233">
        <v>0</v>
      </c>
      <c r="DJ42" s="233">
        <v>0</v>
      </c>
      <c r="DK42" s="233">
        <v>0</v>
      </c>
      <c r="DL42" s="233">
        <v>0</v>
      </c>
      <c r="DM42" s="233">
        <v>0</v>
      </c>
      <c r="DN42" s="233">
        <v>0</v>
      </c>
      <c r="DO42" s="233">
        <v>0</v>
      </c>
      <c r="DP42" s="233">
        <v>0</v>
      </c>
      <c r="DQ42" s="233">
        <v>0</v>
      </c>
      <c r="DR42" s="233">
        <v>0</v>
      </c>
      <c r="DS42" s="233">
        <v>0</v>
      </c>
      <c r="DT42" s="233">
        <v>0</v>
      </c>
      <c r="DU42" s="233">
        <v>0</v>
      </c>
      <c r="DV42" s="233">
        <v>0</v>
      </c>
      <c r="DW42" s="233">
        <v>0</v>
      </c>
      <c r="DX42" s="233">
        <v>0</v>
      </c>
      <c r="DY42" s="233">
        <v>0</v>
      </c>
      <c r="DZ42" s="233">
        <v>0</v>
      </c>
      <c r="EA42" s="233">
        <v>0</v>
      </c>
      <c r="EB42" s="233">
        <v>0</v>
      </c>
      <c r="EC42" s="233">
        <v>0</v>
      </c>
      <c r="ED42" s="233">
        <v>0</v>
      </c>
      <c r="EE42" s="233">
        <v>0</v>
      </c>
      <c r="EF42" s="233">
        <v>0</v>
      </c>
      <c r="EG42" s="233">
        <v>0</v>
      </c>
      <c r="EH42" s="233">
        <v>0</v>
      </c>
      <c r="EI42" s="233">
        <v>0</v>
      </c>
      <c r="EJ42" s="233">
        <v>0</v>
      </c>
      <c r="EK42" s="233">
        <v>0</v>
      </c>
      <c r="EL42" s="233">
        <v>0</v>
      </c>
      <c r="EM42" s="233">
        <v>0</v>
      </c>
      <c r="EN42" s="233">
        <v>0</v>
      </c>
      <c r="EO42" s="233">
        <v>0</v>
      </c>
      <c r="EP42" s="233">
        <v>0</v>
      </c>
      <c r="EQ42" s="233">
        <v>0</v>
      </c>
      <c r="ER42" s="233">
        <v>0</v>
      </c>
      <c r="ES42" s="233">
        <v>0</v>
      </c>
      <c r="ET42" s="233">
        <v>0</v>
      </c>
      <c r="EU42" s="233">
        <v>0</v>
      </c>
      <c r="EV42" s="233">
        <v>0</v>
      </c>
      <c r="EW42" s="233">
        <v>0</v>
      </c>
      <c r="EX42" s="233">
        <v>0</v>
      </c>
      <c r="EY42" s="233">
        <v>0</v>
      </c>
      <c r="EZ42" s="233">
        <v>0</v>
      </c>
      <c r="FA42" s="233">
        <v>0</v>
      </c>
      <c r="FB42" s="233">
        <v>0</v>
      </c>
      <c r="FC42" s="233">
        <v>0</v>
      </c>
      <c r="FD42" s="233">
        <v>0</v>
      </c>
      <c r="FE42" s="233">
        <v>0</v>
      </c>
      <c r="FF42" s="233">
        <v>0</v>
      </c>
      <c r="FG42" s="233">
        <v>0</v>
      </c>
      <c r="FH42" s="233">
        <v>0</v>
      </c>
      <c r="FI42" s="233">
        <v>0</v>
      </c>
      <c r="FJ42" s="233">
        <v>0</v>
      </c>
      <c r="FK42" s="233">
        <v>0</v>
      </c>
      <c r="FL42" s="233">
        <v>0</v>
      </c>
      <c r="FM42" s="233">
        <v>0</v>
      </c>
      <c r="FN42" s="233">
        <v>0</v>
      </c>
      <c r="FO42" s="233">
        <v>0</v>
      </c>
      <c r="FP42" s="233">
        <v>0</v>
      </c>
      <c r="FQ42" s="233">
        <v>0</v>
      </c>
      <c r="FR42" s="233">
        <v>0</v>
      </c>
      <c r="FS42" s="233">
        <v>0</v>
      </c>
      <c r="FT42" s="233">
        <v>0</v>
      </c>
      <c r="FU42" s="233">
        <v>0</v>
      </c>
      <c r="FV42" s="233">
        <v>0</v>
      </c>
      <c r="FW42" s="233">
        <v>0</v>
      </c>
      <c r="FX42" s="233">
        <v>0</v>
      </c>
      <c r="FY42" s="233">
        <v>0</v>
      </c>
      <c r="FZ42" s="233">
        <v>0</v>
      </c>
      <c r="GA42" s="233">
        <v>0</v>
      </c>
      <c r="GB42" s="233">
        <v>0</v>
      </c>
      <c r="GC42" s="233">
        <v>0</v>
      </c>
      <c r="GD42" s="233">
        <v>0</v>
      </c>
      <c r="GE42" s="233">
        <v>0</v>
      </c>
      <c r="GF42" s="233">
        <v>0</v>
      </c>
      <c r="GG42" s="233">
        <v>0</v>
      </c>
      <c r="GH42" s="233">
        <v>0</v>
      </c>
      <c r="GI42" s="233">
        <v>0</v>
      </c>
      <c r="GJ42" s="233">
        <v>0</v>
      </c>
      <c r="GK42" s="233">
        <v>0</v>
      </c>
      <c r="GL42" s="233">
        <v>0</v>
      </c>
      <c r="GM42" s="233">
        <v>0</v>
      </c>
      <c r="GN42" s="233">
        <v>0</v>
      </c>
      <c r="GO42" s="233">
        <v>0</v>
      </c>
      <c r="GP42" s="233">
        <v>0</v>
      </c>
      <c r="GQ42" s="233">
        <v>0</v>
      </c>
      <c r="GR42" s="233">
        <v>0</v>
      </c>
      <c r="GS42" s="233">
        <v>0</v>
      </c>
      <c r="GT42" s="233">
        <v>0</v>
      </c>
      <c r="GU42" s="233">
        <v>0</v>
      </c>
      <c r="GV42" s="233">
        <v>0</v>
      </c>
      <c r="GW42" s="233">
        <v>0</v>
      </c>
      <c r="GX42" s="233">
        <v>0</v>
      </c>
      <c r="GY42" s="233">
        <v>0</v>
      </c>
      <c r="GZ42" s="233">
        <v>0</v>
      </c>
      <c r="HA42" s="233">
        <v>0</v>
      </c>
      <c r="HB42" s="233">
        <v>0</v>
      </c>
      <c r="HC42" s="233">
        <v>0</v>
      </c>
      <c r="HD42" s="233">
        <v>0</v>
      </c>
      <c r="HE42" s="233">
        <v>0</v>
      </c>
      <c r="HF42" s="233">
        <v>0</v>
      </c>
      <c r="HG42" s="233">
        <v>0</v>
      </c>
      <c r="HH42" s="233">
        <v>0</v>
      </c>
      <c r="HI42" s="233">
        <v>0</v>
      </c>
      <c r="HJ42" s="233">
        <v>0</v>
      </c>
      <c r="HK42" s="233">
        <v>0</v>
      </c>
      <c r="HL42" s="233">
        <v>0</v>
      </c>
      <c r="HM42" s="233">
        <v>0</v>
      </c>
      <c r="HN42" s="233">
        <v>0</v>
      </c>
      <c r="HO42" s="233">
        <v>0</v>
      </c>
      <c r="HP42" s="233">
        <v>0</v>
      </c>
      <c r="HQ42" s="233">
        <v>0</v>
      </c>
      <c r="HR42" s="233">
        <v>0</v>
      </c>
      <c r="HS42" s="233">
        <v>0</v>
      </c>
      <c r="HT42" s="233">
        <v>0</v>
      </c>
      <c r="HU42" s="233">
        <v>0</v>
      </c>
      <c r="HV42" s="233">
        <v>0</v>
      </c>
      <c r="HW42" s="233">
        <v>0</v>
      </c>
      <c r="HX42" s="233">
        <v>0</v>
      </c>
      <c r="HY42" s="233">
        <v>0</v>
      </c>
      <c r="HZ42" s="233">
        <v>0</v>
      </c>
      <c r="IA42" s="233">
        <v>0</v>
      </c>
      <c r="IB42" s="233">
        <v>0</v>
      </c>
      <c r="IC42" s="233">
        <v>0</v>
      </c>
      <c r="ID42" s="233">
        <v>0</v>
      </c>
      <c r="IE42" s="233">
        <v>0</v>
      </c>
      <c r="IF42" s="233">
        <v>0</v>
      </c>
      <c r="IG42" s="233">
        <v>0</v>
      </c>
      <c r="IH42" s="233">
        <v>0</v>
      </c>
      <c r="II42" s="233">
        <v>0</v>
      </c>
      <c r="IJ42" s="233">
        <v>0</v>
      </c>
      <c r="IK42" s="233">
        <v>0</v>
      </c>
      <c r="IL42" s="233">
        <v>0</v>
      </c>
      <c r="IM42" s="233">
        <v>0</v>
      </c>
      <c r="IN42" s="233">
        <v>0</v>
      </c>
      <c r="IO42" s="233">
        <v>0</v>
      </c>
      <c r="IP42" s="233">
        <v>0</v>
      </c>
      <c r="IQ42" s="233">
        <v>0</v>
      </c>
      <c r="IR42" s="233">
        <v>0</v>
      </c>
      <c r="IS42" s="233">
        <v>0</v>
      </c>
      <c r="IT42" s="233">
        <v>0</v>
      </c>
      <c r="IU42" s="233">
        <v>0</v>
      </c>
      <c r="IV42" s="233">
        <v>0</v>
      </c>
      <c r="IW42" s="233">
        <v>0</v>
      </c>
      <c r="IX42" s="233">
        <v>0</v>
      </c>
      <c r="IY42" s="233">
        <v>0</v>
      </c>
      <c r="IZ42" s="233">
        <v>0</v>
      </c>
      <c r="JA42" s="233">
        <v>0</v>
      </c>
      <c r="JB42" s="233">
        <v>0</v>
      </c>
      <c r="JC42" s="233">
        <v>0</v>
      </c>
      <c r="JD42" s="233">
        <v>0</v>
      </c>
      <c r="JE42" s="233">
        <v>0</v>
      </c>
      <c r="JF42" s="233">
        <v>0</v>
      </c>
      <c r="JG42" s="233">
        <v>0</v>
      </c>
      <c r="JH42" s="233">
        <v>0</v>
      </c>
      <c r="JI42" s="233">
        <v>0</v>
      </c>
      <c r="JJ42" s="233">
        <v>0</v>
      </c>
      <c r="JK42" s="233">
        <v>0</v>
      </c>
      <c r="JL42" s="233">
        <v>0</v>
      </c>
      <c r="JM42" s="233">
        <v>0</v>
      </c>
      <c r="JN42" s="233">
        <v>0</v>
      </c>
      <c r="JO42" s="233">
        <v>0</v>
      </c>
      <c r="JP42" s="233">
        <v>0</v>
      </c>
      <c r="JQ42" s="233">
        <v>0</v>
      </c>
      <c r="JR42" s="233">
        <v>0</v>
      </c>
      <c r="JS42" s="233">
        <v>0</v>
      </c>
      <c r="JT42" s="233">
        <v>0</v>
      </c>
      <c r="JU42" s="233">
        <v>0</v>
      </c>
      <c r="JV42" s="233">
        <v>0</v>
      </c>
      <c r="JW42" s="233">
        <v>0</v>
      </c>
      <c r="JX42" s="233">
        <v>0</v>
      </c>
      <c r="JY42" s="233">
        <v>0</v>
      </c>
      <c r="JZ42" s="233">
        <v>0</v>
      </c>
      <c r="KA42" s="233">
        <v>0</v>
      </c>
      <c r="KB42" s="233">
        <v>0</v>
      </c>
      <c r="KC42" s="233">
        <v>0</v>
      </c>
      <c r="KD42" s="233">
        <v>0</v>
      </c>
      <c r="KE42" s="233">
        <v>0</v>
      </c>
      <c r="KF42" s="233">
        <v>0</v>
      </c>
      <c r="KG42" s="233">
        <v>0</v>
      </c>
      <c r="KH42" s="233">
        <v>0</v>
      </c>
      <c r="KI42" s="233">
        <v>0</v>
      </c>
      <c r="KJ42" s="233">
        <v>0</v>
      </c>
      <c r="KK42" s="233">
        <v>0</v>
      </c>
      <c r="KL42" s="233">
        <v>0</v>
      </c>
      <c r="KM42" s="233">
        <v>0</v>
      </c>
      <c r="KN42" s="233">
        <v>0</v>
      </c>
      <c r="KO42" s="233">
        <v>0</v>
      </c>
      <c r="KP42" s="233">
        <v>0</v>
      </c>
      <c r="KQ42" s="233">
        <v>0</v>
      </c>
      <c r="KR42" s="233">
        <v>0</v>
      </c>
      <c r="KS42" s="233">
        <v>0</v>
      </c>
      <c r="KT42" s="233">
        <v>0</v>
      </c>
      <c r="KU42" s="233">
        <v>0</v>
      </c>
      <c r="KV42" s="233">
        <v>0</v>
      </c>
      <c r="KW42" s="233">
        <v>0</v>
      </c>
      <c r="KX42" s="233">
        <v>0</v>
      </c>
      <c r="KY42" s="233">
        <v>0</v>
      </c>
      <c r="KZ42" s="233">
        <v>0</v>
      </c>
      <c r="LA42" s="233">
        <v>0</v>
      </c>
      <c r="LB42" s="233">
        <v>0</v>
      </c>
      <c r="LC42" s="233">
        <v>0</v>
      </c>
      <c r="LD42" s="233">
        <v>0</v>
      </c>
      <c r="LE42" s="233">
        <v>0</v>
      </c>
      <c r="LF42" s="233">
        <v>0</v>
      </c>
      <c r="LG42" s="233">
        <v>0</v>
      </c>
      <c r="LH42" s="233">
        <v>0</v>
      </c>
      <c r="LI42" s="233">
        <v>0</v>
      </c>
      <c r="LJ42" s="233">
        <v>0</v>
      </c>
      <c r="LK42" s="233">
        <v>0</v>
      </c>
      <c r="LL42" s="233">
        <v>0</v>
      </c>
      <c r="LM42" s="233">
        <v>0</v>
      </c>
      <c r="LN42" s="233">
        <v>0</v>
      </c>
      <c r="LO42" s="233">
        <v>0</v>
      </c>
      <c r="LP42" s="233">
        <v>0</v>
      </c>
      <c r="LQ42" s="233">
        <v>0</v>
      </c>
      <c r="LR42" s="233">
        <v>0</v>
      </c>
      <c r="LS42" s="233">
        <v>0</v>
      </c>
      <c r="LT42" s="233">
        <v>0</v>
      </c>
      <c r="LU42" s="233">
        <v>0</v>
      </c>
      <c r="LV42" s="233">
        <v>0</v>
      </c>
      <c r="LW42" s="233">
        <v>0</v>
      </c>
      <c r="LX42" s="233">
        <v>0</v>
      </c>
      <c r="LY42" s="233">
        <v>0</v>
      </c>
      <c r="LZ42" s="233">
        <v>0</v>
      </c>
      <c r="MA42" s="233">
        <v>0</v>
      </c>
      <c r="MB42" s="233">
        <v>0</v>
      </c>
      <c r="MC42" s="233">
        <v>0</v>
      </c>
      <c r="MD42" s="233">
        <v>0</v>
      </c>
      <c r="ME42" s="233">
        <v>0</v>
      </c>
      <c r="MF42" s="233">
        <v>0</v>
      </c>
      <c r="MG42" s="233">
        <v>0</v>
      </c>
      <c r="MH42" s="233">
        <v>0</v>
      </c>
      <c r="MI42" s="233">
        <v>0</v>
      </c>
      <c r="MJ42" s="233">
        <v>0</v>
      </c>
      <c r="MK42" s="233">
        <v>0</v>
      </c>
      <c r="ML42" s="233">
        <v>0</v>
      </c>
      <c r="MM42" s="233">
        <v>0</v>
      </c>
      <c r="MN42" s="233">
        <v>0</v>
      </c>
      <c r="MO42" s="233">
        <v>0</v>
      </c>
      <c r="MP42" s="233">
        <v>0</v>
      </c>
      <c r="MQ42" s="233">
        <v>0</v>
      </c>
      <c r="MR42" s="233">
        <v>0</v>
      </c>
      <c r="MS42" s="233">
        <v>0</v>
      </c>
      <c r="MT42" s="233">
        <v>0</v>
      </c>
      <c r="MU42" s="233">
        <v>0</v>
      </c>
      <c r="MV42" s="233">
        <v>0</v>
      </c>
      <c r="MW42" s="233">
        <v>0</v>
      </c>
      <c r="MX42" s="233">
        <v>0</v>
      </c>
      <c r="MY42" s="233">
        <v>0</v>
      </c>
      <c r="MZ42" s="233">
        <v>0</v>
      </c>
      <c r="NA42" s="233">
        <v>0</v>
      </c>
      <c r="NB42" s="233">
        <v>0</v>
      </c>
      <c r="NC42" s="233">
        <v>0</v>
      </c>
      <c r="ND42" s="233">
        <v>0</v>
      </c>
      <c r="NE42" s="233">
        <v>0</v>
      </c>
      <c r="NF42" s="233">
        <v>0</v>
      </c>
      <c r="NG42" s="233">
        <v>0</v>
      </c>
      <c r="NH42" s="233">
        <v>0</v>
      </c>
      <c r="NI42" s="233">
        <v>0</v>
      </c>
      <c r="NJ42" s="233">
        <v>0</v>
      </c>
      <c r="NK42" s="233">
        <v>0</v>
      </c>
      <c r="NL42" s="233">
        <v>0</v>
      </c>
      <c r="NM42" s="233">
        <v>0</v>
      </c>
      <c r="NN42" s="233">
        <v>0</v>
      </c>
      <c r="NO42" s="233">
        <v>0</v>
      </c>
      <c r="NP42" s="233">
        <v>0</v>
      </c>
      <c r="NQ42" s="233">
        <v>0</v>
      </c>
      <c r="NR42" s="233">
        <v>0</v>
      </c>
      <c r="NS42" s="233">
        <v>0</v>
      </c>
      <c r="NT42" s="233">
        <v>0</v>
      </c>
      <c r="NU42" s="233">
        <v>0</v>
      </c>
      <c r="NV42" s="233">
        <v>0</v>
      </c>
      <c r="NW42" s="233">
        <v>0</v>
      </c>
      <c r="NX42" s="233">
        <v>0</v>
      </c>
      <c r="NY42" s="233">
        <v>0</v>
      </c>
      <c r="NZ42" s="233">
        <v>0</v>
      </c>
      <c r="OA42" s="233">
        <v>0</v>
      </c>
      <c r="OB42" s="233">
        <v>0</v>
      </c>
      <c r="OC42" s="233">
        <v>0</v>
      </c>
      <c r="OD42" s="233">
        <v>0</v>
      </c>
      <c r="OE42" s="233">
        <v>0</v>
      </c>
      <c r="OF42" s="233">
        <v>0</v>
      </c>
      <c r="OG42" s="233">
        <v>0</v>
      </c>
      <c r="OH42" s="233">
        <v>0</v>
      </c>
      <c r="OI42" s="233">
        <v>0</v>
      </c>
      <c r="OJ42" s="233">
        <v>0</v>
      </c>
      <c r="OK42" s="233">
        <v>0</v>
      </c>
      <c r="OL42" s="233">
        <v>0</v>
      </c>
      <c r="OM42" s="233">
        <v>0</v>
      </c>
      <c r="ON42" s="233">
        <v>0</v>
      </c>
      <c r="OO42" s="233">
        <v>0</v>
      </c>
      <c r="OP42" s="233">
        <v>0</v>
      </c>
      <c r="OQ42" s="233">
        <v>0</v>
      </c>
      <c r="OR42" s="233">
        <v>0</v>
      </c>
      <c r="OS42" s="233">
        <v>0</v>
      </c>
      <c r="OT42" s="233">
        <v>0</v>
      </c>
      <c r="OU42" s="233">
        <v>0</v>
      </c>
      <c r="OV42" s="233">
        <v>0</v>
      </c>
      <c r="OW42" s="233">
        <v>0</v>
      </c>
      <c r="OX42" s="233">
        <v>0</v>
      </c>
      <c r="OY42" s="233">
        <v>0</v>
      </c>
      <c r="OZ42" s="233">
        <v>0</v>
      </c>
      <c r="PA42" s="233">
        <v>0</v>
      </c>
      <c r="PB42" s="233">
        <v>0</v>
      </c>
      <c r="PC42" s="233">
        <v>0</v>
      </c>
      <c r="PD42" s="233">
        <v>0</v>
      </c>
      <c r="PE42" s="233">
        <v>0</v>
      </c>
    </row>
    <row r="43" spans="1:421" x14ac:dyDescent="0.25">
      <c r="A43" s="232" t="s">
        <v>1619</v>
      </c>
      <c r="B43" s="233">
        <v>0</v>
      </c>
      <c r="C43" s="233">
        <v>33410639</v>
      </c>
      <c r="D43" s="233">
        <v>71.430000000000007</v>
      </c>
      <c r="E43" s="233">
        <v>0</v>
      </c>
      <c r="F43" s="233">
        <v>0</v>
      </c>
      <c r="G43" s="233">
        <v>0</v>
      </c>
      <c r="H43" s="233">
        <v>0</v>
      </c>
      <c r="I43" s="233">
        <v>33429432</v>
      </c>
      <c r="J43" s="233">
        <v>71.47</v>
      </c>
      <c r="K43" s="233">
        <v>0</v>
      </c>
      <c r="L43" s="233">
        <v>0</v>
      </c>
      <c r="M43" s="233">
        <v>0</v>
      </c>
      <c r="N43" s="233">
        <v>0</v>
      </c>
      <c r="O43" s="233">
        <v>33439276</v>
      </c>
      <c r="P43" s="233">
        <v>71.459999999999994</v>
      </c>
      <c r="Q43" s="233">
        <v>0</v>
      </c>
      <c r="R43" s="233">
        <v>0</v>
      </c>
      <c r="S43" s="233">
        <v>0</v>
      </c>
      <c r="T43" s="233">
        <v>0</v>
      </c>
      <c r="U43" s="233">
        <v>33442651</v>
      </c>
      <c r="V43" s="233">
        <v>71.47</v>
      </c>
      <c r="W43" s="233">
        <v>0</v>
      </c>
      <c r="X43" s="233">
        <v>0</v>
      </c>
      <c r="Y43" s="233">
        <v>0</v>
      </c>
      <c r="Z43" s="233">
        <v>0</v>
      </c>
      <c r="AA43" s="233">
        <v>66885302</v>
      </c>
      <c r="AB43" s="233">
        <v>71.75</v>
      </c>
      <c r="AC43" s="233">
        <v>0</v>
      </c>
      <c r="AD43" s="233">
        <v>0</v>
      </c>
      <c r="AE43" s="233">
        <v>0</v>
      </c>
      <c r="AF43" s="233">
        <v>0</v>
      </c>
      <c r="AG43" s="233">
        <v>66884902</v>
      </c>
      <c r="AH43" s="233">
        <v>72.11</v>
      </c>
      <c r="AI43" s="233">
        <v>0</v>
      </c>
      <c r="AJ43" s="233">
        <v>0</v>
      </c>
      <c r="AK43" s="233">
        <v>0</v>
      </c>
      <c r="AL43" s="233">
        <v>0</v>
      </c>
      <c r="AM43" s="233">
        <v>66884902</v>
      </c>
      <c r="AN43" s="233">
        <v>72.11</v>
      </c>
      <c r="AO43" s="233">
        <v>0</v>
      </c>
      <c r="AP43" s="233">
        <v>0</v>
      </c>
      <c r="AQ43" s="233">
        <v>0</v>
      </c>
      <c r="AR43" s="233">
        <v>0</v>
      </c>
      <c r="AS43" s="233">
        <v>66880752</v>
      </c>
      <c r="AT43" s="233">
        <v>72.099999999999994</v>
      </c>
      <c r="AU43" s="233">
        <v>0</v>
      </c>
      <c r="AV43" s="233">
        <v>0</v>
      </c>
      <c r="AW43" s="233">
        <v>0</v>
      </c>
      <c r="AX43" s="233">
        <v>0</v>
      </c>
      <c r="AY43" s="233">
        <v>66881852</v>
      </c>
      <c r="AZ43" s="233">
        <v>72.099999999999994</v>
      </c>
      <c r="BA43" s="233">
        <v>0</v>
      </c>
      <c r="BB43" s="233">
        <v>0</v>
      </c>
      <c r="BC43" s="233">
        <v>0</v>
      </c>
      <c r="BD43" s="233">
        <v>0</v>
      </c>
      <c r="BE43" s="233">
        <v>133763704</v>
      </c>
      <c r="BF43" s="233">
        <v>72.099999999999994</v>
      </c>
      <c r="BG43" s="233">
        <v>0</v>
      </c>
      <c r="BH43" s="233">
        <v>0</v>
      </c>
      <c r="BI43" s="233">
        <v>0</v>
      </c>
      <c r="BJ43" s="233">
        <v>0</v>
      </c>
      <c r="BK43" s="233">
        <v>133458216</v>
      </c>
      <c r="BL43" s="233">
        <v>71.94</v>
      </c>
      <c r="BM43" s="233">
        <v>0</v>
      </c>
      <c r="BN43" s="233">
        <v>0</v>
      </c>
      <c r="BO43" s="233">
        <v>0</v>
      </c>
      <c r="BP43" s="233">
        <v>0</v>
      </c>
      <c r="BQ43" s="233">
        <v>133457966</v>
      </c>
      <c r="BR43" s="233">
        <v>71.94</v>
      </c>
      <c r="BS43" s="233">
        <v>0</v>
      </c>
      <c r="BT43" s="233">
        <v>0</v>
      </c>
      <c r="BU43" s="233">
        <v>0</v>
      </c>
      <c r="BV43" s="233">
        <v>0</v>
      </c>
      <c r="BW43" s="233">
        <v>133456916</v>
      </c>
      <c r="BX43" s="233">
        <v>71.94</v>
      </c>
      <c r="BY43" s="233">
        <v>0</v>
      </c>
      <c r="BZ43" s="233">
        <v>0</v>
      </c>
      <c r="CA43" s="233">
        <v>0</v>
      </c>
      <c r="CB43" s="233">
        <v>0</v>
      </c>
      <c r="CC43" s="233">
        <v>133173301</v>
      </c>
      <c r="CD43" s="233">
        <v>71.790000000000006</v>
      </c>
      <c r="CE43" s="233">
        <v>0</v>
      </c>
      <c r="CF43" s="233">
        <v>0</v>
      </c>
      <c r="CG43" s="233">
        <v>0</v>
      </c>
      <c r="CH43" s="233">
        <v>0</v>
      </c>
      <c r="CI43" s="233">
        <v>133155001</v>
      </c>
      <c r="CJ43" s="233">
        <v>71.78</v>
      </c>
      <c r="CK43" s="233">
        <v>0</v>
      </c>
      <c r="CL43" s="233">
        <v>0</v>
      </c>
      <c r="CM43" s="233">
        <v>0</v>
      </c>
      <c r="CN43" s="233">
        <v>0</v>
      </c>
      <c r="CO43" s="233">
        <v>132511895</v>
      </c>
      <c r="CP43" s="233">
        <v>71.430000000000007</v>
      </c>
      <c r="CQ43" s="233">
        <v>0</v>
      </c>
      <c r="CR43" s="233">
        <v>0</v>
      </c>
      <c r="CS43" s="233">
        <v>0</v>
      </c>
      <c r="CT43" s="233">
        <v>0</v>
      </c>
      <c r="CU43" s="233">
        <v>132492277</v>
      </c>
      <c r="CV43" s="233">
        <v>71.33</v>
      </c>
      <c r="CW43" s="233">
        <v>0</v>
      </c>
      <c r="CX43" s="233">
        <v>0</v>
      </c>
      <c r="CY43" s="233">
        <v>0</v>
      </c>
      <c r="CZ43" s="233">
        <v>1</v>
      </c>
      <c r="DA43" s="233">
        <v>2320</v>
      </c>
      <c r="DB43" s="233">
        <v>0</v>
      </c>
      <c r="DC43" s="233">
        <v>2320</v>
      </c>
      <c r="DD43" s="233">
        <v>0</v>
      </c>
      <c r="DE43" s="233">
        <v>0</v>
      </c>
      <c r="DF43" s="233">
        <v>1</v>
      </c>
      <c r="DG43" s="233">
        <v>128020</v>
      </c>
      <c r="DH43" s="233">
        <v>0</v>
      </c>
      <c r="DI43" s="233">
        <v>128020</v>
      </c>
      <c r="DJ43" s="233">
        <v>0</v>
      </c>
      <c r="DK43" s="233">
        <v>0</v>
      </c>
      <c r="DL43" s="233">
        <v>1</v>
      </c>
      <c r="DM43" s="233">
        <v>128020</v>
      </c>
      <c r="DN43" s="233">
        <v>7.0000000000000007E-2</v>
      </c>
      <c r="DO43" s="233">
        <v>128020</v>
      </c>
      <c r="DP43" s="233">
        <v>0</v>
      </c>
      <c r="DQ43" s="233">
        <v>0</v>
      </c>
      <c r="DR43" s="233">
        <v>1</v>
      </c>
      <c r="DS43" s="233">
        <v>128020</v>
      </c>
      <c r="DT43" s="233">
        <v>7.0000000000000007E-2</v>
      </c>
      <c r="DU43" s="233">
        <v>128020</v>
      </c>
      <c r="DV43" s="233">
        <v>0</v>
      </c>
      <c r="DW43" s="233">
        <v>0</v>
      </c>
      <c r="DX43" s="233">
        <v>1</v>
      </c>
      <c r="DY43" s="233">
        <v>128020</v>
      </c>
      <c r="DZ43" s="233">
        <v>0.06</v>
      </c>
      <c r="EA43" s="233">
        <v>128020</v>
      </c>
      <c r="EB43" s="233">
        <v>0</v>
      </c>
      <c r="EC43" s="233">
        <v>0</v>
      </c>
      <c r="ED43" s="233">
        <v>1</v>
      </c>
      <c r="EE43" s="233">
        <v>128020</v>
      </c>
      <c r="EF43" s="233">
        <v>0.06</v>
      </c>
      <c r="EG43" s="233">
        <v>128020</v>
      </c>
      <c r="EH43" s="233">
        <v>0</v>
      </c>
      <c r="EI43" s="233">
        <v>0</v>
      </c>
      <c r="EJ43" s="233">
        <v>1</v>
      </c>
      <c r="EK43" s="233">
        <v>128020</v>
      </c>
      <c r="EL43" s="233">
        <v>0.06</v>
      </c>
      <c r="EM43" s="233">
        <v>128020</v>
      </c>
      <c r="EN43" s="233">
        <v>0</v>
      </c>
      <c r="EO43" s="233">
        <v>0</v>
      </c>
      <c r="EP43" s="233">
        <v>1</v>
      </c>
      <c r="EQ43" s="233">
        <v>128020</v>
      </c>
      <c r="ER43" s="233">
        <v>0.06</v>
      </c>
      <c r="ES43" s="233">
        <v>128020</v>
      </c>
      <c r="ET43" s="233">
        <v>0</v>
      </c>
      <c r="EU43" s="233">
        <v>0</v>
      </c>
      <c r="EV43" s="233">
        <v>1</v>
      </c>
      <c r="EW43" s="233">
        <v>128020</v>
      </c>
      <c r="EX43" s="233">
        <v>0.06</v>
      </c>
      <c r="EY43" s="233">
        <v>128020</v>
      </c>
      <c r="EZ43" s="233">
        <v>0</v>
      </c>
      <c r="FA43" s="233">
        <v>0</v>
      </c>
      <c r="FB43" s="233">
        <v>1</v>
      </c>
      <c r="FC43" s="233">
        <v>128020</v>
      </c>
      <c r="FD43" s="233">
        <v>0.06</v>
      </c>
      <c r="FE43" s="233">
        <v>128020</v>
      </c>
      <c r="FF43" s="233">
        <v>0</v>
      </c>
      <c r="FG43" s="233">
        <v>0</v>
      </c>
      <c r="FH43" s="233">
        <v>1</v>
      </c>
      <c r="FI43" s="233">
        <v>128020</v>
      </c>
      <c r="FJ43" s="233">
        <v>0.06</v>
      </c>
      <c r="FK43" s="233">
        <v>128020</v>
      </c>
      <c r="FL43" s="233">
        <v>0</v>
      </c>
      <c r="FM43" s="233">
        <v>0</v>
      </c>
      <c r="FN43" s="233">
        <v>1</v>
      </c>
      <c r="FO43" s="233">
        <v>128020</v>
      </c>
      <c r="FP43" s="233">
        <v>0.06</v>
      </c>
      <c r="FQ43" s="233">
        <v>128020</v>
      </c>
      <c r="FR43" s="233">
        <v>0</v>
      </c>
      <c r="FS43" s="233">
        <v>0</v>
      </c>
      <c r="FT43" s="233">
        <v>1</v>
      </c>
      <c r="FU43" s="233">
        <v>128020</v>
      </c>
      <c r="FV43" s="233">
        <v>0.06</v>
      </c>
      <c r="FW43" s="233">
        <v>128020</v>
      </c>
      <c r="FX43" s="233">
        <v>0</v>
      </c>
      <c r="FY43" s="233">
        <v>0</v>
      </c>
      <c r="FZ43" s="233">
        <v>1</v>
      </c>
      <c r="GA43" s="233">
        <v>128020</v>
      </c>
      <c r="GB43" s="233">
        <v>0.06</v>
      </c>
      <c r="GC43" s="233">
        <v>128020</v>
      </c>
      <c r="GD43" s="233">
        <v>0</v>
      </c>
      <c r="GE43" s="233">
        <v>0</v>
      </c>
      <c r="GF43" s="233">
        <v>1</v>
      </c>
      <c r="GG43" s="233">
        <v>128020</v>
      </c>
      <c r="GH43" s="233">
        <v>0.06</v>
      </c>
      <c r="GI43" s="233">
        <v>128020</v>
      </c>
      <c r="GJ43" s="233">
        <v>0</v>
      </c>
      <c r="GK43" s="233">
        <v>0</v>
      </c>
      <c r="GL43" s="233">
        <v>1</v>
      </c>
      <c r="GM43" s="233">
        <v>128020</v>
      </c>
      <c r="GN43" s="233">
        <v>0.06</v>
      </c>
      <c r="GO43" s="233">
        <v>128020</v>
      </c>
      <c r="GP43" s="233">
        <v>0</v>
      </c>
      <c r="GQ43" s="233">
        <v>0</v>
      </c>
      <c r="GR43" s="233">
        <v>1</v>
      </c>
      <c r="GS43" s="233">
        <v>128020</v>
      </c>
      <c r="GT43" s="233">
        <v>0.06</v>
      </c>
      <c r="GU43" s="233">
        <v>128020</v>
      </c>
      <c r="GV43" s="233">
        <v>0</v>
      </c>
      <c r="GW43" s="233">
        <v>0</v>
      </c>
      <c r="GX43" s="233">
        <v>1</v>
      </c>
      <c r="GY43" s="233">
        <v>128020</v>
      </c>
      <c r="GZ43" s="233">
        <v>0.06</v>
      </c>
      <c r="HA43" s="233">
        <v>128020</v>
      </c>
      <c r="HB43" s="233">
        <v>0</v>
      </c>
      <c r="HC43" s="233">
        <v>0</v>
      </c>
      <c r="HD43" s="233">
        <v>1</v>
      </c>
      <c r="HE43" s="233">
        <v>640100</v>
      </c>
      <c r="HF43" s="233">
        <v>0.06</v>
      </c>
      <c r="HG43" s="233">
        <v>640100</v>
      </c>
      <c r="HH43" s="233">
        <v>0</v>
      </c>
      <c r="HI43" s="233">
        <v>0</v>
      </c>
      <c r="HJ43" s="233">
        <v>1</v>
      </c>
      <c r="HK43" s="233">
        <v>640100</v>
      </c>
      <c r="HL43" s="233">
        <v>0.06</v>
      </c>
      <c r="HM43" s="233">
        <v>640100</v>
      </c>
      <c r="HN43" s="233">
        <v>0</v>
      </c>
      <c r="HO43" s="233">
        <v>0</v>
      </c>
      <c r="HP43" s="233">
        <v>1</v>
      </c>
      <c r="HQ43" s="233">
        <v>640100</v>
      </c>
      <c r="HR43" s="233">
        <v>0.06</v>
      </c>
      <c r="HS43" s="233">
        <v>640100</v>
      </c>
      <c r="HT43" s="233">
        <v>0</v>
      </c>
      <c r="HU43" s="233">
        <v>0</v>
      </c>
      <c r="HV43" s="233">
        <v>1</v>
      </c>
      <c r="HW43" s="233">
        <v>640100</v>
      </c>
      <c r="HX43" s="233">
        <v>0.06</v>
      </c>
      <c r="HY43" s="233">
        <v>640100</v>
      </c>
      <c r="HZ43" s="233">
        <v>0</v>
      </c>
      <c r="IA43" s="233">
        <v>0</v>
      </c>
      <c r="IB43" s="233">
        <v>1</v>
      </c>
      <c r="IC43" s="233">
        <v>640100</v>
      </c>
      <c r="ID43" s="233">
        <v>0.06</v>
      </c>
      <c r="IE43" s="233">
        <v>640100</v>
      </c>
      <c r="IF43" s="233">
        <v>0</v>
      </c>
      <c r="IG43" s="233">
        <v>0</v>
      </c>
      <c r="IH43" s="233">
        <v>1</v>
      </c>
      <c r="II43" s="233">
        <v>640100</v>
      </c>
      <c r="IJ43" s="233">
        <v>0.06</v>
      </c>
      <c r="IK43" s="233">
        <v>640100</v>
      </c>
      <c r="IL43" s="233">
        <v>0</v>
      </c>
      <c r="IM43" s="233">
        <v>0</v>
      </c>
      <c r="IN43" s="233">
        <v>1</v>
      </c>
      <c r="IO43" s="233">
        <v>640100</v>
      </c>
      <c r="IP43" s="233">
        <v>0.06</v>
      </c>
      <c r="IQ43" s="233">
        <v>640100</v>
      </c>
      <c r="IR43" s="233">
        <v>0</v>
      </c>
      <c r="IS43" s="233">
        <v>0</v>
      </c>
      <c r="IT43" s="233">
        <v>1</v>
      </c>
      <c r="IU43" s="233">
        <v>640100</v>
      </c>
      <c r="IV43" s="233">
        <v>0.06</v>
      </c>
      <c r="IW43" s="233">
        <v>640100</v>
      </c>
      <c r="IX43" s="233">
        <v>0</v>
      </c>
      <c r="IY43" s="233">
        <v>0</v>
      </c>
      <c r="IZ43" s="233">
        <v>1</v>
      </c>
      <c r="JA43" s="233">
        <v>640100</v>
      </c>
      <c r="JB43" s="233">
        <v>0.06</v>
      </c>
      <c r="JC43" s="233">
        <v>640100</v>
      </c>
      <c r="JD43" s="233">
        <v>0</v>
      </c>
      <c r="JE43" s="233">
        <v>0</v>
      </c>
      <c r="JF43" s="233">
        <v>1</v>
      </c>
      <c r="JG43" s="233">
        <v>640100</v>
      </c>
      <c r="JH43" s="233">
        <v>0.06</v>
      </c>
      <c r="JI43" s="233">
        <v>640100</v>
      </c>
      <c r="JJ43" s="233">
        <v>0</v>
      </c>
      <c r="JK43" s="233">
        <v>0</v>
      </c>
      <c r="JL43" s="233">
        <v>1</v>
      </c>
      <c r="JM43" s="233">
        <v>640100</v>
      </c>
      <c r="JN43" s="233">
        <v>0.06</v>
      </c>
      <c r="JO43" s="233">
        <v>640100</v>
      </c>
      <c r="JP43" s="233">
        <v>0</v>
      </c>
      <c r="JQ43" s="233">
        <v>0</v>
      </c>
      <c r="JR43" s="233">
        <v>1</v>
      </c>
      <c r="JS43" s="233">
        <v>1280200</v>
      </c>
      <c r="JT43" s="233">
        <v>0.06</v>
      </c>
      <c r="JU43" s="233">
        <v>1280200</v>
      </c>
      <c r="JV43" s="233">
        <v>0</v>
      </c>
      <c r="JW43" s="233">
        <v>0</v>
      </c>
      <c r="JX43" s="233">
        <v>1</v>
      </c>
      <c r="JY43" s="233">
        <v>1280200</v>
      </c>
      <c r="JZ43" s="233">
        <v>0.06</v>
      </c>
      <c r="KA43" s="233">
        <v>1280200</v>
      </c>
      <c r="KB43" s="233">
        <v>0</v>
      </c>
      <c r="KC43" s="233">
        <v>0</v>
      </c>
      <c r="KD43" s="233">
        <v>1</v>
      </c>
      <c r="KE43" s="233">
        <v>1280200</v>
      </c>
      <c r="KF43" s="233">
        <v>0.06</v>
      </c>
      <c r="KG43" s="233">
        <v>1280200</v>
      </c>
      <c r="KH43" s="233">
        <v>0</v>
      </c>
      <c r="KI43" s="233">
        <v>0</v>
      </c>
      <c r="KJ43" s="233">
        <v>1</v>
      </c>
      <c r="KK43" s="233">
        <v>1280200</v>
      </c>
      <c r="KL43" s="233">
        <v>0.06</v>
      </c>
      <c r="KM43" s="233">
        <v>1280200</v>
      </c>
      <c r="KN43" s="233">
        <v>0</v>
      </c>
      <c r="KO43" s="233">
        <v>0</v>
      </c>
      <c r="KP43" s="233">
        <v>1</v>
      </c>
      <c r="KQ43" s="233">
        <v>1280200</v>
      </c>
      <c r="KR43" s="233">
        <v>0.06</v>
      </c>
      <c r="KS43" s="233">
        <v>1280200</v>
      </c>
      <c r="KT43" s="233">
        <v>0</v>
      </c>
      <c r="KU43" s="233">
        <v>0</v>
      </c>
      <c r="KV43" s="233">
        <v>1</v>
      </c>
      <c r="KW43" s="233">
        <v>1280200</v>
      </c>
      <c r="KX43" s="233">
        <v>0.06</v>
      </c>
      <c r="KY43" s="233">
        <v>1280200</v>
      </c>
      <c r="KZ43" s="233">
        <v>0</v>
      </c>
      <c r="LA43" s="233">
        <v>0</v>
      </c>
      <c r="LB43" s="233">
        <v>1</v>
      </c>
      <c r="LC43" s="233">
        <v>1280200</v>
      </c>
      <c r="LD43" s="233">
        <v>0.06</v>
      </c>
      <c r="LE43" s="233">
        <v>1280200</v>
      </c>
      <c r="LF43" s="233">
        <v>0</v>
      </c>
      <c r="LG43" s="233">
        <v>0</v>
      </c>
      <c r="LH43" s="233">
        <v>1</v>
      </c>
      <c r="LI43" s="233">
        <v>1280200</v>
      </c>
      <c r="LJ43" s="233">
        <v>0.06</v>
      </c>
      <c r="LK43" s="233">
        <v>1280200</v>
      </c>
      <c r="LL43" s="233">
        <v>0</v>
      </c>
      <c r="LM43" s="233">
        <v>0</v>
      </c>
      <c r="LN43" s="233">
        <v>1</v>
      </c>
      <c r="LO43" s="233">
        <v>1280200</v>
      </c>
      <c r="LP43" s="233">
        <v>0.05</v>
      </c>
      <c r="LQ43" s="233">
        <v>1280200</v>
      </c>
      <c r="LR43" s="233">
        <v>0</v>
      </c>
      <c r="LS43" s="233">
        <v>0</v>
      </c>
      <c r="LT43" s="233">
        <v>1</v>
      </c>
      <c r="LU43" s="233">
        <v>1280200</v>
      </c>
      <c r="LV43" s="233">
        <v>0.05</v>
      </c>
      <c r="LW43" s="233">
        <v>1280200</v>
      </c>
      <c r="LX43" s="233">
        <v>0</v>
      </c>
      <c r="LY43" s="233">
        <v>0</v>
      </c>
      <c r="LZ43" s="233">
        <v>19</v>
      </c>
      <c r="MA43" s="233">
        <v>1048226200</v>
      </c>
      <c r="MB43" s="233">
        <v>43.56</v>
      </c>
      <c r="MC43" s="233">
        <v>1048214200</v>
      </c>
      <c r="MD43" s="233">
        <v>5783583</v>
      </c>
      <c r="ME43" s="233">
        <v>0.55000000000000004</v>
      </c>
      <c r="MF43" s="233">
        <v>19</v>
      </c>
      <c r="MG43" s="233">
        <v>1048226200</v>
      </c>
      <c r="MH43" s="233">
        <v>43.55</v>
      </c>
      <c r="MI43" s="233">
        <v>1048210000</v>
      </c>
      <c r="MJ43" s="233">
        <v>0</v>
      </c>
      <c r="MK43" s="233">
        <v>0</v>
      </c>
      <c r="ML43" s="233">
        <v>19</v>
      </c>
      <c r="MM43" s="233">
        <v>1048226200</v>
      </c>
      <c r="MN43" s="233">
        <v>43.55</v>
      </c>
      <c r="MO43" s="233">
        <v>1048210000</v>
      </c>
      <c r="MP43" s="233">
        <v>11200000</v>
      </c>
      <c r="MQ43" s="233">
        <v>1.07</v>
      </c>
      <c r="MR43" s="233">
        <v>19</v>
      </c>
      <c r="MS43" s="233">
        <v>1048226200</v>
      </c>
      <c r="MT43" s="233">
        <v>43.55</v>
      </c>
      <c r="MU43" s="233">
        <v>1048210000</v>
      </c>
      <c r="MV43" s="233">
        <v>21655000</v>
      </c>
      <c r="MW43" s="233">
        <v>2.0699999999999998</v>
      </c>
      <c r="MX43" s="233">
        <v>19</v>
      </c>
      <c r="MY43" s="233">
        <v>1045485220</v>
      </c>
      <c r="MZ43" s="233">
        <v>43.58</v>
      </c>
      <c r="NA43" s="233">
        <v>1045470000</v>
      </c>
      <c r="NB43" s="233">
        <v>30005000</v>
      </c>
      <c r="NC43" s="233">
        <v>2.87</v>
      </c>
      <c r="ND43" s="233">
        <v>19</v>
      </c>
      <c r="NE43" s="233">
        <v>1045485220</v>
      </c>
      <c r="NF43" s="233">
        <v>43.57</v>
      </c>
      <c r="NG43" s="233">
        <v>1045473220</v>
      </c>
      <c r="NH43" s="233">
        <v>39166000</v>
      </c>
      <c r="NI43" s="233">
        <v>3.75</v>
      </c>
      <c r="NJ43" s="233">
        <v>19</v>
      </c>
      <c r="NK43" s="233">
        <v>1045485220</v>
      </c>
      <c r="NL43" s="233">
        <v>43.57</v>
      </c>
      <c r="NM43" s="233">
        <v>1045473220</v>
      </c>
      <c r="NN43" s="233">
        <v>43186000</v>
      </c>
      <c r="NO43" s="233">
        <v>4.13</v>
      </c>
      <c r="NP43" s="233">
        <v>19</v>
      </c>
      <c r="NQ43" s="233">
        <v>1045485220</v>
      </c>
      <c r="NR43" s="233">
        <v>43.57</v>
      </c>
      <c r="NS43" s="233">
        <v>1045473220</v>
      </c>
      <c r="NT43" s="233">
        <v>43725000</v>
      </c>
      <c r="NU43" s="233">
        <v>4.18</v>
      </c>
      <c r="NV43" s="233">
        <v>19</v>
      </c>
      <c r="NW43" s="233">
        <v>1045485220</v>
      </c>
      <c r="NX43" s="233">
        <v>43.57</v>
      </c>
      <c r="NY43" s="233">
        <v>1045473220</v>
      </c>
      <c r="NZ43" s="233">
        <v>31910000</v>
      </c>
      <c r="OA43" s="233">
        <v>3.05</v>
      </c>
      <c r="OB43" s="233">
        <v>19</v>
      </c>
      <c r="OC43" s="233">
        <v>1045485220</v>
      </c>
      <c r="OD43" s="233">
        <v>43.57</v>
      </c>
      <c r="OE43" s="233">
        <v>1045473220</v>
      </c>
      <c r="OF43" s="233">
        <v>30595000</v>
      </c>
      <c r="OG43" s="233">
        <v>2.93</v>
      </c>
      <c r="OH43" s="233">
        <v>19</v>
      </c>
      <c r="OI43" s="233">
        <v>1045485220</v>
      </c>
      <c r="OJ43" s="233">
        <v>43.57</v>
      </c>
      <c r="OK43" s="233">
        <v>1045473220</v>
      </c>
      <c r="OL43" s="233">
        <v>33505000</v>
      </c>
      <c r="OM43" s="233">
        <v>3.2</v>
      </c>
      <c r="ON43" s="233">
        <v>19</v>
      </c>
      <c r="OO43" s="233">
        <v>1045485220</v>
      </c>
      <c r="OP43" s="233">
        <v>43.57</v>
      </c>
      <c r="OQ43" s="233">
        <v>1045473220</v>
      </c>
      <c r="OR43" s="233">
        <v>62211200</v>
      </c>
      <c r="OS43" s="233">
        <v>5.95</v>
      </c>
      <c r="OT43" s="233">
        <v>8</v>
      </c>
      <c r="OU43" s="233">
        <v>1045485220</v>
      </c>
      <c r="OV43" s="233">
        <v>43.57</v>
      </c>
      <c r="OW43" s="233">
        <v>1045473220</v>
      </c>
      <c r="OX43" s="233">
        <v>98336200</v>
      </c>
      <c r="OY43" s="233">
        <v>9.41</v>
      </c>
      <c r="OZ43" s="233">
        <v>8</v>
      </c>
      <c r="PA43" s="233">
        <v>1045485220</v>
      </c>
      <c r="PB43" s="233">
        <v>43.57</v>
      </c>
      <c r="PC43" s="233">
        <v>1045473220</v>
      </c>
      <c r="PD43" s="233">
        <v>143062200</v>
      </c>
      <c r="PE43" s="233">
        <v>13.68</v>
      </c>
    </row>
    <row r="44" spans="1:421" x14ac:dyDescent="0.25">
      <c r="A44" s="232" t="s">
        <v>1620</v>
      </c>
      <c r="B44" s="233">
        <v>0</v>
      </c>
      <c r="C44" s="233">
        <v>0</v>
      </c>
      <c r="D44" s="233">
        <v>0</v>
      </c>
      <c r="E44" s="233">
        <v>0</v>
      </c>
      <c r="F44" s="233">
        <v>0</v>
      </c>
      <c r="G44" s="233">
        <v>0</v>
      </c>
      <c r="H44" s="233">
        <v>0</v>
      </c>
      <c r="I44" s="233">
        <v>0</v>
      </c>
      <c r="J44" s="233">
        <v>0</v>
      </c>
      <c r="K44" s="233">
        <v>0</v>
      </c>
      <c r="L44" s="233">
        <v>0</v>
      </c>
      <c r="M44" s="233">
        <v>0</v>
      </c>
      <c r="N44" s="233">
        <v>0</v>
      </c>
      <c r="O44" s="233">
        <v>0</v>
      </c>
      <c r="P44" s="233">
        <v>0</v>
      </c>
      <c r="Q44" s="233">
        <v>0</v>
      </c>
      <c r="R44" s="233">
        <v>0</v>
      </c>
      <c r="S44" s="233">
        <v>0</v>
      </c>
      <c r="T44" s="233">
        <v>0</v>
      </c>
      <c r="U44" s="233">
        <v>0</v>
      </c>
      <c r="V44" s="233">
        <v>0</v>
      </c>
      <c r="W44" s="233">
        <v>0</v>
      </c>
      <c r="X44" s="233">
        <v>0</v>
      </c>
      <c r="Y44" s="233">
        <v>0</v>
      </c>
      <c r="Z44" s="233">
        <v>0</v>
      </c>
      <c r="AA44" s="233">
        <v>0</v>
      </c>
      <c r="AB44" s="233">
        <v>0</v>
      </c>
      <c r="AC44" s="233">
        <v>0</v>
      </c>
      <c r="AD44" s="233">
        <v>0</v>
      </c>
      <c r="AE44" s="233">
        <v>0</v>
      </c>
      <c r="AF44" s="233">
        <v>0</v>
      </c>
      <c r="AG44" s="233">
        <v>0</v>
      </c>
      <c r="AH44" s="233">
        <v>0</v>
      </c>
      <c r="AI44" s="233">
        <v>0</v>
      </c>
      <c r="AJ44" s="233">
        <v>0</v>
      </c>
      <c r="AK44" s="233">
        <v>0</v>
      </c>
      <c r="AL44" s="233">
        <v>0</v>
      </c>
      <c r="AM44" s="233">
        <v>0</v>
      </c>
      <c r="AN44" s="233">
        <v>0</v>
      </c>
      <c r="AO44" s="233">
        <v>0</v>
      </c>
      <c r="AP44" s="233">
        <v>0</v>
      </c>
      <c r="AQ44" s="233">
        <v>0</v>
      </c>
      <c r="AR44" s="233">
        <v>0</v>
      </c>
      <c r="AS44" s="233">
        <v>0</v>
      </c>
      <c r="AT44" s="233">
        <v>0</v>
      </c>
      <c r="AU44" s="233">
        <v>0</v>
      </c>
      <c r="AV44" s="233">
        <v>0</v>
      </c>
      <c r="AW44" s="233">
        <v>0</v>
      </c>
      <c r="AX44" s="233">
        <v>0</v>
      </c>
      <c r="AY44" s="233">
        <v>0</v>
      </c>
      <c r="AZ44" s="233">
        <v>0</v>
      </c>
      <c r="BA44" s="233">
        <v>0</v>
      </c>
      <c r="BB44" s="233">
        <v>0</v>
      </c>
      <c r="BC44" s="233">
        <v>0</v>
      </c>
      <c r="BD44" s="233">
        <v>0</v>
      </c>
      <c r="BE44" s="233">
        <v>0</v>
      </c>
      <c r="BF44" s="233">
        <v>0</v>
      </c>
      <c r="BG44" s="233">
        <v>0</v>
      </c>
      <c r="BH44" s="233">
        <v>0</v>
      </c>
      <c r="BI44" s="233">
        <v>0</v>
      </c>
      <c r="BJ44" s="233">
        <v>0</v>
      </c>
      <c r="BK44" s="233">
        <v>0</v>
      </c>
      <c r="BL44" s="233">
        <v>0</v>
      </c>
      <c r="BM44" s="233">
        <v>0</v>
      </c>
      <c r="BN44" s="233">
        <v>0</v>
      </c>
      <c r="BO44" s="233">
        <v>0</v>
      </c>
      <c r="BP44" s="233">
        <v>0</v>
      </c>
      <c r="BQ44" s="233">
        <v>0</v>
      </c>
      <c r="BR44" s="233">
        <v>0</v>
      </c>
      <c r="BS44" s="233">
        <v>0</v>
      </c>
      <c r="BT44" s="233">
        <v>0</v>
      </c>
      <c r="BU44" s="233">
        <v>0</v>
      </c>
      <c r="BV44" s="233">
        <v>0</v>
      </c>
      <c r="BW44" s="233">
        <v>0</v>
      </c>
      <c r="BX44" s="233">
        <v>0</v>
      </c>
      <c r="BY44" s="233">
        <v>0</v>
      </c>
      <c r="BZ44" s="233">
        <v>0</v>
      </c>
      <c r="CA44" s="233">
        <v>0</v>
      </c>
      <c r="CB44" s="233">
        <v>0</v>
      </c>
      <c r="CC44" s="233">
        <v>0</v>
      </c>
      <c r="CD44" s="233">
        <v>0</v>
      </c>
      <c r="CE44" s="233">
        <v>0</v>
      </c>
      <c r="CF44" s="233">
        <v>0</v>
      </c>
      <c r="CG44" s="233">
        <v>0</v>
      </c>
      <c r="CH44" s="233">
        <v>0</v>
      </c>
      <c r="CI44" s="233">
        <v>0</v>
      </c>
      <c r="CJ44" s="233">
        <v>0</v>
      </c>
      <c r="CK44" s="233">
        <v>0</v>
      </c>
      <c r="CL44" s="233">
        <v>0</v>
      </c>
      <c r="CM44" s="233">
        <v>0</v>
      </c>
      <c r="CN44" s="233">
        <v>0</v>
      </c>
      <c r="CO44" s="233">
        <v>0</v>
      </c>
      <c r="CP44" s="233">
        <v>0</v>
      </c>
      <c r="CQ44" s="233">
        <v>0</v>
      </c>
      <c r="CR44" s="233">
        <v>0</v>
      </c>
      <c r="CS44" s="233">
        <v>0</v>
      </c>
      <c r="CT44" s="233">
        <v>0</v>
      </c>
      <c r="CU44" s="233">
        <v>0</v>
      </c>
      <c r="CV44" s="233">
        <v>0</v>
      </c>
      <c r="CW44" s="233">
        <v>0</v>
      </c>
      <c r="CX44" s="233">
        <v>0</v>
      </c>
      <c r="CY44" s="233">
        <v>0</v>
      </c>
      <c r="CZ44" s="233">
        <v>0</v>
      </c>
      <c r="DA44" s="233">
        <v>0</v>
      </c>
      <c r="DB44" s="233">
        <v>0</v>
      </c>
      <c r="DC44" s="233">
        <v>0</v>
      </c>
      <c r="DD44" s="233">
        <v>0</v>
      </c>
      <c r="DE44" s="233">
        <v>0</v>
      </c>
      <c r="DF44" s="233">
        <v>0</v>
      </c>
      <c r="DG44" s="233">
        <v>0</v>
      </c>
      <c r="DH44" s="233">
        <v>0</v>
      </c>
      <c r="DI44" s="233">
        <v>0</v>
      </c>
      <c r="DJ44" s="233">
        <v>0</v>
      </c>
      <c r="DK44" s="233">
        <v>0</v>
      </c>
      <c r="DL44" s="233">
        <v>0</v>
      </c>
      <c r="DM44" s="233">
        <v>0</v>
      </c>
      <c r="DN44" s="233">
        <v>0</v>
      </c>
      <c r="DO44" s="233">
        <v>0</v>
      </c>
      <c r="DP44" s="233">
        <v>0</v>
      </c>
      <c r="DQ44" s="233">
        <v>0</v>
      </c>
      <c r="DR44" s="233">
        <v>0</v>
      </c>
      <c r="DS44" s="233">
        <v>0</v>
      </c>
      <c r="DT44" s="233">
        <v>0</v>
      </c>
      <c r="DU44" s="233">
        <v>0</v>
      </c>
      <c r="DV44" s="233">
        <v>0</v>
      </c>
      <c r="DW44" s="233">
        <v>0</v>
      </c>
      <c r="DX44" s="233">
        <v>0</v>
      </c>
      <c r="DY44" s="233">
        <v>0</v>
      </c>
      <c r="DZ44" s="233">
        <v>0</v>
      </c>
      <c r="EA44" s="233">
        <v>0</v>
      </c>
      <c r="EB44" s="233">
        <v>0</v>
      </c>
      <c r="EC44" s="233">
        <v>0</v>
      </c>
      <c r="ED44" s="233">
        <v>0</v>
      </c>
      <c r="EE44" s="233">
        <v>0</v>
      </c>
      <c r="EF44" s="233">
        <v>0</v>
      </c>
      <c r="EG44" s="233">
        <v>0</v>
      </c>
      <c r="EH44" s="233">
        <v>0</v>
      </c>
      <c r="EI44" s="233">
        <v>0</v>
      </c>
      <c r="EJ44" s="233">
        <v>0</v>
      </c>
      <c r="EK44" s="233">
        <v>0</v>
      </c>
      <c r="EL44" s="233">
        <v>0</v>
      </c>
      <c r="EM44" s="233">
        <v>0</v>
      </c>
      <c r="EN44" s="233">
        <v>0</v>
      </c>
      <c r="EO44" s="233">
        <v>0</v>
      </c>
      <c r="EP44" s="233">
        <v>0</v>
      </c>
      <c r="EQ44" s="233">
        <v>0</v>
      </c>
      <c r="ER44" s="233">
        <v>0</v>
      </c>
      <c r="ES44" s="233">
        <v>0</v>
      </c>
      <c r="ET44" s="233">
        <v>0</v>
      </c>
      <c r="EU44" s="233">
        <v>0</v>
      </c>
      <c r="EV44" s="233">
        <v>0</v>
      </c>
      <c r="EW44" s="233">
        <v>0</v>
      </c>
      <c r="EX44" s="233">
        <v>0</v>
      </c>
      <c r="EY44" s="233">
        <v>0</v>
      </c>
      <c r="EZ44" s="233">
        <v>0</v>
      </c>
      <c r="FA44" s="233">
        <v>0</v>
      </c>
      <c r="FB44" s="233">
        <v>0</v>
      </c>
      <c r="FC44" s="233">
        <v>0</v>
      </c>
      <c r="FD44" s="233">
        <v>0</v>
      </c>
      <c r="FE44" s="233">
        <v>0</v>
      </c>
      <c r="FF44" s="233">
        <v>0</v>
      </c>
      <c r="FG44" s="233">
        <v>0</v>
      </c>
      <c r="FH44" s="233">
        <v>0</v>
      </c>
      <c r="FI44" s="233">
        <v>0</v>
      </c>
      <c r="FJ44" s="233">
        <v>0</v>
      </c>
      <c r="FK44" s="233">
        <v>0</v>
      </c>
      <c r="FL44" s="233">
        <v>0</v>
      </c>
      <c r="FM44" s="233">
        <v>0</v>
      </c>
      <c r="FN44" s="233">
        <v>0</v>
      </c>
      <c r="FO44" s="233">
        <v>0</v>
      </c>
      <c r="FP44" s="233">
        <v>0</v>
      </c>
      <c r="FQ44" s="233">
        <v>0</v>
      </c>
      <c r="FR44" s="233">
        <v>0</v>
      </c>
      <c r="FS44" s="233">
        <v>0</v>
      </c>
      <c r="FT44" s="233">
        <v>0</v>
      </c>
      <c r="FU44" s="233">
        <v>0</v>
      </c>
      <c r="FV44" s="233">
        <v>0</v>
      </c>
      <c r="FW44" s="233">
        <v>0</v>
      </c>
      <c r="FX44" s="233">
        <v>0</v>
      </c>
      <c r="FY44" s="233">
        <v>0</v>
      </c>
      <c r="FZ44" s="233">
        <v>1</v>
      </c>
      <c r="GA44" s="233">
        <v>128020</v>
      </c>
      <c r="GB44" s="233">
        <v>0.06</v>
      </c>
      <c r="GC44" s="233">
        <v>128020</v>
      </c>
      <c r="GD44" s="233">
        <v>0</v>
      </c>
      <c r="GE44" s="233">
        <v>0</v>
      </c>
      <c r="GF44" s="233">
        <v>0</v>
      </c>
      <c r="GG44" s="233">
        <v>0</v>
      </c>
      <c r="GH44" s="233">
        <v>0</v>
      </c>
      <c r="GI44" s="233">
        <v>0</v>
      </c>
      <c r="GJ44" s="233">
        <v>0</v>
      </c>
      <c r="GK44" s="233">
        <v>0</v>
      </c>
      <c r="GL44" s="233">
        <v>0</v>
      </c>
      <c r="GM44" s="233">
        <v>0</v>
      </c>
      <c r="GN44" s="233">
        <v>0</v>
      </c>
      <c r="GO44" s="233">
        <v>0</v>
      </c>
      <c r="GP44" s="233">
        <v>0</v>
      </c>
      <c r="GQ44" s="233">
        <v>0</v>
      </c>
      <c r="GR44" s="233">
        <v>0</v>
      </c>
      <c r="GS44" s="233">
        <v>0</v>
      </c>
      <c r="GT44" s="233">
        <v>0</v>
      </c>
      <c r="GU44" s="233">
        <v>0</v>
      </c>
      <c r="GV44" s="233">
        <v>0</v>
      </c>
      <c r="GW44" s="233">
        <v>0</v>
      </c>
      <c r="GX44" s="233">
        <v>0</v>
      </c>
      <c r="GY44" s="233">
        <v>0</v>
      </c>
      <c r="GZ44" s="233">
        <v>0</v>
      </c>
      <c r="HA44" s="233">
        <v>0</v>
      </c>
      <c r="HB44" s="233">
        <v>0</v>
      </c>
      <c r="HC44" s="233">
        <v>0</v>
      </c>
      <c r="HD44" s="233">
        <v>0</v>
      </c>
      <c r="HE44" s="233">
        <v>0</v>
      </c>
      <c r="HF44" s="233">
        <v>0</v>
      </c>
      <c r="HG44" s="233">
        <v>0</v>
      </c>
      <c r="HH44" s="233">
        <v>0</v>
      </c>
      <c r="HI44" s="233">
        <v>0</v>
      </c>
      <c r="HJ44" s="233">
        <v>0</v>
      </c>
      <c r="HK44" s="233">
        <v>0</v>
      </c>
      <c r="HL44" s="233">
        <v>0</v>
      </c>
      <c r="HM44" s="233">
        <v>0</v>
      </c>
      <c r="HN44" s="233">
        <v>0</v>
      </c>
      <c r="HO44" s="233">
        <v>0</v>
      </c>
      <c r="HP44" s="233">
        <v>1</v>
      </c>
      <c r="HQ44" s="233">
        <v>640100</v>
      </c>
      <c r="HR44" s="233">
        <v>0.06</v>
      </c>
      <c r="HS44" s="233">
        <v>640100</v>
      </c>
      <c r="HT44" s="233">
        <v>0</v>
      </c>
      <c r="HU44" s="233">
        <v>0</v>
      </c>
      <c r="HV44" s="233">
        <v>1</v>
      </c>
      <c r="HW44" s="233">
        <v>640100</v>
      </c>
      <c r="HX44" s="233">
        <v>0.06</v>
      </c>
      <c r="HY44" s="233">
        <v>640100</v>
      </c>
      <c r="HZ44" s="233">
        <v>0</v>
      </c>
      <c r="IA44" s="233">
        <v>0</v>
      </c>
      <c r="IB44" s="233">
        <v>1</v>
      </c>
      <c r="IC44" s="233">
        <v>640100</v>
      </c>
      <c r="ID44" s="233">
        <v>0.06</v>
      </c>
      <c r="IE44" s="233">
        <v>640100</v>
      </c>
      <c r="IF44" s="233">
        <v>0</v>
      </c>
      <c r="IG44" s="233">
        <v>0</v>
      </c>
      <c r="IH44" s="233">
        <v>1</v>
      </c>
      <c r="II44" s="233">
        <v>640100</v>
      </c>
      <c r="IJ44" s="233">
        <v>0.06</v>
      </c>
      <c r="IK44" s="233">
        <v>640100</v>
      </c>
      <c r="IL44" s="233">
        <v>0</v>
      </c>
      <c r="IM44" s="233">
        <v>0</v>
      </c>
      <c r="IN44" s="233">
        <v>1</v>
      </c>
      <c r="IO44" s="233">
        <v>640100</v>
      </c>
      <c r="IP44" s="233">
        <v>0.06</v>
      </c>
      <c r="IQ44" s="233">
        <v>640100</v>
      </c>
      <c r="IR44" s="233">
        <v>0</v>
      </c>
      <c r="IS44" s="233">
        <v>0</v>
      </c>
      <c r="IT44" s="233">
        <v>1</v>
      </c>
      <c r="IU44" s="233">
        <v>640100</v>
      </c>
      <c r="IV44" s="233">
        <v>0.06</v>
      </c>
      <c r="IW44" s="233">
        <v>640100</v>
      </c>
      <c r="IX44" s="233">
        <v>0</v>
      </c>
      <c r="IY44" s="233">
        <v>0</v>
      </c>
      <c r="IZ44" s="233">
        <v>1</v>
      </c>
      <c r="JA44" s="233">
        <v>640100</v>
      </c>
      <c r="JB44" s="233">
        <v>0.06</v>
      </c>
      <c r="JC44" s="233">
        <v>640100</v>
      </c>
      <c r="JD44" s="233">
        <v>0</v>
      </c>
      <c r="JE44" s="233">
        <v>0</v>
      </c>
      <c r="JF44" s="233">
        <v>1</v>
      </c>
      <c r="JG44" s="233">
        <v>640100</v>
      </c>
      <c r="JH44" s="233">
        <v>0.06</v>
      </c>
      <c r="JI44" s="233">
        <v>640100</v>
      </c>
      <c r="JJ44" s="233">
        <v>0</v>
      </c>
      <c r="JK44" s="233">
        <v>0</v>
      </c>
      <c r="JL44" s="233">
        <v>1</v>
      </c>
      <c r="JM44" s="233">
        <v>640100</v>
      </c>
      <c r="JN44" s="233">
        <v>0.06</v>
      </c>
      <c r="JO44" s="233">
        <v>640100</v>
      </c>
      <c r="JP44" s="233">
        <v>0</v>
      </c>
      <c r="JQ44" s="233">
        <v>0</v>
      </c>
      <c r="JR44" s="233">
        <v>1</v>
      </c>
      <c r="JS44" s="233">
        <v>1280200</v>
      </c>
      <c r="JT44" s="233">
        <v>0.06</v>
      </c>
      <c r="JU44" s="233">
        <v>1280200</v>
      </c>
      <c r="JV44" s="233">
        <v>0</v>
      </c>
      <c r="JW44" s="233">
        <v>0</v>
      </c>
      <c r="JX44" s="233">
        <v>1</v>
      </c>
      <c r="JY44" s="233">
        <v>1280200</v>
      </c>
      <c r="JZ44" s="233">
        <v>0.06</v>
      </c>
      <c r="KA44" s="233">
        <v>1280200</v>
      </c>
      <c r="KB44" s="233">
        <v>0</v>
      </c>
      <c r="KC44" s="233">
        <v>0</v>
      </c>
      <c r="KD44" s="233">
        <v>1</v>
      </c>
      <c r="KE44" s="233">
        <v>1280200</v>
      </c>
      <c r="KF44" s="233">
        <v>0.06</v>
      </c>
      <c r="KG44" s="233">
        <v>1280200</v>
      </c>
      <c r="KH44" s="233">
        <v>0</v>
      </c>
      <c r="KI44" s="233">
        <v>0</v>
      </c>
      <c r="KJ44" s="233">
        <v>1</v>
      </c>
      <c r="KK44" s="233">
        <v>1280200</v>
      </c>
      <c r="KL44" s="233">
        <v>0.06</v>
      </c>
      <c r="KM44" s="233">
        <v>1280200</v>
      </c>
      <c r="KN44" s="233">
        <v>0</v>
      </c>
      <c r="KO44" s="233">
        <v>0</v>
      </c>
      <c r="KP44" s="233">
        <v>1</v>
      </c>
      <c r="KQ44" s="233">
        <v>1280200</v>
      </c>
      <c r="KR44" s="233">
        <v>0.06</v>
      </c>
      <c r="KS44" s="233">
        <v>1280200</v>
      </c>
      <c r="KT44" s="233">
        <v>0</v>
      </c>
      <c r="KU44" s="233">
        <v>0</v>
      </c>
      <c r="KV44" s="233">
        <v>1</v>
      </c>
      <c r="KW44" s="233">
        <v>1280200</v>
      </c>
      <c r="KX44" s="233">
        <v>0.06</v>
      </c>
      <c r="KY44" s="233">
        <v>1280200</v>
      </c>
      <c r="KZ44" s="233">
        <v>0</v>
      </c>
      <c r="LA44" s="233">
        <v>0</v>
      </c>
      <c r="LB44" s="233">
        <v>1</v>
      </c>
      <c r="LC44" s="233">
        <v>1280200</v>
      </c>
      <c r="LD44" s="233">
        <v>0.06</v>
      </c>
      <c r="LE44" s="233">
        <v>1280200</v>
      </c>
      <c r="LF44" s="233">
        <v>0</v>
      </c>
      <c r="LG44" s="233">
        <v>0</v>
      </c>
      <c r="LH44" s="233">
        <v>1</v>
      </c>
      <c r="LI44" s="233">
        <v>1280200</v>
      </c>
      <c r="LJ44" s="233">
        <v>0.06</v>
      </c>
      <c r="LK44" s="233">
        <v>1280200</v>
      </c>
      <c r="LL44" s="233">
        <v>0</v>
      </c>
      <c r="LM44" s="233">
        <v>0</v>
      </c>
      <c r="LN44" s="233">
        <v>1</v>
      </c>
      <c r="LO44" s="233">
        <v>1280200</v>
      </c>
      <c r="LP44" s="233">
        <v>0.05</v>
      </c>
      <c r="LQ44" s="233">
        <v>1280200</v>
      </c>
      <c r="LR44" s="233">
        <v>0</v>
      </c>
      <c r="LS44" s="233">
        <v>0</v>
      </c>
      <c r="LT44" s="233">
        <v>1</v>
      </c>
      <c r="LU44" s="233">
        <v>1280200</v>
      </c>
      <c r="LV44" s="233">
        <v>0.05</v>
      </c>
      <c r="LW44" s="233">
        <v>1280200</v>
      </c>
      <c r="LX44" s="233">
        <v>0</v>
      </c>
      <c r="LY44" s="233">
        <v>0</v>
      </c>
      <c r="LZ44" s="233">
        <v>0</v>
      </c>
      <c r="MA44" s="233">
        <v>0</v>
      </c>
      <c r="MB44" s="233">
        <v>0</v>
      </c>
      <c r="MC44" s="233">
        <v>0</v>
      </c>
      <c r="MD44" s="233">
        <v>0</v>
      </c>
      <c r="ME44" s="233">
        <v>0</v>
      </c>
      <c r="MF44" s="233">
        <v>0</v>
      </c>
      <c r="MG44" s="233">
        <v>0</v>
      </c>
      <c r="MH44" s="233">
        <v>0</v>
      </c>
      <c r="MI44" s="233">
        <v>0</v>
      </c>
      <c r="MJ44" s="233">
        <v>0</v>
      </c>
      <c r="MK44" s="233">
        <v>0</v>
      </c>
      <c r="ML44" s="233">
        <v>0</v>
      </c>
      <c r="MM44" s="233">
        <v>0</v>
      </c>
      <c r="MN44" s="233">
        <v>0</v>
      </c>
      <c r="MO44" s="233">
        <v>0</v>
      </c>
      <c r="MP44" s="233">
        <v>0</v>
      </c>
      <c r="MQ44" s="233">
        <v>0</v>
      </c>
      <c r="MR44" s="233">
        <v>0</v>
      </c>
      <c r="MS44" s="233">
        <v>0</v>
      </c>
      <c r="MT44" s="233">
        <v>0</v>
      </c>
      <c r="MU44" s="233">
        <v>0</v>
      </c>
      <c r="MV44" s="233">
        <v>0</v>
      </c>
      <c r="MW44" s="233">
        <v>0</v>
      </c>
      <c r="MX44" s="233">
        <v>0</v>
      </c>
      <c r="MY44" s="233">
        <v>0</v>
      </c>
      <c r="MZ44" s="233">
        <v>0</v>
      </c>
      <c r="NA44" s="233">
        <v>0</v>
      </c>
      <c r="NB44" s="233">
        <v>0</v>
      </c>
      <c r="NC44" s="233">
        <v>0</v>
      </c>
      <c r="ND44" s="233">
        <v>0</v>
      </c>
      <c r="NE44" s="233">
        <v>0</v>
      </c>
      <c r="NF44" s="233">
        <v>0</v>
      </c>
      <c r="NG44" s="233">
        <v>0</v>
      </c>
      <c r="NH44" s="233">
        <v>0</v>
      </c>
      <c r="NI44" s="233">
        <v>0</v>
      </c>
      <c r="NJ44" s="233">
        <v>0</v>
      </c>
      <c r="NK44" s="233">
        <v>0</v>
      </c>
      <c r="NL44" s="233">
        <v>0</v>
      </c>
      <c r="NM44" s="233">
        <v>0</v>
      </c>
      <c r="NN44" s="233">
        <v>0</v>
      </c>
      <c r="NO44" s="233">
        <v>0</v>
      </c>
      <c r="NP44" s="233">
        <v>0</v>
      </c>
      <c r="NQ44" s="233">
        <v>0</v>
      </c>
      <c r="NR44" s="233">
        <v>0</v>
      </c>
      <c r="NS44" s="233">
        <v>0</v>
      </c>
      <c r="NT44" s="233">
        <v>0</v>
      </c>
      <c r="NU44" s="233">
        <v>0</v>
      </c>
      <c r="NV44" s="233">
        <v>0</v>
      </c>
      <c r="NW44" s="233">
        <v>0</v>
      </c>
      <c r="NX44" s="233">
        <v>0</v>
      </c>
      <c r="NY44" s="233">
        <v>0</v>
      </c>
      <c r="NZ44" s="233">
        <v>0</v>
      </c>
      <c r="OA44" s="233">
        <v>0</v>
      </c>
      <c r="OB44" s="233">
        <v>0</v>
      </c>
      <c r="OC44" s="233">
        <v>0</v>
      </c>
      <c r="OD44" s="233">
        <v>0</v>
      </c>
      <c r="OE44" s="233">
        <v>0</v>
      </c>
      <c r="OF44" s="233">
        <v>0</v>
      </c>
      <c r="OG44" s="233">
        <v>0</v>
      </c>
      <c r="OH44" s="233">
        <v>0</v>
      </c>
      <c r="OI44" s="233">
        <v>0</v>
      </c>
      <c r="OJ44" s="233">
        <v>0</v>
      </c>
      <c r="OK44" s="233">
        <v>0</v>
      </c>
      <c r="OL44" s="233">
        <v>0</v>
      </c>
      <c r="OM44" s="233">
        <v>0</v>
      </c>
      <c r="ON44" s="233">
        <v>0</v>
      </c>
      <c r="OO44" s="233">
        <v>0</v>
      </c>
      <c r="OP44" s="233">
        <v>0</v>
      </c>
      <c r="OQ44" s="233">
        <v>0</v>
      </c>
      <c r="OR44" s="233">
        <v>0</v>
      </c>
      <c r="OS44" s="233">
        <v>0</v>
      </c>
      <c r="OT44" s="233">
        <v>0</v>
      </c>
      <c r="OU44" s="233">
        <v>0</v>
      </c>
      <c r="OV44" s="233">
        <v>0</v>
      </c>
      <c r="OW44" s="233">
        <v>0</v>
      </c>
      <c r="OX44" s="233">
        <v>0</v>
      </c>
      <c r="OY44" s="233">
        <v>0</v>
      </c>
      <c r="OZ44" s="233">
        <v>0</v>
      </c>
      <c r="PA44" s="233">
        <v>0</v>
      </c>
      <c r="PB44" s="233">
        <v>0</v>
      </c>
      <c r="PC44" s="233">
        <v>0</v>
      </c>
      <c r="PD44" s="233">
        <v>0</v>
      </c>
      <c r="PE44" s="233">
        <v>0</v>
      </c>
    </row>
    <row r="45" spans="1:421" s="231" customFormat="1" x14ac:dyDescent="0.25">
      <c r="A45" s="229" t="s">
        <v>1621</v>
      </c>
      <c r="B45" s="230">
        <v>0</v>
      </c>
      <c r="C45" s="230">
        <v>0</v>
      </c>
      <c r="D45" s="230">
        <v>0</v>
      </c>
      <c r="E45" s="230">
        <v>0</v>
      </c>
      <c r="F45" s="230">
        <v>0</v>
      </c>
      <c r="G45" s="230">
        <v>0</v>
      </c>
      <c r="H45" s="230">
        <v>0</v>
      </c>
      <c r="I45" s="230">
        <v>0</v>
      </c>
      <c r="J45" s="230">
        <v>0</v>
      </c>
      <c r="K45" s="230">
        <v>0</v>
      </c>
      <c r="L45" s="230">
        <v>0</v>
      </c>
      <c r="M45" s="230">
        <v>0</v>
      </c>
      <c r="N45" s="230">
        <v>0</v>
      </c>
      <c r="O45" s="230">
        <v>0</v>
      </c>
      <c r="P45" s="230">
        <v>0</v>
      </c>
      <c r="Q45" s="230">
        <v>0</v>
      </c>
      <c r="R45" s="230">
        <v>0</v>
      </c>
      <c r="S45" s="230">
        <v>0</v>
      </c>
      <c r="T45" s="230">
        <v>0</v>
      </c>
      <c r="U45" s="230">
        <v>0</v>
      </c>
      <c r="V45" s="230">
        <v>0</v>
      </c>
      <c r="W45" s="230">
        <v>0</v>
      </c>
      <c r="X45" s="230">
        <v>0</v>
      </c>
      <c r="Y45" s="230">
        <v>0</v>
      </c>
      <c r="Z45" s="230">
        <v>0</v>
      </c>
      <c r="AA45" s="230">
        <v>0</v>
      </c>
      <c r="AB45" s="230">
        <v>0</v>
      </c>
      <c r="AC45" s="230">
        <v>0</v>
      </c>
      <c r="AD45" s="230">
        <v>0</v>
      </c>
      <c r="AE45" s="230">
        <v>0</v>
      </c>
      <c r="AF45" s="230">
        <v>0</v>
      </c>
      <c r="AG45" s="230">
        <v>0</v>
      </c>
      <c r="AH45" s="230">
        <v>0</v>
      </c>
      <c r="AI45" s="230">
        <v>0</v>
      </c>
      <c r="AJ45" s="230">
        <v>0</v>
      </c>
      <c r="AK45" s="230">
        <v>0</v>
      </c>
      <c r="AL45" s="230">
        <v>0</v>
      </c>
      <c r="AM45" s="230">
        <v>0</v>
      </c>
      <c r="AN45" s="230">
        <v>0</v>
      </c>
      <c r="AO45" s="230">
        <v>0</v>
      </c>
      <c r="AP45" s="230">
        <v>0</v>
      </c>
      <c r="AQ45" s="230">
        <v>0</v>
      </c>
      <c r="AR45" s="230">
        <v>0</v>
      </c>
      <c r="AS45" s="230">
        <v>0</v>
      </c>
      <c r="AT45" s="230">
        <v>0</v>
      </c>
      <c r="AU45" s="230">
        <v>0</v>
      </c>
      <c r="AV45" s="230">
        <v>0</v>
      </c>
      <c r="AW45" s="230">
        <v>0</v>
      </c>
      <c r="AX45" s="230">
        <v>0</v>
      </c>
      <c r="AY45" s="230">
        <v>0</v>
      </c>
      <c r="AZ45" s="230">
        <v>0</v>
      </c>
      <c r="BA45" s="230">
        <v>0</v>
      </c>
      <c r="BB45" s="230">
        <v>0</v>
      </c>
      <c r="BC45" s="230">
        <v>0</v>
      </c>
      <c r="BD45" s="230">
        <v>0</v>
      </c>
      <c r="BE45" s="230">
        <v>0</v>
      </c>
      <c r="BF45" s="230">
        <v>0</v>
      </c>
      <c r="BG45" s="230">
        <v>0</v>
      </c>
      <c r="BH45" s="230">
        <v>0</v>
      </c>
      <c r="BI45" s="230">
        <v>0</v>
      </c>
      <c r="BJ45" s="230">
        <v>0</v>
      </c>
      <c r="BK45" s="230">
        <v>0</v>
      </c>
      <c r="BL45" s="230">
        <v>0</v>
      </c>
      <c r="BM45" s="230">
        <v>0</v>
      </c>
      <c r="BN45" s="230">
        <v>0</v>
      </c>
      <c r="BO45" s="230">
        <v>0</v>
      </c>
      <c r="BP45" s="230">
        <v>0</v>
      </c>
      <c r="BQ45" s="230">
        <v>0</v>
      </c>
      <c r="BR45" s="230">
        <v>0</v>
      </c>
      <c r="BS45" s="230">
        <v>0</v>
      </c>
      <c r="BT45" s="230">
        <v>0</v>
      </c>
      <c r="BU45" s="230">
        <v>0</v>
      </c>
      <c r="BV45" s="230">
        <v>0</v>
      </c>
      <c r="BW45" s="230">
        <v>0</v>
      </c>
      <c r="BX45" s="230">
        <v>0</v>
      </c>
      <c r="BY45" s="230">
        <v>0</v>
      </c>
      <c r="BZ45" s="230">
        <v>0</v>
      </c>
      <c r="CA45" s="230">
        <v>0</v>
      </c>
      <c r="CB45" s="230">
        <v>0</v>
      </c>
      <c r="CC45" s="230">
        <v>0</v>
      </c>
      <c r="CD45" s="230">
        <v>0</v>
      </c>
      <c r="CE45" s="230">
        <v>0</v>
      </c>
      <c r="CF45" s="230">
        <v>0</v>
      </c>
      <c r="CG45" s="230">
        <v>0</v>
      </c>
      <c r="CH45" s="230">
        <v>0</v>
      </c>
      <c r="CI45" s="230">
        <v>0</v>
      </c>
      <c r="CJ45" s="230">
        <v>0</v>
      </c>
      <c r="CK45" s="230">
        <v>0</v>
      </c>
      <c r="CL45" s="230">
        <v>0</v>
      </c>
      <c r="CM45" s="230">
        <v>0</v>
      </c>
      <c r="CN45" s="230">
        <v>0</v>
      </c>
      <c r="CO45" s="230">
        <v>0</v>
      </c>
      <c r="CP45" s="230">
        <v>0</v>
      </c>
      <c r="CQ45" s="230">
        <v>0</v>
      </c>
      <c r="CR45" s="230">
        <v>0</v>
      </c>
      <c r="CS45" s="230">
        <v>0</v>
      </c>
      <c r="CT45" s="230">
        <v>0</v>
      </c>
      <c r="CU45" s="230">
        <v>0</v>
      </c>
      <c r="CV45" s="230">
        <v>0</v>
      </c>
      <c r="CW45" s="230">
        <v>0</v>
      </c>
      <c r="CX45" s="230">
        <v>0</v>
      </c>
      <c r="CY45" s="230">
        <v>0</v>
      </c>
      <c r="CZ45" s="230">
        <v>0</v>
      </c>
      <c r="DA45" s="230">
        <v>0</v>
      </c>
      <c r="DB45" s="230">
        <v>0</v>
      </c>
      <c r="DC45" s="230">
        <v>0</v>
      </c>
      <c r="DD45" s="230">
        <v>0</v>
      </c>
      <c r="DE45" s="230">
        <v>0</v>
      </c>
      <c r="DF45" s="230">
        <v>0</v>
      </c>
      <c r="DG45" s="230">
        <v>0</v>
      </c>
      <c r="DH45" s="230">
        <v>0</v>
      </c>
      <c r="DI45" s="230">
        <v>0</v>
      </c>
      <c r="DJ45" s="230">
        <v>0</v>
      </c>
      <c r="DK45" s="230">
        <v>0</v>
      </c>
      <c r="DL45" s="230">
        <v>0</v>
      </c>
      <c r="DM45" s="230">
        <v>0</v>
      </c>
      <c r="DN45" s="230">
        <v>0</v>
      </c>
      <c r="DO45" s="230">
        <v>0</v>
      </c>
      <c r="DP45" s="230">
        <v>0</v>
      </c>
      <c r="DQ45" s="230">
        <v>0</v>
      </c>
      <c r="DR45" s="230">
        <v>0</v>
      </c>
      <c r="DS45" s="230">
        <v>0</v>
      </c>
      <c r="DT45" s="230">
        <v>0</v>
      </c>
      <c r="DU45" s="230">
        <v>0</v>
      </c>
      <c r="DV45" s="230">
        <v>0</v>
      </c>
      <c r="DW45" s="230">
        <v>0</v>
      </c>
      <c r="DX45" s="230">
        <v>0</v>
      </c>
      <c r="DY45" s="230">
        <v>0</v>
      </c>
      <c r="DZ45" s="230">
        <v>0</v>
      </c>
      <c r="EA45" s="230">
        <v>0</v>
      </c>
      <c r="EB45" s="230">
        <v>0</v>
      </c>
      <c r="EC45" s="230">
        <v>0</v>
      </c>
      <c r="ED45" s="230">
        <v>0</v>
      </c>
      <c r="EE45" s="230">
        <v>0</v>
      </c>
      <c r="EF45" s="230">
        <v>0</v>
      </c>
      <c r="EG45" s="230">
        <v>0</v>
      </c>
      <c r="EH45" s="230">
        <v>0</v>
      </c>
      <c r="EI45" s="230">
        <v>0</v>
      </c>
      <c r="EJ45" s="230">
        <v>0</v>
      </c>
      <c r="EK45" s="230">
        <v>0</v>
      </c>
      <c r="EL45" s="230">
        <v>0</v>
      </c>
      <c r="EM45" s="230">
        <v>0</v>
      </c>
      <c r="EN45" s="230">
        <v>0</v>
      </c>
      <c r="EO45" s="230">
        <v>0</v>
      </c>
      <c r="EP45" s="230">
        <v>0</v>
      </c>
      <c r="EQ45" s="230">
        <v>0</v>
      </c>
      <c r="ER45" s="230">
        <v>0</v>
      </c>
      <c r="ES45" s="230">
        <v>0</v>
      </c>
      <c r="ET45" s="230">
        <v>0</v>
      </c>
      <c r="EU45" s="230">
        <v>0</v>
      </c>
      <c r="EV45" s="230">
        <v>0</v>
      </c>
      <c r="EW45" s="230">
        <v>0</v>
      </c>
      <c r="EX45" s="230">
        <v>0</v>
      </c>
      <c r="EY45" s="230">
        <v>0</v>
      </c>
      <c r="EZ45" s="230">
        <v>0</v>
      </c>
      <c r="FA45" s="230">
        <v>0</v>
      </c>
      <c r="FB45" s="230">
        <v>0</v>
      </c>
      <c r="FC45" s="230">
        <v>0</v>
      </c>
      <c r="FD45" s="230">
        <v>0</v>
      </c>
      <c r="FE45" s="230">
        <v>0</v>
      </c>
      <c r="FF45" s="230">
        <v>0</v>
      </c>
      <c r="FG45" s="230">
        <v>0</v>
      </c>
      <c r="FH45" s="230">
        <v>0</v>
      </c>
      <c r="FI45" s="230">
        <v>0</v>
      </c>
      <c r="FJ45" s="230">
        <v>0</v>
      </c>
      <c r="FK45" s="230">
        <v>0</v>
      </c>
      <c r="FL45" s="230">
        <v>0</v>
      </c>
      <c r="FM45" s="230">
        <v>0</v>
      </c>
      <c r="FN45" s="230">
        <v>0</v>
      </c>
      <c r="FO45" s="230">
        <v>0</v>
      </c>
      <c r="FP45" s="230">
        <v>0</v>
      </c>
      <c r="FQ45" s="230">
        <v>0</v>
      </c>
      <c r="FR45" s="230">
        <v>0</v>
      </c>
      <c r="FS45" s="230">
        <v>0</v>
      </c>
      <c r="FT45" s="230">
        <v>0</v>
      </c>
      <c r="FU45" s="230">
        <v>0</v>
      </c>
      <c r="FV45" s="230">
        <v>0</v>
      </c>
      <c r="FW45" s="230">
        <v>0</v>
      </c>
      <c r="FX45" s="230">
        <v>0</v>
      </c>
      <c r="FY45" s="230">
        <v>0</v>
      </c>
      <c r="FZ45" s="230">
        <v>0</v>
      </c>
      <c r="GA45" s="230">
        <v>0</v>
      </c>
      <c r="GB45" s="230">
        <v>0</v>
      </c>
      <c r="GC45" s="230">
        <v>0</v>
      </c>
      <c r="GD45" s="230">
        <v>0</v>
      </c>
      <c r="GE45" s="230">
        <v>0</v>
      </c>
      <c r="GF45" s="230">
        <v>0</v>
      </c>
      <c r="GG45" s="230">
        <v>0</v>
      </c>
      <c r="GH45" s="230">
        <v>0</v>
      </c>
      <c r="GI45" s="230">
        <v>0</v>
      </c>
      <c r="GJ45" s="230">
        <v>0</v>
      </c>
      <c r="GK45" s="230">
        <v>0</v>
      </c>
      <c r="GL45" s="230">
        <v>0</v>
      </c>
      <c r="GM45" s="230">
        <v>0</v>
      </c>
      <c r="GN45" s="230">
        <v>0</v>
      </c>
      <c r="GO45" s="230">
        <v>0</v>
      </c>
      <c r="GP45" s="230">
        <v>0</v>
      </c>
      <c r="GQ45" s="230">
        <v>0</v>
      </c>
      <c r="GR45" s="230">
        <v>0</v>
      </c>
      <c r="GS45" s="230">
        <v>0</v>
      </c>
      <c r="GT45" s="230">
        <v>0</v>
      </c>
      <c r="GU45" s="230">
        <v>0</v>
      </c>
      <c r="GV45" s="230">
        <v>0</v>
      </c>
      <c r="GW45" s="230">
        <v>0</v>
      </c>
      <c r="GX45" s="230">
        <v>0</v>
      </c>
      <c r="GY45" s="230">
        <v>0</v>
      </c>
      <c r="GZ45" s="230">
        <v>0</v>
      </c>
      <c r="HA45" s="230">
        <v>0</v>
      </c>
      <c r="HB45" s="230">
        <v>0</v>
      </c>
      <c r="HC45" s="230">
        <v>0</v>
      </c>
      <c r="HD45" s="230">
        <v>0</v>
      </c>
      <c r="HE45" s="230">
        <v>0</v>
      </c>
      <c r="HF45" s="230">
        <v>0</v>
      </c>
      <c r="HG45" s="230">
        <v>0</v>
      </c>
      <c r="HH45" s="230">
        <v>0</v>
      </c>
      <c r="HI45" s="230">
        <v>0</v>
      </c>
      <c r="HJ45" s="230">
        <v>0</v>
      </c>
      <c r="HK45" s="230">
        <v>0</v>
      </c>
      <c r="HL45" s="230">
        <v>0</v>
      </c>
      <c r="HM45" s="230">
        <v>0</v>
      </c>
      <c r="HN45" s="230">
        <v>0</v>
      </c>
      <c r="HO45" s="230">
        <v>0</v>
      </c>
      <c r="HP45" s="230">
        <v>0</v>
      </c>
      <c r="HQ45" s="230">
        <v>0</v>
      </c>
      <c r="HR45" s="230">
        <v>0</v>
      </c>
      <c r="HS45" s="230">
        <v>0</v>
      </c>
      <c r="HT45" s="230">
        <v>0</v>
      </c>
      <c r="HU45" s="230">
        <v>0</v>
      </c>
      <c r="HV45" s="230">
        <v>0</v>
      </c>
      <c r="HW45" s="230">
        <v>0</v>
      </c>
      <c r="HX45" s="230">
        <v>0</v>
      </c>
      <c r="HY45" s="230">
        <v>0</v>
      </c>
      <c r="HZ45" s="230">
        <v>0</v>
      </c>
      <c r="IA45" s="230">
        <v>0</v>
      </c>
      <c r="IB45" s="230">
        <v>0</v>
      </c>
      <c r="IC45" s="230">
        <v>0</v>
      </c>
      <c r="ID45" s="230">
        <v>0</v>
      </c>
      <c r="IE45" s="230">
        <v>0</v>
      </c>
      <c r="IF45" s="230">
        <v>0</v>
      </c>
      <c r="IG45" s="230">
        <v>0</v>
      </c>
      <c r="IH45" s="230">
        <v>0</v>
      </c>
      <c r="II45" s="230">
        <v>0</v>
      </c>
      <c r="IJ45" s="230">
        <v>0</v>
      </c>
      <c r="IK45" s="230">
        <v>0</v>
      </c>
      <c r="IL45" s="230">
        <v>0</v>
      </c>
      <c r="IM45" s="230">
        <v>0</v>
      </c>
      <c r="IN45" s="230">
        <v>0</v>
      </c>
      <c r="IO45" s="230">
        <v>0</v>
      </c>
      <c r="IP45" s="230">
        <v>0</v>
      </c>
      <c r="IQ45" s="230">
        <v>0</v>
      </c>
      <c r="IR45" s="230">
        <v>0</v>
      </c>
      <c r="IS45" s="230">
        <v>0</v>
      </c>
      <c r="IT45" s="230">
        <v>0</v>
      </c>
      <c r="IU45" s="230">
        <v>0</v>
      </c>
      <c r="IV45" s="230">
        <v>0</v>
      </c>
      <c r="IW45" s="230">
        <v>0</v>
      </c>
      <c r="IX45" s="230">
        <v>0</v>
      </c>
      <c r="IY45" s="230">
        <v>0</v>
      </c>
      <c r="IZ45" s="230">
        <v>0</v>
      </c>
      <c r="JA45" s="230">
        <v>0</v>
      </c>
      <c r="JB45" s="230">
        <v>0</v>
      </c>
      <c r="JC45" s="230">
        <v>0</v>
      </c>
      <c r="JD45" s="230">
        <v>0</v>
      </c>
      <c r="JE45" s="230">
        <v>0</v>
      </c>
      <c r="JF45" s="230">
        <v>0</v>
      </c>
      <c r="JG45" s="230">
        <v>0</v>
      </c>
      <c r="JH45" s="230">
        <v>0</v>
      </c>
      <c r="JI45" s="230">
        <v>0</v>
      </c>
      <c r="JJ45" s="230">
        <v>0</v>
      </c>
      <c r="JK45" s="230">
        <v>0</v>
      </c>
      <c r="JL45" s="230">
        <v>0</v>
      </c>
      <c r="JM45" s="230">
        <v>0</v>
      </c>
      <c r="JN45" s="230">
        <v>0</v>
      </c>
      <c r="JO45" s="230">
        <v>0</v>
      </c>
      <c r="JP45" s="230">
        <v>0</v>
      </c>
      <c r="JQ45" s="230">
        <v>0</v>
      </c>
      <c r="JR45" s="230">
        <v>0</v>
      </c>
      <c r="JS45" s="230">
        <v>0</v>
      </c>
      <c r="JT45" s="230">
        <v>0</v>
      </c>
      <c r="JU45" s="230">
        <v>0</v>
      </c>
      <c r="JV45" s="230">
        <v>0</v>
      </c>
      <c r="JW45" s="230">
        <v>0</v>
      </c>
      <c r="JX45" s="230">
        <v>0</v>
      </c>
      <c r="JY45" s="230">
        <v>0</v>
      </c>
      <c r="JZ45" s="230">
        <v>0</v>
      </c>
      <c r="KA45" s="230">
        <v>0</v>
      </c>
      <c r="KB45" s="230">
        <v>0</v>
      </c>
      <c r="KC45" s="230">
        <v>0</v>
      </c>
      <c r="KD45" s="230">
        <v>0</v>
      </c>
      <c r="KE45" s="230">
        <v>0</v>
      </c>
      <c r="KF45" s="230">
        <v>0</v>
      </c>
      <c r="KG45" s="230">
        <v>0</v>
      </c>
      <c r="KH45" s="230">
        <v>0</v>
      </c>
      <c r="KI45" s="230">
        <v>0</v>
      </c>
      <c r="KJ45" s="230">
        <v>0</v>
      </c>
      <c r="KK45" s="230">
        <v>0</v>
      </c>
      <c r="KL45" s="230">
        <v>0</v>
      </c>
      <c r="KM45" s="230">
        <v>0</v>
      </c>
      <c r="KN45" s="230">
        <v>0</v>
      </c>
      <c r="KO45" s="230">
        <v>0</v>
      </c>
      <c r="KP45" s="230">
        <v>0</v>
      </c>
      <c r="KQ45" s="230">
        <v>0</v>
      </c>
      <c r="KR45" s="230">
        <v>0</v>
      </c>
      <c r="KS45" s="230">
        <v>0</v>
      </c>
      <c r="KT45" s="230">
        <v>0</v>
      </c>
      <c r="KU45" s="230">
        <v>0</v>
      </c>
      <c r="KV45" s="230">
        <v>0</v>
      </c>
      <c r="KW45" s="230">
        <v>0</v>
      </c>
      <c r="KX45" s="230">
        <v>0</v>
      </c>
      <c r="KY45" s="230">
        <v>0</v>
      </c>
      <c r="KZ45" s="230">
        <v>0</v>
      </c>
      <c r="LA45" s="230">
        <v>0</v>
      </c>
      <c r="LB45" s="230">
        <v>0</v>
      </c>
      <c r="LC45" s="230">
        <v>0</v>
      </c>
      <c r="LD45" s="230">
        <v>0</v>
      </c>
      <c r="LE45" s="230">
        <v>0</v>
      </c>
      <c r="LF45" s="230">
        <v>0</v>
      </c>
      <c r="LG45" s="230">
        <v>0</v>
      </c>
      <c r="LH45" s="230">
        <v>0</v>
      </c>
      <c r="LI45" s="230">
        <v>0</v>
      </c>
      <c r="LJ45" s="230">
        <v>0</v>
      </c>
      <c r="LK45" s="230">
        <v>0</v>
      </c>
      <c r="LL45" s="230">
        <v>0</v>
      </c>
      <c r="LM45" s="230">
        <v>0</v>
      </c>
      <c r="LN45" s="230">
        <v>0</v>
      </c>
      <c r="LO45" s="230">
        <v>0</v>
      </c>
      <c r="LP45" s="230">
        <v>0</v>
      </c>
      <c r="LQ45" s="230">
        <v>0</v>
      </c>
      <c r="LR45" s="230">
        <v>0</v>
      </c>
      <c r="LS45" s="230">
        <v>0</v>
      </c>
      <c r="LT45" s="230">
        <v>0</v>
      </c>
      <c r="LU45" s="230">
        <v>0</v>
      </c>
      <c r="LV45" s="230">
        <v>0</v>
      </c>
      <c r="LW45" s="230">
        <v>0</v>
      </c>
      <c r="LX45" s="230">
        <v>0</v>
      </c>
      <c r="LY45" s="230">
        <v>0</v>
      </c>
      <c r="LZ45" s="230">
        <v>0</v>
      </c>
      <c r="MA45" s="230">
        <v>0</v>
      </c>
      <c r="MB45" s="230">
        <v>0</v>
      </c>
      <c r="MC45" s="230">
        <v>0</v>
      </c>
      <c r="MD45" s="230">
        <v>0</v>
      </c>
      <c r="ME45" s="230">
        <v>0</v>
      </c>
      <c r="MF45" s="230">
        <v>0</v>
      </c>
      <c r="MG45" s="230">
        <v>0</v>
      </c>
      <c r="MH45" s="230">
        <v>0</v>
      </c>
      <c r="MI45" s="230">
        <v>0</v>
      </c>
      <c r="MJ45" s="230">
        <v>0</v>
      </c>
      <c r="MK45" s="230">
        <v>0</v>
      </c>
      <c r="ML45" s="230">
        <v>0</v>
      </c>
      <c r="MM45" s="230">
        <v>0</v>
      </c>
      <c r="MN45" s="230">
        <v>0</v>
      </c>
      <c r="MO45" s="230">
        <v>0</v>
      </c>
      <c r="MP45" s="230">
        <v>0</v>
      </c>
      <c r="MQ45" s="230">
        <v>0</v>
      </c>
      <c r="MR45" s="230">
        <v>0</v>
      </c>
      <c r="MS45" s="230">
        <v>0</v>
      </c>
      <c r="MT45" s="230">
        <v>0</v>
      </c>
      <c r="MU45" s="230">
        <v>0</v>
      </c>
      <c r="MV45" s="230">
        <v>0</v>
      </c>
      <c r="MW45" s="230">
        <v>0</v>
      </c>
      <c r="MX45" s="230">
        <v>0</v>
      </c>
      <c r="MY45" s="230">
        <v>0</v>
      </c>
      <c r="MZ45" s="230">
        <v>0</v>
      </c>
      <c r="NA45" s="230">
        <v>0</v>
      </c>
      <c r="NB45" s="230">
        <v>0</v>
      </c>
      <c r="NC45" s="230">
        <v>0</v>
      </c>
      <c r="ND45" s="230">
        <v>0</v>
      </c>
      <c r="NE45" s="230">
        <v>0</v>
      </c>
      <c r="NF45" s="230">
        <v>0</v>
      </c>
      <c r="NG45" s="230">
        <v>0</v>
      </c>
      <c r="NH45" s="230">
        <v>0</v>
      </c>
      <c r="NI45" s="230">
        <v>0</v>
      </c>
      <c r="NJ45" s="230">
        <v>0</v>
      </c>
      <c r="NK45" s="230">
        <v>0</v>
      </c>
      <c r="NL45" s="230">
        <v>0</v>
      </c>
      <c r="NM45" s="230">
        <v>0</v>
      </c>
      <c r="NN45" s="230">
        <v>0</v>
      </c>
      <c r="NO45" s="230">
        <v>0</v>
      </c>
      <c r="NP45" s="230">
        <v>0</v>
      </c>
      <c r="NQ45" s="230">
        <v>0</v>
      </c>
      <c r="NR45" s="230">
        <v>0</v>
      </c>
      <c r="NS45" s="230">
        <v>0</v>
      </c>
      <c r="NT45" s="230">
        <v>0</v>
      </c>
      <c r="NU45" s="230">
        <v>0</v>
      </c>
      <c r="NV45" s="230">
        <v>0</v>
      </c>
      <c r="NW45" s="230">
        <v>0</v>
      </c>
      <c r="NX45" s="230">
        <v>0</v>
      </c>
      <c r="NY45" s="230">
        <v>0</v>
      </c>
      <c r="NZ45" s="230">
        <v>0</v>
      </c>
      <c r="OA45" s="230">
        <v>0</v>
      </c>
      <c r="OB45" s="230">
        <v>0</v>
      </c>
      <c r="OC45" s="230">
        <v>0</v>
      </c>
      <c r="OD45" s="230">
        <v>0</v>
      </c>
      <c r="OE45" s="230">
        <v>0</v>
      </c>
      <c r="OF45" s="230">
        <v>0</v>
      </c>
      <c r="OG45" s="230">
        <v>0</v>
      </c>
      <c r="OH45" s="230">
        <v>0</v>
      </c>
      <c r="OI45" s="230">
        <v>0</v>
      </c>
      <c r="OJ45" s="230">
        <v>0</v>
      </c>
      <c r="OK45" s="230">
        <v>0</v>
      </c>
      <c r="OL45" s="230">
        <v>0</v>
      </c>
      <c r="OM45" s="230">
        <v>0</v>
      </c>
      <c r="ON45" s="230">
        <v>0</v>
      </c>
      <c r="OO45" s="230">
        <v>0</v>
      </c>
      <c r="OP45" s="230">
        <v>0</v>
      </c>
      <c r="OQ45" s="230">
        <v>0</v>
      </c>
      <c r="OR45" s="230">
        <v>0</v>
      </c>
      <c r="OS45" s="230">
        <v>0</v>
      </c>
      <c r="OT45" s="230">
        <v>0</v>
      </c>
      <c r="OU45" s="230">
        <v>0</v>
      </c>
      <c r="OV45" s="230">
        <v>0</v>
      </c>
      <c r="OW45" s="230">
        <v>0</v>
      </c>
      <c r="OX45" s="230">
        <v>0</v>
      </c>
      <c r="OY45" s="230">
        <v>0</v>
      </c>
      <c r="OZ45" s="230">
        <v>0</v>
      </c>
      <c r="PA45" s="230">
        <v>0</v>
      </c>
      <c r="PB45" s="230">
        <v>0</v>
      </c>
      <c r="PC45" s="230">
        <v>0</v>
      </c>
      <c r="PD45" s="230">
        <v>0</v>
      </c>
      <c r="PE45" s="230">
        <v>0</v>
      </c>
    </row>
    <row r="46" spans="1:421" x14ac:dyDescent="0.25">
      <c r="A46" s="232" t="s">
        <v>1622</v>
      </c>
      <c r="B46" s="233">
        <v>0</v>
      </c>
      <c r="C46" s="233">
        <v>0</v>
      </c>
      <c r="D46" s="233">
        <v>0</v>
      </c>
      <c r="E46" s="233">
        <v>0</v>
      </c>
      <c r="F46" s="233">
        <v>0</v>
      </c>
      <c r="G46" s="233">
        <v>0</v>
      </c>
      <c r="H46" s="233">
        <v>0</v>
      </c>
      <c r="I46" s="233">
        <v>0</v>
      </c>
      <c r="J46" s="233">
        <v>0</v>
      </c>
      <c r="K46" s="233">
        <v>0</v>
      </c>
      <c r="L46" s="233">
        <v>0</v>
      </c>
      <c r="M46" s="233">
        <v>0</v>
      </c>
      <c r="N46" s="233">
        <v>0</v>
      </c>
      <c r="O46" s="233">
        <v>0</v>
      </c>
      <c r="P46" s="233">
        <v>0</v>
      </c>
      <c r="Q46" s="233">
        <v>0</v>
      </c>
      <c r="R46" s="233">
        <v>0</v>
      </c>
      <c r="S46" s="233">
        <v>0</v>
      </c>
      <c r="T46" s="233">
        <v>0</v>
      </c>
      <c r="U46" s="233">
        <v>0</v>
      </c>
      <c r="V46" s="233">
        <v>0</v>
      </c>
      <c r="W46" s="233">
        <v>0</v>
      </c>
      <c r="X46" s="233">
        <v>0</v>
      </c>
      <c r="Y46" s="233">
        <v>0</v>
      </c>
      <c r="Z46" s="233">
        <v>0</v>
      </c>
      <c r="AA46" s="233">
        <v>0</v>
      </c>
      <c r="AB46" s="233">
        <v>0</v>
      </c>
      <c r="AC46" s="233">
        <v>0</v>
      </c>
      <c r="AD46" s="233">
        <v>0</v>
      </c>
      <c r="AE46" s="233">
        <v>0</v>
      </c>
      <c r="AF46" s="233">
        <v>0</v>
      </c>
      <c r="AG46" s="233">
        <v>0</v>
      </c>
      <c r="AH46" s="233">
        <v>0</v>
      </c>
      <c r="AI46" s="233">
        <v>0</v>
      </c>
      <c r="AJ46" s="233">
        <v>0</v>
      </c>
      <c r="AK46" s="233">
        <v>0</v>
      </c>
      <c r="AL46" s="233">
        <v>0</v>
      </c>
      <c r="AM46" s="233">
        <v>0</v>
      </c>
      <c r="AN46" s="233">
        <v>0</v>
      </c>
      <c r="AO46" s="233">
        <v>0</v>
      </c>
      <c r="AP46" s="233">
        <v>0</v>
      </c>
      <c r="AQ46" s="233">
        <v>0</v>
      </c>
      <c r="AR46" s="233">
        <v>0</v>
      </c>
      <c r="AS46" s="233">
        <v>0</v>
      </c>
      <c r="AT46" s="233">
        <v>0</v>
      </c>
      <c r="AU46" s="233">
        <v>0</v>
      </c>
      <c r="AV46" s="233">
        <v>0</v>
      </c>
      <c r="AW46" s="233">
        <v>0</v>
      </c>
      <c r="AX46" s="233">
        <v>0</v>
      </c>
      <c r="AY46" s="233">
        <v>0</v>
      </c>
      <c r="AZ46" s="233">
        <v>0</v>
      </c>
      <c r="BA46" s="233">
        <v>0</v>
      </c>
      <c r="BB46" s="233">
        <v>0</v>
      </c>
      <c r="BC46" s="233">
        <v>0</v>
      </c>
      <c r="BD46" s="233">
        <v>0</v>
      </c>
      <c r="BE46" s="233">
        <v>0</v>
      </c>
      <c r="BF46" s="233">
        <v>0</v>
      </c>
      <c r="BG46" s="233">
        <v>0</v>
      </c>
      <c r="BH46" s="233">
        <v>0</v>
      </c>
      <c r="BI46" s="233">
        <v>0</v>
      </c>
      <c r="BJ46" s="233">
        <v>0</v>
      </c>
      <c r="BK46" s="233">
        <v>0</v>
      </c>
      <c r="BL46" s="233">
        <v>0</v>
      </c>
      <c r="BM46" s="233">
        <v>0</v>
      </c>
      <c r="BN46" s="233">
        <v>0</v>
      </c>
      <c r="BO46" s="233">
        <v>0</v>
      </c>
      <c r="BP46" s="233">
        <v>0</v>
      </c>
      <c r="BQ46" s="233">
        <v>0</v>
      </c>
      <c r="BR46" s="233">
        <v>0</v>
      </c>
      <c r="BS46" s="233">
        <v>0</v>
      </c>
      <c r="BT46" s="233">
        <v>0</v>
      </c>
      <c r="BU46" s="233">
        <v>0</v>
      </c>
      <c r="BV46" s="233">
        <v>0</v>
      </c>
      <c r="BW46" s="233">
        <v>0</v>
      </c>
      <c r="BX46" s="233">
        <v>0</v>
      </c>
      <c r="BY46" s="233">
        <v>0</v>
      </c>
      <c r="BZ46" s="233">
        <v>0</v>
      </c>
      <c r="CA46" s="233">
        <v>0</v>
      </c>
      <c r="CB46" s="233">
        <v>0</v>
      </c>
      <c r="CC46" s="233">
        <v>0</v>
      </c>
      <c r="CD46" s="233">
        <v>0</v>
      </c>
      <c r="CE46" s="233">
        <v>0</v>
      </c>
      <c r="CF46" s="233">
        <v>0</v>
      </c>
      <c r="CG46" s="233">
        <v>0</v>
      </c>
      <c r="CH46" s="233">
        <v>0</v>
      </c>
      <c r="CI46" s="233">
        <v>0</v>
      </c>
      <c r="CJ46" s="233">
        <v>0</v>
      </c>
      <c r="CK46" s="233">
        <v>0</v>
      </c>
      <c r="CL46" s="233">
        <v>0</v>
      </c>
      <c r="CM46" s="233">
        <v>0</v>
      </c>
      <c r="CN46" s="233">
        <v>0</v>
      </c>
      <c r="CO46" s="233">
        <v>0</v>
      </c>
      <c r="CP46" s="233">
        <v>0</v>
      </c>
      <c r="CQ46" s="233">
        <v>0</v>
      </c>
      <c r="CR46" s="233">
        <v>0</v>
      </c>
      <c r="CS46" s="233">
        <v>0</v>
      </c>
      <c r="CT46" s="233">
        <v>0</v>
      </c>
      <c r="CU46" s="233">
        <v>0</v>
      </c>
      <c r="CV46" s="233">
        <v>0</v>
      </c>
      <c r="CW46" s="233">
        <v>0</v>
      </c>
      <c r="CX46" s="233">
        <v>0</v>
      </c>
      <c r="CY46" s="233">
        <v>0</v>
      </c>
      <c r="CZ46" s="233">
        <v>0</v>
      </c>
      <c r="DA46" s="233">
        <v>0</v>
      </c>
      <c r="DB46" s="233">
        <v>0</v>
      </c>
      <c r="DC46" s="233">
        <v>0</v>
      </c>
      <c r="DD46" s="233">
        <v>0</v>
      </c>
      <c r="DE46" s="233">
        <v>0</v>
      </c>
      <c r="DF46" s="233">
        <v>0</v>
      </c>
      <c r="DG46" s="233">
        <v>0</v>
      </c>
      <c r="DH46" s="233">
        <v>0</v>
      </c>
      <c r="DI46" s="233">
        <v>0</v>
      </c>
      <c r="DJ46" s="233">
        <v>0</v>
      </c>
      <c r="DK46" s="233">
        <v>0</v>
      </c>
      <c r="DL46" s="233">
        <v>0</v>
      </c>
      <c r="DM46" s="233">
        <v>0</v>
      </c>
      <c r="DN46" s="233">
        <v>0</v>
      </c>
      <c r="DO46" s="233">
        <v>0</v>
      </c>
      <c r="DP46" s="233">
        <v>0</v>
      </c>
      <c r="DQ46" s="233">
        <v>0</v>
      </c>
      <c r="DR46" s="233">
        <v>0</v>
      </c>
      <c r="DS46" s="233">
        <v>0</v>
      </c>
      <c r="DT46" s="233">
        <v>0</v>
      </c>
      <c r="DU46" s="233">
        <v>0</v>
      </c>
      <c r="DV46" s="233">
        <v>0</v>
      </c>
      <c r="DW46" s="233">
        <v>0</v>
      </c>
      <c r="DX46" s="233">
        <v>0</v>
      </c>
      <c r="DY46" s="233">
        <v>0</v>
      </c>
      <c r="DZ46" s="233">
        <v>0</v>
      </c>
      <c r="EA46" s="233">
        <v>0</v>
      </c>
      <c r="EB46" s="233">
        <v>0</v>
      </c>
      <c r="EC46" s="233">
        <v>0</v>
      </c>
      <c r="ED46" s="233">
        <v>0</v>
      </c>
      <c r="EE46" s="233">
        <v>0</v>
      </c>
      <c r="EF46" s="233">
        <v>0</v>
      </c>
      <c r="EG46" s="233">
        <v>0</v>
      </c>
      <c r="EH46" s="233">
        <v>0</v>
      </c>
      <c r="EI46" s="233">
        <v>0</v>
      </c>
      <c r="EJ46" s="233">
        <v>0</v>
      </c>
      <c r="EK46" s="233">
        <v>0</v>
      </c>
      <c r="EL46" s="233">
        <v>0</v>
      </c>
      <c r="EM46" s="233">
        <v>0</v>
      </c>
      <c r="EN46" s="233">
        <v>0</v>
      </c>
      <c r="EO46" s="233">
        <v>0</v>
      </c>
      <c r="EP46" s="233">
        <v>0</v>
      </c>
      <c r="EQ46" s="233">
        <v>0</v>
      </c>
      <c r="ER46" s="233">
        <v>0</v>
      </c>
      <c r="ES46" s="233">
        <v>0</v>
      </c>
      <c r="ET46" s="233">
        <v>0</v>
      </c>
      <c r="EU46" s="233">
        <v>0</v>
      </c>
      <c r="EV46" s="233">
        <v>0</v>
      </c>
      <c r="EW46" s="233">
        <v>0</v>
      </c>
      <c r="EX46" s="233">
        <v>0</v>
      </c>
      <c r="EY46" s="233">
        <v>0</v>
      </c>
      <c r="EZ46" s="233">
        <v>0</v>
      </c>
      <c r="FA46" s="233">
        <v>0</v>
      </c>
      <c r="FB46" s="233">
        <v>0</v>
      </c>
      <c r="FC46" s="233">
        <v>0</v>
      </c>
      <c r="FD46" s="233">
        <v>0</v>
      </c>
      <c r="FE46" s="233">
        <v>0</v>
      </c>
      <c r="FF46" s="233">
        <v>0</v>
      </c>
      <c r="FG46" s="233">
        <v>0</v>
      </c>
      <c r="FH46" s="233">
        <v>0</v>
      </c>
      <c r="FI46" s="233">
        <v>0</v>
      </c>
      <c r="FJ46" s="233">
        <v>0</v>
      </c>
      <c r="FK46" s="233">
        <v>0</v>
      </c>
      <c r="FL46" s="233">
        <v>0</v>
      </c>
      <c r="FM46" s="233">
        <v>0</v>
      </c>
      <c r="FN46" s="233">
        <v>0</v>
      </c>
      <c r="FO46" s="233">
        <v>0</v>
      </c>
      <c r="FP46" s="233">
        <v>0</v>
      </c>
      <c r="FQ46" s="233">
        <v>0</v>
      </c>
      <c r="FR46" s="233">
        <v>0</v>
      </c>
      <c r="FS46" s="233">
        <v>0</v>
      </c>
      <c r="FT46" s="233">
        <v>0</v>
      </c>
      <c r="FU46" s="233">
        <v>0</v>
      </c>
      <c r="FV46" s="233">
        <v>0</v>
      </c>
      <c r="FW46" s="233">
        <v>0</v>
      </c>
      <c r="FX46" s="233">
        <v>0</v>
      </c>
      <c r="FY46" s="233">
        <v>0</v>
      </c>
      <c r="FZ46" s="233">
        <v>0</v>
      </c>
      <c r="GA46" s="233">
        <v>0</v>
      </c>
      <c r="GB46" s="233">
        <v>0</v>
      </c>
      <c r="GC46" s="233">
        <v>0</v>
      </c>
      <c r="GD46" s="233">
        <v>0</v>
      </c>
      <c r="GE46" s="233">
        <v>0</v>
      </c>
      <c r="GF46" s="233">
        <v>0</v>
      </c>
      <c r="GG46" s="233">
        <v>0</v>
      </c>
      <c r="GH46" s="233">
        <v>0</v>
      </c>
      <c r="GI46" s="233">
        <v>0</v>
      </c>
      <c r="GJ46" s="233">
        <v>0</v>
      </c>
      <c r="GK46" s="233">
        <v>0</v>
      </c>
      <c r="GL46" s="233">
        <v>0</v>
      </c>
      <c r="GM46" s="233">
        <v>0</v>
      </c>
      <c r="GN46" s="233">
        <v>0</v>
      </c>
      <c r="GO46" s="233">
        <v>0</v>
      </c>
      <c r="GP46" s="233">
        <v>0</v>
      </c>
      <c r="GQ46" s="233">
        <v>0</v>
      </c>
      <c r="GR46" s="233">
        <v>0</v>
      </c>
      <c r="GS46" s="233">
        <v>0</v>
      </c>
      <c r="GT46" s="233">
        <v>0</v>
      </c>
      <c r="GU46" s="233">
        <v>0</v>
      </c>
      <c r="GV46" s="233">
        <v>0</v>
      </c>
      <c r="GW46" s="233">
        <v>0</v>
      </c>
      <c r="GX46" s="233">
        <v>0</v>
      </c>
      <c r="GY46" s="233">
        <v>0</v>
      </c>
      <c r="GZ46" s="233">
        <v>0</v>
      </c>
      <c r="HA46" s="233">
        <v>0</v>
      </c>
      <c r="HB46" s="233">
        <v>0</v>
      </c>
      <c r="HC46" s="233">
        <v>0</v>
      </c>
      <c r="HD46" s="233">
        <v>0</v>
      </c>
      <c r="HE46" s="233">
        <v>0</v>
      </c>
      <c r="HF46" s="233">
        <v>0</v>
      </c>
      <c r="HG46" s="233">
        <v>0</v>
      </c>
      <c r="HH46" s="233">
        <v>0</v>
      </c>
      <c r="HI46" s="233">
        <v>0</v>
      </c>
      <c r="HJ46" s="233">
        <v>0</v>
      </c>
      <c r="HK46" s="233">
        <v>0</v>
      </c>
      <c r="HL46" s="233">
        <v>0</v>
      </c>
      <c r="HM46" s="233">
        <v>0</v>
      </c>
      <c r="HN46" s="233">
        <v>0</v>
      </c>
      <c r="HO46" s="233">
        <v>0</v>
      </c>
      <c r="HP46" s="233">
        <v>0</v>
      </c>
      <c r="HQ46" s="233">
        <v>0</v>
      </c>
      <c r="HR46" s="233">
        <v>0</v>
      </c>
      <c r="HS46" s="233">
        <v>0</v>
      </c>
      <c r="HT46" s="233">
        <v>0</v>
      </c>
      <c r="HU46" s="233">
        <v>0</v>
      </c>
      <c r="HV46" s="233">
        <v>0</v>
      </c>
      <c r="HW46" s="233">
        <v>0</v>
      </c>
      <c r="HX46" s="233">
        <v>0</v>
      </c>
      <c r="HY46" s="233">
        <v>0</v>
      </c>
      <c r="HZ46" s="233">
        <v>0</v>
      </c>
      <c r="IA46" s="233">
        <v>0</v>
      </c>
      <c r="IB46" s="233">
        <v>0</v>
      </c>
      <c r="IC46" s="233">
        <v>0</v>
      </c>
      <c r="ID46" s="233">
        <v>0</v>
      </c>
      <c r="IE46" s="233">
        <v>0</v>
      </c>
      <c r="IF46" s="233">
        <v>0</v>
      </c>
      <c r="IG46" s="233">
        <v>0</v>
      </c>
      <c r="IH46" s="233">
        <v>0</v>
      </c>
      <c r="II46" s="233">
        <v>0</v>
      </c>
      <c r="IJ46" s="233">
        <v>0</v>
      </c>
      <c r="IK46" s="233">
        <v>0</v>
      </c>
      <c r="IL46" s="233">
        <v>0</v>
      </c>
      <c r="IM46" s="233">
        <v>0</v>
      </c>
      <c r="IN46" s="233">
        <v>0</v>
      </c>
      <c r="IO46" s="233">
        <v>0</v>
      </c>
      <c r="IP46" s="233">
        <v>0</v>
      </c>
      <c r="IQ46" s="233">
        <v>0</v>
      </c>
      <c r="IR46" s="233">
        <v>0</v>
      </c>
      <c r="IS46" s="233">
        <v>0</v>
      </c>
      <c r="IT46" s="233">
        <v>0</v>
      </c>
      <c r="IU46" s="233">
        <v>0</v>
      </c>
      <c r="IV46" s="233">
        <v>0</v>
      </c>
      <c r="IW46" s="233">
        <v>0</v>
      </c>
      <c r="IX46" s="233">
        <v>0</v>
      </c>
      <c r="IY46" s="233">
        <v>0</v>
      </c>
      <c r="IZ46" s="233">
        <v>0</v>
      </c>
      <c r="JA46" s="233">
        <v>0</v>
      </c>
      <c r="JB46" s="233">
        <v>0</v>
      </c>
      <c r="JC46" s="233">
        <v>0</v>
      </c>
      <c r="JD46" s="233">
        <v>0</v>
      </c>
      <c r="JE46" s="233">
        <v>0</v>
      </c>
      <c r="JF46" s="233">
        <v>0</v>
      </c>
      <c r="JG46" s="233">
        <v>0</v>
      </c>
      <c r="JH46" s="233">
        <v>0</v>
      </c>
      <c r="JI46" s="233">
        <v>0</v>
      </c>
      <c r="JJ46" s="233">
        <v>0</v>
      </c>
      <c r="JK46" s="233">
        <v>0</v>
      </c>
      <c r="JL46" s="233">
        <v>0</v>
      </c>
      <c r="JM46" s="233">
        <v>0</v>
      </c>
      <c r="JN46" s="233">
        <v>0</v>
      </c>
      <c r="JO46" s="233">
        <v>0</v>
      </c>
      <c r="JP46" s="233">
        <v>0</v>
      </c>
      <c r="JQ46" s="233">
        <v>0</v>
      </c>
      <c r="JR46" s="233">
        <v>0</v>
      </c>
      <c r="JS46" s="233">
        <v>0</v>
      </c>
      <c r="JT46" s="233">
        <v>0</v>
      </c>
      <c r="JU46" s="233">
        <v>0</v>
      </c>
      <c r="JV46" s="233">
        <v>0</v>
      </c>
      <c r="JW46" s="233">
        <v>0</v>
      </c>
      <c r="JX46" s="233">
        <v>0</v>
      </c>
      <c r="JY46" s="233">
        <v>0</v>
      </c>
      <c r="JZ46" s="233">
        <v>0</v>
      </c>
      <c r="KA46" s="233">
        <v>0</v>
      </c>
      <c r="KB46" s="233">
        <v>0</v>
      </c>
      <c r="KC46" s="233">
        <v>0</v>
      </c>
      <c r="KD46" s="233">
        <v>0</v>
      </c>
      <c r="KE46" s="233">
        <v>0</v>
      </c>
      <c r="KF46" s="233">
        <v>0</v>
      </c>
      <c r="KG46" s="233">
        <v>0</v>
      </c>
      <c r="KH46" s="233">
        <v>0</v>
      </c>
      <c r="KI46" s="233">
        <v>0</v>
      </c>
      <c r="KJ46" s="233">
        <v>0</v>
      </c>
      <c r="KK46" s="233">
        <v>0</v>
      </c>
      <c r="KL46" s="233">
        <v>0</v>
      </c>
      <c r="KM46" s="233">
        <v>0</v>
      </c>
      <c r="KN46" s="233">
        <v>0</v>
      </c>
      <c r="KO46" s="233">
        <v>0</v>
      </c>
      <c r="KP46" s="233">
        <v>0</v>
      </c>
      <c r="KQ46" s="233">
        <v>0</v>
      </c>
      <c r="KR46" s="233">
        <v>0</v>
      </c>
      <c r="KS46" s="233">
        <v>0</v>
      </c>
      <c r="KT46" s="233">
        <v>0</v>
      </c>
      <c r="KU46" s="233">
        <v>0</v>
      </c>
      <c r="KV46" s="233">
        <v>0</v>
      </c>
      <c r="KW46" s="233">
        <v>0</v>
      </c>
      <c r="KX46" s="233">
        <v>0</v>
      </c>
      <c r="KY46" s="233">
        <v>0</v>
      </c>
      <c r="KZ46" s="233">
        <v>0</v>
      </c>
      <c r="LA46" s="233">
        <v>0</v>
      </c>
      <c r="LB46" s="233">
        <v>0</v>
      </c>
      <c r="LC46" s="233">
        <v>0</v>
      </c>
      <c r="LD46" s="233">
        <v>0</v>
      </c>
      <c r="LE46" s="233">
        <v>0</v>
      </c>
      <c r="LF46" s="233">
        <v>0</v>
      </c>
      <c r="LG46" s="233">
        <v>0</v>
      </c>
      <c r="LH46" s="233">
        <v>0</v>
      </c>
      <c r="LI46" s="233">
        <v>0</v>
      </c>
      <c r="LJ46" s="233">
        <v>0</v>
      </c>
      <c r="LK46" s="233">
        <v>0</v>
      </c>
      <c r="LL46" s="233">
        <v>0</v>
      </c>
      <c r="LM46" s="233">
        <v>0</v>
      </c>
      <c r="LN46" s="233">
        <v>0</v>
      </c>
      <c r="LO46" s="233">
        <v>0</v>
      </c>
      <c r="LP46" s="233">
        <v>0</v>
      </c>
      <c r="LQ46" s="233">
        <v>0</v>
      </c>
      <c r="LR46" s="233">
        <v>0</v>
      </c>
      <c r="LS46" s="233">
        <v>0</v>
      </c>
      <c r="LT46" s="233">
        <v>0</v>
      </c>
      <c r="LU46" s="233">
        <v>0</v>
      </c>
      <c r="LV46" s="233">
        <v>0</v>
      </c>
      <c r="LW46" s="233">
        <v>0</v>
      </c>
      <c r="LX46" s="233">
        <v>0</v>
      </c>
      <c r="LY46" s="233">
        <v>0</v>
      </c>
      <c r="LZ46" s="233">
        <v>0</v>
      </c>
      <c r="MA46" s="233">
        <v>0</v>
      </c>
      <c r="MB46" s="233">
        <v>0</v>
      </c>
      <c r="MC46" s="233">
        <v>0</v>
      </c>
      <c r="MD46" s="233">
        <v>0</v>
      </c>
      <c r="ME46" s="233">
        <v>0</v>
      </c>
      <c r="MF46" s="233">
        <v>0</v>
      </c>
      <c r="MG46" s="233">
        <v>0</v>
      </c>
      <c r="MH46" s="233">
        <v>0</v>
      </c>
      <c r="MI46" s="233">
        <v>0</v>
      </c>
      <c r="MJ46" s="233">
        <v>0</v>
      </c>
      <c r="MK46" s="233">
        <v>0</v>
      </c>
      <c r="ML46" s="233">
        <v>0</v>
      </c>
      <c r="MM46" s="233">
        <v>0</v>
      </c>
      <c r="MN46" s="233">
        <v>0</v>
      </c>
      <c r="MO46" s="233">
        <v>0</v>
      </c>
      <c r="MP46" s="233">
        <v>0</v>
      </c>
      <c r="MQ46" s="233">
        <v>0</v>
      </c>
      <c r="MR46" s="233">
        <v>0</v>
      </c>
      <c r="MS46" s="233">
        <v>0</v>
      </c>
      <c r="MT46" s="233">
        <v>0</v>
      </c>
      <c r="MU46" s="233">
        <v>0</v>
      </c>
      <c r="MV46" s="233">
        <v>0</v>
      </c>
      <c r="MW46" s="233">
        <v>0</v>
      </c>
      <c r="MX46" s="233">
        <v>0</v>
      </c>
      <c r="MY46" s="233">
        <v>0</v>
      </c>
      <c r="MZ46" s="233">
        <v>0</v>
      </c>
      <c r="NA46" s="233">
        <v>0</v>
      </c>
      <c r="NB46" s="233">
        <v>0</v>
      </c>
      <c r="NC46" s="233">
        <v>0</v>
      </c>
      <c r="ND46" s="233">
        <v>0</v>
      </c>
      <c r="NE46" s="233">
        <v>0</v>
      </c>
      <c r="NF46" s="233">
        <v>0</v>
      </c>
      <c r="NG46" s="233">
        <v>0</v>
      </c>
      <c r="NH46" s="233">
        <v>0</v>
      </c>
      <c r="NI46" s="233">
        <v>0</v>
      </c>
      <c r="NJ46" s="233">
        <v>0</v>
      </c>
      <c r="NK46" s="233">
        <v>0</v>
      </c>
      <c r="NL46" s="233">
        <v>0</v>
      </c>
      <c r="NM46" s="233">
        <v>0</v>
      </c>
      <c r="NN46" s="233">
        <v>0</v>
      </c>
      <c r="NO46" s="233">
        <v>0</v>
      </c>
      <c r="NP46" s="233">
        <v>0</v>
      </c>
      <c r="NQ46" s="233">
        <v>0</v>
      </c>
      <c r="NR46" s="233">
        <v>0</v>
      </c>
      <c r="NS46" s="233">
        <v>0</v>
      </c>
      <c r="NT46" s="233">
        <v>0</v>
      </c>
      <c r="NU46" s="233">
        <v>0</v>
      </c>
      <c r="NV46" s="233">
        <v>0</v>
      </c>
      <c r="NW46" s="233">
        <v>0</v>
      </c>
      <c r="NX46" s="233">
        <v>0</v>
      </c>
      <c r="NY46" s="233">
        <v>0</v>
      </c>
      <c r="NZ46" s="233">
        <v>0</v>
      </c>
      <c r="OA46" s="233">
        <v>0</v>
      </c>
      <c r="OB46" s="233">
        <v>0</v>
      </c>
      <c r="OC46" s="233">
        <v>0</v>
      </c>
      <c r="OD46" s="233">
        <v>0</v>
      </c>
      <c r="OE46" s="233">
        <v>0</v>
      </c>
      <c r="OF46" s="233">
        <v>0</v>
      </c>
      <c r="OG46" s="233">
        <v>0</v>
      </c>
      <c r="OH46" s="233">
        <v>0</v>
      </c>
      <c r="OI46" s="233">
        <v>0</v>
      </c>
      <c r="OJ46" s="233">
        <v>0</v>
      </c>
      <c r="OK46" s="233">
        <v>0</v>
      </c>
      <c r="OL46" s="233">
        <v>0</v>
      </c>
      <c r="OM46" s="233">
        <v>0</v>
      </c>
      <c r="ON46" s="233">
        <v>0</v>
      </c>
      <c r="OO46" s="233">
        <v>0</v>
      </c>
      <c r="OP46" s="233">
        <v>0</v>
      </c>
      <c r="OQ46" s="233">
        <v>0</v>
      </c>
      <c r="OR46" s="233">
        <v>0</v>
      </c>
      <c r="OS46" s="233">
        <v>0</v>
      </c>
      <c r="OT46" s="233">
        <v>0</v>
      </c>
      <c r="OU46" s="233">
        <v>0</v>
      </c>
      <c r="OV46" s="233">
        <v>0</v>
      </c>
      <c r="OW46" s="233">
        <v>0</v>
      </c>
      <c r="OX46" s="233">
        <v>0</v>
      </c>
      <c r="OY46" s="233">
        <v>0</v>
      </c>
      <c r="OZ46" s="233">
        <v>0</v>
      </c>
      <c r="PA46" s="233">
        <v>0</v>
      </c>
      <c r="PB46" s="233">
        <v>0</v>
      </c>
      <c r="PC46" s="233">
        <v>0</v>
      </c>
      <c r="PD46" s="233">
        <v>0</v>
      </c>
      <c r="PE46" s="233">
        <v>0</v>
      </c>
    </row>
    <row r="47" spans="1:421" x14ac:dyDescent="0.25">
      <c r="A47" s="232" t="s">
        <v>1614</v>
      </c>
      <c r="B47" s="233">
        <v>0</v>
      </c>
      <c r="C47" s="233">
        <v>0</v>
      </c>
      <c r="D47" s="233">
        <v>0</v>
      </c>
      <c r="E47" s="233">
        <v>0</v>
      </c>
      <c r="F47" s="233">
        <v>0</v>
      </c>
      <c r="G47" s="233">
        <v>0</v>
      </c>
      <c r="H47" s="233">
        <v>0</v>
      </c>
      <c r="I47" s="233">
        <v>0</v>
      </c>
      <c r="J47" s="233">
        <v>0</v>
      </c>
      <c r="K47" s="233">
        <v>0</v>
      </c>
      <c r="L47" s="233">
        <v>0</v>
      </c>
      <c r="M47" s="233">
        <v>0</v>
      </c>
      <c r="N47" s="233">
        <v>0</v>
      </c>
      <c r="O47" s="233">
        <v>0</v>
      </c>
      <c r="P47" s="233">
        <v>0</v>
      </c>
      <c r="Q47" s="233">
        <v>0</v>
      </c>
      <c r="R47" s="233">
        <v>0</v>
      </c>
      <c r="S47" s="233">
        <v>0</v>
      </c>
      <c r="T47" s="233">
        <v>0</v>
      </c>
      <c r="U47" s="233">
        <v>0</v>
      </c>
      <c r="V47" s="233">
        <v>0</v>
      </c>
      <c r="W47" s="233">
        <v>0</v>
      </c>
      <c r="X47" s="233">
        <v>0</v>
      </c>
      <c r="Y47" s="233">
        <v>0</v>
      </c>
      <c r="Z47" s="233">
        <v>0</v>
      </c>
      <c r="AA47" s="233">
        <v>0</v>
      </c>
      <c r="AB47" s="233">
        <v>0</v>
      </c>
      <c r="AC47" s="233">
        <v>0</v>
      </c>
      <c r="AD47" s="233">
        <v>0</v>
      </c>
      <c r="AE47" s="233">
        <v>0</v>
      </c>
      <c r="AF47" s="233">
        <v>0</v>
      </c>
      <c r="AG47" s="233">
        <v>0</v>
      </c>
      <c r="AH47" s="233">
        <v>0</v>
      </c>
      <c r="AI47" s="233">
        <v>0</v>
      </c>
      <c r="AJ47" s="233">
        <v>0</v>
      </c>
      <c r="AK47" s="233">
        <v>0</v>
      </c>
      <c r="AL47" s="233">
        <v>0</v>
      </c>
      <c r="AM47" s="233">
        <v>0</v>
      </c>
      <c r="AN47" s="233">
        <v>0</v>
      </c>
      <c r="AO47" s="233">
        <v>0</v>
      </c>
      <c r="AP47" s="233">
        <v>0</v>
      </c>
      <c r="AQ47" s="233">
        <v>0</v>
      </c>
      <c r="AR47" s="233">
        <v>0</v>
      </c>
      <c r="AS47" s="233">
        <v>0</v>
      </c>
      <c r="AT47" s="233">
        <v>0</v>
      </c>
      <c r="AU47" s="233">
        <v>0</v>
      </c>
      <c r="AV47" s="233">
        <v>0</v>
      </c>
      <c r="AW47" s="233">
        <v>0</v>
      </c>
      <c r="AX47" s="233">
        <v>0</v>
      </c>
      <c r="AY47" s="233">
        <v>0</v>
      </c>
      <c r="AZ47" s="233">
        <v>0</v>
      </c>
      <c r="BA47" s="233">
        <v>0</v>
      </c>
      <c r="BB47" s="233">
        <v>0</v>
      </c>
      <c r="BC47" s="233">
        <v>0</v>
      </c>
      <c r="BD47" s="233">
        <v>0</v>
      </c>
      <c r="BE47" s="233">
        <v>0</v>
      </c>
      <c r="BF47" s="233">
        <v>0</v>
      </c>
      <c r="BG47" s="233">
        <v>0</v>
      </c>
      <c r="BH47" s="233">
        <v>0</v>
      </c>
      <c r="BI47" s="233">
        <v>0</v>
      </c>
      <c r="BJ47" s="233">
        <v>0</v>
      </c>
      <c r="BK47" s="233">
        <v>0</v>
      </c>
      <c r="BL47" s="233">
        <v>0</v>
      </c>
      <c r="BM47" s="233">
        <v>0</v>
      </c>
      <c r="BN47" s="233">
        <v>0</v>
      </c>
      <c r="BO47" s="233">
        <v>0</v>
      </c>
      <c r="BP47" s="233">
        <v>0</v>
      </c>
      <c r="BQ47" s="233">
        <v>0</v>
      </c>
      <c r="BR47" s="233">
        <v>0</v>
      </c>
      <c r="BS47" s="233">
        <v>0</v>
      </c>
      <c r="BT47" s="233">
        <v>0</v>
      </c>
      <c r="BU47" s="233">
        <v>0</v>
      </c>
      <c r="BV47" s="233">
        <v>0</v>
      </c>
      <c r="BW47" s="233">
        <v>0</v>
      </c>
      <c r="BX47" s="233">
        <v>0</v>
      </c>
      <c r="BY47" s="233">
        <v>0</v>
      </c>
      <c r="BZ47" s="233">
        <v>0</v>
      </c>
      <c r="CA47" s="233">
        <v>0</v>
      </c>
      <c r="CB47" s="233">
        <v>0</v>
      </c>
      <c r="CC47" s="233">
        <v>0</v>
      </c>
      <c r="CD47" s="233">
        <v>0</v>
      </c>
      <c r="CE47" s="233">
        <v>0</v>
      </c>
      <c r="CF47" s="233">
        <v>0</v>
      </c>
      <c r="CG47" s="233">
        <v>0</v>
      </c>
      <c r="CH47" s="233">
        <v>0</v>
      </c>
      <c r="CI47" s="233">
        <v>0</v>
      </c>
      <c r="CJ47" s="233">
        <v>0</v>
      </c>
      <c r="CK47" s="233">
        <v>0</v>
      </c>
      <c r="CL47" s="233">
        <v>0</v>
      </c>
      <c r="CM47" s="233">
        <v>0</v>
      </c>
      <c r="CN47" s="233">
        <v>0</v>
      </c>
      <c r="CO47" s="233">
        <v>0</v>
      </c>
      <c r="CP47" s="233">
        <v>0</v>
      </c>
      <c r="CQ47" s="233">
        <v>0</v>
      </c>
      <c r="CR47" s="233">
        <v>0</v>
      </c>
      <c r="CS47" s="233">
        <v>0</v>
      </c>
      <c r="CT47" s="233">
        <v>0</v>
      </c>
      <c r="CU47" s="233">
        <v>0</v>
      </c>
      <c r="CV47" s="233">
        <v>0</v>
      </c>
      <c r="CW47" s="233">
        <v>0</v>
      </c>
      <c r="CX47" s="233">
        <v>0</v>
      </c>
      <c r="CY47" s="233">
        <v>0</v>
      </c>
      <c r="CZ47" s="233">
        <v>0</v>
      </c>
      <c r="DA47" s="233">
        <v>0</v>
      </c>
      <c r="DB47" s="233">
        <v>0</v>
      </c>
      <c r="DC47" s="233">
        <v>0</v>
      </c>
      <c r="DD47" s="233">
        <v>0</v>
      </c>
      <c r="DE47" s="233">
        <v>0</v>
      </c>
      <c r="DF47" s="233">
        <v>0</v>
      </c>
      <c r="DG47" s="233">
        <v>0</v>
      </c>
      <c r="DH47" s="233">
        <v>0</v>
      </c>
      <c r="DI47" s="233">
        <v>0</v>
      </c>
      <c r="DJ47" s="233">
        <v>0</v>
      </c>
      <c r="DK47" s="233">
        <v>0</v>
      </c>
      <c r="DL47" s="233">
        <v>0</v>
      </c>
      <c r="DM47" s="233">
        <v>0</v>
      </c>
      <c r="DN47" s="233">
        <v>0</v>
      </c>
      <c r="DO47" s="233">
        <v>0</v>
      </c>
      <c r="DP47" s="233">
        <v>0</v>
      </c>
      <c r="DQ47" s="233">
        <v>0</v>
      </c>
      <c r="DR47" s="233">
        <v>0</v>
      </c>
      <c r="DS47" s="233">
        <v>0</v>
      </c>
      <c r="DT47" s="233">
        <v>0</v>
      </c>
      <c r="DU47" s="233">
        <v>0</v>
      </c>
      <c r="DV47" s="233">
        <v>0</v>
      </c>
      <c r="DW47" s="233">
        <v>0</v>
      </c>
      <c r="DX47" s="233">
        <v>0</v>
      </c>
      <c r="DY47" s="233">
        <v>0</v>
      </c>
      <c r="DZ47" s="233">
        <v>0</v>
      </c>
      <c r="EA47" s="233">
        <v>0</v>
      </c>
      <c r="EB47" s="233">
        <v>0</v>
      </c>
      <c r="EC47" s="233">
        <v>0</v>
      </c>
      <c r="ED47" s="233">
        <v>0</v>
      </c>
      <c r="EE47" s="233">
        <v>0</v>
      </c>
      <c r="EF47" s="233">
        <v>0</v>
      </c>
      <c r="EG47" s="233">
        <v>0</v>
      </c>
      <c r="EH47" s="233">
        <v>0</v>
      </c>
      <c r="EI47" s="233">
        <v>0</v>
      </c>
      <c r="EJ47" s="233">
        <v>0</v>
      </c>
      <c r="EK47" s="233">
        <v>0</v>
      </c>
      <c r="EL47" s="233">
        <v>0</v>
      </c>
      <c r="EM47" s="233">
        <v>0</v>
      </c>
      <c r="EN47" s="233">
        <v>0</v>
      </c>
      <c r="EO47" s="233">
        <v>0</v>
      </c>
      <c r="EP47" s="233">
        <v>0</v>
      </c>
      <c r="EQ47" s="233">
        <v>0</v>
      </c>
      <c r="ER47" s="233">
        <v>0</v>
      </c>
      <c r="ES47" s="233">
        <v>0</v>
      </c>
      <c r="ET47" s="233">
        <v>0</v>
      </c>
      <c r="EU47" s="233">
        <v>0</v>
      </c>
      <c r="EV47" s="233">
        <v>0</v>
      </c>
      <c r="EW47" s="233">
        <v>0</v>
      </c>
      <c r="EX47" s="233">
        <v>0</v>
      </c>
      <c r="EY47" s="233">
        <v>0</v>
      </c>
      <c r="EZ47" s="233">
        <v>0</v>
      </c>
      <c r="FA47" s="233">
        <v>0</v>
      </c>
      <c r="FB47" s="233">
        <v>0</v>
      </c>
      <c r="FC47" s="233">
        <v>0</v>
      </c>
      <c r="FD47" s="233">
        <v>0</v>
      </c>
      <c r="FE47" s="233">
        <v>0</v>
      </c>
      <c r="FF47" s="233">
        <v>0</v>
      </c>
      <c r="FG47" s="233">
        <v>0</v>
      </c>
      <c r="FH47" s="233">
        <v>0</v>
      </c>
      <c r="FI47" s="233">
        <v>0</v>
      </c>
      <c r="FJ47" s="233">
        <v>0</v>
      </c>
      <c r="FK47" s="233">
        <v>0</v>
      </c>
      <c r="FL47" s="233">
        <v>0</v>
      </c>
      <c r="FM47" s="233">
        <v>0</v>
      </c>
      <c r="FN47" s="233">
        <v>0</v>
      </c>
      <c r="FO47" s="233">
        <v>0</v>
      </c>
      <c r="FP47" s="233">
        <v>0</v>
      </c>
      <c r="FQ47" s="233">
        <v>0</v>
      </c>
      <c r="FR47" s="233">
        <v>0</v>
      </c>
      <c r="FS47" s="233">
        <v>0</v>
      </c>
      <c r="FT47" s="233">
        <v>0</v>
      </c>
      <c r="FU47" s="233">
        <v>0</v>
      </c>
      <c r="FV47" s="233">
        <v>0</v>
      </c>
      <c r="FW47" s="233">
        <v>0</v>
      </c>
      <c r="FX47" s="233">
        <v>0</v>
      </c>
      <c r="FY47" s="233">
        <v>0</v>
      </c>
      <c r="FZ47" s="233">
        <v>0</v>
      </c>
      <c r="GA47" s="233">
        <v>0</v>
      </c>
      <c r="GB47" s="233">
        <v>0</v>
      </c>
      <c r="GC47" s="233">
        <v>0</v>
      </c>
      <c r="GD47" s="233">
        <v>0</v>
      </c>
      <c r="GE47" s="233">
        <v>0</v>
      </c>
      <c r="GF47" s="233">
        <v>0</v>
      </c>
      <c r="GG47" s="233">
        <v>0</v>
      </c>
      <c r="GH47" s="233">
        <v>0</v>
      </c>
      <c r="GI47" s="233">
        <v>0</v>
      </c>
      <c r="GJ47" s="233">
        <v>0</v>
      </c>
      <c r="GK47" s="233">
        <v>0</v>
      </c>
      <c r="GL47" s="233">
        <v>0</v>
      </c>
      <c r="GM47" s="233">
        <v>0</v>
      </c>
      <c r="GN47" s="233">
        <v>0</v>
      </c>
      <c r="GO47" s="233">
        <v>0</v>
      </c>
      <c r="GP47" s="233">
        <v>0</v>
      </c>
      <c r="GQ47" s="233">
        <v>0</v>
      </c>
      <c r="GR47" s="233">
        <v>0</v>
      </c>
      <c r="GS47" s="233">
        <v>0</v>
      </c>
      <c r="GT47" s="233">
        <v>0</v>
      </c>
      <c r="GU47" s="233">
        <v>0</v>
      </c>
      <c r="GV47" s="233">
        <v>0</v>
      </c>
      <c r="GW47" s="233">
        <v>0</v>
      </c>
      <c r="GX47" s="233">
        <v>0</v>
      </c>
      <c r="GY47" s="233">
        <v>0</v>
      </c>
      <c r="GZ47" s="233">
        <v>0</v>
      </c>
      <c r="HA47" s="233">
        <v>0</v>
      </c>
      <c r="HB47" s="233">
        <v>0</v>
      </c>
      <c r="HC47" s="233">
        <v>0</v>
      </c>
      <c r="HD47" s="233">
        <v>0</v>
      </c>
      <c r="HE47" s="233">
        <v>0</v>
      </c>
      <c r="HF47" s="233">
        <v>0</v>
      </c>
      <c r="HG47" s="233">
        <v>0</v>
      </c>
      <c r="HH47" s="233">
        <v>0</v>
      </c>
      <c r="HI47" s="233">
        <v>0</v>
      </c>
      <c r="HJ47" s="233">
        <v>0</v>
      </c>
      <c r="HK47" s="233">
        <v>0</v>
      </c>
      <c r="HL47" s="233">
        <v>0</v>
      </c>
      <c r="HM47" s="233">
        <v>0</v>
      </c>
      <c r="HN47" s="233">
        <v>0</v>
      </c>
      <c r="HO47" s="233">
        <v>0</v>
      </c>
      <c r="HP47" s="233">
        <v>0</v>
      </c>
      <c r="HQ47" s="233">
        <v>0</v>
      </c>
      <c r="HR47" s="233">
        <v>0</v>
      </c>
      <c r="HS47" s="233">
        <v>0</v>
      </c>
      <c r="HT47" s="233">
        <v>0</v>
      </c>
      <c r="HU47" s="233">
        <v>0</v>
      </c>
      <c r="HV47" s="233">
        <v>0</v>
      </c>
      <c r="HW47" s="233">
        <v>0</v>
      </c>
      <c r="HX47" s="233">
        <v>0</v>
      </c>
      <c r="HY47" s="233">
        <v>0</v>
      </c>
      <c r="HZ47" s="233">
        <v>0</v>
      </c>
      <c r="IA47" s="233">
        <v>0</v>
      </c>
      <c r="IB47" s="233">
        <v>0</v>
      </c>
      <c r="IC47" s="233">
        <v>0</v>
      </c>
      <c r="ID47" s="233">
        <v>0</v>
      </c>
      <c r="IE47" s="233">
        <v>0</v>
      </c>
      <c r="IF47" s="233">
        <v>0</v>
      </c>
      <c r="IG47" s="233">
        <v>0</v>
      </c>
      <c r="IH47" s="233">
        <v>0</v>
      </c>
      <c r="II47" s="233">
        <v>0</v>
      </c>
      <c r="IJ47" s="233">
        <v>0</v>
      </c>
      <c r="IK47" s="233">
        <v>0</v>
      </c>
      <c r="IL47" s="233">
        <v>0</v>
      </c>
      <c r="IM47" s="233">
        <v>0</v>
      </c>
      <c r="IN47" s="233">
        <v>0</v>
      </c>
      <c r="IO47" s="233">
        <v>0</v>
      </c>
      <c r="IP47" s="233">
        <v>0</v>
      </c>
      <c r="IQ47" s="233">
        <v>0</v>
      </c>
      <c r="IR47" s="233">
        <v>0</v>
      </c>
      <c r="IS47" s="233">
        <v>0</v>
      </c>
      <c r="IT47" s="233">
        <v>0</v>
      </c>
      <c r="IU47" s="233">
        <v>0</v>
      </c>
      <c r="IV47" s="233">
        <v>0</v>
      </c>
      <c r="IW47" s="233">
        <v>0</v>
      </c>
      <c r="IX47" s="233">
        <v>0</v>
      </c>
      <c r="IY47" s="233">
        <v>0</v>
      </c>
      <c r="IZ47" s="233">
        <v>0</v>
      </c>
      <c r="JA47" s="233">
        <v>0</v>
      </c>
      <c r="JB47" s="233">
        <v>0</v>
      </c>
      <c r="JC47" s="233">
        <v>0</v>
      </c>
      <c r="JD47" s="233">
        <v>0</v>
      </c>
      <c r="JE47" s="233">
        <v>0</v>
      </c>
      <c r="JF47" s="233">
        <v>0</v>
      </c>
      <c r="JG47" s="233">
        <v>0</v>
      </c>
      <c r="JH47" s="233">
        <v>0</v>
      </c>
      <c r="JI47" s="233">
        <v>0</v>
      </c>
      <c r="JJ47" s="233">
        <v>0</v>
      </c>
      <c r="JK47" s="233">
        <v>0</v>
      </c>
      <c r="JL47" s="233">
        <v>0</v>
      </c>
      <c r="JM47" s="233">
        <v>0</v>
      </c>
      <c r="JN47" s="233">
        <v>0</v>
      </c>
      <c r="JO47" s="233">
        <v>0</v>
      </c>
      <c r="JP47" s="233">
        <v>0</v>
      </c>
      <c r="JQ47" s="233">
        <v>0</v>
      </c>
      <c r="JR47" s="233">
        <v>0</v>
      </c>
      <c r="JS47" s="233">
        <v>0</v>
      </c>
      <c r="JT47" s="233">
        <v>0</v>
      </c>
      <c r="JU47" s="233">
        <v>0</v>
      </c>
      <c r="JV47" s="233">
        <v>0</v>
      </c>
      <c r="JW47" s="233">
        <v>0</v>
      </c>
      <c r="JX47" s="233">
        <v>0</v>
      </c>
      <c r="JY47" s="233">
        <v>0</v>
      </c>
      <c r="JZ47" s="233">
        <v>0</v>
      </c>
      <c r="KA47" s="233">
        <v>0</v>
      </c>
      <c r="KB47" s="233">
        <v>0</v>
      </c>
      <c r="KC47" s="233">
        <v>0</v>
      </c>
      <c r="KD47" s="233">
        <v>0</v>
      </c>
      <c r="KE47" s="233">
        <v>0</v>
      </c>
      <c r="KF47" s="233">
        <v>0</v>
      </c>
      <c r="KG47" s="233">
        <v>0</v>
      </c>
      <c r="KH47" s="233">
        <v>0</v>
      </c>
      <c r="KI47" s="233">
        <v>0</v>
      </c>
      <c r="KJ47" s="233">
        <v>0</v>
      </c>
      <c r="KK47" s="233">
        <v>0</v>
      </c>
      <c r="KL47" s="233">
        <v>0</v>
      </c>
      <c r="KM47" s="233">
        <v>0</v>
      </c>
      <c r="KN47" s="233">
        <v>0</v>
      </c>
      <c r="KO47" s="233">
        <v>0</v>
      </c>
      <c r="KP47" s="233">
        <v>0</v>
      </c>
      <c r="KQ47" s="233">
        <v>0</v>
      </c>
      <c r="KR47" s="233">
        <v>0</v>
      </c>
      <c r="KS47" s="233">
        <v>0</v>
      </c>
      <c r="KT47" s="233">
        <v>0</v>
      </c>
      <c r="KU47" s="233">
        <v>0</v>
      </c>
      <c r="KV47" s="233">
        <v>0</v>
      </c>
      <c r="KW47" s="233">
        <v>0</v>
      </c>
      <c r="KX47" s="233">
        <v>0</v>
      </c>
      <c r="KY47" s="233">
        <v>0</v>
      </c>
      <c r="KZ47" s="233">
        <v>0</v>
      </c>
      <c r="LA47" s="233">
        <v>0</v>
      </c>
      <c r="LB47" s="233">
        <v>0</v>
      </c>
      <c r="LC47" s="233">
        <v>0</v>
      </c>
      <c r="LD47" s="233">
        <v>0</v>
      </c>
      <c r="LE47" s="233">
        <v>0</v>
      </c>
      <c r="LF47" s="233">
        <v>0</v>
      </c>
      <c r="LG47" s="233">
        <v>0</v>
      </c>
      <c r="LH47" s="233">
        <v>0</v>
      </c>
      <c r="LI47" s="233">
        <v>0</v>
      </c>
      <c r="LJ47" s="233">
        <v>0</v>
      </c>
      <c r="LK47" s="233">
        <v>0</v>
      </c>
      <c r="LL47" s="233">
        <v>0</v>
      </c>
      <c r="LM47" s="233">
        <v>0</v>
      </c>
      <c r="LN47" s="233">
        <v>0</v>
      </c>
      <c r="LO47" s="233">
        <v>0</v>
      </c>
      <c r="LP47" s="233">
        <v>0</v>
      </c>
      <c r="LQ47" s="233">
        <v>0</v>
      </c>
      <c r="LR47" s="233">
        <v>0</v>
      </c>
      <c r="LS47" s="233">
        <v>0</v>
      </c>
      <c r="LT47" s="233">
        <v>0</v>
      </c>
      <c r="LU47" s="233">
        <v>0</v>
      </c>
      <c r="LV47" s="233">
        <v>0</v>
      </c>
      <c r="LW47" s="233">
        <v>0</v>
      </c>
      <c r="LX47" s="233">
        <v>0</v>
      </c>
      <c r="LY47" s="233">
        <v>0</v>
      </c>
      <c r="LZ47" s="233">
        <v>0</v>
      </c>
      <c r="MA47" s="233">
        <v>0</v>
      </c>
      <c r="MB47" s="233">
        <v>0</v>
      </c>
      <c r="MC47" s="233">
        <v>0</v>
      </c>
      <c r="MD47" s="233">
        <v>0</v>
      </c>
      <c r="ME47" s="233">
        <v>0</v>
      </c>
      <c r="MF47" s="233">
        <v>0</v>
      </c>
      <c r="MG47" s="233">
        <v>0</v>
      </c>
      <c r="MH47" s="233">
        <v>0</v>
      </c>
      <c r="MI47" s="233">
        <v>0</v>
      </c>
      <c r="MJ47" s="233">
        <v>0</v>
      </c>
      <c r="MK47" s="233">
        <v>0</v>
      </c>
      <c r="ML47" s="233">
        <v>0</v>
      </c>
      <c r="MM47" s="233">
        <v>0</v>
      </c>
      <c r="MN47" s="233">
        <v>0</v>
      </c>
      <c r="MO47" s="233">
        <v>0</v>
      </c>
      <c r="MP47" s="233">
        <v>0</v>
      </c>
      <c r="MQ47" s="233">
        <v>0</v>
      </c>
      <c r="MR47" s="233">
        <v>0</v>
      </c>
      <c r="MS47" s="233">
        <v>0</v>
      </c>
      <c r="MT47" s="233">
        <v>0</v>
      </c>
      <c r="MU47" s="233">
        <v>0</v>
      </c>
      <c r="MV47" s="233">
        <v>0</v>
      </c>
      <c r="MW47" s="233">
        <v>0</v>
      </c>
      <c r="MX47" s="233">
        <v>0</v>
      </c>
      <c r="MY47" s="233">
        <v>0</v>
      </c>
      <c r="MZ47" s="233">
        <v>0</v>
      </c>
      <c r="NA47" s="233">
        <v>0</v>
      </c>
      <c r="NB47" s="233">
        <v>0</v>
      </c>
      <c r="NC47" s="233">
        <v>0</v>
      </c>
      <c r="ND47" s="233">
        <v>0</v>
      </c>
      <c r="NE47" s="233">
        <v>0</v>
      </c>
      <c r="NF47" s="233">
        <v>0</v>
      </c>
      <c r="NG47" s="233">
        <v>0</v>
      </c>
      <c r="NH47" s="233">
        <v>0</v>
      </c>
      <c r="NI47" s="233">
        <v>0</v>
      </c>
      <c r="NJ47" s="233">
        <v>0</v>
      </c>
      <c r="NK47" s="233">
        <v>0</v>
      </c>
      <c r="NL47" s="233">
        <v>0</v>
      </c>
      <c r="NM47" s="233">
        <v>0</v>
      </c>
      <c r="NN47" s="233">
        <v>0</v>
      </c>
      <c r="NO47" s="233">
        <v>0</v>
      </c>
      <c r="NP47" s="233">
        <v>0</v>
      </c>
      <c r="NQ47" s="233">
        <v>0</v>
      </c>
      <c r="NR47" s="233">
        <v>0</v>
      </c>
      <c r="NS47" s="233">
        <v>0</v>
      </c>
      <c r="NT47" s="233">
        <v>0</v>
      </c>
      <c r="NU47" s="233">
        <v>0</v>
      </c>
      <c r="NV47" s="233">
        <v>0</v>
      </c>
      <c r="NW47" s="233">
        <v>0</v>
      </c>
      <c r="NX47" s="233">
        <v>0</v>
      </c>
      <c r="NY47" s="233">
        <v>0</v>
      </c>
      <c r="NZ47" s="233">
        <v>0</v>
      </c>
      <c r="OA47" s="233">
        <v>0</v>
      </c>
      <c r="OB47" s="233">
        <v>0</v>
      </c>
      <c r="OC47" s="233">
        <v>0</v>
      </c>
      <c r="OD47" s="233">
        <v>0</v>
      </c>
      <c r="OE47" s="233">
        <v>0</v>
      </c>
      <c r="OF47" s="233">
        <v>0</v>
      </c>
      <c r="OG47" s="233">
        <v>0</v>
      </c>
      <c r="OH47" s="233">
        <v>0</v>
      </c>
      <c r="OI47" s="233">
        <v>0</v>
      </c>
      <c r="OJ47" s="233">
        <v>0</v>
      </c>
      <c r="OK47" s="233">
        <v>0</v>
      </c>
      <c r="OL47" s="233">
        <v>0</v>
      </c>
      <c r="OM47" s="233">
        <v>0</v>
      </c>
      <c r="ON47" s="233">
        <v>0</v>
      </c>
      <c r="OO47" s="233">
        <v>0</v>
      </c>
      <c r="OP47" s="233">
        <v>0</v>
      </c>
      <c r="OQ47" s="233">
        <v>0</v>
      </c>
      <c r="OR47" s="233">
        <v>0</v>
      </c>
      <c r="OS47" s="233">
        <v>0</v>
      </c>
      <c r="OT47" s="233">
        <v>0</v>
      </c>
      <c r="OU47" s="233">
        <v>0</v>
      </c>
      <c r="OV47" s="233">
        <v>0</v>
      </c>
      <c r="OW47" s="233">
        <v>0</v>
      </c>
      <c r="OX47" s="233">
        <v>0</v>
      </c>
      <c r="OY47" s="233">
        <v>0</v>
      </c>
      <c r="OZ47" s="233">
        <v>0</v>
      </c>
      <c r="PA47" s="233">
        <v>0</v>
      </c>
      <c r="PB47" s="233">
        <v>0</v>
      </c>
      <c r="PC47" s="233">
        <v>0</v>
      </c>
      <c r="PD47" s="233">
        <v>0</v>
      </c>
      <c r="PE47" s="233">
        <v>0</v>
      </c>
    </row>
    <row r="48" spans="1:421" x14ac:dyDescent="0.25">
      <c r="A48" s="232" t="s">
        <v>1623</v>
      </c>
      <c r="B48" s="233">
        <v>0</v>
      </c>
      <c r="C48" s="233">
        <v>0</v>
      </c>
      <c r="D48" s="233">
        <v>0</v>
      </c>
      <c r="E48" s="233">
        <v>0</v>
      </c>
      <c r="F48" s="233">
        <v>0</v>
      </c>
      <c r="G48" s="233">
        <v>0</v>
      </c>
      <c r="H48" s="233">
        <v>0</v>
      </c>
      <c r="I48" s="233">
        <v>0</v>
      </c>
      <c r="J48" s="233">
        <v>0</v>
      </c>
      <c r="K48" s="233">
        <v>0</v>
      </c>
      <c r="L48" s="233">
        <v>0</v>
      </c>
      <c r="M48" s="233">
        <v>0</v>
      </c>
      <c r="N48" s="233">
        <v>0</v>
      </c>
      <c r="O48" s="233">
        <v>0</v>
      </c>
      <c r="P48" s="233">
        <v>0</v>
      </c>
      <c r="Q48" s="233">
        <v>0</v>
      </c>
      <c r="R48" s="233">
        <v>0</v>
      </c>
      <c r="S48" s="233">
        <v>0</v>
      </c>
      <c r="T48" s="233">
        <v>0</v>
      </c>
      <c r="U48" s="233">
        <v>0</v>
      </c>
      <c r="V48" s="233">
        <v>0</v>
      </c>
      <c r="W48" s="233">
        <v>0</v>
      </c>
      <c r="X48" s="233">
        <v>0</v>
      </c>
      <c r="Y48" s="233">
        <v>0</v>
      </c>
      <c r="Z48" s="233">
        <v>0</v>
      </c>
      <c r="AA48" s="233">
        <v>0</v>
      </c>
      <c r="AB48" s="233">
        <v>0</v>
      </c>
      <c r="AC48" s="233">
        <v>0</v>
      </c>
      <c r="AD48" s="233">
        <v>0</v>
      </c>
      <c r="AE48" s="233">
        <v>0</v>
      </c>
      <c r="AF48" s="233">
        <v>0</v>
      </c>
      <c r="AG48" s="233">
        <v>0</v>
      </c>
      <c r="AH48" s="233">
        <v>0</v>
      </c>
      <c r="AI48" s="233">
        <v>0</v>
      </c>
      <c r="AJ48" s="233">
        <v>0</v>
      </c>
      <c r="AK48" s="233">
        <v>0</v>
      </c>
      <c r="AL48" s="233">
        <v>0</v>
      </c>
      <c r="AM48" s="233">
        <v>0</v>
      </c>
      <c r="AN48" s="233">
        <v>0</v>
      </c>
      <c r="AO48" s="233">
        <v>0</v>
      </c>
      <c r="AP48" s="233">
        <v>0</v>
      </c>
      <c r="AQ48" s="233">
        <v>0</v>
      </c>
      <c r="AR48" s="233">
        <v>0</v>
      </c>
      <c r="AS48" s="233">
        <v>0</v>
      </c>
      <c r="AT48" s="233">
        <v>0</v>
      </c>
      <c r="AU48" s="233">
        <v>0</v>
      </c>
      <c r="AV48" s="233">
        <v>0</v>
      </c>
      <c r="AW48" s="233">
        <v>0</v>
      </c>
      <c r="AX48" s="233">
        <v>0</v>
      </c>
      <c r="AY48" s="233">
        <v>0</v>
      </c>
      <c r="AZ48" s="233">
        <v>0</v>
      </c>
      <c r="BA48" s="233">
        <v>0</v>
      </c>
      <c r="BB48" s="233">
        <v>0</v>
      </c>
      <c r="BC48" s="233">
        <v>0</v>
      </c>
      <c r="BD48" s="233">
        <v>0</v>
      </c>
      <c r="BE48" s="233">
        <v>0</v>
      </c>
      <c r="BF48" s="233">
        <v>0</v>
      </c>
      <c r="BG48" s="233">
        <v>0</v>
      </c>
      <c r="BH48" s="233">
        <v>0</v>
      </c>
      <c r="BI48" s="233">
        <v>0</v>
      </c>
      <c r="BJ48" s="233">
        <v>0</v>
      </c>
      <c r="BK48" s="233">
        <v>0</v>
      </c>
      <c r="BL48" s="233">
        <v>0</v>
      </c>
      <c r="BM48" s="233">
        <v>0</v>
      </c>
      <c r="BN48" s="233">
        <v>0</v>
      </c>
      <c r="BO48" s="233">
        <v>0</v>
      </c>
      <c r="BP48" s="233">
        <v>0</v>
      </c>
      <c r="BQ48" s="233">
        <v>0</v>
      </c>
      <c r="BR48" s="233">
        <v>0</v>
      </c>
      <c r="BS48" s="233">
        <v>0</v>
      </c>
      <c r="BT48" s="233">
        <v>0</v>
      </c>
      <c r="BU48" s="233">
        <v>0</v>
      </c>
      <c r="BV48" s="233">
        <v>0</v>
      </c>
      <c r="BW48" s="233">
        <v>0</v>
      </c>
      <c r="BX48" s="233">
        <v>0</v>
      </c>
      <c r="BY48" s="233">
        <v>0</v>
      </c>
      <c r="BZ48" s="233">
        <v>0</v>
      </c>
      <c r="CA48" s="233">
        <v>0</v>
      </c>
      <c r="CB48" s="233">
        <v>0</v>
      </c>
      <c r="CC48" s="233">
        <v>0</v>
      </c>
      <c r="CD48" s="233">
        <v>0</v>
      </c>
      <c r="CE48" s="233">
        <v>0</v>
      </c>
      <c r="CF48" s="233">
        <v>0</v>
      </c>
      <c r="CG48" s="233">
        <v>0</v>
      </c>
      <c r="CH48" s="233">
        <v>0</v>
      </c>
      <c r="CI48" s="233">
        <v>0</v>
      </c>
      <c r="CJ48" s="233">
        <v>0</v>
      </c>
      <c r="CK48" s="233">
        <v>0</v>
      </c>
      <c r="CL48" s="233">
        <v>0</v>
      </c>
      <c r="CM48" s="233">
        <v>0</v>
      </c>
      <c r="CN48" s="233">
        <v>0</v>
      </c>
      <c r="CO48" s="233">
        <v>0</v>
      </c>
      <c r="CP48" s="233">
        <v>0</v>
      </c>
      <c r="CQ48" s="233">
        <v>0</v>
      </c>
      <c r="CR48" s="233">
        <v>0</v>
      </c>
      <c r="CS48" s="233">
        <v>0</v>
      </c>
      <c r="CT48" s="233">
        <v>0</v>
      </c>
      <c r="CU48" s="233">
        <v>0</v>
      </c>
      <c r="CV48" s="233">
        <v>0</v>
      </c>
      <c r="CW48" s="233">
        <v>0</v>
      </c>
      <c r="CX48" s="233">
        <v>0</v>
      </c>
      <c r="CY48" s="233">
        <v>0</v>
      </c>
      <c r="CZ48" s="233">
        <v>0</v>
      </c>
      <c r="DA48" s="233">
        <v>0</v>
      </c>
      <c r="DB48" s="233">
        <v>0</v>
      </c>
      <c r="DC48" s="233">
        <v>0</v>
      </c>
      <c r="DD48" s="233">
        <v>0</v>
      </c>
      <c r="DE48" s="233">
        <v>0</v>
      </c>
      <c r="DF48" s="233">
        <v>0</v>
      </c>
      <c r="DG48" s="233">
        <v>0</v>
      </c>
      <c r="DH48" s="233">
        <v>0</v>
      </c>
      <c r="DI48" s="233">
        <v>0</v>
      </c>
      <c r="DJ48" s="233">
        <v>0</v>
      </c>
      <c r="DK48" s="233">
        <v>0</v>
      </c>
      <c r="DL48" s="233">
        <v>0</v>
      </c>
      <c r="DM48" s="233">
        <v>0</v>
      </c>
      <c r="DN48" s="233">
        <v>0</v>
      </c>
      <c r="DO48" s="233">
        <v>0</v>
      </c>
      <c r="DP48" s="233">
        <v>0</v>
      </c>
      <c r="DQ48" s="233">
        <v>0</v>
      </c>
      <c r="DR48" s="233">
        <v>0</v>
      </c>
      <c r="DS48" s="233">
        <v>0</v>
      </c>
      <c r="DT48" s="233">
        <v>0</v>
      </c>
      <c r="DU48" s="233">
        <v>0</v>
      </c>
      <c r="DV48" s="233">
        <v>0</v>
      </c>
      <c r="DW48" s="233">
        <v>0</v>
      </c>
      <c r="DX48" s="233">
        <v>0</v>
      </c>
      <c r="DY48" s="233">
        <v>0</v>
      </c>
      <c r="DZ48" s="233">
        <v>0</v>
      </c>
      <c r="EA48" s="233">
        <v>0</v>
      </c>
      <c r="EB48" s="233">
        <v>0</v>
      </c>
      <c r="EC48" s="233">
        <v>0</v>
      </c>
      <c r="ED48" s="233">
        <v>0</v>
      </c>
      <c r="EE48" s="233">
        <v>0</v>
      </c>
      <c r="EF48" s="233">
        <v>0</v>
      </c>
      <c r="EG48" s="233">
        <v>0</v>
      </c>
      <c r="EH48" s="233">
        <v>0</v>
      </c>
      <c r="EI48" s="233">
        <v>0</v>
      </c>
      <c r="EJ48" s="233">
        <v>0</v>
      </c>
      <c r="EK48" s="233">
        <v>0</v>
      </c>
      <c r="EL48" s="233">
        <v>0</v>
      </c>
      <c r="EM48" s="233">
        <v>0</v>
      </c>
      <c r="EN48" s="233">
        <v>0</v>
      </c>
      <c r="EO48" s="233">
        <v>0</v>
      </c>
      <c r="EP48" s="233">
        <v>0</v>
      </c>
      <c r="EQ48" s="233">
        <v>0</v>
      </c>
      <c r="ER48" s="233">
        <v>0</v>
      </c>
      <c r="ES48" s="233">
        <v>0</v>
      </c>
      <c r="ET48" s="233">
        <v>0</v>
      </c>
      <c r="EU48" s="233">
        <v>0</v>
      </c>
      <c r="EV48" s="233">
        <v>0</v>
      </c>
      <c r="EW48" s="233">
        <v>0</v>
      </c>
      <c r="EX48" s="233">
        <v>0</v>
      </c>
      <c r="EY48" s="233">
        <v>0</v>
      </c>
      <c r="EZ48" s="233">
        <v>0</v>
      </c>
      <c r="FA48" s="233">
        <v>0</v>
      </c>
      <c r="FB48" s="233">
        <v>0</v>
      </c>
      <c r="FC48" s="233">
        <v>0</v>
      </c>
      <c r="FD48" s="233">
        <v>0</v>
      </c>
      <c r="FE48" s="233">
        <v>0</v>
      </c>
      <c r="FF48" s="233">
        <v>0</v>
      </c>
      <c r="FG48" s="233">
        <v>0</v>
      </c>
      <c r="FH48" s="233">
        <v>0</v>
      </c>
      <c r="FI48" s="233">
        <v>0</v>
      </c>
      <c r="FJ48" s="233">
        <v>0</v>
      </c>
      <c r="FK48" s="233">
        <v>0</v>
      </c>
      <c r="FL48" s="233">
        <v>0</v>
      </c>
      <c r="FM48" s="233">
        <v>0</v>
      </c>
      <c r="FN48" s="233">
        <v>0</v>
      </c>
      <c r="FO48" s="233">
        <v>0</v>
      </c>
      <c r="FP48" s="233">
        <v>0</v>
      </c>
      <c r="FQ48" s="233">
        <v>0</v>
      </c>
      <c r="FR48" s="233">
        <v>0</v>
      </c>
      <c r="FS48" s="233">
        <v>0</v>
      </c>
      <c r="FT48" s="233">
        <v>0</v>
      </c>
      <c r="FU48" s="233">
        <v>0</v>
      </c>
      <c r="FV48" s="233">
        <v>0</v>
      </c>
      <c r="FW48" s="233">
        <v>0</v>
      </c>
      <c r="FX48" s="233">
        <v>0</v>
      </c>
      <c r="FY48" s="233">
        <v>0</v>
      </c>
      <c r="FZ48" s="233">
        <v>0</v>
      </c>
      <c r="GA48" s="233">
        <v>0</v>
      </c>
      <c r="GB48" s="233">
        <v>0</v>
      </c>
      <c r="GC48" s="233">
        <v>0</v>
      </c>
      <c r="GD48" s="233">
        <v>0</v>
      </c>
      <c r="GE48" s="233">
        <v>0</v>
      </c>
      <c r="GF48" s="233">
        <v>0</v>
      </c>
      <c r="GG48" s="233">
        <v>0</v>
      </c>
      <c r="GH48" s="233">
        <v>0</v>
      </c>
      <c r="GI48" s="233">
        <v>0</v>
      </c>
      <c r="GJ48" s="233">
        <v>0</v>
      </c>
      <c r="GK48" s="233">
        <v>0</v>
      </c>
      <c r="GL48" s="233">
        <v>0</v>
      </c>
      <c r="GM48" s="233">
        <v>0</v>
      </c>
      <c r="GN48" s="233">
        <v>0</v>
      </c>
      <c r="GO48" s="233">
        <v>0</v>
      </c>
      <c r="GP48" s="233">
        <v>0</v>
      </c>
      <c r="GQ48" s="233">
        <v>0</v>
      </c>
      <c r="GR48" s="233">
        <v>0</v>
      </c>
      <c r="GS48" s="233">
        <v>0</v>
      </c>
      <c r="GT48" s="233">
        <v>0</v>
      </c>
      <c r="GU48" s="233">
        <v>0</v>
      </c>
      <c r="GV48" s="233">
        <v>0</v>
      </c>
      <c r="GW48" s="233">
        <v>0</v>
      </c>
      <c r="GX48" s="233">
        <v>0</v>
      </c>
      <c r="GY48" s="233">
        <v>0</v>
      </c>
      <c r="GZ48" s="233">
        <v>0</v>
      </c>
      <c r="HA48" s="233">
        <v>0</v>
      </c>
      <c r="HB48" s="233">
        <v>0</v>
      </c>
      <c r="HC48" s="233">
        <v>0</v>
      </c>
      <c r="HD48" s="233">
        <v>0</v>
      </c>
      <c r="HE48" s="233">
        <v>0</v>
      </c>
      <c r="HF48" s="233">
        <v>0</v>
      </c>
      <c r="HG48" s="233">
        <v>0</v>
      </c>
      <c r="HH48" s="233">
        <v>0</v>
      </c>
      <c r="HI48" s="233">
        <v>0</v>
      </c>
      <c r="HJ48" s="233">
        <v>0</v>
      </c>
      <c r="HK48" s="233">
        <v>0</v>
      </c>
      <c r="HL48" s="233">
        <v>0</v>
      </c>
      <c r="HM48" s="233">
        <v>0</v>
      </c>
      <c r="HN48" s="233">
        <v>0</v>
      </c>
      <c r="HO48" s="233">
        <v>0</v>
      </c>
      <c r="HP48" s="233">
        <v>0</v>
      </c>
      <c r="HQ48" s="233">
        <v>0</v>
      </c>
      <c r="HR48" s="233">
        <v>0</v>
      </c>
      <c r="HS48" s="233">
        <v>0</v>
      </c>
      <c r="HT48" s="233">
        <v>0</v>
      </c>
      <c r="HU48" s="233">
        <v>0</v>
      </c>
      <c r="HV48" s="233">
        <v>0</v>
      </c>
      <c r="HW48" s="233">
        <v>0</v>
      </c>
      <c r="HX48" s="233">
        <v>0</v>
      </c>
      <c r="HY48" s="233">
        <v>0</v>
      </c>
      <c r="HZ48" s="233">
        <v>0</v>
      </c>
      <c r="IA48" s="233">
        <v>0</v>
      </c>
      <c r="IB48" s="233">
        <v>0</v>
      </c>
      <c r="IC48" s="233">
        <v>0</v>
      </c>
      <c r="ID48" s="233">
        <v>0</v>
      </c>
      <c r="IE48" s="233">
        <v>0</v>
      </c>
      <c r="IF48" s="233">
        <v>0</v>
      </c>
      <c r="IG48" s="233">
        <v>0</v>
      </c>
      <c r="IH48" s="233">
        <v>0</v>
      </c>
      <c r="II48" s="233">
        <v>0</v>
      </c>
      <c r="IJ48" s="233">
        <v>0</v>
      </c>
      <c r="IK48" s="233">
        <v>0</v>
      </c>
      <c r="IL48" s="233">
        <v>0</v>
      </c>
      <c r="IM48" s="233">
        <v>0</v>
      </c>
      <c r="IN48" s="233">
        <v>0</v>
      </c>
      <c r="IO48" s="233">
        <v>0</v>
      </c>
      <c r="IP48" s="233">
        <v>0</v>
      </c>
      <c r="IQ48" s="233">
        <v>0</v>
      </c>
      <c r="IR48" s="233">
        <v>0</v>
      </c>
      <c r="IS48" s="233">
        <v>0</v>
      </c>
      <c r="IT48" s="233">
        <v>0</v>
      </c>
      <c r="IU48" s="233">
        <v>0</v>
      </c>
      <c r="IV48" s="233">
        <v>0</v>
      </c>
      <c r="IW48" s="233">
        <v>0</v>
      </c>
      <c r="IX48" s="233">
        <v>0</v>
      </c>
      <c r="IY48" s="233">
        <v>0</v>
      </c>
      <c r="IZ48" s="233">
        <v>0</v>
      </c>
      <c r="JA48" s="233">
        <v>0</v>
      </c>
      <c r="JB48" s="233">
        <v>0</v>
      </c>
      <c r="JC48" s="233">
        <v>0</v>
      </c>
      <c r="JD48" s="233">
        <v>0</v>
      </c>
      <c r="JE48" s="233">
        <v>0</v>
      </c>
      <c r="JF48" s="233">
        <v>0</v>
      </c>
      <c r="JG48" s="233">
        <v>0</v>
      </c>
      <c r="JH48" s="233">
        <v>0</v>
      </c>
      <c r="JI48" s="233">
        <v>0</v>
      </c>
      <c r="JJ48" s="233">
        <v>0</v>
      </c>
      <c r="JK48" s="233">
        <v>0</v>
      </c>
      <c r="JL48" s="233">
        <v>0</v>
      </c>
      <c r="JM48" s="233">
        <v>0</v>
      </c>
      <c r="JN48" s="233">
        <v>0</v>
      </c>
      <c r="JO48" s="233">
        <v>0</v>
      </c>
      <c r="JP48" s="233">
        <v>0</v>
      </c>
      <c r="JQ48" s="233">
        <v>0</v>
      </c>
      <c r="JR48" s="233">
        <v>0</v>
      </c>
      <c r="JS48" s="233">
        <v>0</v>
      </c>
      <c r="JT48" s="233">
        <v>0</v>
      </c>
      <c r="JU48" s="233">
        <v>0</v>
      </c>
      <c r="JV48" s="233">
        <v>0</v>
      </c>
      <c r="JW48" s="233">
        <v>0</v>
      </c>
      <c r="JX48" s="233">
        <v>0</v>
      </c>
      <c r="JY48" s="233">
        <v>0</v>
      </c>
      <c r="JZ48" s="233">
        <v>0</v>
      </c>
      <c r="KA48" s="233">
        <v>0</v>
      </c>
      <c r="KB48" s="233">
        <v>0</v>
      </c>
      <c r="KC48" s="233">
        <v>0</v>
      </c>
      <c r="KD48" s="233">
        <v>0</v>
      </c>
      <c r="KE48" s="233">
        <v>0</v>
      </c>
      <c r="KF48" s="233">
        <v>0</v>
      </c>
      <c r="KG48" s="233">
        <v>0</v>
      </c>
      <c r="KH48" s="233">
        <v>0</v>
      </c>
      <c r="KI48" s="233">
        <v>0</v>
      </c>
      <c r="KJ48" s="233">
        <v>0</v>
      </c>
      <c r="KK48" s="233">
        <v>0</v>
      </c>
      <c r="KL48" s="233">
        <v>0</v>
      </c>
      <c r="KM48" s="233">
        <v>0</v>
      </c>
      <c r="KN48" s="233">
        <v>0</v>
      </c>
      <c r="KO48" s="233">
        <v>0</v>
      </c>
      <c r="KP48" s="233">
        <v>0</v>
      </c>
      <c r="KQ48" s="233">
        <v>0</v>
      </c>
      <c r="KR48" s="233">
        <v>0</v>
      </c>
      <c r="KS48" s="233">
        <v>0</v>
      </c>
      <c r="KT48" s="233">
        <v>0</v>
      </c>
      <c r="KU48" s="233">
        <v>0</v>
      </c>
      <c r="KV48" s="233">
        <v>0</v>
      </c>
      <c r="KW48" s="233">
        <v>0</v>
      </c>
      <c r="KX48" s="233">
        <v>0</v>
      </c>
      <c r="KY48" s="233">
        <v>0</v>
      </c>
      <c r="KZ48" s="233">
        <v>0</v>
      </c>
      <c r="LA48" s="233">
        <v>0</v>
      </c>
      <c r="LB48" s="233">
        <v>0</v>
      </c>
      <c r="LC48" s="233">
        <v>0</v>
      </c>
      <c r="LD48" s="233">
        <v>0</v>
      </c>
      <c r="LE48" s="233">
        <v>0</v>
      </c>
      <c r="LF48" s="233">
        <v>0</v>
      </c>
      <c r="LG48" s="233">
        <v>0</v>
      </c>
      <c r="LH48" s="233">
        <v>0</v>
      </c>
      <c r="LI48" s="233">
        <v>0</v>
      </c>
      <c r="LJ48" s="233">
        <v>0</v>
      </c>
      <c r="LK48" s="233">
        <v>0</v>
      </c>
      <c r="LL48" s="233">
        <v>0</v>
      </c>
      <c r="LM48" s="233">
        <v>0</v>
      </c>
      <c r="LN48" s="233">
        <v>0</v>
      </c>
      <c r="LO48" s="233">
        <v>0</v>
      </c>
      <c r="LP48" s="233">
        <v>0</v>
      </c>
      <c r="LQ48" s="233">
        <v>0</v>
      </c>
      <c r="LR48" s="233">
        <v>0</v>
      </c>
      <c r="LS48" s="233">
        <v>0</v>
      </c>
      <c r="LT48" s="233">
        <v>0</v>
      </c>
      <c r="LU48" s="233">
        <v>0</v>
      </c>
      <c r="LV48" s="233">
        <v>0</v>
      </c>
      <c r="LW48" s="233">
        <v>0</v>
      </c>
      <c r="LX48" s="233">
        <v>0</v>
      </c>
      <c r="LY48" s="233">
        <v>0</v>
      </c>
      <c r="LZ48" s="233">
        <v>0</v>
      </c>
      <c r="MA48" s="233">
        <v>0</v>
      </c>
      <c r="MB48" s="233">
        <v>0</v>
      </c>
      <c r="MC48" s="233">
        <v>0</v>
      </c>
      <c r="MD48" s="233">
        <v>0</v>
      </c>
      <c r="ME48" s="233">
        <v>0</v>
      </c>
      <c r="MF48" s="233">
        <v>0</v>
      </c>
      <c r="MG48" s="233">
        <v>0</v>
      </c>
      <c r="MH48" s="233">
        <v>0</v>
      </c>
      <c r="MI48" s="233">
        <v>0</v>
      </c>
      <c r="MJ48" s="233">
        <v>0</v>
      </c>
      <c r="MK48" s="233">
        <v>0</v>
      </c>
      <c r="ML48" s="233">
        <v>0</v>
      </c>
      <c r="MM48" s="233">
        <v>0</v>
      </c>
      <c r="MN48" s="233">
        <v>0</v>
      </c>
      <c r="MO48" s="233">
        <v>0</v>
      </c>
      <c r="MP48" s="233">
        <v>0</v>
      </c>
      <c r="MQ48" s="233">
        <v>0</v>
      </c>
      <c r="MR48" s="233">
        <v>0</v>
      </c>
      <c r="MS48" s="233">
        <v>0</v>
      </c>
      <c r="MT48" s="233">
        <v>0</v>
      </c>
      <c r="MU48" s="233">
        <v>0</v>
      </c>
      <c r="MV48" s="233">
        <v>0</v>
      </c>
      <c r="MW48" s="233">
        <v>0</v>
      </c>
      <c r="MX48" s="233">
        <v>0</v>
      </c>
      <c r="MY48" s="233">
        <v>0</v>
      </c>
      <c r="MZ48" s="233">
        <v>0</v>
      </c>
      <c r="NA48" s="233">
        <v>0</v>
      </c>
      <c r="NB48" s="233">
        <v>0</v>
      </c>
      <c r="NC48" s="233">
        <v>0</v>
      </c>
      <c r="ND48" s="233">
        <v>0</v>
      </c>
      <c r="NE48" s="233">
        <v>0</v>
      </c>
      <c r="NF48" s="233">
        <v>0</v>
      </c>
      <c r="NG48" s="233">
        <v>0</v>
      </c>
      <c r="NH48" s="233">
        <v>0</v>
      </c>
      <c r="NI48" s="233">
        <v>0</v>
      </c>
      <c r="NJ48" s="233">
        <v>0</v>
      </c>
      <c r="NK48" s="233">
        <v>0</v>
      </c>
      <c r="NL48" s="233">
        <v>0</v>
      </c>
      <c r="NM48" s="233">
        <v>0</v>
      </c>
      <c r="NN48" s="233">
        <v>0</v>
      </c>
      <c r="NO48" s="233">
        <v>0</v>
      </c>
      <c r="NP48" s="233">
        <v>0</v>
      </c>
      <c r="NQ48" s="233">
        <v>0</v>
      </c>
      <c r="NR48" s="233">
        <v>0</v>
      </c>
      <c r="NS48" s="233">
        <v>0</v>
      </c>
      <c r="NT48" s="233">
        <v>0</v>
      </c>
      <c r="NU48" s="233">
        <v>0</v>
      </c>
      <c r="NV48" s="233">
        <v>0</v>
      </c>
      <c r="NW48" s="233">
        <v>0</v>
      </c>
      <c r="NX48" s="233">
        <v>0</v>
      </c>
      <c r="NY48" s="233">
        <v>0</v>
      </c>
      <c r="NZ48" s="233">
        <v>0</v>
      </c>
      <c r="OA48" s="233">
        <v>0</v>
      </c>
      <c r="OB48" s="233">
        <v>0</v>
      </c>
      <c r="OC48" s="233">
        <v>0</v>
      </c>
      <c r="OD48" s="233">
        <v>0</v>
      </c>
      <c r="OE48" s="233">
        <v>0</v>
      </c>
      <c r="OF48" s="233">
        <v>0</v>
      </c>
      <c r="OG48" s="233">
        <v>0</v>
      </c>
      <c r="OH48" s="233">
        <v>0</v>
      </c>
      <c r="OI48" s="233">
        <v>0</v>
      </c>
      <c r="OJ48" s="233">
        <v>0</v>
      </c>
      <c r="OK48" s="233">
        <v>0</v>
      </c>
      <c r="OL48" s="233">
        <v>0</v>
      </c>
      <c r="OM48" s="233">
        <v>0</v>
      </c>
      <c r="ON48" s="233">
        <v>0</v>
      </c>
      <c r="OO48" s="233">
        <v>0</v>
      </c>
      <c r="OP48" s="233">
        <v>0</v>
      </c>
      <c r="OQ48" s="233">
        <v>0</v>
      </c>
      <c r="OR48" s="233">
        <v>0</v>
      </c>
      <c r="OS48" s="233">
        <v>0</v>
      </c>
      <c r="OT48" s="233">
        <v>0</v>
      </c>
      <c r="OU48" s="233">
        <v>0</v>
      </c>
      <c r="OV48" s="233">
        <v>0</v>
      </c>
      <c r="OW48" s="233">
        <v>0</v>
      </c>
      <c r="OX48" s="233">
        <v>0</v>
      </c>
      <c r="OY48" s="233">
        <v>0</v>
      </c>
      <c r="OZ48" s="233">
        <v>0</v>
      </c>
      <c r="PA48" s="233">
        <v>0</v>
      </c>
      <c r="PB48" s="233">
        <v>0</v>
      </c>
      <c r="PC48" s="233">
        <v>0</v>
      </c>
      <c r="PD48" s="233">
        <v>0</v>
      </c>
      <c r="PE48" s="233">
        <v>0</v>
      </c>
    </row>
    <row r="49" spans="1:421" x14ac:dyDescent="0.25">
      <c r="A49" s="232" t="s">
        <v>1619</v>
      </c>
      <c r="B49" s="233">
        <v>0</v>
      </c>
      <c r="C49" s="233">
        <v>0</v>
      </c>
      <c r="D49" s="233">
        <v>0</v>
      </c>
      <c r="E49" s="233">
        <v>0</v>
      </c>
      <c r="F49" s="233">
        <v>0</v>
      </c>
      <c r="G49" s="233">
        <v>0</v>
      </c>
      <c r="H49" s="233">
        <v>0</v>
      </c>
      <c r="I49" s="233">
        <v>0</v>
      </c>
      <c r="J49" s="233">
        <v>0</v>
      </c>
      <c r="K49" s="233">
        <v>0</v>
      </c>
      <c r="L49" s="233">
        <v>0</v>
      </c>
      <c r="M49" s="233">
        <v>0</v>
      </c>
      <c r="N49" s="233">
        <v>0</v>
      </c>
      <c r="O49" s="233">
        <v>0</v>
      </c>
      <c r="P49" s="233">
        <v>0</v>
      </c>
      <c r="Q49" s="233">
        <v>0</v>
      </c>
      <c r="R49" s="233">
        <v>0</v>
      </c>
      <c r="S49" s="233">
        <v>0</v>
      </c>
      <c r="T49" s="233">
        <v>0</v>
      </c>
      <c r="U49" s="233">
        <v>0</v>
      </c>
      <c r="V49" s="233">
        <v>0</v>
      </c>
      <c r="W49" s="233">
        <v>0</v>
      </c>
      <c r="X49" s="233">
        <v>0</v>
      </c>
      <c r="Y49" s="233">
        <v>0</v>
      </c>
      <c r="Z49" s="233">
        <v>0</v>
      </c>
      <c r="AA49" s="233">
        <v>0</v>
      </c>
      <c r="AB49" s="233">
        <v>0</v>
      </c>
      <c r="AC49" s="233">
        <v>0</v>
      </c>
      <c r="AD49" s="233">
        <v>0</v>
      </c>
      <c r="AE49" s="233">
        <v>0</v>
      </c>
      <c r="AF49" s="233">
        <v>0</v>
      </c>
      <c r="AG49" s="233">
        <v>0</v>
      </c>
      <c r="AH49" s="233">
        <v>0</v>
      </c>
      <c r="AI49" s="233">
        <v>0</v>
      </c>
      <c r="AJ49" s="233">
        <v>0</v>
      </c>
      <c r="AK49" s="233">
        <v>0</v>
      </c>
      <c r="AL49" s="233">
        <v>0</v>
      </c>
      <c r="AM49" s="233">
        <v>0</v>
      </c>
      <c r="AN49" s="233">
        <v>0</v>
      </c>
      <c r="AO49" s="233">
        <v>0</v>
      </c>
      <c r="AP49" s="233">
        <v>0</v>
      </c>
      <c r="AQ49" s="233">
        <v>0</v>
      </c>
      <c r="AR49" s="233">
        <v>0</v>
      </c>
      <c r="AS49" s="233">
        <v>0</v>
      </c>
      <c r="AT49" s="233">
        <v>0</v>
      </c>
      <c r="AU49" s="233">
        <v>0</v>
      </c>
      <c r="AV49" s="233">
        <v>0</v>
      </c>
      <c r="AW49" s="233">
        <v>0</v>
      </c>
      <c r="AX49" s="233">
        <v>0</v>
      </c>
      <c r="AY49" s="233">
        <v>0</v>
      </c>
      <c r="AZ49" s="233">
        <v>0</v>
      </c>
      <c r="BA49" s="233">
        <v>0</v>
      </c>
      <c r="BB49" s="233">
        <v>0</v>
      </c>
      <c r="BC49" s="233">
        <v>0</v>
      </c>
      <c r="BD49" s="233">
        <v>0</v>
      </c>
      <c r="BE49" s="233">
        <v>0</v>
      </c>
      <c r="BF49" s="233">
        <v>0</v>
      </c>
      <c r="BG49" s="233">
        <v>0</v>
      </c>
      <c r="BH49" s="233">
        <v>0</v>
      </c>
      <c r="BI49" s="233">
        <v>0</v>
      </c>
      <c r="BJ49" s="233">
        <v>0</v>
      </c>
      <c r="BK49" s="233">
        <v>0</v>
      </c>
      <c r="BL49" s="233">
        <v>0</v>
      </c>
      <c r="BM49" s="233">
        <v>0</v>
      </c>
      <c r="BN49" s="233">
        <v>0</v>
      </c>
      <c r="BO49" s="233">
        <v>0</v>
      </c>
      <c r="BP49" s="233">
        <v>0</v>
      </c>
      <c r="BQ49" s="233">
        <v>0</v>
      </c>
      <c r="BR49" s="233">
        <v>0</v>
      </c>
      <c r="BS49" s="233">
        <v>0</v>
      </c>
      <c r="BT49" s="233">
        <v>0</v>
      </c>
      <c r="BU49" s="233">
        <v>0</v>
      </c>
      <c r="BV49" s="233">
        <v>0</v>
      </c>
      <c r="BW49" s="233">
        <v>0</v>
      </c>
      <c r="BX49" s="233">
        <v>0</v>
      </c>
      <c r="BY49" s="233">
        <v>0</v>
      </c>
      <c r="BZ49" s="233">
        <v>0</v>
      </c>
      <c r="CA49" s="233">
        <v>0</v>
      </c>
      <c r="CB49" s="233">
        <v>0</v>
      </c>
      <c r="CC49" s="233">
        <v>0</v>
      </c>
      <c r="CD49" s="233">
        <v>0</v>
      </c>
      <c r="CE49" s="233">
        <v>0</v>
      </c>
      <c r="CF49" s="233">
        <v>0</v>
      </c>
      <c r="CG49" s="233">
        <v>0</v>
      </c>
      <c r="CH49" s="233">
        <v>0</v>
      </c>
      <c r="CI49" s="233">
        <v>0</v>
      </c>
      <c r="CJ49" s="233">
        <v>0</v>
      </c>
      <c r="CK49" s="233">
        <v>0</v>
      </c>
      <c r="CL49" s="233">
        <v>0</v>
      </c>
      <c r="CM49" s="233">
        <v>0</v>
      </c>
      <c r="CN49" s="233">
        <v>0</v>
      </c>
      <c r="CO49" s="233">
        <v>0</v>
      </c>
      <c r="CP49" s="233">
        <v>0</v>
      </c>
      <c r="CQ49" s="233">
        <v>0</v>
      </c>
      <c r="CR49" s="233">
        <v>0</v>
      </c>
      <c r="CS49" s="233">
        <v>0</v>
      </c>
      <c r="CT49" s="233">
        <v>0</v>
      </c>
      <c r="CU49" s="233">
        <v>0</v>
      </c>
      <c r="CV49" s="233">
        <v>0</v>
      </c>
      <c r="CW49" s="233">
        <v>0</v>
      </c>
      <c r="CX49" s="233">
        <v>0</v>
      </c>
      <c r="CY49" s="233">
        <v>0</v>
      </c>
      <c r="CZ49" s="233">
        <v>0</v>
      </c>
      <c r="DA49" s="233">
        <v>0</v>
      </c>
      <c r="DB49" s="233">
        <v>0</v>
      </c>
      <c r="DC49" s="233">
        <v>0</v>
      </c>
      <c r="DD49" s="233">
        <v>0</v>
      </c>
      <c r="DE49" s="233">
        <v>0</v>
      </c>
      <c r="DF49" s="233">
        <v>0</v>
      </c>
      <c r="DG49" s="233">
        <v>0</v>
      </c>
      <c r="DH49" s="233">
        <v>0</v>
      </c>
      <c r="DI49" s="233">
        <v>0</v>
      </c>
      <c r="DJ49" s="233">
        <v>0</v>
      </c>
      <c r="DK49" s="233">
        <v>0</v>
      </c>
      <c r="DL49" s="233">
        <v>0</v>
      </c>
      <c r="DM49" s="233">
        <v>0</v>
      </c>
      <c r="DN49" s="233">
        <v>0</v>
      </c>
      <c r="DO49" s="233">
        <v>0</v>
      </c>
      <c r="DP49" s="233">
        <v>0</v>
      </c>
      <c r="DQ49" s="233">
        <v>0</v>
      </c>
      <c r="DR49" s="233">
        <v>0</v>
      </c>
      <c r="DS49" s="233">
        <v>0</v>
      </c>
      <c r="DT49" s="233">
        <v>0</v>
      </c>
      <c r="DU49" s="233">
        <v>0</v>
      </c>
      <c r="DV49" s="233">
        <v>0</v>
      </c>
      <c r="DW49" s="233">
        <v>0</v>
      </c>
      <c r="DX49" s="233">
        <v>0</v>
      </c>
      <c r="DY49" s="233">
        <v>0</v>
      </c>
      <c r="DZ49" s="233">
        <v>0</v>
      </c>
      <c r="EA49" s="233">
        <v>0</v>
      </c>
      <c r="EB49" s="233">
        <v>0</v>
      </c>
      <c r="EC49" s="233">
        <v>0</v>
      </c>
      <c r="ED49" s="233">
        <v>0</v>
      </c>
      <c r="EE49" s="233">
        <v>0</v>
      </c>
      <c r="EF49" s="233">
        <v>0</v>
      </c>
      <c r="EG49" s="233">
        <v>0</v>
      </c>
      <c r="EH49" s="233">
        <v>0</v>
      </c>
      <c r="EI49" s="233">
        <v>0</v>
      </c>
      <c r="EJ49" s="233">
        <v>0</v>
      </c>
      <c r="EK49" s="233">
        <v>0</v>
      </c>
      <c r="EL49" s="233">
        <v>0</v>
      </c>
      <c r="EM49" s="233">
        <v>0</v>
      </c>
      <c r="EN49" s="233">
        <v>0</v>
      </c>
      <c r="EO49" s="233">
        <v>0</v>
      </c>
      <c r="EP49" s="233">
        <v>0</v>
      </c>
      <c r="EQ49" s="233">
        <v>0</v>
      </c>
      <c r="ER49" s="233">
        <v>0</v>
      </c>
      <c r="ES49" s="233">
        <v>0</v>
      </c>
      <c r="ET49" s="233">
        <v>0</v>
      </c>
      <c r="EU49" s="233">
        <v>0</v>
      </c>
      <c r="EV49" s="233">
        <v>0</v>
      </c>
      <c r="EW49" s="233">
        <v>0</v>
      </c>
      <c r="EX49" s="233">
        <v>0</v>
      </c>
      <c r="EY49" s="233">
        <v>0</v>
      </c>
      <c r="EZ49" s="233">
        <v>0</v>
      </c>
      <c r="FA49" s="233">
        <v>0</v>
      </c>
      <c r="FB49" s="233">
        <v>0</v>
      </c>
      <c r="FC49" s="233">
        <v>0</v>
      </c>
      <c r="FD49" s="233">
        <v>0</v>
      </c>
      <c r="FE49" s="233">
        <v>0</v>
      </c>
      <c r="FF49" s="233">
        <v>0</v>
      </c>
      <c r="FG49" s="233">
        <v>0</v>
      </c>
      <c r="FH49" s="233">
        <v>0</v>
      </c>
      <c r="FI49" s="233">
        <v>0</v>
      </c>
      <c r="FJ49" s="233">
        <v>0</v>
      </c>
      <c r="FK49" s="233">
        <v>0</v>
      </c>
      <c r="FL49" s="233">
        <v>0</v>
      </c>
      <c r="FM49" s="233">
        <v>0</v>
      </c>
      <c r="FN49" s="233">
        <v>0</v>
      </c>
      <c r="FO49" s="233">
        <v>0</v>
      </c>
      <c r="FP49" s="233">
        <v>0</v>
      </c>
      <c r="FQ49" s="233">
        <v>0</v>
      </c>
      <c r="FR49" s="233">
        <v>0</v>
      </c>
      <c r="FS49" s="233">
        <v>0</v>
      </c>
      <c r="FT49" s="233">
        <v>0</v>
      </c>
      <c r="FU49" s="233">
        <v>0</v>
      </c>
      <c r="FV49" s="233">
        <v>0</v>
      </c>
      <c r="FW49" s="233">
        <v>0</v>
      </c>
      <c r="FX49" s="233">
        <v>0</v>
      </c>
      <c r="FY49" s="233">
        <v>0</v>
      </c>
      <c r="FZ49" s="233">
        <v>0</v>
      </c>
      <c r="GA49" s="233">
        <v>0</v>
      </c>
      <c r="GB49" s="233">
        <v>0</v>
      </c>
      <c r="GC49" s="233">
        <v>0</v>
      </c>
      <c r="GD49" s="233">
        <v>0</v>
      </c>
      <c r="GE49" s="233">
        <v>0</v>
      </c>
      <c r="GF49" s="233">
        <v>0</v>
      </c>
      <c r="GG49" s="233">
        <v>0</v>
      </c>
      <c r="GH49" s="233">
        <v>0</v>
      </c>
      <c r="GI49" s="233">
        <v>0</v>
      </c>
      <c r="GJ49" s="233">
        <v>0</v>
      </c>
      <c r="GK49" s="233">
        <v>0</v>
      </c>
      <c r="GL49" s="233">
        <v>0</v>
      </c>
      <c r="GM49" s="233">
        <v>0</v>
      </c>
      <c r="GN49" s="233">
        <v>0</v>
      </c>
      <c r="GO49" s="233">
        <v>0</v>
      </c>
      <c r="GP49" s="233">
        <v>0</v>
      </c>
      <c r="GQ49" s="233">
        <v>0</v>
      </c>
      <c r="GR49" s="233">
        <v>0</v>
      </c>
      <c r="GS49" s="233">
        <v>0</v>
      </c>
      <c r="GT49" s="233">
        <v>0</v>
      </c>
      <c r="GU49" s="233">
        <v>0</v>
      </c>
      <c r="GV49" s="233">
        <v>0</v>
      </c>
      <c r="GW49" s="233">
        <v>0</v>
      </c>
      <c r="GX49" s="233">
        <v>0</v>
      </c>
      <c r="GY49" s="233">
        <v>0</v>
      </c>
      <c r="GZ49" s="233">
        <v>0</v>
      </c>
      <c r="HA49" s="233">
        <v>0</v>
      </c>
      <c r="HB49" s="233">
        <v>0</v>
      </c>
      <c r="HC49" s="233">
        <v>0</v>
      </c>
      <c r="HD49" s="233">
        <v>0</v>
      </c>
      <c r="HE49" s="233">
        <v>0</v>
      </c>
      <c r="HF49" s="233">
        <v>0</v>
      </c>
      <c r="HG49" s="233">
        <v>0</v>
      </c>
      <c r="HH49" s="233">
        <v>0</v>
      </c>
      <c r="HI49" s="233">
        <v>0</v>
      </c>
      <c r="HJ49" s="233">
        <v>0</v>
      </c>
      <c r="HK49" s="233">
        <v>0</v>
      </c>
      <c r="HL49" s="233">
        <v>0</v>
      </c>
      <c r="HM49" s="233">
        <v>0</v>
      </c>
      <c r="HN49" s="233">
        <v>0</v>
      </c>
      <c r="HO49" s="233">
        <v>0</v>
      </c>
      <c r="HP49" s="233">
        <v>0</v>
      </c>
      <c r="HQ49" s="233">
        <v>0</v>
      </c>
      <c r="HR49" s="233">
        <v>0</v>
      </c>
      <c r="HS49" s="233">
        <v>0</v>
      </c>
      <c r="HT49" s="233">
        <v>0</v>
      </c>
      <c r="HU49" s="233">
        <v>0</v>
      </c>
      <c r="HV49" s="233">
        <v>0</v>
      </c>
      <c r="HW49" s="233">
        <v>0</v>
      </c>
      <c r="HX49" s="233">
        <v>0</v>
      </c>
      <c r="HY49" s="233">
        <v>0</v>
      </c>
      <c r="HZ49" s="233">
        <v>0</v>
      </c>
      <c r="IA49" s="233">
        <v>0</v>
      </c>
      <c r="IB49" s="233">
        <v>0</v>
      </c>
      <c r="IC49" s="233">
        <v>0</v>
      </c>
      <c r="ID49" s="233">
        <v>0</v>
      </c>
      <c r="IE49" s="233">
        <v>0</v>
      </c>
      <c r="IF49" s="233">
        <v>0</v>
      </c>
      <c r="IG49" s="233">
        <v>0</v>
      </c>
      <c r="IH49" s="233">
        <v>0</v>
      </c>
      <c r="II49" s="233">
        <v>0</v>
      </c>
      <c r="IJ49" s="233">
        <v>0</v>
      </c>
      <c r="IK49" s="233">
        <v>0</v>
      </c>
      <c r="IL49" s="233">
        <v>0</v>
      </c>
      <c r="IM49" s="233">
        <v>0</v>
      </c>
      <c r="IN49" s="233">
        <v>0</v>
      </c>
      <c r="IO49" s="233">
        <v>0</v>
      </c>
      <c r="IP49" s="233">
        <v>0</v>
      </c>
      <c r="IQ49" s="233">
        <v>0</v>
      </c>
      <c r="IR49" s="233">
        <v>0</v>
      </c>
      <c r="IS49" s="233">
        <v>0</v>
      </c>
      <c r="IT49" s="233">
        <v>0</v>
      </c>
      <c r="IU49" s="233">
        <v>0</v>
      </c>
      <c r="IV49" s="233">
        <v>0</v>
      </c>
      <c r="IW49" s="233">
        <v>0</v>
      </c>
      <c r="IX49" s="233">
        <v>0</v>
      </c>
      <c r="IY49" s="233">
        <v>0</v>
      </c>
      <c r="IZ49" s="233">
        <v>0</v>
      </c>
      <c r="JA49" s="233">
        <v>0</v>
      </c>
      <c r="JB49" s="233">
        <v>0</v>
      </c>
      <c r="JC49" s="233">
        <v>0</v>
      </c>
      <c r="JD49" s="233">
        <v>0</v>
      </c>
      <c r="JE49" s="233">
        <v>0</v>
      </c>
      <c r="JF49" s="233">
        <v>0</v>
      </c>
      <c r="JG49" s="233">
        <v>0</v>
      </c>
      <c r="JH49" s="233">
        <v>0</v>
      </c>
      <c r="JI49" s="233">
        <v>0</v>
      </c>
      <c r="JJ49" s="233">
        <v>0</v>
      </c>
      <c r="JK49" s="233">
        <v>0</v>
      </c>
      <c r="JL49" s="233">
        <v>0</v>
      </c>
      <c r="JM49" s="233">
        <v>0</v>
      </c>
      <c r="JN49" s="233">
        <v>0</v>
      </c>
      <c r="JO49" s="233">
        <v>0</v>
      </c>
      <c r="JP49" s="233">
        <v>0</v>
      </c>
      <c r="JQ49" s="233">
        <v>0</v>
      </c>
      <c r="JR49" s="233">
        <v>0</v>
      </c>
      <c r="JS49" s="233">
        <v>0</v>
      </c>
      <c r="JT49" s="233">
        <v>0</v>
      </c>
      <c r="JU49" s="233">
        <v>0</v>
      </c>
      <c r="JV49" s="233">
        <v>0</v>
      </c>
      <c r="JW49" s="233">
        <v>0</v>
      </c>
      <c r="JX49" s="233">
        <v>0</v>
      </c>
      <c r="JY49" s="233">
        <v>0</v>
      </c>
      <c r="JZ49" s="233">
        <v>0</v>
      </c>
      <c r="KA49" s="233">
        <v>0</v>
      </c>
      <c r="KB49" s="233">
        <v>0</v>
      </c>
      <c r="KC49" s="233">
        <v>0</v>
      </c>
      <c r="KD49" s="233">
        <v>0</v>
      </c>
      <c r="KE49" s="233">
        <v>0</v>
      </c>
      <c r="KF49" s="233">
        <v>0</v>
      </c>
      <c r="KG49" s="233">
        <v>0</v>
      </c>
      <c r="KH49" s="233">
        <v>0</v>
      </c>
      <c r="KI49" s="233">
        <v>0</v>
      </c>
      <c r="KJ49" s="233">
        <v>0</v>
      </c>
      <c r="KK49" s="233">
        <v>0</v>
      </c>
      <c r="KL49" s="233">
        <v>0</v>
      </c>
      <c r="KM49" s="233">
        <v>0</v>
      </c>
      <c r="KN49" s="233">
        <v>0</v>
      </c>
      <c r="KO49" s="233">
        <v>0</v>
      </c>
      <c r="KP49" s="233">
        <v>0</v>
      </c>
      <c r="KQ49" s="233">
        <v>0</v>
      </c>
      <c r="KR49" s="233">
        <v>0</v>
      </c>
      <c r="KS49" s="233">
        <v>0</v>
      </c>
      <c r="KT49" s="233">
        <v>0</v>
      </c>
      <c r="KU49" s="233">
        <v>0</v>
      </c>
      <c r="KV49" s="233">
        <v>0</v>
      </c>
      <c r="KW49" s="233">
        <v>0</v>
      </c>
      <c r="KX49" s="233">
        <v>0</v>
      </c>
      <c r="KY49" s="233">
        <v>0</v>
      </c>
      <c r="KZ49" s="233">
        <v>0</v>
      </c>
      <c r="LA49" s="233">
        <v>0</v>
      </c>
      <c r="LB49" s="233">
        <v>0</v>
      </c>
      <c r="LC49" s="233">
        <v>0</v>
      </c>
      <c r="LD49" s="233">
        <v>0</v>
      </c>
      <c r="LE49" s="233">
        <v>0</v>
      </c>
      <c r="LF49" s="233">
        <v>0</v>
      </c>
      <c r="LG49" s="233">
        <v>0</v>
      </c>
      <c r="LH49" s="233">
        <v>0</v>
      </c>
      <c r="LI49" s="233">
        <v>0</v>
      </c>
      <c r="LJ49" s="233">
        <v>0</v>
      </c>
      <c r="LK49" s="233">
        <v>0</v>
      </c>
      <c r="LL49" s="233">
        <v>0</v>
      </c>
      <c r="LM49" s="233">
        <v>0</v>
      </c>
      <c r="LN49" s="233">
        <v>0</v>
      </c>
      <c r="LO49" s="233">
        <v>0</v>
      </c>
      <c r="LP49" s="233">
        <v>0</v>
      </c>
      <c r="LQ49" s="233">
        <v>0</v>
      </c>
      <c r="LR49" s="233">
        <v>0</v>
      </c>
      <c r="LS49" s="233">
        <v>0</v>
      </c>
      <c r="LT49" s="233">
        <v>0</v>
      </c>
      <c r="LU49" s="233">
        <v>0</v>
      </c>
      <c r="LV49" s="233">
        <v>0</v>
      </c>
      <c r="LW49" s="233">
        <v>0</v>
      </c>
      <c r="LX49" s="233">
        <v>0</v>
      </c>
      <c r="LY49" s="233">
        <v>0</v>
      </c>
      <c r="LZ49" s="233">
        <v>0</v>
      </c>
      <c r="MA49" s="233">
        <v>0</v>
      </c>
      <c r="MB49" s="233">
        <v>0</v>
      </c>
      <c r="MC49" s="233">
        <v>0</v>
      </c>
      <c r="MD49" s="233">
        <v>0</v>
      </c>
      <c r="ME49" s="233">
        <v>0</v>
      </c>
      <c r="MF49" s="233">
        <v>0</v>
      </c>
      <c r="MG49" s="233">
        <v>0</v>
      </c>
      <c r="MH49" s="233">
        <v>0</v>
      </c>
      <c r="MI49" s="233">
        <v>0</v>
      </c>
      <c r="MJ49" s="233">
        <v>0</v>
      </c>
      <c r="MK49" s="233">
        <v>0</v>
      </c>
      <c r="ML49" s="233">
        <v>0</v>
      </c>
      <c r="MM49" s="233">
        <v>0</v>
      </c>
      <c r="MN49" s="233">
        <v>0</v>
      </c>
      <c r="MO49" s="233">
        <v>0</v>
      </c>
      <c r="MP49" s="233">
        <v>0</v>
      </c>
      <c r="MQ49" s="233">
        <v>0</v>
      </c>
      <c r="MR49" s="233">
        <v>0</v>
      </c>
      <c r="MS49" s="233">
        <v>0</v>
      </c>
      <c r="MT49" s="233">
        <v>0</v>
      </c>
      <c r="MU49" s="233">
        <v>0</v>
      </c>
      <c r="MV49" s="233">
        <v>0</v>
      </c>
      <c r="MW49" s="233">
        <v>0</v>
      </c>
      <c r="MX49" s="233">
        <v>0</v>
      </c>
      <c r="MY49" s="233">
        <v>0</v>
      </c>
      <c r="MZ49" s="233">
        <v>0</v>
      </c>
      <c r="NA49" s="233">
        <v>0</v>
      </c>
      <c r="NB49" s="233">
        <v>0</v>
      </c>
      <c r="NC49" s="233">
        <v>0</v>
      </c>
      <c r="ND49" s="233">
        <v>0</v>
      </c>
      <c r="NE49" s="233">
        <v>0</v>
      </c>
      <c r="NF49" s="233">
        <v>0</v>
      </c>
      <c r="NG49" s="233">
        <v>0</v>
      </c>
      <c r="NH49" s="233">
        <v>0</v>
      </c>
      <c r="NI49" s="233">
        <v>0</v>
      </c>
      <c r="NJ49" s="233">
        <v>0</v>
      </c>
      <c r="NK49" s="233">
        <v>0</v>
      </c>
      <c r="NL49" s="233">
        <v>0</v>
      </c>
      <c r="NM49" s="233">
        <v>0</v>
      </c>
      <c r="NN49" s="233">
        <v>0</v>
      </c>
      <c r="NO49" s="233">
        <v>0</v>
      </c>
      <c r="NP49" s="233">
        <v>0</v>
      </c>
      <c r="NQ49" s="233">
        <v>0</v>
      </c>
      <c r="NR49" s="233">
        <v>0</v>
      </c>
      <c r="NS49" s="233">
        <v>0</v>
      </c>
      <c r="NT49" s="233">
        <v>0</v>
      </c>
      <c r="NU49" s="233">
        <v>0</v>
      </c>
      <c r="NV49" s="233">
        <v>0</v>
      </c>
      <c r="NW49" s="233">
        <v>0</v>
      </c>
      <c r="NX49" s="233">
        <v>0</v>
      </c>
      <c r="NY49" s="233">
        <v>0</v>
      </c>
      <c r="NZ49" s="233">
        <v>0</v>
      </c>
      <c r="OA49" s="233">
        <v>0</v>
      </c>
      <c r="OB49" s="233">
        <v>0</v>
      </c>
      <c r="OC49" s="233">
        <v>0</v>
      </c>
      <c r="OD49" s="233">
        <v>0</v>
      </c>
      <c r="OE49" s="233">
        <v>0</v>
      </c>
      <c r="OF49" s="233">
        <v>0</v>
      </c>
      <c r="OG49" s="233">
        <v>0</v>
      </c>
      <c r="OH49" s="233">
        <v>0</v>
      </c>
      <c r="OI49" s="233">
        <v>0</v>
      </c>
      <c r="OJ49" s="233">
        <v>0</v>
      </c>
      <c r="OK49" s="233">
        <v>0</v>
      </c>
      <c r="OL49" s="233">
        <v>0</v>
      </c>
      <c r="OM49" s="233">
        <v>0</v>
      </c>
      <c r="ON49" s="233">
        <v>0</v>
      </c>
      <c r="OO49" s="233">
        <v>0</v>
      </c>
      <c r="OP49" s="233">
        <v>0</v>
      </c>
      <c r="OQ49" s="233">
        <v>0</v>
      </c>
      <c r="OR49" s="233">
        <v>0</v>
      </c>
      <c r="OS49" s="233">
        <v>0</v>
      </c>
      <c r="OT49" s="233">
        <v>0</v>
      </c>
      <c r="OU49" s="233">
        <v>0</v>
      </c>
      <c r="OV49" s="233">
        <v>0</v>
      </c>
      <c r="OW49" s="233">
        <v>0</v>
      </c>
      <c r="OX49" s="233">
        <v>0</v>
      </c>
      <c r="OY49" s="233">
        <v>0</v>
      </c>
      <c r="OZ49" s="233">
        <v>0</v>
      </c>
      <c r="PA49" s="233">
        <v>0</v>
      </c>
      <c r="PB49" s="233">
        <v>0</v>
      </c>
      <c r="PC49" s="233">
        <v>0</v>
      </c>
      <c r="PD49" s="233">
        <v>0</v>
      </c>
      <c r="PE49" s="233">
        <v>0</v>
      </c>
    </row>
    <row r="50" spans="1:421" x14ac:dyDescent="0.25">
      <c r="A50" s="232" t="s">
        <v>1620</v>
      </c>
      <c r="B50" s="233">
        <v>0</v>
      </c>
      <c r="C50" s="233">
        <v>0</v>
      </c>
      <c r="D50" s="233">
        <v>0</v>
      </c>
      <c r="E50" s="233">
        <v>0</v>
      </c>
      <c r="F50" s="233">
        <v>0</v>
      </c>
      <c r="G50" s="233">
        <v>0</v>
      </c>
      <c r="H50" s="233">
        <v>0</v>
      </c>
      <c r="I50" s="233">
        <v>0</v>
      </c>
      <c r="J50" s="233">
        <v>0</v>
      </c>
      <c r="K50" s="233">
        <v>0</v>
      </c>
      <c r="L50" s="233">
        <v>0</v>
      </c>
      <c r="M50" s="233">
        <v>0</v>
      </c>
      <c r="N50" s="233">
        <v>0</v>
      </c>
      <c r="O50" s="233">
        <v>0</v>
      </c>
      <c r="P50" s="233">
        <v>0</v>
      </c>
      <c r="Q50" s="233">
        <v>0</v>
      </c>
      <c r="R50" s="233">
        <v>0</v>
      </c>
      <c r="S50" s="233">
        <v>0</v>
      </c>
      <c r="T50" s="233">
        <v>0</v>
      </c>
      <c r="U50" s="233">
        <v>0</v>
      </c>
      <c r="V50" s="233">
        <v>0</v>
      </c>
      <c r="W50" s="233">
        <v>0</v>
      </c>
      <c r="X50" s="233">
        <v>0</v>
      </c>
      <c r="Y50" s="233">
        <v>0</v>
      </c>
      <c r="Z50" s="233">
        <v>0</v>
      </c>
      <c r="AA50" s="233">
        <v>0</v>
      </c>
      <c r="AB50" s="233">
        <v>0</v>
      </c>
      <c r="AC50" s="233">
        <v>0</v>
      </c>
      <c r="AD50" s="233">
        <v>0</v>
      </c>
      <c r="AE50" s="233">
        <v>0</v>
      </c>
      <c r="AF50" s="233">
        <v>0</v>
      </c>
      <c r="AG50" s="233">
        <v>0</v>
      </c>
      <c r="AH50" s="233">
        <v>0</v>
      </c>
      <c r="AI50" s="233">
        <v>0</v>
      </c>
      <c r="AJ50" s="233">
        <v>0</v>
      </c>
      <c r="AK50" s="233">
        <v>0</v>
      </c>
      <c r="AL50" s="233">
        <v>0</v>
      </c>
      <c r="AM50" s="233">
        <v>0</v>
      </c>
      <c r="AN50" s="233">
        <v>0</v>
      </c>
      <c r="AO50" s="233">
        <v>0</v>
      </c>
      <c r="AP50" s="233">
        <v>0</v>
      </c>
      <c r="AQ50" s="233">
        <v>0</v>
      </c>
      <c r="AR50" s="233">
        <v>0</v>
      </c>
      <c r="AS50" s="233">
        <v>0</v>
      </c>
      <c r="AT50" s="233">
        <v>0</v>
      </c>
      <c r="AU50" s="233">
        <v>0</v>
      </c>
      <c r="AV50" s="233">
        <v>0</v>
      </c>
      <c r="AW50" s="233">
        <v>0</v>
      </c>
      <c r="AX50" s="233">
        <v>0</v>
      </c>
      <c r="AY50" s="233">
        <v>0</v>
      </c>
      <c r="AZ50" s="233">
        <v>0</v>
      </c>
      <c r="BA50" s="233">
        <v>0</v>
      </c>
      <c r="BB50" s="233">
        <v>0</v>
      </c>
      <c r="BC50" s="233">
        <v>0</v>
      </c>
      <c r="BD50" s="233">
        <v>0</v>
      </c>
      <c r="BE50" s="233">
        <v>0</v>
      </c>
      <c r="BF50" s="233">
        <v>0</v>
      </c>
      <c r="BG50" s="233">
        <v>0</v>
      </c>
      <c r="BH50" s="233">
        <v>0</v>
      </c>
      <c r="BI50" s="233">
        <v>0</v>
      </c>
      <c r="BJ50" s="233">
        <v>0</v>
      </c>
      <c r="BK50" s="233">
        <v>0</v>
      </c>
      <c r="BL50" s="233">
        <v>0</v>
      </c>
      <c r="BM50" s="233">
        <v>0</v>
      </c>
      <c r="BN50" s="233">
        <v>0</v>
      </c>
      <c r="BO50" s="233">
        <v>0</v>
      </c>
      <c r="BP50" s="233">
        <v>0</v>
      </c>
      <c r="BQ50" s="233">
        <v>0</v>
      </c>
      <c r="BR50" s="233">
        <v>0</v>
      </c>
      <c r="BS50" s="233">
        <v>0</v>
      </c>
      <c r="BT50" s="233">
        <v>0</v>
      </c>
      <c r="BU50" s="233">
        <v>0</v>
      </c>
      <c r="BV50" s="233">
        <v>0</v>
      </c>
      <c r="BW50" s="233">
        <v>0</v>
      </c>
      <c r="BX50" s="233">
        <v>0</v>
      </c>
      <c r="BY50" s="233">
        <v>0</v>
      </c>
      <c r="BZ50" s="233">
        <v>0</v>
      </c>
      <c r="CA50" s="233">
        <v>0</v>
      </c>
      <c r="CB50" s="233">
        <v>0</v>
      </c>
      <c r="CC50" s="233">
        <v>0</v>
      </c>
      <c r="CD50" s="233">
        <v>0</v>
      </c>
      <c r="CE50" s="233">
        <v>0</v>
      </c>
      <c r="CF50" s="233">
        <v>0</v>
      </c>
      <c r="CG50" s="233">
        <v>0</v>
      </c>
      <c r="CH50" s="233">
        <v>0</v>
      </c>
      <c r="CI50" s="233">
        <v>0</v>
      </c>
      <c r="CJ50" s="233">
        <v>0</v>
      </c>
      <c r="CK50" s="233">
        <v>0</v>
      </c>
      <c r="CL50" s="233">
        <v>0</v>
      </c>
      <c r="CM50" s="233">
        <v>0</v>
      </c>
      <c r="CN50" s="233">
        <v>0</v>
      </c>
      <c r="CO50" s="233">
        <v>0</v>
      </c>
      <c r="CP50" s="233">
        <v>0</v>
      </c>
      <c r="CQ50" s="233">
        <v>0</v>
      </c>
      <c r="CR50" s="233">
        <v>0</v>
      </c>
      <c r="CS50" s="233">
        <v>0</v>
      </c>
      <c r="CT50" s="233">
        <v>0</v>
      </c>
      <c r="CU50" s="233">
        <v>0</v>
      </c>
      <c r="CV50" s="233">
        <v>0</v>
      </c>
      <c r="CW50" s="233">
        <v>0</v>
      </c>
      <c r="CX50" s="233">
        <v>0</v>
      </c>
      <c r="CY50" s="233">
        <v>0</v>
      </c>
      <c r="CZ50" s="233">
        <v>0</v>
      </c>
      <c r="DA50" s="233">
        <v>0</v>
      </c>
      <c r="DB50" s="233">
        <v>0</v>
      </c>
      <c r="DC50" s="233">
        <v>0</v>
      </c>
      <c r="DD50" s="233">
        <v>0</v>
      </c>
      <c r="DE50" s="233">
        <v>0</v>
      </c>
      <c r="DF50" s="233">
        <v>0</v>
      </c>
      <c r="DG50" s="233">
        <v>0</v>
      </c>
      <c r="DH50" s="233">
        <v>0</v>
      </c>
      <c r="DI50" s="233">
        <v>0</v>
      </c>
      <c r="DJ50" s="233">
        <v>0</v>
      </c>
      <c r="DK50" s="233">
        <v>0</v>
      </c>
      <c r="DL50" s="233">
        <v>0</v>
      </c>
      <c r="DM50" s="233">
        <v>0</v>
      </c>
      <c r="DN50" s="233">
        <v>0</v>
      </c>
      <c r="DO50" s="233">
        <v>0</v>
      </c>
      <c r="DP50" s="233">
        <v>0</v>
      </c>
      <c r="DQ50" s="233">
        <v>0</v>
      </c>
      <c r="DR50" s="233">
        <v>0</v>
      </c>
      <c r="DS50" s="233">
        <v>0</v>
      </c>
      <c r="DT50" s="233">
        <v>0</v>
      </c>
      <c r="DU50" s="233">
        <v>0</v>
      </c>
      <c r="DV50" s="233">
        <v>0</v>
      </c>
      <c r="DW50" s="233">
        <v>0</v>
      </c>
      <c r="DX50" s="233">
        <v>0</v>
      </c>
      <c r="DY50" s="233">
        <v>0</v>
      </c>
      <c r="DZ50" s="233">
        <v>0</v>
      </c>
      <c r="EA50" s="233">
        <v>0</v>
      </c>
      <c r="EB50" s="233">
        <v>0</v>
      </c>
      <c r="EC50" s="233">
        <v>0</v>
      </c>
      <c r="ED50" s="233">
        <v>0</v>
      </c>
      <c r="EE50" s="233">
        <v>0</v>
      </c>
      <c r="EF50" s="233">
        <v>0</v>
      </c>
      <c r="EG50" s="233">
        <v>0</v>
      </c>
      <c r="EH50" s="233">
        <v>0</v>
      </c>
      <c r="EI50" s="233">
        <v>0</v>
      </c>
      <c r="EJ50" s="233">
        <v>0</v>
      </c>
      <c r="EK50" s="233">
        <v>0</v>
      </c>
      <c r="EL50" s="233">
        <v>0</v>
      </c>
      <c r="EM50" s="233">
        <v>0</v>
      </c>
      <c r="EN50" s="233">
        <v>0</v>
      </c>
      <c r="EO50" s="233">
        <v>0</v>
      </c>
      <c r="EP50" s="233">
        <v>0</v>
      </c>
      <c r="EQ50" s="233">
        <v>0</v>
      </c>
      <c r="ER50" s="233">
        <v>0</v>
      </c>
      <c r="ES50" s="233">
        <v>0</v>
      </c>
      <c r="ET50" s="233">
        <v>0</v>
      </c>
      <c r="EU50" s="233">
        <v>0</v>
      </c>
      <c r="EV50" s="233">
        <v>0</v>
      </c>
      <c r="EW50" s="233">
        <v>0</v>
      </c>
      <c r="EX50" s="233">
        <v>0</v>
      </c>
      <c r="EY50" s="233">
        <v>0</v>
      </c>
      <c r="EZ50" s="233">
        <v>0</v>
      </c>
      <c r="FA50" s="233">
        <v>0</v>
      </c>
      <c r="FB50" s="233">
        <v>0</v>
      </c>
      <c r="FC50" s="233">
        <v>0</v>
      </c>
      <c r="FD50" s="233">
        <v>0</v>
      </c>
      <c r="FE50" s="233">
        <v>0</v>
      </c>
      <c r="FF50" s="233">
        <v>0</v>
      </c>
      <c r="FG50" s="233">
        <v>0</v>
      </c>
      <c r="FH50" s="233">
        <v>0</v>
      </c>
      <c r="FI50" s="233">
        <v>0</v>
      </c>
      <c r="FJ50" s="233">
        <v>0</v>
      </c>
      <c r="FK50" s="233">
        <v>0</v>
      </c>
      <c r="FL50" s="233">
        <v>0</v>
      </c>
      <c r="FM50" s="233">
        <v>0</v>
      </c>
      <c r="FN50" s="233">
        <v>0</v>
      </c>
      <c r="FO50" s="233">
        <v>0</v>
      </c>
      <c r="FP50" s="233">
        <v>0</v>
      </c>
      <c r="FQ50" s="233">
        <v>0</v>
      </c>
      <c r="FR50" s="233">
        <v>0</v>
      </c>
      <c r="FS50" s="233">
        <v>0</v>
      </c>
      <c r="FT50" s="233">
        <v>0</v>
      </c>
      <c r="FU50" s="233">
        <v>0</v>
      </c>
      <c r="FV50" s="233">
        <v>0</v>
      </c>
      <c r="FW50" s="233">
        <v>0</v>
      </c>
      <c r="FX50" s="233">
        <v>0</v>
      </c>
      <c r="FY50" s="233">
        <v>0</v>
      </c>
      <c r="FZ50" s="233">
        <v>0</v>
      </c>
      <c r="GA50" s="233">
        <v>0</v>
      </c>
      <c r="GB50" s="233">
        <v>0</v>
      </c>
      <c r="GC50" s="233">
        <v>0</v>
      </c>
      <c r="GD50" s="233">
        <v>0</v>
      </c>
      <c r="GE50" s="233">
        <v>0</v>
      </c>
      <c r="GF50" s="233">
        <v>0</v>
      </c>
      <c r="GG50" s="233">
        <v>0</v>
      </c>
      <c r="GH50" s="233">
        <v>0</v>
      </c>
      <c r="GI50" s="233">
        <v>0</v>
      </c>
      <c r="GJ50" s="233">
        <v>0</v>
      </c>
      <c r="GK50" s="233">
        <v>0</v>
      </c>
      <c r="GL50" s="233">
        <v>0</v>
      </c>
      <c r="GM50" s="233">
        <v>0</v>
      </c>
      <c r="GN50" s="233">
        <v>0</v>
      </c>
      <c r="GO50" s="233">
        <v>0</v>
      </c>
      <c r="GP50" s="233">
        <v>0</v>
      </c>
      <c r="GQ50" s="233">
        <v>0</v>
      </c>
      <c r="GR50" s="233">
        <v>0</v>
      </c>
      <c r="GS50" s="233">
        <v>0</v>
      </c>
      <c r="GT50" s="233">
        <v>0</v>
      </c>
      <c r="GU50" s="233">
        <v>0</v>
      </c>
      <c r="GV50" s="233">
        <v>0</v>
      </c>
      <c r="GW50" s="233">
        <v>0</v>
      </c>
      <c r="GX50" s="233">
        <v>0</v>
      </c>
      <c r="GY50" s="233">
        <v>0</v>
      </c>
      <c r="GZ50" s="233">
        <v>0</v>
      </c>
      <c r="HA50" s="233">
        <v>0</v>
      </c>
      <c r="HB50" s="233">
        <v>0</v>
      </c>
      <c r="HC50" s="233">
        <v>0</v>
      </c>
      <c r="HD50" s="233">
        <v>0</v>
      </c>
      <c r="HE50" s="233">
        <v>0</v>
      </c>
      <c r="HF50" s="233">
        <v>0</v>
      </c>
      <c r="HG50" s="233">
        <v>0</v>
      </c>
      <c r="HH50" s="233">
        <v>0</v>
      </c>
      <c r="HI50" s="233">
        <v>0</v>
      </c>
      <c r="HJ50" s="233">
        <v>0</v>
      </c>
      <c r="HK50" s="233">
        <v>0</v>
      </c>
      <c r="HL50" s="233">
        <v>0</v>
      </c>
      <c r="HM50" s="233">
        <v>0</v>
      </c>
      <c r="HN50" s="233">
        <v>0</v>
      </c>
      <c r="HO50" s="233">
        <v>0</v>
      </c>
      <c r="HP50" s="233">
        <v>0</v>
      </c>
      <c r="HQ50" s="233">
        <v>0</v>
      </c>
      <c r="HR50" s="233">
        <v>0</v>
      </c>
      <c r="HS50" s="233">
        <v>0</v>
      </c>
      <c r="HT50" s="233">
        <v>0</v>
      </c>
      <c r="HU50" s="233">
        <v>0</v>
      </c>
      <c r="HV50" s="233">
        <v>0</v>
      </c>
      <c r="HW50" s="233">
        <v>0</v>
      </c>
      <c r="HX50" s="233">
        <v>0</v>
      </c>
      <c r="HY50" s="233">
        <v>0</v>
      </c>
      <c r="HZ50" s="233">
        <v>0</v>
      </c>
      <c r="IA50" s="233">
        <v>0</v>
      </c>
      <c r="IB50" s="233">
        <v>0</v>
      </c>
      <c r="IC50" s="233">
        <v>0</v>
      </c>
      <c r="ID50" s="233">
        <v>0</v>
      </c>
      <c r="IE50" s="233">
        <v>0</v>
      </c>
      <c r="IF50" s="233">
        <v>0</v>
      </c>
      <c r="IG50" s="233">
        <v>0</v>
      </c>
      <c r="IH50" s="233">
        <v>0</v>
      </c>
      <c r="II50" s="233">
        <v>0</v>
      </c>
      <c r="IJ50" s="233">
        <v>0</v>
      </c>
      <c r="IK50" s="233">
        <v>0</v>
      </c>
      <c r="IL50" s="233">
        <v>0</v>
      </c>
      <c r="IM50" s="233">
        <v>0</v>
      </c>
      <c r="IN50" s="233">
        <v>0</v>
      </c>
      <c r="IO50" s="233">
        <v>0</v>
      </c>
      <c r="IP50" s="233">
        <v>0</v>
      </c>
      <c r="IQ50" s="233">
        <v>0</v>
      </c>
      <c r="IR50" s="233">
        <v>0</v>
      </c>
      <c r="IS50" s="233">
        <v>0</v>
      </c>
      <c r="IT50" s="233">
        <v>0</v>
      </c>
      <c r="IU50" s="233">
        <v>0</v>
      </c>
      <c r="IV50" s="233">
        <v>0</v>
      </c>
      <c r="IW50" s="233">
        <v>0</v>
      </c>
      <c r="IX50" s="233">
        <v>0</v>
      </c>
      <c r="IY50" s="233">
        <v>0</v>
      </c>
      <c r="IZ50" s="233">
        <v>0</v>
      </c>
      <c r="JA50" s="233">
        <v>0</v>
      </c>
      <c r="JB50" s="233">
        <v>0</v>
      </c>
      <c r="JC50" s="233">
        <v>0</v>
      </c>
      <c r="JD50" s="233">
        <v>0</v>
      </c>
      <c r="JE50" s="233">
        <v>0</v>
      </c>
      <c r="JF50" s="233">
        <v>0</v>
      </c>
      <c r="JG50" s="233">
        <v>0</v>
      </c>
      <c r="JH50" s="233">
        <v>0</v>
      </c>
      <c r="JI50" s="233">
        <v>0</v>
      </c>
      <c r="JJ50" s="233">
        <v>0</v>
      </c>
      <c r="JK50" s="233">
        <v>0</v>
      </c>
      <c r="JL50" s="233">
        <v>0</v>
      </c>
      <c r="JM50" s="233">
        <v>0</v>
      </c>
      <c r="JN50" s="233">
        <v>0</v>
      </c>
      <c r="JO50" s="233">
        <v>0</v>
      </c>
      <c r="JP50" s="233">
        <v>0</v>
      </c>
      <c r="JQ50" s="233">
        <v>0</v>
      </c>
      <c r="JR50" s="233">
        <v>0</v>
      </c>
      <c r="JS50" s="233">
        <v>0</v>
      </c>
      <c r="JT50" s="233">
        <v>0</v>
      </c>
      <c r="JU50" s="233">
        <v>0</v>
      </c>
      <c r="JV50" s="233">
        <v>0</v>
      </c>
      <c r="JW50" s="233">
        <v>0</v>
      </c>
      <c r="JX50" s="233">
        <v>0</v>
      </c>
      <c r="JY50" s="233">
        <v>0</v>
      </c>
      <c r="JZ50" s="233">
        <v>0</v>
      </c>
      <c r="KA50" s="233">
        <v>0</v>
      </c>
      <c r="KB50" s="233">
        <v>0</v>
      </c>
      <c r="KC50" s="233">
        <v>0</v>
      </c>
      <c r="KD50" s="233">
        <v>0</v>
      </c>
      <c r="KE50" s="233">
        <v>0</v>
      </c>
      <c r="KF50" s="233">
        <v>0</v>
      </c>
      <c r="KG50" s="233">
        <v>0</v>
      </c>
      <c r="KH50" s="233">
        <v>0</v>
      </c>
      <c r="KI50" s="233">
        <v>0</v>
      </c>
      <c r="KJ50" s="233">
        <v>0</v>
      </c>
      <c r="KK50" s="233">
        <v>0</v>
      </c>
      <c r="KL50" s="233">
        <v>0</v>
      </c>
      <c r="KM50" s="233">
        <v>0</v>
      </c>
      <c r="KN50" s="233">
        <v>0</v>
      </c>
      <c r="KO50" s="233">
        <v>0</v>
      </c>
      <c r="KP50" s="233">
        <v>0</v>
      </c>
      <c r="KQ50" s="233">
        <v>0</v>
      </c>
      <c r="KR50" s="233">
        <v>0</v>
      </c>
      <c r="KS50" s="233">
        <v>0</v>
      </c>
      <c r="KT50" s="233">
        <v>0</v>
      </c>
      <c r="KU50" s="233">
        <v>0</v>
      </c>
      <c r="KV50" s="233">
        <v>0</v>
      </c>
      <c r="KW50" s="233">
        <v>0</v>
      </c>
      <c r="KX50" s="233">
        <v>0</v>
      </c>
      <c r="KY50" s="233">
        <v>0</v>
      </c>
      <c r="KZ50" s="233">
        <v>0</v>
      </c>
      <c r="LA50" s="233">
        <v>0</v>
      </c>
      <c r="LB50" s="233">
        <v>0</v>
      </c>
      <c r="LC50" s="233">
        <v>0</v>
      </c>
      <c r="LD50" s="233">
        <v>0</v>
      </c>
      <c r="LE50" s="233">
        <v>0</v>
      </c>
      <c r="LF50" s="233">
        <v>0</v>
      </c>
      <c r="LG50" s="233">
        <v>0</v>
      </c>
      <c r="LH50" s="233">
        <v>0</v>
      </c>
      <c r="LI50" s="233">
        <v>0</v>
      </c>
      <c r="LJ50" s="233">
        <v>0</v>
      </c>
      <c r="LK50" s="233">
        <v>0</v>
      </c>
      <c r="LL50" s="233">
        <v>0</v>
      </c>
      <c r="LM50" s="233">
        <v>0</v>
      </c>
      <c r="LN50" s="233">
        <v>0</v>
      </c>
      <c r="LO50" s="233">
        <v>0</v>
      </c>
      <c r="LP50" s="233">
        <v>0</v>
      </c>
      <c r="LQ50" s="233">
        <v>0</v>
      </c>
      <c r="LR50" s="233">
        <v>0</v>
      </c>
      <c r="LS50" s="233">
        <v>0</v>
      </c>
      <c r="LT50" s="233">
        <v>0</v>
      </c>
      <c r="LU50" s="233">
        <v>0</v>
      </c>
      <c r="LV50" s="233">
        <v>0</v>
      </c>
      <c r="LW50" s="233">
        <v>0</v>
      </c>
      <c r="LX50" s="233">
        <v>0</v>
      </c>
      <c r="LY50" s="233">
        <v>0</v>
      </c>
      <c r="LZ50" s="233">
        <v>0</v>
      </c>
      <c r="MA50" s="233">
        <v>0</v>
      </c>
      <c r="MB50" s="233">
        <v>0</v>
      </c>
      <c r="MC50" s="233">
        <v>0</v>
      </c>
      <c r="MD50" s="233">
        <v>0</v>
      </c>
      <c r="ME50" s="233">
        <v>0</v>
      </c>
      <c r="MF50" s="233">
        <v>0</v>
      </c>
      <c r="MG50" s="233">
        <v>0</v>
      </c>
      <c r="MH50" s="233">
        <v>0</v>
      </c>
      <c r="MI50" s="233">
        <v>0</v>
      </c>
      <c r="MJ50" s="233">
        <v>0</v>
      </c>
      <c r="MK50" s="233">
        <v>0</v>
      </c>
      <c r="ML50" s="233">
        <v>0</v>
      </c>
      <c r="MM50" s="233">
        <v>0</v>
      </c>
      <c r="MN50" s="233">
        <v>0</v>
      </c>
      <c r="MO50" s="233">
        <v>0</v>
      </c>
      <c r="MP50" s="233">
        <v>0</v>
      </c>
      <c r="MQ50" s="233">
        <v>0</v>
      </c>
      <c r="MR50" s="233">
        <v>0</v>
      </c>
      <c r="MS50" s="233">
        <v>0</v>
      </c>
      <c r="MT50" s="233">
        <v>0</v>
      </c>
      <c r="MU50" s="233">
        <v>0</v>
      </c>
      <c r="MV50" s="233">
        <v>0</v>
      </c>
      <c r="MW50" s="233">
        <v>0</v>
      </c>
      <c r="MX50" s="233">
        <v>0</v>
      </c>
      <c r="MY50" s="233">
        <v>0</v>
      </c>
      <c r="MZ50" s="233">
        <v>0</v>
      </c>
      <c r="NA50" s="233">
        <v>0</v>
      </c>
      <c r="NB50" s="233">
        <v>0</v>
      </c>
      <c r="NC50" s="233">
        <v>0</v>
      </c>
      <c r="ND50" s="233">
        <v>0</v>
      </c>
      <c r="NE50" s="233">
        <v>0</v>
      </c>
      <c r="NF50" s="233">
        <v>0</v>
      </c>
      <c r="NG50" s="233">
        <v>0</v>
      </c>
      <c r="NH50" s="233">
        <v>0</v>
      </c>
      <c r="NI50" s="233">
        <v>0</v>
      </c>
      <c r="NJ50" s="233">
        <v>0</v>
      </c>
      <c r="NK50" s="233">
        <v>0</v>
      </c>
      <c r="NL50" s="233">
        <v>0</v>
      </c>
      <c r="NM50" s="233">
        <v>0</v>
      </c>
      <c r="NN50" s="233">
        <v>0</v>
      </c>
      <c r="NO50" s="233">
        <v>0</v>
      </c>
      <c r="NP50" s="233">
        <v>0</v>
      </c>
      <c r="NQ50" s="233">
        <v>0</v>
      </c>
      <c r="NR50" s="233">
        <v>0</v>
      </c>
      <c r="NS50" s="233">
        <v>0</v>
      </c>
      <c r="NT50" s="233">
        <v>0</v>
      </c>
      <c r="NU50" s="233">
        <v>0</v>
      </c>
      <c r="NV50" s="233">
        <v>0</v>
      </c>
      <c r="NW50" s="233">
        <v>0</v>
      </c>
      <c r="NX50" s="233">
        <v>0</v>
      </c>
      <c r="NY50" s="233">
        <v>0</v>
      </c>
      <c r="NZ50" s="233">
        <v>0</v>
      </c>
      <c r="OA50" s="233">
        <v>0</v>
      </c>
      <c r="OB50" s="233">
        <v>0</v>
      </c>
      <c r="OC50" s="233">
        <v>0</v>
      </c>
      <c r="OD50" s="233">
        <v>0</v>
      </c>
      <c r="OE50" s="233">
        <v>0</v>
      </c>
      <c r="OF50" s="233">
        <v>0</v>
      </c>
      <c r="OG50" s="233">
        <v>0</v>
      </c>
      <c r="OH50" s="233">
        <v>0</v>
      </c>
      <c r="OI50" s="233">
        <v>0</v>
      </c>
      <c r="OJ50" s="233">
        <v>0</v>
      </c>
      <c r="OK50" s="233">
        <v>0</v>
      </c>
      <c r="OL50" s="233">
        <v>0</v>
      </c>
      <c r="OM50" s="233">
        <v>0</v>
      </c>
      <c r="ON50" s="233">
        <v>0</v>
      </c>
      <c r="OO50" s="233">
        <v>0</v>
      </c>
      <c r="OP50" s="233">
        <v>0</v>
      </c>
      <c r="OQ50" s="233">
        <v>0</v>
      </c>
      <c r="OR50" s="233">
        <v>0</v>
      </c>
      <c r="OS50" s="233">
        <v>0</v>
      </c>
      <c r="OT50" s="233">
        <v>0</v>
      </c>
      <c r="OU50" s="233">
        <v>0</v>
      </c>
      <c r="OV50" s="233">
        <v>0</v>
      </c>
      <c r="OW50" s="233">
        <v>0</v>
      </c>
      <c r="OX50" s="233">
        <v>0</v>
      </c>
      <c r="OY50" s="233">
        <v>0</v>
      </c>
      <c r="OZ50" s="233">
        <v>0</v>
      </c>
      <c r="PA50" s="233">
        <v>0</v>
      </c>
      <c r="PB50" s="233">
        <v>0</v>
      </c>
      <c r="PC50" s="233">
        <v>0</v>
      </c>
      <c r="PD50" s="233">
        <v>0</v>
      </c>
      <c r="PE50" s="233">
        <v>0</v>
      </c>
    </row>
    <row r="51" spans="1:421" ht="20" thickBot="1" x14ac:dyDescent="0.3">
      <c r="A51" s="234" t="s">
        <v>1624</v>
      </c>
      <c r="B51" s="234">
        <v>0</v>
      </c>
      <c r="C51" s="234">
        <v>33410639</v>
      </c>
      <c r="D51" s="234">
        <v>71.430000000000007</v>
      </c>
      <c r="E51" s="234">
        <v>0</v>
      </c>
      <c r="F51" s="234">
        <v>0</v>
      </c>
      <c r="G51" s="234">
        <v>0</v>
      </c>
      <c r="H51" s="234">
        <v>0</v>
      </c>
      <c r="I51" s="234">
        <v>33429432</v>
      </c>
      <c r="J51" s="234">
        <v>71.47</v>
      </c>
      <c r="K51" s="234">
        <v>0</v>
      </c>
      <c r="L51" s="234">
        <v>0</v>
      </c>
      <c r="M51" s="234">
        <v>0</v>
      </c>
      <c r="N51" s="234">
        <v>0</v>
      </c>
      <c r="O51" s="234">
        <v>33439276</v>
      </c>
      <c r="P51" s="234">
        <v>71.459999999999994</v>
      </c>
      <c r="Q51" s="234">
        <v>0</v>
      </c>
      <c r="R51" s="234">
        <v>0</v>
      </c>
      <c r="S51" s="234">
        <v>0</v>
      </c>
      <c r="T51" s="234">
        <v>0</v>
      </c>
      <c r="U51" s="234">
        <v>33442651</v>
      </c>
      <c r="V51" s="234">
        <v>71.47</v>
      </c>
      <c r="W51" s="234">
        <v>0</v>
      </c>
      <c r="X51" s="234">
        <v>0</v>
      </c>
      <c r="Y51" s="234">
        <v>0</v>
      </c>
      <c r="Z51" s="234">
        <v>0</v>
      </c>
      <c r="AA51" s="234">
        <v>66885302</v>
      </c>
      <c r="AB51" s="234">
        <v>71.75</v>
      </c>
      <c r="AC51" s="234">
        <v>0</v>
      </c>
      <c r="AD51" s="234">
        <v>0</v>
      </c>
      <c r="AE51" s="234">
        <v>0</v>
      </c>
      <c r="AF51" s="234">
        <v>0</v>
      </c>
      <c r="AG51" s="234">
        <v>66884902</v>
      </c>
      <c r="AH51" s="234">
        <v>72.11</v>
      </c>
      <c r="AI51" s="234">
        <v>0</v>
      </c>
      <c r="AJ51" s="234">
        <v>0</v>
      </c>
      <c r="AK51" s="234">
        <v>0</v>
      </c>
      <c r="AL51" s="234">
        <v>0</v>
      </c>
      <c r="AM51" s="234">
        <v>66884902</v>
      </c>
      <c r="AN51" s="234">
        <v>72.11</v>
      </c>
      <c r="AO51" s="234">
        <v>0</v>
      </c>
      <c r="AP51" s="234">
        <v>0</v>
      </c>
      <c r="AQ51" s="234">
        <v>0</v>
      </c>
      <c r="AR51" s="234">
        <v>0</v>
      </c>
      <c r="AS51" s="234">
        <v>66880752</v>
      </c>
      <c r="AT51" s="234">
        <v>72.099999999999994</v>
      </c>
      <c r="AU51" s="234">
        <v>0</v>
      </c>
      <c r="AV51" s="234">
        <v>0</v>
      </c>
      <c r="AW51" s="234">
        <v>0</v>
      </c>
      <c r="AX51" s="234">
        <v>0</v>
      </c>
      <c r="AY51" s="234">
        <v>66881852</v>
      </c>
      <c r="AZ51" s="234">
        <v>72.11</v>
      </c>
      <c r="BA51" s="234">
        <v>0</v>
      </c>
      <c r="BB51" s="234">
        <v>0</v>
      </c>
      <c r="BC51" s="234">
        <v>0</v>
      </c>
      <c r="BD51" s="234">
        <v>0</v>
      </c>
      <c r="BE51" s="234">
        <v>133763704</v>
      </c>
      <c r="BF51" s="234">
        <v>72.11</v>
      </c>
      <c r="BG51" s="234">
        <v>0</v>
      </c>
      <c r="BH51" s="234">
        <v>0</v>
      </c>
      <c r="BI51" s="234">
        <v>0</v>
      </c>
      <c r="BJ51" s="234">
        <v>0</v>
      </c>
      <c r="BK51" s="234">
        <v>133458216</v>
      </c>
      <c r="BL51" s="234">
        <v>71.94</v>
      </c>
      <c r="BM51" s="234">
        <v>0</v>
      </c>
      <c r="BN51" s="234">
        <v>0</v>
      </c>
      <c r="BO51" s="234">
        <v>0</v>
      </c>
      <c r="BP51" s="234">
        <v>0</v>
      </c>
      <c r="BQ51" s="234">
        <v>133457966</v>
      </c>
      <c r="BR51" s="234">
        <v>71.94</v>
      </c>
      <c r="BS51" s="234">
        <v>0</v>
      </c>
      <c r="BT51" s="234">
        <v>0</v>
      </c>
      <c r="BU51" s="234">
        <v>0</v>
      </c>
      <c r="BV51" s="234">
        <v>0</v>
      </c>
      <c r="BW51" s="234">
        <v>133456916</v>
      </c>
      <c r="BX51" s="234">
        <v>71.94</v>
      </c>
      <c r="BY51" s="234">
        <v>0</v>
      </c>
      <c r="BZ51" s="234">
        <v>0</v>
      </c>
      <c r="CA51" s="234">
        <v>0</v>
      </c>
      <c r="CB51" s="234">
        <v>0</v>
      </c>
      <c r="CC51" s="234">
        <v>133173301</v>
      </c>
      <c r="CD51" s="234">
        <v>71.790000000000006</v>
      </c>
      <c r="CE51" s="234">
        <v>0</v>
      </c>
      <c r="CF51" s="234">
        <v>0</v>
      </c>
      <c r="CG51" s="234">
        <v>0</v>
      </c>
      <c r="CH51" s="234">
        <v>0</v>
      </c>
      <c r="CI51" s="234">
        <v>133155001</v>
      </c>
      <c r="CJ51" s="234">
        <v>71.78</v>
      </c>
      <c r="CK51" s="234">
        <v>0</v>
      </c>
      <c r="CL51" s="234">
        <v>0</v>
      </c>
      <c r="CM51" s="234">
        <v>0</v>
      </c>
      <c r="CN51" s="234">
        <v>0</v>
      </c>
      <c r="CO51" s="234">
        <v>132511895</v>
      </c>
      <c r="CP51" s="234">
        <v>71.430000000000007</v>
      </c>
      <c r="CQ51" s="234">
        <v>0</v>
      </c>
      <c r="CR51" s="234">
        <v>0</v>
      </c>
      <c r="CS51" s="234">
        <v>0</v>
      </c>
      <c r="CT51" s="234">
        <v>0</v>
      </c>
      <c r="CU51" s="234">
        <v>132492277</v>
      </c>
      <c r="CV51" s="234">
        <v>71.34</v>
      </c>
      <c r="CW51" s="234">
        <v>0</v>
      </c>
      <c r="CX51" s="234">
        <v>0</v>
      </c>
      <c r="CY51" s="234">
        <v>0</v>
      </c>
      <c r="CZ51" s="234">
        <v>27</v>
      </c>
      <c r="DA51" s="234">
        <v>132437227</v>
      </c>
      <c r="DB51" s="234">
        <v>71.180000000000007</v>
      </c>
      <c r="DC51" s="234">
        <v>132418027</v>
      </c>
      <c r="DD51" s="234">
        <v>0</v>
      </c>
      <c r="DE51" s="234">
        <v>0</v>
      </c>
      <c r="DF51" s="234">
        <v>27</v>
      </c>
      <c r="DG51" s="234">
        <v>132369727</v>
      </c>
      <c r="DH51" s="234">
        <v>70.91</v>
      </c>
      <c r="DI51" s="234">
        <v>132350527</v>
      </c>
      <c r="DJ51" s="234">
        <v>0</v>
      </c>
      <c r="DK51" s="234">
        <v>0</v>
      </c>
      <c r="DL51" s="234">
        <v>27</v>
      </c>
      <c r="DM51" s="234">
        <v>132275677</v>
      </c>
      <c r="DN51" s="234">
        <v>69.599999999999994</v>
      </c>
      <c r="DO51" s="234">
        <v>132256477</v>
      </c>
      <c r="DP51" s="234">
        <v>0</v>
      </c>
      <c r="DQ51" s="234">
        <v>0</v>
      </c>
      <c r="DR51" s="234">
        <v>27</v>
      </c>
      <c r="DS51" s="234">
        <v>132105577</v>
      </c>
      <c r="DT51" s="234">
        <v>68.31</v>
      </c>
      <c r="DU51" s="234">
        <v>132086377</v>
      </c>
      <c r="DV51" s="234">
        <v>0</v>
      </c>
      <c r="DW51" s="234">
        <v>0</v>
      </c>
      <c r="DX51" s="234">
        <v>27</v>
      </c>
      <c r="DY51" s="234">
        <v>132105577</v>
      </c>
      <c r="DZ51" s="234">
        <v>67.03</v>
      </c>
      <c r="EA51" s="234">
        <v>132086377</v>
      </c>
      <c r="EB51" s="234">
        <v>0</v>
      </c>
      <c r="EC51" s="234">
        <v>0</v>
      </c>
      <c r="ED51" s="234">
        <v>27</v>
      </c>
      <c r="EE51" s="234">
        <v>132075577</v>
      </c>
      <c r="EF51" s="234">
        <v>66.31</v>
      </c>
      <c r="EG51" s="234">
        <v>132056377</v>
      </c>
      <c r="EH51" s="234">
        <v>0</v>
      </c>
      <c r="EI51" s="234">
        <v>0</v>
      </c>
      <c r="EJ51" s="234">
        <v>27</v>
      </c>
      <c r="EK51" s="234">
        <v>132048127</v>
      </c>
      <c r="EL51" s="234">
        <v>65.55</v>
      </c>
      <c r="EM51" s="234">
        <v>132028927</v>
      </c>
      <c r="EN51" s="234">
        <v>0</v>
      </c>
      <c r="EO51" s="234">
        <v>0</v>
      </c>
      <c r="EP51" s="234">
        <v>27</v>
      </c>
      <c r="EQ51" s="234">
        <v>131961952</v>
      </c>
      <c r="ER51" s="234">
        <v>63.71</v>
      </c>
      <c r="ES51" s="234">
        <v>131936752</v>
      </c>
      <c r="ET51" s="234">
        <v>0</v>
      </c>
      <c r="EU51" s="234">
        <v>0</v>
      </c>
      <c r="EV51" s="234">
        <v>27</v>
      </c>
      <c r="EW51" s="234">
        <v>131961952</v>
      </c>
      <c r="EX51" s="234">
        <v>63.71</v>
      </c>
      <c r="EY51" s="234">
        <v>131942752</v>
      </c>
      <c r="EZ51" s="234">
        <v>0</v>
      </c>
      <c r="FA51" s="234">
        <v>0</v>
      </c>
      <c r="FB51" s="234">
        <v>27</v>
      </c>
      <c r="FC51" s="234">
        <v>131961952</v>
      </c>
      <c r="FD51" s="234">
        <v>63.71</v>
      </c>
      <c r="FE51" s="234">
        <v>131942752</v>
      </c>
      <c r="FF51" s="234">
        <v>0</v>
      </c>
      <c r="FG51" s="234">
        <v>0</v>
      </c>
      <c r="FH51" s="234">
        <v>27</v>
      </c>
      <c r="FI51" s="234">
        <v>131961952</v>
      </c>
      <c r="FJ51" s="234">
        <v>63.71</v>
      </c>
      <c r="FK51" s="234">
        <v>131942752</v>
      </c>
      <c r="FL51" s="234">
        <v>0</v>
      </c>
      <c r="FM51" s="234">
        <v>0</v>
      </c>
      <c r="FN51" s="234">
        <v>27</v>
      </c>
      <c r="FO51" s="234">
        <v>131961952</v>
      </c>
      <c r="FP51" s="234">
        <v>63.71</v>
      </c>
      <c r="FQ51" s="234">
        <v>131942752</v>
      </c>
      <c r="FR51" s="234">
        <v>785500</v>
      </c>
      <c r="FS51" s="234">
        <v>0.6</v>
      </c>
      <c r="FT51" s="234">
        <v>28</v>
      </c>
      <c r="FU51" s="234">
        <v>131961952</v>
      </c>
      <c r="FV51" s="234">
        <v>63.71</v>
      </c>
      <c r="FW51" s="234">
        <v>131942752</v>
      </c>
      <c r="FX51" s="234">
        <v>785500</v>
      </c>
      <c r="FY51" s="234">
        <v>0.6</v>
      </c>
      <c r="FZ51" s="234">
        <v>28</v>
      </c>
      <c r="GA51" s="234">
        <v>131961952</v>
      </c>
      <c r="GB51" s="234">
        <v>63.71</v>
      </c>
      <c r="GC51" s="234">
        <v>131942752</v>
      </c>
      <c r="GD51" s="234">
        <v>860500</v>
      </c>
      <c r="GE51" s="234">
        <v>0.66</v>
      </c>
      <c r="GF51" s="234">
        <v>28</v>
      </c>
      <c r="GG51" s="234">
        <v>131961952</v>
      </c>
      <c r="GH51" s="234">
        <v>63.71</v>
      </c>
      <c r="GI51" s="234">
        <v>131942752</v>
      </c>
      <c r="GJ51" s="234">
        <v>810500</v>
      </c>
      <c r="GK51" s="234">
        <v>0.61</v>
      </c>
      <c r="GL51" s="234">
        <v>28</v>
      </c>
      <c r="GM51" s="234">
        <v>131965940</v>
      </c>
      <c r="GN51" s="234">
        <v>63.72</v>
      </c>
      <c r="GO51" s="234">
        <v>131946740</v>
      </c>
      <c r="GP51" s="234">
        <v>685000</v>
      </c>
      <c r="GQ51" s="234">
        <v>0.52</v>
      </c>
      <c r="GR51" s="234">
        <v>28</v>
      </c>
      <c r="GS51" s="234">
        <v>131965940</v>
      </c>
      <c r="GT51" s="234">
        <v>63.72</v>
      </c>
      <c r="GU51" s="234">
        <v>131946740</v>
      </c>
      <c r="GV51" s="234">
        <v>629000</v>
      </c>
      <c r="GW51" s="234">
        <v>0.48</v>
      </c>
      <c r="GX51" s="234">
        <v>28</v>
      </c>
      <c r="GY51" s="234">
        <v>131966240</v>
      </c>
      <c r="GZ51" s="234">
        <v>63.72</v>
      </c>
      <c r="HA51" s="234">
        <v>131947040</v>
      </c>
      <c r="HB51" s="234">
        <v>475000</v>
      </c>
      <c r="HC51" s="234">
        <v>0.36</v>
      </c>
      <c r="HD51" s="234">
        <v>28</v>
      </c>
      <c r="HE51" s="234">
        <v>659830200</v>
      </c>
      <c r="HF51" s="234">
        <v>63.72</v>
      </c>
      <c r="HG51" s="234">
        <v>659734200</v>
      </c>
      <c r="HH51" s="234">
        <v>2105000</v>
      </c>
      <c r="HI51" s="234">
        <v>0.32</v>
      </c>
      <c r="HJ51" s="234">
        <v>28</v>
      </c>
      <c r="HK51" s="234">
        <v>659828200</v>
      </c>
      <c r="HL51" s="234">
        <v>63.72</v>
      </c>
      <c r="HM51" s="234">
        <v>659732200</v>
      </c>
      <c r="HN51" s="234">
        <v>2334500</v>
      </c>
      <c r="HO51" s="234">
        <v>0.35</v>
      </c>
      <c r="HP51" s="234">
        <v>28</v>
      </c>
      <c r="HQ51" s="234">
        <v>659828200</v>
      </c>
      <c r="HR51" s="234">
        <v>63.72</v>
      </c>
      <c r="HS51" s="234">
        <v>659732200</v>
      </c>
      <c r="HT51" s="234">
        <v>3237000</v>
      </c>
      <c r="HU51" s="234">
        <v>0.49</v>
      </c>
      <c r="HV51" s="234">
        <v>28</v>
      </c>
      <c r="HW51" s="234">
        <v>659828200</v>
      </c>
      <c r="HX51" s="234">
        <v>63.72</v>
      </c>
      <c r="HY51" s="234">
        <v>659828200</v>
      </c>
      <c r="HZ51" s="234">
        <v>3062000</v>
      </c>
      <c r="IA51" s="234">
        <v>0.46</v>
      </c>
      <c r="IB51" s="234">
        <v>28</v>
      </c>
      <c r="IC51" s="234">
        <v>659828200</v>
      </c>
      <c r="ID51" s="234">
        <v>63.72</v>
      </c>
      <c r="IE51" s="234">
        <v>659828200</v>
      </c>
      <c r="IF51" s="234">
        <v>3030100</v>
      </c>
      <c r="IG51" s="234">
        <v>0.46</v>
      </c>
      <c r="IH51" s="234">
        <v>28</v>
      </c>
      <c r="II51" s="234">
        <v>659828200</v>
      </c>
      <c r="IJ51" s="234">
        <v>63.72</v>
      </c>
      <c r="IK51" s="234">
        <v>659828200</v>
      </c>
      <c r="IL51" s="234">
        <v>2452030</v>
      </c>
      <c r="IM51" s="234">
        <v>0.37</v>
      </c>
      <c r="IN51" s="234">
        <v>28</v>
      </c>
      <c r="IO51" s="234">
        <v>659828200</v>
      </c>
      <c r="IP51" s="234">
        <v>63.72</v>
      </c>
      <c r="IQ51" s="234">
        <v>659828200</v>
      </c>
      <c r="IR51" s="234">
        <v>2577000</v>
      </c>
      <c r="IS51" s="234">
        <v>0.39</v>
      </c>
      <c r="IT51" s="234">
        <v>28</v>
      </c>
      <c r="IU51" s="234">
        <v>659528200</v>
      </c>
      <c r="IV51" s="234">
        <v>63.69</v>
      </c>
      <c r="IW51" s="234">
        <v>659528200</v>
      </c>
      <c r="IX51" s="234">
        <v>2387625</v>
      </c>
      <c r="IY51" s="234">
        <v>0.36</v>
      </c>
      <c r="IZ51" s="234">
        <v>28</v>
      </c>
      <c r="JA51" s="234">
        <v>659478200</v>
      </c>
      <c r="JB51" s="234">
        <v>63.68</v>
      </c>
      <c r="JC51" s="234">
        <v>659478200</v>
      </c>
      <c r="JD51" s="234">
        <v>2437052</v>
      </c>
      <c r="JE51" s="234">
        <v>0.37</v>
      </c>
      <c r="JF51" s="234">
        <v>28</v>
      </c>
      <c r="JG51" s="234">
        <v>659478200</v>
      </c>
      <c r="JH51" s="234">
        <v>63.68</v>
      </c>
      <c r="JI51" s="234">
        <v>659478200</v>
      </c>
      <c r="JJ51" s="234">
        <v>1928077</v>
      </c>
      <c r="JK51" s="234">
        <v>0.28999999999999998</v>
      </c>
      <c r="JL51" s="234">
        <v>28</v>
      </c>
      <c r="JM51" s="234">
        <v>659478200</v>
      </c>
      <c r="JN51" s="234">
        <v>63.68</v>
      </c>
      <c r="JO51" s="234">
        <v>659478200</v>
      </c>
      <c r="JP51" s="234">
        <v>2845417</v>
      </c>
      <c r="JQ51" s="234">
        <v>0.43</v>
      </c>
      <c r="JR51" s="234">
        <v>28</v>
      </c>
      <c r="JS51" s="234">
        <v>1318341400</v>
      </c>
      <c r="JT51" s="234">
        <v>63.65</v>
      </c>
      <c r="JU51" s="234">
        <v>1318341400</v>
      </c>
      <c r="JV51" s="234">
        <v>2850000</v>
      </c>
      <c r="JW51" s="234">
        <v>0.22</v>
      </c>
      <c r="JX51" s="234">
        <v>28</v>
      </c>
      <c r="JY51" s="234">
        <v>1318341400</v>
      </c>
      <c r="JZ51" s="234">
        <v>63.65</v>
      </c>
      <c r="KA51" s="234">
        <v>1318341400</v>
      </c>
      <c r="KB51" s="234">
        <v>2850000</v>
      </c>
      <c r="KC51" s="234">
        <v>0.22</v>
      </c>
      <c r="KD51" s="234">
        <v>28</v>
      </c>
      <c r="KE51" s="234">
        <v>1318341400</v>
      </c>
      <c r="KF51" s="234">
        <v>63.65</v>
      </c>
      <c r="KG51" s="234">
        <v>1318341400</v>
      </c>
      <c r="KH51" s="234">
        <v>3310000</v>
      </c>
      <c r="KI51" s="234">
        <v>0.25</v>
      </c>
      <c r="KJ51" s="234">
        <v>28</v>
      </c>
      <c r="KK51" s="234">
        <v>1318346400</v>
      </c>
      <c r="KL51" s="234">
        <v>63.65</v>
      </c>
      <c r="KM51" s="234">
        <v>1318346400</v>
      </c>
      <c r="KN51" s="234">
        <v>3310000</v>
      </c>
      <c r="KO51" s="234">
        <v>0.25</v>
      </c>
      <c r="KP51" s="234">
        <v>28</v>
      </c>
      <c r="KQ51" s="234">
        <v>1318346400</v>
      </c>
      <c r="KR51" s="234">
        <v>63.65</v>
      </c>
      <c r="KS51" s="234">
        <v>1318346400</v>
      </c>
      <c r="KT51" s="234">
        <v>4370000</v>
      </c>
      <c r="KU51" s="234">
        <v>0.33</v>
      </c>
      <c r="KV51" s="234">
        <v>28</v>
      </c>
      <c r="KW51" s="234">
        <v>1318346400</v>
      </c>
      <c r="KX51" s="234">
        <v>63.65</v>
      </c>
      <c r="KY51" s="234">
        <v>1318346400</v>
      </c>
      <c r="KZ51" s="234">
        <v>7405000</v>
      </c>
      <c r="LA51" s="234">
        <v>0.56000000000000005</v>
      </c>
      <c r="LB51" s="234">
        <v>28</v>
      </c>
      <c r="LC51" s="234">
        <v>1318346400</v>
      </c>
      <c r="LD51" s="234">
        <v>63.65</v>
      </c>
      <c r="LE51" s="234">
        <v>1318346400</v>
      </c>
      <c r="LF51" s="234">
        <v>7016000</v>
      </c>
      <c r="LG51" s="234">
        <v>0.53</v>
      </c>
      <c r="LH51" s="234">
        <v>28</v>
      </c>
      <c r="LI51" s="234">
        <v>1316496400</v>
      </c>
      <c r="LJ51" s="234">
        <v>63.56</v>
      </c>
      <c r="LK51" s="234">
        <v>1316496400</v>
      </c>
      <c r="LL51" s="234">
        <v>14927083</v>
      </c>
      <c r="LM51" s="234">
        <v>1.1299999999999999</v>
      </c>
      <c r="LN51" s="234">
        <v>28</v>
      </c>
      <c r="LO51" s="234">
        <v>1316496400</v>
      </c>
      <c r="LP51" s="234">
        <v>54.71</v>
      </c>
      <c r="LQ51" s="234">
        <v>1316496400</v>
      </c>
      <c r="LR51" s="234">
        <v>20042083</v>
      </c>
      <c r="LS51" s="234">
        <v>1.52</v>
      </c>
      <c r="LT51" s="234">
        <v>28</v>
      </c>
      <c r="LU51" s="234">
        <v>1316496400</v>
      </c>
      <c r="LV51" s="234">
        <v>54.71</v>
      </c>
      <c r="LW51" s="234">
        <v>1316496400</v>
      </c>
      <c r="LX51" s="234">
        <v>20038083</v>
      </c>
      <c r="LY51" s="234">
        <v>1.52</v>
      </c>
      <c r="LZ51" s="234">
        <v>34</v>
      </c>
      <c r="MA51" s="234">
        <v>1323025812</v>
      </c>
      <c r="MB51" s="234">
        <v>54.97</v>
      </c>
      <c r="MC51" s="234">
        <v>1323013812</v>
      </c>
      <c r="MD51" s="234">
        <v>31369623</v>
      </c>
      <c r="ME51" s="234">
        <v>2.37</v>
      </c>
      <c r="MF51" s="234">
        <v>34</v>
      </c>
      <c r="MG51" s="234">
        <v>1323022812</v>
      </c>
      <c r="MH51" s="234">
        <v>54.97</v>
      </c>
      <c r="MI51" s="234">
        <v>1323010000</v>
      </c>
      <c r="MJ51" s="234">
        <v>22081040</v>
      </c>
      <c r="MK51" s="234">
        <v>1.67</v>
      </c>
      <c r="ML51" s="234">
        <v>34</v>
      </c>
      <c r="MM51" s="234">
        <v>1323022812</v>
      </c>
      <c r="MN51" s="234">
        <v>54.97</v>
      </c>
      <c r="MO51" s="234">
        <v>1323010000</v>
      </c>
      <c r="MP51" s="234">
        <v>24859040</v>
      </c>
      <c r="MQ51" s="234">
        <v>1.88</v>
      </c>
      <c r="MR51" s="234">
        <v>34</v>
      </c>
      <c r="MS51" s="234">
        <v>1323022812</v>
      </c>
      <c r="MT51" s="234">
        <v>54.97</v>
      </c>
      <c r="MU51" s="234">
        <v>1323010000</v>
      </c>
      <c r="MV51" s="234">
        <v>35309463</v>
      </c>
      <c r="MW51" s="234">
        <v>2.67</v>
      </c>
      <c r="MX51" s="234">
        <v>25</v>
      </c>
      <c r="MY51" s="234">
        <v>1304855381</v>
      </c>
      <c r="MZ51" s="234">
        <v>54.39</v>
      </c>
      <c r="NA51" s="234">
        <v>1304840000</v>
      </c>
      <c r="NB51" s="234">
        <v>30515000</v>
      </c>
      <c r="NC51" s="234">
        <v>2.34</v>
      </c>
      <c r="ND51" s="234">
        <v>25</v>
      </c>
      <c r="NE51" s="234">
        <v>1304855381</v>
      </c>
      <c r="NF51" s="234">
        <v>54.39</v>
      </c>
      <c r="NG51" s="234">
        <v>1304843381</v>
      </c>
      <c r="NH51" s="234">
        <v>39676000</v>
      </c>
      <c r="NI51" s="234">
        <v>3.04</v>
      </c>
      <c r="NJ51" s="234">
        <v>25</v>
      </c>
      <c r="NK51" s="234">
        <v>1304855381</v>
      </c>
      <c r="NL51" s="234">
        <v>54.38</v>
      </c>
      <c r="NM51" s="234">
        <v>1304843381</v>
      </c>
      <c r="NN51" s="234">
        <v>56646000</v>
      </c>
      <c r="NO51" s="234">
        <v>4.34</v>
      </c>
      <c r="NP51" s="234">
        <v>25</v>
      </c>
      <c r="NQ51" s="234">
        <v>1304855381</v>
      </c>
      <c r="NR51" s="234">
        <v>54.38</v>
      </c>
      <c r="NS51" s="234">
        <v>1304843381</v>
      </c>
      <c r="NT51" s="234">
        <v>43825000</v>
      </c>
      <c r="NU51" s="234">
        <v>3.36</v>
      </c>
      <c r="NV51" s="234">
        <v>25</v>
      </c>
      <c r="NW51" s="234">
        <v>1304855381</v>
      </c>
      <c r="NX51" s="234">
        <v>54.38</v>
      </c>
      <c r="NY51" s="234">
        <v>1304843381</v>
      </c>
      <c r="NZ51" s="234">
        <v>32010000</v>
      </c>
      <c r="OA51" s="234">
        <v>2.4500000000000002</v>
      </c>
      <c r="OB51" s="234">
        <v>25</v>
      </c>
      <c r="OC51" s="234">
        <v>1304855381</v>
      </c>
      <c r="OD51" s="234">
        <v>54.38</v>
      </c>
      <c r="OE51" s="234">
        <v>1304843381</v>
      </c>
      <c r="OF51" s="234">
        <v>30695000</v>
      </c>
      <c r="OG51" s="234">
        <v>2.35</v>
      </c>
      <c r="OH51" s="234">
        <v>25</v>
      </c>
      <c r="OI51" s="234">
        <v>1304855381</v>
      </c>
      <c r="OJ51" s="234">
        <v>54.38</v>
      </c>
      <c r="OK51" s="234">
        <v>1304843381</v>
      </c>
      <c r="OL51" s="234">
        <v>33605000</v>
      </c>
      <c r="OM51" s="234">
        <v>2.58</v>
      </c>
      <c r="ON51" s="234">
        <v>25</v>
      </c>
      <c r="OO51" s="234">
        <v>1304855381</v>
      </c>
      <c r="OP51" s="234">
        <v>54.38</v>
      </c>
      <c r="OQ51" s="234">
        <v>1304843381</v>
      </c>
      <c r="OR51" s="234">
        <v>62311200</v>
      </c>
      <c r="OS51" s="234">
        <v>4.78</v>
      </c>
      <c r="OT51" s="234">
        <v>14</v>
      </c>
      <c r="OU51" s="234">
        <v>1304855381</v>
      </c>
      <c r="OV51" s="234">
        <v>54.38</v>
      </c>
      <c r="OW51" s="234">
        <v>1304843381</v>
      </c>
      <c r="OX51" s="234">
        <v>98436200</v>
      </c>
      <c r="OY51" s="234">
        <v>7.54</v>
      </c>
      <c r="OZ51" s="234">
        <v>14</v>
      </c>
      <c r="PA51" s="234">
        <v>1304855381</v>
      </c>
      <c r="PB51" s="234">
        <v>54.38</v>
      </c>
      <c r="PC51" s="234">
        <v>1304843381</v>
      </c>
      <c r="PD51" s="234">
        <v>143162200</v>
      </c>
      <c r="PE51" s="234">
        <v>10.97</v>
      </c>
    </row>
    <row r="52" spans="1:421" x14ac:dyDescent="0.25">
      <c r="A52" s="235"/>
      <c r="B52" s="235"/>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c r="AA52" s="235"/>
      <c r="AB52" s="235"/>
      <c r="AC52" s="235"/>
      <c r="AD52" s="235"/>
      <c r="AE52" s="235"/>
      <c r="AF52" s="235"/>
      <c r="AG52" s="235"/>
      <c r="AH52" s="235"/>
      <c r="AI52" s="235"/>
      <c r="AJ52" s="235"/>
      <c r="AK52" s="235"/>
      <c r="AL52" s="235"/>
      <c r="AM52" s="235"/>
      <c r="AN52" s="235"/>
      <c r="AO52" s="235"/>
      <c r="AP52" s="235"/>
      <c r="AQ52" s="235"/>
      <c r="AR52" s="235"/>
      <c r="AS52" s="235"/>
      <c r="AT52" s="235"/>
      <c r="AU52" s="235"/>
      <c r="AV52" s="235"/>
      <c r="AW52" s="235"/>
      <c r="AX52" s="235"/>
      <c r="AY52" s="235"/>
      <c r="AZ52" s="235"/>
      <c r="BA52" s="235"/>
      <c r="BB52" s="235"/>
      <c r="BC52" s="235"/>
      <c r="BD52" s="235"/>
      <c r="BE52" s="235"/>
      <c r="BF52" s="235"/>
      <c r="BG52" s="235"/>
      <c r="BH52" s="235"/>
      <c r="BI52" s="235"/>
      <c r="BJ52" s="235"/>
      <c r="BK52" s="235"/>
      <c r="BL52" s="235"/>
      <c r="BM52" s="235"/>
      <c r="BN52" s="235"/>
      <c r="BO52" s="235"/>
      <c r="BP52" s="235"/>
      <c r="BQ52" s="235"/>
      <c r="BR52" s="235"/>
      <c r="BS52" s="235"/>
      <c r="BT52" s="235"/>
      <c r="BU52" s="235"/>
      <c r="BV52" s="235"/>
      <c r="BW52" s="235"/>
      <c r="BX52" s="235"/>
      <c r="BY52" s="235"/>
      <c r="BZ52" s="235"/>
      <c r="CA52" s="235"/>
      <c r="CB52" s="235"/>
      <c r="CC52" s="235"/>
      <c r="CD52" s="235"/>
      <c r="CE52" s="235"/>
      <c r="CF52" s="235"/>
      <c r="CG52" s="235"/>
      <c r="CH52" s="235"/>
      <c r="CI52" s="235"/>
      <c r="CJ52" s="235"/>
      <c r="CK52" s="235"/>
      <c r="CL52" s="235"/>
      <c r="CM52" s="235"/>
      <c r="CN52" s="235"/>
      <c r="CO52" s="235"/>
      <c r="CP52" s="235"/>
      <c r="CQ52" s="235"/>
      <c r="CR52" s="235"/>
      <c r="CS52" s="235"/>
      <c r="CT52" s="235"/>
      <c r="CU52" s="235"/>
      <c r="CV52" s="235"/>
      <c r="CW52" s="235"/>
      <c r="CX52" s="235"/>
      <c r="CY52" s="235"/>
      <c r="CZ52" s="235"/>
      <c r="DA52" s="235"/>
      <c r="DB52" s="235"/>
      <c r="DC52" s="235"/>
      <c r="DD52" s="235"/>
      <c r="DE52" s="235"/>
      <c r="DF52" s="235"/>
      <c r="DG52" s="235"/>
      <c r="DH52" s="235"/>
      <c r="DI52" s="235"/>
      <c r="DJ52" s="235"/>
      <c r="DK52" s="235"/>
      <c r="DL52" s="235"/>
      <c r="DM52" s="235"/>
      <c r="DN52" s="235"/>
      <c r="DO52" s="235"/>
      <c r="DP52" s="235"/>
      <c r="DQ52" s="235"/>
      <c r="DR52" s="235"/>
      <c r="DS52" s="235"/>
      <c r="DT52" s="235"/>
      <c r="DU52" s="235"/>
      <c r="DV52" s="235"/>
      <c r="DW52" s="235"/>
      <c r="DX52" s="235"/>
      <c r="DY52" s="235"/>
      <c r="DZ52" s="235"/>
      <c r="EA52" s="235"/>
      <c r="EB52" s="235"/>
      <c r="EC52" s="235"/>
      <c r="ED52" s="235"/>
      <c r="EE52" s="235"/>
      <c r="EF52" s="235"/>
      <c r="EG52" s="235"/>
      <c r="EH52" s="235"/>
      <c r="EI52" s="235"/>
      <c r="EJ52" s="235"/>
      <c r="EK52" s="235"/>
      <c r="EL52" s="235"/>
      <c r="EM52" s="235"/>
      <c r="EN52" s="235"/>
      <c r="EO52" s="235"/>
      <c r="EP52" s="235"/>
      <c r="EQ52" s="235"/>
      <c r="ER52" s="235"/>
      <c r="ES52" s="235"/>
      <c r="ET52" s="235"/>
      <c r="EU52" s="235"/>
      <c r="EV52" s="235"/>
      <c r="EW52" s="235"/>
      <c r="EX52" s="235"/>
      <c r="EY52" s="235"/>
      <c r="EZ52" s="235"/>
      <c r="FA52" s="235"/>
      <c r="FB52" s="235"/>
      <c r="FC52" s="235"/>
      <c r="FD52" s="235"/>
      <c r="FE52" s="235"/>
      <c r="FF52" s="235"/>
      <c r="FG52" s="235"/>
      <c r="FH52" s="235"/>
      <c r="FI52" s="235"/>
      <c r="FJ52" s="235"/>
      <c r="FK52" s="235"/>
      <c r="FL52" s="235"/>
      <c r="FM52" s="235"/>
      <c r="FN52" s="235"/>
      <c r="FO52" s="235"/>
      <c r="FP52" s="235"/>
      <c r="FQ52" s="235"/>
      <c r="FR52" s="235"/>
      <c r="FS52" s="235"/>
      <c r="FT52" s="235"/>
      <c r="FU52" s="235"/>
      <c r="FV52" s="235"/>
      <c r="FW52" s="235"/>
      <c r="FX52" s="235"/>
      <c r="FY52" s="235"/>
      <c r="FZ52" s="235"/>
      <c r="GA52" s="235"/>
      <c r="GB52" s="235"/>
      <c r="GC52" s="235"/>
      <c r="GD52" s="235"/>
      <c r="GE52" s="235"/>
      <c r="GF52" s="235"/>
      <c r="GG52" s="235"/>
      <c r="GH52" s="235"/>
      <c r="GI52" s="235"/>
      <c r="GJ52" s="235"/>
      <c r="GK52" s="235"/>
      <c r="GL52" s="235"/>
      <c r="GM52" s="235"/>
      <c r="GN52" s="235"/>
      <c r="GO52" s="235"/>
      <c r="GP52" s="235"/>
      <c r="GQ52" s="235"/>
      <c r="GR52" s="235"/>
      <c r="GS52" s="235"/>
      <c r="GT52" s="235"/>
      <c r="GU52" s="235"/>
      <c r="GV52" s="235"/>
      <c r="GW52" s="235"/>
      <c r="GX52" s="235"/>
      <c r="GY52" s="235"/>
      <c r="GZ52" s="235"/>
      <c r="HA52" s="235"/>
      <c r="HB52" s="235"/>
      <c r="HC52" s="235"/>
      <c r="HD52" s="235"/>
      <c r="HE52" s="235"/>
      <c r="HF52" s="235"/>
      <c r="HG52" s="235"/>
      <c r="HH52" s="235"/>
      <c r="HI52" s="235"/>
      <c r="HJ52" s="235"/>
      <c r="HK52" s="235"/>
      <c r="HL52" s="235"/>
      <c r="HM52" s="235"/>
      <c r="HN52" s="235"/>
      <c r="HO52" s="235"/>
      <c r="HP52" s="235"/>
      <c r="HQ52" s="235"/>
      <c r="HR52" s="235"/>
      <c r="HS52" s="235"/>
      <c r="HT52" s="235"/>
      <c r="HU52" s="235"/>
      <c r="HV52" s="235"/>
      <c r="HW52" s="235"/>
      <c r="HX52" s="235"/>
      <c r="HY52" s="235"/>
      <c r="HZ52" s="235"/>
      <c r="IA52" s="235"/>
      <c r="IB52" s="235"/>
      <c r="IC52" s="235"/>
      <c r="ID52" s="235"/>
      <c r="IE52" s="235"/>
      <c r="IF52" s="235"/>
      <c r="IG52" s="235"/>
      <c r="IH52" s="235"/>
      <c r="II52" s="235"/>
      <c r="IJ52" s="235"/>
      <c r="IK52" s="235"/>
      <c r="IL52" s="235"/>
      <c r="IM52" s="235"/>
      <c r="IN52" s="235"/>
      <c r="IO52" s="235"/>
      <c r="IP52" s="235"/>
      <c r="IQ52" s="235"/>
      <c r="IR52" s="235"/>
      <c r="IS52" s="235"/>
      <c r="IT52" s="235"/>
      <c r="IU52" s="235"/>
      <c r="IV52" s="235"/>
      <c r="IW52" s="235"/>
      <c r="IX52" s="235"/>
      <c r="IY52" s="235"/>
      <c r="IZ52" s="235"/>
      <c r="JA52" s="235"/>
      <c r="JB52" s="235"/>
      <c r="JC52" s="235"/>
      <c r="JD52" s="235"/>
      <c r="JE52" s="235"/>
      <c r="JF52" s="235"/>
      <c r="JG52" s="235"/>
      <c r="JH52" s="235"/>
      <c r="JI52" s="235"/>
      <c r="JJ52" s="235"/>
      <c r="JK52" s="235"/>
      <c r="JL52" s="235"/>
      <c r="JM52" s="235"/>
      <c r="JN52" s="235"/>
      <c r="JO52" s="235"/>
      <c r="JP52" s="235"/>
      <c r="JQ52" s="235"/>
      <c r="JR52" s="235"/>
      <c r="JS52" s="235"/>
      <c r="JT52" s="235"/>
      <c r="JU52" s="235"/>
      <c r="JV52" s="235"/>
      <c r="JW52" s="235"/>
      <c r="JX52" s="235"/>
      <c r="JY52" s="235"/>
      <c r="JZ52" s="235"/>
      <c r="KA52" s="235"/>
      <c r="KB52" s="235"/>
      <c r="KC52" s="235"/>
      <c r="KD52" s="235"/>
      <c r="KE52" s="235"/>
      <c r="KF52" s="235"/>
      <c r="KG52" s="235"/>
      <c r="KH52" s="235"/>
      <c r="KI52" s="235"/>
      <c r="KJ52" s="235"/>
      <c r="KK52" s="235"/>
      <c r="KL52" s="235"/>
      <c r="KM52" s="235"/>
      <c r="KN52" s="235"/>
      <c r="KO52" s="235"/>
      <c r="KP52" s="235"/>
      <c r="KQ52" s="235"/>
      <c r="KR52" s="235"/>
      <c r="KS52" s="235"/>
      <c r="KT52" s="235"/>
      <c r="KU52" s="235"/>
      <c r="KV52" s="235"/>
      <c r="KW52" s="235"/>
      <c r="KX52" s="235"/>
      <c r="KY52" s="235"/>
      <c r="KZ52" s="235"/>
      <c r="LA52" s="235"/>
      <c r="LB52" s="235"/>
      <c r="LC52" s="235"/>
      <c r="LD52" s="235"/>
      <c r="LE52" s="235"/>
      <c r="LF52" s="235"/>
      <c r="LG52" s="235"/>
      <c r="LH52" s="235"/>
      <c r="LI52" s="235"/>
      <c r="LJ52" s="235"/>
      <c r="LK52" s="235"/>
      <c r="LL52" s="235"/>
      <c r="LM52" s="235"/>
      <c r="LN52" s="235"/>
      <c r="LO52" s="235"/>
      <c r="LP52" s="235"/>
      <c r="LQ52" s="235"/>
      <c r="LR52" s="235"/>
      <c r="LS52" s="235"/>
      <c r="LT52" s="235"/>
      <c r="LU52" s="235"/>
      <c r="LV52" s="235"/>
      <c r="LW52" s="235"/>
      <c r="LX52" s="235"/>
      <c r="LY52" s="235"/>
      <c r="LZ52" s="235"/>
      <c r="MA52" s="235"/>
      <c r="MB52" s="235"/>
      <c r="MC52" s="235"/>
      <c r="MD52" s="235"/>
      <c r="ME52" s="235"/>
      <c r="MF52" s="235"/>
      <c r="MG52" s="235"/>
      <c r="MH52" s="235"/>
      <c r="MI52" s="235"/>
      <c r="MJ52" s="235"/>
      <c r="MK52" s="235"/>
      <c r="ML52" s="235"/>
      <c r="MM52" s="235"/>
      <c r="MN52" s="235"/>
      <c r="MO52" s="235"/>
      <c r="MP52" s="235"/>
      <c r="MQ52" s="235"/>
      <c r="MR52" s="235"/>
      <c r="MS52" s="235"/>
      <c r="MT52" s="235"/>
      <c r="MU52" s="235"/>
      <c r="MV52" s="235"/>
      <c r="MW52" s="235"/>
      <c r="MX52" s="235"/>
      <c r="MY52" s="235"/>
      <c r="MZ52" s="235"/>
      <c r="NA52" s="235"/>
      <c r="NB52" s="235"/>
      <c r="NC52" s="235"/>
      <c r="ND52" s="235"/>
      <c r="NE52" s="235"/>
      <c r="NF52" s="235"/>
      <c r="NG52" s="235"/>
      <c r="NH52" s="235"/>
      <c r="NI52" s="235"/>
      <c r="NJ52" s="235"/>
      <c r="NK52" s="235"/>
      <c r="NL52" s="235"/>
      <c r="NM52" s="235"/>
      <c r="NN52" s="235"/>
      <c r="NO52" s="235"/>
      <c r="NP52" s="235"/>
      <c r="NQ52" s="235"/>
      <c r="NR52" s="235"/>
      <c r="NS52" s="235"/>
      <c r="NT52" s="235"/>
      <c r="NU52" s="235"/>
      <c r="NV52" s="235"/>
      <c r="NW52" s="235"/>
      <c r="NX52" s="235"/>
      <c r="NY52" s="235"/>
      <c r="NZ52" s="235"/>
      <c r="OA52" s="235"/>
      <c r="OB52" s="235"/>
      <c r="OC52" s="235"/>
      <c r="OD52" s="235"/>
      <c r="OE52" s="235"/>
      <c r="OF52" s="235"/>
      <c r="OG52" s="235"/>
      <c r="OH52" s="235"/>
      <c r="OI52" s="235"/>
      <c r="OJ52" s="235"/>
      <c r="OK52" s="235"/>
      <c r="OL52" s="235"/>
      <c r="OM52" s="235"/>
      <c r="ON52" s="235"/>
      <c r="OO52" s="235"/>
      <c r="OP52" s="235"/>
      <c r="OQ52" s="235"/>
      <c r="OR52" s="235"/>
      <c r="OS52" s="235"/>
      <c r="OT52" s="235"/>
      <c r="OU52" s="235"/>
      <c r="OV52" s="235"/>
      <c r="OW52" s="235"/>
      <c r="OX52" s="235"/>
      <c r="OY52" s="235"/>
      <c r="OZ52" s="235"/>
      <c r="PA52" s="235"/>
      <c r="PB52" s="235"/>
      <c r="PC52" s="235"/>
      <c r="PD52" s="235"/>
      <c r="PE52" s="235"/>
    </row>
    <row r="53" spans="1:421" s="228" customFormat="1" x14ac:dyDescent="0.25">
      <c r="A53" s="227" t="s">
        <v>1625</v>
      </c>
      <c r="B53" s="227"/>
      <c r="C53" s="227"/>
      <c r="D53" s="227"/>
      <c r="E53" s="227"/>
      <c r="F53" s="227"/>
      <c r="G53" s="227"/>
      <c r="H53" s="227"/>
      <c r="I53" s="227"/>
      <c r="J53" s="227"/>
      <c r="K53" s="227"/>
      <c r="L53" s="227"/>
      <c r="M53" s="227"/>
      <c r="N53" s="227"/>
      <c r="O53" s="227"/>
      <c r="P53" s="227"/>
      <c r="Q53" s="227"/>
      <c r="R53" s="227"/>
      <c r="S53" s="227"/>
      <c r="T53" s="227"/>
      <c r="U53" s="227"/>
      <c r="V53" s="227"/>
      <c r="W53" s="227"/>
      <c r="X53" s="227"/>
      <c r="Y53" s="227"/>
      <c r="Z53" s="227"/>
      <c r="AA53" s="227"/>
      <c r="AB53" s="227"/>
      <c r="AC53" s="227"/>
      <c r="AD53" s="227"/>
      <c r="AE53" s="227"/>
      <c r="AF53" s="227"/>
      <c r="AG53" s="227"/>
      <c r="AH53" s="227"/>
      <c r="AI53" s="227"/>
      <c r="AJ53" s="227"/>
      <c r="AK53" s="227"/>
      <c r="AL53" s="227"/>
      <c r="AM53" s="227"/>
      <c r="AN53" s="227"/>
      <c r="AO53" s="227"/>
      <c r="AP53" s="227"/>
      <c r="AQ53" s="227"/>
      <c r="AR53" s="227"/>
      <c r="AS53" s="227"/>
      <c r="AT53" s="227"/>
      <c r="AU53" s="227"/>
      <c r="AV53" s="227"/>
      <c r="AW53" s="227"/>
      <c r="AX53" s="227"/>
      <c r="AY53" s="227"/>
      <c r="AZ53" s="227"/>
      <c r="BA53" s="227"/>
      <c r="BB53" s="227"/>
      <c r="BC53" s="227"/>
      <c r="BD53" s="227"/>
      <c r="BE53" s="227"/>
      <c r="BF53" s="227"/>
      <c r="BG53" s="227"/>
      <c r="BH53" s="227"/>
      <c r="BI53" s="227"/>
      <c r="BJ53" s="227"/>
      <c r="BK53" s="227"/>
      <c r="BL53" s="227"/>
      <c r="BM53" s="227"/>
      <c r="BN53" s="227"/>
      <c r="BO53" s="227"/>
      <c r="BP53" s="227"/>
      <c r="BQ53" s="227"/>
      <c r="BR53" s="227"/>
      <c r="BS53" s="227"/>
      <c r="BT53" s="227"/>
      <c r="BU53" s="227"/>
      <c r="BV53" s="227"/>
      <c r="BW53" s="227"/>
      <c r="BX53" s="227"/>
      <c r="BY53" s="227"/>
      <c r="BZ53" s="227"/>
      <c r="CA53" s="227"/>
      <c r="CB53" s="227"/>
      <c r="CC53" s="227"/>
      <c r="CD53" s="227"/>
      <c r="CE53" s="227"/>
      <c r="CF53" s="227"/>
      <c r="CG53" s="227"/>
      <c r="CH53" s="227"/>
      <c r="CI53" s="227"/>
      <c r="CJ53" s="227"/>
      <c r="CK53" s="227"/>
      <c r="CL53" s="227"/>
      <c r="CM53" s="227"/>
      <c r="CN53" s="227"/>
      <c r="CO53" s="227"/>
      <c r="CP53" s="227"/>
      <c r="CQ53" s="227"/>
      <c r="CR53" s="227"/>
      <c r="CS53" s="227"/>
      <c r="CT53" s="227"/>
      <c r="CU53" s="227"/>
      <c r="CV53" s="227"/>
      <c r="CW53" s="227"/>
      <c r="CX53" s="227"/>
      <c r="CY53" s="227"/>
      <c r="CZ53" s="227"/>
      <c r="DA53" s="227"/>
      <c r="DB53" s="227"/>
      <c r="DC53" s="227"/>
      <c r="DD53" s="227"/>
      <c r="DE53" s="227"/>
      <c r="DF53" s="227"/>
      <c r="DG53" s="227"/>
      <c r="DH53" s="227"/>
      <c r="DI53" s="227"/>
      <c r="DJ53" s="227"/>
      <c r="DK53" s="227"/>
      <c r="DL53" s="227"/>
      <c r="DM53" s="227"/>
      <c r="DN53" s="227"/>
      <c r="DO53" s="227"/>
      <c r="DP53" s="227"/>
      <c r="DQ53" s="227"/>
      <c r="DR53" s="227"/>
      <c r="DS53" s="227"/>
      <c r="DT53" s="227"/>
      <c r="DU53" s="227"/>
      <c r="DV53" s="227"/>
      <c r="DW53" s="227"/>
      <c r="DX53" s="227"/>
      <c r="DY53" s="227"/>
      <c r="DZ53" s="227"/>
      <c r="EA53" s="227"/>
      <c r="EB53" s="227"/>
      <c r="EC53" s="227"/>
      <c r="ED53" s="227"/>
      <c r="EE53" s="227"/>
      <c r="EF53" s="227"/>
      <c r="EG53" s="227"/>
      <c r="EH53" s="227"/>
      <c r="EI53" s="227"/>
      <c r="EJ53" s="227"/>
      <c r="EK53" s="227"/>
      <c r="EL53" s="227"/>
      <c r="EM53" s="227"/>
      <c r="EN53" s="227"/>
      <c r="EO53" s="227"/>
      <c r="EP53" s="227"/>
      <c r="EQ53" s="227"/>
      <c r="ER53" s="227"/>
      <c r="ES53" s="227"/>
      <c r="ET53" s="227"/>
      <c r="EU53" s="227"/>
      <c r="EV53" s="227"/>
      <c r="EW53" s="227"/>
      <c r="EX53" s="227"/>
      <c r="EY53" s="227"/>
      <c r="EZ53" s="227"/>
      <c r="FA53" s="227"/>
      <c r="FB53" s="227"/>
      <c r="FC53" s="227"/>
      <c r="FD53" s="227"/>
      <c r="FE53" s="227"/>
      <c r="FF53" s="227"/>
      <c r="FG53" s="227"/>
      <c r="FH53" s="227"/>
      <c r="FI53" s="227"/>
      <c r="FJ53" s="227"/>
      <c r="FK53" s="227"/>
      <c r="FL53" s="227"/>
      <c r="FM53" s="227"/>
      <c r="FN53" s="227"/>
      <c r="FO53" s="227"/>
      <c r="FP53" s="227"/>
      <c r="FQ53" s="227"/>
      <c r="FR53" s="227"/>
      <c r="FS53" s="227"/>
      <c r="FT53" s="227"/>
      <c r="FU53" s="227"/>
      <c r="FV53" s="227"/>
      <c r="FW53" s="227"/>
      <c r="FX53" s="227"/>
      <c r="FY53" s="227"/>
      <c r="FZ53" s="227"/>
      <c r="GA53" s="227"/>
      <c r="GB53" s="227"/>
      <c r="GC53" s="227"/>
      <c r="GD53" s="227"/>
      <c r="GE53" s="227"/>
      <c r="GF53" s="227"/>
      <c r="GG53" s="227"/>
      <c r="GH53" s="227"/>
      <c r="GI53" s="227"/>
      <c r="GJ53" s="227"/>
      <c r="GK53" s="227"/>
      <c r="GL53" s="227"/>
      <c r="GM53" s="227"/>
      <c r="GN53" s="227"/>
      <c r="GO53" s="227"/>
      <c r="GP53" s="227"/>
      <c r="GQ53" s="227"/>
      <c r="GR53" s="227"/>
      <c r="GS53" s="227"/>
      <c r="GT53" s="227"/>
      <c r="GU53" s="227"/>
      <c r="GV53" s="227"/>
      <c r="GW53" s="227"/>
      <c r="GX53" s="227"/>
      <c r="GY53" s="227"/>
      <c r="GZ53" s="227"/>
      <c r="HA53" s="227"/>
      <c r="HB53" s="227"/>
      <c r="HC53" s="227"/>
      <c r="HD53" s="227"/>
      <c r="HE53" s="227"/>
      <c r="HF53" s="227"/>
      <c r="HG53" s="227"/>
      <c r="HH53" s="227"/>
      <c r="HI53" s="227"/>
      <c r="HJ53" s="227"/>
      <c r="HK53" s="227"/>
      <c r="HL53" s="227"/>
      <c r="HM53" s="227"/>
      <c r="HN53" s="227"/>
      <c r="HO53" s="227"/>
      <c r="HP53" s="227"/>
      <c r="HQ53" s="227"/>
      <c r="HR53" s="227"/>
      <c r="HS53" s="227"/>
      <c r="HT53" s="227"/>
      <c r="HU53" s="227"/>
      <c r="HV53" s="227"/>
      <c r="HW53" s="227"/>
      <c r="HX53" s="227"/>
      <c r="HY53" s="227"/>
      <c r="HZ53" s="227"/>
      <c r="IA53" s="227"/>
      <c r="IB53" s="227"/>
      <c r="IC53" s="227"/>
      <c r="ID53" s="227"/>
      <c r="IE53" s="227"/>
      <c r="IF53" s="227"/>
      <c r="IG53" s="227"/>
      <c r="IH53" s="227"/>
      <c r="II53" s="227"/>
      <c r="IJ53" s="227"/>
      <c r="IK53" s="227"/>
      <c r="IL53" s="227"/>
      <c r="IM53" s="227"/>
      <c r="IN53" s="227"/>
      <c r="IO53" s="227"/>
      <c r="IP53" s="227"/>
      <c r="IQ53" s="227"/>
      <c r="IR53" s="227"/>
      <c r="IS53" s="227"/>
      <c r="IT53" s="227"/>
      <c r="IU53" s="227"/>
      <c r="IV53" s="227"/>
      <c r="IW53" s="227"/>
      <c r="IX53" s="227"/>
      <c r="IY53" s="227"/>
      <c r="IZ53" s="227"/>
      <c r="JA53" s="227"/>
      <c r="JB53" s="227"/>
      <c r="JC53" s="227"/>
      <c r="JD53" s="227"/>
      <c r="JE53" s="227"/>
      <c r="JF53" s="227"/>
      <c r="JG53" s="227"/>
      <c r="JH53" s="227"/>
      <c r="JI53" s="227"/>
      <c r="JJ53" s="227"/>
      <c r="JK53" s="227"/>
      <c r="JL53" s="227"/>
      <c r="JM53" s="227"/>
      <c r="JN53" s="227"/>
      <c r="JO53" s="227"/>
      <c r="JP53" s="227"/>
      <c r="JQ53" s="227"/>
      <c r="JR53" s="227"/>
      <c r="JS53" s="227"/>
      <c r="JT53" s="227"/>
      <c r="JU53" s="227"/>
      <c r="JV53" s="227"/>
      <c r="JW53" s="227"/>
      <c r="JX53" s="227"/>
      <c r="JY53" s="227"/>
      <c r="JZ53" s="227"/>
      <c r="KA53" s="227"/>
      <c r="KB53" s="227"/>
      <c r="KC53" s="227"/>
      <c r="KD53" s="227"/>
      <c r="KE53" s="227"/>
      <c r="KF53" s="227"/>
      <c r="KG53" s="227"/>
      <c r="KH53" s="227"/>
      <c r="KI53" s="227"/>
      <c r="KJ53" s="227"/>
      <c r="KK53" s="227"/>
      <c r="KL53" s="227"/>
      <c r="KM53" s="227"/>
      <c r="KN53" s="227"/>
      <c r="KO53" s="227"/>
      <c r="KP53" s="227"/>
      <c r="KQ53" s="227"/>
      <c r="KR53" s="227"/>
      <c r="KS53" s="227"/>
      <c r="KT53" s="227"/>
      <c r="KU53" s="227"/>
      <c r="KV53" s="227"/>
      <c r="KW53" s="227"/>
      <c r="KX53" s="227"/>
      <c r="KY53" s="227"/>
      <c r="KZ53" s="227"/>
      <c r="LA53" s="227"/>
      <c r="LB53" s="227"/>
      <c r="LC53" s="227"/>
      <c r="LD53" s="227"/>
      <c r="LE53" s="227"/>
      <c r="LF53" s="227"/>
      <c r="LG53" s="227"/>
      <c r="LH53" s="227"/>
      <c r="LI53" s="227"/>
      <c r="LJ53" s="227"/>
      <c r="LK53" s="227"/>
      <c r="LL53" s="227"/>
      <c r="LM53" s="227"/>
      <c r="LN53" s="227"/>
      <c r="LO53" s="227"/>
      <c r="LP53" s="227"/>
      <c r="LQ53" s="227"/>
      <c r="LR53" s="227"/>
      <c r="LS53" s="227"/>
      <c r="LT53" s="227"/>
      <c r="LU53" s="227"/>
      <c r="LV53" s="227"/>
      <c r="LW53" s="227"/>
      <c r="LX53" s="227"/>
      <c r="LY53" s="227"/>
      <c r="LZ53" s="227"/>
      <c r="MA53" s="227"/>
      <c r="MB53" s="227"/>
      <c r="MC53" s="227"/>
      <c r="MD53" s="227"/>
      <c r="ME53" s="227"/>
      <c r="MF53" s="227"/>
      <c r="MG53" s="227"/>
      <c r="MH53" s="227"/>
      <c r="MI53" s="227"/>
      <c r="MJ53" s="227"/>
      <c r="MK53" s="227"/>
      <c r="ML53" s="227"/>
      <c r="MM53" s="227"/>
      <c r="MN53" s="227"/>
      <c r="MO53" s="227"/>
      <c r="MP53" s="227"/>
      <c r="MQ53" s="227"/>
      <c r="MR53" s="227"/>
      <c r="MS53" s="227"/>
      <c r="MT53" s="227"/>
      <c r="MU53" s="227"/>
      <c r="MV53" s="227"/>
      <c r="MW53" s="227"/>
      <c r="MX53" s="227"/>
      <c r="MY53" s="227"/>
      <c r="MZ53" s="227"/>
      <c r="NA53" s="227"/>
      <c r="NB53" s="227"/>
      <c r="NC53" s="227"/>
      <c r="ND53" s="227"/>
      <c r="NE53" s="227"/>
      <c r="NF53" s="227"/>
      <c r="NG53" s="227"/>
      <c r="NH53" s="227"/>
      <c r="NI53" s="227"/>
      <c r="NJ53" s="227"/>
      <c r="NK53" s="227"/>
      <c r="NL53" s="227"/>
      <c r="NM53" s="227"/>
      <c r="NN53" s="227"/>
      <c r="NO53" s="227"/>
      <c r="NP53" s="227"/>
      <c r="NQ53" s="227"/>
      <c r="NR53" s="227"/>
      <c r="NS53" s="227"/>
      <c r="NT53" s="227"/>
      <c r="NU53" s="227"/>
      <c r="NV53" s="227"/>
      <c r="NW53" s="227"/>
      <c r="NX53" s="227"/>
      <c r="NY53" s="227"/>
      <c r="NZ53" s="227"/>
      <c r="OA53" s="227"/>
      <c r="OB53" s="227"/>
      <c r="OC53" s="227"/>
      <c r="OD53" s="227"/>
      <c r="OE53" s="227"/>
      <c r="OF53" s="227"/>
      <c r="OG53" s="227"/>
      <c r="OH53" s="227"/>
      <c r="OI53" s="227"/>
      <c r="OJ53" s="227"/>
      <c r="OK53" s="227"/>
      <c r="OL53" s="227"/>
      <c r="OM53" s="227"/>
      <c r="ON53" s="227"/>
      <c r="OO53" s="227"/>
      <c r="OP53" s="227"/>
      <c r="OQ53" s="227"/>
      <c r="OR53" s="227"/>
      <c r="OS53" s="227"/>
      <c r="OT53" s="227"/>
      <c r="OU53" s="227"/>
      <c r="OV53" s="227"/>
      <c r="OW53" s="227"/>
      <c r="OX53" s="227"/>
      <c r="OY53" s="227"/>
      <c r="OZ53" s="227"/>
      <c r="PA53" s="227"/>
      <c r="PB53" s="227"/>
      <c r="PC53" s="227"/>
      <c r="PD53" s="227"/>
      <c r="PE53" s="227"/>
    </row>
    <row r="54" spans="1:421" s="231" customFormat="1" x14ac:dyDescent="0.25">
      <c r="A54" s="230" t="s">
        <v>1623</v>
      </c>
      <c r="B54" s="230">
        <v>0</v>
      </c>
      <c r="C54" s="230">
        <v>8075909</v>
      </c>
      <c r="D54" s="230">
        <v>17.27</v>
      </c>
      <c r="E54" s="230">
        <v>0</v>
      </c>
      <c r="F54" s="230">
        <v>0</v>
      </c>
      <c r="G54" s="230">
        <v>0</v>
      </c>
      <c r="H54" s="230">
        <v>0</v>
      </c>
      <c r="I54" s="230">
        <v>8117325</v>
      </c>
      <c r="J54" s="230">
        <v>17.350000000000001</v>
      </c>
      <c r="K54" s="230">
        <v>0</v>
      </c>
      <c r="L54" s="230">
        <v>0</v>
      </c>
      <c r="M54" s="230">
        <v>0</v>
      </c>
      <c r="N54" s="230">
        <v>0</v>
      </c>
      <c r="O54" s="230">
        <v>8215382</v>
      </c>
      <c r="P54" s="230">
        <v>17.559999999999999</v>
      </c>
      <c r="Q54" s="230">
        <v>0</v>
      </c>
      <c r="R54" s="230">
        <v>0</v>
      </c>
      <c r="S54" s="230">
        <v>0</v>
      </c>
      <c r="T54" s="230">
        <v>0</v>
      </c>
      <c r="U54" s="230">
        <v>8311504</v>
      </c>
      <c r="V54" s="230">
        <v>17.760000000000002</v>
      </c>
      <c r="W54" s="230">
        <v>0</v>
      </c>
      <c r="X54" s="230">
        <v>0</v>
      </c>
      <c r="Y54" s="230">
        <v>0</v>
      </c>
      <c r="Z54" s="230">
        <v>0</v>
      </c>
      <c r="AA54" s="230">
        <v>16197115</v>
      </c>
      <c r="AB54" s="230">
        <v>17.37</v>
      </c>
      <c r="AC54" s="230">
        <v>0</v>
      </c>
      <c r="AD54" s="230">
        <v>0</v>
      </c>
      <c r="AE54" s="230">
        <v>0</v>
      </c>
      <c r="AF54" s="230">
        <v>0</v>
      </c>
      <c r="AG54" s="230">
        <v>15914308</v>
      </c>
      <c r="AH54" s="230">
        <v>17.16</v>
      </c>
      <c r="AI54" s="230">
        <v>0</v>
      </c>
      <c r="AJ54" s="230">
        <v>0</v>
      </c>
      <c r="AK54" s="230">
        <v>0</v>
      </c>
      <c r="AL54" s="230">
        <v>0</v>
      </c>
      <c r="AM54" s="230">
        <v>16021196</v>
      </c>
      <c r="AN54" s="230">
        <v>17.27</v>
      </c>
      <c r="AO54" s="230">
        <v>0</v>
      </c>
      <c r="AP54" s="230">
        <v>0</v>
      </c>
      <c r="AQ54" s="230">
        <v>0</v>
      </c>
      <c r="AR54" s="230">
        <v>0</v>
      </c>
      <c r="AS54" s="230">
        <v>15935349</v>
      </c>
      <c r="AT54" s="230">
        <v>17.18</v>
      </c>
      <c r="AU54" s="230">
        <v>0</v>
      </c>
      <c r="AV54" s="230">
        <v>0</v>
      </c>
      <c r="AW54" s="230">
        <v>0</v>
      </c>
      <c r="AX54" s="230">
        <v>0</v>
      </c>
      <c r="AY54" s="230">
        <v>16355226</v>
      </c>
      <c r="AZ54" s="230">
        <v>17.63</v>
      </c>
      <c r="BA54" s="230">
        <v>0</v>
      </c>
      <c r="BB54" s="230">
        <v>0</v>
      </c>
      <c r="BC54" s="230">
        <v>0</v>
      </c>
      <c r="BD54" s="230">
        <v>0</v>
      </c>
      <c r="BE54" s="230">
        <v>32183215</v>
      </c>
      <c r="BF54" s="230">
        <v>17.350000000000001</v>
      </c>
      <c r="BG54" s="230">
        <v>0</v>
      </c>
      <c r="BH54" s="230">
        <v>0</v>
      </c>
      <c r="BI54" s="230">
        <v>0</v>
      </c>
      <c r="BJ54" s="230">
        <v>0</v>
      </c>
      <c r="BK54" s="230">
        <v>32109814</v>
      </c>
      <c r="BL54" s="230">
        <v>17.309999999999999</v>
      </c>
      <c r="BM54" s="230">
        <v>0</v>
      </c>
      <c r="BN54" s="230">
        <v>0</v>
      </c>
      <c r="BO54" s="230">
        <v>0</v>
      </c>
      <c r="BP54" s="230">
        <v>0</v>
      </c>
      <c r="BQ54" s="230">
        <v>32423315</v>
      </c>
      <c r="BR54" s="230">
        <v>17.48</v>
      </c>
      <c r="BS54" s="230">
        <v>0</v>
      </c>
      <c r="BT54" s="230">
        <v>0</v>
      </c>
      <c r="BU54" s="230">
        <v>0</v>
      </c>
      <c r="BV54" s="230">
        <v>0</v>
      </c>
      <c r="BW54" s="230">
        <v>32070211</v>
      </c>
      <c r="BX54" s="230">
        <v>17.29</v>
      </c>
      <c r="BY54" s="230">
        <v>0</v>
      </c>
      <c r="BZ54" s="230">
        <v>0</v>
      </c>
      <c r="CA54" s="230">
        <v>0</v>
      </c>
      <c r="CB54" s="230">
        <v>0</v>
      </c>
      <c r="CC54" s="230">
        <v>33385194</v>
      </c>
      <c r="CD54" s="230">
        <v>18</v>
      </c>
      <c r="CE54" s="230">
        <v>0</v>
      </c>
      <c r="CF54" s="230">
        <v>0</v>
      </c>
      <c r="CG54" s="230">
        <v>0</v>
      </c>
      <c r="CH54" s="230">
        <v>0</v>
      </c>
      <c r="CI54" s="230">
        <v>34029626</v>
      </c>
      <c r="CJ54" s="230">
        <v>18.34</v>
      </c>
      <c r="CK54" s="230">
        <v>0</v>
      </c>
      <c r="CL54" s="230">
        <v>0</v>
      </c>
      <c r="CM54" s="230">
        <v>0</v>
      </c>
      <c r="CN54" s="230">
        <v>0</v>
      </c>
      <c r="CO54" s="230">
        <v>34110940</v>
      </c>
      <c r="CP54" s="230">
        <v>18.39</v>
      </c>
      <c r="CQ54" s="230">
        <v>0</v>
      </c>
      <c r="CR54" s="230">
        <v>0</v>
      </c>
      <c r="CS54" s="230">
        <v>0</v>
      </c>
      <c r="CT54" s="230">
        <v>0</v>
      </c>
      <c r="CU54" s="230">
        <v>34336461</v>
      </c>
      <c r="CV54" s="230">
        <v>18.489999999999998</v>
      </c>
      <c r="CW54" s="230">
        <v>0</v>
      </c>
      <c r="CX54" s="230">
        <v>0</v>
      </c>
      <c r="CY54" s="230">
        <v>0</v>
      </c>
      <c r="CZ54" s="230">
        <v>213</v>
      </c>
      <c r="DA54" s="230">
        <v>34776247</v>
      </c>
      <c r="DB54" s="230">
        <v>18.690000000000001</v>
      </c>
      <c r="DC54" s="230">
        <v>34460227</v>
      </c>
      <c r="DD54" s="230">
        <v>0</v>
      </c>
      <c r="DE54" s="230">
        <v>0</v>
      </c>
      <c r="DF54" s="230">
        <v>214</v>
      </c>
      <c r="DG54" s="230">
        <v>35804733</v>
      </c>
      <c r="DH54" s="230">
        <v>19.18</v>
      </c>
      <c r="DI54" s="230">
        <v>35550429</v>
      </c>
      <c r="DJ54" s="230">
        <v>0</v>
      </c>
      <c r="DK54" s="230">
        <v>0</v>
      </c>
      <c r="DL54" s="230">
        <v>259</v>
      </c>
      <c r="DM54" s="230">
        <v>37818337</v>
      </c>
      <c r="DN54" s="230">
        <v>19.899999999999999</v>
      </c>
      <c r="DO54" s="230">
        <v>37564033</v>
      </c>
      <c r="DP54" s="230">
        <v>0</v>
      </c>
      <c r="DQ54" s="230">
        <v>0</v>
      </c>
      <c r="DR54" s="230">
        <v>297</v>
      </c>
      <c r="DS54" s="230">
        <v>39849811</v>
      </c>
      <c r="DT54" s="230">
        <v>20.6</v>
      </c>
      <c r="DU54" s="230">
        <v>39268410</v>
      </c>
      <c r="DV54" s="230">
        <v>0</v>
      </c>
      <c r="DW54" s="230">
        <v>0</v>
      </c>
      <c r="DX54" s="230">
        <v>323</v>
      </c>
      <c r="DY54" s="230">
        <v>42901164</v>
      </c>
      <c r="DZ54" s="230">
        <v>21.77</v>
      </c>
      <c r="EA54" s="230">
        <v>42651260</v>
      </c>
      <c r="EB54" s="230">
        <v>0</v>
      </c>
      <c r="EC54" s="230">
        <v>0</v>
      </c>
      <c r="ED54" s="230">
        <v>327</v>
      </c>
      <c r="EE54" s="230">
        <v>43550454</v>
      </c>
      <c r="EF54" s="230">
        <v>21.86</v>
      </c>
      <c r="EG54" s="230">
        <v>43299350</v>
      </c>
      <c r="EH54" s="230">
        <v>0</v>
      </c>
      <c r="EI54" s="230">
        <v>0</v>
      </c>
      <c r="EJ54" s="230">
        <v>325</v>
      </c>
      <c r="EK54" s="230">
        <v>47301523</v>
      </c>
      <c r="EL54" s="230">
        <v>23.48</v>
      </c>
      <c r="EM54" s="230">
        <v>47050419</v>
      </c>
      <c r="EN54" s="230">
        <v>0</v>
      </c>
      <c r="EO54" s="230">
        <v>0</v>
      </c>
      <c r="EP54" s="230">
        <v>370</v>
      </c>
      <c r="EQ54" s="230">
        <v>51687526</v>
      </c>
      <c r="ER54" s="230">
        <v>24.96</v>
      </c>
      <c r="ES54" s="230">
        <v>51436422</v>
      </c>
      <c r="ET54" s="230">
        <v>0</v>
      </c>
      <c r="EU54" s="230">
        <v>0</v>
      </c>
      <c r="EV54" s="230">
        <v>410</v>
      </c>
      <c r="EW54" s="230">
        <v>51966726</v>
      </c>
      <c r="EX54" s="230">
        <v>25.09</v>
      </c>
      <c r="EY54" s="230">
        <v>51715622</v>
      </c>
      <c r="EZ54" s="230">
        <v>0</v>
      </c>
      <c r="FA54" s="230">
        <v>0</v>
      </c>
      <c r="FB54" s="230">
        <v>475</v>
      </c>
      <c r="FC54" s="230">
        <v>52325274</v>
      </c>
      <c r="FD54" s="230">
        <v>25.26</v>
      </c>
      <c r="FE54" s="230">
        <v>52074170</v>
      </c>
      <c r="FF54" s="230">
        <v>0</v>
      </c>
      <c r="FG54" s="230">
        <v>0</v>
      </c>
      <c r="FH54" s="230">
        <v>537</v>
      </c>
      <c r="FI54" s="230">
        <v>51340445</v>
      </c>
      <c r="FJ54" s="230">
        <v>24.79</v>
      </c>
      <c r="FK54" s="230">
        <v>51089341</v>
      </c>
      <c r="FL54" s="230">
        <v>0</v>
      </c>
      <c r="FM54" s="230">
        <v>0</v>
      </c>
      <c r="FN54" s="230">
        <v>550</v>
      </c>
      <c r="FO54" s="230">
        <v>50652751</v>
      </c>
      <c r="FP54" s="230">
        <v>24.46</v>
      </c>
      <c r="FQ54" s="230">
        <v>50401647</v>
      </c>
      <c r="FR54" s="230">
        <v>0</v>
      </c>
      <c r="FS54" s="230">
        <v>0</v>
      </c>
      <c r="FT54" s="230">
        <v>483</v>
      </c>
      <c r="FU54" s="230">
        <v>49510044</v>
      </c>
      <c r="FV54" s="230">
        <v>23.9</v>
      </c>
      <c r="FW54" s="230">
        <v>49258940</v>
      </c>
      <c r="FX54" s="230">
        <v>0</v>
      </c>
      <c r="FY54" s="230">
        <v>0</v>
      </c>
      <c r="FZ54" s="230">
        <v>435</v>
      </c>
      <c r="GA54" s="230">
        <v>51668241</v>
      </c>
      <c r="GB54" s="230">
        <v>24.95</v>
      </c>
      <c r="GC54" s="230">
        <v>51417137</v>
      </c>
      <c r="GD54" s="230">
        <v>0</v>
      </c>
      <c r="GE54" s="230">
        <v>0</v>
      </c>
      <c r="GF54" s="230">
        <v>445</v>
      </c>
      <c r="GG54" s="230">
        <v>53043348</v>
      </c>
      <c r="GH54" s="230">
        <v>25.61</v>
      </c>
      <c r="GI54" s="230">
        <v>52792244</v>
      </c>
      <c r="GJ54" s="230">
        <v>0</v>
      </c>
      <c r="GK54" s="230">
        <v>0</v>
      </c>
      <c r="GL54" s="230">
        <v>460</v>
      </c>
      <c r="GM54" s="230">
        <v>53239980</v>
      </c>
      <c r="GN54" s="230">
        <v>25.71</v>
      </c>
      <c r="GO54" s="230">
        <v>52988876</v>
      </c>
      <c r="GP54" s="230">
        <v>0</v>
      </c>
      <c r="GQ54" s="230">
        <v>0</v>
      </c>
      <c r="GR54" s="230">
        <v>465</v>
      </c>
      <c r="GS54" s="230">
        <v>52808264</v>
      </c>
      <c r="GT54" s="230">
        <v>25.5</v>
      </c>
      <c r="GU54" s="230">
        <v>52557160</v>
      </c>
      <c r="GV54" s="230">
        <v>0</v>
      </c>
      <c r="GW54" s="230">
        <v>0</v>
      </c>
      <c r="GX54" s="230">
        <v>455</v>
      </c>
      <c r="GY54" s="230">
        <v>52843768</v>
      </c>
      <c r="GZ54" s="230">
        <v>25.51</v>
      </c>
      <c r="HA54" s="230">
        <v>52592664</v>
      </c>
      <c r="HB54" s="230">
        <v>0</v>
      </c>
      <c r="HC54" s="230">
        <v>0</v>
      </c>
      <c r="HD54" s="230">
        <v>489</v>
      </c>
      <c r="HE54" s="230">
        <v>265541344</v>
      </c>
      <c r="HF54" s="230">
        <v>25.64</v>
      </c>
      <c r="HG54" s="230">
        <v>264285824</v>
      </c>
      <c r="HH54" s="230">
        <v>0</v>
      </c>
      <c r="HI54" s="230">
        <v>0</v>
      </c>
      <c r="HJ54" s="230">
        <v>522</v>
      </c>
      <c r="HK54" s="230">
        <v>263493631</v>
      </c>
      <c r="HL54" s="230">
        <v>25.44</v>
      </c>
      <c r="HM54" s="230">
        <v>262238111</v>
      </c>
      <c r="HN54" s="230">
        <v>0</v>
      </c>
      <c r="HO54" s="230">
        <v>0</v>
      </c>
      <c r="HP54" s="230">
        <v>575</v>
      </c>
      <c r="HQ54" s="230">
        <v>264987307</v>
      </c>
      <c r="HR54" s="230">
        <v>25.59</v>
      </c>
      <c r="HS54" s="230">
        <v>263731787</v>
      </c>
      <c r="HT54" s="230">
        <v>0</v>
      </c>
      <c r="HU54" s="230">
        <v>0</v>
      </c>
      <c r="HV54" s="230">
        <v>618</v>
      </c>
      <c r="HW54" s="230">
        <v>263850092</v>
      </c>
      <c r="HX54" s="230">
        <v>25.48</v>
      </c>
      <c r="HY54" s="230">
        <v>262594572</v>
      </c>
      <c r="HZ54" s="230">
        <v>0</v>
      </c>
      <c r="IA54" s="230">
        <v>0</v>
      </c>
      <c r="IB54" s="230">
        <v>678</v>
      </c>
      <c r="IC54" s="230">
        <v>264676316</v>
      </c>
      <c r="ID54" s="230">
        <v>25.56</v>
      </c>
      <c r="IE54" s="230">
        <v>263420796</v>
      </c>
      <c r="IF54" s="230">
        <v>0</v>
      </c>
      <c r="IG54" s="230">
        <v>0</v>
      </c>
      <c r="IH54" s="230">
        <v>693</v>
      </c>
      <c r="II54" s="230">
        <v>263954014</v>
      </c>
      <c r="IJ54" s="230">
        <v>25.49</v>
      </c>
      <c r="IK54" s="230">
        <v>262698494</v>
      </c>
      <c r="IL54" s="230">
        <v>0</v>
      </c>
      <c r="IM54" s="230">
        <v>0</v>
      </c>
      <c r="IN54" s="230">
        <v>727</v>
      </c>
      <c r="IO54" s="230">
        <v>266501613</v>
      </c>
      <c r="IP54" s="230">
        <v>25.73</v>
      </c>
      <c r="IQ54" s="230">
        <v>265246093</v>
      </c>
      <c r="IR54" s="230">
        <v>0</v>
      </c>
      <c r="IS54" s="230">
        <v>0</v>
      </c>
      <c r="IT54" s="230">
        <v>783</v>
      </c>
      <c r="IU54" s="230">
        <v>265371129</v>
      </c>
      <c r="IV54" s="230">
        <v>25.63</v>
      </c>
      <c r="IW54" s="230">
        <v>264115609</v>
      </c>
      <c r="IX54" s="230">
        <v>0</v>
      </c>
      <c r="IY54" s="230">
        <v>0</v>
      </c>
      <c r="IZ54" s="230">
        <v>815</v>
      </c>
      <c r="JA54" s="230">
        <v>268189315</v>
      </c>
      <c r="JB54" s="230">
        <v>25.9</v>
      </c>
      <c r="JC54" s="230">
        <v>266933795</v>
      </c>
      <c r="JD54" s="230">
        <v>0</v>
      </c>
      <c r="JE54" s="230">
        <v>0</v>
      </c>
      <c r="JF54" s="230">
        <v>892</v>
      </c>
      <c r="JG54" s="230">
        <v>269278594</v>
      </c>
      <c r="JH54" s="230">
        <v>26</v>
      </c>
      <c r="JI54" s="230">
        <v>268023074</v>
      </c>
      <c r="JJ54" s="230">
        <v>0</v>
      </c>
      <c r="JK54" s="230">
        <v>0</v>
      </c>
      <c r="JL54" s="230">
        <v>967</v>
      </c>
      <c r="JM54" s="230">
        <v>269271863</v>
      </c>
      <c r="JN54" s="230">
        <v>26</v>
      </c>
      <c r="JO54" s="230">
        <v>268016343</v>
      </c>
      <c r="JP54" s="230">
        <v>0</v>
      </c>
      <c r="JQ54" s="230">
        <v>0</v>
      </c>
      <c r="JR54" s="230">
        <v>1005</v>
      </c>
      <c r="JS54" s="230">
        <v>537723880</v>
      </c>
      <c r="JT54" s="230">
        <v>25.96</v>
      </c>
      <c r="JU54" s="230">
        <v>535212840</v>
      </c>
      <c r="JV54" s="230">
        <v>0</v>
      </c>
      <c r="JW54" s="230">
        <v>0</v>
      </c>
      <c r="JX54" s="230">
        <v>1030</v>
      </c>
      <c r="JY54" s="230">
        <v>537523265</v>
      </c>
      <c r="JZ54" s="230">
        <v>25.95</v>
      </c>
      <c r="KA54" s="230">
        <v>535013105</v>
      </c>
      <c r="KB54" s="230">
        <v>0</v>
      </c>
      <c r="KC54" s="230">
        <v>0</v>
      </c>
      <c r="KD54" s="230">
        <v>1156</v>
      </c>
      <c r="KE54" s="230">
        <v>584766111</v>
      </c>
      <c r="KF54" s="230">
        <v>28.23</v>
      </c>
      <c r="KG54" s="230">
        <v>582255951</v>
      </c>
      <c r="KH54" s="230">
        <v>0</v>
      </c>
      <c r="KI54" s="230">
        <v>0</v>
      </c>
      <c r="KJ54" s="230">
        <v>1196</v>
      </c>
      <c r="KK54" s="230">
        <v>581092750</v>
      </c>
      <c r="KL54" s="230">
        <v>28.06</v>
      </c>
      <c r="KM54" s="230">
        <v>578582590</v>
      </c>
      <c r="KN54" s="230">
        <v>0</v>
      </c>
      <c r="KO54" s="230">
        <v>0</v>
      </c>
      <c r="KP54" s="230">
        <v>1178</v>
      </c>
      <c r="KQ54" s="230">
        <v>581057399</v>
      </c>
      <c r="KR54" s="230">
        <v>28.05</v>
      </c>
      <c r="KS54" s="230">
        <v>578547239</v>
      </c>
      <c r="KT54" s="230">
        <v>0</v>
      </c>
      <c r="KU54" s="230">
        <v>0</v>
      </c>
      <c r="KV54" s="230">
        <v>1176</v>
      </c>
      <c r="KW54" s="230">
        <v>566699900</v>
      </c>
      <c r="KX54" s="230">
        <v>27.36</v>
      </c>
      <c r="KY54" s="230">
        <v>564189740</v>
      </c>
      <c r="KZ54" s="230">
        <v>0</v>
      </c>
      <c r="LA54" s="230">
        <v>0</v>
      </c>
      <c r="LB54" s="230">
        <v>1131</v>
      </c>
      <c r="LC54" s="230">
        <v>549841012</v>
      </c>
      <c r="LD54" s="230">
        <v>26.55</v>
      </c>
      <c r="LE54" s="230">
        <v>547330852</v>
      </c>
      <c r="LF54" s="230">
        <v>0</v>
      </c>
      <c r="LG54" s="230">
        <v>0</v>
      </c>
      <c r="LH54" s="230">
        <v>1056</v>
      </c>
      <c r="LI54" s="230">
        <v>507926838</v>
      </c>
      <c r="LJ54" s="230">
        <v>24.52</v>
      </c>
      <c r="LK54" s="230">
        <v>505416678</v>
      </c>
      <c r="LL54" s="230">
        <v>0</v>
      </c>
      <c r="LM54" s="230">
        <v>0</v>
      </c>
      <c r="LN54" s="230">
        <v>1370</v>
      </c>
      <c r="LO54" s="230">
        <v>758237921</v>
      </c>
      <c r="LP54" s="230">
        <v>31.51</v>
      </c>
      <c r="LQ54" s="230">
        <v>755689180</v>
      </c>
      <c r="LR54" s="230">
        <v>0</v>
      </c>
      <c r="LS54" s="230">
        <v>0</v>
      </c>
      <c r="LT54" s="230">
        <v>1539</v>
      </c>
      <c r="LU54" s="230">
        <v>857147816</v>
      </c>
      <c r="LV54" s="230">
        <v>35.619999999999997</v>
      </c>
      <c r="LW54" s="230">
        <v>854459687</v>
      </c>
      <c r="LX54" s="230">
        <v>0</v>
      </c>
      <c r="LY54" s="230">
        <v>0</v>
      </c>
      <c r="LZ54" s="230">
        <v>1520</v>
      </c>
      <c r="MA54" s="230">
        <v>848438972</v>
      </c>
      <c r="MB54" s="230">
        <v>35.25</v>
      </c>
      <c r="MC54" s="230">
        <v>845890231</v>
      </c>
      <c r="MD54" s="230">
        <v>0</v>
      </c>
      <c r="ME54" s="230">
        <v>0</v>
      </c>
      <c r="MF54" s="230">
        <v>1527</v>
      </c>
      <c r="MG54" s="230">
        <v>851217763</v>
      </c>
      <c r="MH54" s="230">
        <v>35.369999999999997</v>
      </c>
      <c r="MI54" s="230">
        <v>848669000</v>
      </c>
      <c r="MJ54" s="230">
        <v>0</v>
      </c>
      <c r="MK54" s="230">
        <v>0</v>
      </c>
      <c r="ML54" s="230">
        <v>1529</v>
      </c>
      <c r="MM54" s="230">
        <v>841365053</v>
      </c>
      <c r="MN54" s="230">
        <v>34.96</v>
      </c>
      <c r="MO54" s="230">
        <v>838816380</v>
      </c>
      <c r="MP54" s="230">
        <v>0</v>
      </c>
      <c r="MQ54" s="230">
        <v>0</v>
      </c>
      <c r="MR54" s="230">
        <v>1480</v>
      </c>
      <c r="MS54" s="230">
        <v>802508577</v>
      </c>
      <c r="MT54" s="230">
        <v>33.340000000000003</v>
      </c>
      <c r="MU54" s="230">
        <v>799960130</v>
      </c>
      <c r="MV54" s="230">
        <v>0</v>
      </c>
      <c r="MW54" s="230">
        <v>0</v>
      </c>
      <c r="MX54" s="230">
        <v>1501</v>
      </c>
      <c r="MY54" s="230">
        <v>814974845</v>
      </c>
      <c r="MZ54" s="230">
        <v>33.97</v>
      </c>
      <c r="NA54" s="230">
        <v>812426130</v>
      </c>
      <c r="NB54" s="230">
        <v>0</v>
      </c>
      <c r="NC54" s="230">
        <v>0</v>
      </c>
      <c r="ND54" s="230">
        <v>1431</v>
      </c>
      <c r="NE54" s="230">
        <v>803464694</v>
      </c>
      <c r="NF54" s="230">
        <v>33.49</v>
      </c>
      <c r="NG54" s="230">
        <v>800915953</v>
      </c>
      <c r="NH54" s="230">
        <v>0</v>
      </c>
      <c r="NI54" s="230">
        <v>0</v>
      </c>
      <c r="NJ54" s="230">
        <v>1298</v>
      </c>
      <c r="NK54" s="230">
        <v>782182301</v>
      </c>
      <c r="NL54" s="230">
        <v>32.6</v>
      </c>
      <c r="NM54" s="230">
        <v>779633560</v>
      </c>
      <c r="NN54" s="230">
        <v>0</v>
      </c>
      <c r="NO54" s="230">
        <v>0</v>
      </c>
      <c r="NP54" s="230">
        <v>1237</v>
      </c>
      <c r="NQ54" s="230">
        <v>768972671</v>
      </c>
      <c r="NR54" s="230">
        <v>32.049999999999997</v>
      </c>
      <c r="NS54" s="230">
        <v>766423930</v>
      </c>
      <c r="NT54" s="230">
        <v>0</v>
      </c>
      <c r="NU54" s="230">
        <v>0</v>
      </c>
      <c r="NV54" s="230">
        <v>728</v>
      </c>
      <c r="NW54" s="230">
        <v>770948210</v>
      </c>
      <c r="NX54" s="230">
        <v>32.130000000000003</v>
      </c>
      <c r="NY54" s="230">
        <v>768400389</v>
      </c>
      <c r="NZ54" s="230">
        <v>0</v>
      </c>
      <c r="OA54" s="230">
        <v>0</v>
      </c>
      <c r="OB54" s="230">
        <v>728</v>
      </c>
      <c r="OC54" s="230">
        <v>780919354</v>
      </c>
      <c r="OD54" s="230">
        <v>32.549999999999997</v>
      </c>
      <c r="OE54" s="230">
        <v>778371533</v>
      </c>
      <c r="OF54" s="230">
        <v>0</v>
      </c>
      <c r="OG54" s="230">
        <v>0</v>
      </c>
      <c r="OH54" s="230">
        <v>776</v>
      </c>
      <c r="OI54" s="230">
        <v>791217246</v>
      </c>
      <c r="OJ54" s="230">
        <v>32.979999999999997</v>
      </c>
      <c r="OK54" s="230">
        <v>788669425</v>
      </c>
      <c r="OL54" s="230">
        <v>0</v>
      </c>
      <c r="OM54" s="230">
        <v>0</v>
      </c>
      <c r="ON54" s="230">
        <v>812</v>
      </c>
      <c r="OO54" s="230">
        <v>799146583</v>
      </c>
      <c r="OP54" s="230">
        <v>33.31</v>
      </c>
      <c r="OQ54" s="230">
        <v>796603091</v>
      </c>
      <c r="OR54" s="230">
        <v>0</v>
      </c>
      <c r="OS54" s="230">
        <v>0</v>
      </c>
      <c r="OT54" s="230">
        <v>731</v>
      </c>
      <c r="OU54" s="230">
        <v>780395132</v>
      </c>
      <c r="OV54" s="230">
        <v>32.53</v>
      </c>
      <c r="OW54" s="230">
        <v>780055080</v>
      </c>
      <c r="OX54" s="230">
        <v>0</v>
      </c>
      <c r="OY54" s="230">
        <v>0</v>
      </c>
      <c r="OZ54" s="230">
        <v>719</v>
      </c>
      <c r="PA54" s="230">
        <v>788375868</v>
      </c>
      <c r="PB54" s="230">
        <v>32.86</v>
      </c>
      <c r="PC54" s="230">
        <v>788323816</v>
      </c>
      <c r="PD54" s="230">
        <v>0</v>
      </c>
      <c r="PE54" s="230">
        <v>0</v>
      </c>
    </row>
    <row r="55" spans="1:421" x14ac:dyDescent="0.25">
      <c r="A55" s="236" t="s">
        <v>1626</v>
      </c>
      <c r="B55" s="233">
        <v>0</v>
      </c>
      <c r="C55" s="233">
        <v>1164659</v>
      </c>
      <c r="D55" s="233">
        <v>2.4900000000000002</v>
      </c>
      <c r="E55" s="233">
        <v>0</v>
      </c>
      <c r="F55" s="233">
        <v>0</v>
      </c>
      <c r="G55" s="233">
        <v>0</v>
      </c>
      <c r="H55" s="233">
        <v>0</v>
      </c>
      <c r="I55" s="233">
        <v>1154766</v>
      </c>
      <c r="J55" s="233">
        <v>2.4700000000000002</v>
      </c>
      <c r="K55" s="233">
        <v>0</v>
      </c>
      <c r="L55" s="233">
        <v>0</v>
      </c>
      <c r="M55" s="233">
        <v>0</v>
      </c>
      <c r="N55" s="233">
        <v>0</v>
      </c>
      <c r="O55" s="233">
        <v>1198106</v>
      </c>
      <c r="P55" s="233">
        <v>2.56</v>
      </c>
      <c r="Q55" s="233">
        <v>0</v>
      </c>
      <c r="R55" s="233">
        <v>0</v>
      </c>
      <c r="S55" s="233">
        <v>0</v>
      </c>
      <c r="T55" s="233">
        <v>0</v>
      </c>
      <c r="U55" s="233">
        <v>1006812</v>
      </c>
      <c r="V55" s="233">
        <v>2.15</v>
      </c>
      <c r="W55" s="233">
        <v>0</v>
      </c>
      <c r="X55" s="233">
        <v>0</v>
      </c>
      <c r="Y55" s="233">
        <v>0</v>
      </c>
      <c r="Z55" s="233">
        <v>0</v>
      </c>
      <c r="AA55" s="233">
        <v>1990878</v>
      </c>
      <c r="AB55" s="233">
        <v>2.14</v>
      </c>
      <c r="AC55" s="233">
        <v>0</v>
      </c>
      <c r="AD55" s="233">
        <v>0</v>
      </c>
      <c r="AE55" s="233">
        <v>0</v>
      </c>
      <c r="AF55" s="233">
        <v>0</v>
      </c>
      <c r="AG55" s="233">
        <v>1857453</v>
      </c>
      <c r="AH55" s="233">
        <v>2</v>
      </c>
      <c r="AI55" s="233">
        <v>0</v>
      </c>
      <c r="AJ55" s="233">
        <v>0</v>
      </c>
      <c r="AK55" s="233">
        <v>0</v>
      </c>
      <c r="AL55" s="233">
        <v>0</v>
      </c>
      <c r="AM55" s="233">
        <v>1886978</v>
      </c>
      <c r="AN55" s="233">
        <v>2.0299999999999998</v>
      </c>
      <c r="AO55" s="233">
        <v>0</v>
      </c>
      <c r="AP55" s="233">
        <v>0</v>
      </c>
      <c r="AQ55" s="233">
        <v>0</v>
      </c>
      <c r="AR55" s="233">
        <v>0</v>
      </c>
      <c r="AS55" s="233">
        <v>1900242</v>
      </c>
      <c r="AT55" s="233">
        <v>2.0499999999999998</v>
      </c>
      <c r="AU55" s="233">
        <v>0</v>
      </c>
      <c r="AV55" s="233">
        <v>0</v>
      </c>
      <c r="AW55" s="233">
        <v>0</v>
      </c>
      <c r="AX55" s="233">
        <v>0</v>
      </c>
      <c r="AY55" s="233">
        <v>1680466</v>
      </c>
      <c r="AZ55" s="233">
        <v>1.81</v>
      </c>
      <c r="BA55" s="233">
        <v>0</v>
      </c>
      <c r="BB55" s="233">
        <v>0</v>
      </c>
      <c r="BC55" s="233">
        <v>0</v>
      </c>
      <c r="BD55" s="233">
        <v>0</v>
      </c>
      <c r="BE55" s="233">
        <v>2802474</v>
      </c>
      <c r="BF55" s="233">
        <v>1.51</v>
      </c>
      <c r="BG55" s="233">
        <v>0</v>
      </c>
      <c r="BH55" s="233">
        <v>0</v>
      </c>
      <c r="BI55" s="233">
        <v>0</v>
      </c>
      <c r="BJ55" s="233">
        <v>0</v>
      </c>
      <c r="BK55" s="233">
        <v>3321245</v>
      </c>
      <c r="BL55" s="233">
        <v>1.79</v>
      </c>
      <c r="BM55" s="233">
        <v>0</v>
      </c>
      <c r="BN55" s="233">
        <v>0</v>
      </c>
      <c r="BO55" s="233">
        <v>0</v>
      </c>
      <c r="BP55" s="233">
        <v>0</v>
      </c>
      <c r="BQ55" s="233">
        <v>2260069</v>
      </c>
      <c r="BR55" s="233">
        <v>1.22</v>
      </c>
      <c r="BS55" s="233">
        <v>0</v>
      </c>
      <c r="BT55" s="233">
        <v>0</v>
      </c>
      <c r="BU55" s="233">
        <v>0</v>
      </c>
      <c r="BV55" s="233">
        <v>0</v>
      </c>
      <c r="BW55" s="233">
        <v>1768730</v>
      </c>
      <c r="BX55" s="233">
        <v>0.95</v>
      </c>
      <c r="BY55" s="233">
        <v>0</v>
      </c>
      <c r="BZ55" s="233">
        <v>0</v>
      </c>
      <c r="CA55" s="233">
        <v>0</v>
      </c>
      <c r="CB55" s="233">
        <v>0</v>
      </c>
      <c r="CC55" s="233">
        <v>1826176</v>
      </c>
      <c r="CD55" s="233">
        <v>0.98</v>
      </c>
      <c r="CE55" s="233">
        <v>0</v>
      </c>
      <c r="CF55" s="233">
        <v>0</v>
      </c>
      <c r="CG55" s="233">
        <v>0</v>
      </c>
      <c r="CH55" s="233">
        <v>0</v>
      </c>
      <c r="CI55" s="233">
        <v>1594132</v>
      </c>
      <c r="CJ55" s="233">
        <v>0.86</v>
      </c>
      <c r="CK55" s="233">
        <v>0</v>
      </c>
      <c r="CL55" s="233">
        <v>0</v>
      </c>
      <c r="CM55" s="233">
        <v>0</v>
      </c>
      <c r="CN55" s="233">
        <v>0</v>
      </c>
      <c r="CO55" s="233">
        <v>1453591</v>
      </c>
      <c r="CP55" s="233">
        <v>0.78</v>
      </c>
      <c r="CQ55" s="233">
        <v>0</v>
      </c>
      <c r="CR55" s="233">
        <v>0</v>
      </c>
      <c r="CS55" s="233">
        <v>0</v>
      </c>
      <c r="CT55" s="233">
        <v>0</v>
      </c>
      <c r="CU55" s="233">
        <v>1711290</v>
      </c>
      <c r="CV55" s="233">
        <v>0.92</v>
      </c>
      <c r="CW55" s="233">
        <v>0</v>
      </c>
      <c r="CX55" s="233">
        <v>0</v>
      </c>
      <c r="CY55" s="233">
        <v>0</v>
      </c>
      <c r="CZ55" s="233">
        <v>58</v>
      </c>
      <c r="DA55" s="233">
        <v>2591130</v>
      </c>
      <c r="DB55" s="233">
        <v>1.39</v>
      </c>
      <c r="DC55" s="233">
        <v>2338310</v>
      </c>
      <c r="DD55" s="233">
        <v>0</v>
      </c>
      <c r="DE55" s="233">
        <v>0</v>
      </c>
      <c r="DF55" s="233">
        <v>65</v>
      </c>
      <c r="DG55" s="233">
        <v>3430819</v>
      </c>
      <c r="DH55" s="233">
        <v>1.84</v>
      </c>
      <c r="DI55" s="233">
        <v>3177999</v>
      </c>
      <c r="DJ55" s="233">
        <v>0</v>
      </c>
      <c r="DK55" s="233">
        <v>0</v>
      </c>
      <c r="DL55" s="233">
        <v>83</v>
      </c>
      <c r="DM55" s="233">
        <v>4744650</v>
      </c>
      <c r="DN55" s="233">
        <v>2.5</v>
      </c>
      <c r="DO55" s="233">
        <v>4491830</v>
      </c>
      <c r="DP55" s="233">
        <v>0</v>
      </c>
      <c r="DQ55" s="233">
        <v>0</v>
      </c>
      <c r="DR55" s="233">
        <v>116</v>
      </c>
      <c r="DS55" s="233">
        <v>6195570</v>
      </c>
      <c r="DT55" s="233">
        <v>3.2</v>
      </c>
      <c r="DU55" s="233">
        <v>5942750</v>
      </c>
      <c r="DV55" s="233">
        <v>0</v>
      </c>
      <c r="DW55" s="233">
        <v>0</v>
      </c>
      <c r="DX55" s="233">
        <v>112</v>
      </c>
      <c r="DY55" s="233">
        <v>7092773</v>
      </c>
      <c r="DZ55" s="233">
        <v>3.6</v>
      </c>
      <c r="EA55" s="233">
        <v>6843153</v>
      </c>
      <c r="EB55" s="233">
        <v>0</v>
      </c>
      <c r="EC55" s="233">
        <v>0</v>
      </c>
      <c r="ED55" s="233">
        <v>96</v>
      </c>
      <c r="EE55" s="233">
        <v>6220238</v>
      </c>
      <c r="EF55" s="233">
        <v>3.12</v>
      </c>
      <c r="EG55" s="233">
        <v>5970618</v>
      </c>
      <c r="EH55" s="233">
        <v>0</v>
      </c>
      <c r="EI55" s="233">
        <v>0</v>
      </c>
      <c r="EJ55" s="233">
        <v>94</v>
      </c>
      <c r="EK55" s="233">
        <v>6634129</v>
      </c>
      <c r="EL55" s="233">
        <v>3.29</v>
      </c>
      <c r="EM55" s="233">
        <v>6384509</v>
      </c>
      <c r="EN55" s="233">
        <v>0</v>
      </c>
      <c r="EO55" s="233">
        <v>0</v>
      </c>
      <c r="EP55" s="233">
        <v>101</v>
      </c>
      <c r="EQ55" s="233">
        <v>7077645</v>
      </c>
      <c r="ER55" s="233">
        <v>3.42</v>
      </c>
      <c r="ES55" s="233">
        <v>6828025</v>
      </c>
      <c r="ET55" s="233">
        <v>0</v>
      </c>
      <c r="EU55" s="233">
        <v>0</v>
      </c>
      <c r="EV55" s="233">
        <v>100</v>
      </c>
      <c r="EW55" s="233">
        <v>7361989</v>
      </c>
      <c r="EX55" s="233">
        <v>3.55</v>
      </c>
      <c r="EY55" s="233">
        <v>7112369</v>
      </c>
      <c r="EZ55" s="233">
        <v>0</v>
      </c>
      <c r="FA55" s="233">
        <v>0</v>
      </c>
      <c r="FB55" s="233">
        <v>121</v>
      </c>
      <c r="FC55" s="233">
        <v>7514514</v>
      </c>
      <c r="FD55" s="233">
        <v>3.63</v>
      </c>
      <c r="FE55" s="233">
        <v>7264894</v>
      </c>
      <c r="FF55" s="233">
        <v>0</v>
      </c>
      <c r="FG55" s="233">
        <v>0</v>
      </c>
      <c r="FH55" s="233">
        <v>148</v>
      </c>
      <c r="FI55" s="233">
        <v>8537309</v>
      </c>
      <c r="FJ55" s="233">
        <v>4.12</v>
      </c>
      <c r="FK55" s="233">
        <v>8287689</v>
      </c>
      <c r="FL55" s="233">
        <v>0</v>
      </c>
      <c r="FM55" s="233">
        <v>0</v>
      </c>
      <c r="FN55" s="233">
        <v>167</v>
      </c>
      <c r="FO55" s="233">
        <v>8444309</v>
      </c>
      <c r="FP55" s="233">
        <v>4.08</v>
      </c>
      <c r="FQ55" s="233">
        <v>8194689</v>
      </c>
      <c r="FR55" s="233">
        <v>0</v>
      </c>
      <c r="FS55" s="233">
        <v>0</v>
      </c>
      <c r="FT55" s="233">
        <v>144</v>
      </c>
      <c r="FU55" s="233">
        <v>7280314</v>
      </c>
      <c r="FV55" s="233">
        <v>3.52</v>
      </c>
      <c r="FW55" s="233">
        <v>7030694</v>
      </c>
      <c r="FX55" s="233">
        <v>0</v>
      </c>
      <c r="FY55" s="233">
        <v>0</v>
      </c>
      <c r="FZ55" s="233">
        <v>93</v>
      </c>
      <c r="GA55" s="233">
        <v>6354809</v>
      </c>
      <c r="GB55" s="233">
        <v>3.07</v>
      </c>
      <c r="GC55" s="233">
        <v>6105189</v>
      </c>
      <c r="GD55" s="233">
        <v>0</v>
      </c>
      <c r="GE55" s="233">
        <v>0</v>
      </c>
      <c r="GF55" s="233">
        <v>89</v>
      </c>
      <c r="GG55" s="233">
        <v>5614852</v>
      </c>
      <c r="GH55" s="233">
        <v>2.71</v>
      </c>
      <c r="GI55" s="233">
        <v>5365232</v>
      </c>
      <c r="GJ55" s="233">
        <v>0</v>
      </c>
      <c r="GK55" s="233">
        <v>0</v>
      </c>
      <c r="GL55" s="233">
        <v>90</v>
      </c>
      <c r="GM55" s="233">
        <v>5336688</v>
      </c>
      <c r="GN55" s="233">
        <v>2.58</v>
      </c>
      <c r="GO55" s="233">
        <v>5087068</v>
      </c>
      <c r="GP55" s="233">
        <v>0</v>
      </c>
      <c r="GQ55" s="233">
        <v>0</v>
      </c>
      <c r="GR55" s="233">
        <v>88</v>
      </c>
      <c r="GS55" s="233">
        <v>5741684</v>
      </c>
      <c r="GT55" s="233">
        <v>2.77</v>
      </c>
      <c r="GU55" s="233">
        <v>5492064</v>
      </c>
      <c r="GV55" s="233">
        <v>0</v>
      </c>
      <c r="GW55" s="233">
        <v>0</v>
      </c>
      <c r="GX55" s="233">
        <v>93</v>
      </c>
      <c r="GY55" s="233">
        <v>5890435</v>
      </c>
      <c r="GZ55" s="233">
        <v>2.84</v>
      </c>
      <c r="HA55" s="233">
        <v>5640815</v>
      </c>
      <c r="HB55" s="233">
        <v>0</v>
      </c>
      <c r="HC55" s="233">
        <v>0</v>
      </c>
      <c r="HD55" s="233">
        <v>107</v>
      </c>
      <c r="HE55" s="233">
        <v>30076479</v>
      </c>
      <c r="HF55" s="233">
        <v>2.9</v>
      </c>
      <c r="HG55" s="233">
        <v>28828379</v>
      </c>
      <c r="HH55" s="233">
        <v>0</v>
      </c>
      <c r="HI55" s="233">
        <v>0</v>
      </c>
      <c r="HJ55" s="233">
        <v>121</v>
      </c>
      <c r="HK55" s="233">
        <v>29492245</v>
      </c>
      <c r="HL55" s="233">
        <v>2.85</v>
      </c>
      <c r="HM55" s="233">
        <v>28244145</v>
      </c>
      <c r="HN55" s="233">
        <v>0</v>
      </c>
      <c r="HO55" s="233">
        <v>0</v>
      </c>
      <c r="HP55" s="233">
        <v>154</v>
      </c>
      <c r="HQ55" s="233">
        <v>30618812</v>
      </c>
      <c r="HR55" s="233">
        <v>2.96</v>
      </c>
      <c r="HS55" s="233">
        <v>29370712</v>
      </c>
      <c r="HT55" s="233">
        <v>0</v>
      </c>
      <c r="HU55" s="233">
        <v>0</v>
      </c>
      <c r="HV55" s="233">
        <v>148</v>
      </c>
      <c r="HW55" s="233">
        <v>24890367</v>
      </c>
      <c r="HX55" s="233">
        <v>2.4</v>
      </c>
      <c r="HY55" s="233">
        <v>23642267</v>
      </c>
      <c r="HZ55" s="233">
        <v>0</v>
      </c>
      <c r="IA55" s="233">
        <v>0</v>
      </c>
      <c r="IB55" s="233">
        <v>152</v>
      </c>
      <c r="IC55" s="233">
        <v>23486496</v>
      </c>
      <c r="ID55" s="233">
        <v>2.27</v>
      </c>
      <c r="IE55" s="233">
        <v>22238396</v>
      </c>
      <c r="IF55" s="233">
        <v>0</v>
      </c>
      <c r="IG55" s="233">
        <v>0</v>
      </c>
      <c r="IH55" s="233">
        <v>142</v>
      </c>
      <c r="II55" s="233">
        <v>19489384</v>
      </c>
      <c r="IJ55" s="233">
        <v>1.88</v>
      </c>
      <c r="IK55" s="233">
        <v>18241284</v>
      </c>
      <c r="IL55" s="233">
        <v>0</v>
      </c>
      <c r="IM55" s="233">
        <v>0</v>
      </c>
      <c r="IN55" s="233">
        <v>155</v>
      </c>
      <c r="IO55" s="233">
        <v>17994763</v>
      </c>
      <c r="IP55" s="233">
        <v>1.74</v>
      </c>
      <c r="IQ55" s="233">
        <v>16746663</v>
      </c>
      <c r="IR55" s="233">
        <v>0</v>
      </c>
      <c r="IS55" s="233">
        <v>0</v>
      </c>
      <c r="IT55" s="233">
        <v>149</v>
      </c>
      <c r="IU55" s="233">
        <v>18312676</v>
      </c>
      <c r="IV55" s="233">
        <v>1.77</v>
      </c>
      <c r="IW55" s="233">
        <v>17064576</v>
      </c>
      <c r="IX55" s="233">
        <v>0</v>
      </c>
      <c r="IY55" s="233">
        <v>0</v>
      </c>
      <c r="IZ55" s="233">
        <v>143</v>
      </c>
      <c r="JA55" s="233">
        <v>14160936</v>
      </c>
      <c r="JB55" s="233">
        <v>1.37</v>
      </c>
      <c r="JC55" s="233">
        <v>12912836</v>
      </c>
      <c r="JD55" s="233">
        <v>0</v>
      </c>
      <c r="JE55" s="233">
        <v>0</v>
      </c>
      <c r="JF55" s="233">
        <v>166</v>
      </c>
      <c r="JG55" s="233">
        <v>13632085</v>
      </c>
      <c r="JH55" s="233">
        <v>1.32</v>
      </c>
      <c r="JI55" s="233">
        <v>12383985</v>
      </c>
      <c r="JJ55" s="233">
        <v>0</v>
      </c>
      <c r="JK55" s="233">
        <v>0</v>
      </c>
      <c r="JL55" s="233">
        <v>186</v>
      </c>
      <c r="JM55" s="233">
        <v>13046472</v>
      </c>
      <c r="JN55" s="233">
        <v>1.26</v>
      </c>
      <c r="JO55" s="233">
        <v>11798372</v>
      </c>
      <c r="JP55" s="233">
        <v>0</v>
      </c>
      <c r="JQ55" s="233">
        <v>0</v>
      </c>
      <c r="JR55" s="233">
        <v>201</v>
      </c>
      <c r="JS55" s="233">
        <v>26834696</v>
      </c>
      <c r="JT55" s="233">
        <v>1.3</v>
      </c>
      <c r="JU55" s="233">
        <v>24338496</v>
      </c>
      <c r="JV55" s="233">
        <v>0</v>
      </c>
      <c r="JW55" s="233">
        <v>0</v>
      </c>
      <c r="JX55" s="233">
        <v>210</v>
      </c>
      <c r="JY55" s="233">
        <v>25417104</v>
      </c>
      <c r="JZ55" s="233">
        <v>1.23</v>
      </c>
      <c r="KA55" s="233">
        <v>22921784</v>
      </c>
      <c r="KB55" s="233">
        <v>0</v>
      </c>
      <c r="KC55" s="233">
        <v>0</v>
      </c>
      <c r="KD55" s="233">
        <v>211</v>
      </c>
      <c r="KE55" s="233">
        <v>25718087</v>
      </c>
      <c r="KF55" s="233">
        <v>1.24</v>
      </c>
      <c r="KG55" s="233">
        <v>23222767</v>
      </c>
      <c r="KH55" s="233">
        <v>0</v>
      </c>
      <c r="KI55" s="233">
        <v>0</v>
      </c>
      <c r="KJ55" s="233">
        <v>246</v>
      </c>
      <c r="KK55" s="233">
        <v>24943604</v>
      </c>
      <c r="KL55" s="233">
        <v>1.2</v>
      </c>
      <c r="KM55" s="233">
        <v>22448284</v>
      </c>
      <c r="KN55" s="233">
        <v>0</v>
      </c>
      <c r="KO55" s="233">
        <v>0</v>
      </c>
      <c r="KP55" s="233">
        <v>216</v>
      </c>
      <c r="KQ55" s="233">
        <v>21660904</v>
      </c>
      <c r="KR55" s="233">
        <v>1.05</v>
      </c>
      <c r="KS55" s="233">
        <v>19165584</v>
      </c>
      <c r="KT55" s="233">
        <v>0</v>
      </c>
      <c r="KU55" s="233">
        <v>0</v>
      </c>
      <c r="KV55" s="233">
        <v>203</v>
      </c>
      <c r="KW55" s="233">
        <v>23431370</v>
      </c>
      <c r="KX55" s="233">
        <v>1.1299999999999999</v>
      </c>
      <c r="KY55" s="233">
        <v>20936050</v>
      </c>
      <c r="KZ55" s="233">
        <v>0</v>
      </c>
      <c r="LA55" s="233">
        <v>0</v>
      </c>
      <c r="LB55" s="233">
        <v>199</v>
      </c>
      <c r="LC55" s="233">
        <v>24784382</v>
      </c>
      <c r="LD55" s="233">
        <v>1.2</v>
      </c>
      <c r="LE55" s="233">
        <v>22289062</v>
      </c>
      <c r="LF55" s="233">
        <v>0</v>
      </c>
      <c r="LG55" s="233">
        <v>0</v>
      </c>
      <c r="LH55" s="233">
        <v>197</v>
      </c>
      <c r="LI55" s="233">
        <v>22456389</v>
      </c>
      <c r="LJ55" s="233">
        <v>1.08</v>
      </c>
      <c r="LK55" s="233">
        <v>19961069</v>
      </c>
      <c r="LL55" s="233">
        <v>0</v>
      </c>
      <c r="LM55" s="233">
        <v>0</v>
      </c>
      <c r="LN55" s="233">
        <v>352</v>
      </c>
      <c r="LO55" s="233">
        <v>61633630</v>
      </c>
      <c r="LP55" s="233">
        <v>2.56</v>
      </c>
      <c r="LQ55" s="233">
        <v>59130968</v>
      </c>
      <c r="LR55" s="233">
        <v>0</v>
      </c>
      <c r="LS55" s="233">
        <v>0</v>
      </c>
      <c r="LT55" s="233">
        <v>329</v>
      </c>
      <c r="LU55" s="233">
        <v>61220410</v>
      </c>
      <c r="LV55" s="233">
        <v>2.54</v>
      </c>
      <c r="LW55" s="233">
        <v>58717748</v>
      </c>
      <c r="LX55" s="233">
        <v>0</v>
      </c>
      <c r="LY55" s="233">
        <v>0</v>
      </c>
      <c r="LZ55" s="233">
        <v>355</v>
      </c>
      <c r="MA55" s="233">
        <v>76869164</v>
      </c>
      <c r="MB55" s="233">
        <v>3.19</v>
      </c>
      <c r="MC55" s="233">
        <v>74368382</v>
      </c>
      <c r="MD55" s="233">
        <v>0</v>
      </c>
      <c r="ME55" s="233">
        <v>0</v>
      </c>
      <c r="MF55" s="233">
        <v>353</v>
      </c>
      <c r="MG55" s="233">
        <v>74707513</v>
      </c>
      <c r="MH55" s="233">
        <v>3.1</v>
      </c>
      <c r="MI55" s="233">
        <v>72206700</v>
      </c>
      <c r="MJ55" s="233">
        <v>0</v>
      </c>
      <c r="MK55" s="233">
        <v>0</v>
      </c>
      <c r="ML55" s="233">
        <v>391</v>
      </c>
      <c r="MM55" s="233">
        <v>88878562</v>
      </c>
      <c r="MN55" s="233">
        <v>3.69</v>
      </c>
      <c r="MO55" s="233">
        <v>86377800</v>
      </c>
      <c r="MP55" s="233">
        <v>0</v>
      </c>
      <c r="MQ55" s="233">
        <v>0</v>
      </c>
      <c r="MR55" s="233">
        <v>419</v>
      </c>
      <c r="MS55" s="233">
        <v>102593974</v>
      </c>
      <c r="MT55" s="233">
        <v>4.26</v>
      </c>
      <c r="MU55" s="233">
        <v>100093000</v>
      </c>
      <c r="MV55" s="233">
        <v>0</v>
      </c>
      <c r="MW55" s="233">
        <v>0</v>
      </c>
      <c r="MX55" s="233">
        <v>421</v>
      </c>
      <c r="MY55" s="233">
        <v>129203678</v>
      </c>
      <c r="MZ55" s="233">
        <v>5.39</v>
      </c>
      <c r="NA55" s="233">
        <v>126703000</v>
      </c>
      <c r="NB55" s="233">
        <v>0</v>
      </c>
      <c r="NC55" s="233">
        <v>0</v>
      </c>
      <c r="ND55" s="233">
        <v>395</v>
      </c>
      <c r="NE55" s="233">
        <v>128559256</v>
      </c>
      <c r="NF55" s="233">
        <v>5.36</v>
      </c>
      <c r="NG55" s="233">
        <v>126058474</v>
      </c>
      <c r="NH55" s="233">
        <v>0</v>
      </c>
      <c r="NI55" s="233">
        <v>0</v>
      </c>
      <c r="NJ55" s="233">
        <v>349</v>
      </c>
      <c r="NK55" s="233">
        <v>137547804</v>
      </c>
      <c r="NL55" s="233">
        <v>5.73</v>
      </c>
      <c r="NM55" s="233">
        <v>135047022</v>
      </c>
      <c r="NN55" s="233">
        <v>0</v>
      </c>
      <c r="NO55" s="233">
        <v>0</v>
      </c>
      <c r="NP55" s="233">
        <v>340</v>
      </c>
      <c r="NQ55" s="233">
        <v>157188439</v>
      </c>
      <c r="NR55" s="233">
        <v>6.55</v>
      </c>
      <c r="NS55" s="233">
        <v>154687657</v>
      </c>
      <c r="NT55" s="233">
        <v>0</v>
      </c>
      <c r="NU55" s="233">
        <v>0</v>
      </c>
      <c r="NV55" s="233">
        <v>52</v>
      </c>
      <c r="NW55" s="233">
        <v>177631214</v>
      </c>
      <c r="NX55" s="233">
        <v>7.4</v>
      </c>
      <c r="NY55" s="233">
        <v>175129052</v>
      </c>
      <c r="NZ55" s="233">
        <v>0</v>
      </c>
      <c r="OA55" s="233">
        <v>0</v>
      </c>
      <c r="OB55" s="233">
        <v>48</v>
      </c>
      <c r="OC55" s="233">
        <v>197247241</v>
      </c>
      <c r="OD55" s="233">
        <v>8.2200000000000006</v>
      </c>
      <c r="OE55" s="233">
        <v>194745079</v>
      </c>
      <c r="OF55" s="233">
        <v>0</v>
      </c>
      <c r="OG55" s="233">
        <v>0</v>
      </c>
      <c r="OH55" s="233">
        <v>49</v>
      </c>
      <c r="OI55" s="233">
        <v>203942491</v>
      </c>
      <c r="OJ55" s="233">
        <v>8.5</v>
      </c>
      <c r="OK55" s="233">
        <v>201440329</v>
      </c>
      <c r="OL55" s="233">
        <v>0</v>
      </c>
      <c r="OM55" s="233">
        <v>0</v>
      </c>
      <c r="ON55" s="233">
        <v>49</v>
      </c>
      <c r="OO55" s="233">
        <v>205569131</v>
      </c>
      <c r="OP55" s="233">
        <v>8.57</v>
      </c>
      <c r="OQ55" s="233">
        <v>203066969</v>
      </c>
      <c r="OR55" s="233">
        <v>0</v>
      </c>
      <c r="OS55" s="233">
        <v>0</v>
      </c>
      <c r="OT55" s="233">
        <v>44</v>
      </c>
      <c r="OU55" s="233">
        <v>232393819</v>
      </c>
      <c r="OV55" s="233">
        <v>9.69</v>
      </c>
      <c r="OW55" s="233">
        <v>232096477</v>
      </c>
      <c r="OX55" s="233">
        <v>0</v>
      </c>
      <c r="OY55" s="233">
        <v>0</v>
      </c>
      <c r="OZ55" s="233">
        <v>42</v>
      </c>
      <c r="PA55" s="233">
        <v>223335011</v>
      </c>
      <c r="PB55" s="233">
        <v>9.31</v>
      </c>
      <c r="PC55" s="233">
        <v>223325669</v>
      </c>
      <c r="PD55" s="233">
        <v>0</v>
      </c>
      <c r="PE55" s="233">
        <v>0</v>
      </c>
    </row>
    <row r="56" spans="1:421" x14ac:dyDescent="0.25">
      <c r="A56" s="236" t="s">
        <v>1615</v>
      </c>
      <c r="B56" s="233">
        <v>0</v>
      </c>
      <c r="C56" s="233">
        <v>533590</v>
      </c>
      <c r="D56" s="233">
        <v>1.1399999999999999</v>
      </c>
      <c r="E56" s="233">
        <v>0</v>
      </c>
      <c r="F56" s="233">
        <v>0</v>
      </c>
      <c r="G56" s="233">
        <v>0</v>
      </c>
      <c r="H56" s="233">
        <v>0</v>
      </c>
      <c r="I56" s="233">
        <v>555702</v>
      </c>
      <c r="J56" s="233">
        <v>1.19</v>
      </c>
      <c r="K56" s="233">
        <v>0</v>
      </c>
      <c r="L56" s="233">
        <v>0</v>
      </c>
      <c r="M56" s="233">
        <v>0</v>
      </c>
      <c r="N56" s="233">
        <v>0</v>
      </c>
      <c r="O56" s="233">
        <v>671375</v>
      </c>
      <c r="P56" s="233">
        <v>1.43</v>
      </c>
      <c r="Q56" s="233">
        <v>0</v>
      </c>
      <c r="R56" s="233">
        <v>0</v>
      </c>
      <c r="S56" s="233">
        <v>0</v>
      </c>
      <c r="T56" s="233">
        <v>0</v>
      </c>
      <c r="U56" s="233">
        <v>900977</v>
      </c>
      <c r="V56" s="233">
        <v>1.93</v>
      </c>
      <c r="W56" s="233">
        <v>0</v>
      </c>
      <c r="X56" s="233">
        <v>0</v>
      </c>
      <c r="Y56" s="233">
        <v>0</v>
      </c>
      <c r="Z56" s="233">
        <v>0</v>
      </c>
      <c r="AA56" s="233">
        <v>1858487</v>
      </c>
      <c r="AB56" s="233">
        <v>1.99</v>
      </c>
      <c r="AC56" s="233">
        <v>0</v>
      </c>
      <c r="AD56" s="233">
        <v>0</v>
      </c>
      <c r="AE56" s="233">
        <v>0</v>
      </c>
      <c r="AF56" s="233">
        <v>0</v>
      </c>
      <c r="AG56" s="233">
        <v>1864493</v>
      </c>
      <c r="AH56" s="233">
        <v>2.0099999999999998</v>
      </c>
      <c r="AI56" s="233">
        <v>0</v>
      </c>
      <c r="AJ56" s="233">
        <v>0</v>
      </c>
      <c r="AK56" s="233">
        <v>0</v>
      </c>
      <c r="AL56" s="233">
        <v>0</v>
      </c>
      <c r="AM56" s="233">
        <v>1599188</v>
      </c>
      <c r="AN56" s="233">
        <v>1.72</v>
      </c>
      <c r="AO56" s="233">
        <v>0</v>
      </c>
      <c r="AP56" s="233">
        <v>0</v>
      </c>
      <c r="AQ56" s="233">
        <v>0</v>
      </c>
      <c r="AR56" s="233">
        <v>0</v>
      </c>
      <c r="AS56" s="233">
        <v>1324160</v>
      </c>
      <c r="AT56" s="233">
        <v>1.43</v>
      </c>
      <c r="AU56" s="233">
        <v>0</v>
      </c>
      <c r="AV56" s="233">
        <v>0</v>
      </c>
      <c r="AW56" s="233">
        <v>0</v>
      </c>
      <c r="AX56" s="233">
        <v>0</v>
      </c>
      <c r="AY56" s="233">
        <v>1371645</v>
      </c>
      <c r="AZ56" s="233">
        <v>1.48</v>
      </c>
      <c r="BA56" s="233">
        <v>0</v>
      </c>
      <c r="BB56" s="233">
        <v>0</v>
      </c>
      <c r="BC56" s="233">
        <v>0</v>
      </c>
      <c r="BD56" s="233">
        <v>0</v>
      </c>
      <c r="BE56" s="233">
        <v>3240134</v>
      </c>
      <c r="BF56" s="233">
        <v>1.75</v>
      </c>
      <c r="BG56" s="233">
        <v>0</v>
      </c>
      <c r="BH56" s="233">
        <v>0</v>
      </c>
      <c r="BI56" s="233">
        <v>0</v>
      </c>
      <c r="BJ56" s="233">
        <v>0</v>
      </c>
      <c r="BK56" s="233">
        <v>3067028</v>
      </c>
      <c r="BL56" s="233">
        <v>1.65</v>
      </c>
      <c r="BM56" s="233">
        <v>0</v>
      </c>
      <c r="BN56" s="233">
        <v>0</v>
      </c>
      <c r="BO56" s="233">
        <v>0</v>
      </c>
      <c r="BP56" s="233">
        <v>0</v>
      </c>
      <c r="BQ56" s="233">
        <v>2841428</v>
      </c>
      <c r="BR56" s="233">
        <v>1.53</v>
      </c>
      <c r="BS56" s="233">
        <v>0</v>
      </c>
      <c r="BT56" s="233">
        <v>0</v>
      </c>
      <c r="BU56" s="233">
        <v>0</v>
      </c>
      <c r="BV56" s="233">
        <v>0</v>
      </c>
      <c r="BW56" s="233">
        <v>3409723</v>
      </c>
      <c r="BX56" s="233">
        <v>1.84</v>
      </c>
      <c r="BY56" s="233">
        <v>0</v>
      </c>
      <c r="BZ56" s="233">
        <v>0</v>
      </c>
      <c r="CA56" s="233">
        <v>0</v>
      </c>
      <c r="CB56" s="233">
        <v>0</v>
      </c>
      <c r="CC56" s="233">
        <v>3606821</v>
      </c>
      <c r="CD56" s="233">
        <v>1.94</v>
      </c>
      <c r="CE56" s="233">
        <v>0</v>
      </c>
      <c r="CF56" s="233">
        <v>0</v>
      </c>
      <c r="CG56" s="233">
        <v>0</v>
      </c>
      <c r="CH56" s="233">
        <v>0</v>
      </c>
      <c r="CI56" s="233">
        <v>3488820</v>
      </c>
      <c r="CJ56" s="233">
        <v>1.88</v>
      </c>
      <c r="CK56" s="233">
        <v>0</v>
      </c>
      <c r="CL56" s="233">
        <v>0</v>
      </c>
      <c r="CM56" s="233">
        <v>0</v>
      </c>
      <c r="CN56" s="233">
        <v>0</v>
      </c>
      <c r="CO56" s="233">
        <v>3685894</v>
      </c>
      <c r="CP56" s="233">
        <v>1.99</v>
      </c>
      <c r="CQ56" s="233">
        <v>0</v>
      </c>
      <c r="CR56" s="233">
        <v>0</v>
      </c>
      <c r="CS56" s="233">
        <v>0</v>
      </c>
      <c r="CT56" s="233">
        <v>0</v>
      </c>
      <c r="CU56" s="233">
        <v>3325203</v>
      </c>
      <c r="CV56" s="233">
        <v>1.79</v>
      </c>
      <c r="CW56" s="233">
        <v>0</v>
      </c>
      <c r="CX56" s="233">
        <v>0</v>
      </c>
      <c r="CY56" s="233">
        <v>0</v>
      </c>
      <c r="CZ56" s="233">
        <v>19</v>
      </c>
      <c r="DA56" s="233">
        <v>205549</v>
      </c>
      <c r="DB56" s="233">
        <v>0.11</v>
      </c>
      <c r="DC56" s="233">
        <v>205265</v>
      </c>
      <c r="DD56" s="233">
        <v>0</v>
      </c>
      <c r="DE56" s="233">
        <v>0</v>
      </c>
      <c r="DF56" s="233">
        <v>11</v>
      </c>
      <c r="DG56" s="233">
        <v>17793</v>
      </c>
      <c r="DH56" s="233">
        <v>0.01</v>
      </c>
      <c r="DI56" s="233">
        <v>17509</v>
      </c>
      <c r="DJ56" s="233">
        <v>0</v>
      </c>
      <c r="DK56" s="233">
        <v>0</v>
      </c>
      <c r="DL56" s="233">
        <v>20</v>
      </c>
      <c r="DM56" s="233">
        <v>158792</v>
      </c>
      <c r="DN56" s="233">
        <v>0.08</v>
      </c>
      <c r="DO56" s="233">
        <v>158508</v>
      </c>
      <c r="DP56" s="233">
        <v>0</v>
      </c>
      <c r="DQ56" s="233">
        <v>0</v>
      </c>
      <c r="DR56" s="233">
        <v>16</v>
      </c>
      <c r="DS56" s="233">
        <v>658895</v>
      </c>
      <c r="DT56" s="233">
        <v>0.34</v>
      </c>
      <c r="DU56" s="233">
        <v>658611</v>
      </c>
      <c r="DV56" s="233">
        <v>0</v>
      </c>
      <c r="DW56" s="233">
        <v>0</v>
      </c>
      <c r="DX56" s="233">
        <v>29</v>
      </c>
      <c r="DY56" s="233">
        <v>984206</v>
      </c>
      <c r="DZ56" s="233">
        <v>0.5</v>
      </c>
      <c r="EA56" s="233">
        <v>983922</v>
      </c>
      <c r="EB56" s="233">
        <v>0</v>
      </c>
      <c r="EC56" s="233">
        <v>0</v>
      </c>
      <c r="ED56" s="233">
        <v>31</v>
      </c>
      <c r="EE56" s="233">
        <v>1647642</v>
      </c>
      <c r="EF56" s="233">
        <v>0.83</v>
      </c>
      <c r="EG56" s="233">
        <v>1647358</v>
      </c>
      <c r="EH56" s="233">
        <v>0</v>
      </c>
      <c r="EI56" s="233">
        <v>0</v>
      </c>
      <c r="EJ56" s="233">
        <v>19</v>
      </c>
      <c r="EK56" s="233">
        <v>1573055</v>
      </c>
      <c r="EL56" s="233">
        <v>0.78</v>
      </c>
      <c r="EM56" s="233">
        <v>1572771</v>
      </c>
      <c r="EN56" s="233">
        <v>0</v>
      </c>
      <c r="EO56" s="233">
        <v>0</v>
      </c>
      <c r="EP56" s="233">
        <v>17</v>
      </c>
      <c r="EQ56" s="233">
        <v>1613883</v>
      </c>
      <c r="ER56" s="233">
        <v>0.78</v>
      </c>
      <c r="ES56" s="233">
        <v>1613599</v>
      </c>
      <c r="ET56" s="233">
        <v>0</v>
      </c>
      <c r="EU56" s="233">
        <v>0</v>
      </c>
      <c r="EV56" s="233">
        <v>16</v>
      </c>
      <c r="EW56" s="233">
        <v>1412062</v>
      </c>
      <c r="EX56" s="233">
        <v>0.68</v>
      </c>
      <c r="EY56" s="233">
        <v>1411778</v>
      </c>
      <c r="EZ56" s="233">
        <v>0</v>
      </c>
      <c r="FA56" s="233">
        <v>0</v>
      </c>
      <c r="FB56" s="233">
        <v>17</v>
      </c>
      <c r="FC56" s="233">
        <v>1899506</v>
      </c>
      <c r="FD56" s="233">
        <v>0.92</v>
      </c>
      <c r="FE56" s="233">
        <v>1899222</v>
      </c>
      <c r="FF56" s="233">
        <v>0</v>
      </c>
      <c r="FG56" s="233">
        <v>0</v>
      </c>
      <c r="FH56" s="233">
        <v>22</v>
      </c>
      <c r="FI56" s="233">
        <v>3385679</v>
      </c>
      <c r="FJ56" s="233">
        <v>1.63</v>
      </c>
      <c r="FK56" s="233">
        <v>3385395</v>
      </c>
      <c r="FL56" s="233">
        <v>0</v>
      </c>
      <c r="FM56" s="233">
        <v>0</v>
      </c>
      <c r="FN56" s="233">
        <v>23</v>
      </c>
      <c r="FO56" s="233">
        <v>6410907</v>
      </c>
      <c r="FP56" s="233">
        <v>3.1</v>
      </c>
      <c r="FQ56" s="233">
        <v>6410623</v>
      </c>
      <c r="FR56" s="233">
        <v>0</v>
      </c>
      <c r="FS56" s="233">
        <v>0</v>
      </c>
      <c r="FT56" s="233">
        <v>21</v>
      </c>
      <c r="FU56" s="233">
        <v>4733081</v>
      </c>
      <c r="FV56" s="233">
        <v>2.29</v>
      </c>
      <c r="FW56" s="233">
        <v>4732797</v>
      </c>
      <c r="FX56" s="233">
        <v>0</v>
      </c>
      <c r="FY56" s="233">
        <v>0</v>
      </c>
      <c r="FZ56" s="233">
        <v>24</v>
      </c>
      <c r="GA56" s="233">
        <v>5885913</v>
      </c>
      <c r="GB56" s="233">
        <v>2.84</v>
      </c>
      <c r="GC56" s="233">
        <v>5885629</v>
      </c>
      <c r="GD56" s="233">
        <v>0</v>
      </c>
      <c r="GE56" s="233">
        <v>0</v>
      </c>
      <c r="GF56" s="233">
        <v>23</v>
      </c>
      <c r="GG56" s="233">
        <v>6014738</v>
      </c>
      <c r="GH56" s="233">
        <v>2.9</v>
      </c>
      <c r="GI56" s="233">
        <v>6014454</v>
      </c>
      <c r="GJ56" s="233">
        <v>0</v>
      </c>
      <c r="GK56" s="233">
        <v>0</v>
      </c>
      <c r="GL56" s="233">
        <v>24</v>
      </c>
      <c r="GM56" s="233">
        <v>6026200</v>
      </c>
      <c r="GN56" s="233">
        <v>2.91</v>
      </c>
      <c r="GO56" s="233">
        <v>6025916</v>
      </c>
      <c r="GP56" s="233">
        <v>0</v>
      </c>
      <c r="GQ56" s="233">
        <v>0</v>
      </c>
      <c r="GR56" s="233">
        <v>26</v>
      </c>
      <c r="GS56" s="233">
        <v>6585782</v>
      </c>
      <c r="GT56" s="233">
        <v>3.18</v>
      </c>
      <c r="GU56" s="233">
        <v>6585498</v>
      </c>
      <c r="GV56" s="233">
        <v>0</v>
      </c>
      <c r="GW56" s="233">
        <v>0</v>
      </c>
      <c r="GX56" s="233">
        <v>25</v>
      </c>
      <c r="GY56" s="233">
        <v>7650838</v>
      </c>
      <c r="GZ56" s="233">
        <v>3.69</v>
      </c>
      <c r="HA56" s="233">
        <v>7650554</v>
      </c>
      <c r="HB56" s="233">
        <v>0</v>
      </c>
      <c r="HC56" s="233">
        <v>0</v>
      </c>
      <c r="HD56" s="233">
        <v>27</v>
      </c>
      <c r="HE56" s="233">
        <v>38977854</v>
      </c>
      <c r="HF56" s="233">
        <v>3.76</v>
      </c>
      <c r="HG56" s="233">
        <v>38976434</v>
      </c>
      <c r="HH56" s="233">
        <v>0</v>
      </c>
      <c r="HI56" s="233">
        <v>0</v>
      </c>
      <c r="HJ56" s="233">
        <v>32</v>
      </c>
      <c r="HK56" s="233">
        <v>43558538</v>
      </c>
      <c r="HL56" s="233">
        <v>4.21</v>
      </c>
      <c r="HM56" s="233">
        <v>43557118</v>
      </c>
      <c r="HN56" s="233">
        <v>0</v>
      </c>
      <c r="HO56" s="233">
        <v>0</v>
      </c>
      <c r="HP56" s="233">
        <v>29</v>
      </c>
      <c r="HQ56" s="233">
        <v>43514599</v>
      </c>
      <c r="HR56" s="233">
        <v>4.2</v>
      </c>
      <c r="HS56" s="233">
        <v>43513179</v>
      </c>
      <c r="HT56" s="233">
        <v>0</v>
      </c>
      <c r="HU56" s="233">
        <v>0</v>
      </c>
      <c r="HV56" s="233">
        <v>33</v>
      </c>
      <c r="HW56" s="233">
        <v>42811238</v>
      </c>
      <c r="HX56" s="233">
        <v>4.13</v>
      </c>
      <c r="HY56" s="233">
        <v>42809818</v>
      </c>
      <c r="HZ56" s="233">
        <v>0</v>
      </c>
      <c r="IA56" s="233">
        <v>0</v>
      </c>
      <c r="IB56" s="233">
        <v>29</v>
      </c>
      <c r="IC56" s="233">
        <v>41386675</v>
      </c>
      <c r="ID56" s="233">
        <v>4</v>
      </c>
      <c r="IE56" s="233">
        <v>41385255</v>
      </c>
      <c r="IF56" s="233">
        <v>0</v>
      </c>
      <c r="IG56" s="233">
        <v>0</v>
      </c>
      <c r="IH56" s="233">
        <v>30</v>
      </c>
      <c r="II56" s="233">
        <v>37644869</v>
      </c>
      <c r="IJ56" s="233">
        <v>3.64</v>
      </c>
      <c r="IK56" s="233">
        <v>37643449</v>
      </c>
      <c r="IL56" s="233">
        <v>0</v>
      </c>
      <c r="IM56" s="233">
        <v>0</v>
      </c>
      <c r="IN56" s="233">
        <v>29</v>
      </c>
      <c r="IO56" s="233">
        <v>36884130</v>
      </c>
      <c r="IP56" s="233">
        <v>3.56</v>
      </c>
      <c r="IQ56" s="233">
        <v>36882710</v>
      </c>
      <c r="IR56" s="233">
        <v>0</v>
      </c>
      <c r="IS56" s="233">
        <v>0</v>
      </c>
      <c r="IT56" s="233">
        <v>34</v>
      </c>
      <c r="IU56" s="233">
        <v>35163588</v>
      </c>
      <c r="IV56" s="233">
        <v>3.4</v>
      </c>
      <c r="IW56" s="233">
        <v>35162168</v>
      </c>
      <c r="IX56" s="233">
        <v>0</v>
      </c>
      <c r="IY56" s="233">
        <v>0</v>
      </c>
      <c r="IZ56" s="233">
        <v>40</v>
      </c>
      <c r="JA56" s="233">
        <v>31632342</v>
      </c>
      <c r="JB56" s="233">
        <v>3.05</v>
      </c>
      <c r="JC56" s="233">
        <v>31630922</v>
      </c>
      <c r="JD56" s="233">
        <v>0</v>
      </c>
      <c r="JE56" s="233">
        <v>0</v>
      </c>
      <c r="JF56" s="233">
        <v>37</v>
      </c>
      <c r="JG56" s="233">
        <v>21323553</v>
      </c>
      <c r="JH56" s="233">
        <v>2.06</v>
      </c>
      <c r="JI56" s="233">
        <v>21322133</v>
      </c>
      <c r="JJ56" s="233">
        <v>0</v>
      </c>
      <c r="JK56" s="233">
        <v>0</v>
      </c>
      <c r="JL56" s="233">
        <v>41</v>
      </c>
      <c r="JM56" s="233">
        <v>20286435</v>
      </c>
      <c r="JN56" s="233">
        <v>1.96</v>
      </c>
      <c r="JO56" s="233">
        <v>20285015</v>
      </c>
      <c r="JP56" s="233">
        <v>0</v>
      </c>
      <c r="JQ56" s="233">
        <v>0</v>
      </c>
      <c r="JR56" s="233">
        <v>36</v>
      </c>
      <c r="JS56" s="233">
        <v>36240553</v>
      </c>
      <c r="JT56" s="233">
        <v>1.75</v>
      </c>
      <c r="JU56" s="233">
        <v>36237713</v>
      </c>
      <c r="JV56" s="233">
        <v>0</v>
      </c>
      <c r="JW56" s="233">
        <v>0</v>
      </c>
      <c r="JX56" s="233">
        <v>38</v>
      </c>
      <c r="JY56" s="233">
        <v>39767327</v>
      </c>
      <c r="JZ56" s="233">
        <v>1.92</v>
      </c>
      <c r="KA56" s="233">
        <v>39764487</v>
      </c>
      <c r="KB56" s="233">
        <v>0</v>
      </c>
      <c r="KC56" s="233">
        <v>0</v>
      </c>
      <c r="KD56" s="233">
        <v>56</v>
      </c>
      <c r="KE56" s="233">
        <v>42799305</v>
      </c>
      <c r="KF56" s="233">
        <v>2.0699999999999998</v>
      </c>
      <c r="KG56" s="233">
        <v>42796465</v>
      </c>
      <c r="KH56" s="233">
        <v>0</v>
      </c>
      <c r="KI56" s="233">
        <v>0</v>
      </c>
      <c r="KJ56" s="233">
        <v>57</v>
      </c>
      <c r="KK56" s="233">
        <v>36598631</v>
      </c>
      <c r="KL56" s="233">
        <v>1.77</v>
      </c>
      <c r="KM56" s="233">
        <v>36595791</v>
      </c>
      <c r="KN56" s="233">
        <v>0</v>
      </c>
      <c r="KO56" s="233">
        <v>0</v>
      </c>
      <c r="KP56" s="233">
        <v>55</v>
      </c>
      <c r="KQ56" s="233">
        <v>40953459</v>
      </c>
      <c r="KR56" s="233">
        <v>1.98</v>
      </c>
      <c r="KS56" s="233">
        <v>40950619</v>
      </c>
      <c r="KT56" s="233">
        <v>0</v>
      </c>
      <c r="KU56" s="233">
        <v>0</v>
      </c>
      <c r="KV56" s="233">
        <v>53</v>
      </c>
      <c r="KW56" s="233">
        <v>30976775</v>
      </c>
      <c r="KX56" s="233">
        <v>1.5</v>
      </c>
      <c r="KY56" s="233">
        <v>30973935</v>
      </c>
      <c r="KZ56" s="233">
        <v>0</v>
      </c>
      <c r="LA56" s="233">
        <v>0</v>
      </c>
      <c r="LB56" s="233">
        <v>62</v>
      </c>
      <c r="LC56" s="233">
        <v>33709528</v>
      </c>
      <c r="LD56" s="233">
        <v>1.63</v>
      </c>
      <c r="LE56" s="233">
        <v>33706688</v>
      </c>
      <c r="LF56" s="233">
        <v>0</v>
      </c>
      <c r="LG56" s="233">
        <v>0</v>
      </c>
      <c r="LH56" s="233">
        <v>54</v>
      </c>
      <c r="LI56" s="233">
        <v>32986776</v>
      </c>
      <c r="LJ56" s="233">
        <v>1.59</v>
      </c>
      <c r="LK56" s="233">
        <v>32983936</v>
      </c>
      <c r="LL56" s="233">
        <v>0</v>
      </c>
      <c r="LM56" s="233">
        <v>0</v>
      </c>
      <c r="LN56" s="233">
        <v>100</v>
      </c>
      <c r="LO56" s="233">
        <v>73880627</v>
      </c>
      <c r="LP56" s="233">
        <v>3.07</v>
      </c>
      <c r="LQ56" s="233">
        <v>73876409</v>
      </c>
      <c r="LR56" s="233">
        <v>0</v>
      </c>
      <c r="LS56" s="233">
        <v>0</v>
      </c>
      <c r="LT56" s="233">
        <v>94</v>
      </c>
      <c r="LU56" s="233">
        <v>82716452</v>
      </c>
      <c r="LV56" s="233">
        <v>3.44</v>
      </c>
      <c r="LW56" s="233">
        <v>82712234</v>
      </c>
      <c r="LX56" s="233">
        <v>0</v>
      </c>
      <c r="LY56" s="233">
        <v>0</v>
      </c>
      <c r="LZ56" s="233">
        <v>96</v>
      </c>
      <c r="MA56" s="233">
        <v>93091413</v>
      </c>
      <c r="MB56" s="233">
        <v>3.87</v>
      </c>
      <c r="MC56" s="233">
        <v>93087195</v>
      </c>
      <c r="MD56" s="233">
        <v>0</v>
      </c>
      <c r="ME56" s="233">
        <v>0</v>
      </c>
      <c r="MF56" s="233">
        <v>98</v>
      </c>
      <c r="MG56" s="233">
        <v>92235749</v>
      </c>
      <c r="MH56" s="233">
        <v>3.83</v>
      </c>
      <c r="MI56" s="233">
        <v>92231500</v>
      </c>
      <c r="MJ56" s="233">
        <v>0</v>
      </c>
      <c r="MK56" s="233">
        <v>0</v>
      </c>
      <c r="ML56" s="233">
        <v>103</v>
      </c>
      <c r="MM56" s="233">
        <v>108865787</v>
      </c>
      <c r="MN56" s="233">
        <v>4.5199999999999996</v>
      </c>
      <c r="MO56" s="233">
        <v>108862000</v>
      </c>
      <c r="MP56" s="233">
        <v>0</v>
      </c>
      <c r="MQ56" s="233">
        <v>0</v>
      </c>
      <c r="MR56" s="233">
        <v>115</v>
      </c>
      <c r="MS56" s="233">
        <v>107282774</v>
      </c>
      <c r="MT56" s="233">
        <v>4.45</v>
      </c>
      <c r="MU56" s="233">
        <v>107254504</v>
      </c>
      <c r="MV56" s="233">
        <v>0</v>
      </c>
      <c r="MW56" s="233">
        <v>0</v>
      </c>
      <c r="MX56" s="233">
        <v>115</v>
      </c>
      <c r="MY56" s="233">
        <v>112097057</v>
      </c>
      <c r="MZ56" s="233">
        <v>4.67</v>
      </c>
      <c r="NA56" s="233">
        <v>112068504</v>
      </c>
      <c r="NB56" s="233">
        <v>0</v>
      </c>
      <c r="NC56" s="233">
        <v>0</v>
      </c>
      <c r="ND56" s="233">
        <v>106</v>
      </c>
      <c r="NE56" s="233">
        <v>124327242</v>
      </c>
      <c r="NF56" s="233">
        <v>5.18</v>
      </c>
      <c r="NG56" s="233">
        <v>124323024</v>
      </c>
      <c r="NH56" s="233">
        <v>0</v>
      </c>
      <c r="NI56" s="233">
        <v>0</v>
      </c>
      <c r="NJ56" s="233">
        <v>103</v>
      </c>
      <c r="NK56" s="233">
        <v>142089257</v>
      </c>
      <c r="NL56" s="233">
        <v>5.92</v>
      </c>
      <c r="NM56" s="233">
        <v>142085039</v>
      </c>
      <c r="NN56" s="233">
        <v>0</v>
      </c>
      <c r="NO56" s="233">
        <v>0</v>
      </c>
      <c r="NP56" s="233">
        <v>103</v>
      </c>
      <c r="NQ56" s="233">
        <v>148712565</v>
      </c>
      <c r="NR56" s="233">
        <v>6.2</v>
      </c>
      <c r="NS56" s="233">
        <v>148708347</v>
      </c>
      <c r="NT56" s="233">
        <v>0</v>
      </c>
      <c r="NU56" s="233">
        <v>0</v>
      </c>
      <c r="NV56" s="233">
        <v>43</v>
      </c>
      <c r="NW56" s="233">
        <v>22047855</v>
      </c>
      <c r="NX56" s="233">
        <v>0.92</v>
      </c>
      <c r="NY56" s="233">
        <v>22044057</v>
      </c>
      <c r="NZ56" s="233">
        <v>0</v>
      </c>
      <c r="OA56" s="233">
        <v>0</v>
      </c>
      <c r="OB56" s="233">
        <v>42</v>
      </c>
      <c r="OC56" s="233">
        <v>22415813</v>
      </c>
      <c r="OD56" s="233">
        <v>0.93</v>
      </c>
      <c r="OE56" s="233">
        <v>22412015</v>
      </c>
      <c r="OF56" s="233">
        <v>0</v>
      </c>
      <c r="OG56" s="233">
        <v>0</v>
      </c>
      <c r="OH56" s="233">
        <v>42</v>
      </c>
      <c r="OI56" s="233">
        <v>22723912</v>
      </c>
      <c r="OJ56" s="233">
        <v>0.95</v>
      </c>
      <c r="OK56" s="233">
        <v>22720114</v>
      </c>
      <c r="OL56" s="233">
        <v>0</v>
      </c>
      <c r="OM56" s="233">
        <v>0</v>
      </c>
      <c r="ON56" s="233">
        <v>34</v>
      </c>
      <c r="OO56" s="233">
        <v>20254569</v>
      </c>
      <c r="OP56" s="233">
        <v>0.84</v>
      </c>
      <c r="OQ56" s="233">
        <v>20252276</v>
      </c>
      <c r="OR56" s="233">
        <v>0</v>
      </c>
      <c r="OS56" s="233">
        <v>0</v>
      </c>
      <c r="OT56" s="233">
        <v>34</v>
      </c>
      <c r="OU56" s="233">
        <v>20893580</v>
      </c>
      <c r="OV56" s="233">
        <v>0.87</v>
      </c>
      <c r="OW56" s="233">
        <v>20891287</v>
      </c>
      <c r="OX56" s="233">
        <v>0</v>
      </c>
      <c r="OY56" s="233">
        <v>0</v>
      </c>
      <c r="OZ56" s="233">
        <v>34</v>
      </c>
      <c r="PA56" s="233">
        <v>21071172</v>
      </c>
      <c r="PB56" s="233">
        <v>0.88</v>
      </c>
      <c r="PC56" s="233">
        <v>21068879</v>
      </c>
      <c r="PD56" s="233">
        <v>0</v>
      </c>
      <c r="PE56" s="233">
        <v>0</v>
      </c>
    </row>
    <row r="57" spans="1:421" x14ac:dyDescent="0.25">
      <c r="A57" s="236" t="s">
        <v>1627</v>
      </c>
      <c r="B57" s="233">
        <v>0</v>
      </c>
      <c r="C57" s="233">
        <v>0</v>
      </c>
      <c r="D57" s="233">
        <v>0</v>
      </c>
      <c r="E57" s="233">
        <v>0</v>
      </c>
      <c r="F57" s="233">
        <v>0</v>
      </c>
      <c r="G57" s="233">
        <v>0</v>
      </c>
      <c r="H57" s="233">
        <v>0</v>
      </c>
      <c r="I57" s="233">
        <v>0</v>
      </c>
      <c r="J57" s="233">
        <v>0</v>
      </c>
      <c r="K57" s="233">
        <v>0</v>
      </c>
      <c r="L57" s="233">
        <v>0</v>
      </c>
      <c r="M57" s="233">
        <v>0</v>
      </c>
      <c r="N57" s="233">
        <v>0</v>
      </c>
      <c r="O57" s="233">
        <v>0</v>
      </c>
      <c r="P57" s="233">
        <v>0</v>
      </c>
      <c r="Q57" s="233">
        <v>0</v>
      </c>
      <c r="R57" s="233">
        <v>0</v>
      </c>
      <c r="S57" s="233">
        <v>0</v>
      </c>
      <c r="T57" s="233">
        <v>0</v>
      </c>
      <c r="U57" s="233">
        <v>0</v>
      </c>
      <c r="V57" s="233">
        <v>0</v>
      </c>
      <c r="W57" s="233">
        <v>0</v>
      </c>
      <c r="X57" s="233">
        <v>0</v>
      </c>
      <c r="Y57" s="233">
        <v>0</v>
      </c>
      <c r="Z57" s="233">
        <v>0</v>
      </c>
      <c r="AA57" s="233">
        <v>0</v>
      </c>
      <c r="AB57" s="233">
        <v>0</v>
      </c>
      <c r="AC57" s="233">
        <v>0</v>
      </c>
      <c r="AD57" s="233">
        <v>0</v>
      </c>
      <c r="AE57" s="233">
        <v>0</v>
      </c>
      <c r="AF57" s="233">
        <v>0</v>
      </c>
      <c r="AG57" s="233">
        <v>0</v>
      </c>
      <c r="AH57" s="233">
        <v>0</v>
      </c>
      <c r="AI57" s="233">
        <v>0</v>
      </c>
      <c r="AJ57" s="233">
        <v>0</v>
      </c>
      <c r="AK57" s="233">
        <v>0</v>
      </c>
      <c r="AL57" s="233">
        <v>0</v>
      </c>
      <c r="AM57" s="233">
        <v>0</v>
      </c>
      <c r="AN57" s="233">
        <v>0</v>
      </c>
      <c r="AO57" s="233">
        <v>0</v>
      </c>
      <c r="AP57" s="233">
        <v>0</v>
      </c>
      <c r="AQ57" s="233">
        <v>0</v>
      </c>
      <c r="AR57" s="233">
        <v>0</v>
      </c>
      <c r="AS57" s="233">
        <v>0</v>
      </c>
      <c r="AT57" s="233">
        <v>0</v>
      </c>
      <c r="AU57" s="233">
        <v>0</v>
      </c>
      <c r="AV57" s="233">
        <v>0</v>
      </c>
      <c r="AW57" s="233">
        <v>0</v>
      </c>
      <c r="AX57" s="233">
        <v>0</v>
      </c>
      <c r="AY57" s="233">
        <v>0</v>
      </c>
      <c r="AZ57" s="233">
        <v>0</v>
      </c>
      <c r="BA57" s="233">
        <v>0</v>
      </c>
      <c r="BB57" s="233">
        <v>0</v>
      </c>
      <c r="BC57" s="233">
        <v>0</v>
      </c>
      <c r="BD57" s="233">
        <v>0</v>
      </c>
      <c r="BE57" s="233">
        <v>0</v>
      </c>
      <c r="BF57" s="233">
        <v>0</v>
      </c>
      <c r="BG57" s="233">
        <v>0</v>
      </c>
      <c r="BH57" s="233">
        <v>0</v>
      </c>
      <c r="BI57" s="233">
        <v>0</v>
      </c>
      <c r="BJ57" s="233">
        <v>0</v>
      </c>
      <c r="BK57" s="233">
        <v>0</v>
      </c>
      <c r="BL57" s="233">
        <v>0</v>
      </c>
      <c r="BM57" s="233">
        <v>0</v>
      </c>
      <c r="BN57" s="233">
        <v>0</v>
      </c>
      <c r="BO57" s="233">
        <v>0</v>
      </c>
      <c r="BP57" s="233">
        <v>0</v>
      </c>
      <c r="BQ57" s="233">
        <v>0</v>
      </c>
      <c r="BR57" s="233">
        <v>0</v>
      </c>
      <c r="BS57" s="233">
        <v>0</v>
      </c>
      <c r="BT57" s="233">
        <v>0</v>
      </c>
      <c r="BU57" s="233">
        <v>0</v>
      </c>
      <c r="BV57" s="233">
        <v>0</v>
      </c>
      <c r="BW57" s="233">
        <v>0</v>
      </c>
      <c r="BX57" s="233">
        <v>0</v>
      </c>
      <c r="BY57" s="233">
        <v>0</v>
      </c>
      <c r="BZ57" s="233">
        <v>0</v>
      </c>
      <c r="CA57" s="233">
        <v>0</v>
      </c>
      <c r="CB57" s="233">
        <v>0</v>
      </c>
      <c r="CC57" s="233">
        <v>0</v>
      </c>
      <c r="CD57" s="233">
        <v>0</v>
      </c>
      <c r="CE57" s="233">
        <v>0</v>
      </c>
      <c r="CF57" s="233">
        <v>0</v>
      </c>
      <c r="CG57" s="233">
        <v>0</v>
      </c>
      <c r="CH57" s="233">
        <v>0</v>
      </c>
      <c r="CI57" s="233">
        <v>0</v>
      </c>
      <c r="CJ57" s="233">
        <v>0</v>
      </c>
      <c r="CK57" s="233">
        <v>0</v>
      </c>
      <c r="CL57" s="233">
        <v>0</v>
      </c>
      <c r="CM57" s="233">
        <v>0</v>
      </c>
      <c r="CN57" s="233">
        <v>0</v>
      </c>
      <c r="CO57" s="233">
        <v>0</v>
      </c>
      <c r="CP57" s="233">
        <v>0</v>
      </c>
      <c r="CQ57" s="233">
        <v>0</v>
      </c>
      <c r="CR57" s="233">
        <v>0</v>
      </c>
      <c r="CS57" s="233">
        <v>0</v>
      </c>
      <c r="CT57" s="233">
        <v>0</v>
      </c>
      <c r="CU57" s="233">
        <v>0</v>
      </c>
      <c r="CV57" s="233">
        <v>0</v>
      </c>
      <c r="CW57" s="233">
        <v>0</v>
      </c>
      <c r="CX57" s="233">
        <v>0</v>
      </c>
      <c r="CY57" s="233">
        <v>0</v>
      </c>
      <c r="CZ57" s="233">
        <v>5</v>
      </c>
      <c r="DA57" s="233">
        <v>2733303</v>
      </c>
      <c r="DB57" s="233">
        <v>1.47</v>
      </c>
      <c r="DC57" s="233">
        <v>2733303</v>
      </c>
      <c r="DD57" s="233">
        <v>0</v>
      </c>
      <c r="DE57" s="233">
        <v>0</v>
      </c>
      <c r="DF57" s="233">
        <v>5</v>
      </c>
      <c r="DG57" s="233">
        <v>2083777</v>
      </c>
      <c r="DH57" s="233">
        <v>1.1200000000000001</v>
      </c>
      <c r="DI57" s="233">
        <v>2083777</v>
      </c>
      <c r="DJ57" s="233">
        <v>0</v>
      </c>
      <c r="DK57" s="233">
        <v>0</v>
      </c>
      <c r="DL57" s="233">
        <v>5</v>
      </c>
      <c r="DM57" s="233">
        <v>2048777</v>
      </c>
      <c r="DN57" s="233">
        <v>1.08</v>
      </c>
      <c r="DO57" s="233">
        <v>2048777</v>
      </c>
      <c r="DP57" s="233">
        <v>0</v>
      </c>
      <c r="DQ57" s="233">
        <v>0</v>
      </c>
      <c r="DR57" s="233">
        <v>5</v>
      </c>
      <c r="DS57" s="233">
        <v>1761389</v>
      </c>
      <c r="DT57" s="233">
        <v>0.91</v>
      </c>
      <c r="DU57" s="233">
        <v>1761389</v>
      </c>
      <c r="DV57" s="233">
        <v>0</v>
      </c>
      <c r="DW57" s="233">
        <v>0</v>
      </c>
      <c r="DX57" s="233">
        <v>5</v>
      </c>
      <c r="DY57" s="233">
        <v>1761389</v>
      </c>
      <c r="DZ57" s="233">
        <v>0.89</v>
      </c>
      <c r="EA57" s="233">
        <v>1761389</v>
      </c>
      <c r="EB57" s="233">
        <v>0</v>
      </c>
      <c r="EC57" s="233">
        <v>0</v>
      </c>
      <c r="ED57" s="233">
        <v>5</v>
      </c>
      <c r="EE57" s="233">
        <v>1761389</v>
      </c>
      <c r="EF57" s="233">
        <v>0.88</v>
      </c>
      <c r="EG57" s="233">
        <v>1761389</v>
      </c>
      <c r="EH57" s="233">
        <v>0</v>
      </c>
      <c r="EI57" s="233">
        <v>0</v>
      </c>
      <c r="EJ57" s="233">
        <v>5</v>
      </c>
      <c r="EK57" s="233">
        <v>1622310</v>
      </c>
      <c r="EL57" s="233">
        <v>0.81</v>
      </c>
      <c r="EM57" s="233">
        <v>1622310</v>
      </c>
      <c r="EN57" s="233">
        <v>0</v>
      </c>
      <c r="EO57" s="233">
        <v>0</v>
      </c>
      <c r="EP57" s="233">
        <v>5</v>
      </c>
      <c r="EQ57" s="233">
        <v>1581389</v>
      </c>
      <c r="ER57" s="233">
        <v>0.76</v>
      </c>
      <c r="ES57" s="233">
        <v>1581389</v>
      </c>
      <c r="ET57" s="233">
        <v>0</v>
      </c>
      <c r="EU57" s="233">
        <v>0</v>
      </c>
      <c r="EV57" s="233">
        <v>5</v>
      </c>
      <c r="EW57" s="233">
        <v>1344518</v>
      </c>
      <c r="EX57" s="233">
        <v>0.65</v>
      </c>
      <c r="EY57" s="233">
        <v>1344518</v>
      </c>
      <c r="EZ57" s="233">
        <v>0</v>
      </c>
      <c r="FA57" s="233">
        <v>0</v>
      </c>
      <c r="FB57" s="233">
        <v>2</v>
      </c>
      <c r="FC57" s="233">
        <v>400066</v>
      </c>
      <c r="FD57" s="233">
        <v>0.19</v>
      </c>
      <c r="FE57" s="233">
        <v>400066</v>
      </c>
      <c r="FF57" s="233">
        <v>0</v>
      </c>
      <c r="FG57" s="233">
        <v>0</v>
      </c>
      <c r="FH57" s="233">
        <v>2</v>
      </c>
      <c r="FI57" s="233">
        <v>393066</v>
      </c>
      <c r="FJ57" s="233">
        <v>0.19</v>
      </c>
      <c r="FK57" s="233">
        <v>393066</v>
      </c>
      <c r="FL57" s="233">
        <v>0</v>
      </c>
      <c r="FM57" s="233">
        <v>0</v>
      </c>
      <c r="FN57" s="233">
        <v>2</v>
      </c>
      <c r="FO57" s="233">
        <v>390066</v>
      </c>
      <c r="FP57" s="233">
        <v>0.19</v>
      </c>
      <c r="FQ57" s="233">
        <v>390066</v>
      </c>
      <c r="FR57" s="233">
        <v>0</v>
      </c>
      <c r="FS57" s="233">
        <v>0</v>
      </c>
      <c r="FT57" s="233">
        <v>0</v>
      </c>
      <c r="FU57" s="233">
        <v>0</v>
      </c>
      <c r="FV57" s="233">
        <v>0</v>
      </c>
      <c r="FW57" s="233">
        <v>0</v>
      </c>
      <c r="FX57" s="233">
        <v>0</v>
      </c>
      <c r="FY57" s="233">
        <v>0</v>
      </c>
      <c r="FZ57" s="233">
        <v>0</v>
      </c>
      <c r="GA57" s="233">
        <v>0</v>
      </c>
      <c r="GB57" s="233">
        <v>0</v>
      </c>
      <c r="GC57" s="233">
        <v>0</v>
      </c>
      <c r="GD57" s="233">
        <v>0</v>
      </c>
      <c r="GE57" s="233">
        <v>0</v>
      </c>
      <c r="GF57" s="233">
        <v>0</v>
      </c>
      <c r="GG57" s="233">
        <v>0</v>
      </c>
      <c r="GH57" s="233">
        <v>0</v>
      </c>
      <c r="GI57" s="233">
        <v>0</v>
      </c>
      <c r="GJ57" s="233">
        <v>0</v>
      </c>
      <c r="GK57" s="233">
        <v>0</v>
      </c>
      <c r="GL57" s="233">
        <v>0</v>
      </c>
      <c r="GM57" s="233">
        <v>0</v>
      </c>
      <c r="GN57" s="233">
        <v>0</v>
      </c>
      <c r="GO57" s="233">
        <v>0</v>
      </c>
      <c r="GP57" s="233">
        <v>0</v>
      </c>
      <c r="GQ57" s="233">
        <v>0</v>
      </c>
      <c r="GR57" s="233">
        <v>0</v>
      </c>
      <c r="GS57" s="233">
        <v>0</v>
      </c>
      <c r="GT57" s="233">
        <v>0</v>
      </c>
      <c r="GU57" s="233">
        <v>0</v>
      </c>
      <c r="GV57" s="233">
        <v>0</v>
      </c>
      <c r="GW57" s="233">
        <v>0</v>
      </c>
      <c r="GX57" s="233">
        <v>0</v>
      </c>
      <c r="GY57" s="233">
        <v>0</v>
      </c>
      <c r="GZ57" s="233">
        <v>0</v>
      </c>
      <c r="HA57" s="233">
        <v>0</v>
      </c>
      <c r="HB57" s="233">
        <v>0</v>
      </c>
      <c r="HC57" s="233">
        <v>0</v>
      </c>
      <c r="HD57" s="233">
        <v>0</v>
      </c>
      <c r="HE57" s="233">
        <v>0</v>
      </c>
      <c r="HF57" s="233">
        <v>0</v>
      </c>
      <c r="HG57" s="233">
        <v>0</v>
      </c>
      <c r="HH57" s="233">
        <v>0</v>
      </c>
      <c r="HI57" s="233">
        <v>0</v>
      </c>
      <c r="HJ57" s="233">
        <v>0</v>
      </c>
      <c r="HK57" s="233">
        <v>0</v>
      </c>
      <c r="HL57" s="233">
        <v>0</v>
      </c>
      <c r="HM57" s="233">
        <v>0</v>
      </c>
      <c r="HN57" s="233">
        <v>0</v>
      </c>
      <c r="HO57" s="233">
        <v>0</v>
      </c>
      <c r="HP57" s="233">
        <v>0</v>
      </c>
      <c r="HQ57" s="233">
        <v>0</v>
      </c>
      <c r="HR57" s="233">
        <v>0</v>
      </c>
      <c r="HS57" s="233">
        <v>0</v>
      </c>
      <c r="HT57" s="233">
        <v>0</v>
      </c>
      <c r="HU57" s="233">
        <v>0</v>
      </c>
      <c r="HV57" s="233">
        <v>0</v>
      </c>
      <c r="HW57" s="233">
        <v>0</v>
      </c>
      <c r="HX57" s="233">
        <v>0</v>
      </c>
      <c r="HY57" s="233">
        <v>0</v>
      </c>
      <c r="HZ57" s="233">
        <v>0</v>
      </c>
      <c r="IA57" s="233">
        <v>0</v>
      </c>
      <c r="IB57" s="233">
        <v>0</v>
      </c>
      <c r="IC57" s="233">
        <v>0</v>
      </c>
      <c r="ID57" s="233">
        <v>0</v>
      </c>
      <c r="IE57" s="233">
        <v>0</v>
      </c>
      <c r="IF57" s="233">
        <v>0</v>
      </c>
      <c r="IG57" s="233">
        <v>0</v>
      </c>
      <c r="IH57" s="233">
        <v>0</v>
      </c>
      <c r="II57" s="233">
        <v>0</v>
      </c>
      <c r="IJ57" s="233">
        <v>0</v>
      </c>
      <c r="IK57" s="233">
        <v>0</v>
      </c>
      <c r="IL57" s="233">
        <v>0</v>
      </c>
      <c r="IM57" s="233">
        <v>0</v>
      </c>
      <c r="IN57" s="233">
        <v>0</v>
      </c>
      <c r="IO57" s="233">
        <v>0</v>
      </c>
      <c r="IP57" s="233">
        <v>0</v>
      </c>
      <c r="IQ57" s="233">
        <v>0</v>
      </c>
      <c r="IR57" s="233">
        <v>0</v>
      </c>
      <c r="IS57" s="233">
        <v>0</v>
      </c>
      <c r="IT57" s="233">
        <v>0</v>
      </c>
      <c r="IU57" s="233">
        <v>0</v>
      </c>
      <c r="IV57" s="233">
        <v>0</v>
      </c>
      <c r="IW57" s="233">
        <v>0</v>
      </c>
      <c r="IX57" s="233">
        <v>0</v>
      </c>
      <c r="IY57" s="233">
        <v>0</v>
      </c>
      <c r="IZ57" s="233">
        <v>0</v>
      </c>
      <c r="JA57" s="233">
        <v>0</v>
      </c>
      <c r="JB57" s="233">
        <v>0</v>
      </c>
      <c r="JC57" s="233">
        <v>0</v>
      </c>
      <c r="JD57" s="233">
        <v>0</v>
      </c>
      <c r="JE57" s="233">
        <v>0</v>
      </c>
      <c r="JF57" s="233">
        <v>0</v>
      </c>
      <c r="JG57" s="233">
        <v>0</v>
      </c>
      <c r="JH57" s="233">
        <v>0</v>
      </c>
      <c r="JI57" s="233">
        <v>0</v>
      </c>
      <c r="JJ57" s="233">
        <v>0</v>
      </c>
      <c r="JK57" s="233">
        <v>0</v>
      </c>
      <c r="JL57" s="233">
        <v>0</v>
      </c>
      <c r="JM57" s="233">
        <v>0</v>
      </c>
      <c r="JN57" s="233">
        <v>0</v>
      </c>
      <c r="JO57" s="233">
        <v>0</v>
      </c>
      <c r="JP57" s="233">
        <v>0</v>
      </c>
      <c r="JQ57" s="233">
        <v>0</v>
      </c>
      <c r="JR57" s="233">
        <v>0</v>
      </c>
      <c r="JS57" s="233">
        <v>0</v>
      </c>
      <c r="JT57" s="233">
        <v>0</v>
      </c>
      <c r="JU57" s="233">
        <v>0</v>
      </c>
      <c r="JV57" s="233">
        <v>0</v>
      </c>
      <c r="JW57" s="233">
        <v>0</v>
      </c>
      <c r="JX57" s="233">
        <v>0</v>
      </c>
      <c r="JY57" s="233">
        <v>0</v>
      </c>
      <c r="JZ57" s="233">
        <v>0</v>
      </c>
      <c r="KA57" s="233">
        <v>0</v>
      </c>
      <c r="KB57" s="233">
        <v>0</v>
      </c>
      <c r="KC57" s="233">
        <v>0</v>
      </c>
      <c r="KD57" s="233">
        <v>128</v>
      </c>
      <c r="KE57" s="233">
        <v>49454055</v>
      </c>
      <c r="KF57" s="233">
        <v>2.39</v>
      </c>
      <c r="KG57" s="233">
        <v>49454055</v>
      </c>
      <c r="KH57" s="233">
        <v>0</v>
      </c>
      <c r="KI57" s="233">
        <v>0</v>
      </c>
      <c r="KJ57" s="233">
        <v>126</v>
      </c>
      <c r="KK57" s="233">
        <v>51985309</v>
      </c>
      <c r="KL57" s="233">
        <v>2.5099999999999998</v>
      </c>
      <c r="KM57" s="233">
        <v>51985309</v>
      </c>
      <c r="KN57" s="233">
        <v>0</v>
      </c>
      <c r="KO57" s="233">
        <v>0</v>
      </c>
      <c r="KP57" s="233">
        <v>115</v>
      </c>
      <c r="KQ57" s="233">
        <v>41805977</v>
      </c>
      <c r="KR57" s="233">
        <v>2.02</v>
      </c>
      <c r="KS57" s="233">
        <v>41805977</v>
      </c>
      <c r="KT57" s="233">
        <v>0</v>
      </c>
      <c r="KU57" s="233">
        <v>0</v>
      </c>
      <c r="KV57" s="233">
        <v>114</v>
      </c>
      <c r="KW57" s="233">
        <v>39930517</v>
      </c>
      <c r="KX57" s="233">
        <v>1.93</v>
      </c>
      <c r="KY57" s="233">
        <v>39930517</v>
      </c>
      <c r="KZ57" s="233">
        <v>0</v>
      </c>
      <c r="LA57" s="233">
        <v>0</v>
      </c>
      <c r="LB57" s="233">
        <v>121</v>
      </c>
      <c r="LC57" s="233">
        <v>41125863</v>
      </c>
      <c r="LD57" s="233">
        <v>1.99</v>
      </c>
      <c r="LE57" s="233">
        <v>41125863</v>
      </c>
      <c r="LF57" s="233">
        <v>0</v>
      </c>
      <c r="LG57" s="233">
        <v>0</v>
      </c>
      <c r="LH57" s="233">
        <v>110</v>
      </c>
      <c r="LI57" s="233">
        <v>37575160</v>
      </c>
      <c r="LJ57" s="233">
        <v>1.81</v>
      </c>
      <c r="LK57" s="233">
        <v>37575160</v>
      </c>
      <c r="LL57" s="233">
        <v>0</v>
      </c>
      <c r="LM57" s="233">
        <v>0</v>
      </c>
      <c r="LN57" s="233">
        <v>118</v>
      </c>
      <c r="LO57" s="233">
        <v>50900944</v>
      </c>
      <c r="LP57" s="233">
        <v>2.12</v>
      </c>
      <c r="LQ57" s="233">
        <v>50900944</v>
      </c>
      <c r="LR57" s="233">
        <v>0</v>
      </c>
      <c r="LS57" s="233">
        <v>0</v>
      </c>
      <c r="LT57" s="233">
        <v>114</v>
      </c>
      <c r="LU57" s="233">
        <v>49898878</v>
      </c>
      <c r="LV57" s="233">
        <v>2.0699999999999998</v>
      </c>
      <c r="LW57" s="233">
        <v>49898878</v>
      </c>
      <c r="LX57" s="233">
        <v>0</v>
      </c>
      <c r="LY57" s="233">
        <v>0</v>
      </c>
      <c r="LZ57" s="233">
        <v>115</v>
      </c>
      <c r="MA57" s="233">
        <v>50177467</v>
      </c>
      <c r="MB57" s="233">
        <v>2.08</v>
      </c>
      <c r="MC57" s="233">
        <v>50177467</v>
      </c>
      <c r="MD57" s="233">
        <v>0</v>
      </c>
      <c r="ME57" s="233">
        <v>0</v>
      </c>
      <c r="MF57" s="233">
        <v>113</v>
      </c>
      <c r="MG57" s="233">
        <v>47453661</v>
      </c>
      <c r="MH57" s="233">
        <v>1.97</v>
      </c>
      <c r="MI57" s="233">
        <v>47453700</v>
      </c>
      <c r="MJ57" s="233">
        <v>0</v>
      </c>
      <c r="MK57" s="233">
        <v>0</v>
      </c>
      <c r="ML57" s="233">
        <v>109</v>
      </c>
      <c r="MM57" s="233">
        <v>46211386</v>
      </c>
      <c r="MN57" s="233">
        <v>1.92</v>
      </c>
      <c r="MO57" s="233">
        <v>46211400</v>
      </c>
      <c r="MP57" s="233">
        <v>0</v>
      </c>
      <c r="MQ57" s="233">
        <v>0</v>
      </c>
      <c r="MR57" s="233">
        <v>109</v>
      </c>
      <c r="MS57" s="233">
        <v>52175379</v>
      </c>
      <c r="MT57" s="233">
        <v>2.17</v>
      </c>
      <c r="MU57" s="233">
        <v>52175400</v>
      </c>
      <c r="MV57" s="233">
        <v>0</v>
      </c>
      <c r="MW57" s="233">
        <v>0</v>
      </c>
      <c r="MX57" s="233">
        <v>108</v>
      </c>
      <c r="MY57" s="233">
        <v>49980602</v>
      </c>
      <c r="MZ57" s="233">
        <v>2.08</v>
      </c>
      <c r="NA57" s="233">
        <v>49980600</v>
      </c>
      <c r="NB57" s="233">
        <v>0</v>
      </c>
      <c r="NC57" s="233">
        <v>0</v>
      </c>
      <c r="ND57" s="233">
        <v>118</v>
      </c>
      <c r="NE57" s="233">
        <v>39901821</v>
      </c>
      <c r="NF57" s="233">
        <v>1.66</v>
      </c>
      <c r="NG57" s="233">
        <v>39899941</v>
      </c>
      <c r="NH57" s="233">
        <v>0</v>
      </c>
      <c r="NI57" s="233">
        <v>0</v>
      </c>
      <c r="NJ57" s="233">
        <v>112</v>
      </c>
      <c r="NK57" s="233">
        <v>25494761</v>
      </c>
      <c r="NL57" s="233">
        <v>1.06</v>
      </c>
      <c r="NM57" s="233">
        <v>25494761</v>
      </c>
      <c r="NN57" s="233">
        <v>0</v>
      </c>
      <c r="NO57" s="233">
        <v>0</v>
      </c>
      <c r="NP57" s="233">
        <v>109</v>
      </c>
      <c r="NQ57" s="233">
        <v>23154210</v>
      </c>
      <c r="NR57" s="233">
        <v>0.97</v>
      </c>
      <c r="NS57" s="233">
        <v>23154210</v>
      </c>
      <c r="NT57" s="233">
        <v>0</v>
      </c>
      <c r="NU57" s="233">
        <v>0</v>
      </c>
      <c r="NV57" s="233">
        <v>21</v>
      </c>
      <c r="NW57" s="233">
        <v>156281920</v>
      </c>
      <c r="NX57" s="233">
        <v>6.51</v>
      </c>
      <c r="NY57" s="233">
        <v>156281920</v>
      </c>
      <c r="NZ57" s="233">
        <v>0</v>
      </c>
      <c r="OA57" s="233">
        <v>0</v>
      </c>
      <c r="OB57" s="233">
        <v>20</v>
      </c>
      <c r="OC57" s="233">
        <v>168094940</v>
      </c>
      <c r="OD57" s="233">
        <v>7.01</v>
      </c>
      <c r="OE57" s="233">
        <v>168094940</v>
      </c>
      <c r="OF57" s="233">
        <v>0</v>
      </c>
      <c r="OG57" s="233">
        <v>0</v>
      </c>
      <c r="OH57" s="233">
        <v>20</v>
      </c>
      <c r="OI57" s="233">
        <v>170071793</v>
      </c>
      <c r="OJ57" s="233">
        <v>7.09</v>
      </c>
      <c r="OK57" s="233">
        <v>170071793</v>
      </c>
      <c r="OL57" s="233">
        <v>0</v>
      </c>
      <c r="OM57" s="233">
        <v>0</v>
      </c>
      <c r="ON57" s="233">
        <v>19</v>
      </c>
      <c r="OO57" s="233">
        <v>169576498</v>
      </c>
      <c r="OP57" s="233">
        <v>7.07</v>
      </c>
      <c r="OQ57" s="233">
        <v>169576498</v>
      </c>
      <c r="OR57" s="233">
        <v>0</v>
      </c>
      <c r="OS57" s="233">
        <v>0</v>
      </c>
      <c r="OT57" s="233">
        <v>18</v>
      </c>
      <c r="OU57" s="233">
        <v>166221688</v>
      </c>
      <c r="OV57" s="233">
        <v>6.93</v>
      </c>
      <c r="OW57" s="233">
        <v>166221688</v>
      </c>
      <c r="OX57" s="233">
        <v>0</v>
      </c>
      <c r="OY57" s="233">
        <v>0</v>
      </c>
      <c r="OZ57" s="233">
        <v>18</v>
      </c>
      <c r="PA57" s="233">
        <v>166138398</v>
      </c>
      <c r="PB57" s="233">
        <v>6.92</v>
      </c>
      <c r="PC57" s="233">
        <v>166138398</v>
      </c>
      <c r="PD57" s="233">
        <v>0</v>
      </c>
      <c r="PE57" s="233">
        <v>0</v>
      </c>
    </row>
    <row r="58" spans="1:421" x14ac:dyDescent="0.25">
      <c r="A58" s="236" t="s">
        <v>1628</v>
      </c>
      <c r="B58" s="233">
        <v>0</v>
      </c>
      <c r="C58" s="233">
        <v>6377660</v>
      </c>
      <c r="D58" s="233">
        <v>13.63</v>
      </c>
      <c r="E58" s="233">
        <v>0</v>
      </c>
      <c r="F58" s="233">
        <v>0</v>
      </c>
      <c r="G58" s="233">
        <v>0</v>
      </c>
      <c r="H58" s="233">
        <v>0</v>
      </c>
      <c r="I58" s="233">
        <v>6406857</v>
      </c>
      <c r="J58" s="233">
        <v>13.7</v>
      </c>
      <c r="K58" s="233">
        <v>0</v>
      </c>
      <c r="L58" s="233">
        <v>0</v>
      </c>
      <c r="M58" s="233">
        <v>0</v>
      </c>
      <c r="N58" s="233">
        <v>0</v>
      </c>
      <c r="O58" s="233">
        <v>6345901</v>
      </c>
      <c r="P58" s="233">
        <v>13.56</v>
      </c>
      <c r="Q58" s="233">
        <v>0</v>
      </c>
      <c r="R58" s="233">
        <v>0</v>
      </c>
      <c r="S58" s="233">
        <v>0</v>
      </c>
      <c r="T58" s="233">
        <v>0</v>
      </c>
      <c r="U58" s="233">
        <v>6403715</v>
      </c>
      <c r="V58" s="233">
        <v>13.68</v>
      </c>
      <c r="W58" s="233">
        <v>0</v>
      </c>
      <c r="X58" s="233">
        <v>0</v>
      </c>
      <c r="Y58" s="233">
        <v>0</v>
      </c>
      <c r="Z58" s="233">
        <v>0</v>
      </c>
      <c r="AA58" s="233">
        <v>12347750</v>
      </c>
      <c r="AB58" s="233">
        <v>13.25</v>
      </c>
      <c r="AC58" s="233">
        <v>0</v>
      </c>
      <c r="AD58" s="233">
        <v>0</v>
      </c>
      <c r="AE58" s="233">
        <v>0</v>
      </c>
      <c r="AF58" s="233">
        <v>0</v>
      </c>
      <c r="AG58" s="233">
        <v>12192362</v>
      </c>
      <c r="AH58" s="233">
        <v>13.14</v>
      </c>
      <c r="AI58" s="233">
        <v>0</v>
      </c>
      <c r="AJ58" s="233">
        <v>0</v>
      </c>
      <c r="AK58" s="233">
        <v>0</v>
      </c>
      <c r="AL58" s="233">
        <v>0</v>
      </c>
      <c r="AM58" s="233">
        <v>12535030</v>
      </c>
      <c r="AN58" s="233">
        <v>13.51</v>
      </c>
      <c r="AO58" s="233">
        <v>0</v>
      </c>
      <c r="AP58" s="233">
        <v>0</v>
      </c>
      <c r="AQ58" s="233">
        <v>0</v>
      </c>
      <c r="AR58" s="233">
        <v>0</v>
      </c>
      <c r="AS58" s="233">
        <v>12710947</v>
      </c>
      <c r="AT58" s="233">
        <v>13.7</v>
      </c>
      <c r="AU58" s="233">
        <v>0</v>
      </c>
      <c r="AV58" s="233">
        <v>0</v>
      </c>
      <c r="AW58" s="233">
        <v>0</v>
      </c>
      <c r="AX58" s="233">
        <v>0</v>
      </c>
      <c r="AY58" s="233">
        <v>13303115</v>
      </c>
      <c r="AZ58" s="233">
        <v>14.34</v>
      </c>
      <c r="BA58" s="233">
        <v>0</v>
      </c>
      <c r="BB58" s="233">
        <v>0</v>
      </c>
      <c r="BC58" s="233">
        <v>0</v>
      </c>
      <c r="BD58" s="233">
        <v>0</v>
      </c>
      <c r="BE58" s="233">
        <v>26140607</v>
      </c>
      <c r="BF58" s="233">
        <v>14.09</v>
      </c>
      <c r="BG58" s="233">
        <v>0</v>
      </c>
      <c r="BH58" s="233">
        <v>0</v>
      </c>
      <c r="BI58" s="233">
        <v>0</v>
      </c>
      <c r="BJ58" s="233">
        <v>0</v>
      </c>
      <c r="BK58" s="233">
        <v>25721541</v>
      </c>
      <c r="BL58" s="233">
        <v>13.87</v>
      </c>
      <c r="BM58" s="233">
        <v>0</v>
      </c>
      <c r="BN58" s="233">
        <v>0</v>
      </c>
      <c r="BO58" s="233">
        <v>0</v>
      </c>
      <c r="BP58" s="233">
        <v>0</v>
      </c>
      <c r="BQ58" s="233">
        <v>27321818</v>
      </c>
      <c r="BR58" s="233">
        <v>14.73</v>
      </c>
      <c r="BS58" s="233">
        <v>0</v>
      </c>
      <c r="BT58" s="233">
        <v>0</v>
      </c>
      <c r="BU58" s="233">
        <v>0</v>
      </c>
      <c r="BV58" s="233">
        <v>0</v>
      </c>
      <c r="BW58" s="233">
        <v>26891758</v>
      </c>
      <c r="BX58" s="233">
        <v>14.5</v>
      </c>
      <c r="BY58" s="233">
        <v>0</v>
      </c>
      <c r="BZ58" s="233">
        <v>0</v>
      </c>
      <c r="CA58" s="233">
        <v>0</v>
      </c>
      <c r="CB58" s="233">
        <v>0</v>
      </c>
      <c r="CC58" s="233">
        <v>27952197</v>
      </c>
      <c r="CD58" s="233">
        <v>15.07</v>
      </c>
      <c r="CE58" s="233">
        <v>0</v>
      </c>
      <c r="CF58" s="233">
        <v>0</v>
      </c>
      <c r="CG58" s="233">
        <v>0</v>
      </c>
      <c r="CH58" s="233">
        <v>0</v>
      </c>
      <c r="CI58" s="233">
        <v>28946674</v>
      </c>
      <c r="CJ58" s="233">
        <v>15.6</v>
      </c>
      <c r="CK58" s="233">
        <v>0</v>
      </c>
      <c r="CL58" s="233">
        <v>0</v>
      </c>
      <c r="CM58" s="233">
        <v>0</v>
      </c>
      <c r="CN58" s="233">
        <v>0</v>
      </c>
      <c r="CO58" s="233">
        <v>28971455</v>
      </c>
      <c r="CP58" s="233">
        <v>15.62</v>
      </c>
      <c r="CQ58" s="233">
        <v>0</v>
      </c>
      <c r="CR58" s="233">
        <v>0</v>
      </c>
      <c r="CS58" s="233">
        <v>0</v>
      </c>
      <c r="CT58" s="233">
        <v>0</v>
      </c>
      <c r="CU58" s="233">
        <v>29299968</v>
      </c>
      <c r="CV58" s="233">
        <v>15.78</v>
      </c>
      <c r="CW58" s="233">
        <v>0</v>
      </c>
      <c r="CX58" s="233">
        <v>0</v>
      </c>
      <c r="CY58" s="233">
        <v>0</v>
      </c>
      <c r="CZ58" s="233">
        <v>131</v>
      </c>
      <c r="DA58" s="233">
        <v>29246265</v>
      </c>
      <c r="DB58" s="233">
        <v>15.72</v>
      </c>
      <c r="DC58" s="233">
        <v>29183349</v>
      </c>
      <c r="DD58" s="233">
        <v>0</v>
      </c>
      <c r="DE58" s="233">
        <v>0</v>
      </c>
      <c r="DF58" s="233">
        <v>132</v>
      </c>
      <c r="DG58" s="233">
        <v>29809469</v>
      </c>
      <c r="DH58" s="233">
        <v>15.97</v>
      </c>
      <c r="DI58" s="233">
        <v>29808269</v>
      </c>
      <c r="DJ58" s="233">
        <v>0</v>
      </c>
      <c r="DK58" s="233">
        <v>0</v>
      </c>
      <c r="DL58" s="233">
        <v>150</v>
      </c>
      <c r="DM58" s="233">
        <v>30382252</v>
      </c>
      <c r="DN58" s="233">
        <v>15.99</v>
      </c>
      <c r="DO58" s="233">
        <v>30381052</v>
      </c>
      <c r="DP58" s="233">
        <v>0</v>
      </c>
      <c r="DQ58" s="233">
        <v>0</v>
      </c>
      <c r="DR58" s="233">
        <v>159</v>
      </c>
      <c r="DS58" s="233">
        <v>30520552</v>
      </c>
      <c r="DT58" s="233">
        <v>15.78</v>
      </c>
      <c r="DU58" s="233">
        <v>30519352</v>
      </c>
      <c r="DV58" s="233">
        <v>0</v>
      </c>
      <c r="DW58" s="233">
        <v>0</v>
      </c>
      <c r="DX58" s="233">
        <v>176</v>
      </c>
      <c r="DY58" s="233">
        <v>31531316</v>
      </c>
      <c r="DZ58" s="233">
        <v>16</v>
      </c>
      <c r="EA58" s="233">
        <v>31531316</v>
      </c>
      <c r="EB58" s="233">
        <v>0</v>
      </c>
      <c r="EC58" s="233">
        <v>0</v>
      </c>
      <c r="ED58" s="233">
        <v>194</v>
      </c>
      <c r="EE58" s="233">
        <v>33612602</v>
      </c>
      <c r="EF58" s="233">
        <v>16.87</v>
      </c>
      <c r="EG58" s="233">
        <v>33611402</v>
      </c>
      <c r="EH58" s="233">
        <v>0</v>
      </c>
      <c r="EI58" s="233">
        <v>0</v>
      </c>
      <c r="EJ58" s="233">
        <v>206</v>
      </c>
      <c r="EK58" s="233">
        <v>37191300</v>
      </c>
      <c r="EL58" s="233">
        <v>18.46</v>
      </c>
      <c r="EM58" s="233">
        <v>37190100</v>
      </c>
      <c r="EN58" s="233">
        <v>0</v>
      </c>
      <c r="EO58" s="233">
        <v>0</v>
      </c>
      <c r="EP58" s="233">
        <v>246</v>
      </c>
      <c r="EQ58" s="233">
        <v>39635805</v>
      </c>
      <c r="ER58" s="233">
        <v>19.14</v>
      </c>
      <c r="ES58" s="233">
        <v>39634605</v>
      </c>
      <c r="ET58" s="233">
        <v>0</v>
      </c>
      <c r="EU58" s="233">
        <v>0</v>
      </c>
      <c r="EV58" s="233">
        <v>289</v>
      </c>
      <c r="EW58" s="233">
        <v>41848157</v>
      </c>
      <c r="EX58" s="233">
        <v>20.21</v>
      </c>
      <c r="EY58" s="233">
        <v>41846957</v>
      </c>
      <c r="EZ58" s="233">
        <v>0</v>
      </c>
      <c r="FA58" s="233">
        <v>0</v>
      </c>
      <c r="FB58" s="233">
        <v>335</v>
      </c>
      <c r="FC58" s="233">
        <v>42511188</v>
      </c>
      <c r="FD58" s="233">
        <v>20.53</v>
      </c>
      <c r="FE58" s="233">
        <v>42509988</v>
      </c>
      <c r="FF58" s="233">
        <v>0</v>
      </c>
      <c r="FG58" s="233">
        <v>0</v>
      </c>
      <c r="FH58" s="233">
        <v>365</v>
      </c>
      <c r="FI58" s="233">
        <v>39024391</v>
      </c>
      <c r="FJ58" s="233">
        <v>18.84</v>
      </c>
      <c r="FK58" s="233">
        <v>39023191</v>
      </c>
      <c r="FL58" s="233">
        <v>0</v>
      </c>
      <c r="FM58" s="233">
        <v>0</v>
      </c>
      <c r="FN58" s="233">
        <v>358</v>
      </c>
      <c r="FO58" s="233">
        <v>35407469</v>
      </c>
      <c r="FP58" s="233">
        <v>17.100000000000001</v>
      </c>
      <c r="FQ58" s="233">
        <v>35406269</v>
      </c>
      <c r="FR58" s="233">
        <v>0</v>
      </c>
      <c r="FS58" s="233">
        <v>0</v>
      </c>
      <c r="FT58" s="233">
        <v>317</v>
      </c>
      <c r="FU58" s="233">
        <v>37491659</v>
      </c>
      <c r="FV58" s="233">
        <v>18.100000000000001</v>
      </c>
      <c r="FW58" s="233">
        <v>37490459</v>
      </c>
      <c r="FX58" s="233">
        <v>0</v>
      </c>
      <c r="FY58" s="233">
        <v>0</v>
      </c>
      <c r="FZ58" s="233">
        <v>317</v>
      </c>
      <c r="GA58" s="233">
        <v>39425379</v>
      </c>
      <c r="GB58" s="233">
        <v>19.04</v>
      </c>
      <c r="GC58" s="233">
        <v>39424179</v>
      </c>
      <c r="GD58" s="233">
        <v>0</v>
      </c>
      <c r="GE58" s="233">
        <v>0</v>
      </c>
      <c r="GF58" s="233">
        <v>332</v>
      </c>
      <c r="GG58" s="233">
        <v>41410998</v>
      </c>
      <c r="GH58" s="233">
        <v>19.989999999999998</v>
      </c>
      <c r="GI58" s="233">
        <v>41409798</v>
      </c>
      <c r="GJ58" s="233">
        <v>0</v>
      </c>
      <c r="GK58" s="233">
        <v>0</v>
      </c>
      <c r="GL58" s="233">
        <v>345</v>
      </c>
      <c r="GM58" s="233">
        <v>41874142</v>
      </c>
      <c r="GN58" s="233">
        <v>20.22</v>
      </c>
      <c r="GO58" s="233">
        <v>41872942</v>
      </c>
      <c r="GP58" s="233">
        <v>0</v>
      </c>
      <c r="GQ58" s="233">
        <v>0</v>
      </c>
      <c r="GR58" s="233">
        <v>350</v>
      </c>
      <c r="GS58" s="233">
        <v>40476858</v>
      </c>
      <c r="GT58" s="233">
        <v>19.55</v>
      </c>
      <c r="GU58" s="233">
        <v>40475658</v>
      </c>
      <c r="GV58" s="233">
        <v>0</v>
      </c>
      <c r="GW58" s="233">
        <v>0</v>
      </c>
      <c r="GX58" s="233">
        <v>336</v>
      </c>
      <c r="GY58" s="233">
        <v>39298555</v>
      </c>
      <c r="GZ58" s="233">
        <v>18.97</v>
      </c>
      <c r="HA58" s="233">
        <v>39297355</v>
      </c>
      <c r="HB58" s="233">
        <v>0</v>
      </c>
      <c r="HC58" s="233">
        <v>0</v>
      </c>
      <c r="HD58" s="233">
        <v>354</v>
      </c>
      <c r="HE58" s="233">
        <v>196460091</v>
      </c>
      <c r="HF58" s="233">
        <v>18.97</v>
      </c>
      <c r="HG58" s="233">
        <v>196454091</v>
      </c>
      <c r="HH58" s="233">
        <v>0</v>
      </c>
      <c r="HI58" s="233">
        <v>0</v>
      </c>
      <c r="HJ58" s="233">
        <v>368</v>
      </c>
      <c r="HK58" s="233">
        <v>190403388</v>
      </c>
      <c r="HL58" s="233">
        <v>18.39</v>
      </c>
      <c r="HM58" s="233">
        <v>190397388</v>
      </c>
      <c r="HN58" s="233">
        <v>0</v>
      </c>
      <c r="HO58" s="233">
        <v>0</v>
      </c>
      <c r="HP58" s="233">
        <v>391</v>
      </c>
      <c r="HQ58" s="233">
        <v>190815726</v>
      </c>
      <c r="HR58" s="233">
        <v>18.43</v>
      </c>
      <c r="HS58" s="233">
        <v>190809726</v>
      </c>
      <c r="HT58" s="233">
        <v>0</v>
      </c>
      <c r="HU58" s="233">
        <v>0</v>
      </c>
      <c r="HV58" s="233">
        <v>436</v>
      </c>
      <c r="HW58" s="233">
        <v>196121067</v>
      </c>
      <c r="HX58" s="233">
        <v>18.940000000000001</v>
      </c>
      <c r="HY58" s="233">
        <v>196115067</v>
      </c>
      <c r="HZ58" s="233">
        <v>0</v>
      </c>
      <c r="IA58" s="233">
        <v>0</v>
      </c>
      <c r="IB58" s="233">
        <v>496</v>
      </c>
      <c r="IC58" s="233">
        <v>199773045</v>
      </c>
      <c r="ID58" s="233">
        <v>19.29</v>
      </c>
      <c r="IE58" s="233">
        <v>199767045</v>
      </c>
      <c r="IF58" s="233">
        <v>0</v>
      </c>
      <c r="IG58" s="233">
        <v>0</v>
      </c>
      <c r="IH58" s="233">
        <v>520</v>
      </c>
      <c r="II58" s="233">
        <v>206790061</v>
      </c>
      <c r="IJ58" s="233">
        <v>19.97</v>
      </c>
      <c r="IK58" s="233">
        <v>206784061</v>
      </c>
      <c r="IL58" s="233">
        <v>0</v>
      </c>
      <c r="IM58" s="233">
        <v>0</v>
      </c>
      <c r="IN58" s="233">
        <v>540</v>
      </c>
      <c r="IO58" s="233">
        <v>211575412</v>
      </c>
      <c r="IP58" s="233">
        <v>20.43</v>
      </c>
      <c r="IQ58" s="233">
        <v>211569412</v>
      </c>
      <c r="IR58" s="233">
        <v>0</v>
      </c>
      <c r="IS58" s="233">
        <v>0</v>
      </c>
      <c r="IT58" s="233">
        <v>595</v>
      </c>
      <c r="IU58" s="233">
        <v>211691100</v>
      </c>
      <c r="IV58" s="233">
        <v>20.440000000000001</v>
      </c>
      <c r="IW58" s="233">
        <v>211685100</v>
      </c>
      <c r="IX58" s="233">
        <v>0</v>
      </c>
      <c r="IY58" s="233">
        <v>0</v>
      </c>
      <c r="IZ58" s="233">
        <v>627</v>
      </c>
      <c r="JA58" s="233">
        <v>222173182</v>
      </c>
      <c r="JB58" s="233">
        <v>21.45</v>
      </c>
      <c r="JC58" s="233">
        <v>222167182</v>
      </c>
      <c r="JD58" s="233">
        <v>0</v>
      </c>
      <c r="JE58" s="233">
        <v>0</v>
      </c>
      <c r="JF58" s="233">
        <v>684</v>
      </c>
      <c r="JG58" s="233">
        <v>234100940</v>
      </c>
      <c r="JH58" s="233">
        <v>22.61</v>
      </c>
      <c r="JI58" s="233">
        <v>234094940</v>
      </c>
      <c r="JJ58" s="233">
        <v>0</v>
      </c>
      <c r="JK58" s="233">
        <v>0</v>
      </c>
      <c r="JL58" s="233">
        <v>734</v>
      </c>
      <c r="JM58" s="233">
        <v>235698552</v>
      </c>
      <c r="JN58" s="233">
        <v>22.76</v>
      </c>
      <c r="JO58" s="233">
        <v>235692552</v>
      </c>
      <c r="JP58" s="233">
        <v>0</v>
      </c>
      <c r="JQ58" s="233">
        <v>0</v>
      </c>
      <c r="JR58" s="233">
        <v>762</v>
      </c>
      <c r="JS58" s="233">
        <v>474131535</v>
      </c>
      <c r="JT58" s="233">
        <v>22.89</v>
      </c>
      <c r="JU58" s="233">
        <v>474119535</v>
      </c>
      <c r="JV58" s="233">
        <v>0</v>
      </c>
      <c r="JW58" s="233">
        <v>0</v>
      </c>
      <c r="JX58" s="233">
        <v>777</v>
      </c>
      <c r="JY58" s="233">
        <v>471782863</v>
      </c>
      <c r="JZ58" s="233">
        <v>22.78</v>
      </c>
      <c r="KA58" s="233">
        <v>471770863</v>
      </c>
      <c r="KB58" s="233">
        <v>0</v>
      </c>
      <c r="KC58" s="233">
        <v>0</v>
      </c>
      <c r="KD58" s="233">
        <v>755</v>
      </c>
      <c r="KE58" s="233">
        <v>465867652</v>
      </c>
      <c r="KF58" s="233">
        <v>22.49</v>
      </c>
      <c r="KG58" s="233">
        <v>465855652</v>
      </c>
      <c r="KH58" s="233">
        <v>0</v>
      </c>
      <c r="KI58" s="233">
        <v>0</v>
      </c>
      <c r="KJ58" s="233">
        <v>760</v>
      </c>
      <c r="KK58" s="233">
        <v>466237186</v>
      </c>
      <c r="KL58" s="233">
        <v>22.51</v>
      </c>
      <c r="KM58" s="233">
        <v>466225186</v>
      </c>
      <c r="KN58" s="233">
        <v>0</v>
      </c>
      <c r="KO58" s="233">
        <v>0</v>
      </c>
      <c r="KP58" s="233">
        <v>787</v>
      </c>
      <c r="KQ58" s="233">
        <v>475295046</v>
      </c>
      <c r="KR58" s="233">
        <v>22.95</v>
      </c>
      <c r="KS58" s="233">
        <v>475283046</v>
      </c>
      <c r="KT58" s="233">
        <v>0</v>
      </c>
      <c r="KU58" s="233">
        <v>0</v>
      </c>
      <c r="KV58" s="233">
        <v>802</v>
      </c>
      <c r="KW58" s="233">
        <v>471310295</v>
      </c>
      <c r="KX58" s="233">
        <v>22.76</v>
      </c>
      <c r="KY58" s="233">
        <v>471298295</v>
      </c>
      <c r="KZ58" s="233">
        <v>0</v>
      </c>
      <c r="LA58" s="233">
        <v>0</v>
      </c>
      <c r="LB58" s="233">
        <v>744</v>
      </c>
      <c r="LC58" s="233">
        <v>448868370</v>
      </c>
      <c r="LD58" s="233">
        <v>21.67</v>
      </c>
      <c r="LE58" s="233">
        <v>448856370</v>
      </c>
      <c r="LF58" s="233">
        <v>0</v>
      </c>
      <c r="LG58" s="233">
        <v>0</v>
      </c>
      <c r="LH58" s="233">
        <v>691</v>
      </c>
      <c r="LI58" s="233">
        <v>413526367</v>
      </c>
      <c r="LJ58" s="233">
        <v>19.97</v>
      </c>
      <c r="LK58" s="233">
        <v>413514367</v>
      </c>
      <c r="LL58" s="233">
        <v>0</v>
      </c>
      <c r="LM58" s="233">
        <v>0</v>
      </c>
      <c r="LN58" s="233">
        <v>788</v>
      </c>
      <c r="LO58" s="233">
        <v>571797298</v>
      </c>
      <c r="LP58" s="233">
        <v>23.76</v>
      </c>
      <c r="LQ58" s="233">
        <v>571779355</v>
      </c>
      <c r="LR58" s="233">
        <v>0</v>
      </c>
      <c r="LS58" s="233">
        <v>0</v>
      </c>
      <c r="LT58" s="233">
        <v>727</v>
      </c>
      <c r="LU58" s="233">
        <v>476594953</v>
      </c>
      <c r="LV58" s="233">
        <v>19.8</v>
      </c>
      <c r="LW58" s="233">
        <v>476437622</v>
      </c>
      <c r="LX58" s="233">
        <v>0</v>
      </c>
      <c r="LY58" s="233">
        <v>0</v>
      </c>
      <c r="LZ58" s="233">
        <v>0</v>
      </c>
      <c r="MA58" s="233">
        <v>0</v>
      </c>
      <c r="MB58" s="233">
        <v>0</v>
      </c>
      <c r="MC58" s="233">
        <v>0</v>
      </c>
      <c r="MD58" s="233">
        <v>0</v>
      </c>
      <c r="ME58" s="233">
        <v>0</v>
      </c>
      <c r="MF58" s="233">
        <v>0</v>
      </c>
      <c r="MG58" s="233">
        <v>0</v>
      </c>
      <c r="MH58" s="233">
        <v>0</v>
      </c>
      <c r="MI58" s="233">
        <v>0</v>
      </c>
      <c r="MJ58" s="233">
        <v>0</v>
      </c>
      <c r="MK58" s="233">
        <v>0</v>
      </c>
      <c r="ML58" s="233">
        <v>0</v>
      </c>
      <c r="MM58" s="233">
        <v>0</v>
      </c>
      <c r="MN58" s="233">
        <v>0</v>
      </c>
      <c r="MO58" s="233">
        <v>0</v>
      </c>
      <c r="MP58" s="233">
        <v>0</v>
      </c>
      <c r="MQ58" s="233">
        <v>0</v>
      </c>
      <c r="MR58" s="233">
        <v>0</v>
      </c>
      <c r="MS58" s="233">
        <v>0</v>
      </c>
      <c r="MT58" s="233">
        <v>0</v>
      </c>
      <c r="MU58" s="233">
        <v>0</v>
      </c>
      <c r="MV58" s="233">
        <v>0</v>
      </c>
      <c r="MW58" s="233">
        <v>0</v>
      </c>
      <c r="MX58" s="233">
        <v>0</v>
      </c>
      <c r="MY58" s="233">
        <v>0</v>
      </c>
      <c r="MZ58" s="233">
        <v>0</v>
      </c>
      <c r="NA58" s="233">
        <v>0</v>
      </c>
      <c r="NB58" s="233">
        <v>0</v>
      </c>
      <c r="NC58" s="233">
        <v>0</v>
      </c>
      <c r="ND58" s="233">
        <v>0</v>
      </c>
      <c r="NE58" s="233">
        <v>0</v>
      </c>
      <c r="NF58" s="233">
        <v>0</v>
      </c>
      <c r="NG58" s="233">
        <v>0</v>
      </c>
      <c r="NH58" s="233">
        <v>0</v>
      </c>
      <c r="NI58" s="233">
        <v>0</v>
      </c>
      <c r="NJ58" s="233">
        <v>0</v>
      </c>
      <c r="NK58" s="233">
        <v>0</v>
      </c>
      <c r="NL58" s="233">
        <v>0</v>
      </c>
      <c r="NM58" s="233">
        <v>0</v>
      </c>
      <c r="NN58" s="233">
        <v>0</v>
      </c>
      <c r="NO58" s="233">
        <v>0</v>
      </c>
      <c r="NP58" s="233">
        <v>0</v>
      </c>
      <c r="NQ58" s="233">
        <v>0</v>
      </c>
      <c r="NR58" s="233">
        <v>0</v>
      </c>
      <c r="NS58" s="233">
        <v>0</v>
      </c>
      <c r="NT58" s="233">
        <v>0</v>
      </c>
      <c r="NU58" s="233">
        <v>0</v>
      </c>
      <c r="NV58" s="233">
        <v>0</v>
      </c>
      <c r="NW58" s="233">
        <v>0</v>
      </c>
      <c r="NX58" s="233">
        <v>0</v>
      </c>
      <c r="NY58" s="233">
        <v>0</v>
      </c>
      <c r="NZ58" s="233">
        <v>0</v>
      </c>
      <c r="OA58" s="233">
        <v>0</v>
      </c>
      <c r="OB58" s="233">
        <v>0</v>
      </c>
      <c r="OC58" s="233">
        <v>0</v>
      </c>
      <c r="OD58" s="233">
        <v>0</v>
      </c>
      <c r="OE58" s="233">
        <v>0</v>
      </c>
      <c r="OF58" s="233">
        <v>0</v>
      </c>
      <c r="OG58" s="233">
        <v>0</v>
      </c>
      <c r="OH58" s="233">
        <v>0</v>
      </c>
      <c r="OI58" s="233">
        <v>0</v>
      </c>
      <c r="OJ58" s="233">
        <v>0</v>
      </c>
      <c r="OK58" s="233">
        <v>0</v>
      </c>
      <c r="OL58" s="233">
        <v>0</v>
      </c>
      <c r="OM58" s="233">
        <v>0</v>
      </c>
      <c r="ON58" s="233">
        <v>0</v>
      </c>
      <c r="OO58" s="233">
        <v>0</v>
      </c>
      <c r="OP58" s="233">
        <v>0</v>
      </c>
      <c r="OQ58" s="233">
        <v>0</v>
      </c>
      <c r="OR58" s="233">
        <v>0</v>
      </c>
      <c r="OS58" s="233">
        <v>0</v>
      </c>
      <c r="OT58" s="233">
        <v>0</v>
      </c>
      <c r="OU58" s="233">
        <v>0</v>
      </c>
      <c r="OV58" s="233">
        <v>0</v>
      </c>
      <c r="OW58" s="233">
        <v>0</v>
      </c>
      <c r="OX58" s="233">
        <v>0</v>
      </c>
      <c r="OY58" s="233">
        <v>0</v>
      </c>
      <c r="OZ58" s="233">
        <v>0</v>
      </c>
      <c r="PA58" s="233">
        <v>0</v>
      </c>
      <c r="PB58" s="233">
        <v>0</v>
      </c>
      <c r="PC58" s="233">
        <v>0</v>
      </c>
      <c r="PD58" s="233">
        <v>0</v>
      </c>
      <c r="PE58" s="233">
        <v>0</v>
      </c>
    </row>
    <row r="59" spans="1:421" x14ac:dyDescent="0.25">
      <c r="A59" s="236" t="s">
        <v>1629</v>
      </c>
      <c r="B59" s="233">
        <v>0</v>
      </c>
      <c r="C59" s="233">
        <v>0</v>
      </c>
      <c r="D59" s="233">
        <v>0</v>
      </c>
      <c r="E59" s="233">
        <v>0</v>
      </c>
      <c r="F59" s="233">
        <v>0</v>
      </c>
      <c r="G59" s="233">
        <v>0</v>
      </c>
      <c r="H59" s="233">
        <v>0</v>
      </c>
      <c r="I59" s="233">
        <v>0</v>
      </c>
      <c r="J59" s="233">
        <v>0</v>
      </c>
      <c r="K59" s="233">
        <v>0</v>
      </c>
      <c r="L59" s="233">
        <v>0</v>
      </c>
      <c r="M59" s="233">
        <v>0</v>
      </c>
      <c r="N59" s="233">
        <v>0</v>
      </c>
      <c r="O59" s="233">
        <v>0</v>
      </c>
      <c r="P59" s="233">
        <v>0</v>
      </c>
      <c r="Q59" s="233">
        <v>0</v>
      </c>
      <c r="R59" s="233">
        <v>0</v>
      </c>
      <c r="S59" s="233">
        <v>0</v>
      </c>
      <c r="T59" s="233">
        <v>0</v>
      </c>
      <c r="U59" s="233">
        <v>0</v>
      </c>
      <c r="V59" s="233">
        <v>0</v>
      </c>
      <c r="W59" s="233">
        <v>0</v>
      </c>
      <c r="X59" s="233">
        <v>0</v>
      </c>
      <c r="Y59" s="233">
        <v>0</v>
      </c>
      <c r="Z59" s="233">
        <v>0</v>
      </c>
      <c r="AA59" s="233">
        <v>0</v>
      </c>
      <c r="AB59" s="233">
        <v>0</v>
      </c>
      <c r="AC59" s="233">
        <v>0</v>
      </c>
      <c r="AD59" s="233">
        <v>0</v>
      </c>
      <c r="AE59" s="233">
        <v>0</v>
      </c>
      <c r="AF59" s="233">
        <v>0</v>
      </c>
      <c r="AG59" s="233">
        <v>0</v>
      </c>
      <c r="AH59" s="233">
        <v>0</v>
      </c>
      <c r="AI59" s="233">
        <v>0</v>
      </c>
      <c r="AJ59" s="233">
        <v>0</v>
      </c>
      <c r="AK59" s="233">
        <v>0</v>
      </c>
      <c r="AL59" s="233">
        <v>0</v>
      </c>
      <c r="AM59" s="233">
        <v>0</v>
      </c>
      <c r="AN59" s="233">
        <v>0</v>
      </c>
      <c r="AO59" s="233">
        <v>0</v>
      </c>
      <c r="AP59" s="233">
        <v>0</v>
      </c>
      <c r="AQ59" s="233">
        <v>0</v>
      </c>
      <c r="AR59" s="233">
        <v>0</v>
      </c>
      <c r="AS59" s="233">
        <v>0</v>
      </c>
      <c r="AT59" s="233">
        <v>0</v>
      </c>
      <c r="AU59" s="233">
        <v>0</v>
      </c>
      <c r="AV59" s="233">
        <v>0</v>
      </c>
      <c r="AW59" s="233">
        <v>0</v>
      </c>
      <c r="AX59" s="233">
        <v>0</v>
      </c>
      <c r="AY59" s="233">
        <v>0</v>
      </c>
      <c r="AZ59" s="233">
        <v>0</v>
      </c>
      <c r="BA59" s="233">
        <v>0</v>
      </c>
      <c r="BB59" s="233">
        <v>0</v>
      </c>
      <c r="BC59" s="233">
        <v>0</v>
      </c>
      <c r="BD59" s="233">
        <v>0</v>
      </c>
      <c r="BE59" s="233">
        <v>0</v>
      </c>
      <c r="BF59" s="233">
        <v>0</v>
      </c>
      <c r="BG59" s="233">
        <v>0</v>
      </c>
      <c r="BH59" s="233">
        <v>0</v>
      </c>
      <c r="BI59" s="233">
        <v>0</v>
      </c>
      <c r="BJ59" s="233">
        <v>0</v>
      </c>
      <c r="BK59" s="233">
        <v>0</v>
      </c>
      <c r="BL59" s="233">
        <v>0</v>
      </c>
      <c r="BM59" s="233">
        <v>0</v>
      </c>
      <c r="BN59" s="233">
        <v>0</v>
      </c>
      <c r="BO59" s="233">
        <v>0</v>
      </c>
      <c r="BP59" s="233">
        <v>0</v>
      </c>
      <c r="BQ59" s="233">
        <v>0</v>
      </c>
      <c r="BR59" s="233">
        <v>0</v>
      </c>
      <c r="BS59" s="233">
        <v>0</v>
      </c>
      <c r="BT59" s="233">
        <v>0</v>
      </c>
      <c r="BU59" s="233">
        <v>0</v>
      </c>
      <c r="BV59" s="233">
        <v>0</v>
      </c>
      <c r="BW59" s="233">
        <v>0</v>
      </c>
      <c r="BX59" s="233">
        <v>0</v>
      </c>
      <c r="BY59" s="233">
        <v>0</v>
      </c>
      <c r="BZ59" s="233">
        <v>0</v>
      </c>
      <c r="CA59" s="233">
        <v>0</v>
      </c>
      <c r="CB59" s="233">
        <v>0</v>
      </c>
      <c r="CC59" s="233">
        <v>0</v>
      </c>
      <c r="CD59" s="233">
        <v>0</v>
      </c>
      <c r="CE59" s="233">
        <v>0</v>
      </c>
      <c r="CF59" s="233">
        <v>0</v>
      </c>
      <c r="CG59" s="233">
        <v>0</v>
      </c>
      <c r="CH59" s="233">
        <v>0</v>
      </c>
      <c r="CI59" s="233">
        <v>0</v>
      </c>
      <c r="CJ59" s="233">
        <v>0</v>
      </c>
      <c r="CK59" s="233">
        <v>0</v>
      </c>
      <c r="CL59" s="233">
        <v>0</v>
      </c>
      <c r="CM59" s="233">
        <v>0</v>
      </c>
      <c r="CN59" s="233">
        <v>0</v>
      </c>
      <c r="CO59" s="233">
        <v>0</v>
      </c>
      <c r="CP59" s="233">
        <v>0</v>
      </c>
      <c r="CQ59" s="233">
        <v>0</v>
      </c>
      <c r="CR59" s="233">
        <v>0</v>
      </c>
      <c r="CS59" s="233">
        <v>0</v>
      </c>
      <c r="CT59" s="233">
        <v>0</v>
      </c>
      <c r="CU59" s="233">
        <v>0</v>
      </c>
      <c r="CV59" s="233">
        <v>0</v>
      </c>
      <c r="CW59" s="233">
        <v>0</v>
      </c>
      <c r="CX59" s="233">
        <v>0</v>
      </c>
      <c r="CY59" s="233">
        <v>0</v>
      </c>
      <c r="CZ59" s="233">
        <v>0</v>
      </c>
      <c r="DA59" s="233">
        <v>0</v>
      </c>
      <c r="DB59" s="233">
        <v>0</v>
      </c>
      <c r="DC59" s="233">
        <v>0</v>
      </c>
      <c r="DD59" s="233">
        <v>0</v>
      </c>
      <c r="DE59" s="233">
        <v>0</v>
      </c>
      <c r="DF59" s="233">
        <v>0</v>
      </c>
      <c r="DG59" s="233">
        <v>0</v>
      </c>
      <c r="DH59" s="233">
        <v>0</v>
      </c>
      <c r="DI59" s="233">
        <v>0</v>
      </c>
      <c r="DJ59" s="233">
        <v>0</v>
      </c>
      <c r="DK59" s="233">
        <v>0</v>
      </c>
      <c r="DL59" s="233">
        <v>0</v>
      </c>
      <c r="DM59" s="233">
        <v>0</v>
      </c>
      <c r="DN59" s="233">
        <v>0</v>
      </c>
      <c r="DO59" s="233">
        <v>0</v>
      </c>
      <c r="DP59" s="233">
        <v>0</v>
      </c>
      <c r="DQ59" s="233">
        <v>0</v>
      </c>
      <c r="DR59" s="233">
        <v>0</v>
      </c>
      <c r="DS59" s="233">
        <v>0</v>
      </c>
      <c r="DT59" s="233">
        <v>0</v>
      </c>
      <c r="DU59" s="233">
        <v>0</v>
      </c>
      <c r="DV59" s="233">
        <v>0</v>
      </c>
      <c r="DW59" s="233">
        <v>0</v>
      </c>
      <c r="DX59" s="233">
        <v>0</v>
      </c>
      <c r="DY59" s="233">
        <v>0</v>
      </c>
      <c r="DZ59" s="233">
        <v>0</v>
      </c>
      <c r="EA59" s="233">
        <v>0</v>
      </c>
      <c r="EB59" s="233">
        <v>0</v>
      </c>
      <c r="EC59" s="233">
        <v>0</v>
      </c>
      <c r="ED59" s="233">
        <v>0</v>
      </c>
      <c r="EE59" s="233">
        <v>0</v>
      </c>
      <c r="EF59" s="233">
        <v>0</v>
      </c>
      <c r="EG59" s="233">
        <v>0</v>
      </c>
      <c r="EH59" s="233">
        <v>0</v>
      </c>
      <c r="EI59" s="233">
        <v>0</v>
      </c>
      <c r="EJ59" s="233">
        <v>0</v>
      </c>
      <c r="EK59" s="233">
        <v>0</v>
      </c>
      <c r="EL59" s="233">
        <v>0</v>
      </c>
      <c r="EM59" s="233">
        <v>0</v>
      </c>
      <c r="EN59" s="233">
        <v>0</v>
      </c>
      <c r="EO59" s="233">
        <v>0</v>
      </c>
      <c r="EP59" s="233">
        <v>0</v>
      </c>
      <c r="EQ59" s="233">
        <v>0</v>
      </c>
      <c r="ER59" s="233">
        <v>0</v>
      </c>
      <c r="ES59" s="233">
        <v>0</v>
      </c>
      <c r="ET59" s="233">
        <v>0</v>
      </c>
      <c r="EU59" s="233">
        <v>0</v>
      </c>
      <c r="EV59" s="233">
        <v>0</v>
      </c>
      <c r="EW59" s="233">
        <v>0</v>
      </c>
      <c r="EX59" s="233">
        <v>0</v>
      </c>
      <c r="EY59" s="233">
        <v>0</v>
      </c>
      <c r="EZ59" s="233">
        <v>0</v>
      </c>
      <c r="FA59" s="233">
        <v>0</v>
      </c>
      <c r="FB59" s="233">
        <v>0</v>
      </c>
      <c r="FC59" s="233">
        <v>0</v>
      </c>
      <c r="FD59" s="233">
        <v>0</v>
      </c>
      <c r="FE59" s="233">
        <v>0</v>
      </c>
      <c r="FF59" s="233">
        <v>0</v>
      </c>
      <c r="FG59" s="233">
        <v>0</v>
      </c>
      <c r="FH59" s="233">
        <v>0</v>
      </c>
      <c r="FI59" s="233">
        <v>0</v>
      </c>
      <c r="FJ59" s="233">
        <v>0</v>
      </c>
      <c r="FK59" s="233">
        <v>0</v>
      </c>
      <c r="FL59" s="233">
        <v>0</v>
      </c>
      <c r="FM59" s="233">
        <v>0</v>
      </c>
      <c r="FN59" s="233">
        <v>0</v>
      </c>
      <c r="FO59" s="233">
        <v>0</v>
      </c>
      <c r="FP59" s="233">
        <v>0</v>
      </c>
      <c r="FQ59" s="233">
        <v>0</v>
      </c>
      <c r="FR59" s="233">
        <v>0</v>
      </c>
      <c r="FS59" s="233">
        <v>0</v>
      </c>
      <c r="FT59" s="233">
        <v>0</v>
      </c>
      <c r="FU59" s="233">
        <v>0</v>
      </c>
      <c r="FV59" s="233">
        <v>0</v>
      </c>
      <c r="FW59" s="233">
        <v>0</v>
      </c>
      <c r="FX59" s="233">
        <v>0</v>
      </c>
      <c r="FY59" s="233">
        <v>0</v>
      </c>
      <c r="FZ59" s="233">
        <v>0</v>
      </c>
      <c r="GA59" s="233">
        <v>0</v>
      </c>
      <c r="GB59" s="233">
        <v>0</v>
      </c>
      <c r="GC59" s="233">
        <v>0</v>
      </c>
      <c r="GD59" s="233">
        <v>0</v>
      </c>
      <c r="GE59" s="233">
        <v>0</v>
      </c>
      <c r="GF59" s="233">
        <v>0</v>
      </c>
      <c r="GG59" s="233">
        <v>0</v>
      </c>
      <c r="GH59" s="233">
        <v>0</v>
      </c>
      <c r="GI59" s="233">
        <v>0</v>
      </c>
      <c r="GJ59" s="233">
        <v>0</v>
      </c>
      <c r="GK59" s="233">
        <v>0</v>
      </c>
      <c r="GL59" s="233">
        <v>0</v>
      </c>
      <c r="GM59" s="233">
        <v>0</v>
      </c>
      <c r="GN59" s="233">
        <v>0</v>
      </c>
      <c r="GO59" s="233">
        <v>0</v>
      </c>
      <c r="GP59" s="233">
        <v>0</v>
      </c>
      <c r="GQ59" s="233">
        <v>0</v>
      </c>
      <c r="GR59" s="233">
        <v>0</v>
      </c>
      <c r="GS59" s="233">
        <v>0</v>
      </c>
      <c r="GT59" s="233">
        <v>0</v>
      </c>
      <c r="GU59" s="233">
        <v>0</v>
      </c>
      <c r="GV59" s="233">
        <v>0</v>
      </c>
      <c r="GW59" s="233">
        <v>0</v>
      </c>
      <c r="GX59" s="233">
        <v>0</v>
      </c>
      <c r="GY59" s="233">
        <v>0</v>
      </c>
      <c r="GZ59" s="233">
        <v>0</v>
      </c>
      <c r="HA59" s="233">
        <v>0</v>
      </c>
      <c r="HB59" s="233">
        <v>0</v>
      </c>
      <c r="HC59" s="233">
        <v>0</v>
      </c>
      <c r="HD59" s="233">
        <v>0</v>
      </c>
      <c r="HE59" s="233">
        <v>0</v>
      </c>
      <c r="HF59" s="233">
        <v>0</v>
      </c>
      <c r="HG59" s="233">
        <v>0</v>
      </c>
      <c r="HH59" s="233">
        <v>0</v>
      </c>
      <c r="HI59" s="233">
        <v>0</v>
      </c>
      <c r="HJ59" s="233">
        <v>0</v>
      </c>
      <c r="HK59" s="233">
        <v>0</v>
      </c>
      <c r="HL59" s="233">
        <v>0</v>
      </c>
      <c r="HM59" s="233">
        <v>0</v>
      </c>
      <c r="HN59" s="233">
        <v>0</v>
      </c>
      <c r="HO59" s="233">
        <v>0</v>
      </c>
      <c r="HP59" s="233">
        <v>0</v>
      </c>
      <c r="HQ59" s="233">
        <v>0</v>
      </c>
      <c r="HR59" s="233">
        <v>0</v>
      </c>
      <c r="HS59" s="233">
        <v>0</v>
      </c>
      <c r="HT59" s="233">
        <v>0</v>
      </c>
      <c r="HU59" s="233">
        <v>0</v>
      </c>
      <c r="HV59" s="233">
        <v>0</v>
      </c>
      <c r="HW59" s="233">
        <v>0</v>
      </c>
      <c r="HX59" s="233">
        <v>0</v>
      </c>
      <c r="HY59" s="233">
        <v>0</v>
      </c>
      <c r="HZ59" s="233">
        <v>0</v>
      </c>
      <c r="IA59" s="233">
        <v>0</v>
      </c>
      <c r="IB59" s="233">
        <v>0</v>
      </c>
      <c r="IC59" s="233">
        <v>0</v>
      </c>
      <c r="ID59" s="233">
        <v>0</v>
      </c>
      <c r="IE59" s="233">
        <v>0</v>
      </c>
      <c r="IF59" s="233">
        <v>0</v>
      </c>
      <c r="IG59" s="233">
        <v>0</v>
      </c>
      <c r="IH59" s="233">
        <v>0</v>
      </c>
      <c r="II59" s="233">
        <v>0</v>
      </c>
      <c r="IJ59" s="233">
        <v>0</v>
      </c>
      <c r="IK59" s="233">
        <v>0</v>
      </c>
      <c r="IL59" s="233">
        <v>0</v>
      </c>
      <c r="IM59" s="233">
        <v>0</v>
      </c>
      <c r="IN59" s="233">
        <v>0</v>
      </c>
      <c r="IO59" s="233">
        <v>0</v>
      </c>
      <c r="IP59" s="233">
        <v>0</v>
      </c>
      <c r="IQ59" s="233">
        <v>0</v>
      </c>
      <c r="IR59" s="233">
        <v>0</v>
      </c>
      <c r="IS59" s="233">
        <v>0</v>
      </c>
      <c r="IT59" s="233">
        <v>0</v>
      </c>
      <c r="IU59" s="233">
        <v>0</v>
      </c>
      <c r="IV59" s="233">
        <v>0</v>
      </c>
      <c r="IW59" s="233">
        <v>0</v>
      </c>
      <c r="IX59" s="233">
        <v>0</v>
      </c>
      <c r="IY59" s="233">
        <v>0</v>
      </c>
      <c r="IZ59" s="233">
        <v>0</v>
      </c>
      <c r="JA59" s="233">
        <v>0</v>
      </c>
      <c r="JB59" s="233">
        <v>0</v>
      </c>
      <c r="JC59" s="233">
        <v>0</v>
      </c>
      <c r="JD59" s="233">
        <v>0</v>
      </c>
      <c r="JE59" s="233">
        <v>0</v>
      </c>
      <c r="JF59" s="233">
        <v>0</v>
      </c>
      <c r="JG59" s="233">
        <v>0</v>
      </c>
      <c r="JH59" s="233">
        <v>0</v>
      </c>
      <c r="JI59" s="233">
        <v>0</v>
      </c>
      <c r="JJ59" s="233">
        <v>0</v>
      </c>
      <c r="JK59" s="233">
        <v>0</v>
      </c>
      <c r="JL59" s="233">
        <v>0</v>
      </c>
      <c r="JM59" s="233">
        <v>0</v>
      </c>
      <c r="JN59" s="233">
        <v>0</v>
      </c>
      <c r="JO59" s="233">
        <v>0</v>
      </c>
      <c r="JP59" s="233">
        <v>0</v>
      </c>
      <c r="JQ59" s="233">
        <v>0</v>
      </c>
      <c r="JR59" s="233">
        <v>0</v>
      </c>
      <c r="JS59" s="233">
        <v>0</v>
      </c>
      <c r="JT59" s="233">
        <v>0</v>
      </c>
      <c r="JU59" s="233">
        <v>0</v>
      </c>
      <c r="JV59" s="233">
        <v>0</v>
      </c>
      <c r="JW59" s="233">
        <v>0</v>
      </c>
      <c r="JX59" s="233">
        <v>0</v>
      </c>
      <c r="JY59" s="233">
        <v>0</v>
      </c>
      <c r="JZ59" s="233">
        <v>0</v>
      </c>
      <c r="KA59" s="233">
        <v>0</v>
      </c>
      <c r="KB59" s="233">
        <v>0</v>
      </c>
      <c r="KC59" s="233">
        <v>0</v>
      </c>
      <c r="KD59" s="233">
        <v>0</v>
      </c>
      <c r="KE59" s="233">
        <v>0</v>
      </c>
      <c r="KF59" s="233">
        <v>0</v>
      </c>
      <c r="KG59" s="233">
        <v>0</v>
      </c>
      <c r="KH59" s="233">
        <v>0</v>
      </c>
      <c r="KI59" s="233">
        <v>0</v>
      </c>
      <c r="KJ59" s="233">
        <v>0</v>
      </c>
      <c r="KK59" s="233">
        <v>0</v>
      </c>
      <c r="KL59" s="233">
        <v>0</v>
      </c>
      <c r="KM59" s="233">
        <v>0</v>
      </c>
      <c r="KN59" s="233">
        <v>0</v>
      </c>
      <c r="KO59" s="233">
        <v>0</v>
      </c>
      <c r="KP59" s="233">
        <v>0</v>
      </c>
      <c r="KQ59" s="233">
        <v>0</v>
      </c>
      <c r="KR59" s="233">
        <v>0</v>
      </c>
      <c r="KS59" s="233">
        <v>0</v>
      </c>
      <c r="KT59" s="233">
        <v>0</v>
      </c>
      <c r="KU59" s="233">
        <v>0</v>
      </c>
      <c r="KV59" s="233">
        <v>0</v>
      </c>
      <c r="KW59" s="233">
        <v>0</v>
      </c>
      <c r="KX59" s="233">
        <v>0</v>
      </c>
      <c r="KY59" s="233">
        <v>0</v>
      </c>
      <c r="KZ59" s="233">
        <v>0</v>
      </c>
      <c r="LA59" s="233">
        <v>0</v>
      </c>
      <c r="LB59" s="233">
        <v>0</v>
      </c>
      <c r="LC59" s="233">
        <v>0</v>
      </c>
      <c r="LD59" s="233">
        <v>0</v>
      </c>
      <c r="LE59" s="233">
        <v>0</v>
      </c>
      <c r="LF59" s="233">
        <v>0</v>
      </c>
      <c r="LG59" s="233">
        <v>0</v>
      </c>
      <c r="LH59" s="233">
        <v>0</v>
      </c>
      <c r="LI59" s="233">
        <v>0</v>
      </c>
      <c r="LJ59" s="233">
        <v>0</v>
      </c>
      <c r="LK59" s="233">
        <v>0</v>
      </c>
      <c r="LL59" s="233">
        <v>0</v>
      </c>
      <c r="LM59" s="233">
        <v>0</v>
      </c>
      <c r="LN59" s="233">
        <v>0</v>
      </c>
      <c r="LO59" s="233">
        <v>0</v>
      </c>
      <c r="LP59" s="233">
        <v>0</v>
      </c>
      <c r="LQ59" s="233">
        <v>0</v>
      </c>
      <c r="LR59" s="233">
        <v>0</v>
      </c>
      <c r="LS59" s="233">
        <v>0</v>
      </c>
      <c r="LT59" s="233">
        <v>0</v>
      </c>
      <c r="LU59" s="233">
        <v>0</v>
      </c>
      <c r="LV59" s="233">
        <v>0</v>
      </c>
      <c r="LW59" s="233">
        <v>0</v>
      </c>
      <c r="LX59" s="233">
        <v>0</v>
      </c>
      <c r="LY59" s="233">
        <v>0</v>
      </c>
      <c r="LZ59" s="233">
        <v>0</v>
      </c>
      <c r="MA59" s="233">
        <v>0</v>
      </c>
      <c r="MB59" s="233">
        <v>0</v>
      </c>
      <c r="MC59" s="233">
        <v>0</v>
      </c>
      <c r="MD59" s="233">
        <v>0</v>
      </c>
      <c r="ME59" s="233">
        <v>0</v>
      </c>
      <c r="MF59" s="233">
        <v>0</v>
      </c>
      <c r="MG59" s="233">
        <v>0</v>
      </c>
      <c r="MH59" s="233">
        <v>0</v>
      </c>
      <c r="MI59" s="233">
        <v>0</v>
      </c>
      <c r="MJ59" s="233">
        <v>0</v>
      </c>
      <c r="MK59" s="233">
        <v>0</v>
      </c>
      <c r="ML59" s="233">
        <v>0</v>
      </c>
      <c r="MM59" s="233">
        <v>0</v>
      </c>
      <c r="MN59" s="233">
        <v>0</v>
      </c>
      <c r="MO59" s="233">
        <v>0</v>
      </c>
      <c r="MP59" s="233">
        <v>0</v>
      </c>
      <c r="MQ59" s="233">
        <v>0</v>
      </c>
      <c r="MR59" s="233">
        <v>0</v>
      </c>
      <c r="MS59" s="233">
        <v>0</v>
      </c>
      <c r="MT59" s="233">
        <v>0</v>
      </c>
      <c r="MU59" s="233">
        <v>0</v>
      </c>
      <c r="MV59" s="233">
        <v>0</v>
      </c>
      <c r="MW59" s="233">
        <v>0</v>
      </c>
      <c r="MX59" s="233">
        <v>0</v>
      </c>
      <c r="MY59" s="233">
        <v>0</v>
      </c>
      <c r="MZ59" s="233">
        <v>0</v>
      </c>
      <c r="NA59" s="233">
        <v>0</v>
      </c>
      <c r="NB59" s="233">
        <v>0</v>
      </c>
      <c r="NC59" s="233">
        <v>0</v>
      </c>
      <c r="ND59" s="233">
        <v>0</v>
      </c>
      <c r="NE59" s="233">
        <v>0</v>
      </c>
      <c r="NF59" s="233">
        <v>0</v>
      </c>
      <c r="NG59" s="233">
        <v>0</v>
      </c>
      <c r="NH59" s="233">
        <v>0</v>
      </c>
      <c r="NI59" s="233">
        <v>0</v>
      </c>
      <c r="NJ59" s="233">
        <v>0</v>
      </c>
      <c r="NK59" s="233">
        <v>0</v>
      </c>
      <c r="NL59" s="233">
        <v>0</v>
      </c>
      <c r="NM59" s="233">
        <v>0</v>
      </c>
      <c r="NN59" s="233">
        <v>0</v>
      </c>
      <c r="NO59" s="233">
        <v>0</v>
      </c>
      <c r="NP59" s="233">
        <v>0</v>
      </c>
      <c r="NQ59" s="233">
        <v>0</v>
      </c>
      <c r="NR59" s="233">
        <v>0</v>
      </c>
      <c r="NS59" s="233">
        <v>0</v>
      </c>
      <c r="NT59" s="233">
        <v>0</v>
      </c>
      <c r="NU59" s="233">
        <v>0</v>
      </c>
      <c r="NV59" s="233">
        <v>0</v>
      </c>
      <c r="NW59" s="233">
        <v>0</v>
      </c>
      <c r="NX59" s="233">
        <v>0</v>
      </c>
      <c r="NY59" s="233">
        <v>0</v>
      </c>
      <c r="NZ59" s="233">
        <v>0</v>
      </c>
      <c r="OA59" s="233">
        <v>0</v>
      </c>
      <c r="OB59" s="233">
        <v>0</v>
      </c>
      <c r="OC59" s="233">
        <v>0</v>
      </c>
      <c r="OD59" s="233">
        <v>0</v>
      </c>
      <c r="OE59" s="233">
        <v>0</v>
      </c>
      <c r="OF59" s="233">
        <v>0</v>
      </c>
      <c r="OG59" s="233">
        <v>0</v>
      </c>
      <c r="OH59" s="233">
        <v>0</v>
      </c>
      <c r="OI59" s="233">
        <v>0</v>
      </c>
      <c r="OJ59" s="233">
        <v>0</v>
      </c>
      <c r="OK59" s="233">
        <v>0</v>
      </c>
      <c r="OL59" s="233">
        <v>0</v>
      </c>
      <c r="OM59" s="233">
        <v>0</v>
      </c>
      <c r="ON59" s="233">
        <v>0</v>
      </c>
      <c r="OO59" s="233">
        <v>0</v>
      </c>
      <c r="OP59" s="233">
        <v>0</v>
      </c>
      <c r="OQ59" s="233">
        <v>0</v>
      </c>
      <c r="OR59" s="233">
        <v>0</v>
      </c>
      <c r="OS59" s="233">
        <v>0</v>
      </c>
      <c r="OT59" s="233">
        <v>0</v>
      </c>
      <c r="OU59" s="233">
        <v>0</v>
      </c>
      <c r="OV59" s="233">
        <v>0</v>
      </c>
      <c r="OW59" s="233">
        <v>0</v>
      </c>
      <c r="OX59" s="233">
        <v>0</v>
      </c>
      <c r="OY59" s="233">
        <v>0</v>
      </c>
      <c r="OZ59" s="233">
        <v>0</v>
      </c>
      <c r="PA59" s="233">
        <v>0</v>
      </c>
      <c r="PB59" s="233">
        <v>0</v>
      </c>
      <c r="PC59" s="233">
        <v>0</v>
      </c>
      <c r="PD59" s="233">
        <v>0</v>
      </c>
      <c r="PE59" s="233">
        <v>0</v>
      </c>
    </row>
    <row r="60" spans="1:421" x14ac:dyDescent="0.25">
      <c r="A60" s="236" t="s">
        <v>1630</v>
      </c>
      <c r="B60" s="233">
        <v>0</v>
      </c>
      <c r="C60" s="233">
        <v>0</v>
      </c>
      <c r="D60" s="233">
        <v>0</v>
      </c>
      <c r="E60" s="233">
        <v>0</v>
      </c>
      <c r="F60" s="233">
        <v>0</v>
      </c>
      <c r="G60" s="233">
        <v>0</v>
      </c>
      <c r="H60" s="233">
        <v>0</v>
      </c>
      <c r="I60" s="233">
        <v>0</v>
      </c>
      <c r="J60" s="233">
        <v>0</v>
      </c>
      <c r="K60" s="233">
        <v>0</v>
      </c>
      <c r="L60" s="233">
        <v>0</v>
      </c>
      <c r="M60" s="233">
        <v>0</v>
      </c>
      <c r="N60" s="233">
        <v>0</v>
      </c>
      <c r="O60" s="233">
        <v>0</v>
      </c>
      <c r="P60" s="233">
        <v>0</v>
      </c>
      <c r="Q60" s="233">
        <v>0</v>
      </c>
      <c r="R60" s="233">
        <v>0</v>
      </c>
      <c r="S60" s="233">
        <v>0</v>
      </c>
      <c r="T60" s="233">
        <v>0</v>
      </c>
      <c r="U60" s="233">
        <v>0</v>
      </c>
      <c r="V60" s="233">
        <v>0</v>
      </c>
      <c r="W60" s="233">
        <v>0</v>
      </c>
      <c r="X60" s="233">
        <v>0</v>
      </c>
      <c r="Y60" s="233">
        <v>0</v>
      </c>
      <c r="Z60" s="233">
        <v>0</v>
      </c>
      <c r="AA60" s="233">
        <v>0</v>
      </c>
      <c r="AB60" s="233">
        <v>0</v>
      </c>
      <c r="AC60" s="233">
        <v>0</v>
      </c>
      <c r="AD60" s="233">
        <v>0</v>
      </c>
      <c r="AE60" s="233">
        <v>0</v>
      </c>
      <c r="AF60" s="233">
        <v>0</v>
      </c>
      <c r="AG60" s="233">
        <v>0</v>
      </c>
      <c r="AH60" s="233">
        <v>0</v>
      </c>
      <c r="AI60" s="233">
        <v>0</v>
      </c>
      <c r="AJ60" s="233">
        <v>0</v>
      </c>
      <c r="AK60" s="233">
        <v>0</v>
      </c>
      <c r="AL60" s="233">
        <v>0</v>
      </c>
      <c r="AM60" s="233">
        <v>0</v>
      </c>
      <c r="AN60" s="233">
        <v>0</v>
      </c>
      <c r="AO60" s="233">
        <v>0</v>
      </c>
      <c r="AP60" s="233">
        <v>0</v>
      </c>
      <c r="AQ60" s="233">
        <v>0</v>
      </c>
      <c r="AR60" s="233">
        <v>0</v>
      </c>
      <c r="AS60" s="233">
        <v>0</v>
      </c>
      <c r="AT60" s="233">
        <v>0</v>
      </c>
      <c r="AU60" s="233">
        <v>0</v>
      </c>
      <c r="AV60" s="233">
        <v>0</v>
      </c>
      <c r="AW60" s="233">
        <v>0</v>
      </c>
      <c r="AX60" s="233">
        <v>0</v>
      </c>
      <c r="AY60" s="233">
        <v>0</v>
      </c>
      <c r="AZ60" s="233">
        <v>0</v>
      </c>
      <c r="BA60" s="233">
        <v>0</v>
      </c>
      <c r="BB60" s="233">
        <v>0</v>
      </c>
      <c r="BC60" s="233">
        <v>0</v>
      </c>
      <c r="BD60" s="233">
        <v>0</v>
      </c>
      <c r="BE60" s="233">
        <v>0</v>
      </c>
      <c r="BF60" s="233">
        <v>0</v>
      </c>
      <c r="BG60" s="233">
        <v>0</v>
      </c>
      <c r="BH60" s="233">
        <v>0</v>
      </c>
      <c r="BI60" s="233">
        <v>0</v>
      </c>
      <c r="BJ60" s="233">
        <v>0</v>
      </c>
      <c r="BK60" s="233">
        <v>0</v>
      </c>
      <c r="BL60" s="233">
        <v>0</v>
      </c>
      <c r="BM60" s="233">
        <v>0</v>
      </c>
      <c r="BN60" s="233">
        <v>0</v>
      </c>
      <c r="BO60" s="233">
        <v>0</v>
      </c>
      <c r="BP60" s="233">
        <v>0</v>
      </c>
      <c r="BQ60" s="233">
        <v>0</v>
      </c>
      <c r="BR60" s="233">
        <v>0</v>
      </c>
      <c r="BS60" s="233">
        <v>0</v>
      </c>
      <c r="BT60" s="233">
        <v>0</v>
      </c>
      <c r="BU60" s="233">
        <v>0</v>
      </c>
      <c r="BV60" s="233">
        <v>0</v>
      </c>
      <c r="BW60" s="233">
        <v>0</v>
      </c>
      <c r="BX60" s="233">
        <v>0</v>
      </c>
      <c r="BY60" s="233">
        <v>0</v>
      </c>
      <c r="BZ60" s="233">
        <v>0</v>
      </c>
      <c r="CA60" s="233">
        <v>0</v>
      </c>
      <c r="CB60" s="233">
        <v>0</v>
      </c>
      <c r="CC60" s="233">
        <v>0</v>
      </c>
      <c r="CD60" s="233">
        <v>0</v>
      </c>
      <c r="CE60" s="233">
        <v>0</v>
      </c>
      <c r="CF60" s="233">
        <v>0</v>
      </c>
      <c r="CG60" s="233">
        <v>0</v>
      </c>
      <c r="CH60" s="233">
        <v>0</v>
      </c>
      <c r="CI60" s="233">
        <v>0</v>
      </c>
      <c r="CJ60" s="233">
        <v>0</v>
      </c>
      <c r="CK60" s="233">
        <v>0</v>
      </c>
      <c r="CL60" s="233">
        <v>0</v>
      </c>
      <c r="CM60" s="233">
        <v>0</v>
      </c>
      <c r="CN60" s="233">
        <v>0</v>
      </c>
      <c r="CO60" s="233">
        <v>0</v>
      </c>
      <c r="CP60" s="233">
        <v>0</v>
      </c>
      <c r="CQ60" s="233">
        <v>0</v>
      </c>
      <c r="CR60" s="233">
        <v>0</v>
      </c>
      <c r="CS60" s="233">
        <v>0</v>
      </c>
      <c r="CT60" s="233">
        <v>0</v>
      </c>
      <c r="CU60" s="233">
        <v>0</v>
      </c>
      <c r="CV60" s="233">
        <v>0</v>
      </c>
      <c r="CW60" s="233">
        <v>0</v>
      </c>
      <c r="CX60" s="233">
        <v>0</v>
      </c>
      <c r="CY60" s="233">
        <v>0</v>
      </c>
      <c r="CZ60" s="233">
        <v>0</v>
      </c>
      <c r="DA60" s="233">
        <v>0</v>
      </c>
      <c r="DB60" s="233">
        <v>0</v>
      </c>
      <c r="DC60" s="233">
        <v>0</v>
      </c>
      <c r="DD60" s="233">
        <v>0</v>
      </c>
      <c r="DE60" s="233">
        <v>0</v>
      </c>
      <c r="DF60" s="233">
        <v>0</v>
      </c>
      <c r="DG60" s="233">
        <v>0</v>
      </c>
      <c r="DH60" s="233">
        <v>0</v>
      </c>
      <c r="DI60" s="233">
        <v>0</v>
      </c>
      <c r="DJ60" s="233">
        <v>0</v>
      </c>
      <c r="DK60" s="233">
        <v>0</v>
      </c>
      <c r="DL60" s="233">
        <v>0</v>
      </c>
      <c r="DM60" s="233">
        <v>0</v>
      </c>
      <c r="DN60" s="233">
        <v>0</v>
      </c>
      <c r="DO60" s="233">
        <v>0</v>
      </c>
      <c r="DP60" s="233">
        <v>0</v>
      </c>
      <c r="DQ60" s="233">
        <v>0</v>
      </c>
      <c r="DR60" s="233">
        <v>0</v>
      </c>
      <c r="DS60" s="233">
        <v>0</v>
      </c>
      <c r="DT60" s="233">
        <v>0</v>
      </c>
      <c r="DU60" s="233">
        <v>0</v>
      </c>
      <c r="DV60" s="233">
        <v>0</v>
      </c>
      <c r="DW60" s="233">
        <v>0</v>
      </c>
      <c r="DX60" s="233">
        <v>0</v>
      </c>
      <c r="DY60" s="233">
        <v>0</v>
      </c>
      <c r="DZ60" s="233">
        <v>0</v>
      </c>
      <c r="EA60" s="233">
        <v>0</v>
      </c>
      <c r="EB60" s="233">
        <v>0</v>
      </c>
      <c r="EC60" s="233">
        <v>0</v>
      </c>
      <c r="ED60" s="233">
        <v>0</v>
      </c>
      <c r="EE60" s="233">
        <v>0</v>
      </c>
      <c r="EF60" s="233">
        <v>0</v>
      </c>
      <c r="EG60" s="233">
        <v>0</v>
      </c>
      <c r="EH60" s="233">
        <v>0</v>
      </c>
      <c r="EI60" s="233">
        <v>0</v>
      </c>
      <c r="EJ60" s="233">
        <v>0</v>
      </c>
      <c r="EK60" s="233">
        <v>0</v>
      </c>
      <c r="EL60" s="233">
        <v>0</v>
      </c>
      <c r="EM60" s="233">
        <v>0</v>
      </c>
      <c r="EN60" s="233">
        <v>0</v>
      </c>
      <c r="EO60" s="233">
        <v>0</v>
      </c>
      <c r="EP60" s="233">
        <v>0</v>
      </c>
      <c r="EQ60" s="233">
        <v>0</v>
      </c>
      <c r="ER60" s="233">
        <v>0</v>
      </c>
      <c r="ES60" s="233">
        <v>0</v>
      </c>
      <c r="ET60" s="233">
        <v>0</v>
      </c>
      <c r="EU60" s="233">
        <v>0</v>
      </c>
      <c r="EV60" s="233">
        <v>0</v>
      </c>
      <c r="EW60" s="233">
        <v>0</v>
      </c>
      <c r="EX60" s="233">
        <v>0</v>
      </c>
      <c r="EY60" s="233">
        <v>0</v>
      </c>
      <c r="EZ60" s="233">
        <v>0</v>
      </c>
      <c r="FA60" s="233">
        <v>0</v>
      </c>
      <c r="FB60" s="233">
        <v>0</v>
      </c>
      <c r="FC60" s="233">
        <v>0</v>
      </c>
      <c r="FD60" s="233">
        <v>0</v>
      </c>
      <c r="FE60" s="233">
        <v>0</v>
      </c>
      <c r="FF60" s="233">
        <v>0</v>
      </c>
      <c r="FG60" s="233">
        <v>0</v>
      </c>
      <c r="FH60" s="233">
        <v>0</v>
      </c>
      <c r="FI60" s="233">
        <v>0</v>
      </c>
      <c r="FJ60" s="233">
        <v>0</v>
      </c>
      <c r="FK60" s="233">
        <v>0</v>
      </c>
      <c r="FL60" s="233">
        <v>0</v>
      </c>
      <c r="FM60" s="233">
        <v>0</v>
      </c>
      <c r="FN60" s="233">
        <v>0</v>
      </c>
      <c r="FO60" s="233">
        <v>0</v>
      </c>
      <c r="FP60" s="233">
        <v>0</v>
      </c>
      <c r="FQ60" s="233">
        <v>0</v>
      </c>
      <c r="FR60" s="233">
        <v>0</v>
      </c>
      <c r="FS60" s="233">
        <v>0</v>
      </c>
      <c r="FT60" s="233">
        <v>0</v>
      </c>
      <c r="FU60" s="233">
        <v>0</v>
      </c>
      <c r="FV60" s="233">
        <v>0</v>
      </c>
      <c r="FW60" s="233">
        <v>0</v>
      </c>
      <c r="FX60" s="233">
        <v>0</v>
      </c>
      <c r="FY60" s="233">
        <v>0</v>
      </c>
      <c r="FZ60" s="233">
        <v>0</v>
      </c>
      <c r="GA60" s="233">
        <v>0</v>
      </c>
      <c r="GB60" s="233">
        <v>0</v>
      </c>
      <c r="GC60" s="233">
        <v>0</v>
      </c>
      <c r="GD60" s="233">
        <v>0</v>
      </c>
      <c r="GE60" s="233">
        <v>0</v>
      </c>
      <c r="GF60" s="233">
        <v>0</v>
      </c>
      <c r="GG60" s="233">
        <v>0</v>
      </c>
      <c r="GH60" s="233">
        <v>0</v>
      </c>
      <c r="GI60" s="233">
        <v>0</v>
      </c>
      <c r="GJ60" s="233">
        <v>0</v>
      </c>
      <c r="GK60" s="233">
        <v>0</v>
      </c>
      <c r="GL60" s="233">
        <v>0</v>
      </c>
      <c r="GM60" s="233">
        <v>0</v>
      </c>
      <c r="GN60" s="233">
        <v>0</v>
      </c>
      <c r="GO60" s="233">
        <v>0</v>
      </c>
      <c r="GP60" s="233">
        <v>0</v>
      </c>
      <c r="GQ60" s="233">
        <v>0</v>
      </c>
      <c r="GR60" s="233">
        <v>0</v>
      </c>
      <c r="GS60" s="233">
        <v>0</v>
      </c>
      <c r="GT60" s="233">
        <v>0</v>
      </c>
      <c r="GU60" s="233">
        <v>0</v>
      </c>
      <c r="GV60" s="233">
        <v>0</v>
      </c>
      <c r="GW60" s="233">
        <v>0</v>
      </c>
      <c r="GX60" s="233">
        <v>0</v>
      </c>
      <c r="GY60" s="233">
        <v>0</v>
      </c>
      <c r="GZ60" s="233">
        <v>0</v>
      </c>
      <c r="HA60" s="233">
        <v>0</v>
      </c>
      <c r="HB60" s="233">
        <v>0</v>
      </c>
      <c r="HC60" s="233">
        <v>0</v>
      </c>
      <c r="HD60" s="233">
        <v>0</v>
      </c>
      <c r="HE60" s="233">
        <v>0</v>
      </c>
      <c r="HF60" s="233">
        <v>0</v>
      </c>
      <c r="HG60" s="233">
        <v>0</v>
      </c>
      <c r="HH60" s="233">
        <v>0</v>
      </c>
      <c r="HI60" s="233">
        <v>0</v>
      </c>
      <c r="HJ60" s="233">
        <v>0</v>
      </c>
      <c r="HK60" s="233">
        <v>0</v>
      </c>
      <c r="HL60" s="233">
        <v>0</v>
      </c>
      <c r="HM60" s="233">
        <v>0</v>
      </c>
      <c r="HN60" s="233">
        <v>0</v>
      </c>
      <c r="HO60" s="233">
        <v>0</v>
      </c>
      <c r="HP60" s="233">
        <v>0</v>
      </c>
      <c r="HQ60" s="233">
        <v>0</v>
      </c>
      <c r="HR60" s="233">
        <v>0</v>
      </c>
      <c r="HS60" s="233">
        <v>0</v>
      </c>
      <c r="HT60" s="233">
        <v>0</v>
      </c>
      <c r="HU60" s="233">
        <v>0</v>
      </c>
      <c r="HV60" s="233">
        <v>0</v>
      </c>
      <c r="HW60" s="233">
        <v>0</v>
      </c>
      <c r="HX60" s="233">
        <v>0</v>
      </c>
      <c r="HY60" s="233">
        <v>0</v>
      </c>
      <c r="HZ60" s="233">
        <v>0</v>
      </c>
      <c r="IA60" s="233">
        <v>0</v>
      </c>
      <c r="IB60" s="233">
        <v>0</v>
      </c>
      <c r="IC60" s="233">
        <v>0</v>
      </c>
      <c r="ID60" s="233">
        <v>0</v>
      </c>
      <c r="IE60" s="233">
        <v>0</v>
      </c>
      <c r="IF60" s="233">
        <v>0</v>
      </c>
      <c r="IG60" s="233">
        <v>0</v>
      </c>
      <c r="IH60" s="233">
        <v>0</v>
      </c>
      <c r="II60" s="233">
        <v>0</v>
      </c>
      <c r="IJ60" s="233">
        <v>0</v>
      </c>
      <c r="IK60" s="233">
        <v>0</v>
      </c>
      <c r="IL60" s="233">
        <v>0</v>
      </c>
      <c r="IM60" s="233">
        <v>0</v>
      </c>
      <c r="IN60" s="233">
        <v>0</v>
      </c>
      <c r="IO60" s="233">
        <v>0</v>
      </c>
      <c r="IP60" s="233">
        <v>0</v>
      </c>
      <c r="IQ60" s="233">
        <v>0</v>
      </c>
      <c r="IR60" s="233">
        <v>0</v>
      </c>
      <c r="IS60" s="233">
        <v>0</v>
      </c>
      <c r="IT60" s="233">
        <v>0</v>
      </c>
      <c r="IU60" s="233">
        <v>0</v>
      </c>
      <c r="IV60" s="233">
        <v>0</v>
      </c>
      <c r="IW60" s="233">
        <v>0</v>
      </c>
      <c r="IX60" s="233">
        <v>0</v>
      </c>
      <c r="IY60" s="233">
        <v>0</v>
      </c>
      <c r="IZ60" s="233">
        <v>0</v>
      </c>
      <c r="JA60" s="233">
        <v>0</v>
      </c>
      <c r="JB60" s="233">
        <v>0</v>
      </c>
      <c r="JC60" s="233">
        <v>0</v>
      </c>
      <c r="JD60" s="233">
        <v>0</v>
      </c>
      <c r="JE60" s="233">
        <v>0</v>
      </c>
      <c r="JF60" s="233">
        <v>0</v>
      </c>
      <c r="JG60" s="233">
        <v>0</v>
      </c>
      <c r="JH60" s="233">
        <v>0</v>
      </c>
      <c r="JI60" s="233">
        <v>0</v>
      </c>
      <c r="JJ60" s="233">
        <v>0</v>
      </c>
      <c r="JK60" s="233">
        <v>0</v>
      </c>
      <c r="JL60" s="233">
        <v>0</v>
      </c>
      <c r="JM60" s="233">
        <v>0</v>
      </c>
      <c r="JN60" s="233">
        <v>0</v>
      </c>
      <c r="JO60" s="233">
        <v>0</v>
      </c>
      <c r="JP60" s="233">
        <v>0</v>
      </c>
      <c r="JQ60" s="233">
        <v>0</v>
      </c>
      <c r="JR60" s="233">
        <v>0</v>
      </c>
      <c r="JS60" s="233">
        <v>0</v>
      </c>
      <c r="JT60" s="233">
        <v>0</v>
      </c>
      <c r="JU60" s="233">
        <v>0</v>
      </c>
      <c r="JV60" s="233">
        <v>0</v>
      </c>
      <c r="JW60" s="233">
        <v>0</v>
      </c>
      <c r="JX60" s="233">
        <v>0</v>
      </c>
      <c r="JY60" s="233">
        <v>0</v>
      </c>
      <c r="JZ60" s="233">
        <v>0</v>
      </c>
      <c r="KA60" s="233">
        <v>0</v>
      </c>
      <c r="KB60" s="233">
        <v>0</v>
      </c>
      <c r="KC60" s="233">
        <v>0</v>
      </c>
      <c r="KD60" s="233">
        <v>0</v>
      </c>
      <c r="KE60" s="233">
        <v>0</v>
      </c>
      <c r="KF60" s="233">
        <v>0</v>
      </c>
      <c r="KG60" s="233">
        <v>0</v>
      </c>
      <c r="KH60" s="233">
        <v>0</v>
      </c>
      <c r="KI60" s="233">
        <v>0</v>
      </c>
      <c r="KJ60" s="233">
        <v>0</v>
      </c>
      <c r="KK60" s="233">
        <v>0</v>
      </c>
      <c r="KL60" s="233">
        <v>0</v>
      </c>
      <c r="KM60" s="233">
        <v>0</v>
      </c>
      <c r="KN60" s="233">
        <v>0</v>
      </c>
      <c r="KO60" s="233">
        <v>0</v>
      </c>
      <c r="KP60" s="233">
        <v>0</v>
      </c>
      <c r="KQ60" s="233">
        <v>0</v>
      </c>
      <c r="KR60" s="233">
        <v>0</v>
      </c>
      <c r="KS60" s="233">
        <v>0</v>
      </c>
      <c r="KT60" s="233">
        <v>0</v>
      </c>
      <c r="KU60" s="233">
        <v>0</v>
      </c>
      <c r="KV60" s="233">
        <v>0</v>
      </c>
      <c r="KW60" s="233">
        <v>0</v>
      </c>
      <c r="KX60" s="233">
        <v>0</v>
      </c>
      <c r="KY60" s="233">
        <v>0</v>
      </c>
      <c r="KZ60" s="233">
        <v>0</v>
      </c>
      <c r="LA60" s="233">
        <v>0</v>
      </c>
      <c r="LB60" s="233">
        <v>0</v>
      </c>
      <c r="LC60" s="233">
        <v>0</v>
      </c>
      <c r="LD60" s="233">
        <v>0</v>
      </c>
      <c r="LE60" s="233">
        <v>0</v>
      </c>
      <c r="LF60" s="233">
        <v>0</v>
      </c>
      <c r="LG60" s="233">
        <v>0</v>
      </c>
      <c r="LH60" s="233">
        <v>0</v>
      </c>
      <c r="LI60" s="233">
        <v>0</v>
      </c>
      <c r="LJ60" s="233">
        <v>0</v>
      </c>
      <c r="LK60" s="233">
        <v>0</v>
      </c>
      <c r="LL60" s="233">
        <v>0</v>
      </c>
      <c r="LM60" s="233">
        <v>0</v>
      </c>
      <c r="LN60" s="233">
        <v>0</v>
      </c>
      <c r="LO60" s="233">
        <v>0</v>
      </c>
      <c r="LP60" s="233">
        <v>0</v>
      </c>
      <c r="LQ60" s="233">
        <v>0</v>
      </c>
      <c r="LR60" s="233">
        <v>0</v>
      </c>
      <c r="LS60" s="233">
        <v>0</v>
      </c>
      <c r="LT60" s="233">
        <v>0</v>
      </c>
      <c r="LU60" s="233">
        <v>0</v>
      </c>
      <c r="LV60" s="233">
        <v>0</v>
      </c>
      <c r="LW60" s="233">
        <v>0</v>
      </c>
      <c r="LX60" s="233">
        <v>0</v>
      </c>
      <c r="LY60" s="233">
        <v>0</v>
      </c>
      <c r="LZ60" s="233">
        <v>0</v>
      </c>
      <c r="MA60" s="233">
        <v>0</v>
      </c>
      <c r="MB60" s="233">
        <v>0</v>
      </c>
      <c r="MC60" s="233">
        <v>0</v>
      </c>
      <c r="MD60" s="233">
        <v>0</v>
      </c>
      <c r="ME60" s="233">
        <v>0</v>
      </c>
      <c r="MF60" s="233">
        <v>0</v>
      </c>
      <c r="MG60" s="233">
        <v>0</v>
      </c>
      <c r="MH60" s="233">
        <v>0</v>
      </c>
      <c r="MI60" s="233">
        <v>0</v>
      </c>
      <c r="MJ60" s="233">
        <v>0</v>
      </c>
      <c r="MK60" s="233">
        <v>0</v>
      </c>
      <c r="ML60" s="233">
        <v>0</v>
      </c>
      <c r="MM60" s="233">
        <v>0</v>
      </c>
      <c r="MN60" s="233">
        <v>0</v>
      </c>
      <c r="MO60" s="233">
        <v>0</v>
      </c>
      <c r="MP60" s="233">
        <v>0</v>
      </c>
      <c r="MQ60" s="233">
        <v>0</v>
      </c>
      <c r="MR60" s="233">
        <v>0</v>
      </c>
      <c r="MS60" s="233">
        <v>0</v>
      </c>
      <c r="MT60" s="233">
        <v>0</v>
      </c>
      <c r="MU60" s="233">
        <v>0</v>
      </c>
      <c r="MV60" s="233">
        <v>0</v>
      </c>
      <c r="MW60" s="233">
        <v>0</v>
      </c>
      <c r="MX60" s="233">
        <v>0</v>
      </c>
      <c r="MY60" s="233">
        <v>0</v>
      </c>
      <c r="MZ60" s="233">
        <v>0</v>
      </c>
      <c r="NA60" s="233">
        <v>0</v>
      </c>
      <c r="NB60" s="233">
        <v>0</v>
      </c>
      <c r="NC60" s="233">
        <v>0</v>
      </c>
      <c r="ND60" s="233">
        <v>0</v>
      </c>
      <c r="NE60" s="233">
        <v>0</v>
      </c>
      <c r="NF60" s="233">
        <v>0</v>
      </c>
      <c r="NG60" s="233">
        <v>0</v>
      </c>
      <c r="NH60" s="233">
        <v>0</v>
      </c>
      <c r="NI60" s="233">
        <v>0</v>
      </c>
      <c r="NJ60" s="233">
        <v>0</v>
      </c>
      <c r="NK60" s="233">
        <v>0</v>
      </c>
      <c r="NL60" s="233">
        <v>0</v>
      </c>
      <c r="NM60" s="233">
        <v>0</v>
      </c>
      <c r="NN60" s="233">
        <v>0</v>
      </c>
      <c r="NO60" s="233">
        <v>0</v>
      </c>
      <c r="NP60" s="233">
        <v>0</v>
      </c>
      <c r="NQ60" s="233">
        <v>0</v>
      </c>
      <c r="NR60" s="233">
        <v>0</v>
      </c>
      <c r="NS60" s="233">
        <v>0</v>
      </c>
      <c r="NT60" s="233">
        <v>0</v>
      </c>
      <c r="NU60" s="233">
        <v>0</v>
      </c>
      <c r="NV60" s="233">
        <v>0</v>
      </c>
      <c r="NW60" s="233">
        <v>0</v>
      </c>
      <c r="NX60" s="233">
        <v>0</v>
      </c>
      <c r="NY60" s="233">
        <v>0</v>
      </c>
      <c r="NZ60" s="233">
        <v>0</v>
      </c>
      <c r="OA60" s="233">
        <v>0</v>
      </c>
      <c r="OB60" s="233">
        <v>0</v>
      </c>
      <c r="OC60" s="233">
        <v>0</v>
      </c>
      <c r="OD60" s="233">
        <v>0</v>
      </c>
      <c r="OE60" s="233">
        <v>0</v>
      </c>
      <c r="OF60" s="233">
        <v>0</v>
      </c>
      <c r="OG60" s="233">
        <v>0</v>
      </c>
      <c r="OH60" s="233">
        <v>0</v>
      </c>
      <c r="OI60" s="233">
        <v>0</v>
      </c>
      <c r="OJ60" s="233">
        <v>0</v>
      </c>
      <c r="OK60" s="233">
        <v>0</v>
      </c>
      <c r="OL60" s="233">
        <v>0</v>
      </c>
      <c r="OM60" s="233">
        <v>0</v>
      </c>
      <c r="ON60" s="233">
        <v>0</v>
      </c>
      <c r="OO60" s="233">
        <v>0</v>
      </c>
      <c r="OP60" s="233">
        <v>0</v>
      </c>
      <c r="OQ60" s="233">
        <v>0</v>
      </c>
      <c r="OR60" s="233">
        <v>0</v>
      </c>
      <c r="OS60" s="233">
        <v>0</v>
      </c>
      <c r="OT60" s="233">
        <v>0</v>
      </c>
      <c r="OU60" s="233">
        <v>0</v>
      </c>
      <c r="OV60" s="233">
        <v>0</v>
      </c>
      <c r="OW60" s="233">
        <v>0</v>
      </c>
      <c r="OX60" s="233">
        <v>0</v>
      </c>
      <c r="OY60" s="233">
        <v>0</v>
      </c>
      <c r="OZ60" s="233">
        <v>0</v>
      </c>
      <c r="PA60" s="233">
        <v>0</v>
      </c>
      <c r="PB60" s="233">
        <v>0</v>
      </c>
      <c r="PC60" s="233">
        <v>0</v>
      </c>
      <c r="PD60" s="233">
        <v>0</v>
      </c>
      <c r="PE60" s="233">
        <v>0</v>
      </c>
    </row>
    <row r="61" spans="1:421" x14ac:dyDescent="0.25">
      <c r="A61" s="236" t="s">
        <v>1631</v>
      </c>
      <c r="B61" s="233">
        <v>0</v>
      </c>
      <c r="C61" s="233">
        <v>0</v>
      </c>
      <c r="D61" s="233">
        <v>0</v>
      </c>
      <c r="E61" s="233">
        <v>0</v>
      </c>
      <c r="F61" s="233">
        <v>0</v>
      </c>
      <c r="G61" s="233">
        <v>0</v>
      </c>
      <c r="H61" s="233">
        <v>0</v>
      </c>
      <c r="I61" s="233">
        <v>0</v>
      </c>
      <c r="J61" s="233">
        <v>0</v>
      </c>
      <c r="K61" s="233">
        <v>0</v>
      </c>
      <c r="L61" s="233">
        <v>0</v>
      </c>
      <c r="M61" s="233">
        <v>0</v>
      </c>
      <c r="N61" s="233">
        <v>0</v>
      </c>
      <c r="O61" s="233">
        <v>0</v>
      </c>
      <c r="P61" s="233">
        <v>0</v>
      </c>
      <c r="Q61" s="233">
        <v>0</v>
      </c>
      <c r="R61" s="233">
        <v>0</v>
      </c>
      <c r="S61" s="233">
        <v>0</v>
      </c>
      <c r="T61" s="233">
        <v>0</v>
      </c>
      <c r="U61" s="233">
        <v>0</v>
      </c>
      <c r="V61" s="233">
        <v>0</v>
      </c>
      <c r="W61" s="233">
        <v>0</v>
      </c>
      <c r="X61" s="233">
        <v>0</v>
      </c>
      <c r="Y61" s="233">
        <v>0</v>
      </c>
      <c r="Z61" s="233">
        <v>0</v>
      </c>
      <c r="AA61" s="233">
        <v>0</v>
      </c>
      <c r="AB61" s="233">
        <v>0</v>
      </c>
      <c r="AC61" s="233">
        <v>0</v>
      </c>
      <c r="AD61" s="233">
        <v>0</v>
      </c>
      <c r="AE61" s="233">
        <v>0</v>
      </c>
      <c r="AF61" s="233">
        <v>0</v>
      </c>
      <c r="AG61" s="233">
        <v>0</v>
      </c>
      <c r="AH61" s="233">
        <v>0</v>
      </c>
      <c r="AI61" s="233">
        <v>0</v>
      </c>
      <c r="AJ61" s="233">
        <v>0</v>
      </c>
      <c r="AK61" s="233">
        <v>0</v>
      </c>
      <c r="AL61" s="233">
        <v>0</v>
      </c>
      <c r="AM61" s="233">
        <v>0</v>
      </c>
      <c r="AN61" s="233">
        <v>0</v>
      </c>
      <c r="AO61" s="233">
        <v>0</v>
      </c>
      <c r="AP61" s="233">
        <v>0</v>
      </c>
      <c r="AQ61" s="233">
        <v>0</v>
      </c>
      <c r="AR61" s="233">
        <v>0</v>
      </c>
      <c r="AS61" s="233">
        <v>0</v>
      </c>
      <c r="AT61" s="233">
        <v>0</v>
      </c>
      <c r="AU61" s="233">
        <v>0</v>
      </c>
      <c r="AV61" s="233">
        <v>0</v>
      </c>
      <c r="AW61" s="233">
        <v>0</v>
      </c>
      <c r="AX61" s="233">
        <v>0</v>
      </c>
      <c r="AY61" s="233">
        <v>0</v>
      </c>
      <c r="AZ61" s="233">
        <v>0</v>
      </c>
      <c r="BA61" s="233">
        <v>0</v>
      </c>
      <c r="BB61" s="233">
        <v>0</v>
      </c>
      <c r="BC61" s="233">
        <v>0</v>
      </c>
      <c r="BD61" s="233">
        <v>0</v>
      </c>
      <c r="BE61" s="233">
        <v>0</v>
      </c>
      <c r="BF61" s="233">
        <v>0</v>
      </c>
      <c r="BG61" s="233">
        <v>0</v>
      </c>
      <c r="BH61" s="233">
        <v>0</v>
      </c>
      <c r="BI61" s="233">
        <v>0</v>
      </c>
      <c r="BJ61" s="233">
        <v>0</v>
      </c>
      <c r="BK61" s="233">
        <v>0</v>
      </c>
      <c r="BL61" s="233">
        <v>0</v>
      </c>
      <c r="BM61" s="233">
        <v>0</v>
      </c>
      <c r="BN61" s="233">
        <v>0</v>
      </c>
      <c r="BO61" s="233">
        <v>0</v>
      </c>
      <c r="BP61" s="233">
        <v>0</v>
      </c>
      <c r="BQ61" s="233">
        <v>0</v>
      </c>
      <c r="BR61" s="233">
        <v>0</v>
      </c>
      <c r="BS61" s="233">
        <v>0</v>
      </c>
      <c r="BT61" s="233">
        <v>0</v>
      </c>
      <c r="BU61" s="233">
        <v>0</v>
      </c>
      <c r="BV61" s="233">
        <v>0</v>
      </c>
      <c r="BW61" s="233">
        <v>0</v>
      </c>
      <c r="BX61" s="233">
        <v>0</v>
      </c>
      <c r="BY61" s="233">
        <v>0</v>
      </c>
      <c r="BZ61" s="233">
        <v>0</v>
      </c>
      <c r="CA61" s="233">
        <v>0</v>
      </c>
      <c r="CB61" s="233">
        <v>0</v>
      </c>
      <c r="CC61" s="233">
        <v>0</v>
      </c>
      <c r="CD61" s="233">
        <v>0</v>
      </c>
      <c r="CE61" s="233">
        <v>0</v>
      </c>
      <c r="CF61" s="233">
        <v>0</v>
      </c>
      <c r="CG61" s="233">
        <v>0</v>
      </c>
      <c r="CH61" s="233">
        <v>0</v>
      </c>
      <c r="CI61" s="233">
        <v>0</v>
      </c>
      <c r="CJ61" s="233">
        <v>0</v>
      </c>
      <c r="CK61" s="233">
        <v>0</v>
      </c>
      <c r="CL61" s="233">
        <v>0</v>
      </c>
      <c r="CM61" s="233">
        <v>0</v>
      </c>
      <c r="CN61" s="233">
        <v>0</v>
      </c>
      <c r="CO61" s="233">
        <v>0</v>
      </c>
      <c r="CP61" s="233">
        <v>0</v>
      </c>
      <c r="CQ61" s="233">
        <v>0</v>
      </c>
      <c r="CR61" s="233">
        <v>0</v>
      </c>
      <c r="CS61" s="233">
        <v>0</v>
      </c>
      <c r="CT61" s="233">
        <v>0</v>
      </c>
      <c r="CU61" s="233">
        <v>0</v>
      </c>
      <c r="CV61" s="233">
        <v>0</v>
      </c>
      <c r="CW61" s="233">
        <v>0</v>
      </c>
      <c r="CX61" s="233">
        <v>0</v>
      </c>
      <c r="CY61" s="233">
        <v>0</v>
      </c>
      <c r="CZ61" s="233">
        <v>0</v>
      </c>
      <c r="DA61" s="233">
        <v>0</v>
      </c>
      <c r="DB61" s="233">
        <v>0</v>
      </c>
      <c r="DC61" s="233">
        <v>0</v>
      </c>
      <c r="DD61" s="233">
        <v>0</v>
      </c>
      <c r="DE61" s="233">
        <v>0</v>
      </c>
      <c r="DF61" s="233">
        <v>0</v>
      </c>
      <c r="DG61" s="233">
        <v>0</v>
      </c>
      <c r="DH61" s="233">
        <v>0</v>
      </c>
      <c r="DI61" s="233">
        <v>0</v>
      </c>
      <c r="DJ61" s="233">
        <v>0</v>
      </c>
      <c r="DK61" s="233">
        <v>0</v>
      </c>
      <c r="DL61" s="233">
        <v>0</v>
      </c>
      <c r="DM61" s="233">
        <v>0</v>
      </c>
      <c r="DN61" s="233">
        <v>0</v>
      </c>
      <c r="DO61" s="233">
        <v>0</v>
      </c>
      <c r="DP61" s="233">
        <v>0</v>
      </c>
      <c r="DQ61" s="233">
        <v>0</v>
      </c>
      <c r="DR61" s="233">
        <v>0</v>
      </c>
      <c r="DS61" s="233">
        <v>0</v>
      </c>
      <c r="DT61" s="233">
        <v>0</v>
      </c>
      <c r="DU61" s="233">
        <v>0</v>
      </c>
      <c r="DV61" s="233">
        <v>0</v>
      </c>
      <c r="DW61" s="233">
        <v>0</v>
      </c>
      <c r="DX61" s="233">
        <v>0</v>
      </c>
      <c r="DY61" s="233">
        <v>0</v>
      </c>
      <c r="DZ61" s="233">
        <v>0</v>
      </c>
      <c r="EA61" s="233">
        <v>0</v>
      </c>
      <c r="EB61" s="233">
        <v>0</v>
      </c>
      <c r="EC61" s="233">
        <v>0</v>
      </c>
      <c r="ED61" s="233">
        <v>0</v>
      </c>
      <c r="EE61" s="233">
        <v>0</v>
      </c>
      <c r="EF61" s="233">
        <v>0</v>
      </c>
      <c r="EG61" s="233">
        <v>0</v>
      </c>
      <c r="EH61" s="233">
        <v>0</v>
      </c>
      <c r="EI61" s="233">
        <v>0</v>
      </c>
      <c r="EJ61" s="233">
        <v>0</v>
      </c>
      <c r="EK61" s="233">
        <v>0</v>
      </c>
      <c r="EL61" s="233">
        <v>0</v>
      </c>
      <c r="EM61" s="233">
        <v>0</v>
      </c>
      <c r="EN61" s="233">
        <v>0</v>
      </c>
      <c r="EO61" s="233">
        <v>0</v>
      </c>
      <c r="EP61" s="233">
        <v>0</v>
      </c>
      <c r="EQ61" s="233">
        <v>0</v>
      </c>
      <c r="ER61" s="233">
        <v>0</v>
      </c>
      <c r="ES61" s="233">
        <v>0</v>
      </c>
      <c r="ET61" s="233">
        <v>0</v>
      </c>
      <c r="EU61" s="233">
        <v>0</v>
      </c>
      <c r="EV61" s="233">
        <v>0</v>
      </c>
      <c r="EW61" s="233">
        <v>0</v>
      </c>
      <c r="EX61" s="233">
        <v>0</v>
      </c>
      <c r="EY61" s="233">
        <v>0</v>
      </c>
      <c r="EZ61" s="233">
        <v>0</v>
      </c>
      <c r="FA61" s="233">
        <v>0</v>
      </c>
      <c r="FB61" s="233">
        <v>0</v>
      </c>
      <c r="FC61" s="233">
        <v>0</v>
      </c>
      <c r="FD61" s="233">
        <v>0</v>
      </c>
      <c r="FE61" s="233">
        <v>0</v>
      </c>
      <c r="FF61" s="233">
        <v>0</v>
      </c>
      <c r="FG61" s="233">
        <v>0</v>
      </c>
      <c r="FH61" s="233">
        <v>0</v>
      </c>
      <c r="FI61" s="233">
        <v>0</v>
      </c>
      <c r="FJ61" s="233">
        <v>0</v>
      </c>
      <c r="FK61" s="233">
        <v>0</v>
      </c>
      <c r="FL61" s="233">
        <v>0</v>
      </c>
      <c r="FM61" s="233">
        <v>0</v>
      </c>
      <c r="FN61" s="233">
        <v>0</v>
      </c>
      <c r="FO61" s="233">
        <v>0</v>
      </c>
      <c r="FP61" s="233">
        <v>0</v>
      </c>
      <c r="FQ61" s="233">
        <v>0</v>
      </c>
      <c r="FR61" s="233">
        <v>0</v>
      </c>
      <c r="FS61" s="233">
        <v>0</v>
      </c>
      <c r="FT61" s="233">
        <v>0</v>
      </c>
      <c r="FU61" s="233">
        <v>0</v>
      </c>
      <c r="FV61" s="233">
        <v>0</v>
      </c>
      <c r="FW61" s="233">
        <v>0</v>
      </c>
      <c r="FX61" s="233">
        <v>0</v>
      </c>
      <c r="FY61" s="233">
        <v>0</v>
      </c>
      <c r="FZ61" s="233">
        <v>0</v>
      </c>
      <c r="GA61" s="233">
        <v>0</v>
      </c>
      <c r="GB61" s="233">
        <v>0</v>
      </c>
      <c r="GC61" s="233">
        <v>0</v>
      </c>
      <c r="GD61" s="233">
        <v>0</v>
      </c>
      <c r="GE61" s="233">
        <v>0</v>
      </c>
      <c r="GF61" s="233">
        <v>0</v>
      </c>
      <c r="GG61" s="233">
        <v>0</v>
      </c>
      <c r="GH61" s="233">
        <v>0</v>
      </c>
      <c r="GI61" s="233">
        <v>0</v>
      </c>
      <c r="GJ61" s="233">
        <v>0</v>
      </c>
      <c r="GK61" s="233">
        <v>0</v>
      </c>
      <c r="GL61" s="233">
        <v>0</v>
      </c>
      <c r="GM61" s="233">
        <v>0</v>
      </c>
      <c r="GN61" s="233">
        <v>0</v>
      </c>
      <c r="GO61" s="233">
        <v>0</v>
      </c>
      <c r="GP61" s="233">
        <v>0</v>
      </c>
      <c r="GQ61" s="233">
        <v>0</v>
      </c>
      <c r="GR61" s="233">
        <v>0</v>
      </c>
      <c r="GS61" s="233">
        <v>0</v>
      </c>
      <c r="GT61" s="233">
        <v>0</v>
      </c>
      <c r="GU61" s="233">
        <v>0</v>
      </c>
      <c r="GV61" s="233">
        <v>0</v>
      </c>
      <c r="GW61" s="233">
        <v>0</v>
      </c>
      <c r="GX61" s="233">
        <v>0</v>
      </c>
      <c r="GY61" s="233">
        <v>0</v>
      </c>
      <c r="GZ61" s="233">
        <v>0</v>
      </c>
      <c r="HA61" s="233">
        <v>0</v>
      </c>
      <c r="HB61" s="233">
        <v>0</v>
      </c>
      <c r="HC61" s="233">
        <v>0</v>
      </c>
      <c r="HD61" s="233">
        <v>0</v>
      </c>
      <c r="HE61" s="233">
        <v>0</v>
      </c>
      <c r="HF61" s="233">
        <v>0</v>
      </c>
      <c r="HG61" s="233">
        <v>0</v>
      </c>
      <c r="HH61" s="233">
        <v>0</v>
      </c>
      <c r="HI61" s="233">
        <v>0</v>
      </c>
      <c r="HJ61" s="233">
        <v>0</v>
      </c>
      <c r="HK61" s="233">
        <v>0</v>
      </c>
      <c r="HL61" s="233">
        <v>0</v>
      </c>
      <c r="HM61" s="233">
        <v>0</v>
      </c>
      <c r="HN61" s="233">
        <v>0</v>
      </c>
      <c r="HO61" s="233">
        <v>0</v>
      </c>
      <c r="HP61" s="233">
        <v>0</v>
      </c>
      <c r="HQ61" s="233">
        <v>0</v>
      </c>
      <c r="HR61" s="233">
        <v>0</v>
      </c>
      <c r="HS61" s="233">
        <v>0</v>
      </c>
      <c r="HT61" s="233">
        <v>0</v>
      </c>
      <c r="HU61" s="233">
        <v>0</v>
      </c>
      <c r="HV61" s="233">
        <v>0</v>
      </c>
      <c r="HW61" s="233">
        <v>0</v>
      </c>
      <c r="HX61" s="233">
        <v>0</v>
      </c>
      <c r="HY61" s="233">
        <v>0</v>
      </c>
      <c r="HZ61" s="233">
        <v>0</v>
      </c>
      <c r="IA61" s="233">
        <v>0</v>
      </c>
      <c r="IB61" s="233">
        <v>0</v>
      </c>
      <c r="IC61" s="233">
        <v>0</v>
      </c>
      <c r="ID61" s="233">
        <v>0</v>
      </c>
      <c r="IE61" s="233">
        <v>0</v>
      </c>
      <c r="IF61" s="233">
        <v>0</v>
      </c>
      <c r="IG61" s="233">
        <v>0</v>
      </c>
      <c r="IH61" s="233">
        <v>0</v>
      </c>
      <c r="II61" s="233">
        <v>0</v>
      </c>
      <c r="IJ61" s="233">
        <v>0</v>
      </c>
      <c r="IK61" s="233">
        <v>0</v>
      </c>
      <c r="IL61" s="233">
        <v>0</v>
      </c>
      <c r="IM61" s="233">
        <v>0</v>
      </c>
      <c r="IN61" s="233">
        <v>0</v>
      </c>
      <c r="IO61" s="233">
        <v>0</v>
      </c>
      <c r="IP61" s="233">
        <v>0</v>
      </c>
      <c r="IQ61" s="233">
        <v>0</v>
      </c>
      <c r="IR61" s="233">
        <v>0</v>
      </c>
      <c r="IS61" s="233">
        <v>0</v>
      </c>
      <c r="IT61" s="233">
        <v>0</v>
      </c>
      <c r="IU61" s="233">
        <v>0</v>
      </c>
      <c r="IV61" s="233">
        <v>0</v>
      </c>
      <c r="IW61" s="233">
        <v>0</v>
      </c>
      <c r="IX61" s="233">
        <v>0</v>
      </c>
      <c r="IY61" s="233">
        <v>0</v>
      </c>
      <c r="IZ61" s="233">
        <v>0</v>
      </c>
      <c r="JA61" s="233">
        <v>0</v>
      </c>
      <c r="JB61" s="233">
        <v>0</v>
      </c>
      <c r="JC61" s="233">
        <v>0</v>
      </c>
      <c r="JD61" s="233">
        <v>0</v>
      </c>
      <c r="JE61" s="233">
        <v>0</v>
      </c>
      <c r="JF61" s="233">
        <v>0</v>
      </c>
      <c r="JG61" s="233">
        <v>0</v>
      </c>
      <c r="JH61" s="233">
        <v>0</v>
      </c>
      <c r="JI61" s="233">
        <v>0</v>
      </c>
      <c r="JJ61" s="233">
        <v>0</v>
      </c>
      <c r="JK61" s="233">
        <v>0</v>
      </c>
      <c r="JL61" s="233">
        <v>0</v>
      </c>
      <c r="JM61" s="233">
        <v>0</v>
      </c>
      <c r="JN61" s="233">
        <v>0</v>
      </c>
      <c r="JO61" s="233">
        <v>0</v>
      </c>
      <c r="JP61" s="233">
        <v>0</v>
      </c>
      <c r="JQ61" s="233">
        <v>0</v>
      </c>
      <c r="JR61" s="233">
        <v>0</v>
      </c>
      <c r="JS61" s="233">
        <v>0</v>
      </c>
      <c r="JT61" s="233">
        <v>0</v>
      </c>
      <c r="JU61" s="233">
        <v>0</v>
      </c>
      <c r="JV61" s="233">
        <v>0</v>
      </c>
      <c r="JW61" s="233">
        <v>0</v>
      </c>
      <c r="JX61" s="233">
        <v>0</v>
      </c>
      <c r="JY61" s="233">
        <v>0</v>
      </c>
      <c r="JZ61" s="233">
        <v>0</v>
      </c>
      <c r="KA61" s="233">
        <v>0</v>
      </c>
      <c r="KB61" s="233">
        <v>0</v>
      </c>
      <c r="KC61" s="233">
        <v>0</v>
      </c>
      <c r="KD61" s="233">
        <v>0</v>
      </c>
      <c r="KE61" s="233">
        <v>0</v>
      </c>
      <c r="KF61" s="233">
        <v>0</v>
      </c>
      <c r="KG61" s="233">
        <v>0</v>
      </c>
      <c r="KH61" s="233">
        <v>0</v>
      </c>
      <c r="KI61" s="233">
        <v>0</v>
      </c>
      <c r="KJ61" s="233">
        <v>0</v>
      </c>
      <c r="KK61" s="233">
        <v>0</v>
      </c>
      <c r="KL61" s="233">
        <v>0</v>
      </c>
      <c r="KM61" s="233">
        <v>0</v>
      </c>
      <c r="KN61" s="233">
        <v>0</v>
      </c>
      <c r="KO61" s="233">
        <v>0</v>
      </c>
      <c r="KP61" s="233">
        <v>0</v>
      </c>
      <c r="KQ61" s="233">
        <v>0</v>
      </c>
      <c r="KR61" s="233">
        <v>0</v>
      </c>
      <c r="KS61" s="233">
        <v>0</v>
      </c>
      <c r="KT61" s="233">
        <v>0</v>
      </c>
      <c r="KU61" s="233">
        <v>0</v>
      </c>
      <c r="KV61" s="233">
        <v>0</v>
      </c>
      <c r="KW61" s="233">
        <v>0</v>
      </c>
      <c r="KX61" s="233">
        <v>0</v>
      </c>
      <c r="KY61" s="233">
        <v>0</v>
      </c>
      <c r="KZ61" s="233">
        <v>0</v>
      </c>
      <c r="LA61" s="233">
        <v>0</v>
      </c>
      <c r="LB61" s="233">
        <v>0</v>
      </c>
      <c r="LC61" s="233">
        <v>0</v>
      </c>
      <c r="LD61" s="233">
        <v>0</v>
      </c>
      <c r="LE61" s="233">
        <v>0</v>
      </c>
      <c r="LF61" s="233">
        <v>0</v>
      </c>
      <c r="LG61" s="233">
        <v>0</v>
      </c>
      <c r="LH61" s="233">
        <v>0</v>
      </c>
      <c r="LI61" s="233">
        <v>0</v>
      </c>
      <c r="LJ61" s="233">
        <v>0</v>
      </c>
      <c r="LK61" s="233">
        <v>0</v>
      </c>
      <c r="LL61" s="233">
        <v>0</v>
      </c>
      <c r="LM61" s="233">
        <v>0</v>
      </c>
      <c r="LN61" s="233">
        <v>0</v>
      </c>
      <c r="LO61" s="233">
        <v>0</v>
      </c>
      <c r="LP61" s="233">
        <v>0</v>
      </c>
      <c r="LQ61" s="233">
        <v>0</v>
      </c>
      <c r="LR61" s="233">
        <v>0</v>
      </c>
      <c r="LS61" s="233">
        <v>0</v>
      </c>
      <c r="LT61" s="233">
        <v>0</v>
      </c>
      <c r="LU61" s="233">
        <v>0</v>
      </c>
      <c r="LV61" s="233">
        <v>0</v>
      </c>
      <c r="LW61" s="233">
        <v>0</v>
      </c>
      <c r="LX61" s="233">
        <v>0</v>
      </c>
      <c r="LY61" s="233">
        <v>0</v>
      </c>
      <c r="LZ61" s="233">
        <v>0</v>
      </c>
      <c r="MA61" s="233">
        <v>0</v>
      </c>
      <c r="MB61" s="233">
        <v>0</v>
      </c>
      <c r="MC61" s="233">
        <v>0</v>
      </c>
      <c r="MD61" s="233">
        <v>0</v>
      </c>
      <c r="ME61" s="233">
        <v>0</v>
      </c>
      <c r="MF61" s="233">
        <v>0</v>
      </c>
      <c r="MG61" s="233">
        <v>0</v>
      </c>
      <c r="MH61" s="233">
        <v>0</v>
      </c>
      <c r="MI61" s="233">
        <v>0</v>
      </c>
      <c r="MJ61" s="233">
        <v>0</v>
      </c>
      <c r="MK61" s="233">
        <v>0</v>
      </c>
      <c r="ML61" s="233">
        <v>0</v>
      </c>
      <c r="MM61" s="233">
        <v>0</v>
      </c>
      <c r="MN61" s="233">
        <v>0</v>
      </c>
      <c r="MO61" s="233">
        <v>0</v>
      </c>
      <c r="MP61" s="233">
        <v>0</v>
      </c>
      <c r="MQ61" s="233">
        <v>0</v>
      </c>
      <c r="MR61" s="233">
        <v>0</v>
      </c>
      <c r="MS61" s="233">
        <v>0</v>
      </c>
      <c r="MT61" s="233">
        <v>0</v>
      </c>
      <c r="MU61" s="233">
        <v>0</v>
      </c>
      <c r="MV61" s="233">
        <v>0</v>
      </c>
      <c r="MW61" s="233">
        <v>0</v>
      </c>
      <c r="MX61" s="233">
        <v>0</v>
      </c>
      <c r="MY61" s="233">
        <v>0</v>
      </c>
      <c r="MZ61" s="233">
        <v>0</v>
      </c>
      <c r="NA61" s="233">
        <v>0</v>
      </c>
      <c r="NB61" s="233">
        <v>0</v>
      </c>
      <c r="NC61" s="233">
        <v>0</v>
      </c>
      <c r="ND61" s="233">
        <v>0</v>
      </c>
      <c r="NE61" s="233">
        <v>0</v>
      </c>
      <c r="NF61" s="233">
        <v>0</v>
      </c>
      <c r="NG61" s="233">
        <v>0</v>
      </c>
      <c r="NH61" s="233">
        <v>0</v>
      </c>
      <c r="NI61" s="233">
        <v>0</v>
      </c>
      <c r="NJ61" s="233">
        <v>6</v>
      </c>
      <c r="NK61" s="233">
        <v>1079599</v>
      </c>
      <c r="NL61" s="233">
        <v>0.04</v>
      </c>
      <c r="NM61" s="233">
        <v>1079599</v>
      </c>
      <c r="NN61" s="233">
        <v>0</v>
      </c>
      <c r="NO61" s="233">
        <v>0</v>
      </c>
      <c r="NP61" s="233">
        <v>7</v>
      </c>
      <c r="NQ61" s="233">
        <v>1590817</v>
      </c>
      <c r="NR61" s="233">
        <v>7.0000000000000007E-2</v>
      </c>
      <c r="NS61" s="233">
        <v>1590817</v>
      </c>
      <c r="NT61" s="233">
        <v>0</v>
      </c>
      <c r="NU61" s="233">
        <v>0</v>
      </c>
      <c r="NV61" s="233">
        <v>7</v>
      </c>
      <c r="NW61" s="233">
        <v>1806005</v>
      </c>
      <c r="NX61" s="233">
        <v>0.08</v>
      </c>
      <c r="NY61" s="233">
        <v>1806005</v>
      </c>
      <c r="NZ61" s="233">
        <v>0</v>
      </c>
      <c r="OA61" s="233">
        <v>0</v>
      </c>
      <c r="OB61" s="233">
        <v>9</v>
      </c>
      <c r="OC61" s="233">
        <v>1546565</v>
      </c>
      <c r="OD61" s="233">
        <v>0.06</v>
      </c>
      <c r="OE61" s="233">
        <v>1546565</v>
      </c>
      <c r="OF61" s="233">
        <v>0</v>
      </c>
      <c r="OG61" s="233">
        <v>0</v>
      </c>
      <c r="OH61" s="233">
        <v>9</v>
      </c>
      <c r="OI61" s="233">
        <v>1044178</v>
      </c>
      <c r="OJ61" s="233">
        <v>0.04</v>
      </c>
      <c r="OK61" s="233">
        <v>1044178</v>
      </c>
      <c r="OL61" s="233">
        <v>0</v>
      </c>
      <c r="OM61" s="233">
        <v>0</v>
      </c>
      <c r="ON61" s="233">
        <v>12</v>
      </c>
      <c r="OO61" s="233">
        <v>1078815</v>
      </c>
      <c r="OP61" s="233">
        <v>0.04</v>
      </c>
      <c r="OQ61" s="233">
        <v>1078815</v>
      </c>
      <c r="OR61" s="233">
        <v>0</v>
      </c>
      <c r="OS61" s="233">
        <v>0</v>
      </c>
      <c r="OT61" s="233">
        <v>15</v>
      </c>
      <c r="OU61" s="233">
        <v>1082524</v>
      </c>
      <c r="OV61" s="233">
        <v>0.05</v>
      </c>
      <c r="OW61" s="233">
        <v>1082524</v>
      </c>
      <c r="OX61" s="233">
        <v>0</v>
      </c>
      <c r="OY61" s="233">
        <v>0</v>
      </c>
      <c r="OZ61" s="233">
        <v>11</v>
      </c>
      <c r="PA61" s="233">
        <v>1212911</v>
      </c>
      <c r="PB61" s="233">
        <v>0.05</v>
      </c>
      <c r="PC61" s="233">
        <v>1212911</v>
      </c>
      <c r="PD61" s="233">
        <v>0</v>
      </c>
      <c r="PE61" s="233">
        <v>0</v>
      </c>
    </row>
    <row r="62" spans="1:421" x14ac:dyDescent="0.25">
      <c r="A62" s="236" t="s">
        <v>1632</v>
      </c>
      <c r="B62" s="233">
        <v>0</v>
      </c>
      <c r="C62" s="233">
        <v>0</v>
      </c>
      <c r="D62" s="233">
        <v>0</v>
      </c>
      <c r="E62" s="233">
        <v>0</v>
      </c>
      <c r="F62" s="233">
        <v>0</v>
      </c>
      <c r="G62" s="233">
        <v>0</v>
      </c>
      <c r="H62" s="233">
        <v>0</v>
      </c>
      <c r="I62" s="233">
        <v>0</v>
      </c>
      <c r="J62" s="233">
        <v>0</v>
      </c>
      <c r="K62" s="233">
        <v>0</v>
      </c>
      <c r="L62" s="233">
        <v>0</v>
      </c>
      <c r="M62" s="233">
        <v>0</v>
      </c>
      <c r="N62" s="233">
        <v>0</v>
      </c>
      <c r="O62" s="233">
        <v>0</v>
      </c>
      <c r="P62" s="233">
        <v>0</v>
      </c>
      <c r="Q62" s="233">
        <v>0</v>
      </c>
      <c r="R62" s="233">
        <v>0</v>
      </c>
      <c r="S62" s="233">
        <v>0</v>
      </c>
      <c r="T62" s="233">
        <v>0</v>
      </c>
      <c r="U62" s="233">
        <v>0</v>
      </c>
      <c r="V62" s="233">
        <v>0</v>
      </c>
      <c r="W62" s="233">
        <v>0</v>
      </c>
      <c r="X62" s="233">
        <v>0</v>
      </c>
      <c r="Y62" s="233">
        <v>0</v>
      </c>
      <c r="Z62" s="233">
        <v>0</v>
      </c>
      <c r="AA62" s="233">
        <v>0</v>
      </c>
      <c r="AB62" s="233">
        <v>0</v>
      </c>
      <c r="AC62" s="233">
        <v>0</v>
      </c>
      <c r="AD62" s="233">
        <v>0</v>
      </c>
      <c r="AE62" s="233">
        <v>0</v>
      </c>
      <c r="AF62" s="233">
        <v>0</v>
      </c>
      <c r="AG62" s="233">
        <v>0</v>
      </c>
      <c r="AH62" s="233">
        <v>0</v>
      </c>
      <c r="AI62" s="233">
        <v>0</v>
      </c>
      <c r="AJ62" s="233">
        <v>0</v>
      </c>
      <c r="AK62" s="233">
        <v>0</v>
      </c>
      <c r="AL62" s="233">
        <v>0</v>
      </c>
      <c r="AM62" s="233">
        <v>0</v>
      </c>
      <c r="AN62" s="233">
        <v>0</v>
      </c>
      <c r="AO62" s="233">
        <v>0</v>
      </c>
      <c r="AP62" s="233">
        <v>0</v>
      </c>
      <c r="AQ62" s="233">
        <v>0</v>
      </c>
      <c r="AR62" s="233">
        <v>0</v>
      </c>
      <c r="AS62" s="233">
        <v>0</v>
      </c>
      <c r="AT62" s="233">
        <v>0</v>
      </c>
      <c r="AU62" s="233">
        <v>0</v>
      </c>
      <c r="AV62" s="233">
        <v>0</v>
      </c>
      <c r="AW62" s="233">
        <v>0</v>
      </c>
      <c r="AX62" s="233">
        <v>0</v>
      </c>
      <c r="AY62" s="233">
        <v>0</v>
      </c>
      <c r="AZ62" s="233">
        <v>0</v>
      </c>
      <c r="BA62" s="233">
        <v>0</v>
      </c>
      <c r="BB62" s="233">
        <v>0</v>
      </c>
      <c r="BC62" s="233">
        <v>0</v>
      </c>
      <c r="BD62" s="233">
        <v>0</v>
      </c>
      <c r="BE62" s="233">
        <v>0</v>
      </c>
      <c r="BF62" s="233">
        <v>0</v>
      </c>
      <c r="BG62" s="233">
        <v>0</v>
      </c>
      <c r="BH62" s="233">
        <v>0</v>
      </c>
      <c r="BI62" s="233">
        <v>0</v>
      </c>
      <c r="BJ62" s="233">
        <v>0</v>
      </c>
      <c r="BK62" s="233">
        <v>0</v>
      </c>
      <c r="BL62" s="233">
        <v>0</v>
      </c>
      <c r="BM62" s="233">
        <v>0</v>
      </c>
      <c r="BN62" s="233">
        <v>0</v>
      </c>
      <c r="BO62" s="233">
        <v>0</v>
      </c>
      <c r="BP62" s="233">
        <v>0</v>
      </c>
      <c r="BQ62" s="233">
        <v>0</v>
      </c>
      <c r="BR62" s="233">
        <v>0</v>
      </c>
      <c r="BS62" s="233">
        <v>0</v>
      </c>
      <c r="BT62" s="233">
        <v>0</v>
      </c>
      <c r="BU62" s="233">
        <v>0</v>
      </c>
      <c r="BV62" s="233">
        <v>0</v>
      </c>
      <c r="BW62" s="233">
        <v>0</v>
      </c>
      <c r="BX62" s="233">
        <v>0</v>
      </c>
      <c r="BY62" s="233">
        <v>0</v>
      </c>
      <c r="BZ62" s="233">
        <v>0</v>
      </c>
      <c r="CA62" s="233">
        <v>0</v>
      </c>
      <c r="CB62" s="233">
        <v>0</v>
      </c>
      <c r="CC62" s="233">
        <v>0</v>
      </c>
      <c r="CD62" s="233">
        <v>0</v>
      </c>
      <c r="CE62" s="233">
        <v>0</v>
      </c>
      <c r="CF62" s="233">
        <v>0</v>
      </c>
      <c r="CG62" s="233">
        <v>0</v>
      </c>
      <c r="CH62" s="233">
        <v>0</v>
      </c>
      <c r="CI62" s="233">
        <v>0</v>
      </c>
      <c r="CJ62" s="233">
        <v>0</v>
      </c>
      <c r="CK62" s="233">
        <v>0</v>
      </c>
      <c r="CL62" s="233">
        <v>0</v>
      </c>
      <c r="CM62" s="233">
        <v>0</v>
      </c>
      <c r="CN62" s="233">
        <v>0</v>
      </c>
      <c r="CO62" s="233">
        <v>0</v>
      </c>
      <c r="CP62" s="233">
        <v>0</v>
      </c>
      <c r="CQ62" s="233">
        <v>0</v>
      </c>
      <c r="CR62" s="233">
        <v>0</v>
      </c>
      <c r="CS62" s="233">
        <v>0</v>
      </c>
      <c r="CT62" s="233">
        <v>0</v>
      </c>
      <c r="CU62" s="233">
        <v>0</v>
      </c>
      <c r="CV62" s="233">
        <v>0</v>
      </c>
      <c r="CW62" s="233">
        <v>0</v>
      </c>
      <c r="CX62" s="233">
        <v>0</v>
      </c>
      <c r="CY62" s="233">
        <v>0</v>
      </c>
      <c r="CZ62" s="233">
        <v>0</v>
      </c>
      <c r="DA62" s="233">
        <v>0</v>
      </c>
      <c r="DB62" s="233">
        <v>0</v>
      </c>
      <c r="DC62" s="233">
        <v>0</v>
      </c>
      <c r="DD62" s="233">
        <v>0</v>
      </c>
      <c r="DE62" s="233">
        <v>0</v>
      </c>
      <c r="DF62" s="233">
        <v>0</v>
      </c>
      <c r="DG62" s="233">
        <v>0</v>
      </c>
      <c r="DH62" s="233">
        <v>0</v>
      </c>
      <c r="DI62" s="233">
        <v>0</v>
      </c>
      <c r="DJ62" s="233">
        <v>0</v>
      </c>
      <c r="DK62" s="233">
        <v>0</v>
      </c>
      <c r="DL62" s="233">
        <v>0</v>
      </c>
      <c r="DM62" s="233">
        <v>0</v>
      </c>
      <c r="DN62" s="233">
        <v>0</v>
      </c>
      <c r="DO62" s="233">
        <v>0</v>
      </c>
      <c r="DP62" s="233">
        <v>0</v>
      </c>
      <c r="DQ62" s="233">
        <v>0</v>
      </c>
      <c r="DR62" s="233">
        <v>0</v>
      </c>
      <c r="DS62" s="233">
        <v>0</v>
      </c>
      <c r="DT62" s="233">
        <v>0</v>
      </c>
      <c r="DU62" s="233">
        <v>0</v>
      </c>
      <c r="DV62" s="233">
        <v>0</v>
      </c>
      <c r="DW62" s="233">
        <v>0</v>
      </c>
      <c r="DX62" s="233">
        <v>0</v>
      </c>
      <c r="DY62" s="233">
        <v>0</v>
      </c>
      <c r="DZ62" s="233">
        <v>0</v>
      </c>
      <c r="EA62" s="233">
        <v>0</v>
      </c>
      <c r="EB62" s="233">
        <v>0</v>
      </c>
      <c r="EC62" s="233">
        <v>0</v>
      </c>
      <c r="ED62" s="233">
        <v>0</v>
      </c>
      <c r="EE62" s="233">
        <v>0</v>
      </c>
      <c r="EF62" s="233">
        <v>0</v>
      </c>
      <c r="EG62" s="233">
        <v>0</v>
      </c>
      <c r="EH62" s="233">
        <v>0</v>
      </c>
      <c r="EI62" s="233">
        <v>0</v>
      </c>
      <c r="EJ62" s="233">
        <v>0</v>
      </c>
      <c r="EK62" s="233">
        <v>0</v>
      </c>
      <c r="EL62" s="233">
        <v>0</v>
      </c>
      <c r="EM62" s="233">
        <v>0</v>
      </c>
      <c r="EN62" s="233">
        <v>0</v>
      </c>
      <c r="EO62" s="233">
        <v>0</v>
      </c>
      <c r="EP62" s="233">
        <v>0</v>
      </c>
      <c r="EQ62" s="233">
        <v>0</v>
      </c>
      <c r="ER62" s="233">
        <v>0</v>
      </c>
      <c r="ES62" s="233">
        <v>0</v>
      </c>
      <c r="ET62" s="233">
        <v>0</v>
      </c>
      <c r="EU62" s="233">
        <v>0</v>
      </c>
      <c r="EV62" s="233">
        <v>0</v>
      </c>
      <c r="EW62" s="233">
        <v>0</v>
      </c>
      <c r="EX62" s="233">
        <v>0</v>
      </c>
      <c r="EY62" s="233">
        <v>0</v>
      </c>
      <c r="EZ62" s="233">
        <v>0</v>
      </c>
      <c r="FA62" s="233">
        <v>0</v>
      </c>
      <c r="FB62" s="233">
        <v>0</v>
      </c>
      <c r="FC62" s="233">
        <v>0</v>
      </c>
      <c r="FD62" s="233">
        <v>0</v>
      </c>
      <c r="FE62" s="233">
        <v>0</v>
      </c>
      <c r="FF62" s="233">
        <v>0</v>
      </c>
      <c r="FG62" s="233">
        <v>0</v>
      </c>
      <c r="FH62" s="233">
        <v>0</v>
      </c>
      <c r="FI62" s="233">
        <v>0</v>
      </c>
      <c r="FJ62" s="233">
        <v>0</v>
      </c>
      <c r="FK62" s="233">
        <v>0</v>
      </c>
      <c r="FL62" s="233">
        <v>0</v>
      </c>
      <c r="FM62" s="233">
        <v>0</v>
      </c>
      <c r="FN62" s="233">
        <v>0</v>
      </c>
      <c r="FO62" s="233">
        <v>0</v>
      </c>
      <c r="FP62" s="233">
        <v>0</v>
      </c>
      <c r="FQ62" s="233">
        <v>0</v>
      </c>
      <c r="FR62" s="233">
        <v>0</v>
      </c>
      <c r="FS62" s="233">
        <v>0</v>
      </c>
      <c r="FT62" s="233">
        <v>0</v>
      </c>
      <c r="FU62" s="233">
        <v>0</v>
      </c>
      <c r="FV62" s="233">
        <v>0</v>
      </c>
      <c r="FW62" s="233">
        <v>0</v>
      </c>
      <c r="FX62" s="233">
        <v>0</v>
      </c>
      <c r="FY62" s="233">
        <v>0</v>
      </c>
      <c r="FZ62" s="233">
        <v>0</v>
      </c>
      <c r="GA62" s="233">
        <v>0</v>
      </c>
      <c r="GB62" s="233">
        <v>0</v>
      </c>
      <c r="GC62" s="233">
        <v>0</v>
      </c>
      <c r="GD62" s="233">
        <v>0</v>
      </c>
      <c r="GE62" s="233">
        <v>0</v>
      </c>
      <c r="GF62" s="233">
        <v>0</v>
      </c>
      <c r="GG62" s="233">
        <v>0</v>
      </c>
      <c r="GH62" s="233">
        <v>0</v>
      </c>
      <c r="GI62" s="233">
        <v>0</v>
      </c>
      <c r="GJ62" s="233">
        <v>0</v>
      </c>
      <c r="GK62" s="233">
        <v>0</v>
      </c>
      <c r="GL62" s="233">
        <v>0</v>
      </c>
      <c r="GM62" s="233">
        <v>0</v>
      </c>
      <c r="GN62" s="233">
        <v>0</v>
      </c>
      <c r="GO62" s="233">
        <v>0</v>
      </c>
      <c r="GP62" s="233">
        <v>0</v>
      </c>
      <c r="GQ62" s="233">
        <v>0</v>
      </c>
      <c r="GR62" s="233">
        <v>0</v>
      </c>
      <c r="GS62" s="233">
        <v>0</v>
      </c>
      <c r="GT62" s="233">
        <v>0</v>
      </c>
      <c r="GU62" s="233">
        <v>0</v>
      </c>
      <c r="GV62" s="233">
        <v>0</v>
      </c>
      <c r="GW62" s="233">
        <v>0</v>
      </c>
      <c r="GX62" s="233">
        <v>0</v>
      </c>
      <c r="GY62" s="233">
        <v>0</v>
      </c>
      <c r="GZ62" s="233">
        <v>0</v>
      </c>
      <c r="HA62" s="233">
        <v>0</v>
      </c>
      <c r="HB62" s="233">
        <v>0</v>
      </c>
      <c r="HC62" s="233">
        <v>0</v>
      </c>
      <c r="HD62" s="233">
        <v>0</v>
      </c>
      <c r="HE62" s="233">
        <v>0</v>
      </c>
      <c r="HF62" s="233">
        <v>0</v>
      </c>
      <c r="HG62" s="233">
        <v>0</v>
      </c>
      <c r="HH62" s="233">
        <v>0</v>
      </c>
      <c r="HI62" s="233">
        <v>0</v>
      </c>
      <c r="HJ62" s="233">
        <v>0</v>
      </c>
      <c r="HK62" s="233">
        <v>0</v>
      </c>
      <c r="HL62" s="233">
        <v>0</v>
      </c>
      <c r="HM62" s="233">
        <v>0</v>
      </c>
      <c r="HN62" s="233">
        <v>0</v>
      </c>
      <c r="HO62" s="233">
        <v>0</v>
      </c>
      <c r="HP62" s="233">
        <v>0</v>
      </c>
      <c r="HQ62" s="233">
        <v>0</v>
      </c>
      <c r="HR62" s="233">
        <v>0</v>
      </c>
      <c r="HS62" s="233">
        <v>0</v>
      </c>
      <c r="HT62" s="233">
        <v>0</v>
      </c>
      <c r="HU62" s="233">
        <v>0</v>
      </c>
      <c r="HV62" s="233">
        <v>0</v>
      </c>
      <c r="HW62" s="233">
        <v>0</v>
      </c>
      <c r="HX62" s="233">
        <v>0</v>
      </c>
      <c r="HY62" s="233">
        <v>0</v>
      </c>
      <c r="HZ62" s="233">
        <v>0</v>
      </c>
      <c r="IA62" s="233">
        <v>0</v>
      </c>
      <c r="IB62" s="233">
        <v>0</v>
      </c>
      <c r="IC62" s="233">
        <v>0</v>
      </c>
      <c r="ID62" s="233">
        <v>0</v>
      </c>
      <c r="IE62" s="233">
        <v>0</v>
      </c>
      <c r="IF62" s="233">
        <v>0</v>
      </c>
      <c r="IG62" s="233">
        <v>0</v>
      </c>
      <c r="IH62" s="233">
        <v>0</v>
      </c>
      <c r="II62" s="233">
        <v>0</v>
      </c>
      <c r="IJ62" s="233">
        <v>0</v>
      </c>
      <c r="IK62" s="233">
        <v>0</v>
      </c>
      <c r="IL62" s="233">
        <v>0</v>
      </c>
      <c r="IM62" s="233">
        <v>0</v>
      </c>
      <c r="IN62" s="233">
        <v>0</v>
      </c>
      <c r="IO62" s="233">
        <v>0</v>
      </c>
      <c r="IP62" s="233">
        <v>0</v>
      </c>
      <c r="IQ62" s="233">
        <v>0</v>
      </c>
      <c r="IR62" s="233">
        <v>0</v>
      </c>
      <c r="IS62" s="233">
        <v>0</v>
      </c>
      <c r="IT62" s="233">
        <v>0</v>
      </c>
      <c r="IU62" s="233">
        <v>0</v>
      </c>
      <c r="IV62" s="233">
        <v>0</v>
      </c>
      <c r="IW62" s="233">
        <v>0</v>
      </c>
      <c r="IX62" s="233">
        <v>0</v>
      </c>
      <c r="IY62" s="233">
        <v>0</v>
      </c>
      <c r="IZ62" s="233">
        <v>0</v>
      </c>
      <c r="JA62" s="233">
        <v>0</v>
      </c>
      <c r="JB62" s="233">
        <v>0</v>
      </c>
      <c r="JC62" s="233">
        <v>0</v>
      </c>
      <c r="JD62" s="233">
        <v>0</v>
      </c>
      <c r="JE62" s="233">
        <v>0</v>
      </c>
      <c r="JF62" s="233">
        <v>0</v>
      </c>
      <c r="JG62" s="233">
        <v>0</v>
      </c>
      <c r="JH62" s="233">
        <v>0</v>
      </c>
      <c r="JI62" s="233">
        <v>0</v>
      </c>
      <c r="JJ62" s="233">
        <v>0</v>
      </c>
      <c r="JK62" s="233">
        <v>0</v>
      </c>
      <c r="JL62" s="233">
        <v>0</v>
      </c>
      <c r="JM62" s="233">
        <v>0</v>
      </c>
      <c r="JN62" s="233">
        <v>0</v>
      </c>
      <c r="JO62" s="233">
        <v>0</v>
      </c>
      <c r="JP62" s="233">
        <v>0</v>
      </c>
      <c r="JQ62" s="233">
        <v>0</v>
      </c>
      <c r="JR62" s="233">
        <v>0</v>
      </c>
      <c r="JS62" s="233">
        <v>0</v>
      </c>
      <c r="JT62" s="233">
        <v>0</v>
      </c>
      <c r="JU62" s="233">
        <v>0</v>
      </c>
      <c r="JV62" s="233">
        <v>0</v>
      </c>
      <c r="JW62" s="233">
        <v>0</v>
      </c>
      <c r="JX62" s="233">
        <v>0</v>
      </c>
      <c r="JY62" s="233">
        <v>0</v>
      </c>
      <c r="JZ62" s="233">
        <v>0</v>
      </c>
      <c r="KA62" s="233">
        <v>0</v>
      </c>
      <c r="KB62" s="233">
        <v>0</v>
      </c>
      <c r="KC62" s="233">
        <v>0</v>
      </c>
      <c r="KD62" s="233">
        <v>0</v>
      </c>
      <c r="KE62" s="233">
        <v>0</v>
      </c>
      <c r="KF62" s="233">
        <v>0</v>
      </c>
      <c r="KG62" s="233">
        <v>0</v>
      </c>
      <c r="KH62" s="233">
        <v>0</v>
      </c>
      <c r="KI62" s="233">
        <v>0</v>
      </c>
      <c r="KJ62" s="233">
        <v>0</v>
      </c>
      <c r="KK62" s="233">
        <v>0</v>
      </c>
      <c r="KL62" s="233">
        <v>0</v>
      </c>
      <c r="KM62" s="233">
        <v>0</v>
      </c>
      <c r="KN62" s="233">
        <v>0</v>
      </c>
      <c r="KO62" s="233">
        <v>0</v>
      </c>
      <c r="KP62" s="233">
        <v>0</v>
      </c>
      <c r="KQ62" s="233">
        <v>0</v>
      </c>
      <c r="KR62" s="233">
        <v>0</v>
      </c>
      <c r="KS62" s="233">
        <v>0</v>
      </c>
      <c r="KT62" s="233">
        <v>0</v>
      </c>
      <c r="KU62" s="233">
        <v>0</v>
      </c>
      <c r="KV62" s="233">
        <v>0</v>
      </c>
      <c r="KW62" s="233">
        <v>0</v>
      </c>
      <c r="KX62" s="233">
        <v>0</v>
      </c>
      <c r="KY62" s="233">
        <v>0</v>
      </c>
      <c r="KZ62" s="233">
        <v>0</v>
      </c>
      <c r="LA62" s="233">
        <v>0</v>
      </c>
      <c r="LB62" s="233">
        <v>0</v>
      </c>
      <c r="LC62" s="233">
        <v>0</v>
      </c>
      <c r="LD62" s="233">
        <v>0</v>
      </c>
      <c r="LE62" s="233">
        <v>0</v>
      </c>
      <c r="LF62" s="233">
        <v>0</v>
      </c>
      <c r="LG62" s="233">
        <v>0</v>
      </c>
      <c r="LH62" s="233">
        <v>0</v>
      </c>
      <c r="LI62" s="233">
        <v>0</v>
      </c>
      <c r="LJ62" s="233">
        <v>0</v>
      </c>
      <c r="LK62" s="233">
        <v>0</v>
      </c>
      <c r="LL62" s="233">
        <v>0</v>
      </c>
      <c r="LM62" s="233">
        <v>0</v>
      </c>
      <c r="LN62" s="233">
        <v>0</v>
      </c>
      <c r="LO62" s="233">
        <v>0</v>
      </c>
      <c r="LP62" s="233">
        <v>0</v>
      </c>
      <c r="LQ62" s="233">
        <v>0</v>
      </c>
      <c r="LR62" s="233">
        <v>0</v>
      </c>
      <c r="LS62" s="233">
        <v>0</v>
      </c>
      <c r="LT62" s="233">
        <v>0</v>
      </c>
      <c r="LU62" s="233">
        <v>0</v>
      </c>
      <c r="LV62" s="233">
        <v>0</v>
      </c>
      <c r="LW62" s="233">
        <v>0</v>
      </c>
      <c r="LX62" s="233">
        <v>0</v>
      </c>
      <c r="LY62" s="233">
        <v>0</v>
      </c>
      <c r="LZ62" s="233">
        <v>364</v>
      </c>
      <c r="MA62" s="233">
        <v>218772306</v>
      </c>
      <c r="MB62" s="233">
        <v>9.09</v>
      </c>
      <c r="MC62" s="233">
        <v>218772306</v>
      </c>
      <c r="MD62" s="233">
        <v>0</v>
      </c>
      <c r="ME62" s="233">
        <v>0</v>
      </c>
      <c r="MF62" s="233">
        <v>945</v>
      </c>
      <c r="MG62" s="233">
        <v>635560783</v>
      </c>
      <c r="MH62" s="233">
        <v>26.41</v>
      </c>
      <c r="MI62" s="233">
        <v>635543000</v>
      </c>
      <c r="MJ62" s="233">
        <v>0</v>
      </c>
      <c r="MK62" s="233">
        <v>0</v>
      </c>
      <c r="ML62" s="233">
        <v>906</v>
      </c>
      <c r="MM62" s="233">
        <v>596073968</v>
      </c>
      <c r="MN62" s="233">
        <v>24.77</v>
      </c>
      <c r="MO62" s="233">
        <v>596056000</v>
      </c>
      <c r="MP62" s="233">
        <v>0</v>
      </c>
      <c r="MQ62" s="233">
        <v>0</v>
      </c>
      <c r="MR62" s="233">
        <v>830</v>
      </c>
      <c r="MS62" s="233">
        <v>539248162</v>
      </c>
      <c r="MT62" s="233">
        <v>22.41</v>
      </c>
      <c r="MU62" s="233">
        <v>539230000</v>
      </c>
      <c r="MV62" s="233">
        <v>0</v>
      </c>
      <c r="MW62" s="233">
        <v>0</v>
      </c>
      <c r="MX62" s="233">
        <v>850</v>
      </c>
      <c r="MY62" s="233">
        <v>521991934</v>
      </c>
      <c r="MZ62" s="233">
        <v>21.76</v>
      </c>
      <c r="NA62" s="233">
        <v>521974000</v>
      </c>
      <c r="NB62" s="233">
        <v>0</v>
      </c>
      <c r="NC62" s="233">
        <v>0</v>
      </c>
      <c r="ND62" s="233">
        <v>799</v>
      </c>
      <c r="NE62" s="233">
        <v>510650573</v>
      </c>
      <c r="NF62" s="233">
        <v>21.28</v>
      </c>
      <c r="NG62" s="233">
        <v>510632630</v>
      </c>
      <c r="NH62" s="233">
        <v>0</v>
      </c>
      <c r="NI62" s="233">
        <v>0</v>
      </c>
      <c r="NJ62" s="233">
        <v>709</v>
      </c>
      <c r="NK62" s="233">
        <v>473627100</v>
      </c>
      <c r="NL62" s="233">
        <v>19.739999999999998</v>
      </c>
      <c r="NM62" s="233">
        <v>473609157</v>
      </c>
      <c r="NN62" s="233">
        <v>0</v>
      </c>
      <c r="NO62" s="233">
        <v>0</v>
      </c>
      <c r="NP62" s="233">
        <v>660</v>
      </c>
      <c r="NQ62" s="233">
        <v>436025172</v>
      </c>
      <c r="NR62" s="233">
        <v>18.170000000000002</v>
      </c>
      <c r="NS62" s="233">
        <v>436007229</v>
      </c>
      <c r="NT62" s="233">
        <v>0</v>
      </c>
      <c r="NU62" s="233">
        <v>0</v>
      </c>
      <c r="NV62" s="233">
        <v>593</v>
      </c>
      <c r="NW62" s="233">
        <v>412686542</v>
      </c>
      <c r="NX62" s="233">
        <v>17.2</v>
      </c>
      <c r="NY62" s="233">
        <v>412668599</v>
      </c>
      <c r="NZ62" s="233">
        <v>0</v>
      </c>
      <c r="OA62" s="233">
        <v>0</v>
      </c>
      <c r="OB62" s="233">
        <v>598</v>
      </c>
      <c r="OC62" s="233">
        <v>391589373</v>
      </c>
      <c r="OD62" s="233">
        <v>16.32</v>
      </c>
      <c r="OE62" s="233">
        <v>391571430</v>
      </c>
      <c r="OF62" s="233">
        <v>0</v>
      </c>
      <c r="OG62" s="233">
        <v>0</v>
      </c>
      <c r="OH62" s="233">
        <v>642</v>
      </c>
      <c r="OI62" s="233">
        <v>393402026</v>
      </c>
      <c r="OJ62" s="233">
        <v>16.399999999999999</v>
      </c>
      <c r="OK62" s="233">
        <v>393384083</v>
      </c>
      <c r="OL62" s="233">
        <v>0</v>
      </c>
      <c r="OM62" s="233">
        <v>0</v>
      </c>
      <c r="ON62" s="233">
        <v>686</v>
      </c>
      <c r="OO62" s="233">
        <v>402634853</v>
      </c>
      <c r="OP62" s="233">
        <v>16.78</v>
      </c>
      <c r="OQ62" s="233">
        <v>402619605</v>
      </c>
      <c r="OR62" s="233">
        <v>0</v>
      </c>
      <c r="OS62" s="233">
        <v>0</v>
      </c>
      <c r="OT62" s="233">
        <v>604</v>
      </c>
      <c r="OU62" s="233">
        <v>356933817</v>
      </c>
      <c r="OV62" s="233">
        <v>14.88</v>
      </c>
      <c r="OW62" s="233">
        <v>356918569</v>
      </c>
      <c r="OX62" s="233">
        <v>0</v>
      </c>
      <c r="OY62" s="233">
        <v>0</v>
      </c>
      <c r="OZ62" s="233">
        <v>597</v>
      </c>
      <c r="PA62" s="233">
        <v>372954728</v>
      </c>
      <c r="PB62" s="233">
        <v>15.54</v>
      </c>
      <c r="PC62" s="233">
        <v>372939480</v>
      </c>
      <c r="PD62" s="233">
        <v>0</v>
      </c>
      <c r="PE62" s="233">
        <v>0</v>
      </c>
    </row>
    <row r="63" spans="1:421" x14ac:dyDescent="0.25">
      <c r="A63" s="236" t="s">
        <v>1633</v>
      </c>
      <c r="B63" s="233">
        <v>0</v>
      </c>
      <c r="C63" s="233">
        <v>0</v>
      </c>
      <c r="D63" s="233">
        <v>0</v>
      </c>
      <c r="E63" s="233">
        <v>0</v>
      </c>
      <c r="F63" s="233">
        <v>0</v>
      </c>
      <c r="G63" s="233">
        <v>0</v>
      </c>
      <c r="H63" s="233">
        <v>0</v>
      </c>
      <c r="I63" s="233">
        <v>0</v>
      </c>
      <c r="J63" s="233">
        <v>0</v>
      </c>
      <c r="K63" s="233">
        <v>0</v>
      </c>
      <c r="L63" s="233">
        <v>0</v>
      </c>
      <c r="M63" s="233">
        <v>0</v>
      </c>
      <c r="N63" s="233">
        <v>0</v>
      </c>
      <c r="O63" s="233">
        <v>0</v>
      </c>
      <c r="P63" s="233">
        <v>0</v>
      </c>
      <c r="Q63" s="233">
        <v>0</v>
      </c>
      <c r="R63" s="233">
        <v>0</v>
      </c>
      <c r="S63" s="233">
        <v>0</v>
      </c>
      <c r="T63" s="233">
        <v>0</v>
      </c>
      <c r="U63" s="233">
        <v>0</v>
      </c>
      <c r="V63" s="233">
        <v>0</v>
      </c>
      <c r="W63" s="233">
        <v>0</v>
      </c>
      <c r="X63" s="233">
        <v>0</v>
      </c>
      <c r="Y63" s="233">
        <v>0</v>
      </c>
      <c r="Z63" s="233">
        <v>0</v>
      </c>
      <c r="AA63" s="233">
        <v>0</v>
      </c>
      <c r="AB63" s="233">
        <v>0</v>
      </c>
      <c r="AC63" s="233">
        <v>0</v>
      </c>
      <c r="AD63" s="233">
        <v>0</v>
      </c>
      <c r="AE63" s="233">
        <v>0</v>
      </c>
      <c r="AF63" s="233">
        <v>0</v>
      </c>
      <c r="AG63" s="233">
        <v>0</v>
      </c>
      <c r="AH63" s="233">
        <v>0</v>
      </c>
      <c r="AI63" s="233">
        <v>0</v>
      </c>
      <c r="AJ63" s="233">
        <v>0</v>
      </c>
      <c r="AK63" s="233">
        <v>0</v>
      </c>
      <c r="AL63" s="233">
        <v>0</v>
      </c>
      <c r="AM63" s="233">
        <v>0</v>
      </c>
      <c r="AN63" s="233">
        <v>0</v>
      </c>
      <c r="AO63" s="233">
        <v>0</v>
      </c>
      <c r="AP63" s="233">
        <v>0</v>
      </c>
      <c r="AQ63" s="233">
        <v>0</v>
      </c>
      <c r="AR63" s="233">
        <v>0</v>
      </c>
      <c r="AS63" s="233">
        <v>0</v>
      </c>
      <c r="AT63" s="233">
        <v>0</v>
      </c>
      <c r="AU63" s="233">
        <v>0</v>
      </c>
      <c r="AV63" s="233">
        <v>0</v>
      </c>
      <c r="AW63" s="233">
        <v>0</v>
      </c>
      <c r="AX63" s="233">
        <v>0</v>
      </c>
      <c r="AY63" s="233">
        <v>0</v>
      </c>
      <c r="AZ63" s="233">
        <v>0</v>
      </c>
      <c r="BA63" s="233">
        <v>0</v>
      </c>
      <c r="BB63" s="233">
        <v>0</v>
      </c>
      <c r="BC63" s="233">
        <v>0</v>
      </c>
      <c r="BD63" s="233">
        <v>0</v>
      </c>
      <c r="BE63" s="233">
        <v>0</v>
      </c>
      <c r="BF63" s="233">
        <v>0</v>
      </c>
      <c r="BG63" s="233">
        <v>0</v>
      </c>
      <c r="BH63" s="233">
        <v>0</v>
      </c>
      <c r="BI63" s="233">
        <v>0</v>
      </c>
      <c r="BJ63" s="233">
        <v>0</v>
      </c>
      <c r="BK63" s="233">
        <v>0</v>
      </c>
      <c r="BL63" s="233">
        <v>0</v>
      </c>
      <c r="BM63" s="233">
        <v>0</v>
      </c>
      <c r="BN63" s="233">
        <v>0</v>
      </c>
      <c r="BO63" s="233">
        <v>0</v>
      </c>
      <c r="BP63" s="233">
        <v>0</v>
      </c>
      <c r="BQ63" s="233">
        <v>0</v>
      </c>
      <c r="BR63" s="233">
        <v>0</v>
      </c>
      <c r="BS63" s="233">
        <v>0</v>
      </c>
      <c r="BT63" s="233">
        <v>0</v>
      </c>
      <c r="BU63" s="233">
        <v>0</v>
      </c>
      <c r="BV63" s="233">
        <v>0</v>
      </c>
      <c r="BW63" s="233">
        <v>0</v>
      </c>
      <c r="BX63" s="233">
        <v>0</v>
      </c>
      <c r="BY63" s="233">
        <v>0</v>
      </c>
      <c r="BZ63" s="233">
        <v>0</v>
      </c>
      <c r="CA63" s="233">
        <v>0</v>
      </c>
      <c r="CB63" s="233">
        <v>0</v>
      </c>
      <c r="CC63" s="233">
        <v>0</v>
      </c>
      <c r="CD63" s="233">
        <v>0</v>
      </c>
      <c r="CE63" s="233">
        <v>0</v>
      </c>
      <c r="CF63" s="233">
        <v>0</v>
      </c>
      <c r="CG63" s="233">
        <v>0</v>
      </c>
      <c r="CH63" s="233">
        <v>0</v>
      </c>
      <c r="CI63" s="233">
        <v>0</v>
      </c>
      <c r="CJ63" s="233">
        <v>0</v>
      </c>
      <c r="CK63" s="233">
        <v>0</v>
      </c>
      <c r="CL63" s="233">
        <v>0</v>
      </c>
      <c r="CM63" s="233">
        <v>0</v>
      </c>
      <c r="CN63" s="233">
        <v>0</v>
      </c>
      <c r="CO63" s="233">
        <v>0</v>
      </c>
      <c r="CP63" s="233">
        <v>0</v>
      </c>
      <c r="CQ63" s="233">
        <v>0</v>
      </c>
      <c r="CR63" s="233">
        <v>0</v>
      </c>
      <c r="CS63" s="233">
        <v>0</v>
      </c>
      <c r="CT63" s="233">
        <v>0</v>
      </c>
      <c r="CU63" s="233">
        <v>0</v>
      </c>
      <c r="CV63" s="233">
        <v>0</v>
      </c>
      <c r="CW63" s="233">
        <v>0</v>
      </c>
      <c r="CX63" s="233">
        <v>0</v>
      </c>
      <c r="CY63" s="233">
        <v>0</v>
      </c>
      <c r="CZ63" s="233">
        <v>0</v>
      </c>
      <c r="DA63" s="233">
        <v>0</v>
      </c>
      <c r="DB63" s="233">
        <v>0</v>
      </c>
      <c r="DC63" s="233">
        <v>0</v>
      </c>
      <c r="DD63" s="233">
        <v>0</v>
      </c>
      <c r="DE63" s="233">
        <v>0</v>
      </c>
      <c r="DF63" s="233">
        <v>0</v>
      </c>
      <c r="DG63" s="233">
        <v>0</v>
      </c>
      <c r="DH63" s="233">
        <v>0</v>
      </c>
      <c r="DI63" s="233">
        <v>0</v>
      </c>
      <c r="DJ63" s="233">
        <v>0</v>
      </c>
      <c r="DK63" s="233">
        <v>0</v>
      </c>
      <c r="DL63" s="233">
        <v>0</v>
      </c>
      <c r="DM63" s="233">
        <v>0</v>
      </c>
      <c r="DN63" s="233">
        <v>0</v>
      </c>
      <c r="DO63" s="233">
        <v>0</v>
      </c>
      <c r="DP63" s="233">
        <v>0</v>
      </c>
      <c r="DQ63" s="233">
        <v>0</v>
      </c>
      <c r="DR63" s="233">
        <v>0</v>
      </c>
      <c r="DS63" s="233">
        <v>0</v>
      </c>
      <c r="DT63" s="233">
        <v>0</v>
      </c>
      <c r="DU63" s="233">
        <v>0</v>
      </c>
      <c r="DV63" s="233">
        <v>0</v>
      </c>
      <c r="DW63" s="233">
        <v>0</v>
      </c>
      <c r="DX63" s="233">
        <v>0</v>
      </c>
      <c r="DY63" s="233">
        <v>0</v>
      </c>
      <c r="DZ63" s="233">
        <v>0</v>
      </c>
      <c r="EA63" s="233">
        <v>0</v>
      </c>
      <c r="EB63" s="233">
        <v>0</v>
      </c>
      <c r="EC63" s="233">
        <v>0</v>
      </c>
      <c r="ED63" s="233">
        <v>0</v>
      </c>
      <c r="EE63" s="233">
        <v>0</v>
      </c>
      <c r="EF63" s="233">
        <v>0</v>
      </c>
      <c r="EG63" s="233">
        <v>0</v>
      </c>
      <c r="EH63" s="233">
        <v>0</v>
      </c>
      <c r="EI63" s="233">
        <v>0</v>
      </c>
      <c r="EJ63" s="233">
        <v>0</v>
      </c>
      <c r="EK63" s="233">
        <v>0</v>
      </c>
      <c r="EL63" s="233">
        <v>0</v>
      </c>
      <c r="EM63" s="233">
        <v>0</v>
      </c>
      <c r="EN63" s="233">
        <v>0</v>
      </c>
      <c r="EO63" s="233">
        <v>0</v>
      </c>
      <c r="EP63" s="233">
        <v>0</v>
      </c>
      <c r="EQ63" s="233">
        <v>0</v>
      </c>
      <c r="ER63" s="233">
        <v>0</v>
      </c>
      <c r="ES63" s="233">
        <v>0</v>
      </c>
      <c r="ET63" s="233">
        <v>0</v>
      </c>
      <c r="EU63" s="233">
        <v>0</v>
      </c>
      <c r="EV63" s="233">
        <v>0</v>
      </c>
      <c r="EW63" s="233">
        <v>0</v>
      </c>
      <c r="EX63" s="233">
        <v>0</v>
      </c>
      <c r="EY63" s="233">
        <v>0</v>
      </c>
      <c r="EZ63" s="233">
        <v>0</v>
      </c>
      <c r="FA63" s="233">
        <v>0</v>
      </c>
      <c r="FB63" s="233">
        <v>0</v>
      </c>
      <c r="FC63" s="233">
        <v>0</v>
      </c>
      <c r="FD63" s="233">
        <v>0</v>
      </c>
      <c r="FE63" s="233">
        <v>0</v>
      </c>
      <c r="FF63" s="233">
        <v>0</v>
      </c>
      <c r="FG63" s="233">
        <v>0</v>
      </c>
      <c r="FH63" s="233">
        <v>0</v>
      </c>
      <c r="FI63" s="233">
        <v>0</v>
      </c>
      <c r="FJ63" s="233">
        <v>0</v>
      </c>
      <c r="FK63" s="233">
        <v>0</v>
      </c>
      <c r="FL63" s="233">
        <v>0</v>
      </c>
      <c r="FM63" s="233">
        <v>0</v>
      </c>
      <c r="FN63" s="233">
        <v>0</v>
      </c>
      <c r="FO63" s="233">
        <v>0</v>
      </c>
      <c r="FP63" s="233">
        <v>0</v>
      </c>
      <c r="FQ63" s="233">
        <v>0</v>
      </c>
      <c r="FR63" s="233">
        <v>0</v>
      </c>
      <c r="FS63" s="233">
        <v>0</v>
      </c>
      <c r="FT63" s="233">
        <v>0</v>
      </c>
      <c r="FU63" s="233">
        <v>0</v>
      </c>
      <c r="FV63" s="233">
        <v>0</v>
      </c>
      <c r="FW63" s="233">
        <v>0</v>
      </c>
      <c r="FX63" s="233">
        <v>0</v>
      </c>
      <c r="FY63" s="233">
        <v>0</v>
      </c>
      <c r="FZ63" s="233">
        <v>0</v>
      </c>
      <c r="GA63" s="233">
        <v>0</v>
      </c>
      <c r="GB63" s="233">
        <v>0</v>
      </c>
      <c r="GC63" s="233">
        <v>0</v>
      </c>
      <c r="GD63" s="233">
        <v>0</v>
      </c>
      <c r="GE63" s="233">
        <v>0</v>
      </c>
      <c r="GF63" s="233">
        <v>0</v>
      </c>
      <c r="GG63" s="233">
        <v>0</v>
      </c>
      <c r="GH63" s="233">
        <v>0</v>
      </c>
      <c r="GI63" s="233">
        <v>0</v>
      </c>
      <c r="GJ63" s="233">
        <v>0</v>
      </c>
      <c r="GK63" s="233">
        <v>0</v>
      </c>
      <c r="GL63" s="233">
        <v>0</v>
      </c>
      <c r="GM63" s="233">
        <v>0</v>
      </c>
      <c r="GN63" s="233">
        <v>0</v>
      </c>
      <c r="GO63" s="233">
        <v>0</v>
      </c>
      <c r="GP63" s="233">
        <v>0</v>
      </c>
      <c r="GQ63" s="233">
        <v>0</v>
      </c>
      <c r="GR63" s="233">
        <v>0</v>
      </c>
      <c r="GS63" s="233">
        <v>0</v>
      </c>
      <c r="GT63" s="233">
        <v>0</v>
      </c>
      <c r="GU63" s="233">
        <v>0</v>
      </c>
      <c r="GV63" s="233">
        <v>0</v>
      </c>
      <c r="GW63" s="233">
        <v>0</v>
      </c>
      <c r="GX63" s="233">
        <v>0</v>
      </c>
      <c r="GY63" s="233">
        <v>0</v>
      </c>
      <c r="GZ63" s="233">
        <v>0</v>
      </c>
      <c r="HA63" s="233">
        <v>0</v>
      </c>
      <c r="HB63" s="233">
        <v>0</v>
      </c>
      <c r="HC63" s="233">
        <v>0</v>
      </c>
      <c r="HD63" s="233">
        <v>0</v>
      </c>
      <c r="HE63" s="233">
        <v>0</v>
      </c>
      <c r="HF63" s="233">
        <v>0</v>
      </c>
      <c r="HG63" s="233">
        <v>0</v>
      </c>
      <c r="HH63" s="233">
        <v>0</v>
      </c>
      <c r="HI63" s="233">
        <v>0</v>
      </c>
      <c r="HJ63" s="233">
        <v>0</v>
      </c>
      <c r="HK63" s="233">
        <v>0</v>
      </c>
      <c r="HL63" s="233">
        <v>0</v>
      </c>
      <c r="HM63" s="233">
        <v>0</v>
      </c>
      <c r="HN63" s="233">
        <v>0</v>
      </c>
      <c r="HO63" s="233">
        <v>0</v>
      </c>
      <c r="HP63" s="233">
        <v>0</v>
      </c>
      <c r="HQ63" s="233">
        <v>0</v>
      </c>
      <c r="HR63" s="233">
        <v>0</v>
      </c>
      <c r="HS63" s="233">
        <v>0</v>
      </c>
      <c r="HT63" s="233">
        <v>0</v>
      </c>
      <c r="HU63" s="233">
        <v>0</v>
      </c>
      <c r="HV63" s="233">
        <v>0</v>
      </c>
      <c r="HW63" s="233">
        <v>0</v>
      </c>
      <c r="HX63" s="233">
        <v>0</v>
      </c>
      <c r="HY63" s="233">
        <v>0</v>
      </c>
      <c r="HZ63" s="233">
        <v>0</v>
      </c>
      <c r="IA63" s="233">
        <v>0</v>
      </c>
      <c r="IB63" s="233">
        <v>0</v>
      </c>
      <c r="IC63" s="233">
        <v>0</v>
      </c>
      <c r="ID63" s="233">
        <v>0</v>
      </c>
      <c r="IE63" s="233">
        <v>0</v>
      </c>
      <c r="IF63" s="233">
        <v>0</v>
      </c>
      <c r="IG63" s="233">
        <v>0</v>
      </c>
      <c r="IH63" s="233">
        <v>0</v>
      </c>
      <c r="II63" s="233">
        <v>0</v>
      </c>
      <c r="IJ63" s="233">
        <v>0</v>
      </c>
      <c r="IK63" s="233">
        <v>0</v>
      </c>
      <c r="IL63" s="233">
        <v>0</v>
      </c>
      <c r="IM63" s="233">
        <v>0</v>
      </c>
      <c r="IN63" s="233">
        <v>0</v>
      </c>
      <c r="IO63" s="233">
        <v>0</v>
      </c>
      <c r="IP63" s="233">
        <v>0</v>
      </c>
      <c r="IQ63" s="233">
        <v>0</v>
      </c>
      <c r="IR63" s="233">
        <v>0</v>
      </c>
      <c r="IS63" s="233">
        <v>0</v>
      </c>
      <c r="IT63" s="233">
        <v>0</v>
      </c>
      <c r="IU63" s="233">
        <v>0</v>
      </c>
      <c r="IV63" s="233">
        <v>0</v>
      </c>
      <c r="IW63" s="233">
        <v>0</v>
      </c>
      <c r="IX63" s="233">
        <v>0</v>
      </c>
      <c r="IY63" s="233">
        <v>0</v>
      </c>
      <c r="IZ63" s="233">
        <v>0</v>
      </c>
      <c r="JA63" s="233">
        <v>0</v>
      </c>
      <c r="JB63" s="233">
        <v>0</v>
      </c>
      <c r="JC63" s="233">
        <v>0</v>
      </c>
      <c r="JD63" s="233">
        <v>0</v>
      </c>
      <c r="JE63" s="233">
        <v>0</v>
      </c>
      <c r="JF63" s="233">
        <v>0</v>
      </c>
      <c r="JG63" s="233">
        <v>0</v>
      </c>
      <c r="JH63" s="233">
        <v>0</v>
      </c>
      <c r="JI63" s="233">
        <v>0</v>
      </c>
      <c r="JJ63" s="233">
        <v>0</v>
      </c>
      <c r="JK63" s="233">
        <v>0</v>
      </c>
      <c r="JL63" s="233">
        <v>0</v>
      </c>
      <c r="JM63" s="233">
        <v>0</v>
      </c>
      <c r="JN63" s="233">
        <v>0</v>
      </c>
      <c r="JO63" s="233">
        <v>0</v>
      </c>
      <c r="JP63" s="233">
        <v>0</v>
      </c>
      <c r="JQ63" s="233">
        <v>0</v>
      </c>
      <c r="JR63" s="233">
        <v>0</v>
      </c>
      <c r="JS63" s="233">
        <v>0</v>
      </c>
      <c r="JT63" s="233">
        <v>0</v>
      </c>
      <c r="JU63" s="233">
        <v>0</v>
      </c>
      <c r="JV63" s="233">
        <v>0</v>
      </c>
      <c r="JW63" s="233">
        <v>0</v>
      </c>
      <c r="JX63" s="233">
        <v>0</v>
      </c>
      <c r="JY63" s="233">
        <v>0</v>
      </c>
      <c r="JZ63" s="233">
        <v>0</v>
      </c>
      <c r="KA63" s="233">
        <v>0</v>
      </c>
      <c r="KB63" s="233">
        <v>0</v>
      </c>
      <c r="KC63" s="233">
        <v>0</v>
      </c>
      <c r="KD63" s="233">
        <v>0</v>
      </c>
      <c r="KE63" s="233">
        <v>0</v>
      </c>
      <c r="KF63" s="233">
        <v>0</v>
      </c>
      <c r="KG63" s="233">
        <v>0</v>
      </c>
      <c r="KH63" s="233">
        <v>0</v>
      </c>
      <c r="KI63" s="233">
        <v>0</v>
      </c>
      <c r="KJ63" s="233">
        <v>0</v>
      </c>
      <c r="KK63" s="233">
        <v>0</v>
      </c>
      <c r="KL63" s="233">
        <v>0</v>
      </c>
      <c r="KM63" s="233">
        <v>0</v>
      </c>
      <c r="KN63" s="233">
        <v>0</v>
      </c>
      <c r="KO63" s="233">
        <v>0</v>
      </c>
      <c r="KP63" s="233">
        <v>0</v>
      </c>
      <c r="KQ63" s="233">
        <v>0</v>
      </c>
      <c r="KR63" s="233">
        <v>0</v>
      </c>
      <c r="KS63" s="233">
        <v>0</v>
      </c>
      <c r="KT63" s="233">
        <v>0</v>
      </c>
      <c r="KU63" s="233">
        <v>0</v>
      </c>
      <c r="KV63" s="233">
        <v>0</v>
      </c>
      <c r="KW63" s="233">
        <v>0</v>
      </c>
      <c r="KX63" s="233">
        <v>0</v>
      </c>
      <c r="KY63" s="233">
        <v>0</v>
      </c>
      <c r="KZ63" s="233">
        <v>0</v>
      </c>
      <c r="LA63" s="233">
        <v>0</v>
      </c>
      <c r="LB63" s="233">
        <v>0</v>
      </c>
      <c r="LC63" s="233">
        <v>0</v>
      </c>
      <c r="LD63" s="233">
        <v>0</v>
      </c>
      <c r="LE63" s="233">
        <v>0</v>
      </c>
      <c r="LF63" s="233">
        <v>0</v>
      </c>
      <c r="LG63" s="233">
        <v>0</v>
      </c>
      <c r="LH63" s="233">
        <v>0</v>
      </c>
      <c r="LI63" s="233">
        <v>0</v>
      </c>
      <c r="LJ63" s="233">
        <v>0</v>
      </c>
      <c r="LK63" s="233">
        <v>0</v>
      </c>
      <c r="LL63" s="233">
        <v>0</v>
      </c>
      <c r="LM63" s="233">
        <v>0</v>
      </c>
      <c r="LN63" s="233">
        <v>0</v>
      </c>
      <c r="LO63" s="233">
        <v>0</v>
      </c>
      <c r="LP63" s="233">
        <v>0</v>
      </c>
      <c r="LQ63" s="233">
        <v>0</v>
      </c>
      <c r="LR63" s="233">
        <v>0</v>
      </c>
      <c r="LS63" s="233">
        <v>0</v>
      </c>
      <c r="LT63" s="233">
        <v>0</v>
      </c>
      <c r="LU63" s="233">
        <v>0</v>
      </c>
      <c r="LV63" s="233">
        <v>0</v>
      </c>
      <c r="LW63" s="233">
        <v>0</v>
      </c>
      <c r="LX63" s="233">
        <v>0</v>
      </c>
      <c r="LY63" s="233">
        <v>0</v>
      </c>
      <c r="LZ63" s="233">
        <v>0</v>
      </c>
      <c r="MA63" s="233">
        <v>0</v>
      </c>
      <c r="MB63" s="233">
        <v>0</v>
      </c>
      <c r="MC63" s="233">
        <v>0</v>
      </c>
      <c r="MD63" s="233">
        <v>0</v>
      </c>
      <c r="ME63" s="233">
        <v>0</v>
      </c>
      <c r="MF63" s="233">
        <v>0</v>
      </c>
      <c r="MG63" s="233">
        <v>0</v>
      </c>
      <c r="MH63" s="233">
        <v>0</v>
      </c>
      <c r="MI63" s="233">
        <v>0</v>
      </c>
      <c r="MJ63" s="233">
        <v>0</v>
      </c>
      <c r="MK63" s="233">
        <v>0</v>
      </c>
      <c r="ML63" s="233">
        <v>0</v>
      </c>
      <c r="MM63" s="233">
        <v>0</v>
      </c>
      <c r="MN63" s="233">
        <v>0</v>
      </c>
      <c r="MO63" s="233">
        <v>0</v>
      </c>
      <c r="MP63" s="233">
        <v>0</v>
      </c>
      <c r="MQ63" s="233">
        <v>0</v>
      </c>
      <c r="MR63" s="233">
        <v>0</v>
      </c>
      <c r="MS63" s="233">
        <v>0</v>
      </c>
      <c r="MT63" s="233">
        <v>0</v>
      </c>
      <c r="MU63" s="233">
        <v>0</v>
      </c>
      <c r="MV63" s="233">
        <v>0</v>
      </c>
      <c r="MW63" s="233">
        <v>0</v>
      </c>
      <c r="MX63" s="233">
        <v>0</v>
      </c>
      <c r="MY63" s="233">
        <v>0</v>
      </c>
      <c r="MZ63" s="233">
        <v>0</v>
      </c>
      <c r="NA63" s="233">
        <v>0</v>
      </c>
      <c r="NB63" s="233">
        <v>0</v>
      </c>
      <c r="NC63" s="233">
        <v>0</v>
      </c>
      <c r="ND63" s="233">
        <v>0</v>
      </c>
      <c r="NE63" s="233">
        <v>0</v>
      </c>
      <c r="NF63" s="233">
        <v>0</v>
      </c>
      <c r="NG63" s="233">
        <v>0</v>
      </c>
      <c r="NH63" s="233">
        <v>0</v>
      </c>
      <c r="NI63" s="233">
        <v>0</v>
      </c>
      <c r="NJ63" s="233">
        <v>0</v>
      </c>
      <c r="NK63" s="233">
        <v>0</v>
      </c>
      <c r="NL63" s="233">
        <v>0</v>
      </c>
      <c r="NM63" s="233">
        <v>0</v>
      </c>
      <c r="NN63" s="233">
        <v>0</v>
      </c>
      <c r="NO63" s="233">
        <v>0</v>
      </c>
      <c r="NP63" s="233">
        <v>0</v>
      </c>
      <c r="NQ63" s="233">
        <v>0</v>
      </c>
      <c r="NR63" s="233">
        <v>0</v>
      </c>
      <c r="NS63" s="233">
        <v>0</v>
      </c>
      <c r="NT63" s="233">
        <v>0</v>
      </c>
      <c r="NU63" s="233">
        <v>0</v>
      </c>
      <c r="NV63" s="233">
        <v>0</v>
      </c>
      <c r="NW63" s="233">
        <v>0</v>
      </c>
      <c r="NX63" s="233">
        <v>0</v>
      </c>
      <c r="NY63" s="233">
        <v>0</v>
      </c>
      <c r="NZ63" s="233">
        <v>0</v>
      </c>
      <c r="OA63" s="233">
        <v>0</v>
      </c>
      <c r="OB63" s="233">
        <v>0</v>
      </c>
      <c r="OC63" s="233">
        <v>0</v>
      </c>
      <c r="OD63" s="233">
        <v>0</v>
      </c>
      <c r="OE63" s="233">
        <v>0</v>
      </c>
      <c r="OF63" s="233">
        <v>0</v>
      </c>
      <c r="OG63" s="233">
        <v>0</v>
      </c>
      <c r="OH63" s="233">
        <v>0</v>
      </c>
      <c r="OI63" s="233">
        <v>0</v>
      </c>
      <c r="OJ63" s="233">
        <v>0</v>
      </c>
      <c r="OK63" s="233">
        <v>0</v>
      </c>
      <c r="OL63" s="233">
        <v>0</v>
      </c>
      <c r="OM63" s="233">
        <v>0</v>
      </c>
      <c r="ON63" s="233">
        <v>0</v>
      </c>
      <c r="OO63" s="233">
        <v>0</v>
      </c>
      <c r="OP63" s="233">
        <v>0</v>
      </c>
      <c r="OQ63" s="233">
        <v>0</v>
      </c>
      <c r="OR63" s="233">
        <v>0</v>
      </c>
      <c r="OS63" s="233">
        <v>0</v>
      </c>
      <c r="OT63" s="233">
        <v>0</v>
      </c>
      <c r="OU63" s="233">
        <v>0</v>
      </c>
      <c r="OV63" s="233">
        <v>0</v>
      </c>
      <c r="OW63" s="233">
        <v>0</v>
      </c>
      <c r="OX63" s="233">
        <v>0</v>
      </c>
      <c r="OY63" s="233">
        <v>0</v>
      </c>
      <c r="OZ63" s="233">
        <v>0</v>
      </c>
      <c r="PA63" s="233">
        <v>0</v>
      </c>
      <c r="PB63" s="233">
        <v>0</v>
      </c>
      <c r="PC63" s="233">
        <v>0</v>
      </c>
      <c r="PD63" s="233">
        <v>0</v>
      </c>
      <c r="PE63" s="233">
        <v>0</v>
      </c>
    </row>
    <row r="64" spans="1:421" x14ac:dyDescent="0.25">
      <c r="A64" s="236" t="s">
        <v>1620</v>
      </c>
      <c r="B64" s="233">
        <v>0</v>
      </c>
      <c r="C64" s="233">
        <v>0</v>
      </c>
      <c r="D64" s="233">
        <v>0</v>
      </c>
      <c r="E64" s="233">
        <v>0</v>
      </c>
      <c r="F64" s="233">
        <v>0</v>
      </c>
      <c r="G64" s="233">
        <v>0</v>
      </c>
      <c r="H64" s="233">
        <v>0</v>
      </c>
      <c r="I64" s="233">
        <v>0</v>
      </c>
      <c r="J64" s="233">
        <v>0</v>
      </c>
      <c r="K64" s="233">
        <v>0</v>
      </c>
      <c r="L64" s="233">
        <v>0</v>
      </c>
      <c r="M64" s="233">
        <v>0</v>
      </c>
      <c r="N64" s="233">
        <v>0</v>
      </c>
      <c r="O64" s="233">
        <v>0</v>
      </c>
      <c r="P64" s="233">
        <v>0</v>
      </c>
      <c r="Q64" s="233">
        <v>0</v>
      </c>
      <c r="R64" s="233">
        <v>0</v>
      </c>
      <c r="S64" s="233">
        <v>0</v>
      </c>
      <c r="T64" s="233">
        <v>0</v>
      </c>
      <c r="U64" s="233">
        <v>0</v>
      </c>
      <c r="V64" s="233">
        <v>0</v>
      </c>
      <c r="W64" s="233">
        <v>0</v>
      </c>
      <c r="X64" s="233">
        <v>0</v>
      </c>
      <c r="Y64" s="233">
        <v>0</v>
      </c>
      <c r="Z64" s="233">
        <v>0</v>
      </c>
      <c r="AA64" s="233">
        <v>0</v>
      </c>
      <c r="AB64" s="233">
        <v>0</v>
      </c>
      <c r="AC64" s="233">
        <v>0</v>
      </c>
      <c r="AD64" s="233">
        <v>0</v>
      </c>
      <c r="AE64" s="233">
        <v>0</v>
      </c>
      <c r="AF64" s="233">
        <v>0</v>
      </c>
      <c r="AG64" s="233">
        <v>0</v>
      </c>
      <c r="AH64" s="233">
        <v>0</v>
      </c>
      <c r="AI64" s="233">
        <v>0</v>
      </c>
      <c r="AJ64" s="233">
        <v>0</v>
      </c>
      <c r="AK64" s="233">
        <v>0</v>
      </c>
      <c r="AL64" s="233">
        <v>0</v>
      </c>
      <c r="AM64" s="233">
        <v>0</v>
      </c>
      <c r="AN64" s="233">
        <v>0</v>
      </c>
      <c r="AO64" s="233">
        <v>0</v>
      </c>
      <c r="AP64" s="233">
        <v>0</v>
      </c>
      <c r="AQ64" s="233">
        <v>0</v>
      </c>
      <c r="AR64" s="233">
        <v>0</v>
      </c>
      <c r="AS64" s="233">
        <v>0</v>
      </c>
      <c r="AT64" s="233">
        <v>0</v>
      </c>
      <c r="AU64" s="233">
        <v>0</v>
      </c>
      <c r="AV64" s="233">
        <v>0</v>
      </c>
      <c r="AW64" s="233">
        <v>0</v>
      </c>
      <c r="AX64" s="233">
        <v>0</v>
      </c>
      <c r="AY64" s="233">
        <v>0</v>
      </c>
      <c r="AZ64" s="233">
        <v>0</v>
      </c>
      <c r="BA64" s="233">
        <v>0</v>
      </c>
      <c r="BB64" s="233">
        <v>0</v>
      </c>
      <c r="BC64" s="233">
        <v>0</v>
      </c>
      <c r="BD64" s="233">
        <v>0</v>
      </c>
      <c r="BE64" s="233">
        <v>0</v>
      </c>
      <c r="BF64" s="233">
        <v>0</v>
      </c>
      <c r="BG64" s="233">
        <v>0</v>
      </c>
      <c r="BH64" s="233">
        <v>0</v>
      </c>
      <c r="BI64" s="233">
        <v>0</v>
      </c>
      <c r="BJ64" s="233">
        <v>0</v>
      </c>
      <c r="BK64" s="233">
        <v>0</v>
      </c>
      <c r="BL64" s="233">
        <v>0</v>
      </c>
      <c r="BM64" s="233">
        <v>0</v>
      </c>
      <c r="BN64" s="233">
        <v>0</v>
      </c>
      <c r="BO64" s="233">
        <v>0</v>
      </c>
      <c r="BP64" s="233">
        <v>0</v>
      </c>
      <c r="BQ64" s="233">
        <v>0</v>
      </c>
      <c r="BR64" s="233">
        <v>0</v>
      </c>
      <c r="BS64" s="233">
        <v>0</v>
      </c>
      <c r="BT64" s="233">
        <v>0</v>
      </c>
      <c r="BU64" s="233">
        <v>0</v>
      </c>
      <c r="BV64" s="233">
        <v>0</v>
      </c>
      <c r="BW64" s="233">
        <v>0</v>
      </c>
      <c r="BX64" s="233">
        <v>0</v>
      </c>
      <c r="BY64" s="233">
        <v>0</v>
      </c>
      <c r="BZ64" s="233">
        <v>0</v>
      </c>
      <c r="CA64" s="233">
        <v>0</v>
      </c>
      <c r="CB64" s="233">
        <v>0</v>
      </c>
      <c r="CC64" s="233">
        <v>0</v>
      </c>
      <c r="CD64" s="233">
        <v>0</v>
      </c>
      <c r="CE64" s="233">
        <v>0</v>
      </c>
      <c r="CF64" s="233">
        <v>0</v>
      </c>
      <c r="CG64" s="233">
        <v>0</v>
      </c>
      <c r="CH64" s="233">
        <v>0</v>
      </c>
      <c r="CI64" s="233">
        <v>0</v>
      </c>
      <c r="CJ64" s="233">
        <v>0</v>
      </c>
      <c r="CK64" s="233">
        <v>0</v>
      </c>
      <c r="CL64" s="233">
        <v>0</v>
      </c>
      <c r="CM64" s="233">
        <v>0</v>
      </c>
      <c r="CN64" s="233">
        <v>0</v>
      </c>
      <c r="CO64" s="233">
        <v>0</v>
      </c>
      <c r="CP64" s="233">
        <v>0</v>
      </c>
      <c r="CQ64" s="233">
        <v>0</v>
      </c>
      <c r="CR64" s="233">
        <v>0</v>
      </c>
      <c r="CS64" s="233">
        <v>0</v>
      </c>
      <c r="CT64" s="233">
        <v>0</v>
      </c>
      <c r="CU64" s="233">
        <v>0</v>
      </c>
      <c r="CV64" s="233">
        <v>0</v>
      </c>
      <c r="CW64" s="233">
        <v>0</v>
      </c>
      <c r="CX64" s="233">
        <v>0</v>
      </c>
      <c r="CY64" s="233">
        <v>0</v>
      </c>
      <c r="CZ64" s="233">
        <v>0</v>
      </c>
      <c r="DA64" s="233">
        <v>0</v>
      </c>
      <c r="DB64" s="233">
        <v>0</v>
      </c>
      <c r="DC64" s="233">
        <v>0</v>
      </c>
      <c r="DD64" s="233">
        <v>0</v>
      </c>
      <c r="DE64" s="233">
        <v>0</v>
      </c>
      <c r="DF64" s="233">
        <v>0</v>
      </c>
      <c r="DG64" s="233">
        <v>0</v>
      </c>
      <c r="DH64" s="233">
        <v>0</v>
      </c>
      <c r="DI64" s="233">
        <v>0</v>
      </c>
      <c r="DJ64" s="233">
        <v>0</v>
      </c>
      <c r="DK64" s="233">
        <v>0</v>
      </c>
      <c r="DL64" s="233">
        <v>0</v>
      </c>
      <c r="DM64" s="233">
        <v>0</v>
      </c>
      <c r="DN64" s="233">
        <v>0</v>
      </c>
      <c r="DO64" s="233">
        <v>0</v>
      </c>
      <c r="DP64" s="233">
        <v>0</v>
      </c>
      <c r="DQ64" s="233">
        <v>0</v>
      </c>
      <c r="DR64" s="233">
        <v>0</v>
      </c>
      <c r="DS64" s="233">
        <v>0</v>
      </c>
      <c r="DT64" s="233">
        <v>0</v>
      </c>
      <c r="DU64" s="233">
        <v>0</v>
      </c>
      <c r="DV64" s="233">
        <v>0</v>
      </c>
      <c r="DW64" s="233">
        <v>0</v>
      </c>
      <c r="DX64" s="233">
        <v>0</v>
      </c>
      <c r="DY64" s="233">
        <v>0</v>
      </c>
      <c r="DZ64" s="233">
        <v>0</v>
      </c>
      <c r="EA64" s="233">
        <v>0</v>
      </c>
      <c r="EB64" s="233">
        <v>0</v>
      </c>
      <c r="EC64" s="233">
        <v>0</v>
      </c>
      <c r="ED64" s="233">
        <v>0</v>
      </c>
      <c r="EE64" s="233">
        <v>0</v>
      </c>
      <c r="EF64" s="233">
        <v>0</v>
      </c>
      <c r="EG64" s="233">
        <v>0</v>
      </c>
      <c r="EH64" s="233">
        <v>0</v>
      </c>
      <c r="EI64" s="233">
        <v>0</v>
      </c>
      <c r="EJ64" s="233">
        <v>0</v>
      </c>
      <c r="EK64" s="233">
        <v>0</v>
      </c>
      <c r="EL64" s="233">
        <v>0</v>
      </c>
      <c r="EM64" s="233">
        <v>0</v>
      </c>
      <c r="EN64" s="233">
        <v>0</v>
      </c>
      <c r="EO64" s="233">
        <v>0</v>
      </c>
      <c r="EP64" s="233">
        <v>0</v>
      </c>
      <c r="EQ64" s="233">
        <v>0</v>
      </c>
      <c r="ER64" s="233">
        <v>0</v>
      </c>
      <c r="ES64" s="233">
        <v>0</v>
      </c>
      <c r="ET64" s="233">
        <v>0</v>
      </c>
      <c r="EU64" s="233">
        <v>0</v>
      </c>
      <c r="EV64" s="233">
        <v>0</v>
      </c>
      <c r="EW64" s="233">
        <v>0</v>
      </c>
      <c r="EX64" s="233">
        <v>0</v>
      </c>
      <c r="EY64" s="233">
        <v>0</v>
      </c>
      <c r="EZ64" s="233">
        <v>0</v>
      </c>
      <c r="FA64" s="233">
        <v>0</v>
      </c>
      <c r="FB64" s="233">
        <v>0</v>
      </c>
      <c r="FC64" s="233">
        <v>0</v>
      </c>
      <c r="FD64" s="233">
        <v>0</v>
      </c>
      <c r="FE64" s="233">
        <v>0</v>
      </c>
      <c r="FF64" s="233">
        <v>0</v>
      </c>
      <c r="FG64" s="233">
        <v>0</v>
      </c>
      <c r="FH64" s="233">
        <v>0</v>
      </c>
      <c r="FI64" s="233">
        <v>0</v>
      </c>
      <c r="FJ64" s="233">
        <v>0</v>
      </c>
      <c r="FK64" s="233">
        <v>0</v>
      </c>
      <c r="FL64" s="233">
        <v>0</v>
      </c>
      <c r="FM64" s="233">
        <v>0</v>
      </c>
      <c r="FN64" s="233">
        <v>0</v>
      </c>
      <c r="FO64" s="233">
        <v>0</v>
      </c>
      <c r="FP64" s="233">
        <v>0</v>
      </c>
      <c r="FQ64" s="233">
        <v>0</v>
      </c>
      <c r="FR64" s="233">
        <v>0</v>
      </c>
      <c r="FS64" s="233">
        <v>0</v>
      </c>
      <c r="FT64" s="233">
        <v>0</v>
      </c>
      <c r="FU64" s="233">
        <v>0</v>
      </c>
      <c r="FV64" s="233">
        <v>0</v>
      </c>
      <c r="FW64" s="233">
        <v>0</v>
      </c>
      <c r="FX64" s="233">
        <v>0</v>
      </c>
      <c r="FY64" s="233">
        <v>0</v>
      </c>
      <c r="FZ64" s="233">
        <v>0</v>
      </c>
      <c r="GA64" s="233">
        <v>0</v>
      </c>
      <c r="GB64" s="233">
        <v>0</v>
      </c>
      <c r="GC64" s="233">
        <v>0</v>
      </c>
      <c r="GD64" s="233">
        <v>0</v>
      </c>
      <c r="GE64" s="233">
        <v>0</v>
      </c>
      <c r="GF64" s="233">
        <v>0</v>
      </c>
      <c r="GG64" s="233">
        <v>0</v>
      </c>
      <c r="GH64" s="233">
        <v>0</v>
      </c>
      <c r="GI64" s="233">
        <v>0</v>
      </c>
      <c r="GJ64" s="233">
        <v>0</v>
      </c>
      <c r="GK64" s="233">
        <v>0</v>
      </c>
      <c r="GL64" s="233">
        <v>0</v>
      </c>
      <c r="GM64" s="233">
        <v>0</v>
      </c>
      <c r="GN64" s="233">
        <v>0</v>
      </c>
      <c r="GO64" s="233">
        <v>0</v>
      </c>
      <c r="GP64" s="233">
        <v>0</v>
      </c>
      <c r="GQ64" s="233">
        <v>0</v>
      </c>
      <c r="GR64" s="233">
        <v>0</v>
      </c>
      <c r="GS64" s="233">
        <v>0</v>
      </c>
      <c r="GT64" s="233">
        <v>0</v>
      </c>
      <c r="GU64" s="233">
        <v>0</v>
      </c>
      <c r="GV64" s="233">
        <v>0</v>
      </c>
      <c r="GW64" s="233">
        <v>0</v>
      </c>
      <c r="GX64" s="233">
        <v>0</v>
      </c>
      <c r="GY64" s="233">
        <v>0</v>
      </c>
      <c r="GZ64" s="233">
        <v>0</v>
      </c>
      <c r="HA64" s="233">
        <v>0</v>
      </c>
      <c r="HB64" s="233">
        <v>0</v>
      </c>
      <c r="HC64" s="233">
        <v>0</v>
      </c>
      <c r="HD64" s="233">
        <v>0</v>
      </c>
      <c r="HE64" s="233">
        <v>0</v>
      </c>
      <c r="HF64" s="233">
        <v>0</v>
      </c>
      <c r="HG64" s="233">
        <v>0</v>
      </c>
      <c r="HH64" s="233">
        <v>0</v>
      </c>
      <c r="HI64" s="233">
        <v>0</v>
      </c>
      <c r="HJ64" s="233">
        <v>0</v>
      </c>
      <c r="HK64" s="233">
        <v>0</v>
      </c>
      <c r="HL64" s="233">
        <v>0</v>
      </c>
      <c r="HM64" s="233">
        <v>0</v>
      </c>
      <c r="HN64" s="233">
        <v>0</v>
      </c>
      <c r="HO64" s="233">
        <v>0</v>
      </c>
      <c r="HP64" s="233">
        <v>0</v>
      </c>
      <c r="HQ64" s="233">
        <v>0</v>
      </c>
      <c r="HR64" s="233">
        <v>0</v>
      </c>
      <c r="HS64" s="233">
        <v>0</v>
      </c>
      <c r="HT64" s="233">
        <v>0</v>
      </c>
      <c r="HU64" s="233">
        <v>0</v>
      </c>
      <c r="HV64" s="233">
        <v>0</v>
      </c>
      <c r="HW64" s="233">
        <v>0</v>
      </c>
      <c r="HX64" s="233">
        <v>0</v>
      </c>
      <c r="HY64" s="233">
        <v>0</v>
      </c>
      <c r="HZ64" s="233">
        <v>0</v>
      </c>
      <c r="IA64" s="233">
        <v>0</v>
      </c>
      <c r="IB64" s="233">
        <v>0</v>
      </c>
      <c r="IC64" s="233">
        <v>0</v>
      </c>
      <c r="ID64" s="233">
        <v>0</v>
      </c>
      <c r="IE64" s="233">
        <v>0</v>
      </c>
      <c r="IF64" s="233">
        <v>0</v>
      </c>
      <c r="IG64" s="233">
        <v>0</v>
      </c>
      <c r="IH64" s="233">
        <v>0</v>
      </c>
      <c r="II64" s="233">
        <v>0</v>
      </c>
      <c r="IJ64" s="233">
        <v>0</v>
      </c>
      <c r="IK64" s="233">
        <v>0</v>
      </c>
      <c r="IL64" s="233">
        <v>0</v>
      </c>
      <c r="IM64" s="233">
        <v>0</v>
      </c>
      <c r="IN64" s="233">
        <v>0</v>
      </c>
      <c r="IO64" s="233">
        <v>0</v>
      </c>
      <c r="IP64" s="233">
        <v>0</v>
      </c>
      <c r="IQ64" s="233">
        <v>0</v>
      </c>
      <c r="IR64" s="233">
        <v>0</v>
      </c>
      <c r="IS64" s="233">
        <v>0</v>
      </c>
      <c r="IT64" s="233">
        <v>0</v>
      </c>
      <c r="IU64" s="233">
        <v>0</v>
      </c>
      <c r="IV64" s="233">
        <v>0</v>
      </c>
      <c r="IW64" s="233">
        <v>0</v>
      </c>
      <c r="IX64" s="233">
        <v>0</v>
      </c>
      <c r="IY64" s="233">
        <v>0</v>
      </c>
      <c r="IZ64" s="233">
        <v>0</v>
      </c>
      <c r="JA64" s="233">
        <v>0</v>
      </c>
      <c r="JB64" s="233">
        <v>0</v>
      </c>
      <c r="JC64" s="233">
        <v>0</v>
      </c>
      <c r="JD64" s="233">
        <v>0</v>
      </c>
      <c r="JE64" s="233">
        <v>0</v>
      </c>
      <c r="JF64" s="233">
        <v>0</v>
      </c>
      <c r="JG64" s="233">
        <v>0</v>
      </c>
      <c r="JH64" s="233">
        <v>0</v>
      </c>
      <c r="JI64" s="233">
        <v>0</v>
      </c>
      <c r="JJ64" s="233">
        <v>0</v>
      </c>
      <c r="JK64" s="233">
        <v>0</v>
      </c>
      <c r="JL64" s="233">
        <v>0</v>
      </c>
      <c r="JM64" s="233">
        <v>0</v>
      </c>
      <c r="JN64" s="233">
        <v>0</v>
      </c>
      <c r="JO64" s="233">
        <v>0</v>
      </c>
      <c r="JP64" s="233">
        <v>0</v>
      </c>
      <c r="JQ64" s="233">
        <v>0</v>
      </c>
      <c r="JR64" s="233">
        <v>0</v>
      </c>
      <c r="JS64" s="233">
        <v>0</v>
      </c>
      <c r="JT64" s="233">
        <v>0</v>
      </c>
      <c r="JU64" s="233">
        <v>0</v>
      </c>
      <c r="JV64" s="233">
        <v>0</v>
      </c>
      <c r="JW64" s="233">
        <v>0</v>
      </c>
      <c r="JX64" s="233">
        <v>0</v>
      </c>
      <c r="JY64" s="233">
        <v>0</v>
      </c>
      <c r="JZ64" s="233">
        <v>0</v>
      </c>
      <c r="KA64" s="233">
        <v>0</v>
      </c>
      <c r="KB64" s="233">
        <v>0</v>
      </c>
      <c r="KC64" s="233">
        <v>0</v>
      </c>
      <c r="KD64" s="233">
        <v>1</v>
      </c>
      <c r="KE64" s="233">
        <v>3000</v>
      </c>
      <c r="KF64" s="233">
        <v>0</v>
      </c>
      <c r="KG64" s="233">
        <v>3000</v>
      </c>
      <c r="KH64" s="233">
        <v>0</v>
      </c>
      <c r="KI64" s="233">
        <v>0</v>
      </c>
      <c r="KJ64" s="233">
        <v>0</v>
      </c>
      <c r="KK64" s="233">
        <v>0</v>
      </c>
      <c r="KL64" s="233">
        <v>0</v>
      </c>
      <c r="KM64" s="233">
        <v>0</v>
      </c>
      <c r="KN64" s="233">
        <v>0</v>
      </c>
      <c r="KO64" s="233">
        <v>0</v>
      </c>
      <c r="KP64" s="233">
        <v>0</v>
      </c>
      <c r="KQ64" s="233">
        <v>0</v>
      </c>
      <c r="KR64" s="233">
        <v>0</v>
      </c>
      <c r="KS64" s="233">
        <v>0</v>
      </c>
      <c r="KT64" s="233">
        <v>0</v>
      </c>
      <c r="KU64" s="233">
        <v>0</v>
      </c>
      <c r="KV64" s="233">
        <v>0</v>
      </c>
      <c r="KW64" s="233">
        <v>0</v>
      </c>
      <c r="KX64" s="233">
        <v>0</v>
      </c>
      <c r="KY64" s="233">
        <v>0</v>
      </c>
      <c r="KZ64" s="233">
        <v>0</v>
      </c>
      <c r="LA64" s="233">
        <v>0</v>
      </c>
      <c r="LB64" s="233">
        <v>1</v>
      </c>
      <c r="LC64" s="233">
        <v>500</v>
      </c>
      <c r="LD64" s="233">
        <v>0</v>
      </c>
      <c r="LE64" s="233">
        <v>500</v>
      </c>
      <c r="LF64" s="233">
        <v>0</v>
      </c>
      <c r="LG64" s="233">
        <v>0</v>
      </c>
      <c r="LH64" s="233">
        <v>0</v>
      </c>
      <c r="LI64" s="233">
        <v>0</v>
      </c>
      <c r="LJ64" s="233">
        <v>0</v>
      </c>
      <c r="LK64" s="233">
        <v>0</v>
      </c>
      <c r="LL64" s="233">
        <v>0</v>
      </c>
      <c r="LM64" s="233">
        <v>0</v>
      </c>
      <c r="LN64" s="233">
        <v>12</v>
      </c>
      <c r="LO64" s="233">
        <v>25422</v>
      </c>
      <c r="LP64" s="233">
        <v>0</v>
      </c>
      <c r="LQ64" s="233">
        <v>1504</v>
      </c>
      <c r="LR64" s="233">
        <v>0</v>
      </c>
      <c r="LS64" s="233">
        <v>0</v>
      </c>
      <c r="LT64" s="233">
        <v>275</v>
      </c>
      <c r="LU64" s="233">
        <v>186717123</v>
      </c>
      <c r="LV64" s="233">
        <v>7.76</v>
      </c>
      <c r="LW64" s="233">
        <v>186693205</v>
      </c>
      <c r="LX64" s="233">
        <v>0</v>
      </c>
      <c r="LY64" s="233">
        <v>0</v>
      </c>
      <c r="LZ64" s="233">
        <v>0</v>
      </c>
      <c r="MA64" s="233">
        <v>0</v>
      </c>
      <c r="MB64" s="233">
        <v>0</v>
      </c>
      <c r="MC64" s="233">
        <v>0</v>
      </c>
      <c r="MD64" s="233">
        <v>0</v>
      </c>
      <c r="ME64" s="233">
        <v>0</v>
      </c>
      <c r="MF64" s="233">
        <v>0</v>
      </c>
      <c r="MG64" s="233">
        <v>0</v>
      </c>
      <c r="MH64" s="233">
        <v>0</v>
      </c>
      <c r="MI64" s="233">
        <v>0</v>
      </c>
      <c r="MJ64" s="233">
        <v>0</v>
      </c>
      <c r="MK64" s="233">
        <v>0</v>
      </c>
      <c r="ML64" s="233">
        <v>0</v>
      </c>
      <c r="MM64" s="233">
        <v>0</v>
      </c>
      <c r="MN64" s="233">
        <v>0</v>
      </c>
      <c r="MO64" s="233">
        <v>0</v>
      </c>
      <c r="MP64" s="233">
        <v>0</v>
      </c>
      <c r="MQ64" s="233">
        <v>0</v>
      </c>
      <c r="MR64" s="233">
        <v>0</v>
      </c>
      <c r="MS64" s="233">
        <v>0</v>
      </c>
      <c r="MT64" s="233">
        <v>0</v>
      </c>
      <c r="MU64" s="233">
        <v>0</v>
      </c>
      <c r="MV64" s="233">
        <v>0</v>
      </c>
      <c r="MW64" s="233">
        <v>0</v>
      </c>
      <c r="MX64" s="233">
        <v>0</v>
      </c>
      <c r="MY64" s="233">
        <v>0</v>
      </c>
      <c r="MZ64" s="233">
        <v>0</v>
      </c>
      <c r="NA64" s="233">
        <v>0</v>
      </c>
      <c r="NB64" s="233">
        <v>0</v>
      </c>
      <c r="NC64" s="233">
        <v>0</v>
      </c>
      <c r="ND64" s="233">
        <v>0</v>
      </c>
      <c r="NE64" s="233">
        <v>0</v>
      </c>
      <c r="NF64" s="233">
        <v>0</v>
      </c>
      <c r="NG64" s="233">
        <v>0</v>
      </c>
      <c r="NH64" s="233">
        <v>0</v>
      </c>
      <c r="NI64" s="233">
        <v>0</v>
      </c>
      <c r="NJ64" s="233">
        <v>0</v>
      </c>
      <c r="NK64" s="233">
        <v>0</v>
      </c>
      <c r="NL64" s="233">
        <v>0</v>
      </c>
      <c r="NM64" s="233">
        <v>0</v>
      </c>
      <c r="NN64" s="233">
        <v>0</v>
      </c>
      <c r="NO64" s="233">
        <v>0</v>
      </c>
      <c r="NP64" s="233">
        <v>0</v>
      </c>
      <c r="NQ64" s="233">
        <v>0</v>
      </c>
      <c r="NR64" s="233">
        <v>0</v>
      </c>
      <c r="NS64" s="233">
        <v>0</v>
      </c>
      <c r="NT64" s="233">
        <v>0</v>
      </c>
      <c r="NU64" s="233">
        <v>0</v>
      </c>
      <c r="NV64" s="233">
        <v>0</v>
      </c>
      <c r="NW64" s="233">
        <v>0</v>
      </c>
      <c r="NX64" s="233">
        <v>0</v>
      </c>
      <c r="NY64" s="233">
        <v>0</v>
      </c>
      <c r="NZ64" s="233">
        <v>0</v>
      </c>
      <c r="OA64" s="233">
        <v>0</v>
      </c>
      <c r="OB64" s="233">
        <v>0</v>
      </c>
      <c r="OC64" s="233">
        <v>0</v>
      </c>
      <c r="OD64" s="233">
        <v>0</v>
      </c>
      <c r="OE64" s="233">
        <v>0</v>
      </c>
      <c r="OF64" s="233">
        <v>0</v>
      </c>
      <c r="OG64" s="233">
        <v>0</v>
      </c>
      <c r="OH64" s="233">
        <v>18</v>
      </c>
      <c r="OI64" s="233">
        <v>2302690</v>
      </c>
      <c r="OJ64" s="233">
        <v>0.1</v>
      </c>
      <c r="OK64" s="233">
        <v>2277392</v>
      </c>
      <c r="OL64" s="233">
        <v>0</v>
      </c>
      <c r="OM64" s="233">
        <v>0</v>
      </c>
      <c r="ON64" s="233">
        <v>16</v>
      </c>
      <c r="OO64" s="233">
        <v>2379623</v>
      </c>
      <c r="OP64" s="233">
        <v>0.1</v>
      </c>
      <c r="OQ64" s="233">
        <v>2354454</v>
      </c>
      <c r="OR64" s="233">
        <v>0</v>
      </c>
      <c r="OS64" s="233">
        <v>0</v>
      </c>
      <c r="OT64" s="233">
        <v>0</v>
      </c>
      <c r="OU64" s="233">
        <v>0</v>
      </c>
      <c r="OV64" s="233">
        <v>0</v>
      </c>
      <c r="OW64" s="233">
        <v>0</v>
      </c>
      <c r="OX64" s="233">
        <v>0</v>
      </c>
      <c r="OY64" s="233">
        <v>0</v>
      </c>
      <c r="OZ64" s="233">
        <v>0</v>
      </c>
      <c r="PA64" s="233">
        <v>0</v>
      </c>
      <c r="PB64" s="233">
        <v>0</v>
      </c>
      <c r="PC64" s="233">
        <v>0</v>
      </c>
      <c r="PD64" s="233">
        <v>0</v>
      </c>
      <c r="PE64" s="233">
        <v>0</v>
      </c>
    </row>
    <row r="65" spans="1:421" x14ac:dyDescent="0.25">
      <c r="A65" s="236" t="s">
        <v>1634</v>
      </c>
      <c r="B65" s="233">
        <v>0</v>
      </c>
      <c r="C65" s="233">
        <v>0</v>
      </c>
      <c r="D65" s="233">
        <v>0</v>
      </c>
      <c r="E65" s="233">
        <v>0</v>
      </c>
      <c r="F65" s="233">
        <v>0</v>
      </c>
      <c r="G65" s="233">
        <v>0</v>
      </c>
      <c r="H65" s="233">
        <v>0</v>
      </c>
      <c r="I65" s="233">
        <v>0</v>
      </c>
      <c r="J65" s="233">
        <v>0</v>
      </c>
      <c r="K65" s="233">
        <v>0</v>
      </c>
      <c r="L65" s="233">
        <v>0</v>
      </c>
      <c r="M65" s="233">
        <v>0</v>
      </c>
      <c r="N65" s="233">
        <v>0</v>
      </c>
      <c r="O65" s="233">
        <v>0</v>
      </c>
      <c r="P65" s="233">
        <v>0</v>
      </c>
      <c r="Q65" s="233">
        <v>0</v>
      </c>
      <c r="R65" s="233">
        <v>0</v>
      </c>
      <c r="S65" s="233">
        <v>0</v>
      </c>
      <c r="T65" s="233">
        <v>0</v>
      </c>
      <c r="U65" s="233">
        <v>0</v>
      </c>
      <c r="V65" s="233">
        <v>0</v>
      </c>
      <c r="W65" s="233">
        <v>0</v>
      </c>
      <c r="X65" s="233">
        <v>0</v>
      </c>
      <c r="Y65" s="233">
        <v>0</v>
      </c>
      <c r="Z65" s="233">
        <v>0</v>
      </c>
      <c r="AA65" s="233">
        <v>0</v>
      </c>
      <c r="AB65" s="233">
        <v>0</v>
      </c>
      <c r="AC65" s="233">
        <v>0</v>
      </c>
      <c r="AD65" s="233">
        <v>0</v>
      </c>
      <c r="AE65" s="233">
        <v>0</v>
      </c>
      <c r="AF65" s="233">
        <v>0</v>
      </c>
      <c r="AG65" s="233">
        <v>0</v>
      </c>
      <c r="AH65" s="233">
        <v>0</v>
      </c>
      <c r="AI65" s="233">
        <v>0</v>
      </c>
      <c r="AJ65" s="233">
        <v>0</v>
      </c>
      <c r="AK65" s="233">
        <v>0</v>
      </c>
      <c r="AL65" s="233">
        <v>0</v>
      </c>
      <c r="AM65" s="233">
        <v>0</v>
      </c>
      <c r="AN65" s="233">
        <v>0</v>
      </c>
      <c r="AO65" s="233">
        <v>0</v>
      </c>
      <c r="AP65" s="233">
        <v>0</v>
      </c>
      <c r="AQ65" s="233">
        <v>0</v>
      </c>
      <c r="AR65" s="233">
        <v>0</v>
      </c>
      <c r="AS65" s="233">
        <v>0</v>
      </c>
      <c r="AT65" s="233">
        <v>0</v>
      </c>
      <c r="AU65" s="233">
        <v>0</v>
      </c>
      <c r="AV65" s="233">
        <v>0</v>
      </c>
      <c r="AW65" s="233">
        <v>0</v>
      </c>
      <c r="AX65" s="233">
        <v>0</v>
      </c>
      <c r="AY65" s="233">
        <v>0</v>
      </c>
      <c r="AZ65" s="233">
        <v>0</v>
      </c>
      <c r="BA65" s="233">
        <v>0</v>
      </c>
      <c r="BB65" s="233">
        <v>0</v>
      </c>
      <c r="BC65" s="233">
        <v>0</v>
      </c>
      <c r="BD65" s="233">
        <v>0</v>
      </c>
      <c r="BE65" s="233">
        <v>0</v>
      </c>
      <c r="BF65" s="233">
        <v>0</v>
      </c>
      <c r="BG65" s="233">
        <v>0</v>
      </c>
      <c r="BH65" s="233">
        <v>0</v>
      </c>
      <c r="BI65" s="233">
        <v>0</v>
      </c>
      <c r="BJ65" s="233">
        <v>0</v>
      </c>
      <c r="BK65" s="233">
        <v>0</v>
      </c>
      <c r="BL65" s="233">
        <v>0</v>
      </c>
      <c r="BM65" s="233">
        <v>0</v>
      </c>
      <c r="BN65" s="233">
        <v>0</v>
      </c>
      <c r="BO65" s="233">
        <v>0</v>
      </c>
      <c r="BP65" s="233">
        <v>0</v>
      </c>
      <c r="BQ65" s="233">
        <v>0</v>
      </c>
      <c r="BR65" s="233">
        <v>0</v>
      </c>
      <c r="BS65" s="233">
        <v>0</v>
      </c>
      <c r="BT65" s="233">
        <v>0</v>
      </c>
      <c r="BU65" s="233">
        <v>0</v>
      </c>
      <c r="BV65" s="233">
        <v>0</v>
      </c>
      <c r="BW65" s="233">
        <v>0</v>
      </c>
      <c r="BX65" s="233">
        <v>0</v>
      </c>
      <c r="BY65" s="233">
        <v>0</v>
      </c>
      <c r="BZ65" s="233">
        <v>0</v>
      </c>
      <c r="CA65" s="233">
        <v>0</v>
      </c>
      <c r="CB65" s="233">
        <v>0</v>
      </c>
      <c r="CC65" s="233">
        <v>0</v>
      </c>
      <c r="CD65" s="233">
        <v>0</v>
      </c>
      <c r="CE65" s="233">
        <v>0</v>
      </c>
      <c r="CF65" s="233">
        <v>0</v>
      </c>
      <c r="CG65" s="233">
        <v>0</v>
      </c>
      <c r="CH65" s="233">
        <v>0</v>
      </c>
      <c r="CI65" s="233">
        <v>0</v>
      </c>
      <c r="CJ65" s="233">
        <v>0</v>
      </c>
      <c r="CK65" s="233">
        <v>0</v>
      </c>
      <c r="CL65" s="233">
        <v>0</v>
      </c>
      <c r="CM65" s="233">
        <v>0</v>
      </c>
      <c r="CN65" s="233">
        <v>0</v>
      </c>
      <c r="CO65" s="233">
        <v>0</v>
      </c>
      <c r="CP65" s="233">
        <v>0</v>
      </c>
      <c r="CQ65" s="233">
        <v>0</v>
      </c>
      <c r="CR65" s="233">
        <v>0</v>
      </c>
      <c r="CS65" s="233">
        <v>0</v>
      </c>
      <c r="CT65" s="233">
        <v>0</v>
      </c>
      <c r="CU65" s="233">
        <v>0</v>
      </c>
      <c r="CV65" s="233">
        <v>0</v>
      </c>
      <c r="CW65" s="233">
        <v>0</v>
      </c>
      <c r="CX65" s="233">
        <v>0</v>
      </c>
      <c r="CY65" s="233">
        <v>0</v>
      </c>
      <c r="CZ65" s="233">
        <v>0</v>
      </c>
      <c r="DA65" s="233">
        <v>0</v>
      </c>
      <c r="DB65" s="233">
        <v>0</v>
      </c>
      <c r="DC65" s="233">
        <v>0</v>
      </c>
      <c r="DD65" s="233">
        <v>0</v>
      </c>
      <c r="DE65" s="233">
        <v>0</v>
      </c>
      <c r="DF65" s="233">
        <v>0</v>
      </c>
      <c r="DG65" s="233">
        <v>0</v>
      </c>
      <c r="DH65" s="233">
        <v>0</v>
      </c>
      <c r="DI65" s="233">
        <v>0</v>
      </c>
      <c r="DJ65" s="233">
        <v>0</v>
      </c>
      <c r="DK65" s="233">
        <v>0</v>
      </c>
      <c r="DL65" s="233">
        <v>0</v>
      </c>
      <c r="DM65" s="233">
        <v>0</v>
      </c>
      <c r="DN65" s="233">
        <v>0</v>
      </c>
      <c r="DO65" s="233">
        <v>0</v>
      </c>
      <c r="DP65" s="233">
        <v>0</v>
      </c>
      <c r="DQ65" s="233">
        <v>0</v>
      </c>
      <c r="DR65" s="233">
        <v>0</v>
      </c>
      <c r="DS65" s="233">
        <v>0</v>
      </c>
      <c r="DT65" s="233">
        <v>0</v>
      </c>
      <c r="DU65" s="233">
        <v>0</v>
      </c>
      <c r="DV65" s="233">
        <v>0</v>
      </c>
      <c r="DW65" s="233">
        <v>0</v>
      </c>
      <c r="DX65" s="233">
        <v>0</v>
      </c>
      <c r="DY65" s="233">
        <v>0</v>
      </c>
      <c r="DZ65" s="233">
        <v>0</v>
      </c>
      <c r="EA65" s="233">
        <v>0</v>
      </c>
      <c r="EB65" s="233">
        <v>0</v>
      </c>
      <c r="EC65" s="233">
        <v>0</v>
      </c>
      <c r="ED65" s="233">
        <v>0</v>
      </c>
      <c r="EE65" s="233">
        <v>0</v>
      </c>
      <c r="EF65" s="233">
        <v>0</v>
      </c>
      <c r="EG65" s="233">
        <v>0</v>
      </c>
      <c r="EH65" s="233">
        <v>0</v>
      </c>
      <c r="EI65" s="233">
        <v>0</v>
      </c>
      <c r="EJ65" s="233">
        <v>0</v>
      </c>
      <c r="EK65" s="233">
        <v>0</v>
      </c>
      <c r="EL65" s="233">
        <v>0</v>
      </c>
      <c r="EM65" s="233">
        <v>0</v>
      </c>
      <c r="EN65" s="233">
        <v>0</v>
      </c>
      <c r="EO65" s="233">
        <v>0</v>
      </c>
      <c r="EP65" s="233">
        <v>0</v>
      </c>
      <c r="EQ65" s="233">
        <v>0</v>
      </c>
      <c r="ER65" s="233">
        <v>0</v>
      </c>
      <c r="ES65" s="233">
        <v>0</v>
      </c>
      <c r="ET65" s="233">
        <v>0</v>
      </c>
      <c r="EU65" s="233">
        <v>0</v>
      </c>
      <c r="EV65" s="233">
        <v>0</v>
      </c>
      <c r="EW65" s="233">
        <v>0</v>
      </c>
      <c r="EX65" s="233">
        <v>0</v>
      </c>
      <c r="EY65" s="233">
        <v>0</v>
      </c>
      <c r="EZ65" s="233">
        <v>0</v>
      </c>
      <c r="FA65" s="233">
        <v>0</v>
      </c>
      <c r="FB65" s="233">
        <v>0</v>
      </c>
      <c r="FC65" s="233">
        <v>0</v>
      </c>
      <c r="FD65" s="233">
        <v>0</v>
      </c>
      <c r="FE65" s="233">
        <v>0</v>
      </c>
      <c r="FF65" s="233">
        <v>0</v>
      </c>
      <c r="FG65" s="233">
        <v>0</v>
      </c>
      <c r="FH65" s="233">
        <v>0</v>
      </c>
      <c r="FI65" s="233">
        <v>0</v>
      </c>
      <c r="FJ65" s="233">
        <v>0</v>
      </c>
      <c r="FK65" s="233">
        <v>0</v>
      </c>
      <c r="FL65" s="233">
        <v>0</v>
      </c>
      <c r="FM65" s="233">
        <v>0</v>
      </c>
      <c r="FN65" s="233">
        <v>0</v>
      </c>
      <c r="FO65" s="233">
        <v>0</v>
      </c>
      <c r="FP65" s="233">
        <v>0</v>
      </c>
      <c r="FQ65" s="233">
        <v>0</v>
      </c>
      <c r="FR65" s="233">
        <v>0</v>
      </c>
      <c r="FS65" s="233">
        <v>0</v>
      </c>
      <c r="FT65" s="233">
        <v>1</v>
      </c>
      <c r="FU65" s="233">
        <v>4990</v>
      </c>
      <c r="FV65" s="233">
        <v>0</v>
      </c>
      <c r="FW65" s="233">
        <v>4990</v>
      </c>
      <c r="FX65" s="233">
        <v>0</v>
      </c>
      <c r="FY65" s="233">
        <v>0</v>
      </c>
      <c r="FZ65" s="233">
        <v>1</v>
      </c>
      <c r="GA65" s="233">
        <v>2140</v>
      </c>
      <c r="GB65" s="233">
        <v>0</v>
      </c>
      <c r="GC65" s="233">
        <v>2140</v>
      </c>
      <c r="GD65" s="233">
        <v>0</v>
      </c>
      <c r="GE65" s="233">
        <v>0</v>
      </c>
      <c r="GF65" s="233">
        <v>1</v>
      </c>
      <c r="GG65" s="233">
        <v>2760</v>
      </c>
      <c r="GH65" s="233">
        <v>0</v>
      </c>
      <c r="GI65" s="233">
        <v>2760</v>
      </c>
      <c r="GJ65" s="233">
        <v>0</v>
      </c>
      <c r="GK65" s="233">
        <v>0</v>
      </c>
      <c r="GL65" s="233">
        <v>1</v>
      </c>
      <c r="GM65" s="233">
        <v>2950</v>
      </c>
      <c r="GN65" s="233">
        <v>0</v>
      </c>
      <c r="GO65" s="233">
        <v>2950</v>
      </c>
      <c r="GP65" s="233">
        <v>0</v>
      </c>
      <c r="GQ65" s="233">
        <v>0</v>
      </c>
      <c r="GR65" s="233">
        <v>1</v>
      </c>
      <c r="GS65" s="233">
        <v>3940</v>
      </c>
      <c r="GT65" s="233">
        <v>0</v>
      </c>
      <c r="GU65" s="233">
        <v>3940</v>
      </c>
      <c r="GV65" s="233">
        <v>0</v>
      </c>
      <c r="GW65" s="233">
        <v>0</v>
      </c>
      <c r="GX65" s="233">
        <v>1</v>
      </c>
      <c r="GY65" s="233">
        <v>3940</v>
      </c>
      <c r="GZ65" s="233">
        <v>0</v>
      </c>
      <c r="HA65" s="233">
        <v>3940</v>
      </c>
      <c r="HB65" s="233">
        <v>0</v>
      </c>
      <c r="HC65" s="233">
        <v>0</v>
      </c>
      <c r="HD65" s="233">
        <v>1</v>
      </c>
      <c r="HE65" s="233">
        <v>26920</v>
      </c>
      <c r="HF65" s="233">
        <v>0</v>
      </c>
      <c r="HG65" s="233">
        <v>26920</v>
      </c>
      <c r="HH65" s="233">
        <v>0</v>
      </c>
      <c r="HI65" s="233">
        <v>0</v>
      </c>
      <c r="HJ65" s="233">
        <v>1</v>
      </c>
      <c r="HK65" s="233">
        <v>39460</v>
      </c>
      <c r="HL65" s="233">
        <v>0</v>
      </c>
      <c r="HM65" s="233">
        <v>39460</v>
      </c>
      <c r="HN65" s="233">
        <v>0</v>
      </c>
      <c r="HO65" s="233">
        <v>0</v>
      </c>
      <c r="HP65" s="233">
        <v>1</v>
      </c>
      <c r="HQ65" s="233">
        <v>38170</v>
      </c>
      <c r="HR65" s="233">
        <v>0</v>
      </c>
      <c r="HS65" s="233">
        <v>38170</v>
      </c>
      <c r="HT65" s="233">
        <v>0</v>
      </c>
      <c r="HU65" s="233">
        <v>0</v>
      </c>
      <c r="HV65" s="233">
        <v>1</v>
      </c>
      <c r="HW65" s="233">
        <v>27420</v>
      </c>
      <c r="HX65" s="233">
        <v>0</v>
      </c>
      <c r="HY65" s="233">
        <v>27420</v>
      </c>
      <c r="HZ65" s="233">
        <v>0</v>
      </c>
      <c r="IA65" s="233">
        <v>0</v>
      </c>
      <c r="IB65" s="233">
        <v>1</v>
      </c>
      <c r="IC65" s="233">
        <v>30100</v>
      </c>
      <c r="ID65" s="233">
        <v>0</v>
      </c>
      <c r="IE65" s="233">
        <v>30100</v>
      </c>
      <c r="IF65" s="233">
        <v>0</v>
      </c>
      <c r="IG65" s="233">
        <v>0</v>
      </c>
      <c r="IH65" s="233">
        <v>1</v>
      </c>
      <c r="II65" s="233">
        <v>29700</v>
      </c>
      <c r="IJ65" s="233">
        <v>0</v>
      </c>
      <c r="IK65" s="233">
        <v>29700</v>
      </c>
      <c r="IL65" s="233">
        <v>0</v>
      </c>
      <c r="IM65" s="233">
        <v>0</v>
      </c>
      <c r="IN65" s="233">
        <v>3</v>
      </c>
      <c r="IO65" s="233">
        <v>47308</v>
      </c>
      <c r="IP65" s="233">
        <v>0</v>
      </c>
      <c r="IQ65" s="233">
        <v>47308</v>
      </c>
      <c r="IR65" s="233">
        <v>0</v>
      </c>
      <c r="IS65" s="233">
        <v>0</v>
      </c>
      <c r="IT65" s="233">
        <v>5</v>
      </c>
      <c r="IU65" s="233">
        <v>203765</v>
      </c>
      <c r="IV65" s="233">
        <v>0.02</v>
      </c>
      <c r="IW65" s="233">
        <v>203765</v>
      </c>
      <c r="IX65" s="233">
        <v>0</v>
      </c>
      <c r="IY65" s="233">
        <v>0</v>
      </c>
      <c r="IZ65" s="233">
        <v>5</v>
      </c>
      <c r="JA65" s="233">
        <v>222855</v>
      </c>
      <c r="JB65" s="233">
        <v>0.02</v>
      </c>
      <c r="JC65" s="233">
        <v>222855</v>
      </c>
      <c r="JD65" s="233">
        <v>0</v>
      </c>
      <c r="JE65" s="233">
        <v>0</v>
      </c>
      <c r="JF65" s="233">
        <v>4</v>
      </c>
      <c r="JG65" s="233">
        <v>203909</v>
      </c>
      <c r="JH65" s="233">
        <v>0.02</v>
      </c>
      <c r="JI65" s="233">
        <v>203909</v>
      </c>
      <c r="JJ65" s="233">
        <v>0</v>
      </c>
      <c r="JK65" s="233">
        <v>0</v>
      </c>
      <c r="JL65" s="233">
        <v>4</v>
      </c>
      <c r="JM65" s="233">
        <v>224604</v>
      </c>
      <c r="JN65" s="233">
        <v>0.02</v>
      </c>
      <c r="JO65" s="233">
        <v>224604</v>
      </c>
      <c r="JP65" s="233">
        <v>0</v>
      </c>
      <c r="JQ65" s="233">
        <v>0</v>
      </c>
      <c r="JR65" s="233">
        <v>4</v>
      </c>
      <c r="JS65" s="233">
        <v>485496</v>
      </c>
      <c r="JT65" s="233">
        <v>0.02</v>
      </c>
      <c r="JU65" s="233">
        <v>485496</v>
      </c>
      <c r="JV65" s="233">
        <v>0</v>
      </c>
      <c r="JW65" s="233">
        <v>0</v>
      </c>
      <c r="JX65" s="233">
        <v>4</v>
      </c>
      <c r="JY65" s="233">
        <v>525971</v>
      </c>
      <c r="JZ65" s="233">
        <v>0.03</v>
      </c>
      <c r="KA65" s="233">
        <v>525971</v>
      </c>
      <c r="KB65" s="233">
        <v>0</v>
      </c>
      <c r="KC65" s="233">
        <v>0</v>
      </c>
      <c r="KD65" s="233">
        <v>4</v>
      </c>
      <c r="KE65" s="233">
        <v>892512</v>
      </c>
      <c r="KF65" s="233">
        <v>0.04</v>
      </c>
      <c r="KG65" s="233">
        <v>892512</v>
      </c>
      <c r="KH65" s="233">
        <v>0</v>
      </c>
      <c r="KI65" s="233">
        <v>0</v>
      </c>
      <c r="KJ65" s="233">
        <v>4</v>
      </c>
      <c r="KK65" s="233">
        <v>1296420</v>
      </c>
      <c r="KL65" s="233">
        <v>0.06</v>
      </c>
      <c r="KM65" s="233">
        <v>1296420</v>
      </c>
      <c r="KN65" s="233">
        <v>0</v>
      </c>
      <c r="KO65" s="233">
        <v>0</v>
      </c>
      <c r="KP65" s="233">
        <v>4</v>
      </c>
      <c r="KQ65" s="233">
        <v>1312013</v>
      </c>
      <c r="KR65" s="233">
        <v>0.06</v>
      </c>
      <c r="KS65" s="233">
        <v>1312013</v>
      </c>
      <c r="KT65" s="233">
        <v>0</v>
      </c>
      <c r="KU65" s="233">
        <v>0</v>
      </c>
      <c r="KV65" s="233">
        <v>4</v>
      </c>
      <c r="KW65" s="233">
        <v>1050943</v>
      </c>
      <c r="KX65" s="233">
        <v>0.05</v>
      </c>
      <c r="KY65" s="233">
        <v>1050943</v>
      </c>
      <c r="KZ65" s="233">
        <v>0</v>
      </c>
      <c r="LA65" s="233">
        <v>0</v>
      </c>
      <c r="LB65" s="233">
        <v>4</v>
      </c>
      <c r="LC65" s="233">
        <v>1352369</v>
      </c>
      <c r="LD65" s="233">
        <v>7.0000000000000007E-2</v>
      </c>
      <c r="LE65" s="233">
        <v>1352369</v>
      </c>
      <c r="LF65" s="233">
        <v>0</v>
      </c>
      <c r="LG65" s="233">
        <v>0</v>
      </c>
      <c r="LH65" s="233">
        <v>4</v>
      </c>
      <c r="LI65" s="233">
        <v>1382146</v>
      </c>
      <c r="LJ65" s="233">
        <v>7.0000000000000007E-2</v>
      </c>
      <c r="LK65" s="233">
        <v>1382146</v>
      </c>
      <c r="LL65" s="233">
        <v>0</v>
      </c>
      <c r="LM65" s="233">
        <v>0</v>
      </c>
      <c r="LN65" s="233">
        <v>0</v>
      </c>
      <c r="LO65" s="233">
        <v>0</v>
      </c>
      <c r="LP65" s="233">
        <v>0</v>
      </c>
      <c r="LQ65" s="233">
        <v>0</v>
      </c>
      <c r="LR65" s="233">
        <v>0</v>
      </c>
      <c r="LS65" s="233">
        <v>0</v>
      </c>
      <c r="LT65" s="233">
        <v>0</v>
      </c>
      <c r="LU65" s="233">
        <v>0</v>
      </c>
      <c r="LV65" s="233">
        <v>0</v>
      </c>
      <c r="LW65" s="233">
        <v>0</v>
      </c>
      <c r="LX65" s="233">
        <v>0</v>
      </c>
      <c r="LY65" s="233">
        <v>0</v>
      </c>
      <c r="LZ65" s="233">
        <v>0</v>
      </c>
      <c r="MA65" s="233">
        <v>0</v>
      </c>
      <c r="MB65" s="233">
        <v>0</v>
      </c>
      <c r="MC65" s="233">
        <v>0</v>
      </c>
      <c r="MD65" s="233">
        <v>0</v>
      </c>
      <c r="ME65" s="233">
        <v>0</v>
      </c>
      <c r="MF65" s="233">
        <v>0</v>
      </c>
      <c r="MG65" s="233">
        <v>0</v>
      </c>
      <c r="MH65" s="233">
        <v>0</v>
      </c>
      <c r="MI65" s="233">
        <v>0</v>
      </c>
      <c r="MJ65" s="233">
        <v>0</v>
      </c>
      <c r="MK65" s="233">
        <v>0</v>
      </c>
      <c r="ML65" s="233">
        <v>0</v>
      </c>
      <c r="MM65" s="233">
        <v>0</v>
      </c>
      <c r="MN65" s="233">
        <v>0</v>
      </c>
      <c r="MO65" s="233">
        <v>0</v>
      </c>
      <c r="MP65" s="233">
        <v>0</v>
      </c>
      <c r="MQ65" s="233">
        <v>0</v>
      </c>
      <c r="MR65" s="233">
        <v>0</v>
      </c>
      <c r="MS65" s="233">
        <v>0</v>
      </c>
      <c r="MT65" s="233">
        <v>0</v>
      </c>
      <c r="MU65" s="233">
        <v>0</v>
      </c>
      <c r="MV65" s="233">
        <v>0</v>
      </c>
      <c r="MW65" s="233">
        <v>0</v>
      </c>
      <c r="MX65" s="233">
        <v>0</v>
      </c>
      <c r="MY65" s="233">
        <v>0</v>
      </c>
      <c r="MZ65" s="233">
        <v>0</v>
      </c>
      <c r="NA65" s="233">
        <v>0</v>
      </c>
      <c r="NB65" s="233">
        <v>0</v>
      </c>
      <c r="NC65" s="233">
        <v>0</v>
      </c>
      <c r="ND65" s="233">
        <v>1</v>
      </c>
      <c r="NE65" s="233">
        <v>380</v>
      </c>
      <c r="NF65" s="233">
        <v>0</v>
      </c>
      <c r="NG65" s="233">
        <v>380</v>
      </c>
      <c r="NH65" s="233">
        <v>0</v>
      </c>
      <c r="NI65" s="233">
        <v>0</v>
      </c>
      <c r="NJ65" s="233">
        <v>1</v>
      </c>
      <c r="NK65" s="233">
        <v>130</v>
      </c>
      <c r="NL65" s="233">
        <v>0</v>
      </c>
      <c r="NM65" s="233">
        <v>130</v>
      </c>
      <c r="NN65" s="233">
        <v>0</v>
      </c>
      <c r="NO65" s="233">
        <v>0</v>
      </c>
      <c r="NP65" s="233">
        <v>0</v>
      </c>
      <c r="NQ65" s="233">
        <v>0</v>
      </c>
      <c r="NR65" s="233">
        <v>0</v>
      </c>
      <c r="NS65" s="233">
        <v>0</v>
      </c>
      <c r="NT65" s="233">
        <v>0</v>
      </c>
      <c r="NU65" s="233">
        <v>0</v>
      </c>
      <c r="NV65" s="233">
        <v>1</v>
      </c>
      <c r="NW65" s="233">
        <v>469252</v>
      </c>
      <c r="NX65" s="233">
        <v>0.02</v>
      </c>
      <c r="NY65" s="233">
        <v>469252</v>
      </c>
      <c r="NZ65" s="233">
        <v>0</v>
      </c>
      <c r="OA65" s="233">
        <v>0</v>
      </c>
      <c r="OB65" s="233">
        <v>0</v>
      </c>
      <c r="OC65" s="233">
        <v>0</v>
      </c>
      <c r="OD65" s="233">
        <v>0</v>
      </c>
      <c r="OE65" s="233">
        <v>0</v>
      </c>
      <c r="OF65" s="233">
        <v>0</v>
      </c>
      <c r="OG65" s="233">
        <v>0</v>
      </c>
      <c r="OH65" s="233">
        <v>0</v>
      </c>
      <c r="OI65" s="233">
        <v>0</v>
      </c>
      <c r="OJ65" s="233">
        <v>0</v>
      </c>
      <c r="OK65" s="233">
        <v>0</v>
      </c>
      <c r="OL65" s="233">
        <v>0</v>
      </c>
      <c r="OM65" s="233">
        <v>0</v>
      </c>
      <c r="ON65" s="233">
        <v>0</v>
      </c>
      <c r="OO65" s="233">
        <v>0</v>
      </c>
      <c r="OP65" s="233">
        <v>0</v>
      </c>
      <c r="OQ65" s="233">
        <v>0</v>
      </c>
      <c r="OR65" s="233">
        <v>0</v>
      </c>
      <c r="OS65" s="233">
        <v>0</v>
      </c>
      <c r="OT65" s="233">
        <v>0</v>
      </c>
      <c r="OU65" s="233">
        <v>0</v>
      </c>
      <c r="OV65" s="233">
        <v>0</v>
      </c>
      <c r="OW65" s="233">
        <v>0</v>
      </c>
      <c r="OX65" s="233">
        <v>0</v>
      </c>
      <c r="OY65" s="233">
        <v>0</v>
      </c>
      <c r="OZ65" s="233">
        <v>1</v>
      </c>
      <c r="PA65" s="233">
        <v>2820</v>
      </c>
      <c r="PB65" s="233">
        <v>0</v>
      </c>
      <c r="PC65" s="233">
        <v>2820</v>
      </c>
      <c r="PD65" s="233">
        <v>0</v>
      </c>
      <c r="PE65" s="233">
        <v>0</v>
      </c>
    </row>
    <row r="66" spans="1:421" x14ac:dyDescent="0.25">
      <c r="A66" s="236" t="s">
        <v>1635</v>
      </c>
      <c r="B66" s="233">
        <v>0</v>
      </c>
      <c r="C66" s="233">
        <v>0</v>
      </c>
      <c r="D66" s="233">
        <v>0</v>
      </c>
      <c r="E66" s="233">
        <v>0</v>
      </c>
      <c r="F66" s="233">
        <v>0</v>
      </c>
      <c r="G66" s="233">
        <v>0</v>
      </c>
      <c r="H66" s="233">
        <v>0</v>
      </c>
      <c r="I66" s="233">
        <v>0</v>
      </c>
      <c r="J66" s="233">
        <v>0</v>
      </c>
      <c r="K66" s="233">
        <v>0</v>
      </c>
      <c r="L66" s="233">
        <v>0</v>
      </c>
      <c r="M66" s="233">
        <v>0</v>
      </c>
      <c r="N66" s="233">
        <v>0</v>
      </c>
      <c r="O66" s="233">
        <v>0</v>
      </c>
      <c r="P66" s="233">
        <v>0</v>
      </c>
      <c r="Q66" s="233">
        <v>0</v>
      </c>
      <c r="R66" s="233">
        <v>0</v>
      </c>
      <c r="S66" s="233">
        <v>0</v>
      </c>
      <c r="T66" s="233">
        <v>0</v>
      </c>
      <c r="U66" s="233">
        <v>0</v>
      </c>
      <c r="V66" s="233">
        <v>0</v>
      </c>
      <c r="W66" s="233">
        <v>0</v>
      </c>
      <c r="X66" s="233">
        <v>0</v>
      </c>
      <c r="Y66" s="233">
        <v>0</v>
      </c>
      <c r="Z66" s="233">
        <v>0</v>
      </c>
      <c r="AA66" s="233">
        <v>0</v>
      </c>
      <c r="AB66" s="233">
        <v>0</v>
      </c>
      <c r="AC66" s="233">
        <v>0</v>
      </c>
      <c r="AD66" s="233">
        <v>0</v>
      </c>
      <c r="AE66" s="233">
        <v>0</v>
      </c>
      <c r="AF66" s="233">
        <v>0</v>
      </c>
      <c r="AG66" s="233">
        <v>0</v>
      </c>
      <c r="AH66" s="233">
        <v>0</v>
      </c>
      <c r="AI66" s="233">
        <v>0</v>
      </c>
      <c r="AJ66" s="233">
        <v>0</v>
      </c>
      <c r="AK66" s="233">
        <v>0</v>
      </c>
      <c r="AL66" s="233">
        <v>0</v>
      </c>
      <c r="AM66" s="233">
        <v>0</v>
      </c>
      <c r="AN66" s="233">
        <v>0</v>
      </c>
      <c r="AO66" s="233">
        <v>0</v>
      </c>
      <c r="AP66" s="233">
        <v>0</v>
      </c>
      <c r="AQ66" s="233">
        <v>0</v>
      </c>
      <c r="AR66" s="233">
        <v>0</v>
      </c>
      <c r="AS66" s="233">
        <v>0</v>
      </c>
      <c r="AT66" s="233">
        <v>0</v>
      </c>
      <c r="AU66" s="233">
        <v>0</v>
      </c>
      <c r="AV66" s="233">
        <v>0</v>
      </c>
      <c r="AW66" s="233">
        <v>0</v>
      </c>
      <c r="AX66" s="233">
        <v>0</v>
      </c>
      <c r="AY66" s="233">
        <v>0</v>
      </c>
      <c r="AZ66" s="233">
        <v>0</v>
      </c>
      <c r="BA66" s="233">
        <v>0</v>
      </c>
      <c r="BB66" s="233">
        <v>0</v>
      </c>
      <c r="BC66" s="233">
        <v>0</v>
      </c>
      <c r="BD66" s="233">
        <v>0</v>
      </c>
      <c r="BE66" s="233">
        <v>0</v>
      </c>
      <c r="BF66" s="233">
        <v>0</v>
      </c>
      <c r="BG66" s="233">
        <v>0</v>
      </c>
      <c r="BH66" s="233">
        <v>0</v>
      </c>
      <c r="BI66" s="233">
        <v>0</v>
      </c>
      <c r="BJ66" s="233">
        <v>0</v>
      </c>
      <c r="BK66" s="233">
        <v>0</v>
      </c>
      <c r="BL66" s="233">
        <v>0</v>
      </c>
      <c r="BM66" s="233">
        <v>0</v>
      </c>
      <c r="BN66" s="233">
        <v>0</v>
      </c>
      <c r="BO66" s="233">
        <v>0</v>
      </c>
      <c r="BP66" s="233">
        <v>0</v>
      </c>
      <c r="BQ66" s="233">
        <v>0</v>
      </c>
      <c r="BR66" s="233">
        <v>0</v>
      </c>
      <c r="BS66" s="233">
        <v>0</v>
      </c>
      <c r="BT66" s="233">
        <v>0</v>
      </c>
      <c r="BU66" s="233">
        <v>0</v>
      </c>
      <c r="BV66" s="233">
        <v>0</v>
      </c>
      <c r="BW66" s="233">
        <v>0</v>
      </c>
      <c r="BX66" s="233">
        <v>0</v>
      </c>
      <c r="BY66" s="233">
        <v>0</v>
      </c>
      <c r="BZ66" s="233">
        <v>0</v>
      </c>
      <c r="CA66" s="233">
        <v>0</v>
      </c>
      <c r="CB66" s="233">
        <v>0</v>
      </c>
      <c r="CC66" s="233">
        <v>0</v>
      </c>
      <c r="CD66" s="233">
        <v>0</v>
      </c>
      <c r="CE66" s="233">
        <v>0</v>
      </c>
      <c r="CF66" s="233">
        <v>0</v>
      </c>
      <c r="CG66" s="233">
        <v>0</v>
      </c>
      <c r="CH66" s="233">
        <v>0</v>
      </c>
      <c r="CI66" s="233">
        <v>0</v>
      </c>
      <c r="CJ66" s="233">
        <v>0</v>
      </c>
      <c r="CK66" s="233">
        <v>0</v>
      </c>
      <c r="CL66" s="233">
        <v>0</v>
      </c>
      <c r="CM66" s="233">
        <v>0</v>
      </c>
      <c r="CN66" s="233">
        <v>0</v>
      </c>
      <c r="CO66" s="233">
        <v>0</v>
      </c>
      <c r="CP66" s="233">
        <v>0</v>
      </c>
      <c r="CQ66" s="233">
        <v>0</v>
      </c>
      <c r="CR66" s="233">
        <v>0</v>
      </c>
      <c r="CS66" s="233">
        <v>0</v>
      </c>
      <c r="CT66" s="233">
        <v>0</v>
      </c>
      <c r="CU66" s="233">
        <v>0</v>
      </c>
      <c r="CV66" s="233">
        <v>0</v>
      </c>
      <c r="CW66" s="233">
        <v>0</v>
      </c>
      <c r="CX66" s="233">
        <v>0</v>
      </c>
      <c r="CY66" s="233">
        <v>0</v>
      </c>
      <c r="CZ66" s="233">
        <v>0</v>
      </c>
      <c r="DA66" s="233">
        <v>0</v>
      </c>
      <c r="DB66" s="233">
        <v>0</v>
      </c>
      <c r="DC66" s="233">
        <v>0</v>
      </c>
      <c r="DD66" s="233">
        <v>0</v>
      </c>
      <c r="DE66" s="233">
        <v>0</v>
      </c>
      <c r="DF66" s="233">
        <v>1</v>
      </c>
      <c r="DG66" s="233">
        <v>462875</v>
      </c>
      <c r="DH66" s="233">
        <v>0.25</v>
      </c>
      <c r="DI66" s="233">
        <v>462875</v>
      </c>
      <c r="DJ66" s="233">
        <v>0</v>
      </c>
      <c r="DK66" s="233">
        <v>0</v>
      </c>
      <c r="DL66" s="233">
        <v>1</v>
      </c>
      <c r="DM66" s="233">
        <v>483866</v>
      </c>
      <c r="DN66" s="233">
        <v>0.25</v>
      </c>
      <c r="DO66" s="233">
        <v>483866</v>
      </c>
      <c r="DP66" s="233">
        <v>0</v>
      </c>
      <c r="DQ66" s="233">
        <v>0</v>
      </c>
      <c r="DR66" s="233">
        <v>1</v>
      </c>
      <c r="DS66" s="233">
        <v>713405</v>
      </c>
      <c r="DT66" s="233">
        <v>0.37</v>
      </c>
      <c r="DU66" s="233">
        <v>386308</v>
      </c>
      <c r="DV66" s="233">
        <v>0</v>
      </c>
      <c r="DW66" s="233">
        <v>0</v>
      </c>
      <c r="DX66" s="233">
        <v>1</v>
      </c>
      <c r="DY66" s="233">
        <v>1531480</v>
      </c>
      <c r="DZ66" s="233">
        <v>0.78</v>
      </c>
      <c r="EA66" s="233">
        <v>1531480</v>
      </c>
      <c r="EB66" s="233">
        <v>0</v>
      </c>
      <c r="EC66" s="233">
        <v>0</v>
      </c>
      <c r="ED66" s="233">
        <v>1</v>
      </c>
      <c r="EE66" s="233">
        <v>308583</v>
      </c>
      <c r="EF66" s="233">
        <v>0.15</v>
      </c>
      <c r="EG66" s="233">
        <v>308583</v>
      </c>
      <c r="EH66" s="233">
        <v>0</v>
      </c>
      <c r="EI66" s="233">
        <v>0</v>
      </c>
      <c r="EJ66" s="233">
        <v>1</v>
      </c>
      <c r="EK66" s="233">
        <v>280729</v>
      </c>
      <c r="EL66" s="233">
        <v>0.14000000000000001</v>
      </c>
      <c r="EM66" s="233">
        <v>280729</v>
      </c>
      <c r="EN66" s="233">
        <v>0</v>
      </c>
      <c r="EO66" s="233">
        <v>0</v>
      </c>
      <c r="EP66" s="233">
        <v>1</v>
      </c>
      <c r="EQ66" s="233">
        <v>1778804</v>
      </c>
      <c r="ER66" s="233">
        <v>0.86</v>
      </c>
      <c r="ES66" s="233">
        <v>1778804</v>
      </c>
      <c r="ET66" s="233">
        <v>0</v>
      </c>
      <c r="EU66" s="233">
        <v>0</v>
      </c>
      <c r="EV66" s="233">
        <v>0</v>
      </c>
      <c r="EW66" s="233">
        <v>0</v>
      </c>
      <c r="EX66" s="233">
        <v>0</v>
      </c>
      <c r="EY66" s="233">
        <v>0</v>
      </c>
      <c r="EZ66" s="233">
        <v>0</v>
      </c>
      <c r="FA66" s="233">
        <v>0</v>
      </c>
      <c r="FB66" s="233">
        <v>0</v>
      </c>
      <c r="FC66" s="233">
        <v>0</v>
      </c>
      <c r="FD66" s="233">
        <v>0</v>
      </c>
      <c r="FE66" s="233">
        <v>0</v>
      </c>
      <c r="FF66" s="233">
        <v>0</v>
      </c>
      <c r="FG66" s="233">
        <v>0</v>
      </c>
      <c r="FH66" s="233">
        <v>0</v>
      </c>
      <c r="FI66" s="233">
        <v>0</v>
      </c>
      <c r="FJ66" s="233">
        <v>0</v>
      </c>
      <c r="FK66" s="233">
        <v>0</v>
      </c>
      <c r="FL66" s="233">
        <v>0</v>
      </c>
      <c r="FM66" s="233">
        <v>0</v>
      </c>
      <c r="FN66" s="233">
        <v>0</v>
      </c>
      <c r="FO66" s="233">
        <v>0</v>
      </c>
      <c r="FP66" s="233">
        <v>0</v>
      </c>
      <c r="FQ66" s="233">
        <v>0</v>
      </c>
      <c r="FR66" s="233">
        <v>0</v>
      </c>
      <c r="FS66" s="233">
        <v>0</v>
      </c>
      <c r="FT66" s="233">
        <v>0</v>
      </c>
      <c r="FU66" s="233">
        <v>0</v>
      </c>
      <c r="FV66" s="233">
        <v>0</v>
      </c>
      <c r="FW66" s="233">
        <v>0</v>
      </c>
      <c r="FX66" s="233">
        <v>0</v>
      </c>
      <c r="FY66" s="233">
        <v>0</v>
      </c>
      <c r="FZ66" s="233">
        <v>0</v>
      </c>
      <c r="GA66" s="233">
        <v>0</v>
      </c>
      <c r="GB66" s="233">
        <v>0</v>
      </c>
      <c r="GC66" s="233">
        <v>0</v>
      </c>
      <c r="GD66" s="233">
        <v>0</v>
      </c>
      <c r="GE66" s="233">
        <v>0</v>
      </c>
      <c r="GF66" s="233">
        <v>0</v>
      </c>
      <c r="GG66" s="233">
        <v>0</v>
      </c>
      <c r="GH66" s="233">
        <v>0</v>
      </c>
      <c r="GI66" s="233">
        <v>0</v>
      </c>
      <c r="GJ66" s="233">
        <v>0</v>
      </c>
      <c r="GK66" s="233">
        <v>0</v>
      </c>
      <c r="GL66" s="233">
        <v>0</v>
      </c>
      <c r="GM66" s="233">
        <v>0</v>
      </c>
      <c r="GN66" s="233">
        <v>0</v>
      </c>
      <c r="GO66" s="233">
        <v>0</v>
      </c>
      <c r="GP66" s="233">
        <v>0</v>
      </c>
      <c r="GQ66" s="233">
        <v>0</v>
      </c>
      <c r="GR66" s="233">
        <v>0</v>
      </c>
      <c r="GS66" s="233">
        <v>0</v>
      </c>
      <c r="GT66" s="233">
        <v>0</v>
      </c>
      <c r="GU66" s="233">
        <v>0</v>
      </c>
      <c r="GV66" s="233">
        <v>0</v>
      </c>
      <c r="GW66" s="233">
        <v>0</v>
      </c>
      <c r="GX66" s="233">
        <v>0</v>
      </c>
      <c r="GY66" s="233">
        <v>0</v>
      </c>
      <c r="GZ66" s="233">
        <v>0</v>
      </c>
      <c r="HA66" s="233">
        <v>0</v>
      </c>
      <c r="HB66" s="233">
        <v>0</v>
      </c>
      <c r="HC66" s="233">
        <v>0</v>
      </c>
      <c r="HD66" s="233">
        <v>0</v>
      </c>
      <c r="HE66" s="233">
        <v>0</v>
      </c>
      <c r="HF66" s="233">
        <v>0</v>
      </c>
      <c r="HG66" s="233">
        <v>0</v>
      </c>
      <c r="HH66" s="233">
        <v>0</v>
      </c>
      <c r="HI66" s="233">
        <v>0</v>
      </c>
      <c r="HJ66" s="233">
        <v>0</v>
      </c>
      <c r="HK66" s="233">
        <v>0</v>
      </c>
      <c r="HL66" s="233">
        <v>0</v>
      </c>
      <c r="HM66" s="233">
        <v>0</v>
      </c>
      <c r="HN66" s="233">
        <v>0</v>
      </c>
      <c r="HO66" s="233">
        <v>0</v>
      </c>
      <c r="HP66" s="233">
        <v>0</v>
      </c>
      <c r="HQ66" s="233">
        <v>0</v>
      </c>
      <c r="HR66" s="233">
        <v>0</v>
      </c>
      <c r="HS66" s="233">
        <v>0</v>
      </c>
      <c r="HT66" s="233">
        <v>0</v>
      </c>
      <c r="HU66" s="233">
        <v>0</v>
      </c>
      <c r="HV66" s="233">
        <v>0</v>
      </c>
      <c r="HW66" s="233">
        <v>0</v>
      </c>
      <c r="HX66" s="233">
        <v>0</v>
      </c>
      <c r="HY66" s="233">
        <v>0</v>
      </c>
      <c r="HZ66" s="233">
        <v>0</v>
      </c>
      <c r="IA66" s="233">
        <v>0</v>
      </c>
      <c r="IB66" s="233">
        <v>0</v>
      </c>
      <c r="IC66" s="233">
        <v>0</v>
      </c>
      <c r="ID66" s="233">
        <v>0</v>
      </c>
      <c r="IE66" s="233">
        <v>0</v>
      </c>
      <c r="IF66" s="233">
        <v>0</v>
      </c>
      <c r="IG66" s="233">
        <v>0</v>
      </c>
      <c r="IH66" s="233">
        <v>0</v>
      </c>
      <c r="II66" s="233">
        <v>0</v>
      </c>
      <c r="IJ66" s="233">
        <v>0</v>
      </c>
      <c r="IK66" s="233">
        <v>0</v>
      </c>
      <c r="IL66" s="233">
        <v>0</v>
      </c>
      <c r="IM66" s="233">
        <v>0</v>
      </c>
      <c r="IN66" s="233">
        <v>0</v>
      </c>
      <c r="IO66" s="233">
        <v>0</v>
      </c>
      <c r="IP66" s="233">
        <v>0</v>
      </c>
      <c r="IQ66" s="233">
        <v>0</v>
      </c>
      <c r="IR66" s="233">
        <v>0</v>
      </c>
      <c r="IS66" s="233">
        <v>0</v>
      </c>
      <c r="IT66" s="233">
        <v>0</v>
      </c>
      <c r="IU66" s="233">
        <v>0</v>
      </c>
      <c r="IV66" s="233">
        <v>0</v>
      </c>
      <c r="IW66" s="233">
        <v>0</v>
      </c>
      <c r="IX66" s="233">
        <v>0</v>
      </c>
      <c r="IY66" s="233">
        <v>0</v>
      </c>
      <c r="IZ66" s="233">
        <v>0</v>
      </c>
      <c r="JA66" s="233">
        <v>0</v>
      </c>
      <c r="JB66" s="233">
        <v>0</v>
      </c>
      <c r="JC66" s="233">
        <v>0</v>
      </c>
      <c r="JD66" s="233">
        <v>0</v>
      </c>
      <c r="JE66" s="233">
        <v>0</v>
      </c>
      <c r="JF66" s="233">
        <v>0</v>
      </c>
      <c r="JG66" s="233">
        <v>0</v>
      </c>
      <c r="JH66" s="233">
        <v>0</v>
      </c>
      <c r="JI66" s="233">
        <v>0</v>
      </c>
      <c r="JJ66" s="233">
        <v>0</v>
      </c>
      <c r="JK66" s="233">
        <v>0</v>
      </c>
      <c r="JL66" s="233">
        <v>0</v>
      </c>
      <c r="JM66" s="233">
        <v>0</v>
      </c>
      <c r="JN66" s="233">
        <v>0</v>
      </c>
      <c r="JO66" s="233">
        <v>0</v>
      </c>
      <c r="JP66" s="233">
        <v>0</v>
      </c>
      <c r="JQ66" s="233">
        <v>0</v>
      </c>
      <c r="JR66" s="233">
        <v>0</v>
      </c>
      <c r="JS66" s="233">
        <v>0</v>
      </c>
      <c r="JT66" s="233">
        <v>0</v>
      </c>
      <c r="JU66" s="233">
        <v>0</v>
      </c>
      <c r="JV66" s="233">
        <v>0</v>
      </c>
      <c r="JW66" s="233">
        <v>0</v>
      </c>
      <c r="JX66" s="233">
        <v>0</v>
      </c>
      <c r="JY66" s="233">
        <v>0</v>
      </c>
      <c r="JZ66" s="233">
        <v>0</v>
      </c>
      <c r="KA66" s="233">
        <v>0</v>
      </c>
      <c r="KB66" s="233">
        <v>0</v>
      </c>
      <c r="KC66" s="233">
        <v>0</v>
      </c>
      <c r="KD66" s="233">
        <v>0</v>
      </c>
      <c r="KE66" s="233">
        <v>0</v>
      </c>
      <c r="KF66" s="233">
        <v>0</v>
      </c>
      <c r="KG66" s="233">
        <v>0</v>
      </c>
      <c r="KH66" s="233">
        <v>0</v>
      </c>
      <c r="KI66" s="233">
        <v>0</v>
      </c>
      <c r="KJ66" s="233">
        <v>0</v>
      </c>
      <c r="KK66" s="233">
        <v>0</v>
      </c>
      <c r="KL66" s="233">
        <v>0</v>
      </c>
      <c r="KM66" s="233">
        <v>0</v>
      </c>
      <c r="KN66" s="233">
        <v>0</v>
      </c>
      <c r="KO66" s="233">
        <v>0</v>
      </c>
      <c r="KP66" s="233">
        <v>0</v>
      </c>
      <c r="KQ66" s="233">
        <v>0</v>
      </c>
      <c r="KR66" s="233">
        <v>0</v>
      </c>
      <c r="KS66" s="233">
        <v>0</v>
      </c>
      <c r="KT66" s="233">
        <v>0</v>
      </c>
      <c r="KU66" s="233">
        <v>0</v>
      </c>
      <c r="KV66" s="233">
        <v>0</v>
      </c>
      <c r="KW66" s="233">
        <v>0</v>
      </c>
      <c r="KX66" s="233">
        <v>0</v>
      </c>
      <c r="KY66" s="233">
        <v>0</v>
      </c>
      <c r="KZ66" s="233">
        <v>0</v>
      </c>
      <c r="LA66" s="233">
        <v>0</v>
      </c>
      <c r="LB66" s="233">
        <v>0</v>
      </c>
      <c r="LC66" s="233">
        <v>0</v>
      </c>
      <c r="LD66" s="233">
        <v>0</v>
      </c>
      <c r="LE66" s="233">
        <v>0</v>
      </c>
      <c r="LF66" s="233">
        <v>0</v>
      </c>
      <c r="LG66" s="233">
        <v>0</v>
      </c>
      <c r="LH66" s="233">
        <v>0</v>
      </c>
      <c r="LI66" s="233">
        <v>0</v>
      </c>
      <c r="LJ66" s="233">
        <v>0</v>
      </c>
      <c r="LK66" s="233">
        <v>0</v>
      </c>
      <c r="LL66" s="233">
        <v>0</v>
      </c>
      <c r="LM66" s="233">
        <v>0</v>
      </c>
      <c r="LN66" s="233">
        <v>0</v>
      </c>
      <c r="LO66" s="233">
        <v>0</v>
      </c>
      <c r="LP66" s="233">
        <v>0</v>
      </c>
      <c r="LQ66" s="233">
        <v>0</v>
      </c>
      <c r="LR66" s="233">
        <v>0</v>
      </c>
      <c r="LS66" s="233">
        <v>0</v>
      </c>
      <c r="LT66" s="233">
        <v>0</v>
      </c>
      <c r="LU66" s="233">
        <v>0</v>
      </c>
      <c r="LV66" s="233">
        <v>0</v>
      </c>
      <c r="LW66" s="233">
        <v>0</v>
      </c>
      <c r="LX66" s="233">
        <v>0</v>
      </c>
      <c r="LY66" s="233">
        <v>0</v>
      </c>
      <c r="LZ66" s="233">
        <v>12</v>
      </c>
      <c r="MA66" s="233">
        <v>25422</v>
      </c>
      <c r="MB66" s="233">
        <v>0</v>
      </c>
      <c r="MC66" s="233">
        <v>1504</v>
      </c>
      <c r="MD66" s="233">
        <v>0</v>
      </c>
      <c r="ME66" s="233">
        <v>0</v>
      </c>
      <c r="MF66" s="233">
        <v>0</v>
      </c>
      <c r="MG66" s="233">
        <v>0</v>
      </c>
      <c r="MH66" s="233">
        <v>0</v>
      </c>
      <c r="MI66" s="233">
        <v>0</v>
      </c>
      <c r="MJ66" s="233">
        <v>0</v>
      </c>
      <c r="MK66" s="233">
        <v>0</v>
      </c>
      <c r="ML66" s="233">
        <v>0</v>
      </c>
      <c r="MM66" s="233">
        <v>0</v>
      </c>
      <c r="MN66" s="233">
        <v>0</v>
      </c>
      <c r="MO66" s="233">
        <v>0</v>
      </c>
      <c r="MP66" s="233">
        <v>0</v>
      </c>
      <c r="MQ66" s="233">
        <v>0</v>
      </c>
      <c r="MR66" s="233">
        <v>0</v>
      </c>
      <c r="MS66" s="233">
        <v>0</v>
      </c>
      <c r="MT66" s="233">
        <v>0</v>
      </c>
      <c r="MU66" s="233">
        <v>0</v>
      </c>
      <c r="MV66" s="233">
        <v>0</v>
      </c>
      <c r="MW66" s="233">
        <v>0</v>
      </c>
      <c r="MX66" s="233">
        <v>0</v>
      </c>
      <c r="MY66" s="233">
        <v>0</v>
      </c>
      <c r="MZ66" s="233">
        <v>0</v>
      </c>
      <c r="NA66" s="233">
        <v>0</v>
      </c>
      <c r="NB66" s="233">
        <v>0</v>
      </c>
      <c r="NC66" s="233">
        <v>0</v>
      </c>
      <c r="ND66" s="233">
        <v>12</v>
      </c>
      <c r="NE66" s="233">
        <v>25422</v>
      </c>
      <c r="NF66" s="233">
        <v>0</v>
      </c>
      <c r="NG66" s="233">
        <v>1504</v>
      </c>
      <c r="NH66" s="233">
        <v>0</v>
      </c>
      <c r="NI66" s="233">
        <v>0</v>
      </c>
      <c r="NJ66" s="233">
        <v>0</v>
      </c>
      <c r="NK66" s="233">
        <v>0</v>
      </c>
      <c r="NL66" s="233">
        <v>0</v>
      </c>
      <c r="NM66" s="233">
        <v>0</v>
      </c>
      <c r="NN66" s="233">
        <v>0</v>
      </c>
      <c r="NO66" s="233">
        <v>0</v>
      </c>
      <c r="NP66" s="233">
        <v>0</v>
      </c>
      <c r="NQ66" s="233">
        <v>0</v>
      </c>
      <c r="NR66" s="233">
        <v>0</v>
      </c>
      <c r="NS66" s="233">
        <v>0</v>
      </c>
      <c r="NT66" s="233">
        <v>0</v>
      </c>
      <c r="NU66" s="233">
        <v>0</v>
      </c>
      <c r="NV66" s="233">
        <v>11</v>
      </c>
      <c r="NW66" s="233">
        <v>25422</v>
      </c>
      <c r="NX66" s="233">
        <v>0</v>
      </c>
      <c r="NY66" s="233">
        <v>1504</v>
      </c>
      <c r="NZ66" s="233">
        <v>0</v>
      </c>
      <c r="OA66" s="233">
        <v>0</v>
      </c>
      <c r="OB66" s="233">
        <v>11</v>
      </c>
      <c r="OC66" s="233">
        <v>25422</v>
      </c>
      <c r="OD66" s="233">
        <v>0</v>
      </c>
      <c r="OE66" s="233">
        <v>1504</v>
      </c>
      <c r="OF66" s="233">
        <v>0</v>
      </c>
      <c r="OG66" s="233">
        <v>0</v>
      </c>
      <c r="OH66" s="233">
        <v>14</v>
      </c>
      <c r="OI66" s="233">
        <v>32846</v>
      </c>
      <c r="OJ66" s="233">
        <v>0</v>
      </c>
      <c r="OK66" s="233">
        <v>8928</v>
      </c>
      <c r="OL66" s="233">
        <v>0</v>
      </c>
      <c r="OM66" s="233">
        <v>0</v>
      </c>
      <c r="ON66" s="233">
        <v>12</v>
      </c>
      <c r="OO66" s="233">
        <v>32717</v>
      </c>
      <c r="OP66" s="233">
        <v>0</v>
      </c>
      <c r="OQ66" s="233">
        <v>8928</v>
      </c>
      <c r="OR66" s="233">
        <v>0</v>
      </c>
      <c r="OS66" s="233">
        <v>0</v>
      </c>
      <c r="OT66" s="233">
        <v>12</v>
      </c>
      <c r="OU66" s="233">
        <v>32717</v>
      </c>
      <c r="OV66" s="233">
        <v>0</v>
      </c>
      <c r="OW66" s="233">
        <v>8928</v>
      </c>
      <c r="OX66" s="233">
        <v>0</v>
      </c>
      <c r="OY66" s="233">
        <v>0</v>
      </c>
      <c r="OZ66" s="233">
        <v>12</v>
      </c>
      <c r="PA66" s="233">
        <v>32717</v>
      </c>
      <c r="PB66" s="233">
        <v>0</v>
      </c>
      <c r="PC66" s="233">
        <v>8928</v>
      </c>
      <c r="PD66" s="233">
        <v>0</v>
      </c>
      <c r="PE66" s="233">
        <v>0</v>
      </c>
    </row>
    <row r="67" spans="1:421" x14ac:dyDescent="0.25">
      <c r="A67" s="236" t="s">
        <v>1636</v>
      </c>
      <c r="B67" s="233">
        <v>0</v>
      </c>
      <c r="C67" s="233">
        <v>0</v>
      </c>
      <c r="D67" s="233">
        <v>0</v>
      </c>
      <c r="E67" s="233">
        <v>0</v>
      </c>
      <c r="F67" s="233">
        <v>0</v>
      </c>
      <c r="G67" s="233">
        <v>0</v>
      </c>
      <c r="H67" s="233">
        <v>0</v>
      </c>
      <c r="I67" s="233">
        <v>0</v>
      </c>
      <c r="J67" s="233">
        <v>0</v>
      </c>
      <c r="K67" s="233">
        <v>0</v>
      </c>
      <c r="L67" s="233">
        <v>0</v>
      </c>
      <c r="M67" s="233">
        <v>0</v>
      </c>
      <c r="N67" s="233">
        <v>0</v>
      </c>
      <c r="O67" s="233">
        <v>0</v>
      </c>
      <c r="P67" s="233">
        <v>0</v>
      </c>
      <c r="Q67" s="233">
        <v>0</v>
      </c>
      <c r="R67" s="233">
        <v>0</v>
      </c>
      <c r="S67" s="233">
        <v>0</v>
      </c>
      <c r="T67" s="233">
        <v>0</v>
      </c>
      <c r="U67" s="233">
        <v>0</v>
      </c>
      <c r="V67" s="233">
        <v>0</v>
      </c>
      <c r="W67" s="233">
        <v>0</v>
      </c>
      <c r="X67" s="233">
        <v>0</v>
      </c>
      <c r="Y67" s="233">
        <v>0</v>
      </c>
      <c r="Z67" s="233">
        <v>0</v>
      </c>
      <c r="AA67" s="233">
        <v>0</v>
      </c>
      <c r="AB67" s="233">
        <v>0</v>
      </c>
      <c r="AC67" s="233">
        <v>0</v>
      </c>
      <c r="AD67" s="233">
        <v>0</v>
      </c>
      <c r="AE67" s="233">
        <v>0</v>
      </c>
      <c r="AF67" s="233">
        <v>0</v>
      </c>
      <c r="AG67" s="233">
        <v>0</v>
      </c>
      <c r="AH67" s="233">
        <v>0</v>
      </c>
      <c r="AI67" s="233">
        <v>0</v>
      </c>
      <c r="AJ67" s="233">
        <v>0</v>
      </c>
      <c r="AK67" s="233">
        <v>0</v>
      </c>
      <c r="AL67" s="233">
        <v>0</v>
      </c>
      <c r="AM67" s="233">
        <v>0</v>
      </c>
      <c r="AN67" s="233">
        <v>0</v>
      </c>
      <c r="AO67" s="233">
        <v>0</v>
      </c>
      <c r="AP67" s="233">
        <v>0</v>
      </c>
      <c r="AQ67" s="233">
        <v>0</v>
      </c>
      <c r="AR67" s="233">
        <v>0</v>
      </c>
      <c r="AS67" s="233">
        <v>0</v>
      </c>
      <c r="AT67" s="233">
        <v>0</v>
      </c>
      <c r="AU67" s="233">
        <v>0</v>
      </c>
      <c r="AV67" s="233">
        <v>0</v>
      </c>
      <c r="AW67" s="233">
        <v>0</v>
      </c>
      <c r="AX67" s="233">
        <v>0</v>
      </c>
      <c r="AY67" s="233">
        <v>0</v>
      </c>
      <c r="AZ67" s="233">
        <v>0</v>
      </c>
      <c r="BA67" s="233">
        <v>0</v>
      </c>
      <c r="BB67" s="233">
        <v>0</v>
      </c>
      <c r="BC67" s="233">
        <v>0</v>
      </c>
      <c r="BD67" s="233">
        <v>0</v>
      </c>
      <c r="BE67" s="233">
        <v>0</v>
      </c>
      <c r="BF67" s="233">
        <v>0</v>
      </c>
      <c r="BG67" s="233">
        <v>0</v>
      </c>
      <c r="BH67" s="233">
        <v>0</v>
      </c>
      <c r="BI67" s="233">
        <v>0</v>
      </c>
      <c r="BJ67" s="233">
        <v>0</v>
      </c>
      <c r="BK67" s="233">
        <v>0</v>
      </c>
      <c r="BL67" s="233">
        <v>0</v>
      </c>
      <c r="BM67" s="233">
        <v>0</v>
      </c>
      <c r="BN67" s="233">
        <v>0</v>
      </c>
      <c r="BO67" s="233">
        <v>0</v>
      </c>
      <c r="BP67" s="233">
        <v>0</v>
      </c>
      <c r="BQ67" s="233">
        <v>0</v>
      </c>
      <c r="BR67" s="233">
        <v>0</v>
      </c>
      <c r="BS67" s="233">
        <v>0</v>
      </c>
      <c r="BT67" s="233">
        <v>0</v>
      </c>
      <c r="BU67" s="233">
        <v>0</v>
      </c>
      <c r="BV67" s="233">
        <v>0</v>
      </c>
      <c r="BW67" s="233">
        <v>0</v>
      </c>
      <c r="BX67" s="233">
        <v>0</v>
      </c>
      <c r="BY67" s="233">
        <v>0</v>
      </c>
      <c r="BZ67" s="233">
        <v>0</v>
      </c>
      <c r="CA67" s="233">
        <v>0</v>
      </c>
      <c r="CB67" s="233">
        <v>0</v>
      </c>
      <c r="CC67" s="233">
        <v>0</v>
      </c>
      <c r="CD67" s="233">
        <v>0</v>
      </c>
      <c r="CE67" s="233">
        <v>0</v>
      </c>
      <c r="CF67" s="233">
        <v>0</v>
      </c>
      <c r="CG67" s="233">
        <v>0</v>
      </c>
      <c r="CH67" s="233">
        <v>0</v>
      </c>
      <c r="CI67" s="233">
        <v>0</v>
      </c>
      <c r="CJ67" s="233">
        <v>0</v>
      </c>
      <c r="CK67" s="233">
        <v>0</v>
      </c>
      <c r="CL67" s="233">
        <v>0</v>
      </c>
      <c r="CM67" s="233">
        <v>0</v>
      </c>
      <c r="CN67" s="233">
        <v>0</v>
      </c>
      <c r="CO67" s="233">
        <v>0</v>
      </c>
      <c r="CP67" s="233">
        <v>0</v>
      </c>
      <c r="CQ67" s="233">
        <v>0</v>
      </c>
      <c r="CR67" s="233">
        <v>0</v>
      </c>
      <c r="CS67" s="233">
        <v>0</v>
      </c>
      <c r="CT67" s="233">
        <v>0</v>
      </c>
      <c r="CU67" s="233">
        <v>0</v>
      </c>
      <c r="CV67" s="233">
        <v>0</v>
      </c>
      <c r="CW67" s="233">
        <v>0</v>
      </c>
      <c r="CX67" s="233">
        <v>0</v>
      </c>
      <c r="CY67" s="233">
        <v>0</v>
      </c>
      <c r="CZ67" s="233">
        <v>0</v>
      </c>
      <c r="DA67" s="233">
        <v>0</v>
      </c>
      <c r="DB67" s="233">
        <v>0</v>
      </c>
      <c r="DC67" s="233">
        <v>0</v>
      </c>
      <c r="DD67" s="233">
        <v>0</v>
      </c>
      <c r="DE67" s="233">
        <v>0</v>
      </c>
      <c r="DF67" s="233">
        <v>0</v>
      </c>
      <c r="DG67" s="233">
        <v>0</v>
      </c>
      <c r="DH67" s="233">
        <v>0</v>
      </c>
      <c r="DI67" s="233">
        <v>0</v>
      </c>
      <c r="DJ67" s="233">
        <v>0</v>
      </c>
      <c r="DK67" s="233">
        <v>0</v>
      </c>
      <c r="DL67" s="233">
        <v>0</v>
      </c>
      <c r="DM67" s="233">
        <v>0</v>
      </c>
      <c r="DN67" s="233">
        <v>0</v>
      </c>
      <c r="DO67" s="233">
        <v>0</v>
      </c>
      <c r="DP67" s="233">
        <v>0</v>
      </c>
      <c r="DQ67" s="233">
        <v>0</v>
      </c>
      <c r="DR67" s="233">
        <v>0</v>
      </c>
      <c r="DS67" s="233">
        <v>0</v>
      </c>
      <c r="DT67" s="233">
        <v>0</v>
      </c>
      <c r="DU67" s="233">
        <v>0</v>
      </c>
      <c r="DV67" s="233">
        <v>0</v>
      </c>
      <c r="DW67" s="233">
        <v>0</v>
      </c>
      <c r="DX67" s="233">
        <v>0</v>
      </c>
      <c r="DY67" s="233">
        <v>0</v>
      </c>
      <c r="DZ67" s="233">
        <v>0</v>
      </c>
      <c r="EA67" s="233">
        <v>0</v>
      </c>
      <c r="EB67" s="233">
        <v>0</v>
      </c>
      <c r="EC67" s="233">
        <v>0</v>
      </c>
      <c r="ED67" s="233">
        <v>0</v>
      </c>
      <c r="EE67" s="233">
        <v>0</v>
      </c>
      <c r="EF67" s="233">
        <v>0</v>
      </c>
      <c r="EG67" s="233">
        <v>0</v>
      </c>
      <c r="EH67" s="233">
        <v>0</v>
      </c>
      <c r="EI67" s="233">
        <v>0</v>
      </c>
      <c r="EJ67" s="233">
        <v>0</v>
      </c>
      <c r="EK67" s="233">
        <v>0</v>
      </c>
      <c r="EL67" s="233">
        <v>0</v>
      </c>
      <c r="EM67" s="233">
        <v>0</v>
      </c>
      <c r="EN67" s="233">
        <v>0</v>
      </c>
      <c r="EO67" s="233">
        <v>0</v>
      </c>
      <c r="EP67" s="233">
        <v>0</v>
      </c>
      <c r="EQ67" s="233">
        <v>0</v>
      </c>
      <c r="ER67" s="233">
        <v>0</v>
      </c>
      <c r="ES67" s="233">
        <v>0</v>
      </c>
      <c r="ET67" s="233">
        <v>0</v>
      </c>
      <c r="EU67" s="233">
        <v>0</v>
      </c>
      <c r="EV67" s="233">
        <v>0</v>
      </c>
      <c r="EW67" s="233">
        <v>0</v>
      </c>
      <c r="EX67" s="233">
        <v>0</v>
      </c>
      <c r="EY67" s="233">
        <v>0</v>
      </c>
      <c r="EZ67" s="233">
        <v>0</v>
      </c>
      <c r="FA67" s="233">
        <v>0</v>
      </c>
      <c r="FB67" s="233">
        <v>0</v>
      </c>
      <c r="FC67" s="233">
        <v>0</v>
      </c>
      <c r="FD67" s="233">
        <v>0</v>
      </c>
      <c r="FE67" s="233">
        <v>0</v>
      </c>
      <c r="FF67" s="233">
        <v>0</v>
      </c>
      <c r="FG67" s="233">
        <v>0</v>
      </c>
      <c r="FH67" s="233">
        <v>0</v>
      </c>
      <c r="FI67" s="233">
        <v>0</v>
      </c>
      <c r="FJ67" s="233">
        <v>0</v>
      </c>
      <c r="FK67" s="233">
        <v>0</v>
      </c>
      <c r="FL67" s="233">
        <v>0</v>
      </c>
      <c r="FM67" s="233">
        <v>0</v>
      </c>
      <c r="FN67" s="233">
        <v>0</v>
      </c>
      <c r="FO67" s="233">
        <v>0</v>
      </c>
      <c r="FP67" s="233">
        <v>0</v>
      </c>
      <c r="FQ67" s="233">
        <v>0</v>
      </c>
      <c r="FR67" s="233">
        <v>0</v>
      </c>
      <c r="FS67" s="233">
        <v>0</v>
      </c>
      <c r="FT67" s="233">
        <v>0</v>
      </c>
      <c r="FU67" s="233">
        <v>0</v>
      </c>
      <c r="FV67" s="233">
        <v>0</v>
      </c>
      <c r="FW67" s="233">
        <v>0</v>
      </c>
      <c r="FX67" s="233">
        <v>0</v>
      </c>
      <c r="FY67" s="233">
        <v>0</v>
      </c>
      <c r="FZ67" s="233">
        <v>0</v>
      </c>
      <c r="GA67" s="233">
        <v>0</v>
      </c>
      <c r="GB67" s="233">
        <v>0</v>
      </c>
      <c r="GC67" s="233">
        <v>0</v>
      </c>
      <c r="GD67" s="233">
        <v>0</v>
      </c>
      <c r="GE67" s="233">
        <v>0</v>
      </c>
      <c r="GF67" s="233">
        <v>0</v>
      </c>
      <c r="GG67" s="233">
        <v>0</v>
      </c>
      <c r="GH67" s="233">
        <v>0</v>
      </c>
      <c r="GI67" s="233">
        <v>0</v>
      </c>
      <c r="GJ67" s="233">
        <v>0</v>
      </c>
      <c r="GK67" s="233">
        <v>0</v>
      </c>
      <c r="GL67" s="233">
        <v>0</v>
      </c>
      <c r="GM67" s="233">
        <v>0</v>
      </c>
      <c r="GN67" s="233">
        <v>0</v>
      </c>
      <c r="GO67" s="233">
        <v>0</v>
      </c>
      <c r="GP67" s="233">
        <v>0</v>
      </c>
      <c r="GQ67" s="233">
        <v>0</v>
      </c>
      <c r="GR67" s="233">
        <v>0</v>
      </c>
      <c r="GS67" s="233">
        <v>0</v>
      </c>
      <c r="GT67" s="233">
        <v>0</v>
      </c>
      <c r="GU67" s="233">
        <v>0</v>
      </c>
      <c r="GV67" s="233">
        <v>0</v>
      </c>
      <c r="GW67" s="233">
        <v>0</v>
      </c>
      <c r="GX67" s="233">
        <v>0</v>
      </c>
      <c r="GY67" s="233">
        <v>0</v>
      </c>
      <c r="GZ67" s="233">
        <v>0</v>
      </c>
      <c r="HA67" s="233">
        <v>0</v>
      </c>
      <c r="HB67" s="233">
        <v>0</v>
      </c>
      <c r="HC67" s="233">
        <v>0</v>
      </c>
      <c r="HD67" s="233">
        <v>0</v>
      </c>
      <c r="HE67" s="233">
        <v>0</v>
      </c>
      <c r="HF67" s="233">
        <v>0</v>
      </c>
      <c r="HG67" s="233">
        <v>0</v>
      </c>
      <c r="HH67" s="233">
        <v>0</v>
      </c>
      <c r="HI67" s="233">
        <v>0</v>
      </c>
      <c r="HJ67" s="233">
        <v>0</v>
      </c>
      <c r="HK67" s="233">
        <v>0</v>
      </c>
      <c r="HL67" s="233">
        <v>0</v>
      </c>
      <c r="HM67" s="233">
        <v>0</v>
      </c>
      <c r="HN67" s="233">
        <v>0</v>
      </c>
      <c r="HO67" s="233">
        <v>0</v>
      </c>
      <c r="HP67" s="233">
        <v>0</v>
      </c>
      <c r="HQ67" s="233">
        <v>0</v>
      </c>
      <c r="HR67" s="233">
        <v>0</v>
      </c>
      <c r="HS67" s="233">
        <v>0</v>
      </c>
      <c r="HT67" s="233">
        <v>0</v>
      </c>
      <c r="HU67" s="233">
        <v>0</v>
      </c>
      <c r="HV67" s="233">
        <v>0</v>
      </c>
      <c r="HW67" s="233">
        <v>0</v>
      </c>
      <c r="HX67" s="233">
        <v>0</v>
      </c>
      <c r="HY67" s="233">
        <v>0</v>
      </c>
      <c r="HZ67" s="233">
        <v>0</v>
      </c>
      <c r="IA67" s="233">
        <v>0</v>
      </c>
      <c r="IB67" s="233">
        <v>0</v>
      </c>
      <c r="IC67" s="233">
        <v>0</v>
      </c>
      <c r="ID67" s="233">
        <v>0</v>
      </c>
      <c r="IE67" s="233">
        <v>0</v>
      </c>
      <c r="IF67" s="233">
        <v>0</v>
      </c>
      <c r="IG67" s="233">
        <v>0</v>
      </c>
      <c r="IH67" s="233">
        <v>0</v>
      </c>
      <c r="II67" s="233">
        <v>0</v>
      </c>
      <c r="IJ67" s="233">
        <v>0</v>
      </c>
      <c r="IK67" s="233">
        <v>0</v>
      </c>
      <c r="IL67" s="233">
        <v>0</v>
      </c>
      <c r="IM67" s="233">
        <v>0</v>
      </c>
      <c r="IN67" s="233">
        <v>0</v>
      </c>
      <c r="IO67" s="233">
        <v>0</v>
      </c>
      <c r="IP67" s="233">
        <v>0</v>
      </c>
      <c r="IQ67" s="233">
        <v>0</v>
      </c>
      <c r="IR67" s="233">
        <v>0</v>
      </c>
      <c r="IS67" s="233">
        <v>0</v>
      </c>
      <c r="IT67" s="233">
        <v>0</v>
      </c>
      <c r="IU67" s="233">
        <v>0</v>
      </c>
      <c r="IV67" s="233">
        <v>0</v>
      </c>
      <c r="IW67" s="233">
        <v>0</v>
      </c>
      <c r="IX67" s="233">
        <v>0</v>
      </c>
      <c r="IY67" s="233">
        <v>0</v>
      </c>
      <c r="IZ67" s="233">
        <v>0</v>
      </c>
      <c r="JA67" s="233">
        <v>0</v>
      </c>
      <c r="JB67" s="233">
        <v>0</v>
      </c>
      <c r="JC67" s="233">
        <v>0</v>
      </c>
      <c r="JD67" s="233">
        <v>0</v>
      </c>
      <c r="JE67" s="233">
        <v>0</v>
      </c>
      <c r="JF67" s="233">
        <v>0</v>
      </c>
      <c r="JG67" s="233">
        <v>0</v>
      </c>
      <c r="JH67" s="233">
        <v>0</v>
      </c>
      <c r="JI67" s="233">
        <v>0</v>
      </c>
      <c r="JJ67" s="233">
        <v>0</v>
      </c>
      <c r="JK67" s="233">
        <v>0</v>
      </c>
      <c r="JL67" s="233">
        <v>0</v>
      </c>
      <c r="JM67" s="233">
        <v>0</v>
      </c>
      <c r="JN67" s="233">
        <v>0</v>
      </c>
      <c r="JO67" s="233">
        <v>0</v>
      </c>
      <c r="JP67" s="233">
        <v>0</v>
      </c>
      <c r="JQ67" s="233">
        <v>0</v>
      </c>
      <c r="JR67" s="233">
        <v>0</v>
      </c>
      <c r="JS67" s="233">
        <v>0</v>
      </c>
      <c r="JT67" s="233">
        <v>0</v>
      </c>
      <c r="JU67" s="233">
        <v>0</v>
      </c>
      <c r="JV67" s="233">
        <v>0</v>
      </c>
      <c r="JW67" s="233">
        <v>0</v>
      </c>
      <c r="JX67" s="233">
        <v>0</v>
      </c>
      <c r="JY67" s="233">
        <v>0</v>
      </c>
      <c r="JZ67" s="233">
        <v>0</v>
      </c>
      <c r="KA67" s="233">
        <v>0</v>
      </c>
      <c r="KB67" s="233">
        <v>0</v>
      </c>
      <c r="KC67" s="233">
        <v>0</v>
      </c>
      <c r="KD67" s="233">
        <v>0</v>
      </c>
      <c r="KE67" s="233">
        <v>0</v>
      </c>
      <c r="KF67" s="233">
        <v>0</v>
      </c>
      <c r="KG67" s="233">
        <v>0</v>
      </c>
      <c r="KH67" s="233">
        <v>0</v>
      </c>
      <c r="KI67" s="233">
        <v>0</v>
      </c>
      <c r="KJ67" s="233">
        <v>0</v>
      </c>
      <c r="KK67" s="233">
        <v>0</v>
      </c>
      <c r="KL67" s="233">
        <v>0</v>
      </c>
      <c r="KM67" s="233">
        <v>0</v>
      </c>
      <c r="KN67" s="233">
        <v>0</v>
      </c>
      <c r="KO67" s="233">
        <v>0</v>
      </c>
      <c r="KP67" s="233">
        <v>0</v>
      </c>
      <c r="KQ67" s="233">
        <v>0</v>
      </c>
      <c r="KR67" s="233">
        <v>0</v>
      </c>
      <c r="KS67" s="233">
        <v>0</v>
      </c>
      <c r="KT67" s="233">
        <v>0</v>
      </c>
      <c r="KU67" s="233">
        <v>0</v>
      </c>
      <c r="KV67" s="233">
        <v>0</v>
      </c>
      <c r="KW67" s="233">
        <v>0</v>
      </c>
      <c r="KX67" s="233">
        <v>0</v>
      </c>
      <c r="KY67" s="233">
        <v>0</v>
      </c>
      <c r="KZ67" s="233">
        <v>0</v>
      </c>
      <c r="LA67" s="233">
        <v>0</v>
      </c>
      <c r="LB67" s="233">
        <v>0</v>
      </c>
      <c r="LC67" s="233">
        <v>0</v>
      </c>
      <c r="LD67" s="233">
        <v>0</v>
      </c>
      <c r="LE67" s="233">
        <v>0</v>
      </c>
      <c r="LF67" s="233">
        <v>0</v>
      </c>
      <c r="LG67" s="233">
        <v>0</v>
      </c>
      <c r="LH67" s="233">
        <v>0</v>
      </c>
      <c r="LI67" s="233">
        <v>0</v>
      </c>
      <c r="LJ67" s="233">
        <v>0</v>
      </c>
      <c r="LK67" s="233">
        <v>0</v>
      </c>
      <c r="LL67" s="233">
        <v>0</v>
      </c>
      <c r="LM67" s="233">
        <v>0</v>
      </c>
      <c r="LN67" s="233">
        <v>0</v>
      </c>
      <c r="LO67" s="233">
        <v>0</v>
      </c>
      <c r="LP67" s="233">
        <v>0</v>
      </c>
      <c r="LQ67" s="233">
        <v>0</v>
      </c>
      <c r="LR67" s="233">
        <v>0</v>
      </c>
      <c r="LS67" s="233">
        <v>0</v>
      </c>
      <c r="LT67" s="233">
        <v>0</v>
      </c>
      <c r="LU67" s="233">
        <v>0</v>
      </c>
      <c r="LV67" s="233">
        <v>0</v>
      </c>
      <c r="LW67" s="233">
        <v>0</v>
      </c>
      <c r="LX67" s="233">
        <v>0</v>
      </c>
      <c r="LY67" s="233">
        <v>0</v>
      </c>
      <c r="LZ67" s="233">
        <v>0</v>
      </c>
      <c r="MA67" s="233">
        <v>0</v>
      </c>
      <c r="MB67" s="233">
        <v>0</v>
      </c>
      <c r="MC67" s="233">
        <v>0</v>
      </c>
      <c r="MD67" s="233">
        <v>0</v>
      </c>
      <c r="ME67" s="233">
        <v>0</v>
      </c>
      <c r="MF67" s="233">
        <v>0</v>
      </c>
      <c r="MG67" s="233">
        <v>0</v>
      </c>
      <c r="MH67" s="233">
        <v>0</v>
      </c>
      <c r="MI67" s="233">
        <v>0</v>
      </c>
      <c r="MJ67" s="233">
        <v>0</v>
      </c>
      <c r="MK67" s="233">
        <v>0</v>
      </c>
      <c r="ML67" s="233">
        <v>0</v>
      </c>
      <c r="MM67" s="233">
        <v>0</v>
      </c>
      <c r="MN67" s="233">
        <v>0</v>
      </c>
      <c r="MO67" s="233">
        <v>0</v>
      </c>
      <c r="MP67" s="233">
        <v>0</v>
      </c>
      <c r="MQ67" s="233">
        <v>0</v>
      </c>
      <c r="MR67" s="233">
        <v>0</v>
      </c>
      <c r="MS67" s="233">
        <v>0</v>
      </c>
      <c r="MT67" s="233">
        <v>0</v>
      </c>
      <c r="MU67" s="233">
        <v>0</v>
      </c>
      <c r="MV67" s="233">
        <v>0</v>
      </c>
      <c r="MW67" s="233">
        <v>0</v>
      </c>
      <c r="MX67" s="233">
        <v>0</v>
      </c>
      <c r="MY67" s="233">
        <v>0</v>
      </c>
      <c r="MZ67" s="233">
        <v>0</v>
      </c>
      <c r="NA67" s="233">
        <v>0</v>
      </c>
      <c r="NB67" s="233">
        <v>0</v>
      </c>
      <c r="NC67" s="233">
        <v>0</v>
      </c>
      <c r="ND67" s="233">
        <v>0</v>
      </c>
      <c r="NE67" s="233">
        <v>0</v>
      </c>
      <c r="NF67" s="233">
        <v>0</v>
      </c>
      <c r="NG67" s="233">
        <v>0</v>
      </c>
      <c r="NH67" s="233">
        <v>0</v>
      </c>
      <c r="NI67" s="233">
        <v>0</v>
      </c>
      <c r="NJ67" s="233">
        <v>0</v>
      </c>
      <c r="NK67" s="233">
        <v>0</v>
      </c>
      <c r="NL67" s="233">
        <v>0</v>
      </c>
      <c r="NM67" s="233">
        <v>0</v>
      </c>
      <c r="NN67" s="233">
        <v>0</v>
      </c>
      <c r="NO67" s="233">
        <v>0</v>
      </c>
      <c r="NP67" s="233">
        <v>0</v>
      </c>
      <c r="NQ67" s="233">
        <v>0</v>
      </c>
      <c r="NR67" s="233">
        <v>0</v>
      </c>
      <c r="NS67" s="233">
        <v>0</v>
      </c>
      <c r="NT67" s="233">
        <v>0</v>
      </c>
      <c r="NU67" s="233">
        <v>0</v>
      </c>
      <c r="NV67" s="233">
        <v>0</v>
      </c>
      <c r="NW67" s="233">
        <v>0</v>
      </c>
      <c r="NX67" s="233">
        <v>0</v>
      </c>
      <c r="NY67" s="233">
        <v>0</v>
      </c>
      <c r="NZ67" s="233">
        <v>0</v>
      </c>
      <c r="OA67" s="233">
        <v>0</v>
      </c>
      <c r="OB67" s="233">
        <v>0</v>
      </c>
      <c r="OC67" s="233">
        <v>0</v>
      </c>
      <c r="OD67" s="233">
        <v>0</v>
      </c>
      <c r="OE67" s="233">
        <v>0</v>
      </c>
      <c r="OF67" s="233">
        <v>0</v>
      </c>
      <c r="OG67" s="233">
        <v>0</v>
      </c>
      <c r="OH67" s="233">
        <v>0</v>
      </c>
      <c r="OI67" s="233">
        <v>0</v>
      </c>
      <c r="OJ67" s="233">
        <v>0</v>
      </c>
      <c r="OK67" s="233">
        <v>0</v>
      </c>
      <c r="OL67" s="233">
        <v>0</v>
      </c>
      <c r="OM67" s="233">
        <v>0</v>
      </c>
      <c r="ON67" s="233">
        <v>0</v>
      </c>
      <c r="OO67" s="233">
        <v>0</v>
      </c>
      <c r="OP67" s="233">
        <v>0</v>
      </c>
      <c r="OQ67" s="233">
        <v>0</v>
      </c>
      <c r="OR67" s="233">
        <v>0</v>
      </c>
      <c r="OS67" s="233">
        <v>0</v>
      </c>
      <c r="OT67" s="233">
        <v>0</v>
      </c>
      <c r="OU67" s="233">
        <v>0</v>
      </c>
      <c r="OV67" s="233">
        <v>0</v>
      </c>
      <c r="OW67" s="233">
        <v>0</v>
      </c>
      <c r="OX67" s="233">
        <v>0</v>
      </c>
      <c r="OY67" s="233">
        <v>0</v>
      </c>
      <c r="OZ67" s="233">
        <v>0</v>
      </c>
      <c r="PA67" s="233">
        <v>0</v>
      </c>
      <c r="PB67" s="233">
        <v>0</v>
      </c>
      <c r="PC67" s="233">
        <v>0</v>
      </c>
      <c r="PD67" s="233">
        <v>0</v>
      </c>
      <c r="PE67" s="233">
        <v>0</v>
      </c>
    </row>
    <row r="68" spans="1:421" x14ac:dyDescent="0.25">
      <c r="A68" s="236" t="s">
        <v>1637</v>
      </c>
      <c r="B68" s="233">
        <v>0</v>
      </c>
      <c r="C68" s="233">
        <v>0</v>
      </c>
      <c r="D68" s="233">
        <v>0</v>
      </c>
      <c r="E68" s="233">
        <v>0</v>
      </c>
      <c r="F68" s="233">
        <v>0</v>
      </c>
      <c r="G68" s="233">
        <v>0</v>
      </c>
      <c r="H68" s="233">
        <v>0</v>
      </c>
      <c r="I68" s="233">
        <v>0</v>
      </c>
      <c r="J68" s="233">
        <v>0</v>
      </c>
      <c r="K68" s="233">
        <v>0</v>
      </c>
      <c r="L68" s="233">
        <v>0</v>
      </c>
      <c r="M68" s="233">
        <v>0</v>
      </c>
      <c r="N68" s="233">
        <v>0</v>
      </c>
      <c r="O68" s="233">
        <v>0</v>
      </c>
      <c r="P68" s="233">
        <v>0</v>
      </c>
      <c r="Q68" s="233">
        <v>0</v>
      </c>
      <c r="R68" s="233">
        <v>0</v>
      </c>
      <c r="S68" s="233">
        <v>0</v>
      </c>
      <c r="T68" s="233">
        <v>0</v>
      </c>
      <c r="U68" s="233">
        <v>0</v>
      </c>
      <c r="V68" s="233">
        <v>0</v>
      </c>
      <c r="W68" s="233">
        <v>0</v>
      </c>
      <c r="X68" s="233">
        <v>0</v>
      </c>
      <c r="Y68" s="233">
        <v>0</v>
      </c>
      <c r="Z68" s="233">
        <v>0</v>
      </c>
      <c r="AA68" s="233">
        <v>0</v>
      </c>
      <c r="AB68" s="233">
        <v>0</v>
      </c>
      <c r="AC68" s="233">
        <v>0</v>
      </c>
      <c r="AD68" s="233">
        <v>0</v>
      </c>
      <c r="AE68" s="233">
        <v>0</v>
      </c>
      <c r="AF68" s="233">
        <v>0</v>
      </c>
      <c r="AG68" s="233">
        <v>0</v>
      </c>
      <c r="AH68" s="233">
        <v>0</v>
      </c>
      <c r="AI68" s="233">
        <v>0</v>
      </c>
      <c r="AJ68" s="233">
        <v>0</v>
      </c>
      <c r="AK68" s="233">
        <v>0</v>
      </c>
      <c r="AL68" s="233">
        <v>0</v>
      </c>
      <c r="AM68" s="233">
        <v>0</v>
      </c>
      <c r="AN68" s="233">
        <v>0</v>
      </c>
      <c r="AO68" s="233">
        <v>0</v>
      </c>
      <c r="AP68" s="233">
        <v>0</v>
      </c>
      <c r="AQ68" s="233">
        <v>0</v>
      </c>
      <c r="AR68" s="233">
        <v>0</v>
      </c>
      <c r="AS68" s="233">
        <v>0</v>
      </c>
      <c r="AT68" s="233">
        <v>0</v>
      </c>
      <c r="AU68" s="233">
        <v>0</v>
      </c>
      <c r="AV68" s="233">
        <v>0</v>
      </c>
      <c r="AW68" s="233">
        <v>0</v>
      </c>
      <c r="AX68" s="233">
        <v>0</v>
      </c>
      <c r="AY68" s="233">
        <v>0</v>
      </c>
      <c r="AZ68" s="233">
        <v>0</v>
      </c>
      <c r="BA68" s="233">
        <v>0</v>
      </c>
      <c r="BB68" s="233">
        <v>0</v>
      </c>
      <c r="BC68" s="233">
        <v>0</v>
      </c>
      <c r="BD68" s="233">
        <v>0</v>
      </c>
      <c r="BE68" s="233">
        <v>0</v>
      </c>
      <c r="BF68" s="233">
        <v>0</v>
      </c>
      <c r="BG68" s="233">
        <v>0</v>
      </c>
      <c r="BH68" s="233">
        <v>0</v>
      </c>
      <c r="BI68" s="233">
        <v>0</v>
      </c>
      <c r="BJ68" s="233">
        <v>0</v>
      </c>
      <c r="BK68" s="233">
        <v>0</v>
      </c>
      <c r="BL68" s="233">
        <v>0</v>
      </c>
      <c r="BM68" s="233">
        <v>0</v>
      </c>
      <c r="BN68" s="233">
        <v>0</v>
      </c>
      <c r="BO68" s="233">
        <v>0</v>
      </c>
      <c r="BP68" s="233">
        <v>0</v>
      </c>
      <c r="BQ68" s="233">
        <v>0</v>
      </c>
      <c r="BR68" s="233">
        <v>0</v>
      </c>
      <c r="BS68" s="233">
        <v>0</v>
      </c>
      <c r="BT68" s="233">
        <v>0</v>
      </c>
      <c r="BU68" s="233">
        <v>0</v>
      </c>
      <c r="BV68" s="233">
        <v>0</v>
      </c>
      <c r="BW68" s="233">
        <v>0</v>
      </c>
      <c r="BX68" s="233">
        <v>0</v>
      </c>
      <c r="BY68" s="233">
        <v>0</v>
      </c>
      <c r="BZ68" s="233">
        <v>0</v>
      </c>
      <c r="CA68" s="233">
        <v>0</v>
      </c>
      <c r="CB68" s="233">
        <v>0</v>
      </c>
      <c r="CC68" s="233">
        <v>0</v>
      </c>
      <c r="CD68" s="233">
        <v>0</v>
      </c>
      <c r="CE68" s="233">
        <v>0</v>
      </c>
      <c r="CF68" s="233">
        <v>0</v>
      </c>
      <c r="CG68" s="233">
        <v>0</v>
      </c>
      <c r="CH68" s="233">
        <v>0</v>
      </c>
      <c r="CI68" s="233">
        <v>0</v>
      </c>
      <c r="CJ68" s="233">
        <v>0</v>
      </c>
      <c r="CK68" s="233">
        <v>0</v>
      </c>
      <c r="CL68" s="233">
        <v>0</v>
      </c>
      <c r="CM68" s="233">
        <v>0</v>
      </c>
      <c r="CN68" s="233">
        <v>0</v>
      </c>
      <c r="CO68" s="233">
        <v>0</v>
      </c>
      <c r="CP68" s="233">
        <v>0</v>
      </c>
      <c r="CQ68" s="233">
        <v>0</v>
      </c>
      <c r="CR68" s="233">
        <v>0</v>
      </c>
      <c r="CS68" s="233">
        <v>0</v>
      </c>
      <c r="CT68" s="233">
        <v>0</v>
      </c>
      <c r="CU68" s="233">
        <v>0</v>
      </c>
      <c r="CV68" s="233">
        <v>0</v>
      </c>
      <c r="CW68" s="233">
        <v>0</v>
      </c>
      <c r="CX68" s="233">
        <v>0</v>
      </c>
      <c r="CY68" s="233">
        <v>0</v>
      </c>
      <c r="CZ68" s="233">
        <v>0</v>
      </c>
      <c r="DA68" s="233">
        <v>0</v>
      </c>
      <c r="DB68" s="233">
        <v>0</v>
      </c>
      <c r="DC68" s="233">
        <v>0</v>
      </c>
      <c r="DD68" s="233">
        <v>0</v>
      </c>
      <c r="DE68" s="233">
        <v>0</v>
      </c>
      <c r="DF68" s="233">
        <v>0</v>
      </c>
      <c r="DG68" s="233">
        <v>0</v>
      </c>
      <c r="DH68" s="233">
        <v>0</v>
      </c>
      <c r="DI68" s="233">
        <v>0</v>
      </c>
      <c r="DJ68" s="233">
        <v>0</v>
      </c>
      <c r="DK68" s="233">
        <v>0</v>
      </c>
      <c r="DL68" s="233">
        <v>0</v>
      </c>
      <c r="DM68" s="233">
        <v>0</v>
      </c>
      <c r="DN68" s="233">
        <v>0</v>
      </c>
      <c r="DO68" s="233">
        <v>0</v>
      </c>
      <c r="DP68" s="233">
        <v>0</v>
      </c>
      <c r="DQ68" s="233">
        <v>0</v>
      </c>
      <c r="DR68" s="233">
        <v>0</v>
      </c>
      <c r="DS68" s="233">
        <v>0</v>
      </c>
      <c r="DT68" s="233">
        <v>0</v>
      </c>
      <c r="DU68" s="233">
        <v>0</v>
      </c>
      <c r="DV68" s="233">
        <v>0</v>
      </c>
      <c r="DW68" s="233">
        <v>0</v>
      </c>
      <c r="DX68" s="233">
        <v>0</v>
      </c>
      <c r="DY68" s="233">
        <v>0</v>
      </c>
      <c r="DZ68" s="233">
        <v>0</v>
      </c>
      <c r="EA68" s="233">
        <v>0</v>
      </c>
      <c r="EB68" s="233">
        <v>0</v>
      </c>
      <c r="EC68" s="233">
        <v>0</v>
      </c>
      <c r="ED68" s="233">
        <v>0</v>
      </c>
      <c r="EE68" s="233">
        <v>0</v>
      </c>
      <c r="EF68" s="233">
        <v>0</v>
      </c>
      <c r="EG68" s="233">
        <v>0</v>
      </c>
      <c r="EH68" s="233">
        <v>0</v>
      </c>
      <c r="EI68" s="233">
        <v>0</v>
      </c>
      <c r="EJ68" s="233">
        <v>0</v>
      </c>
      <c r="EK68" s="233">
        <v>0</v>
      </c>
      <c r="EL68" s="233">
        <v>0</v>
      </c>
      <c r="EM68" s="233">
        <v>0</v>
      </c>
      <c r="EN68" s="233">
        <v>0</v>
      </c>
      <c r="EO68" s="233">
        <v>0</v>
      </c>
      <c r="EP68" s="233">
        <v>0</v>
      </c>
      <c r="EQ68" s="233">
        <v>0</v>
      </c>
      <c r="ER68" s="233">
        <v>0</v>
      </c>
      <c r="ES68" s="233">
        <v>0</v>
      </c>
      <c r="ET68" s="233">
        <v>0</v>
      </c>
      <c r="EU68" s="233">
        <v>0</v>
      </c>
      <c r="EV68" s="233">
        <v>0</v>
      </c>
      <c r="EW68" s="233">
        <v>0</v>
      </c>
      <c r="EX68" s="233">
        <v>0</v>
      </c>
      <c r="EY68" s="233">
        <v>0</v>
      </c>
      <c r="EZ68" s="233">
        <v>0</v>
      </c>
      <c r="FA68" s="233">
        <v>0</v>
      </c>
      <c r="FB68" s="233">
        <v>0</v>
      </c>
      <c r="FC68" s="233">
        <v>0</v>
      </c>
      <c r="FD68" s="233">
        <v>0</v>
      </c>
      <c r="FE68" s="233">
        <v>0</v>
      </c>
      <c r="FF68" s="233">
        <v>0</v>
      </c>
      <c r="FG68" s="233">
        <v>0</v>
      </c>
      <c r="FH68" s="233">
        <v>0</v>
      </c>
      <c r="FI68" s="233">
        <v>0</v>
      </c>
      <c r="FJ68" s="233">
        <v>0</v>
      </c>
      <c r="FK68" s="233">
        <v>0</v>
      </c>
      <c r="FL68" s="233">
        <v>0</v>
      </c>
      <c r="FM68" s="233">
        <v>0</v>
      </c>
      <c r="FN68" s="233">
        <v>0</v>
      </c>
      <c r="FO68" s="233">
        <v>0</v>
      </c>
      <c r="FP68" s="233">
        <v>0</v>
      </c>
      <c r="FQ68" s="233">
        <v>0</v>
      </c>
      <c r="FR68" s="233">
        <v>0</v>
      </c>
      <c r="FS68" s="233">
        <v>0</v>
      </c>
      <c r="FT68" s="233">
        <v>0</v>
      </c>
      <c r="FU68" s="233">
        <v>0</v>
      </c>
      <c r="FV68" s="233">
        <v>0</v>
      </c>
      <c r="FW68" s="233">
        <v>0</v>
      </c>
      <c r="FX68" s="233">
        <v>0</v>
      </c>
      <c r="FY68" s="233">
        <v>0</v>
      </c>
      <c r="FZ68" s="233">
        <v>0</v>
      </c>
      <c r="GA68" s="233">
        <v>0</v>
      </c>
      <c r="GB68" s="233">
        <v>0</v>
      </c>
      <c r="GC68" s="233">
        <v>0</v>
      </c>
      <c r="GD68" s="233">
        <v>0</v>
      </c>
      <c r="GE68" s="233">
        <v>0</v>
      </c>
      <c r="GF68" s="233">
        <v>0</v>
      </c>
      <c r="GG68" s="233">
        <v>0</v>
      </c>
      <c r="GH68" s="233">
        <v>0</v>
      </c>
      <c r="GI68" s="233">
        <v>0</v>
      </c>
      <c r="GJ68" s="233">
        <v>0</v>
      </c>
      <c r="GK68" s="233">
        <v>0</v>
      </c>
      <c r="GL68" s="233">
        <v>0</v>
      </c>
      <c r="GM68" s="233">
        <v>0</v>
      </c>
      <c r="GN68" s="233">
        <v>0</v>
      </c>
      <c r="GO68" s="233">
        <v>0</v>
      </c>
      <c r="GP68" s="233">
        <v>0</v>
      </c>
      <c r="GQ68" s="233">
        <v>0</v>
      </c>
      <c r="GR68" s="233">
        <v>0</v>
      </c>
      <c r="GS68" s="233">
        <v>0</v>
      </c>
      <c r="GT68" s="233">
        <v>0</v>
      </c>
      <c r="GU68" s="233">
        <v>0</v>
      </c>
      <c r="GV68" s="233">
        <v>0</v>
      </c>
      <c r="GW68" s="233">
        <v>0</v>
      </c>
      <c r="GX68" s="233">
        <v>0</v>
      </c>
      <c r="GY68" s="233">
        <v>0</v>
      </c>
      <c r="GZ68" s="233">
        <v>0</v>
      </c>
      <c r="HA68" s="233">
        <v>0</v>
      </c>
      <c r="HB68" s="233">
        <v>0</v>
      </c>
      <c r="HC68" s="233">
        <v>0</v>
      </c>
      <c r="HD68" s="233">
        <v>0</v>
      </c>
      <c r="HE68" s="233">
        <v>0</v>
      </c>
      <c r="HF68" s="233">
        <v>0</v>
      </c>
      <c r="HG68" s="233">
        <v>0</v>
      </c>
      <c r="HH68" s="233">
        <v>0</v>
      </c>
      <c r="HI68" s="233">
        <v>0</v>
      </c>
      <c r="HJ68" s="233">
        <v>0</v>
      </c>
      <c r="HK68" s="233">
        <v>0</v>
      </c>
      <c r="HL68" s="233">
        <v>0</v>
      </c>
      <c r="HM68" s="233">
        <v>0</v>
      </c>
      <c r="HN68" s="233">
        <v>0</v>
      </c>
      <c r="HO68" s="233">
        <v>0</v>
      </c>
      <c r="HP68" s="233">
        <v>0</v>
      </c>
      <c r="HQ68" s="233">
        <v>0</v>
      </c>
      <c r="HR68" s="233">
        <v>0</v>
      </c>
      <c r="HS68" s="233">
        <v>0</v>
      </c>
      <c r="HT68" s="233">
        <v>0</v>
      </c>
      <c r="HU68" s="233">
        <v>0</v>
      </c>
      <c r="HV68" s="233">
        <v>0</v>
      </c>
      <c r="HW68" s="233">
        <v>0</v>
      </c>
      <c r="HX68" s="233">
        <v>0</v>
      </c>
      <c r="HY68" s="233">
        <v>0</v>
      </c>
      <c r="HZ68" s="233">
        <v>0</v>
      </c>
      <c r="IA68" s="233">
        <v>0</v>
      </c>
      <c r="IB68" s="233">
        <v>0</v>
      </c>
      <c r="IC68" s="233">
        <v>0</v>
      </c>
      <c r="ID68" s="233">
        <v>0</v>
      </c>
      <c r="IE68" s="233">
        <v>0</v>
      </c>
      <c r="IF68" s="233">
        <v>0</v>
      </c>
      <c r="IG68" s="233">
        <v>0</v>
      </c>
      <c r="IH68" s="233">
        <v>0</v>
      </c>
      <c r="II68" s="233">
        <v>0</v>
      </c>
      <c r="IJ68" s="233">
        <v>0</v>
      </c>
      <c r="IK68" s="233">
        <v>0</v>
      </c>
      <c r="IL68" s="233">
        <v>0</v>
      </c>
      <c r="IM68" s="233">
        <v>0</v>
      </c>
      <c r="IN68" s="233">
        <v>0</v>
      </c>
      <c r="IO68" s="233">
        <v>0</v>
      </c>
      <c r="IP68" s="233">
        <v>0</v>
      </c>
      <c r="IQ68" s="233">
        <v>0</v>
      </c>
      <c r="IR68" s="233">
        <v>0</v>
      </c>
      <c r="IS68" s="233">
        <v>0</v>
      </c>
      <c r="IT68" s="233">
        <v>0</v>
      </c>
      <c r="IU68" s="233">
        <v>0</v>
      </c>
      <c r="IV68" s="233">
        <v>0</v>
      </c>
      <c r="IW68" s="233">
        <v>0</v>
      </c>
      <c r="IX68" s="233">
        <v>0</v>
      </c>
      <c r="IY68" s="233">
        <v>0</v>
      </c>
      <c r="IZ68" s="233">
        <v>0</v>
      </c>
      <c r="JA68" s="233">
        <v>0</v>
      </c>
      <c r="JB68" s="233">
        <v>0</v>
      </c>
      <c r="JC68" s="233">
        <v>0</v>
      </c>
      <c r="JD68" s="233">
        <v>0</v>
      </c>
      <c r="JE68" s="233">
        <v>0</v>
      </c>
      <c r="JF68" s="233">
        <v>0</v>
      </c>
      <c r="JG68" s="233">
        <v>0</v>
      </c>
      <c r="JH68" s="233">
        <v>0</v>
      </c>
      <c r="JI68" s="233">
        <v>0</v>
      </c>
      <c r="JJ68" s="233">
        <v>0</v>
      </c>
      <c r="JK68" s="233">
        <v>0</v>
      </c>
      <c r="JL68" s="233">
        <v>0</v>
      </c>
      <c r="JM68" s="233">
        <v>0</v>
      </c>
      <c r="JN68" s="233">
        <v>0</v>
      </c>
      <c r="JO68" s="233">
        <v>0</v>
      </c>
      <c r="JP68" s="233">
        <v>0</v>
      </c>
      <c r="JQ68" s="233">
        <v>0</v>
      </c>
      <c r="JR68" s="233">
        <v>0</v>
      </c>
      <c r="JS68" s="233">
        <v>0</v>
      </c>
      <c r="JT68" s="233">
        <v>0</v>
      </c>
      <c r="JU68" s="233">
        <v>0</v>
      </c>
      <c r="JV68" s="233">
        <v>0</v>
      </c>
      <c r="JW68" s="233">
        <v>0</v>
      </c>
      <c r="JX68" s="233">
        <v>0</v>
      </c>
      <c r="JY68" s="233">
        <v>0</v>
      </c>
      <c r="JZ68" s="233">
        <v>0</v>
      </c>
      <c r="KA68" s="233">
        <v>0</v>
      </c>
      <c r="KB68" s="233">
        <v>0</v>
      </c>
      <c r="KC68" s="233">
        <v>0</v>
      </c>
      <c r="KD68" s="233">
        <v>0</v>
      </c>
      <c r="KE68" s="233">
        <v>0</v>
      </c>
      <c r="KF68" s="233">
        <v>0</v>
      </c>
      <c r="KG68" s="233">
        <v>0</v>
      </c>
      <c r="KH68" s="233">
        <v>0</v>
      </c>
      <c r="KI68" s="233">
        <v>0</v>
      </c>
      <c r="KJ68" s="233">
        <v>0</v>
      </c>
      <c r="KK68" s="233">
        <v>0</v>
      </c>
      <c r="KL68" s="233">
        <v>0</v>
      </c>
      <c r="KM68" s="233">
        <v>0</v>
      </c>
      <c r="KN68" s="233">
        <v>0</v>
      </c>
      <c r="KO68" s="233">
        <v>0</v>
      </c>
      <c r="KP68" s="233">
        <v>0</v>
      </c>
      <c r="KQ68" s="233">
        <v>0</v>
      </c>
      <c r="KR68" s="233">
        <v>0</v>
      </c>
      <c r="KS68" s="233">
        <v>0</v>
      </c>
      <c r="KT68" s="233">
        <v>0</v>
      </c>
      <c r="KU68" s="233">
        <v>0</v>
      </c>
      <c r="KV68" s="233">
        <v>0</v>
      </c>
      <c r="KW68" s="233">
        <v>0</v>
      </c>
      <c r="KX68" s="233">
        <v>0</v>
      </c>
      <c r="KY68" s="233">
        <v>0</v>
      </c>
      <c r="KZ68" s="233">
        <v>0</v>
      </c>
      <c r="LA68" s="233">
        <v>0</v>
      </c>
      <c r="LB68" s="233">
        <v>0</v>
      </c>
      <c r="LC68" s="233">
        <v>0</v>
      </c>
      <c r="LD68" s="233">
        <v>0</v>
      </c>
      <c r="LE68" s="233">
        <v>0</v>
      </c>
      <c r="LF68" s="233">
        <v>0</v>
      </c>
      <c r="LG68" s="233">
        <v>0</v>
      </c>
      <c r="LH68" s="233">
        <v>0</v>
      </c>
      <c r="LI68" s="233">
        <v>0</v>
      </c>
      <c r="LJ68" s="233">
        <v>0</v>
      </c>
      <c r="LK68" s="233">
        <v>0</v>
      </c>
      <c r="LL68" s="233">
        <v>0</v>
      </c>
      <c r="LM68" s="233">
        <v>0</v>
      </c>
      <c r="LN68" s="233">
        <v>0</v>
      </c>
      <c r="LO68" s="233">
        <v>0</v>
      </c>
      <c r="LP68" s="233">
        <v>0</v>
      </c>
      <c r="LQ68" s="233">
        <v>0</v>
      </c>
      <c r="LR68" s="233">
        <v>0</v>
      </c>
      <c r="LS68" s="233">
        <v>0</v>
      </c>
      <c r="LT68" s="233">
        <v>0</v>
      </c>
      <c r="LU68" s="233">
        <v>0</v>
      </c>
      <c r="LV68" s="233">
        <v>0</v>
      </c>
      <c r="LW68" s="233">
        <v>0</v>
      </c>
      <c r="LX68" s="233">
        <v>0</v>
      </c>
      <c r="LY68" s="233">
        <v>0</v>
      </c>
      <c r="LZ68" s="233">
        <v>0</v>
      </c>
      <c r="MA68" s="233">
        <v>0</v>
      </c>
      <c r="MB68" s="233">
        <v>0</v>
      </c>
      <c r="MC68" s="233">
        <v>0</v>
      </c>
      <c r="MD68" s="233">
        <v>0</v>
      </c>
      <c r="ME68" s="233">
        <v>0</v>
      </c>
      <c r="MF68" s="233">
        <v>0</v>
      </c>
      <c r="MG68" s="233">
        <v>0</v>
      </c>
      <c r="MH68" s="233">
        <v>0</v>
      </c>
      <c r="MI68" s="233">
        <v>0</v>
      </c>
      <c r="MJ68" s="233">
        <v>0</v>
      </c>
      <c r="MK68" s="233">
        <v>0</v>
      </c>
      <c r="ML68" s="233">
        <v>0</v>
      </c>
      <c r="MM68" s="233">
        <v>0</v>
      </c>
      <c r="MN68" s="233">
        <v>0</v>
      </c>
      <c r="MO68" s="233">
        <v>0</v>
      </c>
      <c r="MP68" s="233">
        <v>0</v>
      </c>
      <c r="MQ68" s="233">
        <v>0</v>
      </c>
      <c r="MR68" s="233">
        <v>0</v>
      </c>
      <c r="MS68" s="233">
        <v>0</v>
      </c>
      <c r="MT68" s="233">
        <v>0</v>
      </c>
      <c r="MU68" s="233">
        <v>0</v>
      </c>
      <c r="MV68" s="233">
        <v>0</v>
      </c>
      <c r="MW68" s="233">
        <v>0</v>
      </c>
      <c r="MX68" s="233">
        <v>0</v>
      </c>
      <c r="MY68" s="233">
        <v>0</v>
      </c>
      <c r="MZ68" s="233">
        <v>0</v>
      </c>
      <c r="NA68" s="233">
        <v>0</v>
      </c>
      <c r="NB68" s="233">
        <v>0</v>
      </c>
      <c r="NC68" s="233">
        <v>0</v>
      </c>
      <c r="ND68" s="233">
        <v>0</v>
      </c>
      <c r="NE68" s="233">
        <v>0</v>
      </c>
      <c r="NF68" s="233">
        <v>0</v>
      </c>
      <c r="NG68" s="233">
        <v>0</v>
      </c>
      <c r="NH68" s="233">
        <v>0</v>
      </c>
      <c r="NI68" s="233">
        <v>0</v>
      </c>
      <c r="NJ68" s="233">
        <v>0</v>
      </c>
      <c r="NK68" s="233">
        <v>0</v>
      </c>
      <c r="NL68" s="233">
        <v>0</v>
      </c>
      <c r="NM68" s="233">
        <v>0</v>
      </c>
      <c r="NN68" s="233">
        <v>0</v>
      </c>
      <c r="NO68" s="233">
        <v>0</v>
      </c>
      <c r="NP68" s="233">
        <v>0</v>
      </c>
      <c r="NQ68" s="233">
        <v>0</v>
      </c>
      <c r="NR68" s="233">
        <v>0</v>
      </c>
      <c r="NS68" s="233">
        <v>0</v>
      </c>
      <c r="NT68" s="233">
        <v>0</v>
      </c>
      <c r="NU68" s="233">
        <v>0</v>
      </c>
      <c r="NV68" s="233">
        <v>0</v>
      </c>
      <c r="NW68" s="233">
        <v>0</v>
      </c>
      <c r="NX68" s="233">
        <v>0</v>
      </c>
      <c r="NY68" s="233">
        <v>0</v>
      </c>
      <c r="NZ68" s="233">
        <v>0</v>
      </c>
      <c r="OA68" s="233">
        <v>0</v>
      </c>
      <c r="OB68" s="233">
        <v>0</v>
      </c>
      <c r="OC68" s="233">
        <v>0</v>
      </c>
      <c r="OD68" s="233">
        <v>0</v>
      </c>
      <c r="OE68" s="233">
        <v>0</v>
      </c>
      <c r="OF68" s="233">
        <v>0</v>
      </c>
      <c r="OG68" s="233">
        <v>0</v>
      </c>
      <c r="OH68" s="233">
        <v>0</v>
      </c>
      <c r="OI68" s="233">
        <v>0</v>
      </c>
      <c r="OJ68" s="233">
        <v>0</v>
      </c>
      <c r="OK68" s="233">
        <v>0</v>
      </c>
      <c r="OL68" s="233">
        <v>0</v>
      </c>
      <c r="OM68" s="233">
        <v>0</v>
      </c>
      <c r="ON68" s="233">
        <v>0</v>
      </c>
      <c r="OO68" s="233">
        <v>0</v>
      </c>
      <c r="OP68" s="233">
        <v>0</v>
      </c>
      <c r="OQ68" s="233">
        <v>0</v>
      </c>
      <c r="OR68" s="233">
        <v>0</v>
      </c>
      <c r="OS68" s="233">
        <v>0</v>
      </c>
      <c r="OT68" s="233">
        <v>0</v>
      </c>
      <c r="OU68" s="233">
        <v>0</v>
      </c>
      <c r="OV68" s="233">
        <v>0</v>
      </c>
      <c r="OW68" s="233">
        <v>0</v>
      </c>
      <c r="OX68" s="233">
        <v>0</v>
      </c>
      <c r="OY68" s="233">
        <v>0</v>
      </c>
      <c r="OZ68" s="233">
        <v>0</v>
      </c>
      <c r="PA68" s="233">
        <v>0</v>
      </c>
      <c r="PB68" s="233">
        <v>0</v>
      </c>
      <c r="PC68" s="233">
        <v>0</v>
      </c>
      <c r="PD68" s="233">
        <v>0</v>
      </c>
      <c r="PE68" s="233">
        <v>0</v>
      </c>
    </row>
    <row r="69" spans="1:421" x14ac:dyDescent="0.25">
      <c r="A69" s="236" t="s">
        <v>1638</v>
      </c>
      <c r="B69" s="233">
        <v>0</v>
      </c>
      <c r="C69" s="233">
        <v>0</v>
      </c>
      <c r="D69" s="233">
        <v>0</v>
      </c>
      <c r="E69" s="233">
        <v>0</v>
      </c>
      <c r="F69" s="233">
        <v>0</v>
      </c>
      <c r="G69" s="233">
        <v>0</v>
      </c>
      <c r="H69" s="233">
        <v>0</v>
      </c>
      <c r="I69" s="233">
        <v>0</v>
      </c>
      <c r="J69" s="233">
        <v>0</v>
      </c>
      <c r="K69" s="233">
        <v>0</v>
      </c>
      <c r="L69" s="233">
        <v>0</v>
      </c>
      <c r="M69" s="233">
        <v>0</v>
      </c>
      <c r="N69" s="233">
        <v>0</v>
      </c>
      <c r="O69" s="233">
        <v>0</v>
      </c>
      <c r="P69" s="233">
        <v>0</v>
      </c>
      <c r="Q69" s="233">
        <v>0</v>
      </c>
      <c r="R69" s="233">
        <v>0</v>
      </c>
      <c r="S69" s="233">
        <v>0</v>
      </c>
      <c r="T69" s="233">
        <v>0</v>
      </c>
      <c r="U69" s="233">
        <v>0</v>
      </c>
      <c r="V69" s="233">
        <v>0</v>
      </c>
      <c r="W69" s="233">
        <v>0</v>
      </c>
      <c r="X69" s="233">
        <v>0</v>
      </c>
      <c r="Y69" s="233">
        <v>0</v>
      </c>
      <c r="Z69" s="233">
        <v>0</v>
      </c>
      <c r="AA69" s="233">
        <v>0</v>
      </c>
      <c r="AB69" s="233">
        <v>0</v>
      </c>
      <c r="AC69" s="233">
        <v>0</v>
      </c>
      <c r="AD69" s="233">
        <v>0</v>
      </c>
      <c r="AE69" s="233">
        <v>0</v>
      </c>
      <c r="AF69" s="233">
        <v>0</v>
      </c>
      <c r="AG69" s="233">
        <v>0</v>
      </c>
      <c r="AH69" s="233">
        <v>0</v>
      </c>
      <c r="AI69" s="233">
        <v>0</v>
      </c>
      <c r="AJ69" s="233">
        <v>0</v>
      </c>
      <c r="AK69" s="233">
        <v>0</v>
      </c>
      <c r="AL69" s="233">
        <v>0</v>
      </c>
      <c r="AM69" s="233">
        <v>0</v>
      </c>
      <c r="AN69" s="233">
        <v>0</v>
      </c>
      <c r="AO69" s="233">
        <v>0</v>
      </c>
      <c r="AP69" s="233">
        <v>0</v>
      </c>
      <c r="AQ69" s="233">
        <v>0</v>
      </c>
      <c r="AR69" s="233">
        <v>0</v>
      </c>
      <c r="AS69" s="233">
        <v>0</v>
      </c>
      <c r="AT69" s="233">
        <v>0</v>
      </c>
      <c r="AU69" s="233">
        <v>0</v>
      </c>
      <c r="AV69" s="233">
        <v>0</v>
      </c>
      <c r="AW69" s="233">
        <v>0</v>
      </c>
      <c r="AX69" s="233">
        <v>0</v>
      </c>
      <c r="AY69" s="233">
        <v>0</v>
      </c>
      <c r="AZ69" s="233">
        <v>0</v>
      </c>
      <c r="BA69" s="233">
        <v>0</v>
      </c>
      <c r="BB69" s="233">
        <v>0</v>
      </c>
      <c r="BC69" s="233">
        <v>0</v>
      </c>
      <c r="BD69" s="233">
        <v>0</v>
      </c>
      <c r="BE69" s="233">
        <v>0</v>
      </c>
      <c r="BF69" s="233">
        <v>0</v>
      </c>
      <c r="BG69" s="233">
        <v>0</v>
      </c>
      <c r="BH69" s="233">
        <v>0</v>
      </c>
      <c r="BI69" s="233">
        <v>0</v>
      </c>
      <c r="BJ69" s="233">
        <v>0</v>
      </c>
      <c r="BK69" s="233">
        <v>0</v>
      </c>
      <c r="BL69" s="233">
        <v>0</v>
      </c>
      <c r="BM69" s="233">
        <v>0</v>
      </c>
      <c r="BN69" s="233">
        <v>0</v>
      </c>
      <c r="BO69" s="233">
        <v>0</v>
      </c>
      <c r="BP69" s="233">
        <v>0</v>
      </c>
      <c r="BQ69" s="233">
        <v>0</v>
      </c>
      <c r="BR69" s="233">
        <v>0</v>
      </c>
      <c r="BS69" s="233">
        <v>0</v>
      </c>
      <c r="BT69" s="233">
        <v>0</v>
      </c>
      <c r="BU69" s="233">
        <v>0</v>
      </c>
      <c r="BV69" s="233">
        <v>0</v>
      </c>
      <c r="BW69" s="233">
        <v>0</v>
      </c>
      <c r="BX69" s="233">
        <v>0</v>
      </c>
      <c r="BY69" s="233">
        <v>0</v>
      </c>
      <c r="BZ69" s="233">
        <v>0</v>
      </c>
      <c r="CA69" s="233">
        <v>0</v>
      </c>
      <c r="CB69" s="233">
        <v>0</v>
      </c>
      <c r="CC69" s="233">
        <v>0</v>
      </c>
      <c r="CD69" s="233">
        <v>0</v>
      </c>
      <c r="CE69" s="233">
        <v>0</v>
      </c>
      <c r="CF69" s="233">
        <v>0</v>
      </c>
      <c r="CG69" s="233">
        <v>0</v>
      </c>
      <c r="CH69" s="233">
        <v>0</v>
      </c>
      <c r="CI69" s="233">
        <v>0</v>
      </c>
      <c r="CJ69" s="233">
        <v>0</v>
      </c>
      <c r="CK69" s="233">
        <v>0</v>
      </c>
      <c r="CL69" s="233">
        <v>0</v>
      </c>
      <c r="CM69" s="233">
        <v>0</v>
      </c>
      <c r="CN69" s="233">
        <v>0</v>
      </c>
      <c r="CO69" s="233">
        <v>0</v>
      </c>
      <c r="CP69" s="233">
        <v>0</v>
      </c>
      <c r="CQ69" s="233">
        <v>0</v>
      </c>
      <c r="CR69" s="233">
        <v>0</v>
      </c>
      <c r="CS69" s="233">
        <v>0</v>
      </c>
      <c r="CT69" s="233">
        <v>0</v>
      </c>
      <c r="CU69" s="233">
        <v>0</v>
      </c>
      <c r="CV69" s="233">
        <v>0</v>
      </c>
      <c r="CW69" s="233">
        <v>0</v>
      </c>
      <c r="CX69" s="233">
        <v>0</v>
      </c>
      <c r="CY69" s="233">
        <v>0</v>
      </c>
      <c r="CZ69" s="233">
        <v>0</v>
      </c>
      <c r="DA69" s="233">
        <v>0</v>
      </c>
      <c r="DB69" s="233">
        <v>0</v>
      </c>
      <c r="DC69" s="233">
        <v>0</v>
      </c>
      <c r="DD69" s="233">
        <v>0</v>
      </c>
      <c r="DE69" s="233">
        <v>0</v>
      </c>
      <c r="DF69" s="233">
        <v>0</v>
      </c>
      <c r="DG69" s="233">
        <v>0</v>
      </c>
      <c r="DH69" s="233">
        <v>0</v>
      </c>
      <c r="DI69" s="233">
        <v>0</v>
      </c>
      <c r="DJ69" s="233">
        <v>0</v>
      </c>
      <c r="DK69" s="233">
        <v>0</v>
      </c>
      <c r="DL69" s="233">
        <v>0</v>
      </c>
      <c r="DM69" s="233">
        <v>0</v>
      </c>
      <c r="DN69" s="233">
        <v>0</v>
      </c>
      <c r="DO69" s="233">
        <v>0</v>
      </c>
      <c r="DP69" s="233">
        <v>0</v>
      </c>
      <c r="DQ69" s="233">
        <v>0</v>
      </c>
      <c r="DR69" s="233">
        <v>0</v>
      </c>
      <c r="DS69" s="233">
        <v>0</v>
      </c>
      <c r="DT69" s="233">
        <v>0</v>
      </c>
      <c r="DU69" s="233">
        <v>0</v>
      </c>
      <c r="DV69" s="233">
        <v>0</v>
      </c>
      <c r="DW69" s="233">
        <v>0</v>
      </c>
      <c r="DX69" s="233">
        <v>0</v>
      </c>
      <c r="DY69" s="233">
        <v>0</v>
      </c>
      <c r="DZ69" s="233">
        <v>0</v>
      </c>
      <c r="EA69" s="233">
        <v>0</v>
      </c>
      <c r="EB69" s="233">
        <v>0</v>
      </c>
      <c r="EC69" s="233">
        <v>0</v>
      </c>
      <c r="ED69" s="233">
        <v>0</v>
      </c>
      <c r="EE69" s="233">
        <v>0</v>
      </c>
      <c r="EF69" s="233">
        <v>0</v>
      </c>
      <c r="EG69" s="233">
        <v>0</v>
      </c>
      <c r="EH69" s="233">
        <v>0</v>
      </c>
      <c r="EI69" s="233">
        <v>0</v>
      </c>
      <c r="EJ69" s="233">
        <v>0</v>
      </c>
      <c r="EK69" s="233">
        <v>0</v>
      </c>
      <c r="EL69" s="233">
        <v>0</v>
      </c>
      <c r="EM69" s="233">
        <v>0</v>
      </c>
      <c r="EN69" s="233">
        <v>0</v>
      </c>
      <c r="EO69" s="233">
        <v>0</v>
      </c>
      <c r="EP69" s="233">
        <v>0</v>
      </c>
      <c r="EQ69" s="233">
        <v>0</v>
      </c>
      <c r="ER69" s="233">
        <v>0</v>
      </c>
      <c r="ES69" s="233">
        <v>0</v>
      </c>
      <c r="ET69" s="233">
        <v>0</v>
      </c>
      <c r="EU69" s="233">
        <v>0</v>
      </c>
      <c r="EV69" s="233">
        <v>0</v>
      </c>
      <c r="EW69" s="233">
        <v>0</v>
      </c>
      <c r="EX69" s="233">
        <v>0</v>
      </c>
      <c r="EY69" s="233">
        <v>0</v>
      </c>
      <c r="EZ69" s="233">
        <v>0</v>
      </c>
      <c r="FA69" s="233">
        <v>0</v>
      </c>
      <c r="FB69" s="233">
        <v>0</v>
      </c>
      <c r="FC69" s="233">
        <v>0</v>
      </c>
      <c r="FD69" s="233">
        <v>0</v>
      </c>
      <c r="FE69" s="233">
        <v>0</v>
      </c>
      <c r="FF69" s="233">
        <v>0</v>
      </c>
      <c r="FG69" s="233">
        <v>0</v>
      </c>
      <c r="FH69" s="233">
        <v>0</v>
      </c>
      <c r="FI69" s="233">
        <v>0</v>
      </c>
      <c r="FJ69" s="233">
        <v>0</v>
      </c>
      <c r="FK69" s="233">
        <v>0</v>
      </c>
      <c r="FL69" s="233">
        <v>0</v>
      </c>
      <c r="FM69" s="233">
        <v>0</v>
      </c>
      <c r="FN69" s="233">
        <v>0</v>
      </c>
      <c r="FO69" s="233">
        <v>0</v>
      </c>
      <c r="FP69" s="233">
        <v>0</v>
      </c>
      <c r="FQ69" s="233">
        <v>0</v>
      </c>
      <c r="FR69" s="233">
        <v>0</v>
      </c>
      <c r="FS69" s="233">
        <v>0</v>
      </c>
      <c r="FT69" s="233">
        <v>0</v>
      </c>
      <c r="FU69" s="233">
        <v>0</v>
      </c>
      <c r="FV69" s="233">
        <v>0</v>
      </c>
      <c r="FW69" s="233">
        <v>0</v>
      </c>
      <c r="FX69" s="233">
        <v>0</v>
      </c>
      <c r="FY69" s="233">
        <v>0</v>
      </c>
      <c r="FZ69" s="233">
        <v>0</v>
      </c>
      <c r="GA69" s="233">
        <v>0</v>
      </c>
      <c r="GB69" s="233">
        <v>0</v>
      </c>
      <c r="GC69" s="233">
        <v>0</v>
      </c>
      <c r="GD69" s="233">
        <v>0</v>
      </c>
      <c r="GE69" s="233">
        <v>0</v>
      </c>
      <c r="GF69" s="233">
        <v>0</v>
      </c>
      <c r="GG69" s="233">
        <v>0</v>
      </c>
      <c r="GH69" s="233">
        <v>0</v>
      </c>
      <c r="GI69" s="233">
        <v>0</v>
      </c>
      <c r="GJ69" s="233">
        <v>0</v>
      </c>
      <c r="GK69" s="233">
        <v>0</v>
      </c>
      <c r="GL69" s="233">
        <v>0</v>
      </c>
      <c r="GM69" s="233">
        <v>0</v>
      </c>
      <c r="GN69" s="233">
        <v>0</v>
      </c>
      <c r="GO69" s="233">
        <v>0</v>
      </c>
      <c r="GP69" s="233">
        <v>0</v>
      </c>
      <c r="GQ69" s="233">
        <v>0</v>
      </c>
      <c r="GR69" s="233">
        <v>0</v>
      </c>
      <c r="GS69" s="233">
        <v>0</v>
      </c>
      <c r="GT69" s="233">
        <v>0</v>
      </c>
      <c r="GU69" s="233">
        <v>0</v>
      </c>
      <c r="GV69" s="233">
        <v>0</v>
      </c>
      <c r="GW69" s="233">
        <v>0</v>
      </c>
      <c r="GX69" s="233">
        <v>0</v>
      </c>
      <c r="GY69" s="233">
        <v>0</v>
      </c>
      <c r="GZ69" s="233">
        <v>0</v>
      </c>
      <c r="HA69" s="233">
        <v>0</v>
      </c>
      <c r="HB69" s="233">
        <v>0</v>
      </c>
      <c r="HC69" s="233">
        <v>0</v>
      </c>
      <c r="HD69" s="233">
        <v>0</v>
      </c>
      <c r="HE69" s="233">
        <v>0</v>
      </c>
      <c r="HF69" s="233">
        <v>0</v>
      </c>
      <c r="HG69" s="233">
        <v>0</v>
      </c>
      <c r="HH69" s="233">
        <v>0</v>
      </c>
      <c r="HI69" s="233">
        <v>0</v>
      </c>
      <c r="HJ69" s="233">
        <v>0</v>
      </c>
      <c r="HK69" s="233">
        <v>0</v>
      </c>
      <c r="HL69" s="233">
        <v>0</v>
      </c>
      <c r="HM69" s="233">
        <v>0</v>
      </c>
      <c r="HN69" s="233">
        <v>0</v>
      </c>
      <c r="HO69" s="233">
        <v>0</v>
      </c>
      <c r="HP69" s="233">
        <v>0</v>
      </c>
      <c r="HQ69" s="233">
        <v>0</v>
      </c>
      <c r="HR69" s="233">
        <v>0</v>
      </c>
      <c r="HS69" s="233">
        <v>0</v>
      </c>
      <c r="HT69" s="233">
        <v>0</v>
      </c>
      <c r="HU69" s="233">
        <v>0</v>
      </c>
      <c r="HV69" s="233">
        <v>0</v>
      </c>
      <c r="HW69" s="233">
        <v>0</v>
      </c>
      <c r="HX69" s="233">
        <v>0</v>
      </c>
      <c r="HY69" s="233">
        <v>0</v>
      </c>
      <c r="HZ69" s="233">
        <v>0</v>
      </c>
      <c r="IA69" s="233">
        <v>0</v>
      </c>
      <c r="IB69" s="233">
        <v>0</v>
      </c>
      <c r="IC69" s="233">
        <v>0</v>
      </c>
      <c r="ID69" s="233">
        <v>0</v>
      </c>
      <c r="IE69" s="233">
        <v>0</v>
      </c>
      <c r="IF69" s="233">
        <v>0</v>
      </c>
      <c r="IG69" s="233">
        <v>0</v>
      </c>
      <c r="IH69" s="233">
        <v>0</v>
      </c>
      <c r="II69" s="233">
        <v>0</v>
      </c>
      <c r="IJ69" s="233">
        <v>0</v>
      </c>
      <c r="IK69" s="233">
        <v>0</v>
      </c>
      <c r="IL69" s="233">
        <v>0</v>
      </c>
      <c r="IM69" s="233">
        <v>0</v>
      </c>
      <c r="IN69" s="233">
        <v>0</v>
      </c>
      <c r="IO69" s="233">
        <v>0</v>
      </c>
      <c r="IP69" s="233">
        <v>0</v>
      </c>
      <c r="IQ69" s="233">
        <v>0</v>
      </c>
      <c r="IR69" s="233">
        <v>0</v>
      </c>
      <c r="IS69" s="233">
        <v>0</v>
      </c>
      <c r="IT69" s="233">
        <v>0</v>
      </c>
      <c r="IU69" s="233">
        <v>0</v>
      </c>
      <c r="IV69" s="233">
        <v>0</v>
      </c>
      <c r="IW69" s="233">
        <v>0</v>
      </c>
      <c r="IX69" s="233">
        <v>0</v>
      </c>
      <c r="IY69" s="233">
        <v>0</v>
      </c>
      <c r="IZ69" s="233">
        <v>0</v>
      </c>
      <c r="JA69" s="233">
        <v>0</v>
      </c>
      <c r="JB69" s="233">
        <v>0</v>
      </c>
      <c r="JC69" s="233">
        <v>0</v>
      </c>
      <c r="JD69" s="233">
        <v>0</v>
      </c>
      <c r="JE69" s="233">
        <v>0</v>
      </c>
      <c r="JF69" s="233">
        <v>0</v>
      </c>
      <c r="JG69" s="233">
        <v>0</v>
      </c>
      <c r="JH69" s="233">
        <v>0</v>
      </c>
      <c r="JI69" s="233">
        <v>0</v>
      </c>
      <c r="JJ69" s="233">
        <v>0</v>
      </c>
      <c r="JK69" s="233">
        <v>0</v>
      </c>
      <c r="JL69" s="233">
        <v>0</v>
      </c>
      <c r="JM69" s="233">
        <v>0</v>
      </c>
      <c r="JN69" s="233">
        <v>0</v>
      </c>
      <c r="JO69" s="233">
        <v>0</v>
      </c>
      <c r="JP69" s="233">
        <v>0</v>
      </c>
      <c r="JQ69" s="233">
        <v>0</v>
      </c>
      <c r="JR69" s="233">
        <v>0</v>
      </c>
      <c r="JS69" s="233">
        <v>0</v>
      </c>
      <c r="JT69" s="233">
        <v>0</v>
      </c>
      <c r="JU69" s="233">
        <v>0</v>
      </c>
      <c r="JV69" s="233">
        <v>0</v>
      </c>
      <c r="JW69" s="233">
        <v>0</v>
      </c>
      <c r="JX69" s="233">
        <v>0</v>
      </c>
      <c r="JY69" s="233">
        <v>0</v>
      </c>
      <c r="JZ69" s="233">
        <v>0</v>
      </c>
      <c r="KA69" s="233">
        <v>0</v>
      </c>
      <c r="KB69" s="233">
        <v>0</v>
      </c>
      <c r="KC69" s="233">
        <v>0</v>
      </c>
      <c r="KD69" s="233">
        <v>0</v>
      </c>
      <c r="KE69" s="233">
        <v>0</v>
      </c>
      <c r="KF69" s="233">
        <v>0</v>
      </c>
      <c r="KG69" s="233">
        <v>0</v>
      </c>
      <c r="KH69" s="233">
        <v>0</v>
      </c>
      <c r="KI69" s="233">
        <v>0</v>
      </c>
      <c r="KJ69" s="233">
        <v>0</v>
      </c>
      <c r="KK69" s="233">
        <v>0</v>
      </c>
      <c r="KL69" s="233">
        <v>0</v>
      </c>
      <c r="KM69" s="233">
        <v>0</v>
      </c>
      <c r="KN69" s="233">
        <v>0</v>
      </c>
      <c r="KO69" s="233">
        <v>0</v>
      </c>
      <c r="KP69" s="233">
        <v>0</v>
      </c>
      <c r="KQ69" s="233">
        <v>0</v>
      </c>
      <c r="KR69" s="233">
        <v>0</v>
      </c>
      <c r="KS69" s="233">
        <v>0</v>
      </c>
      <c r="KT69" s="233">
        <v>0</v>
      </c>
      <c r="KU69" s="233">
        <v>0</v>
      </c>
      <c r="KV69" s="233">
        <v>0</v>
      </c>
      <c r="KW69" s="233">
        <v>0</v>
      </c>
      <c r="KX69" s="233">
        <v>0</v>
      </c>
      <c r="KY69" s="233">
        <v>0</v>
      </c>
      <c r="KZ69" s="233">
        <v>0</v>
      </c>
      <c r="LA69" s="233">
        <v>0</v>
      </c>
      <c r="LB69" s="233">
        <v>0</v>
      </c>
      <c r="LC69" s="233">
        <v>0</v>
      </c>
      <c r="LD69" s="233">
        <v>0</v>
      </c>
      <c r="LE69" s="233">
        <v>0</v>
      </c>
      <c r="LF69" s="233">
        <v>0</v>
      </c>
      <c r="LG69" s="233">
        <v>0</v>
      </c>
      <c r="LH69" s="233">
        <v>0</v>
      </c>
      <c r="LI69" s="233">
        <v>0</v>
      </c>
      <c r="LJ69" s="233">
        <v>0</v>
      </c>
      <c r="LK69" s="233">
        <v>0</v>
      </c>
      <c r="LL69" s="233">
        <v>0</v>
      </c>
      <c r="LM69" s="233">
        <v>0</v>
      </c>
      <c r="LN69" s="233">
        <v>0</v>
      </c>
      <c r="LO69" s="233">
        <v>0</v>
      </c>
      <c r="LP69" s="233">
        <v>0</v>
      </c>
      <c r="LQ69" s="233">
        <v>0</v>
      </c>
      <c r="LR69" s="233">
        <v>0</v>
      </c>
      <c r="LS69" s="233">
        <v>0</v>
      </c>
      <c r="LT69" s="233">
        <v>0</v>
      </c>
      <c r="LU69" s="233">
        <v>0</v>
      </c>
      <c r="LV69" s="233">
        <v>0</v>
      </c>
      <c r="LW69" s="233">
        <v>0</v>
      </c>
      <c r="LX69" s="233">
        <v>0</v>
      </c>
      <c r="LY69" s="233">
        <v>0</v>
      </c>
      <c r="LZ69" s="233">
        <v>0</v>
      </c>
      <c r="MA69" s="233">
        <v>0</v>
      </c>
      <c r="MB69" s="233">
        <v>0</v>
      </c>
      <c r="MC69" s="233">
        <v>0</v>
      </c>
      <c r="MD69" s="233">
        <v>0</v>
      </c>
      <c r="ME69" s="233">
        <v>0</v>
      </c>
      <c r="MF69" s="233">
        <v>0</v>
      </c>
      <c r="MG69" s="233">
        <v>0</v>
      </c>
      <c r="MH69" s="233">
        <v>0</v>
      </c>
      <c r="MI69" s="233">
        <v>0</v>
      </c>
      <c r="MJ69" s="233">
        <v>0</v>
      </c>
      <c r="MK69" s="233">
        <v>0</v>
      </c>
      <c r="ML69" s="233">
        <v>0</v>
      </c>
      <c r="MM69" s="233">
        <v>0</v>
      </c>
      <c r="MN69" s="233">
        <v>0</v>
      </c>
      <c r="MO69" s="233">
        <v>0</v>
      </c>
      <c r="MP69" s="233">
        <v>0</v>
      </c>
      <c r="MQ69" s="233">
        <v>0</v>
      </c>
      <c r="MR69" s="233">
        <v>0</v>
      </c>
      <c r="MS69" s="233">
        <v>0</v>
      </c>
      <c r="MT69" s="233">
        <v>0</v>
      </c>
      <c r="MU69" s="233">
        <v>0</v>
      </c>
      <c r="MV69" s="233">
        <v>0</v>
      </c>
      <c r="MW69" s="233">
        <v>0</v>
      </c>
      <c r="MX69" s="233">
        <v>0</v>
      </c>
      <c r="MY69" s="233">
        <v>0</v>
      </c>
      <c r="MZ69" s="233">
        <v>0</v>
      </c>
      <c r="NA69" s="233">
        <v>0</v>
      </c>
      <c r="NB69" s="233">
        <v>0</v>
      </c>
      <c r="NC69" s="233">
        <v>0</v>
      </c>
      <c r="ND69" s="233">
        <v>0</v>
      </c>
      <c r="NE69" s="233">
        <v>0</v>
      </c>
      <c r="NF69" s="233">
        <v>0</v>
      </c>
      <c r="NG69" s="233">
        <v>0</v>
      </c>
      <c r="NH69" s="233">
        <v>0</v>
      </c>
      <c r="NI69" s="233">
        <v>0</v>
      </c>
      <c r="NJ69" s="233">
        <v>0</v>
      </c>
      <c r="NK69" s="233">
        <v>0</v>
      </c>
      <c r="NL69" s="233">
        <v>0</v>
      </c>
      <c r="NM69" s="233">
        <v>0</v>
      </c>
      <c r="NN69" s="233">
        <v>0</v>
      </c>
      <c r="NO69" s="233">
        <v>0</v>
      </c>
      <c r="NP69" s="233">
        <v>0</v>
      </c>
      <c r="NQ69" s="233">
        <v>0</v>
      </c>
      <c r="NR69" s="233">
        <v>0</v>
      </c>
      <c r="NS69" s="233">
        <v>0</v>
      </c>
      <c r="NT69" s="233">
        <v>0</v>
      </c>
      <c r="NU69" s="233">
        <v>0</v>
      </c>
      <c r="NV69" s="233">
        <v>0</v>
      </c>
      <c r="NW69" s="233">
        <v>0</v>
      </c>
      <c r="NX69" s="233">
        <v>0</v>
      </c>
      <c r="NY69" s="233">
        <v>0</v>
      </c>
      <c r="NZ69" s="233">
        <v>0</v>
      </c>
      <c r="OA69" s="233">
        <v>0</v>
      </c>
      <c r="OB69" s="233">
        <v>0</v>
      </c>
      <c r="OC69" s="233">
        <v>0</v>
      </c>
      <c r="OD69" s="233">
        <v>0</v>
      </c>
      <c r="OE69" s="233">
        <v>0</v>
      </c>
      <c r="OF69" s="233">
        <v>0</v>
      </c>
      <c r="OG69" s="233">
        <v>0</v>
      </c>
      <c r="OH69" s="233">
        <v>0</v>
      </c>
      <c r="OI69" s="233">
        <v>0</v>
      </c>
      <c r="OJ69" s="233">
        <v>0</v>
      </c>
      <c r="OK69" s="233">
        <v>0</v>
      </c>
      <c r="OL69" s="233">
        <v>0</v>
      </c>
      <c r="OM69" s="233">
        <v>0</v>
      </c>
      <c r="ON69" s="233">
        <v>0</v>
      </c>
      <c r="OO69" s="233">
        <v>0</v>
      </c>
      <c r="OP69" s="233">
        <v>0</v>
      </c>
      <c r="OQ69" s="233">
        <v>0</v>
      </c>
      <c r="OR69" s="233">
        <v>0</v>
      </c>
      <c r="OS69" s="233">
        <v>0</v>
      </c>
      <c r="OT69" s="233">
        <v>0</v>
      </c>
      <c r="OU69" s="233">
        <v>0</v>
      </c>
      <c r="OV69" s="233">
        <v>0</v>
      </c>
      <c r="OW69" s="233">
        <v>0</v>
      </c>
      <c r="OX69" s="233">
        <v>0</v>
      </c>
      <c r="OY69" s="233">
        <v>0</v>
      </c>
      <c r="OZ69" s="233">
        <v>0</v>
      </c>
      <c r="PA69" s="233">
        <v>0</v>
      </c>
      <c r="PB69" s="233">
        <v>0</v>
      </c>
      <c r="PC69" s="233">
        <v>0</v>
      </c>
      <c r="PD69" s="233">
        <v>0</v>
      </c>
      <c r="PE69" s="233">
        <v>0</v>
      </c>
    </row>
    <row r="70" spans="1:421" x14ac:dyDescent="0.25">
      <c r="A70" s="236" t="s">
        <v>1619</v>
      </c>
      <c r="B70" s="233">
        <v>0</v>
      </c>
      <c r="C70" s="233">
        <v>0</v>
      </c>
      <c r="D70" s="233">
        <v>0</v>
      </c>
      <c r="E70" s="233">
        <v>0</v>
      </c>
      <c r="F70" s="233">
        <v>0</v>
      </c>
      <c r="G70" s="233">
        <v>0</v>
      </c>
      <c r="H70" s="233">
        <v>0</v>
      </c>
      <c r="I70" s="233">
        <v>0</v>
      </c>
      <c r="J70" s="233">
        <v>0</v>
      </c>
      <c r="K70" s="233">
        <v>0</v>
      </c>
      <c r="L70" s="233">
        <v>0</v>
      </c>
      <c r="M70" s="233">
        <v>0</v>
      </c>
      <c r="N70" s="233">
        <v>0</v>
      </c>
      <c r="O70" s="233">
        <v>0</v>
      </c>
      <c r="P70" s="233">
        <v>0</v>
      </c>
      <c r="Q70" s="233">
        <v>0</v>
      </c>
      <c r="R70" s="233">
        <v>0</v>
      </c>
      <c r="S70" s="233">
        <v>0</v>
      </c>
      <c r="T70" s="233">
        <v>0</v>
      </c>
      <c r="U70" s="233">
        <v>0</v>
      </c>
      <c r="V70" s="233">
        <v>0</v>
      </c>
      <c r="W70" s="233">
        <v>0</v>
      </c>
      <c r="X70" s="233">
        <v>0</v>
      </c>
      <c r="Y70" s="233">
        <v>0</v>
      </c>
      <c r="Z70" s="233">
        <v>0</v>
      </c>
      <c r="AA70" s="233">
        <v>0</v>
      </c>
      <c r="AB70" s="233">
        <v>0</v>
      </c>
      <c r="AC70" s="233">
        <v>0</v>
      </c>
      <c r="AD70" s="233">
        <v>0</v>
      </c>
      <c r="AE70" s="233">
        <v>0</v>
      </c>
      <c r="AF70" s="233">
        <v>0</v>
      </c>
      <c r="AG70" s="233">
        <v>0</v>
      </c>
      <c r="AH70" s="233">
        <v>0</v>
      </c>
      <c r="AI70" s="233">
        <v>0</v>
      </c>
      <c r="AJ70" s="233">
        <v>0</v>
      </c>
      <c r="AK70" s="233">
        <v>0</v>
      </c>
      <c r="AL70" s="233">
        <v>0</v>
      </c>
      <c r="AM70" s="233">
        <v>0</v>
      </c>
      <c r="AN70" s="233">
        <v>0</v>
      </c>
      <c r="AO70" s="233">
        <v>0</v>
      </c>
      <c r="AP70" s="233">
        <v>0</v>
      </c>
      <c r="AQ70" s="233">
        <v>0</v>
      </c>
      <c r="AR70" s="233">
        <v>0</v>
      </c>
      <c r="AS70" s="233">
        <v>0</v>
      </c>
      <c r="AT70" s="233">
        <v>0</v>
      </c>
      <c r="AU70" s="233">
        <v>0</v>
      </c>
      <c r="AV70" s="233">
        <v>0</v>
      </c>
      <c r="AW70" s="233">
        <v>0</v>
      </c>
      <c r="AX70" s="233">
        <v>0</v>
      </c>
      <c r="AY70" s="233">
        <v>0</v>
      </c>
      <c r="AZ70" s="233">
        <v>0</v>
      </c>
      <c r="BA70" s="233">
        <v>0</v>
      </c>
      <c r="BB70" s="233">
        <v>0</v>
      </c>
      <c r="BC70" s="233">
        <v>0</v>
      </c>
      <c r="BD70" s="233">
        <v>0</v>
      </c>
      <c r="BE70" s="233">
        <v>0</v>
      </c>
      <c r="BF70" s="233">
        <v>0</v>
      </c>
      <c r="BG70" s="233">
        <v>0</v>
      </c>
      <c r="BH70" s="233">
        <v>0</v>
      </c>
      <c r="BI70" s="233">
        <v>0</v>
      </c>
      <c r="BJ70" s="233">
        <v>0</v>
      </c>
      <c r="BK70" s="233">
        <v>0</v>
      </c>
      <c r="BL70" s="233">
        <v>0</v>
      </c>
      <c r="BM70" s="233">
        <v>0</v>
      </c>
      <c r="BN70" s="233">
        <v>0</v>
      </c>
      <c r="BO70" s="233">
        <v>0</v>
      </c>
      <c r="BP70" s="233">
        <v>0</v>
      </c>
      <c r="BQ70" s="233">
        <v>0</v>
      </c>
      <c r="BR70" s="233">
        <v>0</v>
      </c>
      <c r="BS70" s="233">
        <v>0</v>
      </c>
      <c r="BT70" s="233">
        <v>0</v>
      </c>
      <c r="BU70" s="233">
        <v>0</v>
      </c>
      <c r="BV70" s="233">
        <v>0</v>
      </c>
      <c r="BW70" s="233">
        <v>0</v>
      </c>
      <c r="BX70" s="233">
        <v>0</v>
      </c>
      <c r="BY70" s="233">
        <v>0</v>
      </c>
      <c r="BZ70" s="233">
        <v>0</v>
      </c>
      <c r="CA70" s="233">
        <v>0</v>
      </c>
      <c r="CB70" s="233">
        <v>0</v>
      </c>
      <c r="CC70" s="233">
        <v>0</v>
      </c>
      <c r="CD70" s="233">
        <v>0</v>
      </c>
      <c r="CE70" s="233">
        <v>0</v>
      </c>
      <c r="CF70" s="233">
        <v>0</v>
      </c>
      <c r="CG70" s="233">
        <v>0</v>
      </c>
      <c r="CH70" s="233">
        <v>0</v>
      </c>
      <c r="CI70" s="233">
        <v>0</v>
      </c>
      <c r="CJ70" s="233">
        <v>0</v>
      </c>
      <c r="CK70" s="233">
        <v>0</v>
      </c>
      <c r="CL70" s="233">
        <v>0</v>
      </c>
      <c r="CM70" s="233">
        <v>0</v>
      </c>
      <c r="CN70" s="233">
        <v>0</v>
      </c>
      <c r="CO70" s="233">
        <v>0</v>
      </c>
      <c r="CP70" s="233">
        <v>0</v>
      </c>
      <c r="CQ70" s="233">
        <v>0</v>
      </c>
      <c r="CR70" s="233">
        <v>0</v>
      </c>
      <c r="CS70" s="233">
        <v>0</v>
      </c>
      <c r="CT70" s="233">
        <v>0</v>
      </c>
      <c r="CU70" s="233">
        <v>0</v>
      </c>
      <c r="CV70" s="233">
        <v>0</v>
      </c>
      <c r="CW70" s="233">
        <v>0</v>
      </c>
      <c r="CX70" s="233">
        <v>0</v>
      </c>
      <c r="CY70" s="233">
        <v>0</v>
      </c>
      <c r="CZ70" s="233">
        <v>0</v>
      </c>
      <c r="DA70" s="233">
        <v>0</v>
      </c>
      <c r="DB70" s="233">
        <v>0</v>
      </c>
      <c r="DC70" s="233">
        <v>0</v>
      </c>
      <c r="DD70" s="233">
        <v>0</v>
      </c>
      <c r="DE70" s="233">
        <v>0</v>
      </c>
      <c r="DF70" s="233">
        <v>0</v>
      </c>
      <c r="DG70" s="233">
        <v>0</v>
      </c>
      <c r="DH70" s="233">
        <v>0</v>
      </c>
      <c r="DI70" s="233">
        <v>0</v>
      </c>
      <c r="DJ70" s="233">
        <v>0</v>
      </c>
      <c r="DK70" s="233">
        <v>0</v>
      </c>
      <c r="DL70" s="233">
        <v>0</v>
      </c>
      <c r="DM70" s="233">
        <v>0</v>
      </c>
      <c r="DN70" s="233">
        <v>0</v>
      </c>
      <c r="DO70" s="233">
        <v>0</v>
      </c>
      <c r="DP70" s="233">
        <v>0</v>
      </c>
      <c r="DQ70" s="233">
        <v>0</v>
      </c>
      <c r="DR70" s="233">
        <v>0</v>
      </c>
      <c r="DS70" s="233">
        <v>0</v>
      </c>
      <c r="DT70" s="233">
        <v>0</v>
      </c>
      <c r="DU70" s="233">
        <v>0</v>
      </c>
      <c r="DV70" s="233">
        <v>0</v>
      </c>
      <c r="DW70" s="233">
        <v>0</v>
      </c>
      <c r="DX70" s="233">
        <v>0</v>
      </c>
      <c r="DY70" s="233">
        <v>0</v>
      </c>
      <c r="DZ70" s="233">
        <v>0</v>
      </c>
      <c r="EA70" s="233">
        <v>0</v>
      </c>
      <c r="EB70" s="233">
        <v>0</v>
      </c>
      <c r="EC70" s="233">
        <v>0</v>
      </c>
      <c r="ED70" s="233">
        <v>0</v>
      </c>
      <c r="EE70" s="233">
        <v>0</v>
      </c>
      <c r="EF70" s="233">
        <v>0</v>
      </c>
      <c r="EG70" s="233">
        <v>0</v>
      </c>
      <c r="EH70" s="233">
        <v>0</v>
      </c>
      <c r="EI70" s="233">
        <v>0</v>
      </c>
      <c r="EJ70" s="233">
        <v>0</v>
      </c>
      <c r="EK70" s="233">
        <v>0</v>
      </c>
      <c r="EL70" s="233">
        <v>0</v>
      </c>
      <c r="EM70" s="233">
        <v>0</v>
      </c>
      <c r="EN70" s="233">
        <v>0</v>
      </c>
      <c r="EO70" s="233">
        <v>0</v>
      </c>
      <c r="EP70" s="233">
        <v>0</v>
      </c>
      <c r="EQ70" s="233">
        <v>0</v>
      </c>
      <c r="ER70" s="233">
        <v>0</v>
      </c>
      <c r="ES70" s="233">
        <v>0</v>
      </c>
      <c r="ET70" s="233">
        <v>0</v>
      </c>
      <c r="EU70" s="233">
        <v>0</v>
      </c>
      <c r="EV70" s="233">
        <v>0</v>
      </c>
      <c r="EW70" s="233">
        <v>0</v>
      </c>
      <c r="EX70" s="233">
        <v>0</v>
      </c>
      <c r="EY70" s="233">
        <v>0</v>
      </c>
      <c r="EZ70" s="233">
        <v>0</v>
      </c>
      <c r="FA70" s="233">
        <v>0</v>
      </c>
      <c r="FB70" s="233">
        <v>0</v>
      </c>
      <c r="FC70" s="233">
        <v>0</v>
      </c>
      <c r="FD70" s="233">
        <v>0</v>
      </c>
      <c r="FE70" s="233">
        <v>0</v>
      </c>
      <c r="FF70" s="233">
        <v>0</v>
      </c>
      <c r="FG70" s="233">
        <v>0</v>
      </c>
      <c r="FH70" s="233">
        <v>0</v>
      </c>
      <c r="FI70" s="233">
        <v>0</v>
      </c>
      <c r="FJ70" s="233">
        <v>0</v>
      </c>
      <c r="FK70" s="233">
        <v>0</v>
      </c>
      <c r="FL70" s="233">
        <v>0</v>
      </c>
      <c r="FM70" s="233">
        <v>0</v>
      </c>
      <c r="FN70" s="233">
        <v>0</v>
      </c>
      <c r="FO70" s="233">
        <v>0</v>
      </c>
      <c r="FP70" s="233">
        <v>0</v>
      </c>
      <c r="FQ70" s="233">
        <v>0</v>
      </c>
      <c r="FR70" s="233">
        <v>0</v>
      </c>
      <c r="FS70" s="233">
        <v>0</v>
      </c>
      <c r="FT70" s="233">
        <v>0</v>
      </c>
      <c r="FU70" s="233">
        <v>0</v>
      </c>
      <c r="FV70" s="233">
        <v>0</v>
      </c>
      <c r="FW70" s="233">
        <v>0</v>
      </c>
      <c r="FX70" s="233">
        <v>0</v>
      </c>
      <c r="FY70" s="233">
        <v>0</v>
      </c>
      <c r="FZ70" s="233">
        <v>0</v>
      </c>
      <c r="GA70" s="233">
        <v>0</v>
      </c>
      <c r="GB70" s="233">
        <v>0</v>
      </c>
      <c r="GC70" s="233">
        <v>0</v>
      </c>
      <c r="GD70" s="233">
        <v>0</v>
      </c>
      <c r="GE70" s="233">
        <v>0</v>
      </c>
      <c r="GF70" s="233">
        <v>0</v>
      </c>
      <c r="GG70" s="233">
        <v>0</v>
      </c>
      <c r="GH70" s="233">
        <v>0</v>
      </c>
      <c r="GI70" s="233">
        <v>0</v>
      </c>
      <c r="GJ70" s="233">
        <v>0</v>
      </c>
      <c r="GK70" s="233">
        <v>0</v>
      </c>
      <c r="GL70" s="233">
        <v>0</v>
      </c>
      <c r="GM70" s="233">
        <v>0</v>
      </c>
      <c r="GN70" s="233">
        <v>0</v>
      </c>
      <c r="GO70" s="233">
        <v>0</v>
      </c>
      <c r="GP70" s="233">
        <v>0</v>
      </c>
      <c r="GQ70" s="233">
        <v>0</v>
      </c>
      <c r="GR70" s="233">
        <v>0</v>
      </c>
      <c r="GS70" s="233">
        <v>0</v>
      </c>
      <c r="GT70" s="233">
        <v>0</v>
      </c>
      <c r="GU70" s="233">
        <v>0</v>
      </c>
      <c r="GV70" s="233">
        <v>0</v>
      </c>
      <c r="GW70" s="233">
        <v>0</v>
      </c>
      <c r="GX70" s="233">
        <v>0</v>
      </c>
      <c r="GY70" s="233">
        <v>0</v>
      </c>
      <c r="GZ70" s="233">
        <v>0</v>
      </c>
      <c r="HA70" s="233">
        <v>0</v>
      </c>
      <c r="HB70" s="233">
        <v>0</v>
      </c>
      <c r="HC70" s="233">
        <v>0</v>
      </c>
      <c r="HD70" s="233">
        <v>0</v>
      </c>
      <c r="HE70" s="233">
        <v>0</v>
      </c>
      <c r="HF70" s="233">
        <v>0</v>
      </c>
      <c r="HG70" s="233">
        <v>0</v>
      </c>
      <c r="HH70" s="233">
        <v>0</v>
      </c>
      <c r="HI70" s="233">
        <v>0</v>
      </c>
      <c r="HJ70" s="233">
        <v>0</v>
      </c>
      <c r="HK70" s="233">
        <v>0</v>
      </c>
      <c r="HL70" s="233">
        <v>0</v>
      </c>
      <c r="HM70" s="233">
        <v>0</v>
      </c>
      <c r="HN70" s="233">
        <v>0</v>
      </c>
      <c r="HO70" s="233">
        <v>0</v>
      </c>
      <c r="HP70" s="233">
        <v>0</v>
      </c>
      <c r="HQ70" s="233">
        <v>0</v>
      </c>
      <c r="HR70" s="233">
        <v>0</v>
      </c>
      <c r="HS70" s="233">
        <v>0</v>
      </c>
      <c r="HT70" s="233">
        <v>0</v>
      </c>
      <c r="HU70" s="233">
        <v>0</v>
      </c>
      <c r="HV70" s="233">
        <v>0</v>
      </c>
      <c r="HW70" s="233">
        <v>0</v>
      </c>
      <c r="HX70" s="233">
        <v>0</v>
      </c>
      <c r="HY70" s="233">
        <v>0</v>
      </c>
      <c r="HZ70" s="233">
        <v>0</v>
      </c>
      <c r="IA70" s="233">
        <v>0</v>
      </c>
      <c r="IB70" s="233">
        <v>0</v>
      </c>
      <c r="IC70" s="233">
        <v>0</v>
      </c>
      <c r="ID70" s="233">
        <v>0</v>
      </c>
      <c r="IE70" s="233">
        <v>0</v>
      </c>
      <c r="IF70" s="233">
        <v>0</v>
      </c>
      <c r="IG70" s="233">
        <v>0</v>
      </c>
      <c r="IH70" s="233">
        <v>0</v>
      </c>
      <c r="II70" s="233">
        <v>0</v>
      </c>
      <c r="IJ70" s="233">
        <v>0</v>
      </c>
      <c r="IK70" s="233">
        <v>0</v>
      </c>
      <c r="IL70" s="233">
        <v>0</v>
      </c>
      <c r="IM70" s="233">
        <v>0</v>
      </c>
      <c r="IN70" s="233">
        <v>0</v>
      </c>
      <c r="IO70" s="233">
        <v>0</v>
      </c>
      <c r="IP70" s="233">
        <v>0</v>
      </c>
      <c r="IQ70" s="233">
        <v>0</v>
      </c>
      <c r="IR70" s="233">
        <v>0</v>
      </c>
      <c r="IS70" s="233">
        <v>0</v>
      </c>
      <c r="IT70" s="233">
        <v>0</v>
      </c>
      <c r="IU70" s="233">
        <v>0</v>
      </c>
      <c r="IV70" s="233">
        <v>0</v>
      </c>
      <c r="IW70" s="233">
        <v>0</v>
      </c>
      <c r="IX70" s="233">
        <v>0</v>
      </c>
      <c r="IY70" s="233">
        <v>0</v>
      </c>
      <c r="IZ70" s="233">
        <v>0</v>
      </c>
      <c r="JA70" s="233">
        <v>0</v>
      </c>
      <c r="JB70" s="233">
        <v>0</v>
      </c>
      <c r="JC70" s="233">
        <v>0</v>
      </c>
      <c r="JD70" s="233">
        <v>0</v>
      </c>
      <c r="JE70" s="233">
        <v>0</v>
      </c>
      <c r="JF70" s="233">
        <v>1</v>
      </c>
      <c r="JG70" s="233">
        <v>18107</v>
      </c>
      <c r="JH70" s="233">
        <v>0</v>
      </c>
      <c r="JI70" s="233">
        <v>18107</v>
      </c>
      <c r="JJ70" s="233">
        <v>0</v>
      </c>
      <c r="JK70" s="233">
        <v>0</v>
      </c>
      <c r="JL70" s="233">
        <v>2</v>
      </c>
      <c r="JM70" s="233">
        <v>15800</v>
      </c>
      <c r="JN70" s="233">
        <v>0</v>
      </c>
      <c r="JO70" s="233">
        <v>15800</v>
      </c>
      <c r="JP70" s="233">
        <v>0</v>
      </c>
      <c r="JQ70" s="233">
        <v>0</v>
      </c>
      <c r="JR70" s="233">
        <v>2</v>
      </c>
      <c r="JS70" s="233">
        <v>31600</v>
      </c>
      <c r="JT70" s="233">
        <v>0</v>
      </c>
      <c r="JU70" s="233">
        <v>31600</v>
      </c>
      <c r="JV70" s="233">
        <v>0</v>
      </c>
      <c r="JW70" s="233">
        <v>0</v>
      </c>
      <c r="JX70" s="233">
        <v>1</v>
      </c>
      <c r="JY70" s="233">
        <v>30000</v>
      </c>
      <c r="JZ70" s="233">
        <v>0</v>
      </c>
      <c r="KA70" s="233">
        <v>30000</v>
      </c>
      <c r="KB70" s="233">
        <v>0</v>
      </c>
      <c r="KC70" s="233">
        <v>0</v>
      </c>
      <c r="KD70" s="233">
        <v>2</v>
      </c>
      <c r="KE70" s="233">
        <v>34500</v>
      </c>
      <c r="KF70" s="233">
        <v>0</v>
      </c>
      <c r="KG70" s="233">
        <v>34500</v>
      </c>
      <c r="KH70" s="233">
        <v>0</v>
      </c>
      <c r="KI70" s="233">
        <v>0</v>
      </c>
      <c r="KJ70" s="233">
        <v>3</v>
      </c>
      <c r="KK70" s="233">
        <v>31600</v>
      </c>
      <c r="KL70" s="233">
        <v>0</v>
      </c>
      <c r="KM70" s="233">
        <v>31600</v>
      </c>
      <c r="KN70" s="233">
        <v>0</v>
      </c>
      <c r="KO70" s="233">
        <v>0</v>
      </c>
      <c r="KP70" s="233">
        <v>1</v>
      </c>
      <c r="KQ70" s="233">
        <v>30000</v>
      </c>
      <c r="KR70" s="233">
        <v>0</v>
      </c>
      <c r="KS70" s="233">
        <v>30000</v>
      </c>
      <c r="KT70" s="233">
        <v>0</v>
      </c>
      <c r="KU70" s="233">
        <v>0</v>
      </c>
      <c r="KV70" s="233">
        <v>0</v>
      </c>
      <c r="KW70" s="233">
        <v>0</v>
      </c>
      <c r="KX70" s="233">
        <v>0</v>
      </c>
      <c r="KY70" s="233">
        <v>0</v>
      </c>
      <c r="KZ70" s="233">
        <v>0</v>
      </c>
      <c r="LA70" s="233">
        <v>0</v>
      </c>
      <c r="LB70" s="233">
        <v>1</v>
      </c>
      <c r="LC70" s="233">
        <v>500</v>
      </c>
      <c r="LD70" s="233">
        <v>0</v>
      </c>
      <c r="LE70" s="233">
        <v>500</v>
      </c>
      <c r="LF70" s="233">
        <v>0</v>
      </c>
      <c r="LG70" s="233">
        <v>0</v>
      </c>
      <c r="LH70" s="233">
        <v>0</v>
      </c>
      <c r="LI70" s="233">
        <v>0</v>
      </c>
      <c r="LJ70" s="233">
        <v>0</v>
      </c>
      <c r="LK70" s="233">
        <v>0</v>
      </c>
      <c r="LL70" s="233">
        <v>0</v>
      </c>
      <c r="LM70" s="233">
        <v>0</v>
      </c>
      <c r="LN70" s="233">
        <v>12</v>
      </c>
      <c r="LO70" s="233">
        <v>25422</v>
      </c>
      <c r="LP70" s="233">
        <v>0</v>
      </c>
      <c r="LQ70" s="233">
        <v>1504</v>
      </c>
      <c r="LR70" s="233">
        <v>0</v>
      </c>
      <c r="LS70" s="233">
        <v>0</v>
      </c>
      <c r="LT70" s="233">
        <v>275</v>
      </c>
      <c r="LU70" s="233">
        <v>186717123</v>
      </c>
      <c r="LV70" s="233">
        <v>7.76</v>
      </c>
      <c r="LW70" s="233">
        <v>186693205</v>
      </c>
      <c r="LX70" s="233">
        <v>0</v>
      </c>
      <c r="LY70" s="233">
        <v>0</v>
      </c>
      <c r="LZ70" s="233">
        <v>578</v>
      </c>
      <c r="MA70" s="233">
        <v>409503200</v>
      </c>
      <c r="MB70" s="233">
        <v>17.02</v>
      </c>
      <c r="MC70" s="233">
        <v>409483377</v>
      </c>
      <c r="MD70" s="233">
        <v>0</v>
      </c>
      <c r="ME70" s="233">
        <v>0</v>
      </c>
      <c r="MF70" s="233">
        <v>18</v>
      </c>
      <c r="MG70" s="233">
        <v>1260057</v>
      </c>
      <c r="MH70" s="233">
        <v>0.06</v>
      </c>
      <c r="MI70" s="233">
        <v>1234100</v>
      </c>
      <c r="MJ70" s="233">
        <v>0</v>
      </c>
      <c r="MK70" s="233">
        <v>0</v>
      </c>
      <c r="ML70" s="233">
        <v>20</v>
      </c>
      <c r="MM70" s="233">
        <v>1335350</v>
      </c>
      <c r="MN70" s="233">
        <v>0.06</v>
      </c>
      <c r="MO70" s="233">
        <v>1309180</v>
      </c>
      <c r="MP70" s="233">
        <v>0</v>
      </c>
      <c r="MQ70" s="233">
        <v>0</v>
      </c>
      <c r="MR70" s="233">
        <v>7</v>
      </c>
      <c r="MS70" s="233">
        <v>1208288</v>
      </c>
      <c r="MT70" s="233">
        <v>0.05</v>
      </c>
      <c r="MU70" s="233">
        <v>1207226</v>
      </c>
      <c r="MV70" s="233">
        <v>0</v>
      </c>
      <c r="MW70" s="233">
        <v>0</v>
      </c>
      <c r="MX70" s="233">
        <v>7</v>
      </c>
      <c r="MY70" s="233">
        <v>1701574</v>
      </c>
      <c r="MZ70" s="233">
        <v>7.0000000000000007E-2</v>
      </c>
      <c r="NA70" s="233">
        <v>1700026</v>
      </c>
      <c r="NB70" s="233">
        <v>0</v>
      </c>
      <c r="NC70" s="233">
        <v>0</v>
      </c>
      <c r="ND70" s="233">
        <v>0</v>
      </c>
      <c r="NE70" s="233">
        <v>0</v>
      </c>
      <c r="NF70" s="233">
        <v>0</v>
      </c>
      <c r="NG70" s="233">
        <v>0</v>
      </c>
      <c r="NH70" s="233">
        <v>0</v>
      </c>
      <c r="NI70" s="233">
        <v>0</v>
      </c>
      <c r="NJ70" s="233">
        <v>18</v>
      </c>
      <c r="NK70" s="233">
        <v>2343650</v>
      </c>
      <c r="NL70" s="233">
        <v>0.1</v>
      </c>
      <c r="NM70" s="233">
        <v>2317852</v>
      </c>
      <c r="NN70" s="233">
        <v>0</v>
      </c>
      <c r="NO70" s="233">
        <v>0</v>
      </c>
      <c r="NP70" s="233">
        <v>18</v>
      </c>
      <c r="NQ70" s="233">
        <v>2301468</v>
      </c>
      <c r="NR70" s="233">
        <v>0.1</v>
      </c>
      <c r="NS70" s="233">
        <v>2275670</v>
      </c>
      <c r="NT70" s="233">
        <v>0</v>
      </c>
      <c r="NU70" s="233">
        <v>0</v>
      </c>
      <c r="NV70" s="233">
        <v>0</v>
      </c>
      <c r="NW70" s="233">
        <v>0</v>
      </c>
      <c r="NX70" s="233">
        <v>0</v>
      </c>
      <c r="NY70" s="233">
        <v>0</v>
      </c>
      <c r="NZ70" s="233">
        <v>0</v>
      </c>
      <c r="OA70" s="233">
        <v>0</v>
      </c>
      <c r="OB70" s="233">
        <v>0</v>
      </c>
      <c r="OC70" s="233">
        <v>0</v>
      </c>
      <c r="OD70" s="233">
        <v>0</v>
      </c>
      <c r="OE70" s="233">
        <v>0</v>
      </c>
      <c r="OF70" s="233">
        <v>0</v>
      </c>
      <c r="OG70" s="233">
        <v>0</v>
      </c>
      <c r="OH70" s="233">
        <v>0</v>
      </c>
      <c r="OI70" s="233">
        <v>0</v>
      </c>
      <c r="OJ70" s="233">
        <v>0</v>
      </c>
      <c r="OK70" s="233">
        <v>0</v>
      </c>
      <c r="OL70" s="233">
        <v>0</v>
      </c>
      <c r="OM70" s="233">
        <v>0</v>
      </c>
      <c r="ON70" s="233">
        <v>0</v>
      </c>
      <c r="OO70" s="233">
        <v>0</v>
      </c>
      <c r="OP70" s="233">
        <v>0</v>
      </c>
      <c r="OQ70" s="233">
        <v>0</v>
      </c>
      <c r="OR70" s="233">
        <v>0</v>
      </c>
      <c r="OS70" s="233">
        <v>0</v>
      </c>
      <c r="OT70" s="233">
        <v>4</v>
      </c>
      <c r="OU70" s="233">
        <v>2836987</v>
      </c>
      <c r="OV70" s="233">
        <v>0.12</v>
      </c>
      <c r="OW70" s="233">
        <v>2835607</v>
      </c>
      <c r="OX70" s="233">
        <v>0</v>
      </c>
      <c r="OY70" s="233">
        <v>0</v>
      </c>
      <c r="OZ70" s="233">
        <v>4</v>
      </c>
      <c r="PA70" s="233">
        <v>3628111</v>
      </c>
      <c r="PB70" s="233">
        <v>0.15</v>
      </c>
      <c r="PC70" s="233">
        <v>3626731</v>
      </c>
      <c r="PD70" s="233">
        <v>0</v>
      </c>
      <c r="PE70" s="233">
        <v>0</v>
      </c>
    </row>
    <row r="71" spans="1:421" s="231" customFormat="1" x14ac:dyDescent="0.25">
      <c r="A71" s="230" t="s">
        <v>1639</v>
      </c>
      <c r="B71" s="230">
        <v>0</v>
      </c>
      <c r="C71" s="230">
        <v>5287989</v>
      </c>
      <c r="D71" s="230">
        <v>11.31</v>
      </c>
      <c r="E71" s="230">
        <v>0</v>
      </c>
      <c r="F71" s="230">
        <v>0</v>
      </c>
      <c r="G71" s="230">
        <v>0</v>
      </c>
      <c r="H71" s="230">
        <v>0</v>
      </c>
      <c r="I71" s="230">
        <v>5227780</v>
      </c>
      <c r="J71" s="230">
        <v>11.18</v>
      </c>
      <c r="K71" s="230">
        <v>0</v>
      </c>
      <c r="L71" s="230">
        <v>0</v>
      </c>
      <c r="M71" s="230">
        <v>0</v>
      </c>
      <c r="N71" s="230">
        <v>0</v>
      </c>
      <c r="O71" s="230">
        <v>5139650</v>
      </c>
      <c r="P71" s="230">
        <v>10.98</v>
      </c>
      <c r="Q71" s="230">
        <v>0</v>
      </c>
      <c r="R71" s="230">
        <v>0</v>
      </c>
      <c r="S71" s="230">
        <v>0</v>
      </c>
      <c r="T71" s="230">
        <v>0</v>
      </c>
      <c r="U71" s="230">
        <v>5040153</v>
      </c>
      <c r="V71" s="230">
        <v>10.77</v>
      </c>
      <c r="W71" s="230">
        <v>0</v>
      </c>
      <c r="X71" s="230">
        <v>0</v>
      </c>
      <c r="Y71" s="230">
        <v>0</v>
      </c>
      <c r="Z71" s="230">
        <v>0</v>
      </c>
      <c r="AA71" s="230">
        <v>10140361</v>
      </c>
      <c r="AB71" s="230">
        <v>10.88</v>
      </c>
      <c r="AC71" s="230">
        <v>0</v>
      </c>
      <c r="AD71" s="230">
        <v>0</v>
      </c>
      <c r="AE71" s="230">
        <v>0</v>
      </c>
      <c r="AF71" s="230">
        <v>0</v>
      </c>
      <c r="AG71" s="230">
        <v>9956468</v>
      </c>
      <c r="AH71" s="230">
        <v>10.73</v>
      </c>
      <c r="AI71" s="230">
        <v>0</v>
      </c>
      <c r="AJ71" s="230">
        <v>0</v>
      </c>
      <c r="AK71" s="230">
        <v>0</v>
      </c>
      <c r="AL71" s="230">
        <v>0</v>
      </c>
      <c r="AM71" s="230">
        <v>9849580</v>
      </c>
      <c r="AN71" s="230">
        <v>10.62</v>
      </c>
      <c r="AO71" s="230">
        <v>0</v>
      </c>
      <c r="AP71" s="230">
        <v>0</v>
      </c>
      <c r="AQ71" s="230">
        <v>0</v>
      </c>
      <c r="AR71" s="230">
        <v>0</v>
      </c>
      <c r="AS71" s="230">
        <v>9939577</v>
      </c>
      <c r="AT71" s="230">
        <v>10.72</v>
      </c>
      <c r="AU71" s="230">
        <v>0</v>
      </c>
      <c r="AV71" s="230">
        <v>0</v>
      </c>
      <c r="AW71" s="230">
        <v>0</v>
      </c>
      <c r="AX71" s="230">
        <v>0</v>
      </c>
      <c r="AY71" s="230">
        <v>9518600</v>
      </c>
      <c r="AZ71" s="230">
        <v>10.26</v>
      </c>
      <c r="BA71" s="230">
        <v>0</v>
      </c>
      <c r="BB71" s="230">
        <v>0</v>
      </c>
      <c r="BC71" s="230">
        <v>0</v>
      </c>
      <c r="BD71" s="230">
        <v>0</v>
      </c>
      <c r="BE71" s="230">
        <v>19564437</v>
      </c>
      <c r="BF71" s="230">
        <v>10.55</v>
      </c>
      <c r="BG71" s="230">
        <v>0</v>
      </c>
      <c r="BH71" s="230">
        <v>0</v>
      </c>
      <c r="BI71" s="230">
        <v>0</v>
      </c>
      <c r="BJ71" s="230">
        <v>0</v>
      </c>
      <c r="BK71" s="230">
        <v>19943326</v>
      </c>
      <c r="BL71" s="230">
        <v>10.75</v>
      </c>
      <c r="BM71" s="230">
        <v>0</v>
      </c>
      <c r="BN71" s="230">
        <v>0</v>
      </c>
      <c r="BO71" s="230">
        <v>0</v>
      </c>
      <c r="BP71" s="230">
        <v>0</v>
      </c>
      <c r="BQ71" s="230">
        <v>19630075</v>
      </c>
      <c r="BR71" s="230">
        <v>10.58</v>
      </c>
      <c r="BS71" s="230">
        <v>0</v>
      </c>
      <c r="BT71" s="230">
        <v>0</v>
      </c>
      <c r="BU71" s="230">
        <v>0</v>
      </c>
      <c r="BV71" s="230">
        <v>0</v>
      </c>
      <c r="BW71" s="230">
        <v>19984229</v>
      </c>
      <c r="BX71" s="230">
        <v>10.77</v>
      </c>
      <c r="BY71" s="230">
        <v>0</v>
      </c>
      <c r="BZ71" s="230">
        <v>0</v>
      </c>
      <c r="CA71" s="230">
        <v>0</v>
      </c>
      <c r="CB71" s="230">
        <v>0</v>
      </c>
      <c r="CC71" s="230">
        <v>18952861</v>
      </c>
      <c r="CD71" s="230">
        <v>10.220000000000001</v>
      </c>
      <c r="CE71" s="230">
        <v>0</v>
      </c>
      <c r="CF71" s="230">
        <v>0</v>
      </c>
      <c r="CG71" s="230">
        <v>0</v>
      </c>
      <c r="CH71" s="230">
        <v>0</v>
      </c>
      <c r="CI71" s="230">
        <v>18331003</v>
      </c>
      <c r="CJ71" s="230">
        <v>9.8800000000000008</v>
      </c>
      <c r="CK71" s="230">
        <v>0</v>
      </c>
      <c r="CL71" s="230">
        <v>0</v>
      </c>
      <c r="CM71" s="230">
        <v>0</v>
      </c>
      <c r="CN71" s="230">
        <v>0</v>
      </c>
      <c r="CO71" s="230">
        <v>18892795</v>
      </c>
      <c r="CP71" s="230">
        <v>10.18</v>
      </c>
      <c r="CQ71" s="230">
        <v>0</v>
      </c>
      <c r="CR71" s="230">
        <v>0</v>
      </c>
      <c r="CS71" s="230">
        <v>0</v>
      </c>
      <c r="CT71" s="230">
        <v>0</v>
      </c>
      <c r="CU71" s="230">
        <v>18902899</v>
      </c>
      <c r="CV71" s="230">
        <v>10.18</v>
      </c>
      <c r="CW71" s="230">
        <v>0</v>
      </c>
      <c r="CX71" s="230">
        <v>0</v>
      </c>
      <c r="CY71" s="230">
        <v>0</v>
      </c>
      <c r="CZ71" s="230">
        <v>34971</v>
      </c>
      <c r="DA71" s="230">
        <v>18854331</v>
      </c>
      <c r="DB71" s="230">
        <v>10.130000000000001</v>
      </c>
      <c r="DC71" s="230">
        <v>16683592</v>
      </c>
      <c r="DD71" s="230">
        <v>0</v>
      </c>
      <c r="DE71" s="230">
        <v>0</v>
      </c>
      <c r="DF71" s="230">
        <v>33630</v>
      </c>
      <c r="DG71" s="230">
        <v>18485824</v>
      </c>
      <c r="DH71" s="230">
        <v>9.9</v>
      </c>
      <c r="DI71" s="230">
        <v>16364162</v>
      </c>
      <c r="DJ71" s="230">
        <v>0</v>
      </c>
      <c r="DK71" s="230">
        <v>0</v>
      </c>
      <c r="DL71" s="230">
        <v>34586</v>
      </c>
      <c r="DM71" s="230">
        <v>19963076</v>
      </c>
      <c r="DN71" s="230">
        <v>10.5</v>
      </c>
      <c r="DO71" s="230">
        <v>17903365</v>
      </c>
      <c r="DP71" s="230">
        <v>0</v>
      </c>
      <c r="DQ71" s="230">
        <v>0</v>
      </c>
      <c r="DR71" s="230">
        <v>35691</v>
      </c>
      <c r="DS71" s="230">
        <v>21446732</v>
      </c>
      <c r="DT71" s="230">
        <v>11.09</v>
      </c>
      <c r="DU71" s="230">
        <v>18898435</v>
      </c>
      <c r="DV71" s="230">
        <v>0</v>
      </c>
      <c r="DW71" s="230">
        <v>0</v>
      </c>
      <c r="DX71" s="230">
        <v>37837</v>
      </c>
      <c r="DY71" s="230">
        <v>22088798</v>
      </c>
      <c r="DZ71" s="230">
        <v>11.21</v>
      </c>
      <c r="EA71" s="230">
        <v>20169062</v>
      </c>
      <c r="EB71" s="230">
        <v>0</v>
      </c>
      <c r="EC71" s="230">
        <v>0</v>
      </c>
      <c r="ED71" s="230">
        <v>39903</v>
      </c>
      <c r="EE71" s="230">
        <v>23559910</v>
      </c>
      <c r="EF71" s="230">
        <v>11.83</v>
      </c>
      <c r="EG71" s="230">
        <v>21663681</v>
      </c>
      <c r="EH71" s="230">
        <v>0</v>
      </c>
      <c r="EI71" s="230">
        <v>0</v>
      </c>
      <c r="EJ71" s="230">
        <v>34962</v>
      </c>
      <c r="EK71" s="230">
        <v>22096965</v>
      </c>
      <c r="EL71" s="230">
        <v>10.97</v>
      </c>
      <c r="EM71" s="230">
        <v>19902073</v>
      </c>
      <c r="EN71" s="230">
        <v>0</v>
      </c>
      <c r="EO71" s="230">
        <v>0</v>
      </c>
      <c r="EP71" s="230">
        <v>34436</v>
      </c>
      <c r="EQ71" s="230">
        <v>23466913</v>
      </c>
      <c r="ER71" s="230">
        <v>11.33</v>
      </c>
      <c r="ES71" s="230">
        <v>21674912</v>
      </c>
      <c r="ET71" s="230">
        <v>0</v>
      </c>
      <c r="EU71" s="230">
        <v>0</v>
      </c>
      <c r="EV71" s="230">
        <v>34477</v>
      </c>
      <c r="EW71" s="230">
        <v>23187713</v>
      </c>
      <c r="EX71" s="230">
        <v>11.2</v>
      </c>
      <c r="EY71" s="230">
        <v>21439176</v>
      </c>
      <c r="EZ71" s="230">
        <v>0</v>
      </c>
      <c r="FA71" s="230">
        <v>0</v>
      </c>
      <c r="FB71" s="230">
        <v>34475</v>
      </c>
      <c r="FC71" s="230">
        <v>22829165</v>
      </c>
      <c r="FD71" s="230">
        <v>11.02</v>
      </c>
      <c r="FE71" s="230">
        <v>21126256</v>
      </c>
      <c r="FF71" s="230">
        <v>0</v>
      </c>
      <c r="FG71" s="230">
        <v>0</v>
      </c>
      <c r="FH71" s="230">
        <v>37600</v>
      </c>
      <c r="FI71" s="230">
        <v>23813994</v>
      </c>
      <c r="FJ71" s="230">
        <v>11.5</v>
      </c>
      <c r="FK71" s="230">
        <v>22132922</v>
      </c>
      <c r="FL71" s="230">
        <v>0</v>
      </c>
      <c r="FM71" s="230">
        <v>0</v>
      </c>
      <c r="FN71" s="230">
        <v>38962</v>
      </c>
      <c r="FO71" s="230">
        <v>24501688</v>
      </c>
      <c r="FP71" s="230">
        <v>11.83</v>
      </c>
      <c r="FQ71" s="230">
        <v>22831182</v>
      </c>
      <c r="FR71" s="230">
        <v>0</v>
      </c>
      <c r="FS71" s="230">
        <v>0</v>
      </c>
      <c r="FT71" s="230">
        <v>46029</v>
      </c>
      <c r="FU71" s="230">
        <v>25644395</v>
      </c>
      <c r="FV71" s="230">
        <v>12.38</v>
      </c>
      <c r="FW71" s="230">
        <v>23989419</v>
      </c>
      <c r="FX71" s="230">
        <v>0</v>
      </c>
      <c r="FY71" s="230">
        <v>0</v>
      </c>
      <c r="FZ71" s="230">
        <v>41948</v>
      </c>
      <c r="GA71" s="230">
        <v>23486198</v>
      </c>
      <c r="GB71" s="230">
        <v>11.34</v>
      </c>
      <c r="GC71" s="230">
        <v>21856982</v>
      </c>
      <c r="GD71" s="230">
        <v>0</v>
      </c>
      <c r="GE71" s="230">
        <v>0</v>
      </c>
      <c r="GF71" s="230">
        <v>39507</v>
      </c>
      <c r="GG71" s="230">
        <v>22111091</v>
      </c>
      <c r="GH71" s="230">
        <v>10.68</v>
      </c>
      <c r="GI71" s="230">
        <v>20517384</v>
      </c>
      <c r="GJ71" s="230">
        <v>0</v>
      </c>
      <c r="GK71" s="230">
        <v>0</v>
      </c>
      <c r="GL71" s="230">
        <v>39514</v>
      </c>
      <c r="GM71" s="230">
        <v>21910471</v>
      </c>
      <c r="GN71" s="230">
        <v>10.58</v>
      </c>
      <c r="GO71" s="230">
        <v>20331212</v>
      </c>
      <c r="GP71" s="230">
        <v>0</v>
      </c>
      <c r="GQ71" s="230">
        <v>0</v>
      </c>
      <c r="GR71" s="230">
        <v>42747</v>
      </c>
      <c r="GS71" s="230">
        <v>22342187</v>
      </c>
      <c r="GT71" s="230">
        <v>10.79</v>
      </c>
      <c r="GU71" s="230">
        <v>20777997</v>
      </c>
      <c r="GV71" s="230">
        <v>0</v>
      </c>
      <c r="GW71" s="230">
        <v>0</v>
      </c>
      <c r="GX71" s="230">
        <v>44548</v>
      </c>
      <c r="GY71" s="230">
        <v>22306383</v>
      </c>
      <c r="GZ71" s="230">
        <v>10.77</v>
      </c>
      <c r="HA71" s="230">
        <v>20785801</v>
      </c>
      <c r="HB71" s="230">
        <v>0</v>
      </c>
      <c r="HC71" s="230">
        <v>0</v>
      </c>
      <c r="HD71" s="230">
        <v>59087</v>
      </c>
      <c r="HE71" s="230">
        <v>110210411</v>
      </c>
      <c r="HF71" s="230">
        <v>10.64</v>
      </c>
      <c r="HG71" s="230">
        <v>102685056</v>
      </c>
      <c r="HH71" s="230">
        <v>0</v>
      </c>
      <c r="HI71" s="230">
        <v>0</v>
      </c>
      <c r="HJ71" s="230">
        <v>71603</v>
      </c>
      <c r="HK71" s="230">
        <v>112260124</v>
      </c>
      <c r="HL71" s="230">
        <v>10.84</v>
      </c>
      <c r="HM71" s="230">
        <v>104789274</v>
      </c>
      <c r="HN71" s="230">
        <v>0</v>
      </c>
      <c r="HO71" s="230">
        <v>0</v>
      </c>
      <c r="HP71" s="230">
        <v>71313</v>
      </c>
      <c r="HQ71" s="230">
        <v>110766448</v>
      </c>
      <c r="HR71" s="230">
        <v>10.7</v>
      </c>
      <c r="HS71" s="230">
        <v>103532484</v>
      </c>
      <c r="HT71" s="230">
        <v>0</v>
      </c>
      <c r="HU71" s="230">
        <v>0</v>
      </c>
      <c r="HV71" s="230">
        <v>72244</v>
      </c>
      <c r="HW71" s="230">
        <v>111903663</v>
      </c>
      <c r="HX71" s="230">
        <v>10.81</v>
      </c>
      <c r="HY71" s="230">
        <v>104838224</v>
      </c>
      <c r="HZ71" s="230">
        <v>0</v>
      </c>
      <c r="IA71" s="230">
        <v>0</v>
      </c>
      <c r="IB71" s="230">
        <v>69534</v>
      </c>
      <c r="IC71" s="230">
        <v>111077439</v>
      </c>
      <c r="ID71" s="230">
        <v>10.73</v>
      </c>
      <c r="IE71" s="230">
        <v>104125516</v>
      </c>
      <c r="IF71" s="230">
        <v>0</v>
      </c>
      <c r="IG71" s="230">
        <v>0</v>
      </c>
      <c r="IH71" s="230">
        <v>67979</v>
      </c>
      <c r="II71" s="230">
        <v>111799741</v>
      </c>
      <c r="IJ71" s="230">
        <v>10.8</v>
      </c>
      <c r="IK71" s="230">
        <v>104941144</v>
      </c>
      <c r="IL71" s="230">
        <v>0</v>
      </c>
      <c r="IM71" s="230">
        <v>0</v>
      </c>
      <c r="IN71" s="230">
        <v>67965</v>
      </c>
      <c r="IO71" s="230">
        <v>109252142</v>
      </c>
      <c r="IP71" s="230">
        <v>10.55</v>
      </c>
      <c r="IQ71" s="230">
        <v>102565795</v>
      </c>
      <c r="IR71" s="230">
        <v>0</v>
      </c>
      <c r="IS71" s="230">
        <v>0</v>
      </c>
      <c r="IT71" s="230">
        <v>68397</v>
      </c>
      <c r="IU71" s="230">
        <v>110682626</v>
      </c>
      <c r="IV71" s="230">
        <v>10.69</v>
      </c>
      <c r="IW71" s="230">
        <v>104127855</v>
      </c>
      <c r="IX71" s="230">
        <v>0</v>
      </c>
      <c r="IY71" s="230">
        <v>0</v>
      </c>
      <c r="IZ71" s="230">
        <v>68519</v>
      </c>
      <c r="JA71" s="230">
        <v>107914440</v>
      </c>
      <c r="JB71" s="230">
        <v>10.42</v>
      </c>
      <c r="JC71" s="230">
        <v>101463369</v>
      </c>
      <c r="JD71" s="230">
        <v>0</v>
      </c>
      <c r="JE71" s="230">
        <v>0</v>
      </c>
      <c r="JF71" s="230">
        <v>69093</v>
      </c>
      <c r="JG71" s="230">
        <v>106825161</v>
      </c>
      <c r="JH71" s="230">
        <v>10.32</v>
      </c>
      <c r="JI71" s="230">
        <v>100759065</v>
      </c>
      <c r="JJ71" s="230">
        <v>0</v>
      </c>
      <c r="JK71" s="230">
        <v>0</v>
      </c>
      <c r="JL71" s="230">
        <v>80621</v>
      </c>
      <c r="JM71" s="230">
        <v>106831892</v>
      </c>
      <c r="JN71" s="230">
        <v>10.32</v>
      </c>
      <c r="JO71" s="230">
        <v>100882086</v>
      </c>
      <c r="JP71" s="230">
        <v>0</v>
      </c>
      <c r="JQ71" s="230">
        <v>0</v>
      </c>
      <c r="JR71" s="230">
        <v>87504</v>
      </c>
      <c r="JS71" s="230">
        <v>215098630</v>
      </c>
      <c r="JT71" s="230">
        <v>10.39</v>
      </c>
      <c r="JU71" s="230">
        <v>203355100</v>
      </c>
      <c r="JV71" s="230">
        <v>0</v>
      </c>
      <c r="JW71" s="230">
        <v>0</v>
      </c>
      <c r="JX71" s="230">
        <v>90315</v>
      </c>
      <c r="JY71" s="230">
        <v>215299245</v>
      </c>
      <c r="JZ71" s="230">
        <v>10.4</v>
      </c>
      <c r="KA71" s="230">
        <v>203747156</v>
      </c>
      <c r="KB71" s="230">
        <v>0</v>
      </c>
      <c r="KC71" s="230">
        <v>0</v>
      </c>
      <c r="KD71" s="230">
        <v>116522</v>
      </c>
      <c r="KE71" s="230">
        <v>168056399</v>
      </c>
      <c r="KF71" s="230">
        <v>8.11</v>
      </c>
      <c r="KG71" s="230">
        <v>156866774</v>
      </c>
      <c r="KH71" s="230">
        <v>0</v>
      </c>
      <c r="KI71" s="230">
        <v>0</v>
      </c>
      <c r="KJ71" s="230">
        <v>129322</v>
      </c>
      <c r="KK71" s="230">
        <v>171724760</v>
      </c>
      <c r="KL71" s="230">
        <v>8.2899999999999991</v>
      </c>
      <c r="KM71" s="230">
        <v>160711225</v>
      </c>
      <c r="KN71" s="230">
        <v>0</v>
      </c>
      <c r="KO71" s="230">
        <v>0</v>
      </c>
      <c r="KP71" s="230">
        <v>131820</v>
      </c>
      <c r="KQ71" s="230">
        <v>171760111</v>
      </c>
      <c r="KR71" s="230">
        <v>8.2899999999999991</v>
      </c>
      <c r="KS71" s="230">
        <v>161056506</v>
      </c>
      <c r="KT71" s="230">
        <v>0</v>
      </c>
      <c r="KU71" s="230">
        <v>0</v>
      </c>
      <c r="KV71" s="230">
        <v>144400</v>
      </c>
      <c r="KW71" s="230">
        <v>186117610</v>
      </c>
      <c r="KX71" s="230">
        <v>8.99</v>
      </c>
      <c r="KY71" s="230">
        <v>175229735</v>
      </c>
      <c r="KZ71" s="230">
        <v>0</v>
      </c>
      <c r="LA71" s="230">
        <v>0</v>
      </c>
      <c r="LB71" s="230">
        <v>170174</v>
      </c>
      <c r="LC71" s="230">
        <v>202976498</v>
      </c>
      <c r="LD71" s="230">
        <v>9.8000000000000007</v>
      </c>
      <c r="LE71" s="230">
        <v>192663897</v>
      </c>
      <c r="LF71" s="230">
        <v>0</v>
      </c>
      <c r="LG71" s="230">
        <v>0</v>
      </c>
      <c r="LH71" s="230">
        <v>166984</v>
      </c>
      <c r="LI71" s="230">
        <v>246740672</v>
      </c>
      <c r="LJ71" s="230">
        <v>11.91</v>
      </c>
      <c r="LK71" s="230">
        <v>236791848</v>
      </c>
      <c r="LL71" s="230">
        <v>0</v>
      </c>
      <c r="LM71" s="230">
        <v>0</v>
      </c>
      <c r="LN71" s="230">
        <v>382958</v>
      </c>
      <c r="LO71" s="230">
        <v>331689027</v>
      </c>
      <c r="LP71" s="230">
        <v>13.78</v>
      </c>
      <c r="LQ71" s="230">
        <v>318373170</v>
      </c>
      <c r="LR71" s="230">
        <v>0</v>
      </c>
      <c r="LS71" s="230">
        <v>0</v>
      </c>
      <c r="LT71" s="230">
        <v>402356</v>
      </c>
      <c r="LU71" s="230">
        <v>232851921</v>
      </c>
      <c r="LV71" s="230">
        <v>9.68</v>
      </c>
      <c r="LW71" s="230">
        <v>219893724</v>
      </c>
      <c r="LX71" s="230">
        <v>0</v>
      </c>
      <c r="LY71" s="230">
        <v>0</v>
      </c>
      <c r="LZ71" s="230">
        <v>445162</v>
      </c>
      <c r="MA71" s="230">
        <v>235201266</v>
      </c>
      <c r="MB71" s="230">
        <v>9.7799999999999994</v>
      </c>
      <c r="MC71" s="230">
        <v>222483581</v>
      </c>
      <c r="MD71" s="230">
        <v>0</v>
      </c>
      <c r="ME71" s="230">
        <v>0</v>
      </c>
      <c r="MF71" s="230">
        <v>437798</v>
      </c>
      <c r="MG71" s="230">
        <v>232487924</v>
      </c>
      <c r="MH71" s="230">
        <v>9.66</v>
      </c>
      <c r="MI71" s="230">
        <v>219855000</v>
      </c>
      <c r="MJ71" s="230">
        <v>0</v>
      </c>
      <c r="MK71" s="230">
        <v>0</v>
      </c>
      <c r="ML71" s="230">
        <v>492407</v>
      </c>
      <c r="MM71" s="230">
        <v>242366094</v>
      </c>
      <c r="MN71" s="230">
        <v>10.07</v>
      </c>
      <c r="MO71" s="230">
        <v>230006000</v>
      </c>
      <c r="MP71" s="230">
        <v>0</v>
      </c>
      <c r="MQ71" s="230">
        <v>0</v>
      </c>
      <c r="MR71" s="230">
        <v>499939</v>
      </c>
      <c r="MS71" s="230">
        <v>281222570</v>
      </c>
      <c r="MT71" s="230">
        <v>11.68</v>
      </c>
      <c r="MU71" s="230">
        <v>269107000</v>
      </c>
      <c r="MV71" s="230">
        <v>0</v>
      </c>
      <c r="MW71" s="230">
        <v>0</v>
      </c>
      <c r="MX71" s="230">
        <v>581350</v>
      </c>
      <c r="MY71" s="230">
        <v>279439962</v>
      </c>
      <c r="MZ71" s="230">
        <v>11.65</v>
      </c>
      <c r="NA71" s="230">
        <v>267533000</v>
      </c>
      <c r="NB71" s="230">
        <v>0</v>
      </c>
      <c r="NC71" s="230">
        <v>0</v>
      </c>
      <c r="ND71" s="230">
        <v>570542</v>
      </c>
      <c r="NE71" s="230">
        <v>290971106</v>
      </c>
      <c r="NF71" s="230">
        <v>12.13</v>
      </c>
      <c r="NG71" s="230">
        <v>279267441</v>
      </c>
      <c r="NH71" s="230">
        <v>0</v>
      </c>
      <c r="NI71" s="230">
        <v>0</v>
      </c>
      <c r="NJ71" s="230">
        <v>613163</v>
      </c>
      <c r="NK71" s="230">
        <v>312268499</v>
      </c>
      <c r="NL71" s="230">
        <v>13.01</v>
      </c>
      <c r="NM71" s="230">
        <v>300733499</v>
      </c>
      <c r="NN71" s="230">
        <v>0</v>
      </c>
      <c r="NO71" s="230">
        <v>0</v>
      </c>
      <c r="NP71" s="230">
        <v>640660</v>
      </c>
      <c r="NQ71" s="230">
        <v>325480034</v>
      </c>
      <c r="NR71" s="230">
        <v>13.57</v>
      </c>
      <c r="NS71" s="230">
        <v>314149874</v>
      </c>
      <c r="NT71" s="230">
        <v>0</v>
      </c>
      <c r="NU71" s="230">
        <v>0</v>
      </c>
      <c r="NV71" s="230">
        <v>593736</v>
      </c>
      <c r="NW71" s="230">
        <v>323505755</v>
      </c>
      <c r="NX71" s="230">
        <v>13.48</v>
      </c>
      <c r="NY71" s="230">
        <v>312763347</v>
      </c>
      <c r="NZ71" s="230">
        <v>0</v>
      </c>
      <c r="OA71" s="230">
        <v>0</v>
      </c>
      <c r="OB71" s="230">
        <v>593110</v>
      </c>
      <c r="OC71" s="230">
        <v>313548445</v>
      </c>
      <c r="OD71" s="230">
        <v>13.07</v>
      </c>
      <c r="OE71" s="230">
        <v>302985219</v>
      </c>
      <c r="OF71" s="230">
        <v>0</v>
      </c>
      <c r="OG71" s="230">
        <v>0</v>
      </c>
      <c r="OH71" s="230">
        <v>578991</v>
      </c>
      <c r="OI71" s="230">
        <v>303251867</v>
      </c>
      <c r="OJ71" s="230">
        <v>12.64</v>
      </c>
      <c r="OK71" s="230">
        <v>292910564</v>
      </c>
      <c r="OL71" s="230">
        <v>0</v>
      </c>
      <c r="OM71" s="230">
        <v>0</v>
      </c>
      <c r="ON71" s="230">
        <v>560362</v>
      </c>
      <c r="OO71" s="230">
        <v>295322710</v>
      </c>
      <c r="OP71" s="230">
        <v>12.31</v>
      </c>
      <c r="OQ71" s="230">
        <v>285550923</v>
      </c>
      <c r="OR71" s="230">
        <v>0</v>
      </c>
      <c r="OS71" s="230">
        <v>0</v>
      </c>
      <c r="OT71" s="230">
        <v>645973</v>
      </c>
      <c r="OU71" s="230">
        <v>314077761</v>
      </c>
      <c r="OV71" s="230">
        <v>13.09</v>
      </c>
      <c r="OW71" s="230">
        <v>303253777</v>
      </c>
      <c r="OX71" s="230">
        <v>0</v>
      </c>
      <c r="OY71" s="230">
        <v>0</v>
      </c>
      <c r="OZ71" s="230">
        <v>618979</v>
      </c>
      <c r="PA71" s="230">
        <v>306103721</v>
      </c>
      <c r="PB71" s="230">
        <v>12.76</v>
      </c>
      <c r="PC71" s="230">
        <v>296855505</v>
      </c>
      <c r="PD71" s="230">
        <v>0</v>
      </c>
      <c r="PE71" s="230">
        <v>0</v>
      </c>
    </row>
    <row r="72" spans="1:421" x14ac:dyDescent="0.25">
      <c r="A72" s="236" t="s">
        <v>1614</v>
      </c>
      <c r="B72" s="233">
        <v>0</v>
      </c>
      <c r="C72" s="233">
        <v>1343613</v>
      </c>
      <c r="D72" s="233">
        <v>2.87</v>
      </c>
      <c r="E72" s="233">
        <v>0</v>
      </c>
      <c r="F72" s="233">
        <v>0</v>
      </c>
      <c r="G72" s="233">
        <v>0</v>
      </c>
      <c r="H72" s="233">
        <v>0</v>
      </c>
      <c r="I72" s="233">
        <v>1339098</v>
      </c>
      <c r="J72" s="233">
        <v>2.86</v>
      </c>
      <c r="K72" s="233">
        <v>0</v>
      </c>
      <c r="L72" s="233">
        <v>0</v>
      </c>
      <c r="M72" s="233">
        <v>0</v>
      </c>
      <c r="N72" s="233">
        <v>0</v>
      </c>
      <c r="O72" s="233">
        <v>1277309</v>
      </c>
      <c r="P72" s="233">
        <v>2.73</v>
      </c>
      <c r="Q72" s="233">
        <v>0</v>
      </c>
      <c r="R72" s="233">
        <v>0</v>
      </c>
      <c r="S72" s="233">
        <v>0</v>
      </c>
      <c r="T72" s="233">
        <v>0</v>
      </c>
      <c r="U72" s="233">
        <v>1244528</v>
      </c>
      <c r="V72" s="233">
        <v>2.66</v>
      </c>
      <c r="W72" s="233">
        <v>0</v>
      </c>
      <c r="X72" s="233">
        <v>0</v>
      </c>
      <c r="Y72" s="233">
        <v>0</v>
      </c>
      <c r="Z72" s="233">
        <v>0</v>
      </c>
      <c r="AA72" s="233">
        <v>2503216</v>
      </c>
      <c r="AB72" s="233">
        <v>2.69</v>
      </c>
      <c r="AC72" s="233">
        <v>0</v>
      </c>
      <c r="AD72" s="233">
        <v>0</v>
      </c>
      <c r="AE72" s="233">
        <v>0</v>
      </c>
      <c r="AF72" s="233">
        <v>0</v>
      </c>
      <c r="AG72" s="233">
        <v>2482705</v>
      </c>
      <c r="AH72" s="233">
        <v>2.68</v>
      </c>
      <c r="AI72" s="233">
        <v>0</v>
      </c>
      <c r="AJ72" s="233">
        <v>0</v>
      </c>
      <c r="AK72" s="233">
        <v>0</v>
      </c>
      <c r="AL72" s="233">
        <v>0</v>
      </c>
      <c r="AM72" s="233">
        <v>2546048</v>
      </c>
      <c r="AN72" s="233">
        <v>2.74</v>
      </c>
      <c r="AO72" s="233">
        <v>0</v>
      </c>
      <c r="AP72" s="233">
        <v>0</v>
      </c>
      <c r="AQ72" s="233">
        <v>0</v>
      </c>
      <c r="AR72" s="233">
        <v>0</v>
      </c>
      <c r="AS72" s="233">
        <v>2764403</v>
      </c>
      <c r="AT72" s="233">
        <v>2.98</v>
      </c>
      <c r="AU72" s="233">
        <v>0</v>
      </c>
      <c r="AV72" s="233">
        <v>0</v>
      </c>
      <c r="AW72" s="233">
        <v>0</v>
      </c>
      <c r="AX72" s="233">
        <v>0</v>
      </c>
      <c r="AY72" s="233">
        <v>2656040</v>
      </c>
      <c r="AZ72" s="233">
        <v>2.86</v>
      </c>
      <c r="BA72" s="233">
        <v>0</v>
      </c>
      <c r="BB72" s="233">
        <v>0</v>
      </c>
      <c r="BC72" s="233">
        <v>0</v>
      </c>
      <c r="BD72" s="233">
        <v>0</v>
      </c>
      <c r="BE72" s="233">
        <v>5252330</v>
      </c>
      <c r="BF72" s="233">
        <v>2.83</v>
      </c>
      <c r="BG72" s="233">
        <v>0</v>
      </c>
      <c r="BH72" s="233">
        <v>0</v>
      </c>
      <c r="BI72" s="233">
        <v>0</v>
      </c>
      <c r="BJ72" s="233">
        <v>0</v>
      </c>
      <c r="BK72" s="233">
        <v>5427664</v>
      </c>
      <c r="BL72" s="233">
        <v>2.93</v>
      </c>
      <c r="BM72" s="233">
        <v>0</v>
      </c>
      <c r="BN72" s="233">
        <v>0</v>
      </c>
      <c r="BO72" s="233">
        <v>0</v>
      </c>
      <c r="BP72" s="233">
        <v>0</v>
      </c>
      <c r="BQ72" s="233">
        <v>5406943</v>
      </c>
      <c r="BR72" s="233">
        <v>2.91</v>
      </c>
      <c r="BS72" s="233">
        <v>0</v>
      </c>
      <c r="BT72" s="233">
        <v>0</v>
      </c>
      <c r="BU72" s="233">
        <v>0</v>
      </c>
      <c r="BV72" s="233">
        <v>0</v>
      </c>
      <c r="BW72" s="233">
        <v>5759472</v>
      </c>
      <c r="BX72" s="233">
        <v>3.1</v>
      </c>
      <c r="BY72" s="233">
        <v>0</v>
      </c>
      <c r="BZ72" s="233">
        <v>0</v>
      </c>
      <c r="CA72" s="233">
        <v>0</v>
      </c>
      <c r="CB72" s="233">
        <v>0</v>
      </c>
      <c r="CC72" s="233">
        <v>5841750</v>
      </c>
      <c r="CD72" s="233">
        <v>3.15</v>
      </c>
      <c r="CE72" s="233">
        <v>0</v>
      </c>
      <c r="CF72" s="233">
        <v>0</v>
      </c>
      <c r="CG72" s="233">
        <v>0</v>
      </c>
      <c r="CH72" s="233">
        <v>0</v>
      </c>
      <c r="CI72" s="233">
        <v>5752528</v>
      </c>
      <c r="CJ72" s="233">
        <v>3.1</v>
      </c>
      <c r="CK72" s="233">
        <v>0</v>
      </c>
      <c r="CL72" s="233">
        <v>0</v>
      </c>
      <c r="CM72" s="233">
        <v>0</v>
      </c>
      <c r="CN72" s="233">
        <v>0</v>
      </c>
      <c r="CO72" s="233">
        <v>5743565</v>
      </c>
      <c r="CP72" s="233">
        <v>3.1</v>
      </c>
      <c r="CQ72" s="233">
        <v>0</v>
      </c>
      <c r="CR72" s="233">
        <v>0</v>
      </c>
      <c r="CS72" s="233">
        <v>0</v>
      </c>
      <c r="CT72" s="233">
        <v>0</v>
      </c>
      <c r="CU72" s="233">
        <v>5843411</v>
      </c>
      <c r="CV72" s="233">
        <v>3.15</v>
      </c>
      <c r="CW72" s="233">
        <v>0</v>
      </c>
      <c r="CX72" s="233">
        <v>0</v>
      </c>
      <c r="CY72" s="233">
        <v>0</v>
      </c>
      <c r="CZ72" s="233">
        <v>811</v>
      </c>
      <c r="DA72" s="233">
        <v>5623147</v>
      </c>
      <c r="DB72" s="233">
        <v>3.02</v>
      </c>
      <c r="DC72" s="233">
        <v>5599750</v>
      </c>
      <c r="DD72" s="233">
        <v>0</v>
      </c>
      <c r="DE72" s="233">
        <v>0</v>
      </c>
      <c r="DF72" s="233">
        <v>750</v>
      </c>
      <c r="DG72" s="233">
        <v>5659122</v>
      </c>
      <c r="DH72" s="233">
        <v>3.03</v>
      </c>
      <c r="DI72" s="233">
        <v>5635725</v>
      </c>
      <c r="DJ72" s="233">
        <v>0</v>
      </c>
      <c r="DK72" s="233">
        <v>0</v>
      </c>
      <c r="DL72" s="233">
        <v>848</v>
      </c>
      <c r="DM72" s="233">
        <v>5961586</v>
      </c>
      <c r="DN72" s="233">
        <v>3.14</v>
      </c>
      <c r="DO72" s="233">
        <v>5938789</v>
      </c>
      <c r="DP72" s="233">
        <v>0</v>
      </c>
      <c r="DQ72" s="233">
        <v>0</v>
      </c>
      <c r="DR72" s="233">
        <v>909</v>
      </c>
      <c r="DS72" s="233">
        <v>7275833</v>
      </c>
      <c r="DT72" s="233">
        <v>3.76</v>
      </c>
      <c r="DU72" s="233">
        <v>7253044</v>
      </c>
      <c r="DV72" s="233">
        <v>0</v>
      </c>
      <c r="DW72" s="233">
        <v>0</v>
      </c>
      <c r="DX72" s="233">
        <v>967</v>
      </c>
      <c r="DY72" s="233">
        <v>7773767</v>
      </c>
      <c r="DZ72" s="233">
        <v>3.94</v>
      </c>
      <c r="EA72" s="233">
        <v>7773767</v>
      </c>
      <c r="EB72" s="233">
        <v>0</v>
      </c>
      <c r="EC72" s="233">
        <v>0</v>
      </c>
      <c r="ED72" s="233">
        <v>992</v>
      </c>
      <c r="EE72" s="233">
        <v>8208888</v>
      </c>
      <c r="EF72" s="233">
        <v>4.12</v>
      </c>
      <c r="EG72" s="233">
        <v>8186099</v>
      </c>
      <c r="EH72" s="233">
        <v>0</v>
      </c>
      <c r="EI72" s="233">
        <v>0</v>
      </c>
      <c r="EJ72" s="233">
        <v>865</v>
      </c>
      <c r="EK72" s="233">
        <v>7992418</v>
      </c>
      <c r="EL72" s="233">
        <v>3.97</v>
      </c>
      <c r="EM72" s="233">
        <v>7969629</v>
      </c>
      <c r="EN72" s="233">
        <v>0</v>
      </c>
      <c r="EO72" s="233">
        <v>0</v>
      </c>
      <c r="EP72" s="233">
        <v>805</v>
      </c>
      <c r="EQ72" s="233">
        <v>7760577</v>
      </c>
      <c r="ER72" s="233">
        <v>3.75</v>
      </c>
      <c r="ES72" s="233">
        <v>7737716</v>
      </c>
      <c r="ET72" s="233">
        <v>0</v>
      </c>
      <c r="EU72" s="233">
        <v>0</v>
      </c>
      <c r="EV72" s="233">
        <v>813</v>
      </c>
      <c r="EW72" s="233">
        <v>8940989</v>
      </c>
      <c r="EX72" s="233">
        <v>4.32</v>
      </c>
      <c r="EY72" s="233">
        <v>8918200</v>
      </c>
      <c r="EZ72" s="233">
        <v>0</v>
      </c>
      <c r="FA72" s="233">
        <v>0</v>
      </c>
      <c r="FB72" s="233">
        <v>808</v>
      </c>
      <c r="FC72" s="233">
        <v>9266757</v>
      </c>
      <c r="FD72" s="233">
        <v>4.47</v>
      </c>
      <c r="FE72" s="233">
        <v>9244184</v>
      </c>
      <c r="FF72" s="233">
        <v>0</v>
      </c>
      <c r="FG72" s="233">
        <v>0</v>
      </c>
      <c r="FH72" s="233">
        <v>952</v>
      </c>
      <c r="FI72" s="233">
        <v>11384707</v>
      </c>
      <c r="FJ72" s="233">
        <v>5.5</v>
      </c>
      <c r="FK72" s="233">
        <v>11362134</v>
      </c>
      <c r="FL72" s="233">
        <v>0</v>
      </c>
      <c r="FM72" s="233">
        <v>0</v>
      </c>
      <c r="FN72" s="233">
        <v>913</v>
      </c>
      <c r="FO72" s="233">
        <v>12102522</v>
      </c>
      <c r="FP72" s="233">
        <v>5.84</v>
      </c>
      <c r="FQ72" s="233">
        <v>12079939</v>
      </c>
      <c r="FR72" s="233">
        <v>0</v>
      </c>
      <c r="FS72" s="233">
        <v>0</v>
      </c>
      <c r="FT72" s="233">
        <v>1115</v>
      </c>
      <c r="FU72" s="233">
        <v>12192333</v>
      </c>
      <c r="FV72" s="233">
        <v>5.89</v>
      </c>
      <c r="FW72" s="233">
        <v>12170360</v>
      </c>
      <c r="FX72" s="233">
        <v>0</v>
      </c>
      <c r="FY72" s="233">
        <v>0</v>
      </c>
      <c r="FZ72" s="233">
        <v>949</v>
      </c>
      <c r="GA72" s="233">
        <v>10630805</v>
      </c>
      <c r="GB72" s="233">
        <v>5.13</v>
      </c>
      <c r="GC72" s="233">
        <v>10608832</v>
      </c>
      <c r="GD72" s="233">
        <v>0</v>
      </c>
      <c r="GE72" s="233">
        <v>0</v>
      </c>
      <c r="GF72" s="233">
        <v>938</v>
      </c>
      <c r="GG72" s="233">
        <v>10276601</v>
      </c>
      <c r="GH72" s="233">
        <v>4.96</v>
      </c>
      <c r="GI72" s="233">
        <v>10254628</v>
      </c>
      <c r="GJ72" s="233">
        <v>0</v>
      </c>
      <c r="GK72" s="233">
        <v>0</v>
      </c>
      <c r="GL72" s="233">
        <v>886</v>
      </c>
      <c r="GM72" s="233">
        <v>10279282</v>
      </c>
      <c r="GN72" s="233">
        <v>4.96</v>
      </c>
      <c r="GO72" s="233">
        <v>10257309</v>
      </c>
      <c r="GP72" s="233">
        <v>0</v>
      </c>
      <c r="GQ72" s="233">
        <v>0</v>
      </c>
      <c r="GR72" s="233">
        <v>866</v>
      </c>
      <c r="GS72" s="233">
        <v>10588077</v>
      </c>
      <c r="GT72" s="233">
        <v>5.1100000000000003</v>
      </c>
      <c r="GU72" s="233">
        <v>10566104</v>
      </c>
      <c r="GV72" s="233">
        <v>0</v>
      </c>
      <c r="GW72" s="233">
        <v>0</v>
      </c>
      <c r="GX72" s="233">
        <v>954</v>
      </c>
      <c r="GY72" s="233">
        <v>10386338</v>
      </c>
      <c r="GZ72" s="233">
        <v>5.01</v>
      </c>
      <c r="HA72" s="233">
        <v>10364373</v>
      </c>
      <c r="HB72" s="233">
        <v>0</v>
      </c>
      <c r="HC72" s="233">
        <v>0</v>
      </c>
      <c r="HD72" s="233">
        <v>1289</v>
      </c>
      <c r="HE72" s="233">
        <v>51636924</v>
      </c>
      <c r="HF72" s="233">
        <v>4.99</v>
      </c>
      <c r="HG72" s="233">
        <v>51527099</v>
      </c>
      <c r="HH72" s="233">
        <v>0</v>
      </c>
      <c r="HI72" s="233">
        <v>0</v>
      </c>
      <c r="HJ72" s="233">
        <v>1409</v>
      </c>
      <c r="HK72" s="233">
        <v>52888652</v>
      </c>
      <c r="HL72" s="233">
        <v>5.1100000000000003</v>
      </c>
      <c r="HM72" s="233">
        <v>52778827</v>
      </c>
      <c r="HN72" s="233">
        <v>0</v>
      </c>
      <c r="HO72" s="233">
        <v>0</v>
      </c>
      <c r="HP72" s="233">
        <v>1402</v>
      </c>
      <c r="HQ72" s="233">
        <v>52244152</v>
      </c>
      <c r="HR72" s="233">
        <v>5.04</v>
      </c>
      <c r="HS72" s="233">
        <v>52141207</v>
      </c>
      <c r="HT72" s="233">
        <v>0</v>
      </c>
      <c r="HU72" s="233">
        <v>0</v>
      </c>
      <c r="HV72" s="233">
        <v>1426</v>
      </c>
      <c r="HW72" s="233">
        <v>52987392</v>
      </c>
      <c r="HX72" s="233">
        <v>5.12</v>
      </c>
      <c r="HY72" s="233">
        <v>52884447</v>
      </c>
      <c r="HZ72" s="233">
        <v>0</v>
      </c>
      <c r="IA72" s="233">
        <v>0</v>
      </c>
      <c r="IB72" s="233">
        <v>1362</v>
      </c>
      <c r="IC72" s="233">
        <v>53808281</v>
      </c>
      <c r="ID72" s="233">
        <v>5.2</v>
      </c>
      <c r="IE72" s="233">
        <v>53705336</v>
      </c>
      <c r="IF72" s="233">
        <v>0</v>
      </c>
      <c r="IG72" s="233">
        <v>0</v>
      </c>
      <c r="IH72" s="233">
        <v>1252</v>
      </c>
      <c r="II72" s="233">
        <v>54854360</v>
      </c>
      <c r="IJ72" s="233">
        <v>5.3</v>
      </c>
      <c r="IK72" s="233">
        <v>54751415</v>
      </c>
      <c r="IL72" s="233">
        <v>0</v>
      </c>
      <c r="IM72" s="233">
        <v>0</v>
      </c>
      <c r="IN72" s="233">
        <v>1342</v>
      </c>
      <c r="IO72" s="233">
        <v>52697393</v>
      </c>
      <c r="IP72" s="233">
        <v>5.09</v>
      </c>
      <c r="IQ72" s="233">
        <v>52594448</v>
      </c>
      <c r="IR72" s="233">
        <v>0</v>
      </c>
      <c r="IS72" s="233">
        <v>0</v>
      </c>
      <c r="IT72" s="233">
        <v>1326</v>
      </c>
      <c r="IU72" s="233">
        <v>54300818</v>
      </c>
      <c r="IV72" s="233">
        <v>5.24</v>
      </c>
      <c r="IW72" s="233">
        <v>54197873</v>
      </c>
      <c r="IX72" s="233">
        <v>0</v>
      </c>
      <c r="IY72" s="233">
        <v>0</v>
      </c>
      <c r="IZ72" s="233">
        <v>1280</v>
      </c>
      <c r="JA72" s="233">
        <v>52105055</v>
      </c>
      <c r="JB72" s="233">
        <v>5.03</v>
      </c>
      <c r="JC72" s="233">
        <v>52002110</v>
      </c>
      <c r="JD72" s="233">
        <v>0</v>
      </c>
      <c r="JE72" s="233">
        <v>0</v>
      </c>
      <c r="JF72" s="233">
        <v>1254</v>
      </c>
      <c r="JG72" s="233">
        <v>50697515</v>
      </c>
      <c r="JH72" s="233">
        <v>4.9000000000000004</v>
      </c>
      <c r="JI72" s="233">
        <v>50594570</v>
      </c>
      <c r="JJ72" s="233">
        <v>0</v>
      </c>
      <c r="JK72" s="233">
        <v>0</v>
      </c>
      <c r="JL72" s="233">
        <v>1450</v>
      </c>
      <c r="JM72" s="233">
        <v>49077703</v>
      </c>
      <c r="JN72" s="233">
        <v>4.74</v>
      </c>
      <c r="JO72" s="233">
        <v>48974758</v>
      </c>
      <c r="JP72" s="233">
        <v>0</v>
      </c>
      <c r="JQ72" s="233">
        <v>0</v>
      </c>
      <c r="JR72" s="233">
        <v>1515</v>
      </c>
      <c r="JS72" s="233">
        <v>100761965</v>
      </c>
      <c r="JT72" s="233">
        <v>4.8600000000000003</v>
      </c>
      <c r="JU72" s="233">
        <v>100556115</v>
      </c>
      <c r="JV72" s="233">
        <v>0</v>
      </c>
      <c r="JW72" s="233">
        <v>0</v>
      </c>
      <c r="JX72" s="233">
        <v>1484</v>
      </c>
      <c r="JY72" s="233">
        <v>100472432</v>
      </c>
      <c r="JZ72" s="233">
        <v>4.8499999999999996</v>
      </c>
      <c r="KA72" s="233">
        <v>100269922</v>
      </c>
      <c r="KB72" s="233">
        <v>0</v>
      </c>
      <c r="KC72" s="233">
        <v>0</v>
      </c>
      <c r="KD72" s="233">
        <v>1611</v>
      </c>
      <c r="KE72" s="233">
        <v>51087269</v>
      </c>
      <c r="KF72" s="233">
        <v>2.4700000000000002</v>
      </c>
      <c r="KG72" s="233">
        <v>50884759</v>
      </c>
      <c r="KH72" s="233">
        <v>0</v>
      </c>
      <c r="KI72" s="233">
        <v>0</v>
      </c>
      <c r="KJ72" s="233">
        <v>1607</v>
      </c>
      <c r="KK72" s="233">
        <v>52421989</v>
      </c>
      <c r="KL72" s="233">
        <v>2.5299999999999998</v>
      </c>
      <c r="KM72" s="233">
        <v>52220479</v>
      </c>
      <c r="KN72" s="233">
        <v>0</v>
      </c>
      <c r="KO72" s="233">
        <v>0</v>
      </c>
      <c r="KP72" s="233">
        <v>1695</v>
      </c>
      <c r="KQ72" s="233">
        <v>52911529</v>
      </c>
      <c r="KR72" s="233">
        <v>2.5499999999999998</v>
      </c>
      <c r="KS72" s="233">
        <v>52722019</v>
      </c>
      <c r="KT72" s="233">
        <v>0</v>
      </c>
      <c r="KU72" s="233">
        <v>0</v>
      </c>
      <c r="KV72" s="233">
        <v>1802</v>
      </c>
      <c r="KW72" s="233">
        <v>53561557</v>
      </c>
      <c r="KX72" s="233">
        <v>2.59</v>
      </c>
      <c r="KY72" s="233">
        <v>53372047</v>
      </c>
      <c r="KZ72" s="233">
        <v>0</v>
      </c>
      <c r="LA72" s="233">
        <v>0</v>
      </c>
      <c r="LB72" s="233">
        <v>1994</v>
      </c>
      <c r="LC72" s="233">
        <v>55212287</v>
      </c>
      <c r="LD72" s="233">
        <v>2.67</v>
      </c>
      <c r="LE72" s="233">
        <v>55022777</v>
      </c>
      <c r="LF72" s="233">
        <v>0</v>
      </c>
      <c r="LG72" s="233">
        <v>0</v>
      </c>
      <c r="LH72" s="233">
        <v>1903</v>
      </c>
      <c r="LI72" s="233">
        <v>55862424</v>
      </c>
      <c r="LJ72" s="233">
        <v>2.7</v>
      </c>
      <c r="LK72" s="233">
        <v>55673274</v>
      </c>
      <c r="LL72" s="233">
        <v>0</v>
      </c>
      <c r="LM72" s="233">
        <v>0</v>
      </c>
      <c r="LN72" s="233">
        <v>3666</v>
      </c>
      <c r="LO72" s="233">
        <v>64734018</v>
      </c>
      <c r="LP72" s="233">
        <v>2.69</v>
      </c>
      <c r="LQ72" s="233">
        <v>64527651</v>
      </c>
      <c r="LR72" s="233">
        <v>0</v>
      </c>
      <c r="LS72" s="233">
        <v>0</v>
      </c>
      <c r="LT72" s="233">
        <v>3657</v>
      </c>
      <c r="LU72" s="233">
        <v>66187181</v>
      </c>
      <c r="LV72" s="233">
        <v>2.75</v>
      </c>
      <c r="LW72" s="233">
        <v>65981124</v>
      </c>
      <c r="LX72" s="233">
        <v>0</v>
      </c>
      <c r="LY72" s="233">
        <v>0</v>
      </c>
      <c r="LZ72" s="233">
        <v>3809</v>
      </c>
      <c r="MA72" s="233">
        <v>64842493</v>
      </c>
      <c r="MB72" s="233">
        <v>2.69</v>
      </c>
      <c r="MC72" s="233">
        <v>64636436</v>
      </c>
      <c r="MD72" s="233">
        <v>0</v>
      </c>
      <c r="ME72" s="233">
        <v>0</v>
      </c>
      <c r="MF72" s="233">
        <v>3636</v>
      </c>
      <c r="MG72" s="233">
        <v>64059267</v>
      </c>
      <c r="MH72" s="233">
        <v>2.66</v>
      </c>
      <c r="MI72" s="233">
        <v>63853200</v>
      </c>
      <c r="MJ72" s="233">
        <v>0</v>
      </c>
      <c r="MK72" s="233">
        <v>0</v>
      </c>
      <c r="ML72" s="233">
        <v>0</v>
      </c>
      <c r="MM72" s="233">
        <v>0</v>
      </c>
      <c r="MN72" s="233">
        <v>0</v>
      </c>
      <c r="MO72" s="233">
        <v>0</v>
      </c>
      <c r="MP72" s="233">
        <v>0</v>
      </c>
      <c r="MQ72" s="233">
        <v>0</v>
      </c>
      <c r="MR72" s="233">
        <v>3854</v>
      </c>
      <c r="MS72" s="233">
        <v>66121010</v>
      </c>
      <c r="MT72" s="233">
        <v>2.75</v>
      </c>
      <c r="MU72" s="233">
        <v>65918000</v>
      </c>
      <c r="MV72" s="233">
        <v>0</v>
      </c>
      <c r="MW72" s="233">
        <v>0</v>
      </c>
      <c r="MX72" s="233">
        <v>1</v>
      </c>
      <c r="MY72" s="233">
        <v>81475535</v>
      </c>
      <c r="MZ72" s="233">
        <v>3.4</v>
      </c>
      <c r="NA72" s="233">
        <v>81290700</v>
      </c>
      <c r="NB72" s="233">
        <v>0</v>
      </c>
      <c r="NC72" s="233">
        <v>0</v>
      </c>
      <c r="ND72" s="233">
        <v>3994</v>
      </c>
      <c r="NE72" s="233">
        <v>91079824</v>
      </c>
      <c r="NF72" s="233">
        <v>3.8</v>
      </c>
      <c r="NG72" s="233">
        <v>90895027</v>
      </c>
      <c r="NH72" s="233">
        <v>0</v>
      </c>
      <c r="NI72" s="233">
        <v>0</v>
      </c>
      <c r="NJ72" s="233">
        <v>4336</v>
      </c>
      <c r="NK72" s="233">
        <v>101928576</v>
      </c>
      <c r="NL72" s="233">
        <v>4.25</v>
      </c>
      <c r="NM72" s="233">
        <v>101743779</v>
      </c>
      <c r="NN72" s="233">
        <v>0</v>
      </c>
      <c r="NO72" s="233">
        <v>0</v>
      </c>
      <c r="NP72" s="233">
        <v>4370</v>
      </c>
      <c r="NQ72" s="233">
        <v>107214422</v>
      </c>
      <c r="NR72" s="233">
        <v>4.47</v>
      </c>
      <c r="NS72" s="233">
        <v>107041625</v>
      </c>
      <c r="NT72" s="233">
        <v>0</v>
      </c>
      <c r="NU72" s="233">
        <v>0</v>
      </c>
      <c r="NV72" s="233">
        <v>3688</v>
      </c>
      <c r="NW72" s="233">
        <v>108993189</v>
      </c>
      <c r="NX72" s="233">
        <v>4.54</v>
      </c>
      <c r="NY72" s="233">
        <v>108839272</v>
      </c>
      <c r="NZ72" s="233">
        <v>0</v>
      </c>
      <c r="OA72" s="233">
        <v>0</v>
      </c>
      <c r="OB72" s="233">
        <v>3396</v>
      </c>
      <c r="OC72" s="233">
        <v>103072980</v>
      </c>
      <c r="OD72" s="233">
        <v>4.3</v>
      </c>
      <c r="OE72" s="233">
        <v>102919063</v>
      </c>
      <c r="OF72" s="233">
        <v>0</v>
      </c>
      <c r="OG72" s="233">
        <v>0</v>
      </c>
      <c r="OH72" s="233">
        <v>3318</v>
      </c>
      <c r="OI72" s="233">
        <v>101181418</v>
      </c>
      <c r="OJ72" s="233">
        <v>4.22</v>
      </c>
      <c r="OK72" s="233">
        <v>101027761</v>
      </c>
      <c r="OL72" s="233">
        <v>0</v>
      </c>
      <c r="OM72" s="233">
        <v>0</v>
      </c>
      <c r="ON72" s="233">
        <v>3227</v>
      </c>
      <c r="OO72" s="233">
        <v>98405896</v>
      </c>
      <c r="OP72" s="233">
        <v>4.0999999999999996</v>
      </c>
      <c r="OQ72" s="233">
        <v>98253596</v>
      </c>
      <c r="OR72" s="233">
        <v>0</v>
      </c>
      <c r="OS72" s="233">
        <v>0</v>
      </c>
      <c r="OT72" s="233">
        <v>3272</v>
      </c>
      <c r="OU72" s="233">
        <v>95221213</v>
      </c>
      <c r="OV72" s="233">
        <v>3.97</v>
      </c>
      <c r="OW72" s="233">
        <v>95069373</v>
      </c>
      <c r="OX72" s="233">
        <v>0</v>
      </c>
      <c r="OY72" s="233">
        <v>0</v>
      </c>
      <c r="OZ72" s="233">
        <v>3142</v>
      </c>
      <c r="PA72" s="233">
        <v>89429151</v>
      </c>
      <c r="PB72" s="233">
        <v>3.73</v>
      </c>
      <c r="PC72" s="233">
        <v>89277311</v>
      </c>
      <c r="PD72" s="233">
        <v>0</v>
      </c>
      <c r="PE72" s="233">
        <v>0</v>
      </c>
    </row>
    <row r="73" spans="1:421" x14ac:dyDescent="0.25">
      <c r="A73" s="236" t="s">
        <v>1640</v>
      </c>
      <c r="B73" s="233">
        <v>0</v>
      </c>
      <c r="C73" s="233">
        <v>3858219</v>
      </c>
      <c r="D73" s="233">
        <v>8.25</v>
      </c>
      <c r="E73" s="233">
        <v>0</v>
      </c>
      <c r="F73" s="233">
        <v>0</v>
      </c>
      <c r="G73" s="233">
        <v>0</v>
      </c>
      <c r="H73" s="233">
        <v>0</v>
      </c>
      <c r="I73" s="233">
        <v>3855490</v>
      </c>
      <c r="J73" s="233">
        <v>8.24</v>
      </c>
      <c r="K73" s="233">
        <v>0</v>
      </c>
      <c r="L73" s="233">
        <v>0</v>
      </c>
      <c r="M73" s="233">
        <v>0</v>
      </c>
      <c r="N73" s="233">
        <v>0</v>
      </c>
      <c r="O73" s="233">
        <v>3826053</v>
      </c>
      <c r="P73" s="233">
        <v>8.18</v>
      </c>
      <c r="Q73" s="233">
        <v>0</v>
      </c>
      <c r="R73" s="233">
        <v>0</v>
      </c>
      <c r="S73" s="233">
        <v>0</v>
      </c>
      <c r="T73" s="233">
        <v>0</v>
      </c>
      <c r="U73" s="233">
        <v>3756236</v>
      </c>
      <c r="V73" s="233">
        <v>8.0299999999999994</v>
      </c>
      <c r="W73" s="233">
        <v>0</v>
      </c>
      <c r="X73" s="233">
        <v>0</v>
      </c>
      <c r="Y73" s="233">
        <v>0</v>
      </c>
      <c r="Z73" s="233">
        <v>0</v>
      </c>
      <c r="AA73" s="233">
        <v>7540609</v>
      </c>
      <c r="AB73" s="233">
        <v>8.09</v>
      </c>
      <c r="AC73" s="233">
        <v>0</v>
      </c>
      <c r="AD73" s="233">
        <v>0</v>
      </c>
      <c r="AE73" s="233">
        <v>0</v>
      </c>
      <c r="AF73" s="233">
        <v>0</v>
      </c>
      <c r="AG73" s="233">
        <v>7384250</v>
      </c>
      <c r="AH73" s="233">
        <v>7.96</v>
      </c>
      <c r="AI73" s="233">
        <v>0</v>
      </c>
      <c r="AJ73" s="233">
        <v>0</v>
      </c>
      <c r="AK73" s="233">
        <v>0</v>
      </c>
      <c r="AL73" s="233">
        <v>0</v>
      </c>
      <c r="AM73" s="233">
        <v>7229370</v>
      </c>
      <c r="AN73" s="233">
        <v>7.79</v>
      </c>
      <c r="AO73" s="233">
        <v>0</v>
      </c>
      <c r="AP73" s="233">
        <v>0</v>
      </c>
      <c r="AQ73" s="233">
        <v>0</v>
      </c>
      <c r="AR73" s="233">
        <v>0</v>
      </c>
      <c r="AS73" s="233">
        <v>7067766</v>
      </c>
      <c r="AT73" s="233">
        <v>7.62</v>
      </c>
      <c r="AU73" s="233">
        <v>0</v>
      </c>
      <c r="AV73" s="233">
        <v>0</v>
      </c>
      <c r="AW73" s="233">
        <v>0</v>
      </c>
      <c r="AX73" s="233">
        <v>0</v>
      </c>
      <c r="AY73" s="233">
        <v>6792836</v>
      </c>
      <c r="AZ73" s="233">
        <v>7.32</v>
      </c>
      <c r="BA73" s="233">
        <v>0</v>
      </c>
      <c r="BB73" s="233">
        <v>0</v>
      </c>
      <c r="BC73" s="233">
        <v>0</v>
      </c>
      <c r="BD73" s="233">
        <v>0</v>
      </c>
      <c r="BE73" s="233">
        <v>14114891</v>
      </c>
      <c r="BF73" s="233">
        <v>7.61</v>
      </c>
      <c r="BG73" s="233">
        <v>0</v>
      </c>
      <c r="BH73" s="233">
        <v>0</v>
      </c>
      <c r="BI73" s="233">
        <v>0</v>
      </c>
      <c r="BJ73" s="233">
        <v>0</v>
      </c>
      <c r="BK73" s="233">
        <v>14305842</v>
      </c>
      <c r="BL73" s="233">
        <v>7.71</v>
      </c>
      <c r="BM73" s="233">
        <v>0</v>
      </c>
      <c r="BN73" s="233">
        <v>0</v>
      </c>
      <c r="BO73" s="233">
        <v>0</v>
      </c>
      <c r="BP73" s="233">
        <v>0</v>
      </c>
      <c r="BQ73" s="233">
        <v>14049213</v>
      </c>
      <c r="BR73" s="233">
        <v>7.57</v>
      </c>
      <c r="BS73" s="233">
        <v>0</v>
      </c>
      <c r="BT73" s="233">
        <v>0</v>
      </c>
      <c r="BU73" s="233">
        <v>0</v>
      </c>
      <c r="BV73" s="233">
        <v>0</v>
      </c>
      <c r="BW73" s="233">
        <v>14055649</v>
      </c>
      <c r="BX73" s="233">
        <v>7.58</v>
      </c>
      <c r="BY73" s="233">
        <v>0</v>
      </c>
      <c r="BZ73" s="233">
        <v>0</v>
      </c>
      <c r="CA73" s="233">
        <v>0</v>
      </c>
      <c r="CB73" s="233">
        <v>0</v>
      </c>
      <c r="CC73" s="233">
        <v>12919875</v>
      </c>
      <c r="CD73" s="233">
        <v>6.96</v>
      </c>
      <c r="CE73" s="233">
        <v>0</v>
      </c>
      <c r="CF73" s="233">
        <v>0</v>
      </c>
      <c r="CG73" s="233">
        <v>0</v>
      </c>
      <c r="CH73" s="233">
        <v>0</v>
      </c>
      <c r="CI73" s="233">
        <v>12430452</v>
      </c>
      <c r="CJ73" s="233">
        <v>6.7</v>
      </c>
      <c r="CK73" s="233">
        <v>0</v>
      </c>
      <c r="CL73" s="233">
        <v>0</v>
      </c>
      <c r="CM73" s="233">
        <v>0</v>
      </c>
      <c r="CN73" s="233">
        <v>0</v>
      </c>
      <c r="CO73" s="233">
        <v>12972916</v>
      </c>
      <c r="CP73" s="233">
        <v>6.99</v>
      </c>
      <c r="CQ73" s="233">
        <v>0</v>
      </c>
      <c r="CR73" s="233">
        <v>0</v>
      </c>
      <c r="CS73" s="233">
        <v>0</v>
      </c>
      <c r="CT73" s="233">
        <v>0</v>
      </c>
      <c r="CU73" s="233">
        <v>12799441</v>
      </c>
      <c r="CV73" s="233">
        <v>6.89</v>
      </c>
      <c r="CW73" s="233">
        <v>0</v>
      </c>
      <c r="CX73" s="233">
        <v>0</v>
      </c>
      <c r="CY73" s="233">
        <v>0</v>
      </c>
      <c r="CZ73" s="233">
        <v>0</v>
      </c>
      <c r="DA73" s="233">
        <v>0</v>
      </c>
      <c r="DB73" s="233">
        <v>0</v>
      </c>
      <c r="DC73" s="233">
        <v>0</v>
      </c>
      <c r="DD73" s="233">
        <v>0</v>
      </c>
      <c r="DE73" s="233">
        <v>0</v>
      </c>
      <c r="DF73" s="233">
        <v>0</v>
      </c>
      <c r="DG73" s="233">
        <v>0</v>
      </c>
      <c r="DH73" s="233">
        <v>0</v>
      </c>
      <c r="DI73" s="233">
        <v>0</v>
      </c>
      <c r="DJ73" s="233">
        <v>0</v>
      </c>
      <c r="DK73" s="233">
        <v>0</v>
      </c>
      <c r="DL73" s="233">
        <v>0</v>
      </c>
      <c r="DM73" s="233">
        <v>0</v>
      </c>
      <c r="DN73" s="233">
        <v>0</v>
      </c>
      <c r="DO73" s="233">
        <v>0</v>
      </c>
      <c r="DP73" s="233">
        <v>0</v>
      </c>
      <c r="DQ73" s="233">
        <v>0</v>
      </c>
      <c r="DR73" s="233">
        <v>0</v>
      </c>
      <c r="DS73" s="233">
        <v>0</v>
      </c>
      <c r="DT73" s="233">
        <v>0</v>
      </c>
      <c r="DU73" s="233">
        <v>0</v>
      </c>
      <c r="DV73" s="233">
        <v>0</v>
      </c>
      <c r="DW73" s="233">
        <v>0</v>
      </c>
      <c r="DX73" s="233">
        <v>0</v>
      </c>
      <c r="DY73" s="233">
        <v>0</v>
      </c>
      <c r="DZ73" s="233">
        <v>0</v>
      </c>
      <c r="EA73" s="233">
        <v>0</v>
      </c>
      <c r="EB73" s="233">
        <v>0</v>
      </c>
      <c r="EC73" s="233">
        <v>0</v>
      </c>
      <c r="ED73" s="233">
        <v>0</v>
      </c>
      <c r="EE73" s="233">
        <v>0</v>
      </c>
      <c r="EF73" s="233">
        <v>0</v>
      </c>
      <c r="EG73" s="233">
        <v>0</v>
      </c>
      <c r="EH73" s="233">
        <v>0</v>
      </c>
      <c r="EI73" s="233">
        <v>0</v>
      </c>
      <c r="EJ73" s="233">
        <v>0</v>
      </c>
      <c r="EK73" s="233">
        <v>0</v>
      </c>
      <c r="EL73" s="233">
        <v>0</v>
      </c>
      <c r="EM73" s="233">
        <v>0</v>
      </c>
      <c r="EN73" s="233">
        <v>0</v>
      </c>
      <c r="EO73" s="233">
        <v>0</v>
      </c>
      <c r="EP73" s="233">
        <v>0</v>
      </c>
      <c r="EQ73" s="233">
        <v>0</v>
      </c>
      <c r="ER73" s="233">
        <v>0</v>
      </c>
      <c r="ES73" s="233">
        <v>0</v>
      </c>
      <c r="ET73" s="233">
        <v>0</v>
      </c>
      <c r="EU73" s="233">
        <v>0</v>
      </c>
      <c r="EV73" s="233">
        <v>0</v>
      </c>
      <c r="EW73" s="233">
        <v>0</v>
      </c>
      <c r="EX73" s="233">
        <v>0</v>
      </c>
      <c r="EY73" s="233">
        <v>0</v>
      </c>
      <c r="EZ73" s="233">
        <v>0</v>
      </c>
      <c r="FA73" s="233">
        <v>0</v>
      </c>
      <c r="FB73" s="233">
        <v>0</v>
      </c>
      <c r="FC73" s="233">
        <v>0</v>
      </c>
      <c r="FD73" s="233">
        <v>0</v>
      </c>
      <c r="FE73" s="233">
        <v>0</v>
      </c>
      <c r="FF73" s="233">
        <v>0</v>
      </c>
      <c r="FG73" s="233">
        <v>0</v>
      </c>
      <c r="FH73" s="233">
        <v>0</v>
      </c>
      <c r="FI73" s="233">
        <v>0</v>
      </c>
      <c r="FJ73" s="233">
        <v>0</v>
      </c>
      <c r="FK73" s="233">
        <v>0</v>
      </c>
      <c r="FL73" s="233">
        <v>0</v>
      </c>
      <c r="FM73" s="233">
        <v>0</v>
      </c>
      <c r="FN73" s="233">
        <v>0</v>
      </c>
      <c r="FO73" s="233">
        <v>0</v>
      </c>
      <c r="FP73" s="233">
        <v>0</v>
      </c>
      <c r="FQ73" s="233">
        <v>0</v>
      </c>
      <c r="FR73" s="233">
        <v>0</v>
      </c>
      <c r="FS73" s="233">
        <v>0</v>
      </c>
      <c r="FT73" s="233">
        <v>0</v>
      </c>
      <c r="FU73" s="233">
        <v>0</v>
      </c>
      <c r="FV73" s="233">
        <v>0</v>
      </c>
      <c r="FW73" s="233">
        <v>0</v>
      </c>
      <c r="FX73" s="233">
        <v>0</v>
      </c>
      <c r="FY73" s="233">
        <v>0</v>
      </c>
      <c r="FZ73" s="233">
        <v>0</v>
      </c>
      <c r="GA73" s="233">
        <v>0</v>
      </c>
      <c r="GB73" s="233">
        <v>0</v>
      </c>
      <c r="GC73" s="233">
        <v>0</v>
      </c>
      <c r="GD73" s="233">
        <v>0</v>
      </c>
      <c r="GE73" s="233">
        <v>0</v>
      </c>
      <c r="GF73" s="233">
        <v>0</v>
      </c>
      <c r="GG73" s="233">
        <v>0</v>
      </c>
      <c r="GH73" s="233">
        <v>0</v>
      </c>
      <c r="GI73" s="233">
        <v>0</v>
      </c>
      <c r="GJ73" s="233">
        <v>0</v>
      </c>
      <c r="GK73" s="233">
        <v>0</v>
      </c>
      <c r="GL73" s="233">
        <v>0</v>
      </c>
      <c r="GM73" s="233">
        <v>0</v>
      </c>
      <c r="GN73" s="233">
        <v>0</v>
      </c>
      <c r="GO73" s="233">
        <v>0</v>
      </c>
      <c r="GP73" s="233">
        <v>0</v>
      </c>
      <c r="GQ73" s="233">
        <v>0</v>
      </c>
      <c r="GR73" s="233">
        <v>0</v>
      </c>
      <c r="GS73" s="233">
        <v>0</v>
      </c>
      <c r="GT73" s="233">
        <v>0</v>
      </c>
      <c r="GU73" s="233">
        <v>0</v>
      </c>
      <c r="GV73" s="233">
        <v>0</v>
      </c>
      <c r="GW73" s="233">
        <v>0</v>
      </c>
      <c r="GX73" s="233">
        <v>0</v>
      </c>
      <c r="GY73" s="233">
        <v>0</v>
      </c>
      <c r="GZ73" s="233">
        <v>0</v>
      </c>
      <c r="HA73" s="233">
        <v>0</v>
      </c>
      <c r="HB73" s="233">
        <v>0</v>
      </c>
      <c r="HC73" s="233">
        <v>0</v>
      </c>
      <c r="HD73" s="233">
        <v>0</v>
      </c>
      <c r="HE73" s="233">
        <v>0</v>
      </c>
      <c r="HF73" s="233">
        <v>0</v>
      </c>
      <c r="HG73" s="233">
        <v>0</v>
      </c>
      <c r="HH73" s="233">
        <v>0</v>
      </c>
      <c r="HI73" s="233">
        <v>0</v>
      </c>
      <c r="HJ73" s="233">
        <v>0</v>
      </c>
      <c r="HK73" s="233">
        <v>0</v>
      </c>
      <c r="HL73" s="233">
        <v>0</v>
      </c>
      <c r="HM73" s="233">
        <v>0</v>
      </c>
      <c r="HN73" s="233">
        <v>0</v>
      </c>
      <c r="HO73" s="233">
        <v>0</v>
      </c>
      <c r="HP73" s="233">
        <v>0</v>
      </c>
      <c r="HQ73" s="233">
        <v>0</v>
      </c>
      <c r="HR73" s="233">
        <v>0</v>
      </c>
      <c r="HS73" s="233">
        <v>0</v>
      </c>
      <c r="HT73" s="233">
        <v>0</v>
      </c>
      <c r="HU73" s="233">
        <v>0</v>
      </c>
      <c r="HV73" s="233">
        <v>0</v>
      </c>
      <c r="HW73" s="233">
        <v>0</v>
      </c>
      <c r="HX73" s="233">
        <v>0</v>
      </c>
      <c r="HY73" s="233">
        <v>0</v>
      </c>
      <c r="HZ73" s="233">
        <v>0</v>
      </c>
      <c r="IA73" s="233">
        <v>0</v>
      </c>
      <c r="IB73" s="233">
        <v>0</v>
      </c>
      <c r="IC73" s="233">
        <v>0</v>
      </c>
      <c r="ID73" s="233">
        <v>0</v>
      </c>
      <c r="IE73" s="233">
        <v>0</v>
      </c>
      <c r="IF73" s="233">
        <v>0</v>
      </c>
      <c r="IG73" s="233">
        <v>0</v>
      </c>
      <c r="IH73" s="233">
        <v>0</v>
      </c>
      <c r="II73" s="233">
        <v>0</v>
      </c>
      <c r="IJ73" s="233">
        <v>0</v>
      </c>
      <c r="IK73" s="233">
        <v>0</v>
      </c>
      <c r="IL73" s="233">
        <v>0</v>
      </c>
      <c r="IM73" s="233">
        <v>0</v>
      </c>
      <c r="IN73" s="233">
        <v>0</v>
      </c>
      <c r="IO73" s="233">
        <v>0</v>
      </c>
      <c r="IP73" s="233">
        <v>0</v>
      </c>
      <c r="IQ73" s="233">
        <v>0</v>
      </c>
      <c r="IR73" s="233">
        <v>0</v>
      </c>
      <c r="IS73" s="233">
        <v>0</v>
      </c>
      <c r="IT73" s="233">
        <v>0</v>
      </c>
      <c r="IU73" s="233">
        <v>0</v>
      </c>
      <c r="IV73" s="233">
        <v>0</v>
      </c>
      <c r="IW73" s="233">
        <v>0</v>
      </c>
      <c r="IX73" s="233">
        <v>0</v>
      </c>
      <c r="IY73" s="233">
        <v>0</v>
      </c>
      <c r="IZ73" s="233">
        <v>0</v>
      </c>
      <c r="JA73" s="233">
        <v>0</v>
      </c>
      <c r="JB73" s="233">
        <v>0</v>
      </c>
      <c r="JC73" s="233">
        <v>0</v>
      </c>
      <c r="JD73" s="233">
        <v>0</v>
      </c>
      <c r="JE73" s="233">
        <v>0</v>
      </c>
      <c r="JF73" s="233">
        <v>0</v>
      </c>
      <c r="JG73" s="233">
        <v>0</v>
      </c>
      <c r="JH73" s="233">
        <v>0</v>
      </c>
      <c r="JI73" s="233">
        <v>0</v>
      </c>
      <c r="JJ73" s="233">
        <v>0</v>
      </c>
      <c r="JK73" s="233">
        <v>0</v>
      </c>
      <c r="JL73" s="233">
        <v>0</v>
      </c>
      <c r="JM73" s="233">
        <v>0</v>
      </c>
      <c r="JN73" s="233">
        <v>0</v>
      </c>
      <c r="JO73" s="233">
        <v>0</v>
      </c>
      <c r="JP73" s="233">
        <v>0</v>
      </c>
      <c r="JQ73" s="233">
        <v>0</v>
      </c>
      <c r="JR73" s="233">
        <v>0</v>
      </c>
      <c r="JS73" s="233">
        <v>0</v>
      </c>
      <c r="JT73" s="233">
        <v>0</v>
      </c>
      <c r="JU73" s="233">
        <v>0</v>
      </c>
      <c r="JV73" s="233">
        <v>0</v>
      </c>
      <c r="JW73" s="233">
        <v>0</v>
      </c>
      <c r="JX73" s="233">
        <v>0</v>
      </c>
      <c r="JY73" s="233">
        <v>0</v>
      </c>
      <c r="JZ73" s="233">
        <v>0</v>
      </c>
      <c r="KA73" s="233">
        <v>0</v>
      </c>
      <c r="KB73" s="233">
        <v>0</v>
      </c>
      <c r="KC73" s="233">
        <v>0</v>
      </c>
      <c r="KD73" s="233">
        <v>0</v>
      </c>
      <c r="KE73" s="233">
        <v>0</v>
      </c>
      <c r="KF73" s="233">
        <v>0</v>
      </c>
      <c r="KG73" s="233">
        <v>0</v>
      </c>
      <c r="KH73" s="233">
        <v>0</v>
      </c>
      <c r="KI73" s="233">
        <v>0</v>
      </c>
      <c r="KJ73" s="233">
        <v>0</v>
      </c>
      <c r="KK73" s="233">
        <v>0</v>
      </c>
      <c r="KL73" s="233">
        <v>0</v>
      </c>
      <c r="KM73" s="233">
        <v>0</v>
      </c>
      <c r="KN73" s="233">
        <v>0</v>
      </c>
      <c r="KO73" s="233">
        <v>0</v>
      </c>
      <c r="KP73" s="233">
        <v>0</v>
      </c>
      <c r="KQ73" s="233">
        <v>0</v>
      </c>
      <c r="KR73" s="233">
        <v>0</v>
      </c>
      <c r="KS73" s="233">
        <v>0</v>
      </c>
      <c r="KT73" s="233">
        <v>0</v>
      </c>
      <c r="KU73" s="233">
        <v>0</v>
      </c>
      <c r="KV73" s="233">
        <v>0</v>
      </c>
      <c r="KW73" s="233">
        <v>0</v>
      </c>
      <c r="KX73" s="233">
        <v>0</v>
      </c>
      <c r="KY73" s="233">
        <v>0</v>
      </c>
      <c r="KZ73" s="233">
        <v>0</v>
      </c>
      <c r="LA73" s="233">
        <v>0</v>
      </c>
      <c r="LB73" s="233">
        <v>0</v>
      </c>
      <c r="LC73" s="233">
        <v>0</v>
      </c>
      <c r="LD73" s="233">
        <v>0</v>
      </c>
      <c r="LE73" s="233">
        <v>0</v>
      </c>
      <c r="LF73" s="233">
        <v>0</v>
      </c>
      <c r="LG73" s="233">
        <v>0</v>
      </c>
      <c r="LH73" s="233">
        <v>0</v>
      </c>
      <c r="LI73" s="233">
        <v>0</v>
      </c>
      <c r="LJ73" s="233">
        <v>0</v>
      </c>
      <c r="LK73" s="233">
        <v>0</v>
      </c>
      <c r="LL73" s="233">
        <v>0</v>
      </c>
      <c r="LM73" s="233">
        <v>0</v>
      </c>
      <c r="LN73" s="233">
        <v>0</v>
      </c>
      <c r="LO73" s="233">
        <v>0</v>
      </c>
      <c r="LP73" s="233">
        <v>0</v>
      </c>
      <c r="LQ73" s="233">
        <v>0</v>
      </c>
      <c r="LR73" s="233">
        <v>0</v>
      </c>
      <c r="LS73" s="233">
        <v>0</v>
      </c>
      <c r="LT73" s="233">
        <v>0</v>
      </c>
      <c r="LU73" s="233">
        <v>0</v>
      </c>
      <c r="LV73" s="233">
        <v>0</v>
      </c>
      <c r="LW73" s="233">
        <v>0</v>
      </c>
      <c r="LX73" s="233">
        <v>0</v>
      </c>
      <c r="LY73" s="233">
        <v>0</v>
      </c>
      <c r="LZ73" s="233">
        <v>0</v>
      </c>
      <c r="MA73" s="233">
        <v>0</v>
      </c>
      <c r="MB73" s="233">
        <v>0</v>
      </c>
      <c r="MC73" s="233">
        <v>0</v>
      </c>
      <c r="MD73" s="233">
        <v>0</v>
      </c>
      <c r="ME73" s="233">
        <v>0</v>
      </c>
      <c r="MF73" s="233">
        <v>0</v>
      </c>
      <c r="MG73" s="233">
        <v>0</v>
      </c>
      <c r="MH73" s="233">
        <v>0</v>
      </c>
      <c r="MI73" s="233">
        <v>0</v>
      </c>
      <c r="MJ73" s="233">
        <v>0</v>
      </c>
      <c r="MK73" s="233">
        <v>0</v>
      </c>
      <c r="ML73" s="233">
        <v>0</v>
      </c>
      <c r="MM73" s="233">
        <v>0</v>
      </c>
      <c r="MN73" s="233">
        <v>0</v>
      </c>
      <c r="MO73" s="233">
        <v>0</v>
      </c>
      <c r="MP73" s="233">
        <v>0</v>
      </c>
      <c r="MQ73" s="233">
        <v>0</v>
      </c>
      <c r="MR73" s="233">
        <v>0</v>
      </c>
      <c r="MS73" s="233">
        <v>0</v>
      </c>
      <c r="MT73" s="233">
        <v>0</v>
      </c>
      <c r="MU73" s="233">
        <v>0</v>
      </c>
      <c r="MV73" s="233">
        <v>0</v>
      </c>
      <c r="MW73" s="233">
        <v>0</v>
      </c>
      <c r="MX73" s="233">
        <v>0</v>
      </c>
      <c r="MY73" s="233">
        <v>0</v>
      </c>
      <c r="MZ73" s="233">
        <v>0</v>
      </c>
      <c r="NA73" s="233">
        <v>0</v>
      </c>
      <c r="NB73" s="233">
        <v>0</v>
      </c>
      <c r="NC73" s="233">
        <v>0</v>
      </c>
      <c r="ND73" s="233">
        <v>0</v>
      </c>
      <c r="NE73" s="233">
        <v>0</v>
      </c>
      <c r="NF73" s="233">
        <v>0</v>
      </c>
      <c r="NG73" s="233">
        <v>0</v>
      </c>
      <c r="NH73" s="233">
        <v>0</v>
      </c>
      <c r="NI73" s="233">
        <v>0</v>
      </c>
      <c r="NJ73" s="233">
        <v>0</v>
      </c>
      <c r="NK73" s="233">
        <v>0</v>
      </c>
      <c r="NL73" s="233">
        <v>0</v>
      </c>
      <c r="NM73" s="233">
        <v>0</v>
      </c>
      <c r="NN73" s="233">
        <v>0</v>
      </c>
      <c r="NO73" s="233">
        <v>0</v>
      </c>
      <c r="NP73" s="233">
        <v>0</v>
      </c>
      <c r="NQ73" s="233">
        <v>0</v>
      </c>
      <c r="NR73" s="233">
        <v>0</v>
      </c>
      <c r="NS73" s="233">
        <v>0</v>
      </c>
      <c r="NT73" s="233">
        <v>0</v>
      </c>
      <c r="NU73" s="233">
        <v>0</v>
      </c>
      <c r="NV73" s="233">
        <v>0</v>
      </c>
      <c r="NW73" s="233">
        <v>0</v>
      </c>
      <c r="NX73" s="233">
        <v>0</v>
      </c>
      <c r="NY73" s="233">
        <v>0</v>
      </c>
      <c r="NZ73" s="233">
        <v>0</v>
      </c>
      <c r="OA73" s="233">
        <v>0</v>
      </c>
      <c r="OB73" s="233">
        <v>0</v>
      </c>
      <c r="OC73" s="233">
        <v>0</v>
      </c>
      <c r="OD73" s="233">
        <v>0</v>
      </c>
      <c r="OE73" s="233">
        <v>0</v>
      </c>
      <c r="OF73" s="233">
        <v>0</v>
      </c>
      <c r="OG73" s="233">
        <v>0</v>
      </c>
      <c r="OH73" s="233">
        <v>0</v>
      </c>
      <c r="OI73" s="233">
        <v>0</v>
      </c>
      <c r="OJ73" s="233">
        <v>0</v>
      </c>
      <c r="OK73" s="233">
        <v>0</v>
      </c>
      <c r="OL73" s="233">
        <v>0</v>
      </c>
      <c r="OM73" s="233">
        <v>0</v>
      </c>
      <c r="ON73" s="233">
        <v>0</v>
      </c>
      <c r="OO73" s="233">
        <v>0</v>
      </c>
      <c r="OP73" s="233">
        <v>0</v>
      </c>
      <c r="OQ73" s="233">
        <v>0</v>
      </c>
      <c r="OR73" s="233">
        <v>0</v>
      </c>
      <c r="OS73" s="233">
        <v>0</v>
      </c>
      <c r="OT73" s="233">
        <v>0</v>
      </c>
      <c r="OU73" s="233">
        <v>0</v>
      </c>
      <c r="OV73" s="233">
        <v>0</v>
      </c>
      <c r="OW73" s="233">
        <v>0</v>
      </c>
      <c r="OX73" s="233">
        <v>0</v>
      </c>
      <c r="OY73" s="233">
        <v>0</v>
      </c>
      <c r="OZ73" s="233">
        <v>0</v>
      </c>
      <c r="PA73" s="233">
        <v>0</v>
      </c>
      <c r="PB73" s="233">
        <v>0</v>
      </c>
      <c r="PC73" s="233">
        <v>0</v>
      </c>
      <c r="PD73" s="233">
        <v>0</v>
      </c>
      <c r="PE73" s="233">
        <v>0</v>
      </c>
    </row>
    <row r="74" spans="1:421" x14ac:dyDescent="0.25">
      <c r="A74" s="236" t="s">
        <v>1641</v>
      </c>
      <c r="B74" s="233">
        <v>0</v>
      </c>
      <c r="C74" s="233">
        <v>3858219</v>
      </c>
      <c r="D74" s="233">
        <v>8.25</v>
      </c>
      <c r="E74" s="233">
        <v>0</v>
      </c>
      <c r="F74" s="233">
        <v>0</v>
      </c>
      <c r="G74" s="233">
        <v>0</v>
      </c>
      <c r="H74" s="233">
        <v>0</v>
      </c>
      <c r="I74" s="233">
        <v>3855490</v>
      </c>
      <c r="J74" s="233">
        <v>8.24</v>
      </c>
      <c r="K74" s="233">
        <v>0</v>
      </c>
      <c r="L74" s="233">
        <v>0</v>
      </c>
      <c r="M74" s="233">
        <v>0</v>
      </c>
      <c r="N74" s="233">
        <v>0</v>
      </c>
      <c r="O74" s="233">
        <v>3826053</v>
      </c>
      <c r="P74" s="233">
        <v>8.18</v>
      </c>
      <c r="Q74" s="233">
        <v>0</v>
      </c>
      <c r="R74" s="233">
        <v>0</v>
      </c>
      <c r="S74" s="233">
        <v>0</v>
      </c>
      <c r="T74" s="233">
        <v>0</v>
      </c>
      <c r="U74" s="233">
        <v>3756236</v>
      </c>
      <c r="V74" s="233">
        <v>8.0299999999999994</v>
      </c>
      <c r="W74" s="233">
        <v>0</v>
      </c>
      <c r="X74" s="233">
        <v>0</v>
      </c>
      <c r="Y74" s="233">
        <v>0</v>
      </c>
      <c r="Z74" s="233">
        <v>0</v>
      </c>
      <c r="AA74" s="233">
        <v>7540609</v>
      </c>
      <c r="AB74" s="233">
        <v>8.09</v>
      </c>
      <c r="AC74" s="233">
        <v>0</v>
      </c>
      <c r="AD74" s="233">
        <v>0</v>
      </c>
      <c r="AE74" s="233">
        <v>0</v>
      </c>
      <c r="AF74" s="233">
        <v>0</v>
      </c>
      <c r="AG74" s="233">
        <v>7384250</v>
      </c>
      <c r="AH74" s="233">
        <v>7.96</v>
      </c>
      <c r="AI74" s="233">
        <v>0</v>
      </c>
      <c r="AJ74" s="233">
        <v>0</v>
      </c>
      <c r="AK74" s="233">
        <v>0</v>
      </c>
      <c r="AL74" s="233">
        <v>0</v>
      </c>
      <c r="AM74" s="233">
        <v>7229370</v>
      </c>
      <c r="AN74" s="233">
        <v>7.79</v>
      </c>
      <c r="AO74" s="233">
        <v>0</v>
      </c>
      <c r="AP74" s="233">
        <v>0</v>
      </c>
      <c r="AQ74" s="233">
        <v>0</v>
      </c>
      <c r="AR74" s="233">
        <v>0</v>
      </c>
      <c r="AS74" s="233">
        <v>7067766</v>
      </c>
      <c r="AT74" s="233">
        <v>7.62</v>
      </c>
      <c r="AU74" s="233">
        <v>0</v>
      </c>
      <c r="AV74" s="233">
        <v>0</v>
      </c>
      <c r="AW74" s="233">
        <v>0</v>
      </c>
      <c r="AX74" s="233">
        <v>0</v>
      </c>
      <c r="AY74" s="233">
        <v>6792836</v>
      </c>
      <c r="AZ74" s="233">
        <v>7.32</v>
      </c>
      <c r="BA74" s="233">
        <v>0</v>
      </c>
      <c r="BB74" s="233">
        <v>0</v>
      </c>
      <c r="BC74" s="233">
        <v>0</v>
      </c>
      <c r="BD74" s="233">
        <v>0</v>
      </c>
      <c r="BE74" s="233">
        <v>14114891</v>
      </c>
      <c r="BF74" s="233">
        <v>7.61</v>
      </c>
      <c r="BG74" s="233">
        <v>0</v>
      </c>
      <c r="BH74" s="233">
        <v>0</v>
      </c>
      <c r="BI74" s="233">
        <v>0</v>
      </c>
      <c r="BJ74" s="233">
        <v>0</v>
      </c>
      <c r="BK74" s="233">
        <v>14305842</v>
      </c>
      <c r="BL74" s="233">
        <v>7.71</v>
      </c>
      <c r="BM74" s="233">
        <v>0</v>
      </c>
      <c r="BN74" s="233">
        <v>0</v>
      </c>
      <c r="BO74" s="233">
        <v>0</v>
      </c>
      <c r="BP74" s="233">
        <v>0</v>
      </c>
      <c r="BQ74" s="233">
        <v>14049213</v>
      </c>
      <c r="BR74" s="233">
        <v>7.57</v>
      </c>
      <c r="BS74" s="233">
        <v>0</v>
      </c>
      <c r="BT74" s="233">
        <v>0</v>
      </c>
      <c r="BU74" s="233">
        <v>0</v>
      </c>
      <c r="BV74" s="233">
        <v>0</v>
      </c>
      <c r="BW74" s="233">
        <v>14055649</v>
      </c>
      <c r="BX74" s="233">
        <v>7.58</v>
      </c>
      <c r="BY74" s="233">
        <v>0</v>
      </c>
      <c r="BZ74" s="233">
        <v>0</v>
      </c>
      <c r="CA74" s="233">
        <v>0</v>
      </c>
      <c r="CB74" s="233">
        <v>0</v>
      </c>
      <c r="CC74" s="233">
        <v>12919875</v>
      </c>
      <c r="CD74" s="233">
        <v>6.96</v>
      </c>
      <c r="CE74" s="233">
        <v>0</v>
      </c>
      <c r="CF74" s="233">
        <v>0</v>
      </c>
      <c r="CG74" s="233">
        <v>0</v>
      </c>
      <c r="CH74" s="233">
        <v>0</v>
      </c>
      <c r="CI74" s="233">
        <v>12430452</v>
      </c>
      <c r="CJ74" s="233">
        <v>6.7</v>
      </c>
      <c r="CK74" s="233">
        <v>0</v>
      </c>
      <c r="CL74" s="233">
        <v>0</v>
      </c>
      <c r="CM74" s="233">
        <v>0</v>
      </c>
      <c r="CN74" s="233">
        <v>0</v>
      </c>
      <c r="CO74" s="233">
        <v>12972916</v>
      </c>
      <c r="CP74" s="233">
        <v>6.99</v>
      </c>
      <c r="CQ74" s="233">
        <v>0</v>
      </c>
      <c r="CR74" s="233">
        <v>0</v>
      </c>
      <c r="CS74" s="233">
        <v>0</v>
      </c>
      <c r="CT74" s="233">
        <v>0</v>
      </c>
      <c r="CU74" s="233">
        <v>12799441</v>
      </c>
      <c r="CV74" s="233">
        <v>6.89</v>
      </c>
      <c r="CW74" s="233">
        <v>0</v>
      </c>
      <c r="CX74" s="233">
        <v>0</v>
      </c>
      <c r="CY74" s="233">
        <v>0</v>
      </c>
      <c r="CZ74" s="233">
        <v>33100</v>
      </c>
      <c r="DA74" s="233">
        <v>11297449</v>
      </c>
      <c r="DB74" s="233">
        <v>6.07</v>
      </c>
      <c r="DC74" s="233">
        <v>9192203</v>
      </c>
      <c r="DD74" s="233">
        <v>0</v>
      </c>
      <c r="DE74" s="233">
        <v>0</v>
      </c>
      <c r="DF74" s="233">
        <v>31915</v>
      </c>
      <c r="DG74" s="233">
        <v>9071836</v>
      </c>
      <c r="DH74" s="233">
        <v>4.8600000000000003</v>
      </c>
      <c r="DI74" s="233">
        <v>7015479</v>
      </c>
      <c r="DJ74" s="233">
        <v>0</v>
      </c>
      <c r="DK74" s="233">
        <v>0</v>
      </c>
      <c r="DL74" s="233">
        <v>32707</v>
      </c>
      <c r="DM74" s="233">
        <v>9095233</v>
      </c>
      <c r="DN74" s="233">
        <v>4.79</v>
      </c>
      <c r="DO74" s="233">
        <v>7099915</v>
      </c>
      <c r="DP74" s="233">
        <v>0</v>
      </c>
      <c r="DQ74" s="233">
        <v>0</v>
      </c>
      <c r="DR74" s="233">
        <v>33584</v>
      </c>
      <c r="DS74" s="233">
        <v>9343622</v>
      </c>
      <c r="DT74" s="233">
        <v>4.83</v>
      </c>
      <c r="DU74" s="233">
        <v>7396561</v>
      </c>
      <c r="DV74" s="233">
        <v>0</v>
      </c>
      <c r="DW74" s="233">
        <v>0</v>
      </c>
      <c r="DX74" s="233">
        <v>35683</v>
      </c>
      <c r="DY74" s="233">
        <v>9098749</v>
      </c>
      <c r="DZ74" s="233">
        <v>4.62</v>
      </c>
      <c r="EA74" s="233">
        <v>7225743</v>
      </c>
      <c r="EB74" s="233">
        <v>0</v>
      </c>
      <c r="EC74" s="233">
        <v>0</v>
      </c>
      <c r="ED74" s="233">
        <v>37646</v>
      </c>
      <c r="EE74" s="233">
        <v>9121428</v>
      </c>
      <c r="EF74" s="233">
        <v>4.58</v>
      </c>
      <c r="EG74" s="233">
        <v>7294508</v>
      </c>
      <c r="EH74" s="233">
        <v>0</v>
      </c>
      <c r="EI74" s="233">
        <v>0</v>
      </c>
      <c r="EJ74" s="233">
        <v>33016</v>
      </c>
      <c r="EK74" s="233">
        <v>8776117</v>
      </c>
      <c r="EL74" s="233">
        <v>4.3600000000000003</v>
      </c>
      <c r="EM74" s="233">
        <v>6989867</v>
      </c>
      <c r="EN74" s="233">
        <v>0</v>
      </c>
      <c r="EO74" s="233">
        <v>0</v>
      </c>
      <c r="EP74" s="233">
        <v>32505</v>
      </c>
      <c r="EQ74" s="233">
        <v>8591317</v>
      </c>
      <c r="ER74" s="233">
        <v>4.1500000000000004</v>
      </c>
      <c r="ES74" s="233">
        <v>6868357</v>
      </c>
      <c r="ET74" s="233">
        <v>0</v>
      </c>
      <c r="EU74" s="233">
        <v>0</v>
      </c>
      <c r="EV74" s="233">
        <v>32471</v>
      </c>
      <c r="EW74" s="233">
        <v>8290761</v>
      </c>
      <c r="EX74" s="233">
        <v>4</v>
      </c>
      <c r="EY74" s="233">
        <v>6611141</v>
      </c>
      <c r="EZ74" s="233">
        <v>0</v>
      </c>
      <c r="FA74" s="233">
        <v>0</v>
      </c>
      <c r="FB74" s="233">
        <v>32426</v>
      </c>
      <c r="FC74" s="233">
        <v>8155367</v>
      </c>
      <c r="FD74" s="233">
        <v>3.94</v>
      </c>
      <c r="FE74" s="233">
        <v>6521011</v>
      </c>
      <c r="FF74" s="233">
        <v>0</v>
      </c>
      <c r="FG74" s="233">
        <v>0</v>
      </c>
      <c r="FH74" s="233">
        <v>35403</v>
      </c>
      <c r="FI74" s="233">
        <v>8097969</v>
      </c>
      <c r="FJ74" s="233">
        <v>3.91</v>
      </c>
      <c r="FK74" s="233">
        <v>6485342</v>
      </c>
      <c r="FL74" s="233">
        <v>0</v>
      </c>
      <c r="FM74" s="233">
        <v>0</v>
      </c>
      <c r="FN74" s="233">
        <v>36561</v>
      </c>
      <c r="FO74" s="233">
        <v>8095348</v>
      </c>
      <c r="FP74" s="233">
        <v>3.91</v>
      </c>
      <c r="FQ74" s="233">
        <v>6493297</v>
      </c>
      <c r="FR74" s="233">
        <v>0</v>
      </c>
      <c r="FS74" s="233">
        <v>0</v>
      </c>
      <c r="FT74" s="233">
        <v>43321</v>
      </c>
      <c r="FU74" s="233">
        <v>8272993</v>
      </c>
      <c r="FV74" s="233">
        <v>3.99</v>
      </c>
      <c r="FW74" s="233">
        <v>6685522</v>
      </c>
      <c r="FX74" s="233">
        <v>0</v>
      </c>
      <c r="FY74" s="233">
        <v>0</v>
      </c>
      <c r="FZ74" s="233">
        <v>39155</v>
      </c>
      <c r="GA74" s="233">
        <v>8117572</v>
      </c>
      <c r="GB74" s="233">
        <v>3.92</v>
      </c>
      <c r="GC74" s="233">
        <v>6555711</v>
      </c>
      <c r="GD74" s="233">
        <v>0</v>
      </c>
      <c r="GE74" s="233">
        <v>0</v>
      </c>
      <c r="GF74" s="233">
        <v>37186</v>
      </c>
      <c r="GG74" s="233">
        <v>7854776</v>
      </c>
      <c r="GH74" s="233">
        <v>3.79</v>
      </c>
      <c r="GI74" s="233">
        <v>6328246</v>
      </c>
      <c r="GJ74" s="233">
        <v>0</v>
      </c>
      <c r="GK74" s="233">
        <v>0</v>
      </c>
      <c r="GL74" s="233">
        <v>37370</v>
      </c>
      <c r="GM74" s="233">
        <v>7700190</v>
      </c>
      <c r="GN74" s="233">
        <v>3.72</v>
      </c>
      <c r="GO74" s="233">
        <v>6188054</v>
      </c>
      <c r="GP74" s="233">
        <v>0</v>
      </c>
      <c r="GQ74" s="233">
        <v>0</v>
      </c>
      <c r="GR74" s="233">
        <v>40518</v>
      </c>
      <c r="GS74" s="233">
        <v>7784779</v>
      </c>
      <c r="GT74" s="233">
        <v>3.76</v>
      </c>
      <c r="GU74" s="233">
        <v>6287712</v>
      </c>
      <c r="GV74" s="233">
        <v>0</v>
      </c>
      <c r="GW74" s="233">
        <v>0</v>
      </c>
      <c r="GX74" s="233">
        <v>41927</v>
      </c>
      <c r="GY74" s="233">
        <v>7789414</v>
      </c>
      <c r="GZ74" s="233">
        <v>3.76</v>
      </c>
      <c r="HA74" s="233">
        <v>6335947</v>
      </c>
      <c r="HB74" s="233">
        <v>0</v>
      </c>
      <c r="HC74" s="233">
        <v>0</v>
      </c>
      <c r="HD74" s="233">
        <v>56027</v>
      </c>
      <c r="HE74" s="233">
        <v>39528696</v>
      </c>
      <c r="HF74" s="233">
        <v>3.82</v>
      </c>
      <c r="HG74" s="233">
        <v>32338696</v>
      </c>
      <c r="HH74" s="233">
        <v>0</v>
      </c>
      <c r="HI74" s="233">
        <v>0</v>
      </c>
      <c r="HJ74" s="233">
        <v>68260</v>
      </c>
      <c r="HK74" s="233">
        <v>39961848</v>
      </c>
      <c r="HL74" s="233">
        <v>3.86</v>
      </c>
      <c r="HM74" s="233">
        <v>32826173</v>
      </c>
      <c r="HN74" s="233">
        <v>0</v>
      </c>
      <c r="HO74" s="233">
        <v>0</v>
      </c>
      <c r="HP74" s="233">
        <v>67753</v>
      </c>
      <c r="HQ74" s="233">
        <v>39295588</v>
      </c>
      <c r="HR74" s="233">
        <v>3.79</v>
      </c>
      <c r="HS74" s="233">
        <v>32389919</v>
      </c>
      <c r="HT74" s="233">
        <v>0</v>
      </c>
      <c r="HU74" s="233">
        <v>0</v>
      </c>
      <c r="HV74" s="233">
        <v>68719</v>
      </c>
      <c r="HW74" s="233">
        <v>39088900</v>
      </c>
      <c r="HX74" s="233">
        <v>3.77</v>
      </c>
      <c r="HY74" s="233">
        <v>32348976</v>
      </c>
      <c r="HZ74" s="233">
        <v>0</v>
      </c>
      <c r="IA74" s="233">
        <v>0</v>
      </c>
      <c r="IB74" s="233">
        <v>66200</v>
      </c>
      <c r="IC74" s="233">
        <v>38492233</v>
      </c>
      <c r="ID74" s="233">
        <v>3.72</v>
      </c>
      <c r="IE74" s="233">
        <v>31865605</v>
      </c>
      <c r="IF74" s="233">
        <v>0</v>
      </c>
      <c r="IG74" s="233">
        <v>0</v>
      </c>
      <c r="IH74" s="233">
        <v>64721</v>
      </c>
      <c r="II74" s="233">
        <v>38222546</v>
      </c>
      <c r="IJ74" s="233">
        <v>3.69</v>
      </c>
      <c r="IK74" s="233">
        <v>31688604</v>
      </c>
      <c r="IL74" s="233">
        <v>0</v>
      </c>
      <c r="IM74" s="233">
        <v>0</v>
      </c>
      <c r="IN74" s="233">
        <v>64524</v>
      </c>
      <c r="IO74" s="233">
        <v>37883186</v>
      </c>
      <c r="IP74" s="233">
        <v>3.66</v>
      </c>
      <c r="IQ74" s="233">
        <v>31520324</v>
      </c>
      <c r="IR74" s="233">
        <v>0</v>
      </c>
      <c r="IS74" s="233">
        <v>0</v>
      </c>
      <c r="IT74" s="233">
        <v>64878</v>
      </c>
      <c r="IU74" s="233">
        <v>37470456</v>
      </c>
      <c r="IV74" s="233">
        <v>3.62</v>
      </c>
      <c r="IW74" s="233">
        <v>31238710</v>
      </c>
      <c r="IX74" s="233">
        <v>0</v>
      </c>
      <c r="IY74" s="233">
        <v>0</v>
      </c>
      <c r="IZ74" s="233">
        <v>65179</v>
      </c>
      <c r="JA74" s="233">
        <v>37388739</v>
      </c>
      <c r="JB74" s="233">
        <v>3.61</v>
      </c>
      <c r="JC74" s="233">
        <v>31259313</v>
      </c>
      <c r="JD74" s="233">
        <v>0</v>
      </c>
      <c r="JE74" s="233">
        <v>0</v>
      </c>
      <c r="JF74" s="233">
        <v>65653</v>
      </c>
      <c r="JG74" s="233">
        <v>37121156</v>
      </c>
      <c r="JH74" s="233">
        <v>3.58</v>
      </c>
      <c r="JI74" s="233">
        <v>31232615</v>
      </c>
      <c r="JJ74" s="233">
        <v>0</v>
      </c>
      <c r="JK74" s="233">
        <v>0</v>
      </c>
      <c r="JL74" s="233">
        <v>76393</v>
      </c>
      <c r="JM74" s="233">
        <v>37630706</v>
      </c>
      <c r="JN74" s="233">
        <v>3.63</v>
      </c>
      <c r="JO74" s="233">
        <v>31857275</v>
      </c>
      <c r="JP74" s="233">
        <v>0</v>
      </c>
      <c r="JQ74" s="233">
        <v>0</v>
      </c>
      <c r="JR74" s="233">
        <v>83228</v>
      </c>
      <c r="JS74" s="233">
        <v>72359630</v>
      </c>
      <c r="JT74" s="233">
        <v>3.49</v>
      </c>
      <c r="JU74" s="233">
        <v>61091410</v>
      </c>
      <c r="JV74" s="233">
        <v>0</v>
      </c>
      <c r="JW74" s="233">
        <v>0</v>
      </c>
      <c r="JX74" s="233">
        <v>85879</v>
      </c>
      <c r="JY74" s="233">
        <v>72164254</v>
      </c>
      <c r="JZ74" s="233">
        <v>3.48</v>
      </c>
      <c r="KA74" s="233">
        <v>61083965</v>
      </c>
      <c r="KB74" s="233">
        <v>0</v>
      </c>
      <c r="KC74" s="233">
        <v>0</v>
      </c>
      <c r="KD74" s="233">
        <v>111646</v>
      </c>
      <c r="KE74" s="233">
        <v>73659215</v>
      </c>
      <c r="KF74" s="233">
        <v>3.56</v>
      </c>
      <c r="KG74" s="233">
        <v>62815950</v>
      </c>
      <c r="KH74" s="233">
        <v>0</v>
      </c>
      <c r="KI74" s="233">
        <v>0</v>
      </c>
      <c r="KJ74" s="233">
        <v>123929</v>
      </c>
      <c r="KK74" s="233">
        <v>76153544</v>
      </c>
      <c r="KL74" s="233">
        <v>3.68</v>
      </c>
      <c r="KM74" s="233">
        <v>65610089</v>
      </c>
      <c r="KN74" s="233">
        <v>0</v>
      </c>
      <c r="KO74" s="233">
        <v>0</v>
      </c>
      <c r="KP74" s="233">
        <v>125713</v>
      </c>
      <c r="KQ74" s="233">
        <v>67266031</v>
      </c>
      <c r="KR74" s="233">
        <v>3.25</v>
      </c>
      <c r="KS74" s="233">
        <v>57018116</v>
      </c>
      <c r="KT74" s="233">
        <v>0</v>
      </c>
      <c r="KU74" s="233">
        <v>0</v>
      </c>
      <c r="KV74" s="233">
        <v>137905</v>
      </c>
      <c r="KW74" s="233">
        <v>77144330</v>
      </c>
      <c r="KX74" s="233">
        <v>3.72</v>
      </c>
      <c r="KY74" s="233">
        <v>67053295</v>
      </c>
      <c r="KZ74" s="233">
        <v>0</v>
      </c>
      <c r="LA74" s="233">
        <v>0</v>
      </c>
      <c r="LB74" s="233">
        <v>163308</v>
      </c>
      <c r="LC74" s="233">
        <v>78811948</v>
      </c>
      <c r="LD74" s="233">
        <v>3.81</v>
      </c>
      <c r="LE74" s="233">
        <v>68823747</v>
      </c>
      <c r="LF74" s="233">
        <v>0</v>
      </c>
      <c r="LG74" s="233">
        <v>0</v>
      </c>
      <c r="LH74" s="233">
        <v>160009</v>
      </c>
      <c r="LI74" s="233">
        <v>77066666</v>
      </c>
      <c r="LJ74" s="233">
        <v>3.72</v>
      </c>
      <c r="LK74" s="233">
        <v>67563422</v>
      </c>
      <c r="LL74" s="233">
        <v>0</v>
      </c>
      <c r="LM74" s="233">
        <v>0</v>
      </c>
      <c r="LN74" s="233">
        <v>369645</v>
      </c>
      <c r="LO74" s="233">
        <v>119133711</v>
      </c>
      <c r="LP74" s="233">
        <v>4.95</v>
      </c>
      <c r="LQ74" s="233">
        <v>106552070</v>
      </c>
      <c r="LR74" s="233">
        <v>0</v>
      </c>
      <c r="LS74" s="233">
        <v>0</v>
      </c>
      <c r="LT74" s="233">
        <v>383109</v>
      </c>
      <c r="LU74" s="233">
        <v>117705347</v>
      </c>
      <c r="LV74" s="233">
        <v>4.8899999999999997</v>
      </c>
      <c r="LW74" s="233">
        <v>105480516</v>
      </c>
      <c r="LX74" s="233">
        <v>0</v>
      </c>
      <c r="LY74" s="233">
        <v>0</v>
      </c>
      <c r="LZ74" s="233">
        <v>423852</v>
      </c>
      <c r="MA74" s="233">
        <v>127172779</v>
      </c>
      <c r="MB74" s="233">
        <v>5.28</v>
      </c>
      <c r="MC74" s="233">
        <v>115046560</v>
      </c>
      <c r="MD74" s="233">
        <v>0</v>
      </c>
      <c r="ME74" s="233">
        <v>0</v>
      </c>
      <c r="MF74" s="233">
        <v>416627</v>
      </c>
      <c r="MG74" s="233">
        <v>125574216</v>
      </c>
      <c r="MH74" s="233">
        <v>5.22</v>
      </c>
      <c r="MI74" s="233">
        <v>113652000</v>
      </c>
      <c r="MJ74" s="233">
        <v>0</v>
      </c>
      <c r="MK74" s="233">
        <v>0</v>
      </c>
      <c r="ML74" s="233">
        <v>468539</v>
      </c>
      <c r="MM74" s="233">
        <v>132801987</v>
      </c>
      <c r="MN74" s="233">
        <v>5.52</v>
      </c>
      <c r="MO74" s="233">
        <v>121088000</v>
      </c>
      <c r="MP74" s="233">
        <v>0</v>
      </c>
      <c r="MQ74" s="233">
        <v>0</v>
      </c>
      <c r="MR74" s="233">
        <v>475152</v>
      </c>
      <c r="MS74" s="233">
        <v>132904808</v>
      </c>
      <c r="MT74" s="233">
        <v>5.52</v>
      </c>
      <c r="MU74" s="233">
        <v>121400000</v>
      </c>
      <c r="MV74" s="233">
        <v>0</v>
      </c>
      <c r="MW74" s="233">
        <v>0</v>
      </c>
      <c r="MX74" s="233">
        <v>553748</v>
      </c>
      <c r="MY74" s="233">
        <v>143434794</v>
      </c>
      <c r="MZ74" s="233">
        <v>5.98</v>
      </c>
      <c r="NA74" s="233">
        <v>132118000</v>
      </c>
      <c r="NB74" s="233">
        <v>0</v>
      </c>
      <c r="NC74" s="233">
        <v>0</v>
      </c>
      <c r="ND74" s="233">
        <v>542995</v>
      </c>
      <c r="NE74" s="233">
        <v>143260121</v>
      </c>
      <c r="NF74" s="233">
        <v>5.97</v>
      </c>
      <c r="NG74" s="233">
        <v>132116533</v>
      </c>
      <c r="NH74" s="233">
        <v>0</v>
      </c>
      <c r="NI74" s="233">
        <v>0</v>
      </c>
      <c r="NJ74" s="233">
        <v>583418</v>
      </c>
      <c r="NK74" s="233">
        <v>152453843</v>
      </c>
      <c r="NL74" s="233">
        <v>6.35</v>
      </c>
      <c r="NM74" s="233">
        <v>141478095</v>
      </c>
      <c r="NN74" s="233">
        <v>0</v>
      </c>
      <c r="NO74" s="233">
        <v>0</v>
      </c>
      <c r="NP74" s="233">
        <v>609829</v>
      </c>
      <c r="NQ74" s="233">
        <v>159765453</v>
      </c>
      <c r="NR74" s="233">
        <v>6.66</v>
      </c>
      <c r="NS74" s="233">
        <v>148981645</v>
      </c>
      <c r="NT74" s="233">
        <v>0</v>
      </c>
      <c r="NU74" s="233">
        <v>0</v>
      </c>
      <c r="NV74" s="233">
        <v>564836</v>
      </c>
      <c r="NW74" s="233">
        <v>153900491</v>
      </c>
      <c r="NX74" s="233">
        <v>6.41</v>
      </c>
      <c r="NY74" s="233">
        <v>143831445</v>
      </c>
      <c r="NZ74" s="233">
        <v>0</v>
      </c>
      <c r="OA74" s="233">
        <v>0</v>
      </c>
      <c r="OB74" s="233">
        <v>564673</v>
      </c>
      <c r="OC74" s="233">
        <v>151083470</v>
      </c>
      <c r="OD74" s="233">
        <v>6.3</v>
      </c>
      <c r="OE74" s="233">
        <v>141181046</v>
      </c>
      <c r="OF74" s="233">
        <v>0</v>
      </c>
      <c r="OG74" s="233">
        <v>0</v>
      </c>
      <c r="OH74" s="233">
        <v>549225</v>
      </c>
      <c r="OI74" s="233">
        <v>147785729</v>
      </c>
      <c r="OJ74" s="233">
        <v>6.16</v>
      </c>
      <c r="OK74" s="233">
        <v>138026235</v>
      </c>
      <c r="OL74" s="233">
        <v>0</v>
      </c>
      <c r="OM74" s="233">
        <v>0</v>
      </c>
      <c r="ON74" s="233">
        <v>531244</v>
      </c>
      <c r="OO74" s="233">
        <v>141873698</v>
      </c>
      <c r="OP74" s="233">
        <v>5.91</v>
      </c>
      <c r="OQ74" s="233">
        <v>132605078</v>
      </c>
      <c r="OR74" s="233">
        <v>0</v>
      </c>
      <c r="OS74" s="233">
        <v>0</v>
      </c>
      <c r="OT74" s="233">
        <v>614470</v>
      </c>
      <c r="OU74" s="233">
        <v>154156064</v>
      </c>
      <c r="OV74" s="233">
        <v>6.42</v>
      </c>
      <c r="OW74" s="233">
        <v>145329467</v>
      </c>
      <c r="OX74" s="233">
        <v>0</v>
      </c>
      <c r="OY74" s="233">
        <v>0</v>
      </c>
      <c r="OZ74" s="233">
        <v>586608</v>
      </c>
      <c r="PA74" s="233">
        <v>150881828</v>
      </c>
      <c r="PB74" s="233">
        <v>6.29</v>
      </c>
      <c r="PC74" s="233">
        <v>142353192</v>
      </c>
      <c r="PD74" s="233">
        <v>0</v>
      </c>
      <c r="PE74" s="233">
        <v>0</v>
      </c>
    </row>
    <row r="75" spans="1:421" x14ac:dyDescent="0.25">
      <c r="A75" s="236" t="s">
        <v>1642</v>
      </c>
      <c r="B75" s="233">
        <v>0</v>
      </c>
      <c r="C75" s="233">
        <v>0</v>
      </c>
      <c r="D75" s="233">
        <v>0</v>
      </c>
      <c r="E75" s="233">
        <v>0</v>
      </c>
      <c r="F75" s="233">
        <v>0</v>
      </c>
      <c r="G75" s="233">
        <v>0</v>
      </c>
      <c r="H75" s="233">
        <v>0</v>
      </c>
      <c r="I75" s="233">
        <v>0</v>
      </c>
      <c r="J75" s="233">
        <v>0</v>
      </c>
      <c r="K75" s="233">
        <v>0</v>
      </c>
      <c r="L75" s="233">
        <v>0</v>
      </c>
      <c r="M75" s="233">
        <v>0</v>
      </c>
      <c r="N75" s="233">
        <v>0</v>
      </c>
      <c r="O75" s="233">
        <v>0</v>
      </c>
      <c r="P75" s="233">
        <v>0</v>
      </c>
      <c r="Q75" s="233">
        <v>0</v>
      </c>
      <c r="R75" s="233">
        <v>0</v>
      </c>
      <c r="S75" s="233">
        <v>0</v>
      </c>
      <c r="T75" s="233">
        <v>0</v>
      </c>
      <c r="U75" s="233">
        <v>0</v>
      </c>
      <c r="V75" s="233">
        <v>0</v>
      </c>
      <c r="W75" s="233">
        <v>0</v>
      </c>
      <c r="X75" s="233">
        <v>0</v>
      </c>
      <c r="Y75" s="233">
        <v>0</v>
      </c>
      <c r="Z75" s="233">
        <v>0</v>
      </c>
      <c r="AA75" s="233">
        <v>0</v>
      </c>
      <c r="AB75" s="233">
        <v>0</v>
      </c>
      <c r="AC75" s="233">
        <v>0</v>
      </c>
      <c r="AD75" s="233">
        <v>0</v>
      </c>
      <c r="AE75" s="233">
        <v>0</v>
      </c>
      <c r="AF75" s="233">
        <v>0</v>
      </c>
      <c r="AG75" s="233">
        <v>0</v>
      </c>
      <c r="AH75" s="233">
        <v>0</v>
      </c>
      <c r="AI75" s="233">
        <v>0</v>
      </c>
      <c r="AJ75" s="233">
        <v>0</v>
      </c>
      <c r="AK75" s="233">
        <v>0</v>
      </c>
      <c r="AL75" s="233">
        <v>0</v>
      </c>
      <c r="AM75" s="233">
        <v>0</v>
      </c>
      <c r="AN75" s="233">
        <v>0</v>
      </c>
      <c r="AO75" s="233">
        <v>0</v>
      </c>
      <c r="AP75" s="233">
        <v>0</v>
      </c>
      <c r="AQ75" s="233">
        <v>0</v>
      </c>
      <c r="AR75" s="233">
        <v>0</v>
      </c>
      <c r="AS75" s="233">
        <v>0</v>
      </c>
      <c r="AT75" s="233">
        <v>0</v>
      </c>
      <c r="AU75" s="233">
        <v>0</v>
      </c>
      <c r="AV75" s="233">
        <v>0</v>
      </c>
      <c r="AW75" s="233">
        <v>0</v>
      </c>
      <c r="AX75" s="233">
        <v>0</v>
      </c>
      <c r="AY75" s="233">
        <v>0</v>
      </c>
      <c r="AZ75" s="233">
        <v>0</v>
      </c>
      <c r="BA75" s="233">
        <v>0</v>
      </c>
      <c r="BB75" s="233">
        <v>0</v>
      </c>
      <c r="BC75" s="233">
        <v>0</v>
      </c>
      <c r="BD75" s="233">
        <v>0</v>
      </c>
      <c r="BE75" s="233">
        <v>0</v>
      </c>
      <c r="BF75" s="233">
        <v>0</v>
      </c>
      <c r="BG75" s="233">
        <v>0</v>
      </c>
      <c r="BH75" s="233">
        <v>0</v>
      </c>
      <c r="BI75" s="233">
        <v>0</v>
      </c>
      <c r="BJ75" s="233">
        <v>0</v>
      </c>
      <c r="BK75" s="233">
        <v>0</v>
      </c>
      <c r="BL75" s="233">
        <v>0</v>
      </c>
      <c r="BM75" s="233">
        <v>0</v>
      </c>
      <c r="BN75" s="233">
        <v>0</v>
      </c>
      <c r="BO75" s="233">
        <v>0</v>
      </c>
      <c r="BP75" s="233">
        <v>0</v>
      </c>
      <c r="BQ75" s="233">
        <v>0</v>
      </c>
      <c r="BR75" s="233">
        <v>0</v>
      </c>
      <c r="BS75" s="233">
        <v>0</v>
      </c>
      <c r="BT75" s="233">
        <v>0</v>
      </c>
      <c r="BU75" s="233">
        <v>0</v>
      </c>
      <c r="BV75" s="233">
        <v>0</v>
      </c>
      <c r="BW75" s="233">
        <v>0</v>
      </c>
      <c r="BX75" s="233">
        <v>0</v>
      </c>
      <c r="BY75" s="233">
        <v>0</v>
      </c>
      <c r="BZ75" s="233">
        <v>0</v>
      </c>
      <c r="CA75" s="233">
        <v>0</v>
      </c>
      <c r="CB75" s="233">
        <v>0</v>
      </c>
      <c r="CC75" s="233">
        <v>0</v>
      </c>
      <c r="CD75" s="233">
        <v>0</v>
      </c>
      <c r="CE75" s="233">
        <v>0</v>
      </c>
      <c r="CF75" s="233">
        <v>0</v>
      </c>
      <c r="CG75" s="233">
        <v>0</v>
      </c>
      <c r="CH75" s="233">
        <v>0</v>
      </c>
      <c r="CI75" s="233">
        <v>0</v>
      </c>
      <c r="CJ75" s="233">
        <v>0</v>
      </c>
      <c r="CK75" s="233">
        <v>0</v>
      </c>
      <c r="CL75" s="233">
        <v>0</v>
      </c>
      <c r="CM75" s="233">
        <v>0</v>
      </c>
      <c r="CN75" s="233">
        <v>0</v>
      </c>
      <c r="CO75" s="233">
        <v>0</v>
      </c>
      <c r="CP75" s="233">
        <v>0</v>
      </c>
      <c r="CQ75" s="233">
        <v>0</v>
      </c>
      <c r="CR75" s="233">
        <v>0</v>
      </c>
      <c r="CS75" s="233">
        <v>0</v>
      </c>
      <c r="CT75" s="233">
        <v>0</v>
      </c>
      <c r="CU75" s="233">
        <v>0</v>
      </c>
      <c r="CV75" s="233">
        <v>0</v>
      </c>
      <c r="CW75" s="233">
        <v>0</v>
      </c>
      <c r="CX75" s="233">
        <v>0</v>
      </c>
      <c r="CY75" s="233">
        <v>0</v>
      </c>
      <c r="CZ75" s="233">
        <v>24</v>
      </c>
      <c r="DA75" s="233">
        <v>1605901</v>
      </c>
      <c r="DB75" s="233">
        <v>0.86</v>
      </c>
      <c r="DC75" s="233">
        <v>1582801</v>
      </c>
      <c r="DD75" s="233">
        <v>0</v>
      </c>
      <c r="DE75" s="233">
        <v>0</v>
      </c>
      <c r="DF75" s="233">
        <v>32</v>
      </c>
      <c r="DG75" s="233">
        <v>3443917</v>
      </c>
      <c r="DH75" s="233">
        <v>1.85</v>
      </c>
      <c r="DI75" s="233">
        <v>3420817</v>
      </c>
      <c r="DJ75" s="233">
        <v>0</v>
      </c>
      <c r="DK75" s="233">
        <v>0</v>
      </c>
      <c r="DL75" s="233">
        <v>31</v>
      </c>
      <c r="DM75" s="233">
        <v>3405698</v>
      </c>
      <c r="DN75" s="233">
        <v>1.79</v>
      </c>
      <c r="DO75" s="233">
        <v>3382598</v>
      </c>
      <c r="DP75" s="233">
        <v>0</v>
      </c>
      <c r="DQ75" s="233">
        <v>0</v>
      </c>
      <c r="DR75" s="233">
        <v>35</v>
      </c>
      <c r="DS75" s="233">
        <v>3572966</v>
      </c>
      <c r="DT75" s="233">
        <v>1.85</v>
      </c>
      <c r="DU75" s="233">
        <v>3549866</v>
      </c>
      <c r="DV75" s="233">
        <v>0</v>
      </c>
      <c r="DW75" s="233">
        <v>0</v>
      </c>
      <c r="DX75" s="233">
        <v>32</v>
      </c>
      <c r="DY75" s="233">
        <v>3479868</v>
      </c>
      <c r="DZ75" s="233">
        <v>1.77</v>
      </c>
      <c r="EA75" s="233">
        <v>3451068</v>
      </c>
      <c r="EB75" s="233">
        <v>0</v>
      </c>
      <c r="EC75" s="233">
        <v>0</v>
      </c>
      <c r="ED75" s="233">
        <v>35</v>
      </c>
      <c r="EE75" s="233">
        <v>3717668</v>
      </c>
      <c r="EF75" s="233">
        <v>1.87</v>
      </c>
      <c r="EG75" s="233">
        <v>3688868</v>
      </c>
      <c r="EH75" s="233">
        <v>0</v>
      </c>
      <c r="EI75" s="233">
        <v>0</v>
      </c>
      <c r="EJ75" s="233">
        <v>35</v>
      </c>
      <c r="EK75" s="233">
        <v>3753838</v>
      </c>
      <c r="EL75" s="233">
        <v>1.86</v>
      </c>
      <c r="EM75" s="233">
        <v>3725038</v>
      </c>
      <c r="EN75" s="233">
        <v>0</v>
      </c>
      <c r="EO75" s="233">
        <v>0</v>
      </c>
      <c r="EP75" s="233">
        <v>36</v>
      </c>
      <c r="EQ75" s="233">
        <v>3772347</v>
      </c>
      <c r="ER75" s="233">
        <v>1.82</v>
      </c>
      <c r="ES75" s="233">
        <v>3743547</v>
      </c>
      <c r="ET75" s="233">
        <v>0</v>
      </c>
      <c r="EU75" s="233">
        <v>0</v>
      </c>
      <c r="EV75" s="233">
        <v>36</v>
      </c>
      <c r="EW75" s="233">
        <v>3946287</v>
      </c>
      <c r="EX75" s="233">
        <v>1.91</v>
      </c>
      <c r="EY75" s="233">
        <v>3917487</v>
      </c>
      <c r="EZ75" s="233">
        <v>0</v>
      </c>
      <c r="FA75" s="233">
        <v>0</v>
      </c>
      <c r="FB75" s="233">
        <v>37</v>
      </c>
      <c r="FC75" s="233">
        <v>3825956</v>
      </c>
      <c r="FD75" s="233">
        <v>1.85</v>
      </c>
      <c r="FE75" s="233">
        <v>3797156</v>
      </c>
      <c r="FF75" s="233">
        <v>0</v>
      </c>
      <c r="FG75" s="233">
        <v>0</v>
      </c>
      <c r="FH75" s="233">
        <v>37</v>
      </c>
      <c r="FI75" s="233">
        <v>3623645</v>
      </c>
      <c r="FJ75" s="233">
        <v>1.75</v>
      </c>
      <c r="FK75" s="233">
        <v>3594845</v>
      </c>
      <c r="FL75" s="233">
        <v>0</v>
      </c>
      <c r="FM75" s="233">
        <v>0</v>
      </c>
      <c r="FN75" s="233">
        <v>38</v>
      </c>
      <c r="FO75" s="233">
        <v>3609285</v>
      </c>
      <c r="FP75" s="233">
        <v>1.74</v>
      </c>
      <c r="FQ75" s="233">
        <v>3580485</v>
      </c>
      <c r="FR75" s="233">
        <v>0</v>
      </c>
      <c r="FS75" s="233">
        <v>0</v>
      </c>
      <c r="FT75" s="233">
        <v>38</v>
      </c>
      <c r="FU75" s="233">
        <v>3686485</v>
      </c>
      <c r="FV75" s="233">
        <v>1.78</v>
      </c>
      <c r="FW75" s="233">
        <v>3657685</v>
      </c>
      <c r="FX75" s="233">
        <v>0</v>
      </c>
      <c r="FY75" s="233">
        <v>0</v>
      </c>
      <c r="FZ75" s="233">
        <v>38</v>
      </c>
      <c r="GA75" s="233">
        <v>3556639</v>
      </c>
      <c r="GB75" s="233">
        <v>1.72</v>
      </c>
      <c r="GC75" s="233">
        <v>3527839</v>
      </c>
      <c r="GD75" s="233">
        <v>0</v>
      </c>
      <c r="GE75" s="233">
        <v>0</v>
      </c>
      <c r="GF75" s="233">
        <v>38</v>
      </c>
      <c r="GG75" s="233">
        <v>3398415</v>
      </c>
      <c r="GH75" s="233">
        <v>1.64</v>
      </c>
      <c r="GI75" s="233">
        <v>3369615</v>
      </c>
      <c r="GJ75" s="233">
        <v>0</v>
      </c>
      <c r="GK75" s="233">
        <v>0</v>
      </c>
      <c r="GL75" s="233">
        <v>35</v>
      </c>
      <c r="GM75" s="233">
        <v>3422161</v>
      </c>
      <c r="GN75" s="233">
        <v>1.65</v>
      </c>
      <c r="GO75" s="233">
        <v>3393361</v>
      </c>
      <c r="GP75" s="233">
        <v>0</v>
      </c>
      <c r="GQ75" s="233">
        <v>0</v>
      </c>
      <c r="GR75" s="233">
        <v>36</v>
      </c>
      <c r="GS75" s="233">
        <v>3523574</v>
      </c>
      <c r="GT75" s="233">
        <v>1.7</v>
      </c>
      <c r="GU75" s="233">
        <v>3494774</v>
      </c>
      <c r="GV75" s="233">
        <v>0</v>
      </c>
      <c r="GW75" s="233">
        <v>0</v>
      </c>
      <c r="GX75" s="233">
        <v>37</v>
      </c>
      <c r="GY75" s="233">
        <v>3518636</v>
      </c>
      <c r="GZ75" s="233">
        <v>1.7</v>
      </c>
      <c r="HA75" s="233">
        <v>3489836</v>
      </c>
      <c r="HB75" s="233">
        <v>0</v>
      </c>
      <c r="HC75" s="233">
        <v>0</v>
      </c>
      <c r="HD75" s="233">
        <v>36</v>
      </c>
      <c r="HE75" s="233">
        <v>16882018</v>
      </c>
      <c r="HF75" s="233">
        <v>1.63</v>
      </c>
      <c r="HG75" s="233">
        <v>16738018</v>
      </c>
      <c r="HH75" s="233">
        <v>0</v>
      </c>
      <c r="HI75" s="233">
        <v>0</v>
      </c>
      <c r="HJ75" s="233">
        <v>37</v>
      </c>
      <c r="HK75" s="233">
        <v>17091488</v>
      </c>
      <c r="HL75" s="233">
        <v>1.65</v>
      </c>
      <c r="HM75" s="233">
        <v>16947488</v>
      </c>
      <c r="HN75" s="233">
        <v>0</v>
      </c>
      <c r="HO75" s="233">
        <v>0</v>
      </c>
      <c r="HP75" s="233">
        <v>36</v>
      </c>
      <c r="HQ75" s="233">
        <v>17027519</v>
      </c>
      <c r="HR75" s="233">
        <v>1.64</v>
      </c>
      <c r="HS75" s="233">
        <v>16883519</v>
      </c>
      <c r="HT75" s="233">
        <v>0</v>
      </c>
      <c r="HU75" s="233">
        <v>0</v>
      </c>
      <c r="HV75" s="233">
        <v>36</v>
      </c>
      <c r="HW75" s="233">
        <v>17039666</v>
      </c>
      <c r="HX75" s="233">
        <v>1.65</v>
      </c>
      <c r="HY75" s="233">
        <v>16895666</v>
      </c>
      <c r="HZ75" s="233">
        <v>0</v>
      </c>
      <c r="IA75" s="233">
        <v>0</v>
      </c>
      <c r="IB75" s="233">
        <v>34</v>
      </c>
      <c r="IC75" s="233">
        <v>16656566</v>
      </c>
      <c r="ID75" s="233">
        <v>1.61</v>
      </c>
      <c r="IE75" s="233">
        <v>16512566</v>
      </c>
      <c r="IF75" s="233">
        <v>0</v>
      </c>
      <c r="IG75" s="233">
        <v>0</v>
      </c>
      <c r="IH75" s="233">
        <v>32</v>
      </c>
      <c r="II75" s="233">
        <v>16293435</v>
      </c>
      <c r="IJ75" s="233">
        <v>1.57</v>
      </c>
      <c r="IK75" s="233">
        <v>16149435</v>
      </c>
      <c r="IL75" s="233">
        <v>0</v>
      </c>
      <c r="IM75" s="233">
        <v>0</v>
      </c>
      <c r="IN75" s="233">
        <v>32</v>
      </c>
      <c r="IO75" s="233">
        <v>16242302</v>
      </c>
      <c r="IP75" s="233">
        <v>1.57</v>
      </c>
      <c r="IQ75" s="233">
        <v>16098302</v>
      </c>
      <c r="IR75" s="233">
        <v>0</v>
      </c>
      <c r="IS75" s="233">
        <v>0</v>
      </c>
      <c r="IT75" s="233">
        <v>32</v>
      </c>
      <c r="IU75" s="233">
        <v>16214200</v>
      </c>
      <c r="IV75" s="233">
        <v>1.57</v>
      </c>
      <c r="IW75" s="233">
        <v>16070200</v>
      </c>
      <c r="IX75" s="233">
        <v>0</v>
      </c>
      <c r="IY75" s="233">
        <v>0</v>
      </c>
      <c r="IZ75" s="233">
        <v>32</v>
      </c>
      <c r="JA75" s="233">
        <v>16075760</v>
      </c>
      <c r="JB75" s="233">
        <v>1.55</v>
      </c>
      <c r="JC75" s="233">
        <v>15931760</v>
      </c>
      <c r="JD75" s="233">
        <v>0</v>
      </c>
      <c r="JE75" s="233">
        <v>0</v>
      </c>
      <c r="JF75" s="233">
        <v>36</v>
      </c>
      <c r="JG75" s="233">
        <v>16529780</v>
      </c>
      <c r="JH75" s="233">
        <v>1.6</v>
      </c>
      <c r="JI75" s="233">
        <v>16529780</v>
      </c>
      <c r="JJ75" s="233">
        <v>0</v>
      </c>
      <c r="JK75" s="233">
        <v>0</v>
      </c>
      <c r="JL75" s="233">
        <v>33</v>
      </c>
      <c r="JM75" s="233">
        <v>14026985</v>
      </c>
      <c r="JN75" s="233">
        <v>1.35</v>
      </c>
      <c r="JO75" s="233">
        <v>14026985</v>
      </c>
      <c r="JP75" s="233">
        <v>0</v>
      </c>
      <c r="JQ75" s="233">
        <v>0</v>
      </c>
      <c r="JR75" s="233">
        <v>60</v>
      </c>
      <c r="JS75" s="233">
        <v>32047015</v>
      </c>
      <c r="JT75" s="233">
        <v>1.55</v>
      </c>
      <c r="JU75" s="233">
        <v>31922015</v>
      </c>
      <c r="JV75" s="233">
        <v>0</v>
      </c>
      <c r="JW75" s="233">
        <v>0</v>
      </c>
      <c r="JX75" s="233">
        <v>60</v>
      </c>
      <c r="JY75" s="233">
        <v>31925415</v>
      </c>
      <c r="JZ75" s="233">
        <v>1.54</v>
      </c>
      <c r="KA75" s="233">
        <v>31800415</v>
      </c>
      <c r="KB75" s="233">
        <v>0</v>
      </c>
      <c r="KC75" s="233">
        <v>0</v>
      </c>
      <c r="KD75" s="233">
        <v>75</v>
      </c>
      <c r="KE75" s="233">
        <v>32895040</v>
      </c>
      <c r="KF75" s="233">
        <v>1.59</v>
      </c>
      <c r="KG75" s="233">
        <v>32895040</v>
      </c>
      <c r="KH75" s="233">
        <v>0</v>
      </c>
      <c r="KI75" s="233">
        <v>0</v>
      </c>
      <c r="KJ75" s="233">
        <v>64</v>
      </c>
      <c r="KK75" s="233">
        <v>32602698</v>
      </c>
      <c r="KL75" s="233">
        <v>1.57</v>
      </c>
      <c r="KM75" s="233">
        <v>32477698</v>
      </c>
      <c r="KN75" s="233">
        <v>0</v>
      </c>
      <c r="KO75" s="233">
        <v>0</v>
      </c>
      <c r="KP75" s="233">
        <v>78</v>
      </c>
      <c r="KQ75" s="233">
        <v>41365740</v>
      </c>
      <c r="KR75" s="233">
        <v>2</v>
      </c>
      <c r="KS75" s="233">
        <v>41240740</v>
      </c>
      <c r="KT75" s="233">
        <v>0</v>
      </c>
      <c r="KU75" s="233">
        <v>0</v>
      </c>
      <c r="KV75" s="233">
        <v>50</v>
      </c>
      <c r="KW75" s="233">
        <v>30581236</v>
      </c>
      <c r="KX75" s="233">
        <v>1.48</v>
      </c>
      <c r="KY75" s="233">
        <v>30109236</v>
      </c>
      <c r="KZ75" s="233">
        <v>0</v>
      </c>
      <c r="LA75" s="233">
        <v>0</v>
      </c>
      <c r="LB75" s="233">
        <v>60</v>
      </c>
      <c r="LC75" s="233">
        <v>30364874</v>
      </c>
      <c r="LD75" s="233">
        <v>1.47</v>
      </c>
      <c r="LE75" s="233">
        <v>30364874</v>
      </c>
      <c r="LF75" s="233">
        <v>0</v>
      </c>
      <c r="LG75" s="233">
        <v>0</v>
      </c>
      <c r="LH75" s="233">
        <v>54</v>
      </c>
      <c r="LI75" s="233">
        <v>30368098</v>
      </c>
      <c r="LJ75" s="233">
        <v>1.47</v>
      </c>
      <c r="LK75" s="233">
        <v>30243098</v>
      </c>
      <c r="LL75" s="233">
        <v>0</v>
      </c>
      <c r="LM75" s="233">
        <v>0</v>
      </c>
      <c r="LN75" s="233">
        <v>69</v>
      </c>
      <c r="LO75" s="233">
        <v>30784129</v>
      </c>
      <c r="LP75" s="233">
        <v>1.28</v>
      </c>
      <c r="LQ75" s="233">
        <v>30659129</v>
      </c>
      <c r="LR75" s="233">
        <v>0</v>
      </c>
      <c r="LS75" s="233">
        <v>0</v>
      </c>
      <c r="LT75" s="233">
        <v>66</v>
      </c>
      <c r="LU75" s="233">
        <v>30040045</v>
      </c>
      <c r="LV75" s="233">
        <v>1.25</v>
      </c>
      <c r="LW75" s="233">
        <v>29915045</v>
      </c>
      <c r="LX75" s="233">
        <v>0</v>
      </c>
      <c r="LY75" s="233">
        <v>0</v>
      </c>
      <c r="LZ75" s="233">
        <v>33</v>
      </c>
      <c r="MA75" s="233">
        <v>23288645</v>
      </c>
      <c r="MB75" s="233">
        <v>0.97</v>
      </c>
      <c r="MC75" s="233">
        <v>23288645</v>
      </c>
      <c r="MD75" s="233">
        <v>0</v>
      </c>
      <c r="ME75" s="233">
        <v>0</v>
      </c>
      <c r="MF75" s="233">
        <v>30</v>
      </c>
      <c r="MG75" s="233">
        <v>18371313</v>
      </c>
      <c r="MH75" s="233">
        <v>0.76</v>
      </c>
      <c r="MI75" s="233">
        <v>18371300</v>
      </c>
      <c r="MJ75" s="233">
        <v>0</v>
      </c>
      <c r="MK75" s="233">
        <v>0</v>
      </c>
      <c r="ML75" s="233">
        <v>29</v>
      </c>
      <c r="MM75" s="233">
        <v>17871163</v>
      </c>
      <c r="MN75" s="233">
        <v>0.74</v>
      </c>
      <c r="MO75" s="233">
        <v>17871200</v>
      </c>
      <c r="MP75" s="233">
        <v>0</v>
      </c>
      <c r="MQ75" s="233">
        <v>0</v>
      </c>
      <c r="MR75" s="233">
        <v>28</v>
      </c>
      <c r="MS75" s="233">
        <v>18048804</v>
      </c>
      <c r="MT75" s="233">
        <v>0.75</v>
      </c>
      <c r="MU75" s="233">
        <v>18048800</v>
      </c>
      <c r="MV75" s="233">
        <v>0</v>
      </c>
      <c r="MW75" s="233">
        <v>0</v>
      </c>
      <c r="MX75" s="233">
        <v>38</v>
      </c>
      <c r="MY75" s="233">
        <v>22887410</v>
      </c>
      <c r="MZ75" s="233">
        <v>0.95</v>
      </c>
      <c r="NA75" s="233">
        <v>22887400</v>
      </c>
      <c r="NB75" s="233">
        <v>0</v>
      </c>
      <c r="NC75" s="233">
        <v>0</v>
      </c>
      <c r="ND75" s="233">
        <v>41</v>
      </c>
      <c r="NE75" s="233">
        <v>25813595</v>
      </c>
      <c r="NF75" s="233">
        <v>1.08</v>
      </c>
      <c r="NG75" s="233">
        <v>25813595</v>
      </c>
      <c r="NH75" s="233">
        <v>0</v>
      </c>
      <c r="NI75" s="233">
        <v>0</v>
      </c>
      <c r="NJ75" s="233">
        <v>37</v>
      </c>
      <c r="NK75" s="233">
        <v>23519390</v>
      </c>
      <c r="NL75" s="233">
        <v>0.98</v>
      </c>
      <c r="NM75" s="233">
        <v>23519390</v>
      </c>
      <c r="NN75" s="233">
        <v>0</v>
      </c>
      <c r="NO75" s="233">
        <v>0</v>
      </c>
      <c r="NP75" s="233">
        <v>36</v>
      </c>
      <c r="NQ75" s="233">
        <v>23466980</v>
      </c>
      <c r="NR75" s="233">
        <v>0.98</v>
      </c>
      <c r="NS75" s="233">
        <v>23466980</v>
      </c>
      <c r="NT75" s="233">
        <v>0</v>
      </c>
      <c r="NU75" s="233">
        <v>0</v>
      </c>
      <c r="NV75" s="233">
        <v>39</v>
      </c>
      <c r="NW75" s="233">
        <v>26338232</v>
      </c>
      <c r="NX75" s="233">
        <v>1.1000000000000001</v>
      </c>
      <c r="NY75" s="233">
        <v>26163232</v>
      </c>
      <c r="NZ75" s="233">
        <v>0</v>
      </c>
      <c r="OA75" s="233">
        <v>0</v>
      </c>
      <c r="OB75" s="233">
        <v>33</v>
      </c>
      <c r="OC75" s="233">
        <v>24462839</v>
      </c>
      <c r="OD75" s="233">
        <v>1.02</v>
      </c>
      <c r="OE75" s="233">
        <v>24287839</v>
      </c>
      <c r="OF75" s="233">
        <v>0</v>
      </c>
      <c r="OG75" s="233">
        <v>0</v>
      </c>
      <c r="OH75" s="233">
        <v>31</v>
      </c>
      <c r="OI75" s="233">
        <v>19496566</v>
      </c>
      <c r="OJ75" s="233">
        <v>0.81</v>
      </c>
      <c r="OK75" s="233">
        <v>19384066</v>
      </c>
      <c r="OL75" s="233">
        <v>0</v>
      </c>
      <c r="OM75" s="233">
        <v>0</v>
      </c>
      <c r="ON75" s="233">
        <v>30</v>
      </c>
      <c r="OO75" s="233">
        <v>19423212</v>
      </c>
      <c r="OP75" s="233">
        <v>0.81</v>
      </c>
      <c r="OQ75" s="233">
        <v>19373212</v>
      </c>
      <c r="OR75" s="233">
        <v>0</v>
      </c>
      <c r="OS75" s="233">
        <v>0</v>
      </c>
      <c r="OT75" s="233">
        <v>36</v>
      </c>
      <c r="OU75" s="233">
        <v>23516420</v>
      </c>
      <c r="OV75" s="233">
        <v>0.98</v>
      </c>
      <c r="OW75" s="233">
        <v>21969420</v>
      </c>
      <c r="OX75" s="233">
        <v>0</v>
      </c>
      <c r="OY75" s="233">
        <v>0</v>
      </c>
      <c r="OZ75" s="233">
        <v>36</v>
      </c>
      <c r="PA75" s="233">
        <v>25768914</v>
      </c>
      <c r="PB75" s="233">
        <v>1.07</v>
      </c>
      <c r="PC75" s="233">
        <v>25480914</v>
      </c>
      <c r="PD75" s="233">
        <v>0</v>
      </c>
      <c r="PE75" s="233">
        <v>0</v>
      </c>
    </row>
    <row r="76" spans="1:421" x14ac:dyDescent="0.25">
      <c r="A76" s="236" t="s">
        <v>1643</v>
      </c>
      <c r="B76" s="233">
        <v>0</v>
      </c>
      <c r="C76" s="233">
        <v>0</v>
      </c>
      <c r="D76" s="233">
        <v>0</v>
      </c>
      <c r="E76" s="233">
        <v>0</v>
      </c>
      <c r="F76" s="233">
        <v>0</v>
      </c>
      <c r="G76" s="233">
        <v>0</v>
      </c>
      <c r="H76" s="233">
        <v>0</v>
      </c>
      <c r="I76" s="233">
        <v>0</v>
      </c>
      <c r="J76" s="233">
        <v>0</v>
      </c>
      <c r="K76" s="233">
        <v>0</v>
      </c>
      <c r="L76" s="233">
        <v>0</v>
      </c>
      <c r="M76" s="233">
        <v>0</v>
      </c>
      <c r="N76" s="233">
        <v>0</v>
      </c>
      <c r="O76" s="233">
        <v>0</v>
      </c>
      <c r="P76" s="233">
        <v>0</v>
      </c>
      <c r="Q76" s="233">
        <v>0</v>
      </c>
      <c r="R76" s="233">
        <v>0</v>
      </c>
      <c r="S76" s="233">
        <v>0</v>
      </c>
      <c r="T76" s="233">
        <v>0</v>
      </c>
      <c r="U76" s="233">
        <v>0</v>
      </c>
      <c r="V76" s="233">
        <v>0</v>
      </c>
      <c r="W76" s="233">
        <v>0</v>
      </c>
      <c r="X76" s="233">
        <v>0</v>
      </c>
      <c r="Y76" s="233">
        <v>0</v>
      </c>
      <c r="Z76" s="233">
        <v>0</v>
      </c>
      <c r="AA76" s="233">
        <v>0</v>
      </c>
      <c r="AB76" s="233">
        <v>0</v>
      </c>
      <c r="AC76" s="233">
        <v>0</v>
      </c>
      <c r="AD76" s="233">
        <v>0</v>
      </c>
      <c r="AE76" s="233">
        <v>0</v>
      </c>
      <c r="AF76" s="233">
        <v>0</v>
      </c>
      <c r="AG76" s="233">
        <v>0</v>
      </c>
      <c r="AH76" s="233">
        <v>0</v>
      </c>
      <c r="AI76" s="233">
        <v>0</v>
      </c>
      <c r="AJ76" s="233">
        <v>0</v>
      </c>
      <c r="AK76" s="233">
        <v>0</v>
      </c>
      <c r="AL76" s="233">
        <v>0</v>
      </c>
      <c r="AM76" s="233">
        <v>0</v>
      </c>
      <c r="AN76" s="233">
        <v>0</v>
      </c>
      <c r="AO76" s="233">
        <v>0</v>
      </c>
      <c r="AP76" s="233">
        <v>0</v>
      </c>
      <c r="AQ76" s="233">
        <v>0</v>
      </c>
      <c r="AR76" s="233">
        <v>0</v>
      </c>
      <c r="AS76" s="233">
        <v>0</v>
      </c>
      <c r="AT76" s="233">
        <v>0</v>
      </c>
      <c r="AU76" s="233">
        <v>0</v>
      </c>
      <c r="AV76" s="233">
        <v>0</v>
      </c>
      <c r="AW76" s="233">
        <v>0</v>
      </c>
      <c r="AX76" s="233">
        <v>0</v>
      </c>
      <c r="AY76" s="233">
        <v>0</v>
      </c>
      <c r="AZ76" s="233">
        <v>0</v>
      </c>
      <c r="BA76" s="233">
        <v>0</v>
      </c>
      <c r="BB76" s="233">
        <v>0</v>
      </c>
      <c r="BC76" s="233">
        <v>0</v>
      </c>
      <c r="BD76" s="233">
        <v>0</v>
      </c>
      <c r="BE76" s="233">
        <v>0</v>
      </c>
      <c r="BF76" s="233">
        <v>0</v>
      </c>
      <c r="BG76" s="233">
        <v>0</v>
      </c>
      <c r="BH76" s="233">
        <v>0</v>
      </c>
      <c r="BI76" s="233">
        <v>0</v>
      </c>
      <c r="BJ76" s="233">
        <v>0</v>
      </c>
      <c r="BK76" s="233">
        <v>0</v>
      </c>
      <c r="BL76" s="233">
        <v>0</v>
      </c>
      <c r="BM76" s="233">
        <v>0</v>
      </c>
      <c r="BN76" s="233">
        <v>0</v>
      </c>
      <c r="BO76" s="233">
        <v>0</v>
      </c>
      <c r="BP76" s="233">
        <v>0</v>
      </c>
      <c r="BQ76" s="233">
        <v>0</v>
      </c>
      <c r="BR76" s="233">
        <v>0</v>
      </c>
      <c r="BS76" s="233">
        <v>0</v>
      </c>
      <c r="BT76" s="233">
        <v>0</v>
      </c>
      <c r="BU76" s="233">
        <v>0</v>
      </c>
      <c r="BV76" s="233">
        <v>0</v>
      </c>
      <c r="BW76" s="233">
        <v>0</v>
      </c>
      <c r="BX76" s="233">
        <v>0</v>
      </c>
      <c r="BY76" s="233">
        <v>0</v>
      </c>
      <c r="BZ76" s="233">
        <v>0</v>
      </c>
      <c r="CA76" s="233">
        <v>0</v>
      </c>
      <c r="CB76" s="233">
        <v>0</v>
      </c>
      <c r="CC76" s="233">
        <v>0</v>
      </c>
      <c r="CD76" s="233">
        <v>0</v>
      </c>
      <c r="CE76" s="233">
        <v>0</v>
      </c>
      <c r="CF76" s="233">
        <v>0</v>
      </c>
      <c r="CG76" s="233">
        <v>0</v>
      </c>
      <c r="CH76" s="233">
        <v>0</v>
      </c>
      <c r="CI76" s="233">
        <v>0</v>
      </c>
      <c r="CJ76" s="233">
        <v>0</v>
      </c>
      <c r="CK76" s="233">
        <v>0</v>
      </c>
      <c r="CL76" s="233">
        <v>0</v>
      </c>
      <c r="CM76" s="233">
        <v>0</v>
      </c>
      <c r="CN76" s="233">
        <v>0</v>
      </c>
      <c r="CO76" s="233">
        <v>0</v>
      </c>
      <c r="CP76" s="233">
        <v>0</v>
      </c>
      <c r="CQ76" s="233">
        <v>0</v>
      </c>
      <c r="CR76" s="233">
        <v>0</v>
      </c>
      <c r="CS76" s="233">
        <v>0</v>
      </c>
      <c r="CT76" s="233">
        <v>0</v>
      </c>
      <c r="CU76" s="233">
        <v>0</v>
      </c>
      <c r="CV76" s="233">
        <v>0</v>
      </c>
      <c r="CW76" s="233">
        <v>0</v>
      </c>
      <c r="CX76" s="233">
        <v>0</v>
      </c>
      <c r="CY76" s="233">
        <v>0</v>
      </c>
      <c r="CZ76" s="233">
        <v>0</v>
      </c>
      <c r="DA76" s="233">
        <v>0</v>
      </c>
      <c r="DB76" s="233">
        <v>0</v>
      </c>
      <c r="DC76" s="233">
        <v>0</v>
      </c>
      <c r="DD76" s="233">
        <v>0</v>
      </c>
      <c r="DE76" s="233">
        <v>0</v>
      </c>
      <c r="DF76" s="233">
        <v>0</v>
      </c>
      <c r="DG76" s="233">
        <v>0</v>
      </c>
      <c r="DH76" s="233">
        <v>0</v>
      </c>
      <c r="DI76" s="233">
        <v>0</v>
      </c>
      <c r="DJ76" s="233">
        <v>0</v>
      </c>
      <c r="DK76" s="233">
        <v>0</v>
      </c>
      <c r="DL76" s="233">
        <v>0</v>
      </c>
      <c r="DM76" s="233">
        <v>0</v>
      </c>
      <c r="DN76" s="233">
        <v>0</v>
      </c>
      <c r="DO76" s="233">
        <v>0</v>
      </c>
      <c r="DP76" s="233">
        <v>0</v>
      </c>
      <c r="DQ76" s="233">
        <v>0</v>
      </c>
      <c r="DR76" s="233">
        <v>0</v>
      </c>
      <c r="DS76" s="233">
        <v>0</v>
      </c>
      <c r="DT76" s="233">
        <v>0</v>
      </c>
      <c r="DU76" s="233">
        <v>0</v>
      </c>
      <c r="DV76" s="233">
        <v>0</v>
      </c>
      <c r="DW76" s="233">
        <v>0</v>
      </c>
      <c r="DX76" s="233">
        <v>0</v>
      </c>
      <c r="DY76" s="233">
        <v>0</v>
      </c>
      <c r="DZ76" s="233">
        <v>0</v>
      </c>
      <c r="EA76" s="233">
        <v>0</v>
      </c>
      <c r="EB76" s="233">
        <v>0</v>
      </c>
      <c r="EC76" s="233">
        <v>0</v>
      </c>
      <c r="ED76" s="233">
        <v>0</v>
      </c>
      <c r="EE76" s="233">
        <v>0</v>
      </c>
      <c r="EF76" s="233">
        <v>0</v>
      </c>
      <c r="EG76" s="233">
        <v>0</v>
      </c>
      <c r="EH76" s="233">
        <v>0</v>
      </c>
      <c r="EI76" s="233">
        <v>0</v>
      </c>
      <c r="EJ76" s="233">
        <v>0</v>
      </c>
      <c r="EK76" s="233">
        <v>0</v>
      </c>
      <c r="EL76" s="233">
        <v>0</v>
      </c>
      <c r="EM76" s="233">
        <v>0</v>
      </c>
      <c r="EN76" s="233">
        <v>0</v>
      </c>
      <c r="EO76" s="233">
        <v>0</v>
      </c>
      <c r="EP76" s="233">
        <v>0</v>
      </c>
      <c r="EQ76" s="233">
        <v>0</v>
      </c>
      <c r="ER76" s="233">
        <v>0</v>
      </c>
      <c r="ES76" s="233">
        <v>0</v>
      </c>
      <c r="ET76" s="233">
        <v>0</v>
      </c>
      <c r="EU76" s="233">
        <v>0</v>
      </c>
      <c r="EV76" s="233">
        <v>0</v>
      </c>
      <c r="EW76" s="233">
        <v>0</v>
      </c>
      <c r="EX76" s="233">
        <v>0</v>
      </c>
      <c r="EY76" s="233">
        <v>0</v>
      </c>
      <c r="EZ76" s="233">
        <v>0</v>
      </c>
      <c r="FA76" s="233">
        <v>0</v>
      </c>
      <c r="FB76" s="233">
        <v>0</v>
      </c>
      <c r="FC76" s="233">
        <v>0</v>
      </c>
      <c r="FD76" s="233">
        <v>0</v>
      </c>
      <c r="FE76" s="233">
        <v>0</v>
      </c>
      <c r="FF76" s="233">
        <v>0</v>
      </c>
      <c r="FG76" s="233">
        <v>0</v>
      </c>
      <c r="FH76" s="233">
        <v>0</v>
      </c>
      <c r="FI76" s="233">
        <v>0</v>
      </c>
      <c r="FJ76" s="233">
        <v>0</v>
      </c>
      <c r="FK76" s="233">
        <v>0</v>
      </c>
      <c r="FL76" s="233">
        <v>0</v>
      </c>
      <c r="FM76" s="233">
        <v>0</v>
      </c>
      <c r="FN76" s="233">
        <v>0</v>
      </c>
      <c r="FO76" s="233">
        <v>0</v>
      </c>
      <c r="FP76" s="233">
        <v>0</v>
      </c>
      <c r="FQ76" s="233">
        <v>0</v>
      </c>
      <c r="FR76" s="233">
        <v>0</v>
      </c>
      <c r="FS76" s="233">
        <v>0</v>
      </c>
      <c r="FT76" s="233">
        <v>0</v>
      </c>
      <c r="FU76" s="233">
        <v>0</v>
      </c>
      <c r="FV76" s="233">
        <v>0</v>
      </c>
      <c r="FW76" s="233">
        <v>0</v>
      </c>
      <c r="FX76" s="233">
        <v>0</v>
      </c>
      <c r="FY76" s="233">
        <v>0</v>
      </c>
      <c r="FZ76" s="233">
        <v>0</v>
      </c>
      <c r="GA76" s="233">
        <v>0</v>
      </c>
      <c r="GB76" s="233">
        <v>0</v>
      </c>
      <c r="GC76" s="233">
        <v>0</v>
      </c>
      <c r="GD76" s="233">
        <v>0</v>
      </c>
      <c r="GE76" s="233">
        <v>0</v>
      </c>
      <c r="GF76" s="233">
        <v>0</v>
      </c>
      <c r="GG76" s="233">
        <v>0</v>
      </c>
      <c r="GH76" s="233">
        <v>0</v>
      </c>
      <c r="GI76" s="233">
        <v>0</v>
      </c>
      <c r="GJ76" s="233">
        <v>0</v>
      </c>
      <c r="GK76" s="233">
        <v>0</v>
      </c>
      <c r="GL76" s="233">
        <v>0</v>
      </c>
      <c r="GM76" s="233">
        <v>0</v>
      </c>
      <c r="GN76" s="233">
        <v>0</v>
      </c>
      <c r="GO76" s="233">
        <v>0</v>
      </c>
      <c r="GP76" s="233">
        <v>0</v>
      </c>
      <c r="GQ76" s="233">
        <v>0</v>
      </c>
      <c r="GR76" s="233">
        <v>0</v>
      </c>
      <c r="GS76" s="233">
        <v>0</v>
      </c>
      <c r="GT76" s="233">
        <v>0</v>
      </c>
      <c r="GU76" s="233">
        <v>0</v>
      </c>
      <c r="GV76" s="233">
        <v>0</v>
      </c>
      <c r="GW76" s="233">
        <v>0</v>
      </c>
      <c r="GX76" s="233">
        <v>0</v>
      </c>
      <c r="GY76" s="233">
        <v>0</v>
      </c>
      <c r="GZ76" s="233">
        <v>0</v>
      </c>
      <c r="HA76" s="233">
        <v>0</v>
      </c>
      <c r="HB76" s="233">
        <v>0</v>
      </c>
      <c r="HC76" s="233">
        <v>0</v>
      </c>
      <c r="HD76" s="233">
        <v>0</v>
      </c>
      <c r="HE76" s="233">
        <v>0</v>
      </c>
      <c r="HF76" s="233">
        <v>0</v>
      </c>
      <c r="HG76" s="233">
        <v>0</v>
      </c>
      <c r="HH76" s="233">
        <v>0</v>
      </c>
      <c r="HI76" s="233">
        <v>0</v>
      </c>
      <c r="HJ76" s="233">
        <v>0</v>
      </c>
      <c r="HK76" s="233">
        <v>0</v>
      </c>
      <c r="HL76" s="233">
        <v>0</v>
      </c>
      <c r="HM76" s="233">
        <v>0</v>
      </c>
      <c r="HN76" s="233">
        <v>0</v>
      </c>
      <c r="HO76" s="233">
        <v>0</v>
      </c>
      <c r="HP76" s="233">
        <v>0</v>
      </c>
      <c r="HQ76" s="233">
        <v>0</v>
      </c>
      <c r="HR76" s="233">
        <v>0</v>
      </c>
      <c r="HS76" s="233">
        <v>0</v>
      </c>
      <c r="HT76" s="233">
        <v>0</v>
      </c>
      <c r="HU76" s="233">
        <v>0</v>
      </c>
      <c r="HV76" s="233">
        <v>0</v>
      </c>
      <c r="HW76" s="233">
        <v>0</v>
      </c>
      <c r="HX76" s="233">
        <v>0</v>
      </c>
      <c r="HY76" s="233">
        <v>0</v>
      </c>
      <c r="HZ76" s="233">
        <v>0</v>
      </c>
      <c r="IA76" s="233">
        <v>0</v>
      </c>
      <c r="IB76" s="233">
        <v>0</v>
      </c>
      <c r="IC76" s="233">
        <v>0</v>
      </c>
      <c r="ID76" s="233">
        <v>0</v>
      </c>
      <c r="IE76" s="233">
        <v>0</v>
      </c>
      <c r="IF76" s="233">
        <v>0</v>
      </c>
      <c r="IG76" s="233">
        <v>0</v>
      </c>
      <c r="IH76" s="233">
        <v>0</v>
      </c>
      <c r="II76" s="233">
        <v>0</v>
      </c>
      <c r="IJ76" s="233">
        <v>0</v>
      </c>
      <c r="IK76" s="233">
        <v>0</v>
      </c>
      <c r="IL76" s="233">
        <v>0</v>
      </c>
      <c r="IM76" s="233">
        <v>0</v>
      </c>
      <c r="IN76" s="233">
        <v>0</v>
      </c>
      <c r="IO76" s="233">
        <v>0</v>
      </c>
      <c r="IP76" s="233">
        <v>0</v>
      </c>
      <c r="IQ76" s="233">
        <v>0</v>
      </c>
      <c r="IR76" s="233">
        <v>0</v>
      </c>
      <c r="IS76" s="233">
        <v>0</v>
      </c>
      <c r="IT76" s="233">
        <v>0</v>
      </c>
      <c r="IU76" s="233">
        <v>0</v>
      </c>
      <c r="IV76" s="233">
        <v>0</v>
      </c>
      <c r="IW76" s="233">
        <v>0</v>
      </c>
      <c r="IX76" s="233">
        <v>0</v>
      </c>
      <c r="IY76" s="233">
        <v>0</v>
      </c>
      <c r="IZ76" s="233">
        <v>0</v>
      </c>
      <c r="JA76" s="233">
        <v>0</v>
      </c>
      <c r="JB76" s="233">
        <v>0</v>
      </c>
      <c r="JC76" s="233">
        <v>0</v>
      </c>
      <c r="JD76" s="233">
        <v>0</v>
      </c>
      <c r="JE76" s="233">
        <v>0</v>
      </c>
      <c r="JF76" s="233">
        <v>0</v>
      </c>
      <c r="JG76" s="233">
        <v>0</v>
      </c>
      <c r="JH76" s="233">
        <v>0</v>
      </c>
      <c r="JI76" s="233">
        <v>0</v>
      </c>
      <c r="JJ76" s="233">
        <v>0</v>
      </c>
      <c r="JK76" s="233">
        <v>0</v>
      </c>
      <c r="JL76" s="233">
        <v>0</v>
      </c>
      <c r="JM76" s="233">
        <v>0</v>
      </c>
      <c r="JN76" s="233">
        <v>0</v>
      </c>
      <c r="JO76" s="233">
        <v>0</v>
      </c>
      <c r="JP76" s="233">
        <v>0</v>
      </c>
      <c r="JQ76" s="233">
        <v>0</v>
      </c>
      <c r="JR76" s="233">
        <v>0</v>
      </c>
      <c r="JS76" s="233">
        <v>0</v>
      </c>
      <c r="JT76" s="233">
        <v>0</v>
      </c>
      <c r="JU76" s="233">
        <v>0</v>
      </c>
      <c r="JV76" s="233">
        <v>0</v>
      </c>
      <c r="JW76" s="233">
        <v>0</v>
      </c>
      <c r="JX76" s="233">
        <v>0</v>
      </c>
      <c r="JY76" s="233">
        <v>0</v>
      </c>
      <c r="JZ76" s="233">
        <v>0</v>
      </c>
      <c r="KA76" s="233">
        <v>0</v>
      </c>
      <c r="KB76" s="233">
        <v>0</v>
      </c>
      <c r="KC76" s="233">
        <v>0</v>
      </c>
      <c r="KD76" s="233">
        <v>0</v>
      </c>
      <c r="KE76" s="233">
        <v>0</v>
      </c>
      <c r="KF76" s="233">
        <v>0</v>
      </c>
      <c r="KG76" s="233">
        <v>0</v>
      </c>
      <c r="KH76" s="233">
        <v>0</v>
      </c>
      <c r="KI76" s="233">
        <v>0</v>
      </c>
      <c r="KJ76" s="233">
        <v>0</v>
      </c>
      <c r="KK76" s="233">
        <v>0</v>
      </c>
      <c r="KL76" s="233">
        <v>0</v>
      </c>
      <c r="KM76" s="233">
        <v>0</v>
      </c>
      <c r="KN76" s="233">
        <v>0</v>
      </c>
      <c r="KO76" s="233">
        <v>0</v>
      </c>
      <c r="KP76" s="233">
        <v>0</v>
      </c>
      <c r="KQ76" s="233">
        <v>0</v>
      </c>
      <c r="KR76" s="233">
        <v>0</v>
      </c>
      <c r="KS76" s="233">
        <v>0</v>
      </c>
      <c r="KT76" s="233">
        <v>0</v>
      </c>
      <c r="KU76" s="233">
        <v>0</v>
      </c>
      <c r="KV76" s="233">
        <v>0</v>
      </c>
      <c r="KW76" s="233">
        <v>0</v>
      </c>
      <c r="KX76" s="233">
        <v>0</v>
      </c>
      <c r="KY76" s="233">
        <v>0</v>
      </c>
      <c r="KZ76" s="233">
        <v>0</v>
      </c>
      <c r="LA76" s="233">
        <v>0</v>
      </c>
      <c r="LB76" s="233">
        <v>0</v>
      </c>
      <c r="LC76" s="233">
        <v>0</v>
      </c>
      <c r="LD76" s="233">
        <v>0</v>
      </c>
      <c r="LE76" s="233">
        <v>0</v>
      </c>
      <c r="LF76" s="233">
        <v>0</v>
      </c>
      <c r="LG76" s="233">
        <v>0</v>
      </c>
      <c r="LH76" s="233">
        <v>0</v>
      </c>
      <c r="LI76" s="233">
        <v>0</v>
      </c>
      <c r="LJ76" s="233">
        <v>0</v>
      </c>
      <c r="LK76" s="233">
        <v>0</v>
      </c>
      <c r="LL76" s="233">
        <v>0</v>
      </c>
      <c r="LM76" s="233">
        <v>0</v>
      </c>
      <c r="LN76" s="233">
        <v>0</v>
      </c>
      <c r="LO76" s="233">
        <v>0</v>
      </c>
      <c r="LP76" s="233">
        <v>0</v>
      </c>
      <c r="LQ76" s="233">
        <v>0</v>
      </c>
      <c r="LR76" s="233">
        <v>0</v>
      </c>
      <c r="LS76" s="233">
        <v>0</v>
      </c>
      <c r="LT76" s="233">
        <v>0</v>
      </c>
      <c r="LU76" s="233">
        <v>0</v>
      </c>
      <c r="LV76" s="233">
        <v>0</v>
      </c>
      <c r="LW76" s="233">
        <v>0</v>
      </c>
      <c r="LX76" s="233">
        <v>0</v>
      </c>
      <c r="LY76" s="233">
        <v>0</v>
      </c>
      <c r="LZ76" s="233">
        <v>0</v>
      </c>
      <c r="MA76" s="233">
        <v>0</v>
      </c>
      <c r="MB76" s="233">
        <v>0</v>
      </c>
      <c r="MC76" s="233">
        <v>0</v>
      </c>
      <c r="MD76" s="233">
        <v>0</v>
      </c>
      <c r="ME76" s="233">
        <v>0</v>
      </c>
      <c r="MF76" s="233">
        <v>0</v>
      </c>
      <c r="MG76" s="233">
        <v>0</v>
      </c>
      <c r="MH76" s="233">
        <v>0</v>
      </c>
      <c r="MI76" s="233">
        <v>0</v>
      </c>
      <c r="MJ76" s="233">
        <v>0</v>
      </c>
      <c r="MK76" s="233">
        <v>0</v>
      </c>
      <c r="ML76" s="233">
        <v>0</v>
      </c>
      <c r="MM76" s="233">
        <v>0</v>
      </c>
      <c r="MN76" s="233">
        <v>0</v>
      </c>
      <c r="MO76" s="233">
        <v>0</v>
      </c>
      <c r="MP76" s="233">
        <v>0</v>
      </c>
      <c r="MQ76" s="233">
        <v>0</v>
      </c>
      <c r="MR76" s="233">
        <v>0</v>
      </c>
      <c r="MS76" s="233">
        <v>0</v>
      </c>
      <c r="MT76" s="233">
        <v>0</v>
      </c>
      <c r="MU76" s="233">
        <v>0</v>
      </c>
      <c r="MV76" s="233">
        <v>0</v>
      </c>
      <c r="MW76" s="233">
        <v>0</v>
      </c>
      <c r="MX76" s="233">
        <v>0</v>
      </c>
      <c r="MY76" s="233">
        <v>0</v>
      </c>
      <c r="MZ76" s="233">
        <v>0</v>
      </c>
      <c r="NA76" s="233">
        <v>0</v>
      </c>
      <c r="NB76" s="233">
        <v>0</v>
      </c>
      <c r="NC76" s="233">
        <v>0</v>
      </c>
      <c r="ND76" s="233">
        <v>0</v>
      </c>
      <c r="NE76" s="233">
        <v>0</v>
      </c>
      <c r="NF76" s="233">
        <v>0</v>
      </c>
      <c r="NG76" s="233">
        <v>0</v>
      </c>
      <c r="NH76" s="233">
        <v>0</v>
      </c>
      <c r="NI76" s="233">
        <v>0</v>
      </c>
      <c r="NJ76" s="233">
        <v>0</v>
      </c>
      <c r="NK76" s="233">
        <v>0</v>
      </c>
      <c r="NL76" s="233">
        <v>0</v>
      </c>
      <c r="NM76" s="233">
        <v>0</v>
      </c>
      <c r="NN76" s="233">
        <v>0</v>
      </c>
      <c r="NO76" s="233">
        <v>0</v>
      </c>
      <c r="NP76" s="233">
        <v>0</v>
      </c>
      <c r="NQ76" s="233">
        <v>0</v>
      </c>
      <c r="NR76" s="233">
        <v>0</v>
      </c>
      <c r="NS76" s="233">
        <v>0</v>
      </c>
      <c r="NT76" s="233">
        <v>0</v>
      </c>
      <c r="NU76" s="233">
        <v>0</v>
      </c>
      <c r="NV76" s="233">
        <v>0</v>
      </c>
      <c r="NW76" s="233">
        <v>0</v>
      </c>
      <c r="NX76" s="233">
        <v>0</v>
      </c>
      <c r="NY76" s="233">
        <v>0</v>
      </c>
      <c r="NZ76" s="233">
        <v>0</v>
      </c>
      <c r="OA76" s="233">
        <v>0</v>
      </c>
      <c r="OB76" s="233">
        <v>0</v>
      </c>
      <c r="OC76" s="233">
        <v>0</v>
      </c>
      <c r="OD76" s="233">
        <v>0</v>
      </c>
      <c r="OE76" s="233">
        <v>0</v>
      </c>
      <c r="OF76" s="233">
        <v>0</v>
      </c>
      <c r="OG76" s="233">
        <v>0</v>
      </c>
      <c r="OH76" s="233">
        <v>31</v>
      </c>
      <c r="OI76" s="233">
        <v>124522</v>
      </c>
      <c r="OJ76" s="233">
        <v>0.01</v>
      </c>
      <c r="OK76" s="233">
        <v>124522</v>
      </c>
      <c r="OL76" s="233">
        <v>0</v>
      </c>
      <c r="OM76" s="233">
        <v>0</v>
      </c>
      <c r="ON76" s="233">
        <v>33</v>
      </c>
      <c r="OO76" s="233">
        <v>110329</v>
      </c>
      <c r="OP76" s="233">
        <v>0</v>
      </c>
      <c r="OQ76" s="233">
        <v>110329</v>
      </c>
      <c r="OR76" s="233">
        <v>0</v>
      </c>
      <c r="OS76" s="233">
        <v>0</v>
      </c>
      <c r="OT76" s="233">
        <v>32</v>
      </c>
      <c r="OU76" s="233">
        <v>151607</v>
      </c>
      <c r="OV76" s="233">
        <v>0.01</v>
      </c>
      <c r="OW76" s="233">
        <v>151607</v>
      </c>
      <c r="OX76" s="233">
        <v>0</v>
      </c>
      <c r="OY76" s="233">
        <v>0</v>
      </c>
      <c r="OZ76" s="233">
        <v>31</v>
      </c>
      <c r="PA76" s="233">
        <v>138351</v>
      </c>
      <c r="PB76" s="233">
        <v>0.01</v>
      </c>
      <c r="PC76" s="233">
        <v>138351</v>
      </c>
      <c r="PD76" s="233">
        <v>0</v>
      </c>
      <c r="PE76" s="233">
        <v>0</v>
      </c>
    </row>
    <row r="77" spans="1:421" x14ac:dyDescent="0.25">
      <c r="A77" s="236" t="s">
        <v>1644</v>
      </c>
      <c r="B77" s="233">
        <v>0</v>
      </c>
      <c r="C77" s="233">
        <v>0</v>
      </c>
      <c r="D77" s="233">
        <v>0</v>
      </c>
      <c r="E77" s="233">
        <v>0</v>
      </c>
      <c r="F77" s="233">
        <v>0</v>
      </c>
      <c r="G77" s="233">
        <v>0</v>
      </c>
      <c r="H77" s="233">
        <v>0</v>
      </c>
      <c r="I77" s="233">
        <v>0</v>
      </c>
      <c r="J77" s="233">
        <v>0</v>
      </c>
      <c r="K77" s="233">
        <v>0</v>
      </c>
      <c r="L77" s="233">
        <v>0</v>
      </c>
      <c r="M77" s="233">
        <v>0</v>
      </c>
      <c r="N77" s="233">
        <v>0</v>
      </c>
      <c r="O77" s="233">
        <v>0</v>
      </c>
      <c r="P77" s="233">
        <v>0</v>
      </c>
      <c r="Q77" s="233">
        <v>0</v>
      </c>
      <c r="R77" s="233">
        <v>0</v>
      </c>
      <c r="S77" s="233">
        <v>0</v>
      </c>
      <c r="T77" s="233">
        <v>0</v>
      </c>
      <c r="U77" s="233">
        <v>0</v>
      </c>
      <c r="V77" s="233">
        <v>0</v>
      </c>
      <c r="W77" s="233">
        <v>0</v>
      </c>
      <c r="X77" s="233">
        <v>0</v>
      </c>
      <c r="Y77" s="233">
        <v>0</v>
      </c>
      <c r="Z77" s="233">
        <v>0</v>
      </c>
      <c r="AA77" s="233">
        <v>0</v>
      </c>
      <c r="AB77" s="233">
        <v>0</v>
      </c>
      <c r="AC77" s="233">
        <v>0</v>
      </c>
      <c r="AD77" s="233">
        <v>0</v>
      </c>
      <c r="AE77" s="233">
        <v>0</v>
      </c>
      <c r="AF77" s="233">
        <v>0</v>
      </c>
      <c r="AG77" s="233">
        <v>0</v>
      </c>
      <c r="AH77" s="233">
        <v>0</v>
      </c>
      <c r="AI77" s="233">
        <v>0</v>
      </c>
      <c r="AJ77" s="233">
        <v>0</v>
      </c>
      <c r="AK77" s="233">
        <v>0</v>
      </c>
      <c r="AL77" s="233">
        <v>0</v>
      </c>
      <c r="AM77" s="233">
        <v>0</v>
      </c>
      <c r="AN77" s="233">
        <v>0</v>
      </c>
      <c r="AO77" s="233">
        <v>0</v>
      </c>
      <c r="AP77" s="233">
        <v>0</v>
      </c>
      <c r="AQ77" s="233">
        <v>0</v>
      </c>
      <c r="AR77" s="233">
        <v>0</v>
      </c>
      <c r="AS77" s="233">
        <v>0</v>
      </c>
      <c r="AT77" s="233">
        <v>0</v>
      </c>
      <c r="AU77" s="233">
        <v>0</v>
      </c>
      <c r="AV77" s="233">
        <v>0</v>
      </c>
      <c r="AW77" s="233">
        <v>0</v>
      </c>
      <c r="AX77" s="233">
        <v>0</v>
      </c>
      <c r="AY77" s="233">
        <v>0</v>
      </c>
      <c r="AZ77" s="233">
        <v>0</v>
      </c>
      <c r="BA77" s="233">
        <v>0</v>
      </c>
      <c r="BB77" s="233">
        <v>0</v>
      </c>
      <c r="BC77" s="233">
        <v>0</v>
      </c>
      <c r="BD77" s="233">
        <v>0</v>
      </c>
      <c r="BE77" s="233">
        <v>0</v>
      </c>
      <c r="BF77" s="233">
        <v>0</v>
      </c>
      <c r="BG77" s="233">
        <v>0</v>
      </c>
      <c r="BH77" s="233">
        <v>0</v>
      </c>
      <c r="BI77" s="233">
        <v>0</v>
      </c>
      <c r="BJ77" s="233">
        <v>0</v>
      </c>
      <c r="BK77" s="233">
        <v>0</v>
      </c>
      <c r="BL77" s="233">
        <v>0</v>
      </c>
      <c r="BM77" s="233">
        <v>0</v>
      </c>
      <c r="BN77" s="233">
        <v>0</v>
      </c>
      <c r="BO77" s="233">
        <v>0</v>
      </c>
      <c r="BP77" s="233">
        <v>0</v>
      </c>
      <c r="BQ77" s="233">
        <v>0</v>
      </c>
      <c r="BR77" s="233">
        <v>0</v>
      </c>
      <c r="BS77" s="233">
        <v>0</v>
      </c>
      <c r="BT77" s="233">
        <v>0</v>
      </c>
      <c r="BU77" s="233">
        <v>0</v>
      </c>
      <c r="BV77" s="233">
        <v>0</v>
      </c>
      <c r="BW77" s="233">
        <v>0</v>
      </c>
      <c r="BX77" s="233">
        <v>0</v>
      </c>
      <c r="BY77" s="233">
        <v>0</v>
      </c>
      <c r="BZ77" s="233">
        <v>0</v>
      </c>
      <c r="CA77" s="233">
        <v>0</v>
      </c>
      <c r="CB77" s="233">
        <v>0</v>
      </c>
      <c r="CC77" s="233">
        <v>0</v>
      </c>
      <c r="CD77" s="233">
        <v>0</v>
      </c>
      <c r="CE77" s="233">
        <v>0</v>
      </c>
      <c r="CF77" s="233">
        <v>0</v>
      </c>
      <c r="CG77" s="233">
        <v>0</v>
      </c>
      <c r="CH77" s="233">
        <v>0</v>
      </c>
      <c r="CI77" s="233">
        <v>0</v>
      </c>
      <c r="CJ77" s="233">
        <v>0</v>
      </c>
      <c r="CK77" s="233">
        <v>0</v>
      </c>
      <c r="CL77" s="233">
        <v>0</v>
      </c>
      <c r="CM77" s="233">
        <v>0</v>
      </c>
      <c r="CN77" s="233">
        <v>0</v>
      </c>
      <c r="CO77" s="233">
        <v>0</v>
      </c>
      <c r="CP77" s="233">
        <v>0</v>
      </c>
      <c r="CQ77" s="233">
        <v>0</v>
      </c>
      <c r="CR77" s="233">
        <v>0</v>
      </c>
      <c r="CS77" s="233">
        <v>0</v>
      </c>
      <c r="CT77" s="233">
        <v>0</v>
      </c>
      <c r="CU77" s="233">
        <v>0</v>
      </c>
      <c r="CV77" s="233">
        <v>0</v>
      </c>
      <c r="CW77" s="233">
        <v>0</v>
      </c>
      <c r="CX77" s="233">
        <v>0</v>
      </c>
      <c r="CY77" s="233">
        <v>0</v>
      </c>
      <c r="CZ77" s="233">
        <v>0</v>
      </c>
      <c r="DA77" s="233">
        <v>0</v>
      </c>
      <c r="DB77" s="233">
        <v>0</v>
      </c>
      <c r="DC77" s="233">
        <v>0</v>
      </c>
      <c r="DD77" s="233">
        <v>0</v>
      </c>
      <c r="DE77" s="233">
        <v>0</v>
      </c>
      <c r="DF77" s="233">
        <v>0</v>
      </c>
      <c r="DG77" s="233">
        <v>0</v>
      </c>
      <c r="DH77" s="233">
        <v>0</v>
      </c>
      <c r="DI77" s="233">
        <v>0</v>
      </c>
      <c r="DJ77" s="233">
        <v>0</v>
      </c>
      <c r="DK77" s="233">
        <v>0</v>
      </c>
      <c r="DL77" s="233">
        <v>0</v>
      </c>
      <c r="DM77" s="233">
        <v>0</v>
      </c>
      <c r="DN77" s="233">
        <v>0</v>
      </c>
      <c r="DO77" s="233">
        <v>0</v>
      </c>
      <c r="DP77" s="233">
        <v>0</v>
      </c>
      <c r="DQ77" s="233">
        <v>0</v>
      </c>
      <c r="DR77" s="233">
        <v>0</v>
      </c>
      <c r="DS77" s="233">
        <v>0</v>
      </c>
      <c r="DT77" s="233">
        <v>0</v>
      </c>
      <c r="DU77" s="233">
        <v>0</v>
      </c>
      <c r="DV77" s="233">
        <v>0</v>
      </c>
      <c r="DW77" s="233">
        <v>0</v>
      </c>
      <c r="DX77" s="233">
        <v>0</v>
      </c>
      <c r="DY77" s="233">
        <v>0</v>
      </c>
      <c r="DZ77" s="233">
        <v>0</v>
      </c>
      <c r="EA77" s="233">
        <v>0</v>
      </c>
      <c r="EB77" s="233">
        <v>0</v>
      </c>
      <c r="EC77" s="233">
        <v>0</v>
      </c>
      <c r="ED77" s="233">
        <v>0</v>
      </c>
      <c r="EE77" s="233">
        <v>0</v>
      </c>
      <c r="EF77" s="233">
        <v>0</v>
      </c>
      <c r="EG77" s="233">
        <v>0</v>
      </c>
      <c r="EH77" s="233">
        <v>0</v>
      </c>
      <c r="EI77" s="233">
        <v>0</v>
      </c>
      <c r="EJ77" s="233">
        <v>0</v>
      </c>
      <c r="EK77" s="233">
        <v>0</v>
      </c>
      <c r="EL77" s="233">
        <v>0</v>
      </c>
      <c r="EM77" s="233">
        <v>0</v>
      </c>
      <c r="EN77" s="233">
        <v>0</v>
      </c>
      <c r="EO77" s="233">
        <v>0</v>
      </c>
      <c r="EP77" s="233">
        <v>0</v>
      </c>
      <c r="EQ77" s="233">
        <v>0</v>
      </c>
      <c r="ER77" s="233">
        <v>0</v>
      </c>
      <c r="ES77" s="233">
        <v>0</v>
      </c>
      <c r="ET77" s="233">
        <v>0</v>
      </c>
      <c r="EU77" s="233">
        <v>0</v>
      </c>
      <c r="EV77" s="233">
        <v>0</v>
      </c>
      <c r="EW77" s="233">
        <v>0</v>
      </c>
      <c r="EX77" s="233">
        <v>0</v>
      </c>
      <c r="EY77" s="233">
        <v>0</v>
      </c>
      <c r="EZ77" s="233">
        <v>0</v>
      </c>
      <c r="FA77" s="233">
        <v>0</v>
      </c>
      <c r="FB77" s="233">
        <v>0</v>
      </c>
      <c r="FC77" s="233">
        <v>0</v>
      </c>
      <c r="FD77" s="233">
        <v>0</v>
      </c>
      <c r="FE77" s="233">
        <v>0</v>
      </c>
      <c r="FF77" s="233">
        <v>0</v>
      </c>
      <c r="FG77" s="233">
        <v>0</v>
      </c>
      <c r="FH77" s="233">
        <v>0</v>
      </c>
      <c r="FI77" s="233">
        <v>0</v>
      </c>
      <c r="FJ77" s="233">
        <v>0</v>
      </c>
      <c r="FK77" s="233">
        <v>0</v>
      </c>
      <c r="FL77" s="233">
        <v>0</v>
      </c>
      <c r="FM77" s="233">
        <v>0</v>
      </c>
      <c r="FN77" s="233">
        <v>0</v>
      </c>
      <c r="FO77" s="233">
        <v>0</v>
      </c>
      <c r="FP77" s="233">
        <v>0</v>
      </c>
      <c r="FQ77" s="233">
        <v>0</v>
      </c>
      <c r="FR77" s="233">
        <v>0</v>
      </c>
      <c r="FS77" s="233">
        <v>0</v>
      </c>
      <c r="FT77" s="233">
        <v>0</v>
      </c>
      <c r="FU77" s="233">
        <v>0</v>
      </c>
      <c r="FV77" s="233">
        <v>0</v>
      </c>
      <c r="FW77" s="233">
        <v>0</v>
      </c>
      <c r="FX77" s="233">
        <v>0</v>
      </c>
      <c r="FY77" s="233">
        <v>0</v>
      </c>
      <c r="FZ77" s="233">
        <v>0</v>
      </c>
      <c r="GA77" s="233">
        <v>0</v>
      </c>
      <c r="GB77" s="233">
        <v>0</v>
      </c>
      <c r="GC77" s="233">
        <v>0</v>
      </c>
      <c r="GD77" s="233">
        <v>0</v>
      </c>
      <c r="GE77" s="233">
        <v>0</v>
      </c>
      <c r="GF77" s="233">
        <v>0</v>
      </c>
      <c r="GG77" s="233">
        <v>0</v>
      </c>
      <c r="GH77" s="233">
        <v>0</v>
      </c>
      <c r="GI77" s="233">
        <v>0</v>
      </c>
      <c r="GJ77" s="233">
        <v>0</v>
      </c>
      <c r="GK77" s="233">
        <v>0</v>
      </c>
      <c r="GL77" s="233">
        <v>0</v>
      </c>
      <c r="GM77" s="233">
        <v>0</v>
      </c>
      <c r="GN77" s="233">
        <v>0</v>
      </c>
      <c r="GO77" s="233">
        <v>0</v>
      </c>
      <c r="GP77" s="233">
        <v>0</v>
      </c>
      <c r="GQ77" s="233">
        <v>0</v>
      </c>
      <c r="GR77" s="233">
        <v>0</v>
      </c>
      <c r="GS77" s="233">
        <v>0</v>
      </c>
      <c r="GT77" s="233">
        <v>0</v>
      </c>
      <c r="GU77" s="233">
        <v>0</v>
      </c>
      <c r="GV77" s="233">
        <v>0</v>
      </c>
      <c r="GW77" s="233">
        <v>0</v>
      </c>
      <c r="GX77" s="233">
        <v>0</v>
      </c>
      <c r="GY77" s="233">
        <v>0</v>
      </c>
      <c r="GZ77" s="233">
        <v>0</v>
      </c>
      <c r="HA77" s="233">
        <v>0</v>
      </c>
      <c r="HB77" s="233">
        <v>0</v>
      </c>
      <c r="HC77" s="233">
        <v>0</v>
      </c>
      <c r="HD77" s="233">
        <v>0</v>
      </c>
      <c r="HE77" s="233">
        <v>0</v>
      </c>
      <c r="HF77" s="233">
        <v>0</v>
      </c>
      <c r="HG77" s="233">
        <v>0</v>
      </c>
      <c r="HH77" s="233">
        <v>0</v>
      </c>
      <c r="HI77" s="233">
        <v>0</v>
      </c>
      <c r="HJ77" s="233">
        <v>0</v>
      </c>
      <c r="HK77" s="233">
        <v>0</v>
      </c>
      <c r="HL77" s="233">
        <v>0</v>
      </c>
      <c r="HM77" s="233">
        <v>0</v>
      </c>
      <c r="HN77" s="233">
        <v>0</v>
      </c>
      <c r="HO77" s="233">
        <v>0</v>
      </c>
      <c r="HP77" s="233">
        <v>0</v>
      </c>
      <c r="HQ77" s="233">
        <v>0</v>
      </c>
      <c r="HR77" s="233">
        <v>0</v>
      </c>
      <c r="HS77" s="233">
        <v>0</v>
      </c>
      <c r="HT77" s="233">
        <v>0</v>
      </c>
      <c r="HU77" s="233">
        <v>0</v>
      </c>
      <c r="HV77" s="233">
        <v>0</v>
      </c>
      <c r="HW77" s="233">
        <v>0</v>
      </c>
      <c r="HX77" s="233">
        <v>0</v>
      </c>
      <c r="HY77" s="233">
        <v>0</v>
      </c>
      <c r="HZ77" s="233">
        <v>0</v>
      </c>
      <c r="IA77" s="233">
        <v>0</v>
      </c>
      <c r="IB77" s="233">
        <v>0</v>
      </c>
      <c r="IC77" s="233">
        <v>0</v>
      </c>
      <c r="ID77" s="233">
        <v>0</v>
      </c>
      <c r="IE77" s="233">
        <v>0</v>
      </c>
      <c r="IF77" s="233">
        <v>0</v>
      </c>
      <c r="IG77" s="233">
        <v>0</v>
      </c>
      <c r="IH77" s="233">
        <v>0</v>
      </c>
      <c r="II77" s="233">
        <v>0</v>
      </c>
      <c r="IJ77" s="233">
        <v>0</v>
      </c>
      <c r="IK77" s="233">
        <v>0</v>
      </c>
      <c r="IL77" s="233">
        <v>0</v>
      </c>
      <c r="IM77" s="233">
        <v>0</v>
      </c>
      <c r="IN77" s="233">
        <v>0</v>
      </c>
      <c r="IO77" s="233">
        <v>0</v>
      </c>
      <c r="IP77" s="233">
        <v>0</v>
      </c>
      <c r="IQ77" s="233">
        <v>0</v>
      </c>
      <c r="IR77" s="233">
        <v>0</v>
      </c>
      <c r="IS77" s="233">
        <v>0</v>
      </c>
      <c r="IT77" s="233">
        <v>0</v>
      </c>
      <c r="IU77" s="233">
        <v>0</v>
      </c>
      <c r="IV77" s="233">
        <v>0</v>
      </c>
      <c r="IW77" s="233">
        <v>0</v>
      </c>
      <c r="IX77" s="233">
        <v>0</v>
      </c>
      <c r="IY77" s="233">
        <v>0</v>
      </c>
      <c r="IZ77" s="233">
        <v>0</v>
      </c>
      <c r="JA77" s="233">
        <v>0</v>
      </c>
      <c r="JB77" s="233">
        <v>0</v>
      </c>
      <c r="JC77" s="233">
        <v>0</v>
      </c>
      <c r="JD77" s="233">
        <v>0</v>
      </c>
      <c r="JE77" s="233">
        <v>0</v>
      </c>
      <c r="JF77" s="233">
        <v>0</v>
      </c>
      <c r="JG77" s="233">
        <v>0</v>
      </c>
      <c r="JH77" s="233">
        <v>0</v>
      </c>
      <c r="JI77" s="233">
        <v>0</v>
      </c>
      <c r="JJ77" s="233">
        <v>0</v>
      </c>
      <c r="JK77" s="233">
        <v>0</v>
      </c>
      <c r="JL77" s="233">
        <v>0</v>
      </c>
      <c r="JM77" s="233">
        <v>0</v>
      </c>
      <c r="JN77" s="233">
        <v>0</v>
      </c>
      <c r="JO77" s="233">
        <v>0</v>
      </c>
      <c r="JP77" s="233">
        <v>0</v>
      </c>
      <c r="JQ77" s="233">
        <v>0</v>
      </c>
      <c r="JR77" s="233">
        <v>0</v>
      </c>
      <c r="JS77" s="233">
        <v>0</v>
      </c>
      <c r="JT77" s="233">
        <v>0</v>
      </c>
      <c r="JU77" s="233">
        <v>0</v>
      </c>
      <c r="JV77" s="233">
        <v>0</v>
      </c>
      <c r="JW77" s="233">
        <v>0</v>
      </c>
      <c r="JX77" s="233">
        <v>0</v>
      </c>
      <c r="JY77" s="233">
        <v>0</v>
      </c>
      <c r="JZ77" s="233">
        <v>0</v>
      </c>
      <c r="KA77" s="233">
        <v>0</v>
      </c>
      <c r="KB77" s="233">
        <v>0</v>
      </c>
      <c r="KC77" s="233">
        <v>0</v>
      </c>
      <c r="KD77" s="233">
        <v>0</v>
      </c>
      <c r="KE77" s="233">
        <v>0</v>
      </c>
      <c r="KF77" s="233">
        <v>0</v>
      </c>
      <c r="KG77" s="233">
        <v>0</v>
      </c>
      <c r="KH77" s="233">
        <v>0</v>
      </c>
      <c r="KI77" s="233">
        <v>0</v>
      </c>
      <c r="KJ77" s="233">
        <v>0</v>
      </c>
      <c r="KK77" s="233">
        <v>0</v>
      </c>
      <c r="KL77" s="233">
        <v>0</v>
      </c>
      <c r="KM77" s="233">
        <v>0</v>
      </c>
      <c r="KN77" s="233">
        <v>0</v>
      </c>
      <c r="KO77" s="233">
        <v>0</v>
      </c>
      <c r="KP77" s="233">
        <v>0</v>
      </c>
      <c r="KQ77" s="233">
        <v>0</v>
      </c>
      <c r="KR77" s="233">
        <v>0</v>
      </c>
      <c r="KS77" s="233">
        <v>0</v>
      </c>
      <c r="KT77" s="233">
        <v>0</v>
      </c>
      <c r="KU77" s="233">
        <v>0</v>
      </c>
      <c r="KV77" s="233">
        <v>0</v>
      </c>
      <c r="KW77" s="233">
        <v>0</v>
      </c>
      <c r="KX77" s="233">
        <v>0</v>
      </c>
      <c r="KY77" s="233">
        <v>0</v>
      </c>
      <c r="KZ77" s="233">
        <v>0</v>
      </c>
      <c r="LA77" s="233">
        <v>0</v>
      </c>
      <c r="LB77" s="233">
        <v>0</v>
      </c>
      <c r="LC77" s="233">
        <v>0</v>
      </c>
      <c r="LD77" s="233">
        <v>0</v>
      </c>
      <c r="LE77" s="233">
        <v>0</v>
      </c>
      <c r="LF77" s="233">
        <v>0</v>
      </c>
      <c r="LG77" s="233">
        <v>0</v>
      </c>
      <c r="LH77" s="233">
        <v>0</v>
      </c>
      <c r="LI77" s="233">
        <v>0</v>
      </c>
      <c r="LJ77" s="233">
        <v>0</v>
      </c>
      <c r="LK77" s="233">
        <v>0</v>
      </c>
      <c r="LL77" s="233">
        <v>0</v>
      </c>
      <c r="LM77" s="233">
        <v>0</v>
      </c>
      <c r="LN77" s="233">
        <v>0</v>
      </c>
      <c r="LO77" s="233">
        <v>0</v>
      </c>
      <c r="LP77" s="233">
        <v>0</v>
      </c>
      <c r="LQ77" s="233">
        <v>0</v>
      </c>
      <c r="LR77" s="233">
        <v>0</v>
      </c>
      <c r="LS77" s="233">
        <v>0</v>
      </c>
      <c r="LT77" s="233">
        <v>0</v>
      </c>
      <c r="LU77" s="233">
        <v>0</v>
      </c>
      <c r="LV77" s="233">
        <v>0</v>
      </c>
      <c r="LW77" s="233">
        <v>0</v>
      </c>
      <c r="LX77" s="233">
        <v>0</v>
      </c>
      <c r="LY77" s="233">
        <v>0</v>
      </c>
      <c r="LZ77" s="233">
        <v>1</v>
      </c>
      <c r="MA77" s="233">
        <v>159284</v>
      </c>
      <c r="MB77" s="233">
        <v>0.01</v>
      </c>
      <c r="MC77" s="233">
        <v>159284</v>
      </c>
      <c r="MD77" s="233">
        <v>0</v>
      </c>
      <c r="ME77" s="233">
        <v>0</v>
      </c>
      <c r="MF77" s="233">
        <v>1</v>
      </c>
      <c r="MG77" s="233">
        <v>123381</v>
      </c>
      <c r="MH77" s="233">
        <v>0.01</v>
      </c>
      <c r="MI77" s="233">
        <v>0</v>
      </c>
      <c r="MJ77" s="233">
        <v>0</v>
      </c>
      <c r="MK77" s="233">
        <v>0</v>
      </c>
      <c r="ML77" s="233">
        <v>1</v>
      </c>
      <c r="MM77" s="233">
        <v>64530</v>
      </c>
      <c r="MN77" s="233">
        <v>0</v>
      </c>
      <c r="MO77" s="233">
        <v>0</v>
      </c>
      <c r="MP77" s="233">
        <v>0</v>
      </c>
      <c r="MQ77" s="233">
        <v>0</v>
      </c>
      <c r="MR77" s="233">
        <v>1</v>
      </c>
      <c r="MS77" s="233">
        <v>30924</v>
      </c>
      <c r="MT77" s="233">
        <v>0</v>
      </c>
      <c r="MU77" s="233">
        <v>0</v>
      </c>
      <c r="MV77" s="233">
        <v>0</v>
      </c>
      <c r="MW77" s="233">
        <v>0</v>
      </c>
      <c r="MX77" s="233">
        <v>1</v>
      </c>
      <c r="MY77" s="233">
        <v>30366</v>
      </c>
      <c r="MZ77" s="233">
        <v>0</v>
      </c>
      <c r="NA77" s="233">
        <v>0</v>
      </c>
      <c r="NB77" s="233">
        <v>0</v>
      </c>
      <c r="NC77" s="233">
        <v>0</v>
      </c>
      <c r="ND77" s="233">
        <v>1</v>
      </c>
      <c r="NE77" s="233">
        <v>30366</v>
      </c>
      <c r="NF77" s="233">
        <v>0</v>
      </c>
      <c r="NG77" s="233">
        <v>30366</v>
      </c>
      <c r="NH77" s="233">
        <v>0</v>
      </c>
      <c r="NI77" s="233">
        <v>0</v>
      </c>
      <c r="NJ77" s="233">
        <v>1</v>
      </c>
      <c r="NK77" s="233">
        <v>29870</v>
      </c>
      <c r="NL77" s="233">
        <v>0</v>
      </c>
      <c r="NM77" s="233">
        <v>29870</v>
      </c>
      <c r="NN77" s="233">
        <v>0</v>
      </c>
      <c r="NO77" s="233">
        <v>0</v>
      </c>
      <c r="NP77" s="233">
        <v>1</v>
      </c>
      <c r="NQ77" s="233">
        <v>1135</v>
      </c>
      <c r="NR77" s="233">
        <v>0</v>
      </c>
      <c r="NS77" s="233">
        <v>1135</v>
      </c>
      <c r="NT77" s="233">
        <v>0</v>
      </c>
      <c r="NU77" s="233">
        <v>0</v>
      </c>
      <c r="NV77" s="233">
        <v>0</v>
      </c>
      <c r="NW77" s="233">
        <v>0</v>
      </c>
      <c r="NX77" s="233">
        <v>0</v>
      </c>
      <c r="NY77" s="233">
        <v>0</v>
      </c>
      <c r="NZ77" s="233">
        <v>0</v>
      </c>
      <c r="OA77" s="233">
        <v>0</v>
      </c>
      <c r="OB77" s="233">
        <v>0</v>
      </c>
      <c r="OC77" s="233">
        <v>0</v>
      </c>
      <c r="OD77" s="233">
        <v>0</v>
      </c>
      <c r="OE77" s="233">
        <v>0</v>
      </c>
      <c r="OF77" s="233">
        <v>0</v>
      </c>
      <c r="OG77" s="233">
        <v>0</v>
      </c>
      <c r="OH77" s="233">
        <v>0</v>
      </c>
      <c r="OI77" s="233">
        <v>0</v>
      </c>
      <c r="OJ77" s="233">
        <v>0</v>
      </c>
      <c r="OK77" s="233">
        <v>0</v>
      </c>
      <c r="OL77" s="233">
        <v>0</v>
      </c>
      <c r="OM77" s="233">
        <v>0</v>
      </c>
      <c r="ON77" s="233">
        <v>0</v>
      </c>
      <c r="OO77" s="233">
        <v>0</v>
      </c>
      <c r="OP77" s="233">
        <v>0</v>
      </c>
      <c r="OQ77" s="233">
        <v>0</v>
      </c>
      <c r="OR77" s="233">
        <v>0</v>
      </c>
      <c r="OS77" s="233">
        <v>0</v>
      </c>
      <c r="OT77" s="233">
        <v>0</v>
      </c>
      <c r="OU77" s="233">
        <v>0</v>
      </c>
      <c r="OV77" s="233">
        <v>0</v>
      </c>
      <c r="OW77" s="233">
        <v>0</v>
      </c>
      <c r="OX77" s="233">
        <v>0</v>
      </c>
      <c r="OY77" s="233">
        <v>0</v>
      </c>
      <c r="OZ77" s="233">
        <v>0</v>
      </c>
      <c r="PA77" s="233">
        <v>0</v>
      </c>
      <c r="PB77" s="233">
        <v>0</v>
      </c>
      <c r="PC77" s="233">
        <v>0</v>
      </c>
      <c r="PD77" s="233">
        <v>0</v>
      </c>
      <c r="PE77" s="233">
        <v>0</v>
      </c>
    </row>
    <row r="78" spans="1:421" x14ac:dyDescent="0.25">
      <c r="A78" s="236" t="s">
        <v>1620</v>
      </c>
      <c r="B78" s="233">
        <v>0</v>
      </c>
      <c r="C78" s="233">
        <v>0</v>
      </c>
      <c r="D78" s="233">
        <v>0</v>
      </c>
      <c r="E78" s="233">
        <v>0</v>
      </c>
      <c r="F78" s="233">
        <v>0</v>
      </c>
      <c r="G78" s="233">
        <v>0</v>
      </c>
      <c r="H78" s="233">
        <v>0</v>
      </c>
      <c r="I78" s="233">
        <v>0</v>
      </c>
      <c r="J78" s="233">
        <v>0</v>
      </c>
      <c r="K78" s="233">
        <v>0</v>
      </c>
      <c r="L78" s="233">
        <v>0</v>
      </c>
      <c r="M78" s="233">
        <v>0</v>
      </c>
      <c r="N78" s="233">
        <v>0</v>
      </c>
      <c r="O78" s="233">
        <v>0</v>
      </c>
      <c r="P78" s="233">
        <v>0</v>
      </c>
      <c r="Q78" s="233">
        <v>0</v>
      </c>
      <c r="R78" s="233">
        <v>0</v>
      </c>
      <c r="S78" s="233">
        <v>0</v>
      </c>
      <c r="T78" s="233">
        <v>0</v>
      </c>
      <c r="U78" s="233">
        <v>0</v>
      </c>
      <c r="V78" s="233">
        <v>0</v>
      </c>
      <c r="W78" s="233">
        <v>0</v>
      </c>
      <c r="X78" s="233">
        <v>0</v>
      </c>
      <c r="Y78" s="233">
        <v>0</v>
      </c>
      <c r="Z78" s="233">
        <v>0</v>
      </c>
      <c r="AA78" s="233">
        <v>0</v>
      </c>
      <c r="AB78" s="233">
        <v>0</v>
      </c>
      <c r="AC78" s="233">
        <v>0</v>
      </c>
      <c r="AD78" s="233">
        <v>0</v>
      </c>
      <c r="AE78" s="233">
        <v>0</v>
      </c>
      <c r="AF78" s="233">
        <v>0</v>
      </c>
      <c r="AG78" s="233">
        <v>0</v>
      </c>
      <c r="AH78" s="233">
        <v>0</v>
      </c>
      <c r="AI78" s="233">
        <v>0</v>
      </c>
      <c r="AJ78" s="233">
        <v>0</v>
      </c>
      <c r="AK78" s="233">
        <v>0</v>
      </c>
      <c r="AL78" s="233">
        <v>0</v>
      </c>
      <c r="AM78" s="233">
        <v>0</v>
      </c>
      <c r="AN78" s="233">
        <v>0</v>
      </c>
      <c r="AO78" s="233">
        <v>0</v>
      </c>
      <c r="AP78" s="233">
        <v>0</v>
      </c>
      <c r="AQ78" s="233">
        <v>0</v>
      </c>
      <c r="AR78" s="233">
        <v>0</v>
      </c>
      <c r="AS78" s="233">
        <v>0</v>
      </c>
      <c r="AT78" s="233">
        <v>0</v>
      </c>
      <c r="AU78" s="233">
        <v>0</v>
      </c>
      <c r="AV78" s="233">
        <v>0</v>
      </c>
      <c r="AW78" s="233">
        <v>0</v>
      </c>
      <c r="AX78" s="233">
        <v>0</v>
      </c>
      <c r="AY78" s="233">
        <v>0</v>
      </c>
      <c r="AZ78" s="233">
        <v>0</v>
      </c>
      <c r="BA78" s="233">
        <v>0</v>
      </c>
      <c r="BB78" s="233">
        <v>0</v>
      </c>
      <c r="BC78" s="233">
        <v>0</v>
      </c>
      <c r="BD78" s="233">
        <v>0</v>
      </c>
      <c r="BE78" s="233">
        <v>0</v>
      </c>
      <c r="BF78" s="233">
        <v>0</v>
      </c>
      <c r="BG78" s="233">
        <v>0</v>
      </c>
      <c r="BH78" s="233">
        <v>0</v>
      </c>
      <c r="BI78" s="233">
        <v>0</v>
      </c>
      <c r="BJ78" s="233">
        <v>0</v>
      </c>
      <c r="BK78" s="233">
        <v>0</v>
      </c>
      <c r="BL78" s="233">
        <v>0</v>
      </c>
      <c r="BM78" s="233">
        <v>0</v>
      </c>
      <c r="BN78" s="233">
        <v>0</v>
      </c>
      <c r="BO78" s="233">
        <v>0</v>
      </c>
      <c r="BP78" s="233">
        <v>0</v>
      </c>
      <c r="BQ78" s="233">
        <v>0</v>
      </c>
      <c r="BR78" s="233">
        <v>0</v>
      </c>
      <c r="BS78" s="233">
        <v>0</v>
      </c>
      <c r="BT78" s="233">
        <v>0</v>
      </c>
      <c r="BU78" s="233">
        <v>0</v>
      </c>
      <c r="BV78" s="233">
        <v>0</v>
      </c>
      <c r="BW78" s="233">
        <v>0</v>
      </c>
      <c r="BX78" s="233">
        <v>0</v>
      </c>
      <c r="BY78" s="233">
        <v>0</v>
      </c>
      <c r="BZ78" s="233">
        <v>0</v>
      </c>
      <c r="CA78" s="233">
        <v>0</v>
      </c>
      <c r="CB78" s="233">
        <v>0</v>
      </c>
      <c r="CC78" s="233">
        <v>0</v>
      </c>
      <c r="CD78" s="233">
        <v>0</v>
      </c>
      <c r="CE78" s="233">
        <v>0</v>
      </c>
      <c r="CF78" s="233">
        <v>0</v>
      </c>
      <c r="CG78" s="233">
        <v>0</v>
      </c>
      <c r="CH78" s="233">
        <v>0</v>
      </c>
      <c r="CI78" s="233">
        <v>0</v>
      </c>
      <c r="CJ78" s="233">
        <v>0</v>
      </c>
      <c r="CK78" s="233">
        <v>0</v>
      </c>
      <c r="CL78" s="233">
        <v>0</v>
      </c>
      <c r="CM78" s="233">
        <v>0</v>
      </c>
      <c r="CN78" s="233">
        <v>0</v>
      </c>
      <c r="CO78" s="233">
        <v>0</v>
      </c>
      <c r="CP78" s="233">
        <v>0</v>
      </c>
      <c r="CQ78" s="233">
        <v>0</v>
      </c>
      <c r="CR78" s="233">
        <v>0</v>
      </c>
      <c r="CS78" s="233">
        <v>0</v>
      </c>
      <c r="CT78" s="233">
        <v>0</v>
      </c>
      <c r="CU78" s="233">
        <v>0</v>
      </c>
      <c r="CV78" s="233">
        <v>0</v>
      </c>
      <c r="CW78" s="233">
        <v>0</v>
      </c>
      <c r="CX78" s="233">
        <v>0</v>
      </c>
      <c r="CY78" s="233">
        <v>0</v>
      </c>
      <c r="CZ78" s="233">
        <v>0</v>
      </c>
      <c r="DA78" s="233">
        <v>0</v>
      </c>
      <c r="DB78" s="233">
        <v>0</v>
      </c>
      <c r="DC78" s="233">
        <v>0</v>
      </c>
      <c r="DD78" s="233">
        <v>0</v>
      </c>
      <c r="DE78" s="233">
        <v>0</v>
      </c>
      <c r="DF78" s="233">
        <v>0</v>
      </c>
      <c r="DG78" s="233">
        <v>0</v>
      </c>
      <c r="DH78" s="233">
        <v>0</v>
      </c>
      <c r="DI78" s="233">
        <v>0</v>
      </c>
      <c r="DJ78" s="233">
        <v>0</v>
      </c>
      <c r="DK78" s="233">
        <v>0</v>
      </c>
      <c r="DL78" s="233">
        <v>0</v>
      </c>
      <c r="DM78" s="233">
        <v>0</v>
      </c>
      <c r="DN78" s="233">
        <v>0</v>
      </c>
      <c r="DO78" s="233">
        <v>0</v>
      </c>
      <c r="DP78" s="233">
        <v>0</v>
      </c>
      <c r="DQ78" s="233">
        <v>0</v>
      </c>
      <c r="DR78" s="233">
        <v>0</v>
      </c>
      <c r="DS78" s="233">
        <v>0</v>
      </c>
      <c r="DT78" s="233">
        <v>0</v>
      </c>
      <c r="DU78" s="233">
        <v>0</v>
      </c>
      <c r="DV78" s="233">
        <v>0</v>
      </c>
      <c r="DW78" s="233">
        <v>0</v>
      </c>
      <c r="DX78" s="233">
        <v>0</v>
      </c>
      <c r="DY78" s="233">
        <v>0</v>
      </c>
      <c r="DZ78" s="233">
        <v>0</v>
      </c>
      <c r="EA78" s="233">
        <v>0</v>
      </c>
      <c r="EB78" s="233">
        <v>0</v>
      </c>
      <c r="EC78" s="233">
        <v>0</v>
      </c>
      <c r="ED78" s="233">
        <v>0</v>
      </c>
      <c r="EE78" s="233">
        <v>0</v>
      </c>
      <c r="EF78" s="233">
        <v>0</v>
      </c>
      <c r="EG78" s="233">
        <v>0</v>
      </c>
      <c r="EH78" s="233">
        <v>0</v>
      </c>
      <c r="EI78" s="233">
        <v>0</v>
      </c>
      <c r="EJ78" s="233">
        <v>0</v>
      </c>
      <c r="EK78" s="233">
        <v>0</v>
      </c>
      <c r="EL78" s="233">
        <v>0</v>
      </c>
      <c r="EM78" s="233">
        <v>0</v>
      </c>
      <c r="EN78" s="233">
        <v>0</v>
      </c>
      <c r="EO78" s="233">
        <v>0</v>
      </c>
      <c r="EP78" s="233">
        <v>0</v>
      </c>
      <c r="EQ78" s="233">
        <v>0</v>
      </c>
      <c r="ER78" s="233">
        <v>0</v>
      </c>
      <c r="ES78" s="233">
        <v>0</v>
      </c>
      <c r="ET78" s="233">
        <v>0</v>
      </c>
      <c r="EU78" s="233">
        <v>0</v>
      </c>
      <c r="EV78" s="233">
        <v>0</v>
      </c>
      <c r="EW78" s="233">
        <v>0</v>
      </c>
      <c r="EX78" s="233">
        <v>0</v>
      </c>
      <c r="EY78" s="233">
        <v>0</v>
      </c>
      <c r="EZ78" s="233">
        <v>0</v>
      </c>
      <c r="FA78" s="233">
        <v>0</v>
      </c>
      <c r="FB78" s="233">
        <v>0</v>
      </c>
      <c r="FC78" s="233">
        <v>0</v>
      </c>
      <c r="FD78" s="233">
        <v>0</v>
      </c>
      <c r="FE78" s="233">
        <v>0</v>
      </c>
      <c r="FF78" s="233">
        <v>0</v>
      </c>
      <c r="FG78" s="233">
        <v>0</v>
      </c>
      <c r="FH78" s="233">
        <v>0</v>
      </c>
      <c r="FI78" s="233">
        <v>0</v>
      </c>
      <c r="FJ78" s="233">
        <v>0</v>
      </c>
      <c r="FK78" s="233">
        <v>0</v>
      </c>
      <c r="FL78" s="233">
        <v>0</v>
      </c>
      <c r="FM78" s="233">
        <v>0</v>
      </c>
      <c r="FN78" s="233">
        <v>0</v>
      </c>
      <c r="FO78" s="233">
        <v>0</v>
      </c>
      <c r="FP78" s="233">
        <v>0</v>
      </c>
      <c r="FQ78" s="233">
        <v>0</v>
      </c>
      <c r="FR78" s="233">
        <v>0</v>
      </c>
      <c r="FS78" s="233">
        <v>0</v>
      </c>
      <c r="FT78" s="233">
        <v>0</v>
      </c>
      <c r="FU78" s="233">
        <v>0</v>
      </c>
      <c r="FV78" s="233">
        <v>0</v>
      </c>
      <c r="FW78" s="233">
        <v>0</v>
      </c>
      <c r="FX78" s="233">
        <v>0</v>
      </c>
      <c r="FY78" s="233">
        <v>0</v>
      </c>
      <c r="FZ78" s="233">
        <v>1806</v>
      </c>
      <c r="GA78" s="233">
        <v>1181182</v>
      </c>
      <c r="GB78" s="233">
        <v>0.56999999999999995</v>
      </c>
      <c r="GC78" s="233">
        <v>1164600</v>
      </c>
      <c r="GD78" s="233">
        <v>0</v>
      </c>
      <c r="GE78" s="233">
        <v>0</v>
      </c>
      <c r="GF78" s="233">
        <v>0</v>
      </c>
      <c r="GG78" s="233">
        <v>0</v>
      </c>
      <c r="GH78" s="233">
        <v>0</v>
      </c>
      <c r="GI78" s="233">
        <v>0</v>
      </c>
      <c r="GJ78" s="233">
        <v>0</v>
      </c>
      <c r="GK78" s="233">
        <v>0</v>
      </c>
      <c r="GL78" s="233">
        <v>0</v>
      </c>
      <c r="GM78" s="233">
        <v>0</v>
      </c>
      <c r="GN78" s="233">
        <v>0</v>
      </c>
      <c r="GO78" s="233">
        <v>0</v>
      </c>
      <c r="GP78" s="233">
        <v>0</v>
      </c>
      <c r="GQ78" s="233">
        <v>0</v>
      </c>
      <c r="GR78" s="233">
        <v>0</v>
      </c>
      <c r="GS78" s="233">
        <v>0</v>
      </c>
      <c r="GT78" s="233">
        <v>0</v>
      </c>
      <c r="GU78" s="233">
        <v>0</v>
      </c>
      <c r="GV78" s="233">
        <v>0</v>
      </c>
      <c r="GW78" s="233">
        <v>0</v>
      </c>
      <c r="GX78" s="233">
        <v>0</v>
      </c>
      <c r="GY78" s="233">
        <v>0</v>
      </c>
      <c r="GZ78" s="233">
        <v>0</v>
      </c>
      <c r="HA78" s="233">
        <v>0</v>
      </c>
      <c r="HB78" s="233">
        <v>0</v>
      </c>
      <c r="HC78" s="233">
        <v>0</v>
      </c>
      <c r="HD78" s="233">
        <v>0</v>
      </c>
      <c r="HE78" s="233">
        <v>0</v>
      </c>
      <c r="HF78" s="233">
        <v>0</v>
      </c>
      <c r="HG78" s="233">
        <v>0</v>
      </c>
      <c r="HH78" s="233">
        <v>0</v>
      </c>
      <c r="HI78" s="233">
        <v>0</v>
      </c>
      <c r="HJ78" s="233">
        <v>0</v>
      </c>
      <c r="HK78" s="233">
        <v>0</v>
      </c>
      <c r="HL78" s="233">
        <v>0</v>
      </c>
      <c r="HM78" s="233">
        <v>0</v>
      </c>
      <c r="HN78" s="233">
        <v>0</v>
      </c>
      <c r="HO78" s="233">
        <v>0</v>
      </c>
      <c r="HP78" s="233">
        <v>2122</v>
      </c>
      <c r="HQ78" s="233">
        <v>2199189</v>
      </c>
      <c r="HR78" s="233">
        <v>0.21</v>
      </c>
      <c r="HS78" s="233">
        <v>2117839</v>
      </c>
      <c r="HT78" s="233">
        <v>0</v>
      </c>
      <c r="HU78" s="233">
        <v>0</v>
      </c>
      <c r="HV78" s="233">
        <v>2063</v>
      </c>
      <c r="HW78" s="233">
        <v>2787705</v>
      </c>
      <c r="HX78" s="233">
        <v>0.27</v>
      </c>
      <c r="HY78" s="233">
        <v>2709135</v>
      </c>
      <c r="HZ78" s="233">
        <v>0</v>
      </c>
      <c r="IA78" s="233">
        <v>0</v>
      </c>
      <c r="IB78" s="233">
        <v>1938</v>
      </c>
      <c r="IC78" s="233">
        <v>2120359</v>
      </c>
      <c r="ID78" s="233">
        <v>0.2</v>
      </c>
      <c r="IE78" s="233">
        <v>2042009</v>
      </c>
      <c r="IF78" s="233">
        <v>0</v>
      </c>
      <c r="IG78" s="233">
        <v>0</v>
      </c>
      <c r="IH78" s="233">
        <v>1974</v>
      </c>
      <c r="II78" s="233">
        <v>2429400</v>
      </c>
      <c r="IJ78" s="233">
        <v>0.23</v>
      </c>
      <c r="IK78" s="233">
        <v>2351690</v>
      </c>
      <c r="IL78" s="233">
        <v>0</v>
      </c>
      <c r="IM78" s="233">
        <v>0</v>
      </c>
      <c r="IN78" s="233">
        <v>0</v>
      </c>
      <c r="IO78" s="233">
        <v>0</v>
      </c>
      <c r="IP78" s="233">
        <v>0</v>
      </c>
      <c r="IQ78" s="233">
        <v>0</v>
      </c>
      <c r="IR78" s="233">
        <v>0</v>
      </c>
      <c r="IS78" s="233">
        <v>0</v>
      </c>
      <c r="IT78" s="233">
        <v>2161</v>
      </c>
      <c r="IU78" s="233">
        <v>2697152</v>
      </c>
      <c r="IV78" s="233">
        <v>0.26</v>
      </c>
      <c r="IW78" s="233">
        <v>2621072</v>
      </c>
      <c r="IX78" s="233">
        <v>0</v>
      </c>
      <c r="IY78" s="233">
        <v>0</v>
      </c>
      <c r="IZ78" s="233">
        <v>2028</v>
      </c>
      <c r="JA78" s="233">
        <v>2344886</v>
      </c>
      <c r="JB78" s="233">
        <v>0.23</v>
      </c>
      <c r="JC78" s="233">
        <v>2270186</v>
      </c>
      <c r="JD78" s="233">
        <v>0</v>
      </c>
      <c r="JE78" s="233">
        <v>0</v>
      </c>
      <c r="JF78" s="233">
        <v>2150</v>
      </c>
      <c r="JG78" s="233">
        <v>2476710</v>
      </c>
      <c r="JH78" s="233">
        <v>0.24</v>
      </c>
      <c r="JI78" s="233">
        <v>2402100</v>
      </c>
      <c r="JJ78" s="233">
        <v>0</v>
      </c>
      <c r="JK78" s="233">
        <v>0</v>
      </c>
      <c r="JL78" s="233">
        <v>2745</v>
      </c>
      <c r="JM78" s="233">
        <v>6096498</v>
      </c>
      <c r="JN78" s="233">
        <v>0.59</v>
      </c>
      <c r="JO78" s="233">
        <v>6023068</v>
      </c>
      <c r="JP78" s="233">
        <v>0</v>
      </c>
      <c r="JQ78" s="233">
        <v>0</v>
      </c>
      <c r="JR78" s="233">
        <v>2701</v>
      </c>
      <c r="JS78" s="233">
        <v>9930020</v>
      </c>
      <c r="JT78" s="233">
        <v>0.48</v>
      </c>
      <c r="JU78" s="233">
        <v>9785560</v>
      </c>
      <c r="JV78" s="233">
        <v>0</v>
      </c>
      <c r="JW78" s="233">
        <v>0</v>
      </c>
      <c r="JX78" s="233">
        <v>2892</v>
      </c>
      <c r="JY78" s="233">
        <v>10737144</v>
      </c>
      <c r="JZ78" s="233">
        <v>0.52</v>
      </c>
      <c r="KA78" s="233">
        <v>10592854</v>
      </c>
      <c r="KB78" s="233">
        <v>0</v>
      </c>
      <c r="KC78" s="233">
        <v>0</v>
      </c>
      <c r="KD78" s="233">
        <v>3190</v>
      </c>
      <c r="KE78" s="233">
        <v>10414875</v>
      </c>
      <c r="KF78" s="233">
        <v>0.5</v>
      </c>
      <c r="KG78" s="233">
        <v>10271025</v>
      </c>
      <c r="KH78" s="233">
        <v>0</v>
      </c>
      <c r="KI78" s="233">
        <v>0</v>
      </c>
      <c r="KJ78" s="233">
        <v>0</v>
      </c>
      <c r="KK78" s="233">
        <v>0</v>
      </c>
      <c r="KL78" s="233">
        <v>0</v>
      </c>
      <c r="KM78" s="233">
        <v>0</v>
      </c>
      <c r="KN78" s="233">
        <v>0</v>
      </c>
      <c r="KO78" s="233">
        <v>0</v>
      </c>
      <c r="KP78" s="233">
        <v>4334</v>
      </c>
      <c r="KQ78" s="233">
        <v>10216811</v>
      </c>
      <c r="KR78" s="233">
        <v>0.49</v>
      </c>
      <c r="KS78" s="233">
        <v>10075631</v>
      </c>
      <c r="KT78" s="233">
        <v>0</v>
      </c>
      <c r="KU78" s="233">
        <v>0</v>
      </c>
      <c r="KV78" s="233">
        <v>4643</v>
      </c>
      <c r="KW78" s="233">
        <v>24830487</v>
      </c>
      <c r="KX78" s="233">
        <v>1.2</v>
      </c>
      <c r="KY78" s="233">
        <v>24695157</v>
      </c>
      <c r="KZ78" s="233">
        <v>0</v>
      </c>
      <c r="LA78" s="233">
        <v>0</v>
      </c>
      <c r="LB78" s="233">
        <v>4812</v>
      </c>
      <c r="LC78" s="233">
        <v>38587389</v>
      </c>
      <c r="LD78" s="233">
        <v>1.86</v>
      </c>
      <c r="LE78" s="233">
        <v>38452499</v>
      </c>
      <c r="LF78" s="233">
        <v>0</v>
      </c>
      <c r="LG78" s="233">
        <v>0</v>
      </c>
      <c r="LH78" s="233">
        <v>5018</v>
      </c>
      <c r="LI78" s="233">
        <v>83443484</v>
      </c>
      <c r="LJ78" s="233">
        <v>4.03</v>
      </c>
      <c r="LK78" s="233">
        <v>83312054</v>
      </c>
      <c r="LL78" s="233">
        <v>0</v>
      </c>
      <c r="LM78" s="233">
        <v>0</v>
      </c>
      <c r="LN78" s="233">
        <v>9578</v>
      </c>
      <c r="LO78" s="233">
        <v>117037169</v>
      </c>
      <c r="LP78" s="233">
        <v>4.8600000000000003</v>
      </c>
      <c r="LQ78" s="233">
        <v>116634320</v>
      </c>
      <c r="LR78" s="233">
        <v>0</v>
      </c>
      <c r="LS78" s="233">
        <v>0</v>
      </c>
      <c r="LT78" s="233">
        <v>15524</v>
      </c>
      <c r="LU78" s="233">
        <v>18919348</v>
      </c>
      <c r="LV78" s="233">
        <v>0.79</v>
      </c>
      <c r="LW78" s="233">
        <v>18517039</v>
      </c>
      <c r="LX78" s="233">
        <v>0</v>
      </c>
      <c r="LY78" s="233">
        <v>0</v>
      </c>
      <c r="LZ78" s="233">
        <v>0</v>
      </c>
      <c r="MA78" s="233">
        <v>0</v>
      </c>
      <c r="MB78" s="233">
        <v>0</v>
      </c>
      <c r="MC78" s="233">
        <v>0</v>
      </c>
      <c r="MD78" s="233">
        <v>0</v>
      </c>
      <c r="ME78" s="233">
        <v>0</v>
      </c>
      <c r="MF78" s="233">
        <v>0</v>
      </c>
      <c r="MG78" s="233">
        <v>0</v>
      </c>
      <c r="MH78" s="233">
        <v>0</v>
      </c>
      <c r="MI78" s="233">
        <v>0</v>
      </c>
      <c r="MJ78" s="233">
        <v>0</v>
      </c>
      <c r="MK78" s="233">
        <v>0</v>
      </c>
      <c r="ML78" s="233">
        <v>0</v>
      </c>
      <c r="MM78" s="233">
        <v>0</v>
      </c>
      <c r="MN78" s="233">
        <v>0</v>
      </c>
      <c r="MO78" s="233">
        <v>0</v>
      </c>
      <c r="MP78" s="233">
        <v>0</v>
      </c>
      <c r="MQ78" s="233">
        <v>0</v>
      </c>
      <c r="MR78" s="233">
        <v>0</v>
      </c>
      <c r="MS78" s="233">
        <v>0</v>
      </c>
      <c r="MT78" s="233">
        <v>0</v>
      </c>
      <c r="MU78" s="233">
        <v>0</v>
      </c>
      <c r="MV78" s="233">
        <v>0</v>
      </c>
      <c r="MW78" s="233">
        <v>0</v>
      </c>
      <c r="MX78" s="233">
        <v>0</v>
      </c>
      <c r="MY78" s="233">
        <v>0</v>
      </c>
      <c r="MZ78" s="233">
        <v>0</v>
      </c>
      <c r="NA78" s="233">
        <v>0</v>
      </c>
      <c r="NB78" s="233">
        <v>0</v>
      </c>
      <c r="NC78" s="233">
        <v>0</v>
      </c>
      <c r="ND78" s="233">
        <v>0</v>
      </c>
      <c r="NE78" s="233">
        <v>0</v>
      </c>
      <c r="NF78" s="233">
        <v>0</v>
      </c>
      <c r="NG78" s="233">
        <v>0</v>
      </c>
      <c r="NH78" s="233">
        <v>0</v>
      </c>
      <c r="NI78" s="233">
        <v>0</v>
      </c>
      <c r="NJ78" s="233">
        <v>0</v>
      </c>
      <c r="NK78" s="233">
        <v>0</v>
      </c>
      <c r="NL78" s="233">
        <v>0</v>
      </c>
      <c r="NM78" s="233">
        <v>0</v>
      </c>
      <c r="NN78" s="233">
        <v>0</v>
      </c>
      <c r="NO78" s="233">
        <v>0</v>
      </c>
      <c r="NP78" s="233">
        <v>30794</v>
      </c>
      <c r="NQ78" s="233">
        <v>142246466</v>
      </c>
      <c r="NR78" s="233">
        <v>5.93</v>
      </c>
      <c r="NS78" s="233">
        <v>141700114</v>
      </c>
      <c r="NT78" s="233">
        <v>0</v>
      </c>
      <c r="NU78" s="233">
        <v>0</v>
      </c>
      <c r="NV78" s="233">
        <v>0</v>
      </c>
      <c r="NW78" s="233">
        <v>0</v>
      </c>
      <c r="NX78" s="233">
        <v>0</v>
      </c>
      <c r="NY78" s="233">
        <v>0</v>
      </c>
      <c r="NZ78" s="233">
        <v>0</v>
      </c>
      <c r="OA78" s="233">
        <v>0</v>
      </c>
      <c r="OB78" s="233">
        <v>0</v>
      </c>
      <c r="OC78" s="233">
        <v>0</v>
      </c>
      <c r="OD78" s="233">
        <v>0</v>
      </c>
      <c r="OE78" s="233">
        <v>0</v>
      </c>
      <c r="OF78" s="233">
        <v>0</v>
      </c>
      <c r="OG78" s="233">
        <v>0</v>
      </c>
      <c r="OH78" s="233">
        <v>0</v>
      </c>
      <c r="OI78" s="233">
        <v>0</v>
      </c>
      <c r="OJ78" s="233">
        <v>0</v>
      </c>
      <c r="OK78" s="233">
        <v>0</v>
      </c>
      <c r="OL78" s="233">
        <v>0</v>
      </c>
      <c r="OM78" s="233">
        <v>0</v>
      </c>
      <c r="ON78" s="233">
        <v>0</v>
      </c>
      <c r="OO78" s="233">
        <v>0</v>
      </c>
      <c r="OP78" s="233">
        <v>0</v>
      </c>
      <c r="OQ78" s="233">
        <v>0</v>
      </c>
      <c r="OR78" s="233">
        <v>0</v>
      </c>
      <c r="OS78" s="233">
        <v>0</v>
      </c>
      <c r="OT78" s="233">
        <v>0</v>
      </c>
      <c r="OU78" s="233">
        <v>0</v>
      </c>
      <c r="OV78" s="233">
        <v>0</v>
      </c>
      <c r="OW78" s="233">
        <v>0</v>
      </c>
      <c r="OX78" s="233">
        <v>0</v>
      </c>
      <c r="OY78" s="233">
        <v>0</v>
      </c>
      <c r="OZ78" s="233">
        <v>32304</v>
      </c>
      <c r="PA78" s="233">
        <v>129314628</v>
      </c>
      <c r="PB78" s="233">
        <v>5.39</v>
      </c>
      <c r="PC78" s="233">
        <v>128883048</v>
      </c>
      <c r="PD78" s="233">
        <v>0</v>
      </c>
      <c r="PE78" s="233">
        <v>0</v>
      </c>
    </row>
    <row r="79" spans="1:421" x14ac:dyDescent="0.25">
      <c r="A79" s="236" t="s">
        <v>1645</v>
      </c>
      <c r="B79" s="233">
        <v>0</v>
      </c>
      <c r="C79" s="233">
        <v>60160</v>
      </c>
      <c r="D79" s="233">
        <v>0.13</v>
      </c>
      <c r="E79" s="233">
        <v>0</v>
      </c>
      <c r="F79" s="233">
        <v>0</v>
      </c>
      <c r="G79" s="233">
        <v>0</v>
      </c>
      <c r="H79" s="233">
        <v>0</v>
      </c>
      <c r="I79" s="233">
        <v>5244</v>
      </c>
      <c r="J79" s="233">
        <v>0.01</v>
      </c>
      <c r="K79" s="233">
        <v>0</v>
      </c>
      <c r="L79" s="233">
        <v>0</v>
      </c>
      <c r="M79" s="233">
        <v>0</v>
      </c>
      <c r="N79" s="233">
        <v>0</v>
      </c>
      <c r="O79" s="233">
        <v>2347</v>
      </c>
      <c r="P79" s="233">
        <v>0.01</v>
      </c>
      <c r="Q79" s="233">
        <v>0</v>
      </c>
      <c r="R79" s="233">
        <v>0</v>
      </c>
      <c r="S79" s="233">
        <v>0</v>
      </c>
      <c r="T79" s="233">
        <v>0</v>
      </c>
      <c r="U79" s="233">
        <v>6251</v>
      </c>
      <c r="V79" s="233">
        <v>0.01</v>
      </c>
      <c r="W79" s="233">
        <v>0</v>
      </c>
      <c r="X79" s="233">
        <v>0</v>
      </c>
      <c r="Y79" s="233">
        <v>0</v>
      </c>
      <c r="Z79" s="233">
        <v>0</v>
      </c>
      <c r="AA79" s="233">
        <v>29648</v>
      </c>
      <c r="AB79" s="233">
        <v>0.03</v>
      </c>
      <c r="AC79" s="233">
        <v>0</v>
      </c>
      <c r="AD79" s="233">
        <v>0</v>
      </c>
      <c r="AE79" s="233">
        <v>0</v>
      </c>
      <c r="AF79" s="233">
        <v>0</v>
      </c>
      <c r="AG79" s="233">
        <v>34438</v>
      </c>
      <c r="AH79" s="233">
        <v>0.04</v>
      </c>
      <c r="AI79" s="233">
        <v>0</v>
      </c>
      <c r="AJ79" s="233">
        <v>0</v>
      </c>
      <c r="AK79" s="233">
        <v>0</v>
      </c>
      <c r="AL79" s="233">
        <v>0</v>
      </c>
      <c r="AM79" s="233">
        <v>20895</v>
      </c>
      <c r="AN79" s="233">
        <v>0.02</v>
      </c>
      <c r="AO79" s="233">
        <v>0</v>
      </c>
      <c r="AP79" s="233">
        <v>0</v>
      </c>
      <c r="AQ79" s="233">
        <v>0</v>
      </c>
      <c r="AR79" s="233">
        <v>0</v>
      </c>
      <c r="AS79" s="233">
        <v>58209</v>
      </c>
      <c r="AT79" s="233">
        <v>0.06</v>
      </c>
      <c r="AU79" s="233">
        <v>0</v>
      </c>
      <c r="AV79" s="233">
        <v>0</v>
      </c>
      <c r="AW79" s="233">
        <v>0</v>
      </c>
      <c r="AX79" s="233">
        <v>0</v>
      </c>
      <c r="AY79" s="233">
        <v>17424</v>
      </c>
      <c r="AZ79" s="233">
        <v>0.02</v>
      </c>
      <c r="BA79" s="233">
        <v>0</v>
      </c>
      <c r="BB79" s="233">
        <v>0</v>
      </c>
      <c r="BC79" s="233">
        <v>0</v>
      </c>
      <c r="BD79" s="233">
        <v>0</v>
      </c>
      <c r="BE79" s="233">
        <v>75350</v>
      </c>
      <c r="BF79" s="233">
        <v>0.04</v>
      </c>
      <c r="BG79" s="233">
        <v>0</v>
      </c>
      <c r="BH79" s="233">
        <v>0</v>
      </c>
      <c r="BI79" s="233">
        <v>0</v>
      </c>
      <c r="BJ79" s="233">
        <v>0</v>
      </c>
      <c r="BK79" s="233">
        <v>84913</v>
      </c>
      <c r="BL79" s="233">
        <v>0.05</v>
      </c>
      <c r="BM79" s="233">
        <v>0</v>
      </c>
      <c r="BN79" s="233">
        <v>0</v>
      </c>
      <c r="BO79" s="233">
        <v>0</v>
      </c>
      <c r="BP79" s="233">
        <v>0</v>
      </c>
      <c r="BQ79" s="233">
        <v>49289</v>
      </c>
      <c r="BR79" s="233">
        <v>0.03</v>
      </c>
      <c r="BS79" s="233">
        <v>0</v>
      </c>
      <c r="BT79" s="233">
        <v>0</v>
      </c>
      <c r="BU79" s="233">
        <v>0</v>
      </c>
      <c r="BV79" s="233">
        <v>0</v>
      </c>
      <c r="BW79" s="233">
        <v>19210</v>
      </c>
      <c r="BX79" s="233">
        <v>0.01</v>
      </c>
      <c r="BY79" s="233">
        <v>0</v>
      </c>
      <c r="BZ79" s="233">
        <v>0</v>
      </c>
      <c r="CA79" s="233">
        <v>0</v>
      </c>
      <c r="CB79" s="233">
        <v>0</v>
      </c>
      <c r="CC79" s="233">
        <v>64891</v>
      </c>
      <c r="CD79" s="233">
        <v>0.03</v>
      </c>
      <c r="CE79" s="233">
        <v>0</v>
      </c>
      <c r="CF79" s="233">
        <v>0</v>
      </c>
      <c r="CG79" s="233">
        <v>0</v>
      </c>
      <c r="CH79" s="233">
        <v>0</v>
      </c>
      <c r="CI79" s="233">
        <v>17940</v>
      </c>
      <c r="CJ79" s="233">
        <v>0.01</v>
      </c>
      <c r="CK79" s="233">
        <v>0</v>
      </c>
      <c r="CL79" s="233">
        <v>0</v>
      </c>
      <c r="CM79" s="233">
        <v>0</v>
      </c>
      <c r="CN79" s="233">
        <v>0</v>
      </c>
      <c r="CO79" s="233">
        <v>42907</v>
      </c>
      <c r="CP79" s="233">
        <v>0.02</v>
      </c>
      <c r="CQ79" s="233">
        <v>0</v>
      </c>
      <c r="CR79" s="233">
        <v>0</v>
      </c>
      <c r="CS79" s="233">
        <v>0</v>
      </c>
      <c r="CT79" s="233">
        <v>0</v>
      </c>
      <c r="CU79" s="233">
        <v>106609</v>
      </c>
      <c r="CV79" s="233">
        <v>0.06</v>
      </c>
      <c r="CW79" s="233">
        <v>0</v>
      </c>
      <c r="CX79" s="233">
        <v>0</v>
      </c>
      <c r="CY79" s="233">
        <v>0</v>
      </c>
      <c r="CZ79" s="233">
        <v>149</v>
      </c>
      <c r="DA79" s="233">
        <v>147187</v>
      </c>
      <c r="DB79" s="233">
        <v>0.08</v>
      </c>
      <c r="DC79" s="233">
        <v>147187</v>
      </c>
      <c r="DD79" s="233">
        <v>0</v>
      </c>
      <c r="DE79" s="233">
        <v>0</v>
      </c>
      <c r="DF79" s="233">
        <v>78</v>
      </c>
      <c r="DG79" s="233">
        <v>39391</v>
      </c>
      <c r="DH79" s="233">
        <v>0.08</v>
      </c>
      <c r="DI79" s="233">
        <v>39391</v>
      </c>
      <c r="DJ79" s="233">
        <v>0</v>
      </c>
      <c r="DK79" s="233">
        <v>0</v>
      </c>
      <c r="DL79" s="233">
        <v>111</v>
      </c>
      <c r="DM79" s="233">
        <v>134695</v>
      </c>
      <c r="DN79" s="233">
        <v>7.0000000000000007E-2</v>
      </c>
      <c r="DO79" s="233">
        <v>134695</v>
      </c>
      <c r="DP79" s="233">
        <v>0</v>
      </c>
      <c r="DQ79" s="233">
        <v>0</v>
      </c>
      <c r="DR79" s="233">
        <v>117</v>
      </c>
      <c r="DS79" s="233">
        <v>59542</v>
      </c>
      <c r="DT79" s="233">
        <v>0.03</v>
      </c>
      <c r="DU79" s="233">
        <v>59542</v>
      </c>
      <c r="DV79" s="233">
        <v>0</v>
      </c>
      <c r="DW79" s="233">
        <v>0</v>
      </c>
      <c r="DX79" s="233">
        <v>95</v>
      </c>
      <c r="DY79" s="233">
        <v>42812</v>
      </c>
      <c r="DZ79" s="233">
        <v>0.02</v>
      </c>
      <c r="EA79" s="233">
        <v>42812</v>
      </c>
      <c r="EB79" s="233">
        <v>0</v>
      </c>
      <c r="EC79" s="233">
        <v>0</v>
      </c>
      <c r="ED79" s="233">
        <v>155</v>
      </c>
      <c r="EE79" s="233">
        <v>49514</v>
      </c>
      <c r="EF79" s="233">
        <v>0.02</v>
      </c>
      <c r="EG79" s="233">
        <v>49514</v>
      </c>
      <c r="EH79" s="233">
        <v>0</v>
      </c>
      <c r="EI79" s="233">
        <v>0</v>
      </c>
      <c r="EJ79" s="233">
        <v>128</v>
      </c>
      <c r="EK79" s="233">
        <v>66008</v>
      </c>
      <c r="EL79" s="233">
        <v>0.03</v>
      </c>
      <c r="EM79" s="233">
        <v>66008</v>
      </c>
      <c r="EN79" s="233">
        <v>0</v>
      </c>
      <c r="EO79" s="233">
        <v>0</v>
      </c>
      <c r="EP79" s="233">
        <v>122</v>
      </c>
      <c r="EQ79" s="233">
        <v>76902</v>
      </c>
      <c r="ER79" s="233">
        <v>0.04</v>
      </c>
      <c r="ES79" s="233">
        <v>76902</v>
      </c>
      <c r="ET79" s="233">
        <v>0</v>
      </c>
      <c r="EU79" s="233">
        <v>0</v>
      </c>
      <c r="EV79" s="233">
        <v>193</v>
      </c>
      <c r="EW79" s="233">
        <v>151362</v>
      </c>
      <c r="EX79" s="233">
        <v>7.0000000000000007E-2</v>
      </c>
      <c r="EY79" s="233">
        <v>151362</v>
      </c>
      <c r="EZ79" s="233">
        <v>0</v>
      </c>
      <c r="FA79" s="233">
        <v>0</v>
      </c>
      <c r="FB79" s="233">
        <v>218</v>
      </c>
      <c r="FC79" s="233">
        <v>126622</v>
      </c>
      <c r="FD79" s="233">
        <v>0.06</v>
      </c>
      <c r="FE79" s="233">
        <v>126622</v>
      </c>
      <c r="FF79" s="233">
        <v>0</v>
      </c>
      <c r="FG79" s="233">
        <v>0</v>
      </c>
      <c r="FH79" s="233">
        <v>189</v>
      </c>
      <c r="FI79" s="233">
        <v>101147</v>
      </c>
      <c r="FJ79" s="233">
        <v>0.05</v>
      </c>
      <c r="FK79" s="233">
        <v>101147</v>
      </c>
      <c r="FL79" s="233">
        <v>0</v>
      </c>
      <c r="FM79" s="233">
        <v>0</v>
      </c>
      <c r="FN79" s="233">
        <v>228</v>
      </c>
      <c r="FO79" s="233">
        <v>129167</v>
      </c>
      <c r="FP79" s="233">
        <v>0.06</v>
      </c>
      <c r="FQ79" s="233">
        <v>129167</v>
      </c>
      <c r="FR79" s="233">
        <v>0</v>
      </c>
      <c r="FS79" s="233">
        <v>0</v>
      </c>
      <c r="FT79" s="233">
        <v>356</v>
      </c>
      <c r="FU79" s="233">
        <v>890683</v>
      </c>
      <c r="FV79" s="233">
        <v>0.43</v>
      </c>
      <c r="FW79" s="233">
        <v>890683</v>
      </c>
      <c r="FX79" s="233">
        <v>0</v>
      </c>
      <c r="FY79" s="233">
        <v>0</v>
      </c>
      <c r="FZ79" s="233">
        <v>550</v>
      </c>
      <c r="GA79" s="233">
        <v>534903</v>
      </c>
      <c r="GB79" s="233">
        <v>0.26</v>
      </c>
      <c r="GC79" s="233">
        <v>534903</v>
      </c>
      <c r="GD79" s="233">
        <v>0</v>
      </c>
      <c r="GE79" s="233">
        <v>0</v>
      </c>
      <c r="GF79" s="233">
        <v>154</v>
      </c>
      <c r="GG79" s="233">
        <v>67121</v>
      </c>
      <c r="GH79" s="233">
        <v>0.03</v>
      </c>
      <c r="GI79" s="233">
        <v>67121</v>
      </c>
      <c r="GJ79" s="233">
        <v>0</v>
      </c>
      <c r="GK79" s="233">
        <v>0</v>
      </c>
      <c r="GL79" s="233">
        <v>117</v>
      </c>
      <c r="GM79" s="233">
        <v>81455</v>
      </c>
      <c r="GN79" s="233">
        <v>0.04</v>
      </c>
      <c r="GO79" s="233">
        <v>81455</v>
      </c>
      <c r="GP79" s="233">
        <v>0</v>
      </c>
      <c r="GQ79" s="233">
        <v>0</v>
      </c>
      <c r="GR79" s="233">
        <v>181</v>
      </c>
      <c r="GS79" s="233">
        <v>75670</v>
      </c>
      <c r="GT79" s="233">
        <v>0.04</v>
      </c>
      <c r="GU79" s="233">
        <v>75670</v>
      </c>
      <c r="GV79" s="233">
        <v>0</v>
      </c>
      <c r="GW79" s="233">
        <v>0</v>
      </c>
      <c r="GX79" s="233">
        <v>439</v>
      </c>
      <c r="GY79" s="233">
        <v>238529</v>
      </c>
      <c r="GZ79" s="233">
        <v>0.12</v>
      </c>
      <c r="HA79" s="233">
        <v>238529</v>
      </c>
      <c r="HB79" s="233">
        <v>0</v>
      </c>
      <c r="HC79" s="233">
        <v>0</v>
      </c>
      <c r="HD79" s="233">
        <v>346</v>
      </c>
      <c r="HE79" s="233">
        <v>471476</v>
      </c>
      <c r="HF79" s="233">
        <v>0.05</v>
      </c>
      <c r="HG79" s="233">
        <v>471476</v>
      </c>
      <c r="HH79" s="233">
        <v>0</v>
      </c>
      <c r="HI79" s="233">
        <v>0</v>
      </c>
      <c r="HJ79" s="233">
        <v>246</v>
      </c>
      <c r="HK79" s="233">
        <v>490292</v>
      </c>
      <c r="HL79" s="233">
        <v>0.05</v>
      </c>
      <c r="HM79" s="233">
        <v>490292</v>
      </c>
      <c r="HN79" s="233">
        <v>0</v>
      </c>
      <c r="HO79" s="233">
        <v>0</v>
      </c>
      <c r="HP79" s="233">
        <v>396</v>
      </c>
      <c r="HQ79" s="233">
        <v>329652</v>
      </c>
      <c r="HR79" s="233">
        <v>0.03</v>
      </c>
      <c r="HS79" s="233">
        <v>329652</v>
      </c>
      <c r="HT79" s="233">
        <v>0</v>
      </c>
      <c r="HU79" s="233">
        <v>0</v>
      </c>
      <c r="HV79" s="233">
        <v>333</v>
      </c>
      <c r="HW79" s="233">
        <v>983744</v>
      </c>
      <c r="HX79" s="233">
        <v>0.09</v>
      </c>
      <c r="HY79" s="233">
        <v>983744</v>
      </c>
      <c r="HZ79" s="233">
        <v>0</v>
      </c>
      <c r="IA79" s="233">
        <v>0</v>
      </c>
      <c r="IB79" s="233">
        <v>249</v>
      </c>
      <c r="IC79" s="233">
        <v>337042</v>
      </c>
      <c r="ID79" s="233">
        <v>0.03</v>
      </c>
      <c r="IE79" s="233">
        <v>337042</v>
      </c>
      <c r="IF79" s="233">
        <v>0</v>
      </c>
      <c r="IG79" s="233">
        <v>0</v>
      </c>
      <c r="IH79" s="233">
        <v>235</v>
      </c>
      <c r="II79" s="233">
        <v>631835</v>
      </c>
      <c r="IJ79" s="233">
        <v>0.06</v>
      </c>
      <c r="IK79" s="233">
        <v>631835</v>
      </c>
      <c r="IL79" s="233">
        <v>0</v>
      </c>
      <c r="IM79" s="233">
        <v>0</v>
      </c>
      <c r="IN79" s="233">
        <v>325</v>
      </c>
      <c r="IO79" s="233">
        <v>562634</v>
      </c>
      <c r="IP79" s="233">
        <v>0.05</v>
      </c>
      <c r="IQ79" s="233">
        <v>562634</v>
      </c>
      <c r="IR79" s="233">
        <v>0</v>
      </c>
      <c r="IS79" s="233">
        <v>0</v>
      </c>
      <c r="IT79" s="233">
        <v>407</v>
      </c>
      <c r="IU79" s="233">
        <v>692648</v>
      </c>
      <c r="IV79" s="233">
        <v>7.0000000000000007E-2</v>
      </c>
      <c r="IW79" s="233">
        <v>692648</v>
      </c>
      <c r="IX79" s="233">
        <v>0</v>
      </c>
      <c r="IY79" s="233">
        <v>0</v>
      </c>
      <c r="IZ79" s="233">
        <v>256</v>
      </c>
      <c r="JA79" s="233">
        <v>310089</v>
      </c>
      <c r="JB79" s="233">
        <v>0.03</v>
      </c>
      <c r="JC79" s="233">
        <v>310089</v>
      </c>
      <c r="JD79" s="233">
        <v>0</v>
      </c>
      <c r="JE79" s="233">
        <v>0</v>
      </c>
      <c r="JF79" s="233">
        <v>259</v>
      </c>
      <c r="JG79" s="233">
        <v>322777</v>
      </c>
      <c r="JH79" s="233">
        <v>0.03</v>
      </c>
      <c r="JI79" s="233">
        <v>322777</v>
      </c>
      <c r="JJ79" s="233">
        <v>0</v>
      </c>
      <c r="JK79" s="233">
        <v>0</v>
      </c>
      <c r="JL79" s="233">
        <v>688</v>
      </c>
      <c r="JM79" s="233">
        <v>1451003</v>
      </c>
      <c r="JN79" s="233">
        <v>0.14000000000000001</v>
      </c>
      <c r="JO79" s="233">
        <v>1451003</v>
      </c>
      <c r="JP79" s="233">
        <v>0</v>
      </c>
      <c r="JQ79" s="233">
        <v>0</v>
      </c>
      <c r="JR79" s="233">
        <v>497</v>
      </c>
      <c r="JS79" s="233">
        <v>706536</v>
      </c>
      <c r="JT79" s="233">
        <v>0.03</v>
      </c>
      <c r="JU79" s="233">
        <v>706536</v>
      </c>
      <c r="JV79" s="233">
        <v>0</v>
      </c>
      <c r="JW79" s="233">
        <v>0</v>
      </c>
      <c r="JX79" s="233">
        <v>561</v>
      </c>
      <c r="JY79" s="233">
        <v>1546949</v>
      </c>
      <c r="JZ79" s="233">
        <v>7.0000000000000007E-2</v>
      </c>
      <c r="KA79" s="233">
        <v>1546949</v>
      </c>
      <c r="KB79" s="233">
        <v>0</v>
      </c>
      <c r="KC79" s="233">
        <v>0</v>
      </c>
      <c r="KD79" s="233">
        <v>386</v>
      </c>
      <c r="KE79" s="233">
        <v>694936</v>
      </c>
      <c r="KF79" s="233">
        <v>0.03</v>
      </c>
      <c r="KG79" s="233">
        <v>694936</v>
      </c>
      <c r="KH79" s="233">
        <v>0</v>
      </c>
      <c r="KI79" s="233">
        <v>0</v>
      </c>
      <c r="KJ79" s="233">
        <v>507</v>
      </c>
      <c r="KK79" s="233">
        <v>2172188</v>
      </c>
      <c r="KL79" s="233">
        <v>0.1</v>
      </c>
      <c r="KM79" s="233">
        <v>2172188</v>
      </c>
      <c r="KN79" s="233">
        <v>0</v>
      </c>
      <c r="KO79" s="233">
        <v>0</v>
      </c>
      <c r="KP79" s="233">
        <v>858</v>
      </c>
      <c r="KQ79" s="233">
        <v>2258104</v>
      </c>
      <c r="KR79" s="233">
        <v>0.11</v>
      </c>
      <c r="KS79" s="233">
        <v>2258104</v>
      </c>
      <c r="KT79" s="233">
        <v>0</v>
      </c>
      <c r="KU79" s="233">
        <v>0</v>
      </c>
      <c r="KV79" s="233">
        <v>852</v>
      </c>
      <c r="KW79" s="233">
        <v>2383784</v>
      </c>
      <c r="KX79" s="233">
        <v>0.12</v>
      </c>
      <c r="KY79" s="233">
        <v>2383784</v>
      </c>
      <c r="KZ79" s="233">
        <v>0</v>
      </c>
      <c r="LA79" s="233">
        <v>0</v>
      </c>
      <c r="LB79" s="233">
        <v>514</v>
      </c>
      <c r="LC79" s="233">
        <v>783468</v>
      </c>
      <c r="LD79" s="233">
        <v>0.04</v>
      </c>
      <c r="LE79" s="233">
        <v>783468</v>
      </c>
      <c r="LF79" s="233">
        <v>0</v>
      </c>
      <c r="LG79" s="233">
        <v>0</v>
      </c>
      <c r="LH79" s="233">
        <v>388</v>
      </c>
      <c r="LI79" s="233">
        <v>207850</v>
      </c>
      <c r="LJ79" s="233">
        <v>0.01</v>
      </c>
      <c r="LK79" s="233">
        <v>207850</v>
      </c>
      <c r="LL79" s="233">
        <v>0</v>
      </c>
      <c r="LM79" s="233">
        <v>0</v>
      </c>
      <c r="LN79" s="233">
        <v>739</v>
      </c>
      <c r="LO79" s="233">
        <v>3448917</v>
      </c>
      <c r="LP79" s="233">
        <v>0.14000000000000001</v>
      </c>
      <c r="LQ79" s="233">
        <v>3448917</v>
      </c>
      <c r="LR79" s="233">
        <v>0</v>
      </c>
      <c r="LS79" s="233">
        <v>0</v>
      </c>
      <c r="LT79" s="233">
        <v>592</v>
      </c>
      <c r="LU79" s="233">
        <v>1612002</v>
      </c>
      <c r="LV79" s="233">
        <v>7.0000000000000007E-2</v>
      </c>
      <c r="LW79" s="233">
        <v>1612002</v>
      </c>
      <c r="LX79" s="233">
        <v>0</v>
      </c>
      <c r="LY79" s="233">
        <v>0</v>
      </c>
      <c r="LZ79" s="233">
        <v>739</v>
      </c>
      <c r="MA79" s="233">
        <v>1701476</v>
      </c>
      <c r="MB79" s="233">
        <v>7.0000000000000007E-2</v>
      </c>
      <c r="MC79" s="233">
        <v>1701476</v>
      </c>
      <c r="MD79" s="233">
        <v>0</v>
      </c>
      <c r="ME79" s="233">
        <v>0</v>
      </c>
      <c r="MF79" s="233">
        <v>676</v>
      </c>
      <c r="MG79" s="233">
        <v>1653586</v>
      </c>
      <c r="MH79" s="233">
        <v>7.0000000000000007E-2</v>
      </c>
      <c r="MI79" s="233">
        <v>1653590</v>
      </c>
      <c r="MJ79" s="233">
        <v>0</v>
      </c>
      <c r="MK79" s="233">
        <v>0</v>
      </c>
      <c r="ML79" s="233">
        <v>0</v>
      </c>
      <c r="MM79" s="233">
        <v>0</v>
      </c>
      <c r="MN79" s="233">
        <v>0</v>
      </c>
      <c r="MO79" s="233">
        <v>0</v>
      </c>
      <c r="MP79" s="233">
        <v>0</v>
      </c>
      <c r="MQ79" s="233">
        <v>0</v>
      </c>
      <c r="MR79" s="233">
        <v>1213</v>
      </c>
      <c r="MS79" s="233">
        <v>38126918</v>
      </c>
      <c r="MT79" s="233">
        <v>1.58</v>
      </c>
      <c r="MU79" s="233">
        <v>38126900</v>
      </c>
      <c r="MV79" s="233">
        <v>0</v>
      </c>
      <c r="MW79" s="233">
        <v>0</v>
      </c>
      <c r="MX79" s="233">
        <v>874</v>
      </c>
      <c r="MY79" s="233">
        <v>4114429</v>
      </c>
      <c r="MZ79" s="233">
        <v>0.17</v>
      </c>
      <c r="NA79" s="233">
        <v>4114430</v>
      </c>
      <c r="NB79" s="233">
        <v>0</v>
      </c>
      <c r="NC79" s="233">
        <v>0</v>
      </c>
      <c r="ND79" s="233">
        <v>639</v>
      </c>
      <c r="NE79" s="233">
        <v>1770770</v>
      </c>
      <c r="NF79" s="233">
        <v>7.0000000000000007E-2</v>
      </c>
      <c r="NG79" s="233">
        <v>1770770</v>
      </c>
      <c r="NH79" s="233">
        <v>0</v>
      </c>
      <c r="NI79" s="233">
        <v>0</v>
      </c>
      <c r="NJ79" s="233">
        <v>880</v>
      </c>
      <c r="NK79" s="233">
        <v>3292720</v>
      </c>
      <c r="NL79" s="233">
        <v>0.14000000000000001</v>
      </c>
      <c r="NM79" s="233">
        <v>3292720</v>
      </c>
      <c r="NN79" s="233">
        <v>0</v>
      </c>
      <c r="NO79" s="233">
        <v>0</v>
      </c>
      <c r="NP79" s="233">
        <v>846</v>
      </c>
      <c r="NQ79" s="233">
        <v>3171321</v>
      </c>
      <c r="NR79" s="233">
        <v>0.13</v>
      </c>
      <c r="NS79" s="233">
        <v>3171321</v>
      </c>
      <c r="NT79" s="233">
        <v>0</v>
      </c>
      <c r="NU79" s="233">
        <v>0</v>
      </c>
      <c r="NV79" s="233">
        <v>499</v>
      </c>
      <c r="NW79" s="233">
        <v>2134157</v>
      </c>
      <c r="NX79" s="233">
        <v>0.09</v>
      </c>
      <c r="NY79" s="233">
        <v>2134157</v>
      </c>
      <c r="NZ79" s="233">
        <v>0</v>
      </c>
      <c r="OA79" s="233">
        <v>0</v>
      </c>
      <c r="OB79" s="233">
        <v>394</v>
      </c>
      <c r="OC79" s="233">
        <v>2695586</v>
      </c>
      <c r="OD79" s="233">
        <v>0.11</v>
      </c>
      <c r="OE79" s="233">
        <v>2695586</v>
      </c>
      <c r="OF79" s="233">
        <v>0</v>
      </c>
      <c r="OG79" s="233">
        <v>0</v>
      </c>
      <c r="OH79" s="233">
        <v>434</v>
      </c>
      <c r="OI79" s="233">
        <v>2068160</v>
      </c>
      <c r="OJ79" s="233">
        <v>0.09</v>
      </c>
      <c r="OK79" s="233">
        <v>2068160</v>
      </c>
      <c r="OL79" s="233">
        <v>0</v>
      </c>
      <c r="OM79" s="233">
        <v>0</v>
      </c>
      <c r="ON79" s="233">
        <v>434</v>
      </c>
      <c r="OO79" s="233">
        <v>2176386</v>
      </c>
      <c r="OP79" s="233">
        <v>0.09</v>
      </c>
      <c r="OQ79" s="233">
        <v>2176386</v>
      </c>
      <c r="OR79" s="233">
        <v>0</v>
      </c>
      <c r="OS79" s="233">
        <v>0</v>
      </c>
      <c r="OT79" s="233">
        <v>542</v>
      </c>
      <c r="OU79" s="233">
        <v>4866558</v>
      </c>
      <c r="OV79" s="233">
        <v>0.2</v>
      </c>
      <c r="OW79" s="233">
        <v>4866558</v>
      </c>
      <c r="OX79" s="233">
        <v>0</v>
      </c>
      <c r="OY79" s="233">
        <v>0</v>
      </c>
      <c r="OZ79" s="233">
        <v>437</v>
      </c>
      <c r="PA79" s="233">
        <v>2938110</v>
      </c>
      <c r="PB79" s="233">
        <v>0.12</v>
      </c>
      <c r="PC79" s="233">
        <v>2938110</v>
      </c>
      <c r="PD79" s="233">
        <v>0</v>
      </c>
      <c r="PE79" s="233">
        <v>0</v>
      </c>
    </row>
    <row r="80" spans="1:421" x14ac:dyDescent="0.25">
      <c r="A80" s="236" t="s">
        <v>1646</v>
      </c>
      <c r="B80" s="233">
        <v>0</v>
      </c>
      <c r="C80" s="233">
        <v>25997</v>
      </c>
      <c r="D80" s="233">
        <v>0.06</v>
      </c>
      <c r="E80" s="233">
        <v>0</v>
      </c>
      <c r="F80" s="233">
        <v>0</v>
      </c>
      <c r="G80" s="233">
        <v>0</v>
      </c>
      <c r="H80" s="233">
        <v>0</v>
      </c>
      <c r="I80" s="233">
        <v>27948</v>
      </c>
      <c r="J80" s="233">
        <v>0.06</v>
      </c>
      <c r="K80" s="233">
        <v>0</v>
      </c>
      <c r="L80" s="233">
        <v>0</v>
      </c>
      <c r="M80" s="233">
        <v>0</v>
      </c>
      <c r="N80" s="233">
        <v>0</v>
      </c>
      <c r="O80" s="233">
        <v>33941</v>
      </c>
      <c r="P80" s="233">
        <v>7.0000000000000007E-2</v>
      </c>
      <c r="Q80" s="233">
        <v>0</v>
      </c>
      <c r="R80" s="233">
        <v>0</v>
      </c>
      <c r="S80" s="233">
        <v>0</v>
      </c>
      <c r="T80" s="233">
        <v>0</v>
      </c>
      <c r="U80" s="233">
        <v>33138</v>
      </c>
      <c r="V80" s="233">
        <v>7.0000000000000007E-2</v>
      </c>
      <c r="W80" s="233">
        <v>0</v>
      </c>
      <c r="X80" s="233">
        <v>0</v>
      </c>
      <c r="Y80" s="233">
        <v>0</v>
      </c>
      <c r="Z80" s="233">
        <v>0</v>
      </c>
      <c r="AA80" s="233">
        <v>66888</v>
      </c>
      <c r="AB80" s="233">
        <v>7.0000000000000007E-2</v>
      </c>
      <c r="AC80" s="233">
        <v>0</v>
      </c>
      <c r="AD80" s="233">
        <v>0</v>
      </c>
      <c r="AE80" s="233">
        <v>0</v>
      </c>
      <c r="AF80" s="233">
        <v>0</v>
      </c>
      <c r="AG80" s="233">
        <v>55075</v>
      </c>
      <c r="AH80" s="233">
        <v>0.06</v>
      </c>
      <c r="AI80" s="233">
        <v>0</v>
      </c>
      <c r="AJ80" s="233">
        <v>0</v>
      </c>
      <c r="AK80" s="233">
        <v>0</v>
      </c>
      <c r="AL80" s="233">
        <v>0</v>
      </c>
      <c r="AM80" s="233">
        <v>53267</v>
      </c>
      <c r="AN80" s="233">
        <v>0.06</v>
      </c>
      <c r="AO80" s="233">
        <v>0</v>
      </c>
      <c r="AP80" s="233">
        <v>0</v>
      </c>
      <c r="AQ80" s="233">
        <v>0</v>
      </c>
      <c r="AR80" s="233">
        <v>0</v>
      </c>
      <c r="AS80" s="233">
        <v>49199</v>
      </c>
      <c r="AT80" s="233">
        <v>0.05</v>
      </c>
      <c r="AU80" s="233">
        <v>0</v>
      </c>
      <c r="AV80" s="233">
        <v>0</v>
      </c>
      <c r="AW80" s="233">
        <v>0</v>
      </c>
      <c r="AX80" s="233">
        <v>0</v>
      </c>
      <c r="AY80" s="233">
        <v>52300</v>
      </c>
      <c r="AZ80" s="233">
        <v>0.06</v>
      </c>
      <c r="BA80" s="233">
        <v>0</v>
      </c>
      <c r="BB80" s="233">
        <v>0</v>
      </c>
      <c r="BC80" s="233">
        <v>0</v>
      </c>
      <c r="BD80" s="233">
        <v>0</v>
      </c>
      <c r="BE80" s="233">
        <v>121866</v>
      </c>
      <c r="BF80" s="233">
        <v>7.0000000000000007E-2</v>
      </c>
      <c r="BG80" s="233">
        <v>0</v>
      </c>
      <c r="BH80" s="233">
        <v>0</v>
      </c>
      <c r="BI80" s="233">
        <v>0</v>
      </c>
      <c r="BJ80" s="233">
        <v>0</v>
      </c>
      <c r="BK80" s="233">
        <v>124907</v>
      </c>
      <c r="BL80" s="233">
        <v>7.0000000000000007E-2</v>
      </c>
      <c r="BM80" s="233">
        <v>0</v>
      </c>
      <c r="BN80" s="233">
        <v>0</v>
      </c>
      <c r="BO80" s="233">
        <v>0</v>
      </c>
      <c r="BP80" s="233">
        <v>0</v>
      </c>
      <c r="BQ80" s="233">
        <v>124630</v>
      </c>
      <c r="BR80" s="233">
        <v>7.0000000000000007E-2</v>
      </c>
      <c r="BS80" s="233">
        <v>0</v>
      </c>
      <c r="BT80" s="233">
        <v>0</v>
      </c>
      <c r="BU80" s="233">
        <v>0</v>
      </c>
      <c r="BV80" s="233">
        <v>0</v>
      </c>
      <c r="BW80" s="233">
        <v>149898</v>
      </c>
      <c r="BX80" s="233">
        <v>0.08</v>
      </c>
      <c r="BY80" s="233">
        <v>0</v>
      </c>
      <c r="BZ80" s="233">
        <v>0</v>
      </c>
      <c r="CA80" s="233">
        <v>0</v>
      </c>
      <c r="CB80" s="233">
        <v>0</v>
      </c>
      <c r="CC80" s="233">
        <v>126345</v>
      </c>
      <c r="CD80" s="233">
        <v>7.0000000000000007E-2</v>
      </c>
      <c r="CE80" s="233">
        <v>0</v>
      </c>
      <c r="CF80" s="233">
        <v>0</v>
      </c>
      <c r="CG80" s="233">
        <v>0</v>
      </c>
      <c r="CH80" s="233">
        <v>0</v>
      </c>
      <c r="CI80" s="233">
        <v>130083</v>
      </c>
      <c r="CJ80" s="233">
        <v>7.0000000000000007E-2</v>
      </c>
      <c r="CK80" s="233">
        <v>0</v>
      </c>
      <c r="CL80" s="233">
        <v>0</v>
      </c>
      <c r="CM80" s="233">
        <v>0</v>
      </c>
      <c r="CN80" s="233">
        <v>0</v>
      </c>
      <c r="CO80" s="233">
        <v>133407</v>
      </c>
      <c r="CP80" s="233">
        <v>7.0000000000000007E-2</v>
      </c>
      <c r="CQ80" s="233">
        <v>0</v>
      </c>
      <c r="CR80" s="233">
        <v>0</v>
      </c>
      <c r="CS80" s="233">
        <v>0</v>
      </c>
      <c r="CT80" s="233">
        <v>0</v>
      </c>
      <c r="CU80" s="233">
        <v>153438</v>
      </c>
      <c r="CV80" s="233">
        <v>0.08</v>
      </c>
      <c r="CW80" s="233">
        <v>0</v>
      </c>
      <c r="CX80" s="233">
        <v>0</v>
      </c>
      <c r="CY80" s="233">
        <v>0</v>
      </c>
      <c r="CZ80" s="233">
        <v>887</v>
      </c>
      <c r="DA80" s="233">
        <v>180647</v>
      </c>
      <c r="DB80" s="233">
        <v>0.09</v>
      </c>
      <c r="DC80" s="233">
        <v>161651</v>
      </c>
      <c r="DD80" s="233">
        <v>0</v>
      </c>
      <c r="DE80" s="233">
        <v>0</v>
      </c>
      <c r="DF80" s="233">
        <v>853</v>
      </c>
      <c r="DG80" s="233">
        <v>178984</v>
      </c>
      <c r="DH80" s="233">
        <v>0.09</v>
      </c>
      <c r="DI80" s="233">
        <v>160176</v>
      </c>
      <c r="DJ80" s="233">
        <v>0</v>
      </c>
      <c r="DK80" s="233">
        <v>0</v>
      </c>
      <c r="DL80" s="233">
        <v>879</v>
      </c>
      <c r="DM80" s="233">
        <v>186872</v>
      </c>
      <c r="DN80" s="233">
        <v>0.1</v>
      </c>
      <c r="DO80" s="233">
        <v>168376</v>
      </c>
      <c r="DP80" s="233">
        <v>0</v>
      </c>
      <c r="DQ80" s="233">
        <v>0</v>
      </c>
      <c r="DR80" s="233">
        <v>1039</v>
      </c>
      <c r="DS80" s="233">
        <v>260607</v>
      </c>
      <c r="DT80" s="233">
        <v>0.13</v>
      </c>
      <c r="DU80" s="233">
        <v>242503</v>
      </c>
      <c r="DV80" s="233">
        <v>0</v>
      </c>
      <c r="DW80" s="233">
        <v>0</v>
      </c>
      <c r="DX80" s="233">
        <v>1054</v>
      </c>
      <c r="DY80" s="233">
        <v>233513</v>
      </c>
      <c r="DZ80" s="233">
        <v>0.12</v>
      </c>
      <c r="EA80" s="233">
        <v>215583</v>
      </c>
      <c r="EB80" s="233">
        <v>0</v>
      </c>
      <c r="EC80" s="233">
        <v>0</v>
      </c>
      <c r="ED80" s="233">
        <v>1065</v>
      </c>
      <c r="EE80" s="233">
        <v>243346</v>
      </c>
      <c r="EF80" s="233">
        <v>0.12</v>
      </c>
      <c r="EG80" s="233">
        <v>225626</v>
      </c>
      <c r="EH80" s="233">
        <v>0</v>
      </c>
      <c r="EI80" s="233">
        <v>0</v>
      </c>
      <c r="EJ80" s="233">
        <v>906</v>
      </c>
      <c r="EK80" s="233">
        <v>217334</v>
      </c>
      <c r="EL80" s="233">
        <v>0.11</v>
      </c>
      <c r="EM80" s="233">
        <v>199720</v>
      </c>
      <c r="EN80" s="233">
        <v>0</v>
      </c>
      <c r="EO80" s="233">
        <v>0</v>
      </c>
      <c r="EP80" s="233">
        <v>951</v>
      </c>
      <c r="EQ80" s="233">
        <v>217584</v>
      </c>
      <c r="ER80" s="233">
        <v>0.11</v>
      </c>
      <c r="ES80" s="233">
        <v>200204</v>
      </c>
      <c r="ET80" s="233">
        <v>0</v>
      </c>
      <c r="EU80" s="233">
        <v>0</v>
      </c>
      <c r="EV80" s="233">
        <v>943</v>
      </c>
      <c r="EW80" s="233">
        <v>215381</v>
      </c>
      <c r="EX80" s="233">
        <v>0.1</v>
      </c>
      <c r="EY80" s="233">
        <v>198053</v>
      </c>
      <c r="EZ80" s="233">
        <v>0</v>
      </c>
      <c r="FA80" s="233">
        <v>0</v>
      </c>
      <c r="FB80" s="233">
        <v>967</v>
      </c>
      <c r="FC80" s="233">
        <v>189420</v>
      </c>
      <c r="FD80" s="233">
        <v>0.09</v>
      </c>
      <c r="FE80" s="233">
        <v>172240</v>
      </c>
      <c r="FF80" s="233">
        <v>0</v>
      </c>
      <c r="FG80" s="233">
        <v>0</v>
      </c>
      <c r="FH80" s="233">
        <v>999</v>
      </c>
      <c r="FI80" s="233">
        <v>182143</v>
      </c>
      <c r="FJ80" s="233">
        <v>0.09</v>
      </c>
      <c r="FK80" s="233">
        <v>165071</v>
      </c>
      <c r="FL80" s="233">
        <v>0</v>
      </c>
      <c r="FM80" s="233">
        <v>0</v>
      </c>
      <c r="FN80" s="233">
        <v>1203</v>
      </c>
      <c r="FO80" s="233">
        <v>186968</v>
      </c>
      <c r="FP80" s="233">
        <v>0.09</v>
      </c>
      <c r="FQ80" s="233">
        <v>169896</v>
      </c>
      <c r="FR80" s="233">
        <v>0</v>
      </c>
      <c r="FS80" s="233">
        <v>0</v>
      </c>
      <c r="FT80" s="233">
        <v>1179</v>
      </c>
      <c r="FU80" s="233">
        <v>193801</v>
      </c>
      <c r="FV80" s="233">
        <v>0.09</v>
      </c>
      <c r="FW80" s="233">
        <v>177069</v>
      </c>
      <c r="FX80" s="233">
        <v>0</v>
      </c>
      <c r="FY80" s="233">
        <v>0</v>
      </c>
      <c r="FZ80" s="233">
        <v>1235</v>
      </c>
      <c r="GA80" s="233">
        <v>245766</v>
      </c>
      <c r="GB80" s="233">
        <v>0.12</v>
      </c>
      <c r="GC80" s="233">
        <v>229184</v>
      </c>
      <c r="GD80" s="233">
        <v>0</v>
      </c>
      <c r="GE80" s="233">
        <v>0</v>
      </c>
      <c r="GF80" s="233">
        <v>1172</v>
      </c>
      <c r="GG80" s="233">
        <v>152238</v>
      </c>
      <c r="GH80" s="233">
        <v>7.0000000000000007E-2</v>
      </c>
      <c r="GI80" s="233">
        <v>135834</v>
      </c>
      <c r="GJ80" s="233">
        <v>0</v>
      </c>
      <c r="GK80" s="233">
        <v>0</v>
      </c>
      <c r="GL80" s="233">
        <v>1090</v>
      </c>
      <c r="GM80" s="233">
        <v>117879</v>
      </c>
      <c r="GN80" s="233">
        <v>0.06</v>
      </c>
      <c r="GO80" s="233">
        <v>101529</v>
      </c>
      <c r="GP80" s="233">
        <v>0</v>
      </c>
      <c r="GQ80" s="233">
        <v>0</v>
      </c>
      <c r="GR80" s="233">
        <v>1130</v>
      </c>
      <c r="GS80" s="233">
        <v>116588</v>
      </c>
      <c r="GT80" s="233">
        <v>0.06</v>
      </c>
      <c r="GU80" s="233">
        <v>100238</v>
      </c>
      <c r="GV80" s="233">
        <v>0</v>
      </c>
      <c r="GW80" s="233">
        <v>0</v>
      </c>
      <c r="GX80" s="233">
        <v>1176</v>
      </c>
      <c r="GY80" s="233">
        <v>119764</v>
      </c>
      <c r="GZ80" s="233">
        <v>0.06</v>
      </c>
      <c r="HA80" s="233">
        <v>103414</v>
      </c>
      <c r="HB80" s="233">
        <v>0</v>
      </c>
      <c r="HC80" s="233">
        <v>0</v>
      </c>
      <c r="HD80" s="233">
        <v>1375</v>
      </c>
      <c r="HE80" s="233">
        <v>632395</v>
      </c>
      <c r="HF80" s="233">
        <v>0.06</v>
      </c>
      <c r="HG80" s="233">
        <v>550865</v>
      </c>
      <c r="HH80" s="233">
        <v>0</v>
      </c>
      <c r="HI80" s="233">
        <v>0</v>
      </c>
      <c r="HJ80" s="233">
        <v>1639</v>
      </c>
      <c r="HK80" s="233">
        <v>768755</v>
      </c>
      <c r="HL80" s="233">
        <v>7.0000000000000007E-2</v>
      </c>
      <c r="HM80" s="233">
        <v>687405</v>
      </c>
      <c r="HN80" s="233">
        <v>0</v>
      </c>
      <c r="HO80" s="233">
        <v>0</v>
      </c>
      <c r="HP80" s="233">
        <v>1711</v>
      </c>
      <c r="HQ80" s="233">
        <v>755503</v>
      </c>
      <c r="HR80" s="233">
        <v>7.0000000000000007E-2</v>
      </c>
      <c r="HS80" s="233">
        <v>674153</v>
      </c>
      <c r="HT80" s="233">
        <v>0</v>
      </c>
      <c r="HU80" s="233">
        <v>0</v>
      </c>
      <c r="HV80" s="233">
        <v>1715</v>
      </c>
      <c r="HW80" s="233">
        <v>716762</v>
      </c>
      <c r="HX80" s="233">
        <v>7.0000000000000007E-2</v>
      </c>
      <c r="HY80" s="233">
        <v>638192</v>
      </c>
      <c r="HZ80" s="233">
        <v>0</v>
      </c>
      <c r="IA80" s="233">
        <v>0</v>
      </c>
      <c r="IB80" s="233">
        <v>1674</v>
      </c>
      <c r="IC80" s="233">
        <v>702910</v>
      </c>
      <c r="ID80" s="233">
        <v>7.0000000000000007E-2</v>
      </c>
      <c r="IE80" s="233">
        <v>624560</v>
      </c>
      <c r="IF80" s="233">
        <v>0</v>
      </c>
      <c r="IG80" s="233">
        <v>0</v>
      </c>
      <c r="IH80" s="233">
        <v>1725</v>
      </c>
      <c r="II80" s="233">
        <v>703371</v>
      </c>
      <c r="IJ80" s="233">
        <v>7.0000000000000007E-2</v>
      </c>
      <c r="IK80" s="233">
        <v>625661</v>
      </c>
      <c r="IL80" s="233">
        <v>0</v>
      </c>
      <c r="IM80" s="233">
        <v>0</v>
      </c>
      <c r="IN80" s="233">
        <v>1723</v>
      </c>
      <c r="IO80" s="233">
        <v>704580</v>
      </c>
      <c r="IP80" s="233">
        <v>7.0000000000000007E-2</v>
      </c>
      <c r="IQ80" s="233">
        <v>628040</v>
      </c>
      <c r="IR80" s="233">
        <v>0</v>
      </c>
      <c r="IS80" s="233">
        <v>0</v>
      </c>
      <c r="IT80" s="233">
        <v>1732</v>
      </c>
      <c r="IU80" s="233">
        <v>768370</v>
      </c>
      <c r="IV80" s="233">
        <v>7.0000000000000007E-2</v>
      </c>
      <c r="IW80" s="233">
        <v>692290</v>
      </c>
      <c r="IX80" s="233">
        <v>0</v>
      </c>
      <c r="IY80" s="233">
        <v>0</v>
      </c>
      <c r="IZ80" s="233">
        <v>1747</v>
      </c>
      <c r="JA80" s="233">
        <v>748141</v>
      </c>
      <c r="JB80" s="233">
        <v>7.0000000000000007E-2</v>
      </c>
      <c r="JC80" s="233">
        <v>673441</v>
      </c>
      <c r="JD80" s="233">
        <v>0</v>
      </c>
      <c r="JE80" s="233">
        <v>0</v>
      </c>
      <c r="JF80" s="233">
        <v>1863</v>
      </c>
      <c r="JG80" s="233">
        <v>773184</v>
      </c>
      <c r="JH80" s="233">
        <v>7.0000000000000007E-2</v>
      </c>
      <c r="JI80" s="233">
        <v>698574</v>
      </c>
      <c r="JJ80" s="233">
        <v>0</v>
      </c>
      <c r="JK80" s="233">
        <v>0</v>
      </c>
      <c r="JL80" s="233">
        <v>2024</v>
      </c>
      <c r="JM80" s="233">
        <v>871062</v>
      </c>
      <c r="JN80" s="233">
        <v>0.08</v>
      </c>
      <c r="JO80" s="233">
        <v>797632</v>
      </c>
      <c r="JP80" s="233">
        <v>0</v>
      </c>
      <c r="JQ80" s="233">
        <v>0</v>
      </c>
      <c r="JR80" s="233">
        <v>2170</v>
      </c>
      <c r="JS80" s="233">
        <v>1772807</v>
      </c>
      <c r="JT80" s="233">
        <v>0.08</v>
      </c>
      <c r="JU80" s="233">
        <v>1628347</v>
      </c>
      <c r="JV80" s="233">
        <v>0</v>
      </c>
      <c r="JW80" s="233">
        <v>0</v>
      </c>
      <c r="JX80" s="233">
        <v>2298</v>
      </c>
      <c r="JY80" s="233">
        <v>1730351</v>
      </c>
      <c r="JZ80" s="233">
        <v>0.08</v>
      </c>
      <c r="KA80" s="233">
        <v>1586061</v>
      </c>
      <c r="KB80" s="233">
        <v>0</v>
      </c>
      <c r="KC80" s="233">
        <v>0</v>
      </c>
      <c r="KD80" s="233">
        <v>2764</v>
      </c>
      <c r="KE80" s="233">
        <v>1885857</v>
      </c>
      <c r="KF80" s="233">
        <v>0.09</v>
      </c>
      <c r="KG80" s="233">
        <v>1742007</v>
      </c>
      <c r="KH80" s="233">
        <v>0</v>
      </c>
      <c r="KI80" s="233">
        <v>0</v>
      </c>
      <c r="KJ80" s="233">
        <v>3174</v>
      </c>
      <c r="KK80" s="233">
        <v>2028954</v>
      </c>
      <c r="KL80" s="233">
        <v>0.1</v>
      </c>
      <c r="KM80" s="233">
        <v>1885384</v>
      </c>
      <c r="KN80" s="233">
        <v>0</v>
      </c>
      <c r="KO80" s="233">
        <v>0</v>
      </c>
      <c r="KP80" s="233">
        <v>3432</v>
      </c>
      <c r="KQ80" s="233">
        <v>2255623</v>
      </c>
      <c r="KR80" s="233">
        <v>0.11</v>
      </c>
      <c r="KS80" s="233">
        <v>2114443</v>
      </c>
      <c r="KT80" s="233">
        <v>0</v>
      </c>
      <c r="KU80" s="233">
        <v>0</v>
      </c>
      <c r="KV80" s="233">
        <v>3740</v>
      </c>
      <c r="KW80" s="233">
        <v>2283242</v>
      </c>
      <c r="KX80" s="233">
        <v>0.11</v>
      </c>
      <c r="KY80" s="233">
        <v>2147912</v>
      </c>
      <c r="KZ80" s="233">
        <v>0</v>
      </c>
      <c r="LA80" s="233">
        <v>0</v>
      </c>
      <c r="LB80" s="233">
        <v>4199</v>
      </c>
      <c r="LC80" s="233">
        <v>2511269</v>
      </c>
      <c r="LD80" s="233">
        <v>0.12</v>
      </c>
      <c r="LE80" s="233">
        <v>2376379</v>
      </c>
      <c r="LF80" s="233">
        <v>0</v>
      </c>
      <c r="LG80" s="233">
        <v>0</v>
      </c>
      <c r="LH80" s="233">
        <v>4454</v>
      </c>
      <c r="LI80" s="233">
        <v>2603645</v>
      </c>
      <c r="LJ80" s="233">
        <v>0.12</v>
      </c>
      <c r="LK80" s="233">
        <v>2472215</v>
      </c>
      <c r="LL80" s="233">
        <v>0</v>
      </c>
      <c r="LM80" s="233">
        <v>0</v>
      </c>
      <c r="LN80" s="233">
        <v>8589</v>
      </c>
      <c r="LO80" s="233">
        <v>5052815</v>
      </c>
      <c r="LP80" s="233">
        <v>0.21</v>
      </c>
      <c r="LQ80" s="233">
        <v>4649966</v>
      </c>
      <c r="LR80" s="233">
        <v>0</v>
      </c>
      <c r="LS80" s="233">
        <v>0</v>
      </c>
      <c r="LT80" s="233">
        <v>9266</v>
      </c>
      <c r="LU80" s="233">
        <v>5251059</v>
      </c>
      <c r="LV80" s="233">
        <v>0.22</v>
      </c>
      <c r="LW80" s="233">
        <v>4848750</v>
      </c>
      <c r="LX80" s="233">
        <v>0</v>
      </c>
      <c r="LY80" s="233">
        <v>0</v>
      </c>
      <c r="LZ80" s="233">
        <v>10230</v>
      </c>
      <c r="MA80" s="233">
        <v>5554485</v>
      </c>
      <c r="MB80" s="233">
        <v>0.23</v>
      </c>
      <c r="MC80" s="233">
        <v>5169076</v>
      </c>
      <c r="MD80" s="233">
        <v>0</v>
      </c>
      <c r="ME80" s="233">
        <v>0</v>
      </c>
      <c r="MF80" s="233">
        <v>18</v>
      </c>
      <c r="MG80" s="233">
        <v>31042</v>
      </c>
      <c r="MH80" s="233">
        <v>0</v>
      </c>
      <c r="MI80" s="233">
        <v>31042</v>
      </c>
      <c r="MJ80" s="233">
        <v>0</v>
      </c>
      <c r="MK80" s="233">
        <v>0</v>
      </c>
      <c r="ML80" s="233">
        <v>0</v>
      </c>
      <c r="MM80" s="233">
        <v>0</v>
      </c>
      <c r="MN80" s="233">
        <v>0</v>
      </c>
      <c r="MO80" s="233">
        <v>0</v>
      </c>
      <c r="MP80" s="233">
        <v>0</v>
      </c>
      <c r="MQ80" s="233">
        <v>0</v>
      </c>
      <c r="MR80" s="233">
        <v>11613</v>
      </c>
      <c r="MS80" s="233">
        <v>6041638</v>
      </c>
      <c r="MT80" s="233">
        <v>0.25</v>
      </c>
      <c r="MU80" s="233">
        <v>5664436</v>
      </c>
      <c r="MV80" s="233">
        <v>0</v>
      </c>
      <c r="MW80" s="233">
        <v>0</v>
      </c>
      <c r="MX80" s="233">
        <v>12821</v>
      </c>
      <c r="MY80" s="233">
        <v>6425998</v>
      </c>
      <c r="MZ80" s="233">
        <v>0.27</v>
      </c>
      <c r="NA80" s="233">
        <v>6050361</v>
      </c>
      <c r="NB80" s="233">
        <v>0</v>
      </c>
      <c r="NC80" s="233">
        <v>0</v>
      </c>
      <c r="ND80" s="233">
        <v>13113</v>
      </c>
      <c r="NE80" s="233">
        <v>6699280</v>
      </c>
      <c r="NF80" s="233">
        <v>0.28000000000000003</v>
      </c>
      <c r="NG80" s="233">
        <v>6324000</v>
      </c>
      <c r="NH80" s="233">
        <v>0</v>
      </c>
      <c r="NI80" s="233">
        <v>0</v>
      </c>
      <c r="NJ80" s="233">
        <v>13714</v>
      </c>
      <c r="NK80" s="233">
        <v>8083266</v>
      </c>
      <c r="NL80" s="233">
        <v>0.33</v>
      </c>
      <c r="NM80" s="233">
        <v>7708811</v>
      </c>
      <c r="NN80" s="233">
        <v>0</v>
      </c>
      <c r="NO80" s="233">
        <v>0</v>
      </c>
      <c r="NP80" s="233">
        <v>3925</v>
      </c>
      <c r="NQ80" s="233">
        <v>2638375</v>
      </c>
      <c r="NR80" s="233">
        <v>0.11</v>
      </c>
      <c r="NS80" s="233">
        <v>2638375</v>
      </c>
      <c r="NT80" s="233">
        <v>0</v>
      </c>
      <c r="NU80" s="233">
        <v>0</v>
      </c>
      <c r="NV80" s="233">
        <v>13802</v>
      </c>
      <c r="NW80" s="233">
        <v>8495728</v>
      </c>
      <c r="NX80" s="233">
        <v>0.36</v>
      </c>
      <c r="NY80" s="233">
        <v>8151283</v>
      </c>
      <c r="NZ80" s="233">
        <v>0</v>
      </c>
      <c r="OA80" s="233">
        <v>0</v>
      </c>
      <c r="OB80" s="233">
        <v>13686</v>
      </c>
      <c r="OC80" s="233">
        <v>8135543</v>
      </c>
      <c r="OD80" s="233">
        <v>0.34</v>
      </c>
      <c r="OE80" s="233">
        <v>7803658</v>
      </c>
      <c r="OF80" s="233">
        <v>0</v>
      </c>
      <c r="OG80" s="233">
        <v>0</v>
      </c>
      <c r="OH80" s="233">
        <v>13763</v>
      </c>
      <c r="OI80" s="233">
        <v>8242077</v>
      </c>
      <c r="OJ80" s="233">
        <v>0.34</v>
      </c>
      <c r="OK80" s="233">
        <v>7926425</v>
      </c>
      <c r="OL80" s="233">
        <v>0</v>
      </c>
      <c r="OM80" s="233">
        <v>0</v>
      </c>
      <c r="ON80" s="233">
        <v>13708</v>
      </c>
      <c r="OO80" s="233">
        <v>8259556</v>
      </c>
      <c r="OP80" s="233">
        <v>0.35</v>
      </c>
      <c r="OQ80" s="233">
        <v>7958689</v>
      </c>
      <c r="OR80" s="233">
        <v>0</v>
      </c>
      <c r="OS80" s="233">
        <v>0</v>
      </c>
      <c r="OT80" s="233">
        <v>14701</v>
      </c>
      <c r="OU80" s="233">
        <v>8489765</v>
      </c>
      <c r="OV80" s="233">
        <v>0.35</v>
      </c>
      <c r="OW80" s="233">
        <v>8191218</v>
      </c>
      <c r="OX80" s="233">
        <v>0</v>
      </c>
      <c r="OY80" s="233">
        <v>0</v>
      </c>
      <c r="OZ80" s="233">
        <v>16179</v>
      </c>
      <c r="PA80" s="233">
        <v>9170212</v>
      </c>
      <c r="PB80" s="233">
        <v>0.38</v>
      </c>
      <c r="PC80" s="233">
        <v>8890472</v>
      </c>
      <c r="PD80" s="233">
        <v>0</v>
      </c>
      <c r="PE80" s="233">
        <v>0</v>
      </c>
    </row>
    <row r="81" spans="1:421" x14ac:dyDescent="0.25">
      <c r="A81" s="236" t="s">
        <v>1647</v>
      </c>
      <c r="B81" s="233">
        <v>0</v>
      </c>
      <c r="C81" s="233">
        <v>0</v>
      </c>
      <c r="D81" s="233">
        <v>0</v>
      </c>
      <c r="E81" s="233">
        <v>0</v>
      </c>
      <c r="F81" s="233">
        <v>0</v>
      </c>
      <c r="G81" s="233">
        <v>0</v>
      </c>
      <c r="H81" s="233">
        <v>0</v>
      </c>
      <c r="I81" s="233">
        <v>0</v>
      </c>
      <c r="J81" s="233">
        <v>0</v>
      </c>
      <c r="K81" s="233">
        <v>0</v>
      </c>
      <c r="L81" s="233">
        <v>0</v>
      </c>
      <c r="M81" s="233">
        <v>0</v>
      </c>
      <c r="N81" s="233">
        <v>0</v>
      </c>
      <c r="O81" s="233">
        <v>0</v>
      </c>
      <c r="P81" s="233">
        <v>0</v>
      </c>
      <c r="Q81" s="233">
        <v>0</v>
      </c>
      <c r="R81" s="233">
        <v>0</v>
      </c>
      <c r="S81" s="233">
        <v>0</v>
      </c>
      <c r="T81" s="233">
        <v>0</v>
      </c>
      <c r="U81" s="233">
        <v>0</v>
      </c>
      <c r="V81" s="233">
        <v>0</v>
      </c>
      <c r="W81" s="233">
        <v>0</v>
      </c>
      <c r="X81" s="233">
        <v>0</v>
      </c>
      <c r="Y81" s="233">
        <v>0</v>
      </c>
      <c r="Z81" s="233">
        <v>0</v>
      </c>
      <c r="AA81" s="233">
        <v>0</v>
      </c>
      <c r="AB81" s="233">
        <v>0</v>
      </c>
      <c r="AC81" s="233">
        <v>0</v>
      </c>
      <c r="AD81" s="233">
        <v>0</v>
      </c>
      <c r="AE81" s="233">
        <v>0</v>
      </c>
      <c r="AF81" s="233">
        <v>0</v>
      </c>
      <c r="AG81" s="233">
        <v>0</v>
      </c>
      <c r="AH81" s="233">
        <v>0</v>
      </c>
      <c r="AI81" s="233">
        <v>0</v>
      </c>
      <c r="AJ81" s="233">
        <v>0</v>
      </c>
      <c r="AK81" s="233">
        <v>0</v>
      </c>
      <c r="AL81" s="233">
        <v>0</v>
      </c>
      <c r="AM81" s="233">
        <v>0</v>
      </c>
      <c r="AN81" s="233">
        <v>0</v>
      </c>
      <c r="AO81" s="233">
        <v>0</v>
      </c>
      <c r="AP81" s="233">
        <v>0</v>
      </c>
      <c r="AQ81" s="233">
        <v>0</v>
      </c>
      <c r="AR81" s="233">
        <v>0</v>
      </c>
      <c r="AS81" s="233">
        <v>0</v>
      </c>
      <c r="AT81" s="233">
        <v>0</v>
      </c>
      <c r="AU81" s="233">
        <v>0</v>
      </c>
      <c r="AV81" s="233">
        <v>0</v>
      </c>
      <c r="AW81" s="233">
        <v>0</v>
      </c>
      <c r="AX81" s="233">
        <v>0</v>
      </c>
      <c r="AY81" s="233">
        <v>0</v>
      </c>
      <c r="AZ81" s="233">
        <v>0</v>
      </c>
      <c r="BA81" s="233">
        <v>0</v>
      </c>
      <c r="BB81" s="233">
        <v>0</v>
      </c>
      <c r="BC81" s="233">
        <v>0</v>
      </c>
      <c r="BD81" s="233">
        <v>0</v>
      </c>
      <c r="BE81" s="233">
        <v>0</v>
      </c>
      <c r="BF81" s="233">
        <v>0</v>
      </c>
      <c r="BG81" s="233">
        <v>0</v>
      </c>
      <c r="BH81" s="233">
        <v>0</v>
      </c>
      <c r="BI81" s="233">
        <v>0</v>
      </c>
      <c r="BJ81" s="233">
        <v>0</v>
      </c>
      <c r="BK81" s="233">
        <v>0</v>
      </c>
      <c r="BL81" s="233">
        <v>0</v>
      </c>
      <c r="BM81" s="233">
        <v>0</v>
      </c>
      <c r="BN81" s="233">
        <v>0</v>
      </c>
      <c r="BO81" s="233">
        <v>0</v>
      </c>
      <c r="BP81" s="233">
        <v>0</v>
      </c>
      <c r="BQ81" s="233">
        <v>0</v>
      </c>
      <c r="BR81" s="233">
        <v>0</v>
      </c>
      <c r="BS81" s="233">
        <v>0</v>
      </c>
      <c r="BT81" s="233">
        <v>0</v>
      </c>
      <c r="BU81" s="233">
        <v>0</v>
      </c>
      <c r="BV81" s="233">
        <v>0</v>
      </c>
      <c r="BW81" s="233">
        <v>0</v>
      </c>
      <c r="BX81" s="233">
        <v>0</v>
      </c>
      <c r="BY81" s="233">
        <v>0</v>
      </c>
      <c r="BZ81" s="233">
        <v>0</v>
      </c>
      <c r="CA81" s="233">
        <v>0</v>
      </c>
      <c r="CB81" s="233">
        <v>0</v>
      </c>
      <c r="CC81" s="233">
        <v>0</v>
      </c>
      <c r="CD81" s="233">
        <v>0</v>
      </c>
      <c r="CE81" s="233">
        <v>0</v>
      </c>
      <c r="CF81" s="233">
        <v>0</v>
      </c>
      <c r="CG81" s="233">
        <v>0</v>
      </c>
      <c r="CH81" s="233">
        <v>0</v>
      </c>
      <c r="CI81" s="233">
        <v>0</v>
      </c>
      <c r="CJ81" s="233">
        <v>0</v>
      </c>
      <c r="CK81" s="233">
        <v>0</v>
      </c>
      <c r="CL81" s="233">
        <v>0</v>
      </c>
      <c r="CM81" s="233">
        <v>0</v>
      </c>
      <c r="CN81" s="233">
        <v>0</v>
      </c>
      <c r="CO81" s="233">
        <v>0</v>
      </c>
      <c r="CP81" s="233">
        <v>0</v>
      </c>
      <c r="CQ81" s="233">
        <v>0</v>
      </c>
      <c r="CR81" s="233">
        <v>0</v>
      </c>
      <c r="CS81" s="233">
        <v>0</v>
      </c>
      <c r="CT81" s="233">
        <v>0</v>
      </c>
      <c r="CU81" s="233">
        <v>0</v>
      </c>
      <c r="CV81" s="233">
        <v>0</v>
      </c>
      <c r="CW81" s="233">
        <v>0</v>
      </c>
      <c r="CX81" s="233">
        <v>0</v>
      </c>
      <c r="CY81" s="233">
        <v>0</v>
      </c>
      <c r="CZ81" s="233">
        <v>0</v>
      </c>
      <c r="DA81" s="233">
        <v>0</v>
      </c>
      <c r="DB81" s="233">
        <v>0</v>
      </c>
      <c r="DC81" s="233">
        <v>0</v>
      </c>
      <c r="DD81" s="233">
        <v>0</v>
      </c>
      <c r="DE81" s="233">
        <v>0</v>
      </c>
      <c r="DF81" s="233">
        <v>0</v>
      </c>
      <c r="DG81" s="233">
        <v>0</v>
      </c>
      <c r="DH81" s="233">
        <v>0</v>
      </c>
      <c r="DI81" s="233">
        <v>0</v>
      </c>
      <c r="DJ81" s="233">
        <v>0</v>
      </c>
      <c r="DK81" s="233">
        <v>0</v>
      </c>
      <c r="DL81" s="233">
        <v>0</v>
      </c>
      <c r="DM81" s="233">
        <v>0</v>
      </c>
      <c r="DN81" s="233">
        <v>0</v>
      </c>
      <c r="DO81" s="233">
        <v>0</v>
      </c>
      <c r="DP81" s="233">
        <v>0</v>
      </c>
      <c r="DQ81" s="233">
        <v>0</v>
      </c>
      <c r="DR81" s="233">
        <v>0</v>
      </c>
      <c r="DS81" s="233">
        <v>0</v>
      </c>
      <c r="DT81" s="233">
        <v>0</v>
      </c>
      <c r="DU81" s="233">
        <v>0</v>
      </c>
      <c r="DV81" s="233">
        <v>0</v>
      </c>
      <c r="DW81" s="233">
        <v>0</v>
      </c>
      <c r="DX81" s="233">
        <v>0</v>
      </c>
      <c r="DY81" s="233">
        <v>0</v>
      </c>
      <c r="DZ81" s="233">
        <v>0</v>
      </c>
      <c r="EA81" s="233">
        <v>0</v>
      </c>
      <c r="EB81" s="233">
        <v>0</v>
      </c>
      <c r="EC81" s="233">
        <v>0</v>
      </c>
      <c r="ED81" s="233">
        <v>0</v>
      </c>
      <c r="EE81" s="233">
        <v>0</v>
      </c>
      <c r="EF81" s="233">
        <v>0</v>
      </c>
      <c r="EG81" s="233">
        <v>0</v>
      </c>
      <c r="EH81" s="233">
        <v>0</v>
      </c>
      <c r="EI81" s="233">
        <v>0</v>
      </c>
      <c r="EJ81" s="233">
        <v>0</v>
      </c>
      <c r="EK81" s="233">
        <v>0</v>
      </c>
      <c r="EL81" s="233">
        <v>0</v>
      </c>
      <c r="EM81" s="233">
        <v>0</v>
      </c>
      <c r="EN81" s="233">
        <v>0</v>
      </c>
      <c r="EO81" s="233">
        <v>0</v>
      </c>
      <c r="EP81" s="233">
        <v>0</v>
      </c>
      <c r="EQ81" s="233">
        <v>0</v>
      </c>
      <c r="ER81" s="233">
        <v>0</v>
      </c>
      <c r="ES81" s="233">
        <v>0</v>
      </c>
      <c r="ET81" s="233">
        <v>0</v>
      </c>
      <c r="EU81" s="233">
        <v>0</v>
      </c>
      <c r="EV81" s="233">
        <v>0</v>
      </c>
      <c r="EW81" s="233">
        <v>0</v>
      </c>
      <c r="EX81" s="233">
        <v>0</v>
      </c>
      <c r="EY81" s="233">
        <v>0</v>
      </c>
      <c r="EZ81" s="233">
        <v>0</v>
      </c>
      <c r="FA81" s="233">
        <v>0</v>
      </c>
      <c r="FB81" s="233">
        <v>0</v>
      </c>
      <c r="FC81" s="233">
        <v>0</v>
      </c>
      <c r="FD81" s="233">
        <v>0</v>
      </c>
      <c r="FE81" s="233">
        <v>0</v>
      </c>
      <c r="FF81" s="233">
        <v>0</v>
      </c>
      <c r="FG81" s="233">
        <v>0</v>
      </c>
      <c r="FH81" s="233">
        <v>0</v>
      </c>
      <c r="FI81" s="233">
        <v>0</v>
      </c>
      <c r="FJ81" s="233">
        <v>0</v>
      </c>
      <c r="FK81" s="233">
        <v>0</v>
      </c>
      <c r="FL81" s="233">
        <v>0</v>
      </c>
      <c r="FM81" s="233">
        <v>0</v>
      </c>
      <c r="FN81" s="233">
        <v>0</v>
      </c>
      <c r="FO81" s="233">
        <v>0</v>
      </c>
      <c r="FP81" s="233">
        <v>0</v>
      </c>
      <c r="FQ81" s="233">
        <v>0</v>
      </c>
      <c r="FR81" s="233">
        <v>0</v>
      </c>
      <c r="FS81" s="233">
        <v>0</v>
      </c>
      <c r="FT81" s="233">
        <v>0</v>
      </c>
      <c r="FU81" s="233">
        <v>0</v>
      </c>
      <c r="FV81" s="233">
        <v>0</v>
      </c>
      <c r="FW81" s="233">
        <v>0</v>
      </c>
      <c r="FX81" s="233">
        <v>0</v>
      </c>
      <c r="FY81" s="233">
        <v>0</v>
      </c>
      <c r="FZ81" s="233">
        <v>0</v>
      </c>
      <c r="GA81" s="233">
        <v>0</v>
      </c>
      <c r="GB81" s="233">
        <v>0</v>
      </c>
      <c r="GC81" s="233">
        <v>0</v>
      </c>
      <c r="GD81" s="233">
        <v>0</v>
      </c>
      <c r="GE81" s="233">
        <v>0</v>
      </c>
      <c r="GF81" s="233">
        <v>0</v>
      </c>
      <c r="GG81" s="233">
        <v>0</v>
      </c>
      <c r="GH81" s="233">
        <v>0</v>
      </c>
      <c r="GI81" s="233">
        <v>0</v>
      </c>
      <c r="GJ81" s="233">
        <v>0</v>
      </c>
      <c r="GK81" s="233">
        <v>0</v>
      </c>
      <c r="GL81" s="233">
        <v>0</v>
      </c>
      <c r="GM81" s="233">
        <v>0</v>
      </c>
      <c r="GN81" s="233">
        <v>0</v>
      </c>
      <c r="GO81" s="233">
        <v>0</v>
      </c>
      <c r="GP81" s="233">
        <v>0</v>
      </c>
      <c r="GQ81" s="233">
        <v>0</v>
      </c>
      <c r="GR81" s="233">
        <v>0</v>
      </c>
      <c r="GS81" s="233">
        <v>0</v>
      </c>
      <c r="GT81" s="233">
        <v>0</v>
      </c>
      <c r="GU81" s="233">
        <v>0</v>
      </c>
      <c r="GV81" s="233">
        <v>0</v>
      </c>
      <c r="GW81" s="233">
        <v>0</v>
      </c>
      <c r="GX81" s="233">
        <v>0</v>
      </c>
      <c r="GY81" s="233">
        <v>0</v>
      </c>
      <c r="GZ81" s="233">
        <v>0</v>
      </c>
      <c r="HA81" s="233">
        <v>0</v>
      </c>
      <c r="HB81" s="233">
        <v>0</v>
      </c>
      <c r="HC81" s="233">
        <v>0</v>
      </c>
      <c r="HD81" s="233">
        <v>0</v>
      </c>
      <c r="HE81" s="233">
        <v>0</v>
      </c>
      <c r="HF81" s="233">
        <v>0</v>
      </c>
      <c r="HG81" s="233">
        <v>0</v>
      </c>
      <c r="HH81" s="233">
        <v>0</v>
      </c>
      <c r="HI81" s="233">
        <v>0</v>
      </c>
      <c r="HJ81" s="233">
        <v>0</v>
      </c>
      <c r="HK81" s="233">
        <v>0</v>
      </c>
      <c r="HL81" s="233">
        <v>0</v>
      </c>
      <c r="HM81" s="233">
        <v>0</v>
      </c>
      <c r="HN81" s="233">
        <v>0</v>
      </c>
      <c r="HO81" s="233">
        <v>0</v>
      </c>
      <c r="HP81" s="233">
        <v>0</v>
      </c>
      <c r="HQ81" s="233">
        <v>0</v>
      </c>
      <c r="HR81" s="233">
        <v>0</v>
      </c>
      <c r="HS81" s="233">
        <v>0</v>
      </c>
      <c r="HT81" s="233">
        <v>0</v>
      </c>
      <c r="HU81" s="233">
        <v>0</v>
      </c>
      <c r="HV81" s="233">
        <v>0</v>
      </c>
      <c r="HW81" s="233">
        <v>0</v>
      </c>
      <c r="HX81" s="233">
        <v>0</v>
      </c>
      <c r="HY81" s="233">
        <v>0</v>
      </c>
      <c r="HZ81" s="233">
        <v>0</v>
      </c>
      <c r="IA81" s="233">
        <v>0</v>
      </c>
      <c r="IB81" s="233">
        <v>0</v>
      </c>
      <c r="IC81" s="233">
        <v>0</v>
      </c>
      <c r="ID81" s="233">
        <v>0</v>
      </c>
      <c r="IE81" s="233">
        <v>0</v>
      </c>
      <c r="IF81" s="233">
        <v>0</v>
      </c>
      <c r="IG81" s="233">
        <v>0</v>
      </c>
      <c r="IH81" s="233">
        <v>0</v>
      </c>
      <c r="II81" s="233">
        <v>0</v>
      </c>
      <c r="IJ81" s="233">
        <v>0</v>
      </c>
      <c r="IK81" s="233">
        <v>0</v>
      </c>
      <c r="IL81" s="233">
        <v>0</v>
      </c>
      <c r="IM81" s="233">
        <v>0</v>
      </c>
      <c r="IN81" s="233">
        <v>0</v>
      </c>
      <c r="IO81" s="233">
        <v>0</v>
      </c>
      <c r="IP81" s="233">
        <v>0</v>
      </c>
      <c r="IQ81" s="233">
        <v>0</v>
      </c>
      <c r="IR81" s="233">
        <v>0</v>
      </c>
      <c r="IS81" s="233">
        <v>0</v>
      </c>
      <c r="IT81" s="233">
        <v>0</v>
      </c>
      <c r="IU81" s="233">
        <v>0</v>
      </c>
      <c r="IV81" s="233">
        <v>0</v>
      </c>
      <c r="IW81" s="233">
        <v>0</v>
      </c>
      <c r="IX81" s="233">
        <v>0</v>
      </c>
      <c r="IY81" s="233">
        <v>0</v>
      </c>
      <c r="IZ81" s="233">
        <v>0</v>
      </c>
      <c r="JA81" s="233">
        <v>0</v>
      </c>
      <c r="JB81" s="233">
        <v>0</v>
      </c>
      <c r="JC81" s="233">
        <v>0</v>
      </c>
      <c r="JD81" s="233">
        <v>0</v>
      </c>
      <c r="JE81" s="233">
        <v>0</v>
      </c>
      <c r="JF81" s="233">
        <v>0</v>
      </c>
      <c r="JG81" s="233">
        <v>0</v>
      </c>
      <c r="JH81" s="233">
        <v>0</v>
      </c>
      <c r="JI81" s="233">
        <v>0</v>
      </c>
      <c r="JJ81" s="233">
        <v>0</v>
      </c>
      <c r="JK81" s="233">
        <v>0</v>
      </c>
      <c r="JL81" s="233">
        <v>3</v>
      </c>
      <c r="JM81" s="233">
        <v>2408050</v>
      </c>
      <c r="JN81" s="233">
        <v>0.23</v>
      </c>
      <c r="JO81" s="233">
        <v>2408050</v>
      </c>
      <c r="JP81" s="233">
        <v>0</v>
      </c>
      <c r="JQ81" s="233">
        <v>0</v>
      </c>
      <c r="JR81" s="233">
        <v>3</v>
      </c>
      <c r="JS81" s="233">
        <v>4869850</v>
      </c>
      <c r="JT81" s="233">
        <v>0.24</v>
      </c>
      <c r="JU81" s="233">
        <v>4869850</v>
      </c>
      <c r="JV81" s="233">
        <v>0</v>
      </c>
      <c r="JW81" s="233">
        <v>0</v>
      </c>
      <c r="JX81" s="233">
        <v>3</v>
      </c>
      <c r="JY81" s="233">
        <v>4869850</v>
      </c>
      <c r="JZ81" s="233">
        <v>0.24</v>
      </c>
      <c r="KA81" s="233">
        <v>4869850</v>
      </c>
      <c r="KB81" s="233">
        <v>0</v>
      </c>
      <c r="KC81" s="233">
        <v>0</v>
      </c>
      <c r="KD81" s="233">
        <v>3</v>
      </c>
      <c r="KE81" s="233">
        <v>4869850</v>
      </c>
      <c r="KF81" s="233">
        <v>0.24</v>
      </c>
      <c r="KG81" s="233">
        <v>4869850</v>
      </c>
      <c r="KH81" s="233">
        <v>0</v>
      </c>
      <c r="KI81" s="233">
        <v>0</v>
      </c>
      <c r="KJ81" s="233">
        <v>3</v>
      </c>
      <c r="KK81" s="233">
        <v>3866650</v>
      </c>
      <c r="KL81" s="233">
        <v>0.19</v>
      </c>
      <c r="KM81" s="233">
        <v>3866650</v>
      </c>
      <c r="KN81" s="233">
        <v>0</v>
      </c>
      <c r="KO81" s="233">
        <v>0</v>
      </c>
      <c r="KP81" s="233">
        <v>3</v>
      </c>
      <c r="KQ81" s="233">
        <v>3866650</v>
      </c>
      <c r="KR81" s="233">
        <v>0.19</v>
      </c>
      <c r="KS81" s="233">
        <v>3866650</v>
      </c>
      <c r="KT81" s="233">
        <v>0</v>
      </c>
      <c r="KU81" s="233">
        <v>0</v>
      </c>
      <c r="KV81" s="233">
        <v>3</v>
      </c>
      <c r="KW81" s="233">
        <v>3866650</v>
      </c>
      <c r="KX81" s="233">
        <v>0.19</v>
      </c>
      <c r="KY81" s="233">
        <v>3866650</v>
      </c>
      <c r="KZ81" s="233">
        <v>0</v>
      </c>
      <c r="LA81" s="233">
        <v>0</v>
      </c>
      <c r="LB81" s="233">
        <v>3</v>
      </c>
      <c r="LC81" s="233">
        <v>3792370</v>
      </c>
      <c r="LD81" s="233">
        <v>0.18</v>
      </c>
      <c r="LE81" s="233">
        <v>3792370</v>
      </c>
      <c r="LF81" s="233">
        <v>0</v>
      </c>
      <c r="LG81" s="233">
        <v>0</v>
      </c>
      <c r="LH81" s="233">
        <v>2</v>
      </c>
      <c r="LI81" s="233">
        <v>3792370</v>
      </c>
      <c r="LJ81" s="233">
        <v>0.18</v>
      </c>
      <c r="LK81" s="233">
        <v>3792370</v>
      </c>
      <c r="LL81" s="233">
        <v>0</v>
      </c>
      <c r="LM81" s="233">
        <v>0</v>
      </c>
      <c r="LN81" s="233">
        <v>0</v>
      </c>
      <c r="LO81" s="233">
        <v>0</v>
      </c>
      <c r="LP81" s="233">
        <v>0</v>
      </c>
      <c r="LQ81" s="233">
        <v>0</v>
      </c>
      <c r="LR81" s="233">
        <v>0</v>
      </c>
      <c r="LS81" s="233">
        <v>0</v>
      </c>
      <c r="LT81" s="233">
        <v>3</v>
      </c>
      <c r="LU81" s="233">
        <v>3794306</v>
      </c>
      <c r="LV81" s="233">
        <v>0.16</v>
      </c>
      <c r="LW81" s="233">
        <v>3794306</v>
      </c>
      <c r="LX81" s="233">
        <v>0</v>
      </c>
      <c r="LY81" s="233">
        <v>0</v>
      </c>
      <c r="LZ81" s="233">
        <v>3</v>
      </c>
      <c r="MA81" s="233">
        <v>3794306</v>
      </c>
      <c r="MB81" s="233">
        <v>0.16</v>
      </c>
      <c r="MC81" s="233">
        <v>3794306</v>
      </c>
      <c r="MD81" s="233">
        <v>0</v>
      </c>
      <c r="ME81" s="233">
        <v>0</v>
      </c>
      <c r="MF81" s="233">
        <v>3</v>
      </c>
      <c r="MG81" s="233">
        <v>3794306</v>
      </c>
      <c r="MH81" s="233">
        <v>0.16</v>
      </c>
      <c r="MI81" s="233">
        <v>3794310</v>
      </c>
      <c r="MJ81" s="233">
        <v>0</v>
      </c>
      <c r="MK81" s="233">
        <v>0</v>
      </c>
      <c r="ML81" s="233">
        <v>0</v>
      </c>
      <c r="MM81" s="233">
        <v>0</v>
      </c>
      <c r="MN81" s="233">
        <v>0</v>
      </c>
      <c r="MO81" s="233">
        <v>0</v>
      </c>
      <c r="MP81" s="233">
        <v>0</v>
      </c>
      <c r="MQ81" s="233">
        <v>0</v>
      </c>
      <c r="MR81" s="233">
        <v>3</v>
      </c>
      <c r="MS81" s="233">
        <v>3794306</v>
      </c>
      <c r="MT81" s="233">
        <v>0.16</v>
      </c>
      <c r="MU81" s="233">
        <v>3794310</v>
      </c>
      <c r="MV81" s="233">
        <v>0</v>
      </c>
      <c r="MW81" s="233">
        <v>0</v>
      </c>
      <c r="MX81" s="233">
        <v>2</v>
      </c>
      <c r="MY81" s="233">
        <v>3784017</v>
      </c>
      <c r="MZ81" s="233">
        <v>0.16</v>
      </c>
      <c r="NA81" s="233">
        <v>3784020</v>
      </c>
      <c r="NB81" s="233">
        <v>0</v>
      </c>
      <c r="NC81" s="233">
        <v>0</v>
      </c>
      <c r="ND81" s="233">
        <v>2</v>
      </c>
      <c r="NE81" s="233">
        <v>3784017</v>
      </c>
      <c r="NF81" s="233">
        <v>0.16</v>
      </c>
      <c r="NG81" s="233">
        <v>3784017</v>
      </c>
      <c r="NH81" s="233">
        <v>0</v>
      </c>
      <c r="NI81" s="233">
        <v>0</v>
      </c>
      <c r="NJ81" s="233">
        <v>2</v>
      </c>
      <c r="NK81" s="233">
        <v>3784017</v>
      </c>
      <c r="NL81" s="233">
        <v>0.16</v>
      </c>
      <c r="NM81" s="233">
        <v>3784017</v>
      </c>
      <c r="NN81" s="233">
        <v>0</v>
      </c>
      <c r="NO81" s="233">
        <v>0</v>
      </c>
      <c r="NP81" s="233">
        <v>2</v>
      </c>
      <c r="NQ81" s="233">
        <v>3779017</v>
      </c>
      <c r="NR81" s="233">
        <v>0.16</v>
      </c>
      <c r="NS81" s="233">
        <v>3779017</v>
      </c>
      <c r="NT81" s="233">
        <v>0</v>
      </c>
      <c r="NU81" s="233">
        <v>0</v>
      </c>
      <c r="NV81" s="233">
        <v>2</v>
      </c>
      <c r="NW81" s="233">
        <v>3782726</v>
      </c>
      <c r="NX81" s="233">
        <v>0.16</v>
      </c>
      <c r="NY81" s="233">
        <v>3782726</v>
      </c>
      <c r="NZ81" s="233">
        <v>0</v>
      </c>
      <c r="OA81" s="233">
        <v>0</v>
      </c>
      <c r="OB81" s="233">
        <v>2</v>
      </c>
      <c r="OC81" s="233">
        <v>3783394</v>
      </c>
      <c r="OD81" s="233">
        <v>0.16</v>
      </c>
      <c r="OE81" s="233">
        <v>3783394</v>
      </c>
      <c r="OF81" s="233">
        <v>0</v>
      </c>
      <c r="OG81" s="233">
        <v>0</v>
      </c>
      <c r="OH81" s="233">
        <v>3</v>
      </c>
      <c r="OI81" s="233">
        <v>3792017</v>
      </c>
      <c r="OJ81" s="233">
        <v>0.16</v>
      </c>
      <c r="OK81" s="233">
        <v>3792017</v>
      </c>
      <c r="OL81" s="233">
        <v>0</v>
      </c>
      <c r="OM81" s="233">
        <v>0</v>
      </c>
      <c r="ON81" s="233">
        <v>2</v>
      </c>
      <c r="OO81" s="233">
        <v>3748747</v>
      </c>
      <c r="OP81" s="233">
        <v>0.16</v>
      </c>
      <c r="OQ81" s="233">
        <v>3748747</v>
      </c>
      <c r="OR81" s="233">
        <v>0</v>
      </c>
      <c r="OS81" s="233">
        <v>0</v>
      </c>
      <c r="OT81" s="233">
        <v>2</v>
      </c>
      <c r="OU81" s="233">
        <v>3746747</v>
      </c>
      <c r="OV81" s="233">
        <v>0.16</v>
      </c>
      <c r="OW81" s="233">
        <v>3746747</v>
      </c>
      <c r="OX81" s="233">
        <v>0</v>
      </c>
      <c r="OY81" s="233">
        <v>0</v>
      </c>
      <c r="OZ81" s="233">
        <v>2</v>
      </c>
      <c r="PA81" s="233">
        <v>3746747</v>
      </c>
      <c r="PB81" s="233">
        <v>0.16</v>
      </c>
      <c r="PC81" s="233">
        <v>3746747</v>
      </c>
      <c r="PD81" s="233">
        <v>0</v>
      </c>
      <c r="PE81" s="233">
        <v>0</v>
      </c>
    </row>
    <row r="82" spans="1:421" x14ac:dyDescent="0.25">
      <c r="A82" s="236" t="s">
        <v>1648</v>
      </c>
      <c r="B82" s="233">
        <v>0</v>
      </c>
      <c r="C82" s="233">
        <v>0</v>
      </c>
      <c r="D82" s="233">
        <v>0</v>
      </c>
      <c r="E82" s="233">
        <v>0</v>
      </c>
      <c r="F82" s="233">
        <v>0</v>
      </c>
      <c r="G82" s="233">
        <v>0</v>
      </c>
      <c r="H82" s="233">
        <v>0</v>
      </c>
      <c r="I82" s="233">
        <v>0</v>
      </c>
      <c r="J82" s="233">
        <v>0</v>
      </c>
      <c r="K82" s="233">
        <v>0</v>
      </c>
      <c r="L82" s="233">
        <v>0</v>
      </c>
      <c r="M82" s="233">
        <v>0</v>
      </c>
      <c r="N82" s="233">
        <v>0</v>
      </c>
      <c r="O82" s="233">
        <v>0</v>
      </c>
      <c r="P82" s="233">
        <v>0</v>
      </c>
      <c r="Q82" s="233">
        <v>0</v>
      </c>
      <c r="R82" s="233">
        <v>0</v>
      </c>
      <c r="S82" s="233">
        <v>0</v>
      </c>
      <c r="T82" s="233">
        <v>0</v>
      </c>
      <c r="U82" s="233">
        <v>0</v>
      </c>
      <c r="V82" s="233">
        <v>0</v>
      </c>
      <c r="W82" s="233">
        <v>0</v>
      </c>
      <c r="X82" s="233">
        <v>0</v>
      </c>
      <c r="Y82" s="233">
        <v>0</v>
      </c>
      <c r="Z82" s="233">
        <v>0</v>
      </c>
      <c r="AA82" s="233">
        <v>0</v>
      </c>
      <c r="AB82" s="233">
        <v>0</v>
      </c>
      <c r="AC82" s="233">
        <v>0</v>
      </c>
      <c r="AD82" s="233">
        <v>0</v>
      </c>
      <c r="AE82" s="233">
        <v>0</v>
      </c>
      <c r="AF82" s="233">
        <v>0</v>
      </c>
      <c r="AG82" s="233">
        <v>0</v>
      </c>
      <c r="AH82" s="233">
        <v>0</v>
      </c>
      <c r="AI82" s="233">
        <v>0</v>
      </c>
      <c r="AJ82" s="233">
        <v>0</v>
      </c>
      <c r="AK82" s="233">
        <v>0</v>
      </c>
      <c r="AL82" s="233">
        <v>0</v>
      </c>
      <c r="AM82" s="233">
        <v>0</v>
      </c>
      <c r="AN82" s="233">
        <v>0</v>
      </c>
      <c r="AO82" s="233">
        <v>0</v>
      </c>
      <c r="AP82" s="233">
        <v>0</v>
      </c>
      <c r="AQ82" s="233">
        <v>0</v>
      </c>
      <c r="AR82" s="233">
        <v>0</v>
      </c>
      <c r="AS82" s="233">
        <v>0</v>
      </c>
      <c r="AT82" s="233">
        <v>0</v>
      </c>
      <c r="AU82" s="233">
        <v>0</v>
      </c>
      <c r="AV82" s="233">
        <v>0</v>
      </c>
      <c r="AW82" s="233">
        <v>0</v>
      </c>
      <c r="AX82" s="233">
        <v>0</v>
      </c>
      <c r="AY82" s="233">
        <v>0</v>
      </c>
      <c r="AZ82" s="233">
        <v>0</v>
      </c>
      <c r="BA82" s="233">
        <v>0</v>
      </c>
      <c r="BB82" s="233">
        <v>0</v>
      </c>
      <c r="BC82" s="233">
        <v>0</v>
      </c>
      <c r="BD82" s="233">
        <v>0</v>
      </c>
      <c r="BE82" s="233">
        <v>0</v>
      </c>
      <c r="BF82" s="233">
        <v>0</v>
      </c>
      <c r="BG82" s="233">
        <v>0</v>
      </c>
      <c r="BH82" s="233">
        <v>0</v>
      </c>
      <c r="BI82" s="233">
        <v>0</v>
      </c>
      <c r="BJ82" s="233">
        <v>0</v>
      </c>
      <c r="BK82" s="233">
        <v>0</v>
      </c>
      <c r="BL82" s="233">
        <v>0</v>
      </c>
      <c r="BM82" s="233">
        <v>0</v>
      </c>
      <c r="BN82" s="233">
        <v>0</v>
      </c>
      <c r="BO82" s="233">
        <v>0</v>
      </c>
      <c r="BP82" s="233">
        <v>0</v>
      </c>
      <c r="BQ82" s="233">
        <v>0</v>
      </c>
      <c r="BR82" s="233">
        <v>0</v>
      </c>
      <c r="BS82" s="233">
        <v>0</v>
      </c>
      <c r="BT82" s="233">
        <v>0</v>
      </c>
      <c r="BU82" s="233">
        <v>0</v>
      </c>
      <c r="BV82" s="233">
        <v>0</v>
      </c>
      <c r="BW82" s="233">
        <v>0</v>
      </c>
      <c r="BX82" s="233">
        <v>0</v>
      </c>
      <c r="BY82" s="233">
        <v>0</v>
      </c>
      <c r="BZ82" s="233">
        <v>0</v>
      </c>
      <c r="CA82" s="233">
        <v>0</v>
      </c>
      <c r="CB82" s="233">
        <v>0</v>
      </c>
      <c r="CC82" s="233">
        <v>0</v>
      </c>
      <c r="CD82" s="233">
        <v>0</v>
      </c>
      <c r="CE82" s="233">
        <v>0</v>
      </c>
      <c r="CF82" s="233">
        <v>0</v>
      </c>
      <c r="CG82" s="233">
        <v>0</v>
      </c>
      <c r="CH82" s="233">
        <v>0</v>
      </c>
      <c r="CI82" s="233">
        <v>0</v>
      </c>
      <c r="CJ82" s="233">
        <v>0</v>
      </c>
      <c r="CK82" s="233">
        <v>0</v>
      </c>
      <c r="CL82" s="233">
        <v>0</v>
      </c>
      <c r="CM82" s="233">
        <v>0</v>
      </c>
      <c r="CN82" s="233">
        <v>0</v>
      </c>
      <c r="CO82" s="233">
        <v>0</v>
      </c>
      <c r="CP82" s="233">
        <v>0</v>
      </c>
      <c r="CQ82" s="233">
        <v>0</v>
      </c>
      <c r="CR82" s="233">
        <v>0</v>
      </c>
      <c r="CS82" s="233">
        <v>0</v>
      </c>
      <c r="CT82" s="233">
        <v>0</v>
      </c>
      <c r="CU82" s="233">
        <v>0</v>
      </c>
      <c r="CV82" s="233">
        <v>0</v>
      </c>
      <c r="CW82" s="233">
        <v>0</v>
      </c>
      <c r="CX82" s="233">
        <v>0</v>
      </c>
      <c r="CY82" s="233">
        <v>0</v>
      </c>
      <c r="CZ82" s="233">
        <v>0</v>
      </c>
      <c r="DA82" s="233">
        <v>0</v>
      </c>
      <c r="DB82" s="233">
        <v>0</v>
      </c>
      <c r="DC82" s="233">
        <v>0</v>
      </c>
      <c r="DD82" s="233">
        <v>0</v>
      </c>
      <c r="DE82" s="233">
        <v>0</v>
      </c>
      <c r="DF82" s="233">
        <v>0</v>
      </c>
      <c r="DG82" s="233">
        <v>0</v>
      </c>
      <c r="DH82" s="233">
        <v>0</v>
      </c>
      <c r="DI82" s="233">
        <v>0</v>
      </c>
      <c r="DJ82" s="233">
        <v>0</v>
      </c>
      <c r="DK82" s="233">
        <v>0</v>
      </c>
      <c r="DL82" s="233">
        <v>0</v>
      </c>
      <c r="DM82" s="233">
        <v>0</v>
      </c>
      <c r="DN82" s="233">
        <v>0</v>
      </c>
      <c r="DO82" s="233">
        <v>0</v>
      </c>
      <c r="DP82" s="233">
        <v>0</v>
      </c>
      <c r="DQ82" s="233">
        <v>0</v>
      </c>
      <c r="DR82" s="233">
        <v>0</v>
      </c>
      <c r="DS82" s="233">
        <v>0</v>
      </c>
      <c r="DT82" s="233">
        <v>0</v>
      </c>
      <c r="DU82" s="233">
        <v>0</v>
      </c>
      <c r="DV82" s="233">
        <v>0</v>
      </c>
      <c r="DW82" s="233">
        <v>0</v>
      </c>
      <c r="DX82" s="233">
        <v>0</v>
      </c>
      <c r="DY82" s="233">
        <v>0</v>
      </c>
      <c r="DZ82" s="233">
        <v>0</v>
      </c>
      <c r="EA82" s="233">
        <v>0</v>
      </c>
      <c r="EB82" s="233">
        <v>0</v>
      </c>
      <c r="EC82" s="233">
        <v>0</v>
      </c>
      <c r="ED82" s="233">
        <v>0</v>
      </c>
      <c r="EE82" s="233">
        <v>0</v>
      </c>
      <c r="EF82" s="233">
        <v>0</v>
      </c>
      <c r="EG82" s="233">
        <v>0</v>
      </c>
      <c r="EH82" s="233">
        <v>0</v>
      </c>
      <c r="EI82" s="233">
        <v>0</v>
      </c>
      <c r="EJ82" s="233">
        <v>0</v>
      </c>
      <c r="EK82" s="233">
        <v>0</v>
      </c>
      <c r="EL82" s="233">
        <v>0</v>
      </c>
      <c r="EM82" s="233">
        <v>0</v>
      </c>
      <c r="EN82" s="233">
        <v>0</v>
      </c>
      <c r="EO82" s="233">
        <v>0</v>
      </c>
      <c r="EP82" s="233">
        <v>0</v>
      </c>
      <c r="EQ82" s="233">
        <v>0</v>
      </c>
      <c r="ER82" s="233">
        <v>0</v>
      </c>
      <c r="ES82" s="233">
        <v>0</v>
      </c>
      <c r="ET82" s="233">
        <v>0</v>
      </c>
      <c r="EU82" s="233">
        <v>0</v>
      </c>
      <c r="EV82" s="233">
        <v>0</v>
      </c>
      <c r="EW82" s="233">
        <v>0</v>
      </c>
      <c r="EX82" s="233">
        <v>0</v>
      </c>
      <c r="EY82" s="233">
        <v>0</v>
      </c>
      <c r="EZ82" s="233">
        <v>0</v>
      </c>
      <c r="FA82" s="233">
        <v>0</v>
      </c>
      <c r="FB82" s="233">
        <v>0</v>
      </c>
      <c r="FC82" s="233">
        <v>0</v>
      </c>
      <c r="FD82" s="233">
        <v>0</v>
      </c>
      <c r="FE82" s="233">
        <v>0</v>
      </c>
      <c r="FF82" s="233">
        <v>0</v>
      </c>
      <c r="FG82" s="233">
        <v>0</v>
      </c>
      <c r="FH82" s="233">
        <v>0</v>
      </c>
      <c r="FI82" s="233">
        <v>0</v>
      </c>
      <c r="FJ82" s="233">
        <v>0</v>
      </c>
      <c r="FK82" s="233">
        <v>0</v>
      </c>
      <c r="FL82" s="233">
        <v>0</v>
      </c>
      <c r="FM82" s="233">
        <v>0</v>
      </c>
      <c r="FN82" s="233">
        <v>0</v>
      </c>
      <c r="FO82" s="233">
        <v>0</v>
      </c>
      <c r="FP82" s="233">
        <v>0</v>
      </c>
      <c r="FQ82" s="233">
        <v>0</v>
      </c>
      <c r="FR82" s="233">
        <v>0</v>
      </c>
      <c r="FS82" s="233">
        <v>0</v>
      </c>
      <c r="FT82" s="233">
        <v>0</v>
      </c>
      <c r="FU82" s="233">
        <v>0</v>
      </c>
      <c r="FV82" s="233">
        <v>0</v>
      </c>
      <c r="FW82" s="233">
        <v>0</v>
      </c>
      <c r="FX82" s="233">
        <v>0</v>
      </c>
      <c r="FY82" s="233">
        <v>0</v>
      </c>
      <c r="FZ82" s="233">
        <v>0</v>
      </c>
      <c r="GA82" s="233">
        <v>0</v>
      </c>
      <c r="GB82" s="233">
        <v>0</v>
      </c>
      <c r="GC82" s="233">
        <v>0</v>
      </c>
      <c r="GD82" s="233">
        <v>0</v>
      </c>
      <c r="GE82" s="233">
        <v>0</v>
      </c>
      <c r="GF82" s="233">
        <v>0</v>
      </c>
      <c r="GG82" s="233">
        <v>0</v>
      </c>
      <c r="GH82" s="233">
        <v>0</v>
      </c>
      <c r="GI82" s="233">
        <v>0</v>
      </c>
      <c r="GJ82" s="233">
        <v>0</v>
      </c>
      <c r="GK82" s="233">
        <v>0</v>
      </c>
      <c r="GL82" s="233">
        <v>0</v>
      </c>
      <c r="GM82" s="233">
        <v>0</v>
      </c>
      <c r="GN82" s="233">
        <v>0</v>
      </c>
      <c r="GO82" s="233">
        <v>0</v>
      </c>
      <c r="GP82" s="233">
        <v>0</v>
      </c>
      <c r="GQ82" s="233">
        <v>0</v>
      </c>
      <c r="GR82" s="233">
        <v>0</v>
      </c>
      <c r="GS82" s="233">
        <v>0</v>
      </c>
      <c r="GT82" s="233">
        <v>0</v>
      </c>
      <c r="GU82" s="233">
        <v>0</v>
      </c>
      <c r="GV82" s="233">
        <v>0</v>
      </c>
      <c r="GW82" s="233">
        <v>0</v>
      </c>
      <c r="GX82" s="233">
        <v>0</v>
      </c>
      <c r="GY82" s="233">
        <v>0</v>
      </c>
      <c r="GZ82" s="233">
        <v>0</v>
      </c>
      <c r="HA82" s="233">
        <v>0</v>
      </c>
      <c r="HB82" s="233">
        <v>0</v>
      </c>
      <c r="HC82" s="233">
        <v>0</v>
      </c>
      <c r="HD82" s="233">
        <v>0</v>
      </c>
      <c r="HE82" s="233">
        <v>0</v>
      </c>
      <c r="HF82" s="233">
        <v>0</v>
      </c>
      <c r="HG82" s="233">
        <v>0</v>
      </c>
      <c r="HH82" s="233">
        <v>0</v>
      </c>
      <c r="HI82" s="233">
        <v>0</v>
      </c>
      <c r="HJ82" s="233">
        <v>0</v>
      </c>
      <c r="HK82" s="233">
        <v>0</v>
      </c>
      <c r="HL82" s="233">
        <v>0</v>
      </c>
      <c r="HM82" s="233">
        <v>0</v>
      </c>
      <c r="HN82" s="233">
        <v>0</v>
      </c>
      <c r="HO82" s="233">
        <v>0</v>
      </c>
      <c r="HP82" s="233">
        <v>0</v>
      </c>
      <c r="HQ82" s="233">
        <v>0</v>
      </c>
      <c r="HR82" s="233">
        <v>0</v>
      </c>
      <c r="HS82" s="233">
        <v>0</v>
      </c>
      <c r="HT82" s="233">
        <v>0</v>
      </c>
      <c r="HU82" s="233">
        <v>0</v>
      </c>
      <c r="HV82" s="233">
        <v>0</v>
      </c>
      <c r="HW82" s="233">
        <v>0</v>
      </c>
      <c r="HX82" s="233">
        <v>0</v>
      </c>
      <c r="HY82" s="233">
        <v>0</v>
      </c>
      <c r="HZ82" s="233">
        <v>0</v>
      </c>
      <c r="IA82" s="233">
        <v>0</v>
      </c>
      <c r="IB82" s="233">
        <v>0</v>
      </c>
      <c r="IC82" s="233">
        <v>0</v>
      </c>
      <c r="ID82" s="233">
        <v>0</v>
      </c>
      <c r="IE82" s="233">
        <v>0</v>
      </c>
      <c r="IF82" s="233">
        <v>0</v>
      </c>
      <c r="IG82" s="233">
        <v>0</v>
      </c>
      <c r="IH82" s="233">
        <v>0</v>
      </c>
      <c r="II82" s="233">
        <v>0</v>
      </c>
      <c r="IJ82" s="233">
        <v>0</v>
      </c>
      <c r="IK82" s="233">
        <v>0</v>
      </c>
      <c r="IL82" s="233">
        <v>0</v>
      </c>
      <c r="IM82" s="233">
        <v>0</v>
      </c>
      <c r="IN82" s="233">
        <v>0</v>
      </c>
      <c r="IO82" s="233">
        <v>0</v>
      </c>
      <c r="IP82" s="233">
        <v>0</v>
      </c>
      <c r="IQ82" s="233">
        <v>0</v>
      </c>
      <c r="IR82" s="233">
        <v>0</v>
      </c>
      <c r="IS82" s="233">
        <v>0</v>
      </c>
      <c r="IT82" s="233">
        <v>0</v>
      </c>
      <c r="IU82" s="233">
        <v>0</v>
      </c>
      <c r="IV82" s="233">
        <v>0</v>
      </c>
      <c r="IW82" s="233">
        <v>0</v>
      </c>
      <c r="IX82" s="233">
        <v>0</v>
      </c>
      <c r="IY82" s="233">
        <v>0</v>
      </c>
      <c r="IZ82" s="233">
        <v>0</v>
      </c>
      <c r="JA82" s="233">
        <v>0</v>
      </c>
      <c r="JB82" s="233">
        <v>0</v>
      </c>
      <c r="JC82" s="233">
        <v>0</v>
      </c>
      <c r="JD82" s="233">
        <v>0</v>
      </c>
      <c r="JE82" s="233">
        <v>0</v>
      </c>
      <c r="JF82" s="233">
        <v>0</v>
      </c>
      <c r="JG82" s="233">
        <v>0</v>
      </c>
      <c r="JH82" s="233">
        <v>0</v>
      </c>
      <c r="JI82" s="233">
        <v>0</v>
      </c>
      <c r="JJ82" s="233">
        <v>0</v>
      </c>
      <c r="JK82" s="233">
        <v>0</v>
      </c>
      <c r="JL82" s="233">
        <v>0</v>
      </c>
      <c r="JM82" s="233">
        <v>0</v>
      </c>
      <c r="JN82" s="233">
        <v>0</v>
      </c>
      <c r="JO82" s="233">
        <v>0</v>
      </c>
      <c r="JP82" s="233">
        <v>0</v>
      </c>
      <c r="JQ82" s="233">
        <v>0</v>
      </c>
      <c r="JR82" s="233">
        <v>0</v>
      </c>
      <c r="JS82" s="233">
        <v>0</v>
      </c>
      <c r="JT82" s="233">
        <v>0</v>
      </c>
      <c r="JU82" s="233">
        <v>0</v>
      </c>
      <c r="JV82" s="233">
        <v>0</v>
      </c>
      <c r="JW82" s="233">
        <v>0</v>
      </c>
      <c r="JX82" s="233">
        <v>0</v>
      </c>
      <c r="JY82" s="233">
        <v>0</v>
      </c>
      <c r="JZ82" s="233">
        <v>0</v>
      </c>
      <c r="KA82" s="233">
        <v>0</v>
      </c>
      <c r="KB82" s="233">
        <v>0</v>
      </c>
      <c r="KC82" s="233">
        <v>0</v>
      </c>
      <c r="KD82" s="233">
        <v>0</v>
      </c>
      <c r="KE82" s="233">
        <v>0</v>
      </c>
      <c r="KF82" s="233">
        <v>0</v>
      </c>
      <c r="KG82" s="233">
        <v>0</v>
      </c>
      <c r="KH82" s="233">
        <v>0</v>
      </c>
      <c r="KI82" s="233">
        <v>0</v>
      </c>
      <c r="KJ82" s="233">
        <v>0</v>
      </c>
      <c r="KK82" s="233">
        <v>0</v>
      </c>
      <c r="KL82" s="233">
        <v>0</v>
      </c>
      <c r="KM82" s="233">
        <v>0</v>
      </c>
      <c r="KN82" s="233">
        <v>0</v>
      </c>
      <c r="KO82" s="233">
        <v>0</v>
      </c>
      <c r="KP82" s="233">
        <v>0</v>
      </c>
      <c r="KQ82" s="233">
        <v>0</v>
      </c>
      <c r="KR82" s="233">
        <v>0</v>
      </c>
      <c r="KS82" s="233">
        <v>0</v>
      </c>
      <c r="KT82" s="233">
        <v>0</v>
      </c>
      <c r="KU82" s="233">
        <v>0</v>
      </c>
      <c r="KV82" s="233">
        <v>0</v>
      </c>
      <c r="KW82" s="233">
        <v>0</v>
      </c>
      <c r="KX82" s="233">
        <v>0</v>
      </c>
      <c r="KY82" s="233">
        <v>0</v>
      </c>
      <c r="KZ82" s="233">
        <v>0</v>
      </c>
      <c r="LA82" s="233">
        <v>0</v>
      </c>
      <c r="LB82" s="233">
        <v>0</v>
      </c>
      <c r="LC82" s="233">
        <v>0</v>
      </c>
      <c r="LD82" s="233">
        <v>0</v>
      </c>
      <c r="LE82" s="233">
        <v>0</v>
      </c>
      <c r="LF82" s="233">
        <v>0</v>
      </c>
      <c r="LG82" s="233">
        <v>0</v>
      </c>
      <c r="LH82" s="233">
        <v>0</v>
      </c>
      <c r="LI82" s="233">
        <v>0</v>
      </c>
      <c r="LJ82" s="233">
        <v>0</v>
      </c>
      <c r="LK82" s="233">
        <v>0</v>
      </c>
      <c r="LL82" s="233">
        <v>0</v>
      </c>
      <c r="LM82" s="233">
        <v>0</v>
      </c>
      <c r="LN82" s="233">
        <v>0</v>
      </c>
      <c r="LO82" s="233">
        <v>0</v>
      </c>
      <c r="LP82" s="233">
        <v>0</v>
      </c>
      <c r="LQ82" s="233">
        <v>0</v>
      </c>
      <c r="LR82" s="233">
        <v>0</v>
      </c>
      <c r="LS82" s="233">
        <v>0</v>
      </c>
      <c r="LT82" s="233">
        <v>0</v>
      </c>
      <c r="LU82" s="233">
        <v>0</v>
      </c>
      <c r="LV82" s="233">
        <v>0</v>
      </c>
      <c r="LW82" s="233">
        <v>0</v>
      </c>
      <c r="LX82" s="233">
        <v>0</v>
      </c>
      <c r="LY82" s="233">
        <v>0</v>
      </c>
      <c r="LZ82" s="233">
        <v>0</v>
      </c>
      <c r="MA82" s="233">
        <v>0</v>
      </c>
      <c r="MB82" s="233">
        <v>0</v>
      </c>
      <c r="MC82" s="233">
        <v>0</v>
      </c>
      <c r="MD82" s="233">
        <v>0</v>
      </c>
      <c r="ME82" s="233">
        <v>0</v>
      </c>
      <c r="MF82" s="233">
        <v>0</v>
      </c>
      <c r="MG82" s="233">
        <v>0</v>
      </c>
      <c r="MH82" s="233">
        <v>0</v>
      </c>
      <c r="MI82" s="233">
        <v>0</v>
      </c>
      <c r="MJ82" s="233">
        <v>0</v>
      </c>
      <c r="MK82" s="233">
        <v>0</v>
      </c>
      <c r="ML82" s="233">
        <v>0</v>
      </c>
      <c r="MM82" s="233">
        <v>0</v>
      </c>
      <c r="MN82" s="233">
        <v>0</v>
      </c>
      <c r="MO82" s="233">
        <v>0</v>
      </c>
      <c r="MP82" s="233">
        <v>0</v>
      </c>
      <c r="MQ82" s="233">
        <v>0</v>
      </c>
      <c r="MR82" s="233">
        <v>0</v>
      </c>
      <c r="MS82" s="233">
        <v>0</v>
      </c>
      <c r="MT82" s="233">
        <v>0</v>
      </c>
      <c r="MU82" s="233">
        <v>0</v>
      </c>
      <c r="MV82" s="233">
        <v>0</v>
      </c>
      <c r="MW82" s="233">
        <v>0</v>
      </c>
      <c r="MX82" s="233">
        <v>0</v>
      </c>
      <c r="MY82" s="233">
        <v>0</v>
      </c>
      <c r="MZ82" s="233">
        <v>0</v>
      </c>
      <c r="NA82" s="233">
        <v>0</v>
      </c>
      <c r="NB82" s="233">
        <v>0</v>
      </c>
      <c r="NC82" s="233">
        <v>0</v>
      </c>
      <c r="ND82" s="233">
        <v>0</v>
      </c>
      <c r="NE82" s="233">
        <v>0</v>
      </c>
      <c r="NF82" s="233">
        <v>0</v>
      </c>
      <c r="NG82" s="233">
        <v>0</v>
      </c>
      <c r="NH82" s="233">
        <v>0</v>
      </c>
      <c r="NI82" s="233">
        <v>0</v>
      </c>
      <c r="NJ82" s="233">
        <v>0</v>
      </c>
      <c r="NK82" s="233">
        <v>0</v>
      </c>
      <c r="NL82" s="233">
        <v>0</v>
      </c>
      <c r="NM82" s="233">
        <v>0</v>
      </c>
      <c r="NN82" s="233">
        <v>0</v>
      </c>
      <c r="NO82" s="233">
        <v>0</v>
      </c>
      <c r="NP82" s="233">
        <v>0</v>
      </c>
      <c r="NQ82" s="233">
        <v>0</v>
      </c>
      <c r="NR82" s="233">
        <v>0</v>
      </c>
      <c r="NS82" s="233">
        <v>0</v>
      </c>
      <c r="NT82" s="233">
        <v>0</v>
      </c>
      <c r="NU82" s="233">
        <v>0</v>
      </c>
      <c r="NV82" s="233">
        <v>0</v>
      </c>
      <c r="NW82" s="233">
        <v>0</v>
      </c>
      <c r="NX82" s="233">
        <v>0</v>
      </c>
      <c r="NY82" s="233">
        <v>0</v>
      </c>
      <c r="NZ82" s="233">
        <v>0</v>
      </c>
      <c r="OA82" s="233">
        <v>0</v>
      </c>
      <c r="OB82" s="233">
        <v>0</v>
      </c>
      <c r="OC82" s="233">
        <v>0</v>
      </c>
      <c r="OD82" s="233">
        <v>0</v>
      </c>
      <c r="OE82" s="233">
        <v>0</v>
      </c>
      <c r="OF82" s="233">
        <v>0</v>
      </c>
      <c r="OG82" s="233">
        <v>0</v>
      </c>
      <c r="OH82" s="233">
        <v>0</v>
      </c>
      <c r="OI82" s="233">
        <v>0</v>
      </c>
      <c r="OJ82" s="233">
        <v>0</v>
      </c>
      <c r="OK82" s="233">
        <v>0</v>
      </c>
      <c r="OL82" s="233">
        <v>0</v>
      </c>
      <c r="OM82" s="233">
        <v>0</v>
      </c>
      <c r="ON82" s="233">
        <v>0</v>
      </c>
      <c r="OO82" s="233">
        <v>0</v>
      </c>
      <c r="OP82" s="233">
        <v>0</v>
      </c>
      <c r="OQ82" s="233">
        <v>0</v>
      </c>
      <c r="OR82" s="233">
        <v>0</v>
      </c>
      <c r="OS82" s="233">
        <v>0</v>
      </c>
      <c r="OT82" s="233">
        <v>0</v>
      </c>
      <c r="OU82" s="233">
        <v>0</v>
      </c>
      <c r="OV82" s="233">
        <v>0</v>
      </c>
      <c r="OW82" s="233">
        <v>0</v>
      </c>
      <c r="OX82" s="233">
        <v>0</v>
      </c>
      <c r="OY82" s="233">
        <v>0</v>
      </c>
      <c r="OZ82" s="233">
        <v>0</v>
      </c>
      <c r="PA82" s="233">
        <v>0</v>
      </c>
      <c r="PB82" s="233">
        <v>0</v>
      </c>
      <c r="PC82" s="233">
        <v>0</v>
      </c>
      <c r="PD82" s="233">
        <v>0</v>
      </c>
      <c r="PE82" s="233">
        <v>0</v>
      </c>
    </row>
    <row r="83" spans="1:421" x14ac:dyDescent="0.25">
      <c r="A83" s="236" t="s">
        <v>1649</v>
      </c>
      <c r="B83" s="233">
        <v>0</v>
      </c>
      <c r="C83" s="233">
        <v>0</v>
      </c>
      <c r="D83" s="233">
        <v>0</v>
      </c>
      <c r="E83" s="233">
        <v>0</v>
      </c>
      <c r="F83" s="233">
        <v>0</v>
      </c>
      <c r="G83" s="233">
        <v>0</v>
      </c>
      <c r="H83" s="233">
        <v>0</v>
      </c>
      <c r="I83" s="233">
        <v>0</v>
      </c>
      <c r="J83" s="233">
        <v>0</v>
      </c>
      <c r="K83" s="233">
        <v>0</v>
      </c>
      <c r="L83" s="233">
        <v>0</v>
      </c>
      <c r="M83" s="233">
        <v>0</v>
      </c>
      <c r="N83" s="233">
        <v>0</v>
      </c>
      <c r="O83" s="233">
        <v>0</v>
      </c>
      <c r="P83" s="233">
        <v>0</v>
      </c>
      <c r="Q83" s="233">
        <v>0</v>
      </c>
      <c r="R83" s="233">
        <v>0</v>
      </c>
      <c r="S83" s="233">
        <v>0</v>
      </c>
      <c r="T83" s="233">
        <v>0</v>
      </c>
      <c r="U83" s="233">
        <v>0</v>
      </c>
      <c r="V83" s="233">
        <v>0</v>
      </c>
      <c r="W83" s="233">
        <v>0</v>
      </c>
      <c r="X83" s="233">
        <v>0</v>
      </c>
      <c r="Y83" s="233">
        <v>0</v>
      </c>
      <c r="Z83" s="233">
        <v>0</v>
      </c>
      <c r="AA83" s="233">
        <v>0</v>
      </c>
      <c r="AB83" s="233">
        <v>0</v>
      </c>
      <c r="AC83" s="233">
        <v>0</v>
      </c>
      <c r="AD83" s="233">
        <v>0</v>
      </c>
      <c r="AE83" s="233">
        <v>0</v>
      </c>
      <c r="AF83" s="233">
        <v>0</v>
      </c>
      <c r="AG83" s="233">
        <v>0</v>
      </c>
      <c r="AH83" s="233">
        <v>0</v>
      </c>
      <c r="AI83" s="233">
        <v>0</v>
      </c>
      <c r="AJ83" s="233">
        <v>0</v>
      </c>
      <c r="AK83" s="233">
        <v>0</v>
      </c>
      <c r="AL83" s="233">
        <v>0</v>
      </c>
      <c r="AM83" s="233">
        <v>0</v>
      </c>
      <c r="AN83" s="233">
        <v>0</v>
      </c>
      <c r="AO83" s="233">
        <v>0</v>
      </c>
      <c r="AP83" s="233">
        <v>0</v>
      </c>
      <c r="AQ83" s="233">
        <v>0</v>
      </c>
      <c r="AR83" s="233">
        <v>0</v>
      </c>
      <c r="AS83" s="233">
        <v>0</v>
      </c>
      <c r="AT83" s="233">
        <v>0</v>
      </c>
      <c r="AU83" s="233">
        <v>0</v>
      </c>
      <c r="AV83" s="233">
        <v>0</v>
      </c>
      <c r="AW83" s="233">
        <v>0</v>
      </c>
      <c r="AX83" s="233">
        <v>0</v>
      </c>
      <c r="AY83" s="233">
        <v>0</v>
      </c>
      <c r="AZ83" s="233">
        <v>0</v>
      </c>
      <c r="BA83" s="233">
        <v>0</v>
      </c>
      <c r="BB83" s="233">
        <v>0</v>
      </c>
      <c r="BC83" s="233">
        <v>0</v>
      </c>
      <c r="BD83" s="233">
        <v>0</v>
      </c>
      <c r="BE83" s="233">
        <v>0</v>
      </c>
      <c r="BF83" s="233">
        <v>0</v>
      </c>
      <c r="BG83" s="233">
        <v>0</v>
      </c>
      <c r="BH83" s="233">
        <v>0</v>
      </c>
      <c r="BI83" s="233">
        <v>0</v>
      </c>
      <c r="BJ83" s="233">
        <v>0</v>
      </c>
      <c r="BK83" s="233">
        <v>0</v>
      </c>
      <c r="BL83" s="233">
        <v>0</v>
      </c>
      <c r="BM83" s="233">
        <v>0</v>
      </c>
      <c r="BN83" s="233">
        <v>0</v>
      </c>
      <c r="BO83" s="233">
        <v>0</v>
      </c>
      <c r="BP83" s="233">
        <v>0</v>
      </c>
      <c r="BQ83" s="233">
        <v>0</v>
      </c>
      <c r="BR83" s="233">
        <v>0</v>
      </c>
      <c r="BS83" s="233">
        <v>0</v>
      </c>
      <c r="BT83" s="233">
        <v>0</v>
      </c>
      <c r="BU83" s="233">
        <v>0</v>
      </c>
      <c r="BV83" s="233">
        <v>0</v>
      </c>
      <c r="BW83" s="233">
        <v>0</v>
      </c>
      <c r="BX83" s="233">
        <v>0</v>
      </c>
      <c r="BY83" s="233">
        <v>0</v>
      </c>
      <c r="BZ83" s="233">
        <v>0</v>
      </c>
      <c r="CA83" s="233">
        <v>0</v>
      </c>
      <c r="CB83" s="233">
        <v>0</v>
      </c>
      <c r="CC83" s="233">
        <v>0</v>
      </c>
      <c r="CD83" s="233">
        <v>0</v>
      </c>
      <c r="CE83" s="233">
        <v>0</v>
      </c>
      <c r="CF83" s="233">
        <v>0</v>
      </c>
      <c r="CG83" s="233">
        <v>0</v>
      </c>
      <c r="CH83" s="233">
        <v>0</v>
      </c>
      <c r="CI83" s="233">
        <v>0</v>
      </c>
      <c r="CJ83" s="233">
        <v>0</v>
      </c>
      <c r="CK83" s="233">
        <v>0</v>
      </c>
      <c r="CL83" s="233">
        <v>0</v>
      </c>
      <c r="CM83" s="233">
        <v>0</v>
      </c>
      <c r="CN83" s="233">
        <v>0</v>
      </c>
      <c r="CO83" s="233">
        <v>0</v>
      </c>
      <c r="CP83" s="233">
        <v>0</v>
      </c>
      <c r="CQ83" s="233">
        <v>0</v>
      </c>
      <c r="CR83" s="233">
        <v>0</v>
      </c>
      <c r="CS83" s="233">
        <v>0</v>
      </c>
      <c r="CT83" s="233">
        <v>0</v>
      </c>
      <c r="CU83" s="233">
        <v>0</v>
      </c>
      <c r="CV83" s="233">
        <v>0</v>
      </c>
      <c r="CW83" s="233">
        <v>0</v>
      </c>
      <c r="CX83" s="233">
        <v>0</v>
      </c>
      <c r="CY83" s="233">
        <v>0</v>
      </c>
      <c r="CZ83" s="233">
        <v>0</v>
      </c>
      <c r="DA83" s="233">
        <v>0</v>
      </c>
      <c r="DB83" s="233">
        <v>0</v>
      </c>
      <c r="DC83" s="233">
        <v>0</v>
      </c>
      <c r="DD83" s="233">
        <v>0</v>
      </c>
      <c r="DE83" s="233">
        <v>0</v>
      </c>
      <c r="DF83" s="233">
        <v>0</v>
      </c>
      <c r="DG83" s="233">
        <v>0</v>
      </c>
      <c r="DH83" s="233">
        <v>0</v>
      </c>
      <c r="DI83" s="233">
        <v>0</v>
      </c>
      <c r="DJ83" s="233">
        <v>0</v>
      </c>
      <c r="DK83" s="233">
        <v>0</v>
      </c>
      <c r="DL83" s="233">
        <v>0</v>
      </c>
      <c r="DM83" s="233">
        <v>0</v>
      </c>
      <c r="DN83" s="233">
        <v>0</v>
      </c>
      <c r="DO83" s="233">
        <v>0</v>
      </c>
      <c r="DP83" s="233">
        <v>0</v>
      </c>
      <c r="DQ83" s="233">
        <v>0</v>
      </c>
      <c r="DR83" s="233">
        <v>0</v>
      </c>
      <c r="DS83" s="233">
        <v>0</v>
      </c>
      <c r="DT83" s="233">
        <v>0</v>
      </c>
      <c r="DU83" s="233">
        <v>0</v>
      </c>
      <c r="DV83" s="233">
        <v>0</v>
      </c>
      <c r="DW83" s="233">
        <v>0</v>
      </c>
      <c r="DX83" s="233">
        <v>0</v>
      </c>
      <c r="DY83" s="233">
        <v>0</v>
      </c>
      <c r="DZ83" s="233">
        <v>0</v>
      </c>
      <c r="EA83" s="233">
        <v>0</v>
      </c>
      <c r="EB83" s="233">
        <v>0</v>
      </c>
      <c r="EC83" s="233">
        <v>0</v>
      </c>
      <c r="ED83" s="233">
        <v>0</v>
      </c>
      <c r="EE83" s="233">
        <v>0</v>
      </c>
      <c r="EF83" s="233">
        <v>0</v>
      </c>
      <c r="EG83" s="233">
        <v>0</v>
      </c>
      <c r="EH83" s="233">
        <v>0</v>
      </c>
      <c r="EI83" s="233">
        <v>0</v>
      </c>
      <c r="EJ83" s="233">
        <v>0</v>
      </c>
      <c r="EK83" s="233">
        <v>0</v>
      </c>
      <c r="EL83" s="233">
        <v>0</v>
      </c>
      <c r="EM83" s="233">
        <v>0</v>
      </c>
      <c r="EN83" s="233">
        <v>0</v>
      </c>
      <c r="EO83" s="233">
        <v>0</v>
      </c>
      <c r="EP83" s="233">
        <v>0</v>
      </c>
      <c r="EQ83" s="233">
        <v>0</v>
      </c>
      <c r="ER83" s="233">
        <v>0</v>
      </c>
      <c r="ES83" s="233">
        <v>0</v>
      </c>
      <c r="ET83" s="233">
        <v>0</v>
      </c>
      <c r="EU83" s="233">
        <v>0</v>
      </c>
      <c r="EV83" s="233">
        <v>0</v>
      </c>
      <c r="EW83" s="233">
        <v>0</v>
      </c>
      <c r="EX83" s="233">
        <v>0</v>
      </c>
      <c r="EY83" s="233">
        <v>0</v>
      </c>
      <c r="EZ83" s="233">
        <v>0</v>
      </c>
      <c r="FA83" s="233">
        <v>0</v>
      </c>
      <c r="FB83" s="233">
        <v>0</v>
      </c>
      <c r="FC83" s="233">
        <v>0</v>
      </c>
      <c r="FD83" s="233">
        <v>0</v>
      </c>
      <c r="FE83" s="233">
        <v>0</v>
      </c>
      <c r="FF83" s="233">
        <v>0</v>
      </c>
      <c r="FG83" s="233">
        <v>0</v>
      </c>
      <c r="FH83" s="233">
        <v>0</v>
      </c>
      <c r="FI83" s="233">
        <v>0</v>
      </c>
      <c r="FJ83" s="233">
        <v>0</v>
      </c>
      <c r="FK83" s="233">
        <v>0</v>
      </c>
      <c r="FL83" s="233">
        <v>0</v>
      </c>
      <c r="FM83" s="233">
        <v>0</v>
      </c>
      <c r="FN83" s="233">
        <v>0</v>
      </c>
      <c r="FO83" s="233">
        <v>0</v>
      </c>
      <c r="FP83" s="233">
        <v>0</v>
      </c>
      <c r="FQ83" s="233">
        <v>0</v>
      </c>
      <c r="FR83" s="233">
        <v>0</v>
      </c>
      <c r="FS83" s="233">
        <v>0</v>
      </c>
      <c r="FT83" s="233">
        <v>0</v>
      </c>
      <c r="FU83" s="233">
        <v>0</v>
      </c>
      <c r="FV83" s="233">
        <v>0</v>
      </c>
      <c r="FW83" s="233">
        <v>0</v>
      </c>
      <c r="FX83" s="233">
        <v>0</v>
      </c>
      <c r="FY83" s="233">
        <v>0</v>
      </c>
      <c r="FZ83" s="233">
        <v>0</v>
      </c>
      <c r="GA83" s="233">
        <v>0</v>
      </c>
      <c r="GB83" s="233">
        <v>0</v>
      </c>
      <c r="GC83" s="233">
        <v>0</v>
      </c>
      <c r="GD83" s="233">
        <v>0</v>
      </c>
      <c r="GE83" s="233">
        <v>0</v>
      </c>
      <c r="GF83" s="233">
        <v>0</v>
      </c>
      <c r="GG83" s="233">
        <v>0</v>
      </c>
      <c r="GH83" s="233">
        <v>0</v>
      </c>
      <c r="GI83" s="233">
        <v>0</v>
      </c>
      <c r="GJ83" s="233">
        <v>0</v>
      </c>
      <c r="GK83" s="233">
        <v>0</v>
      </c>
      <c r="GL83" s="233">
        <v>0</v>
      </c>
      <c r="GM83" s="233">
        <v>0</v>
      </c>
      <c r="GN83" s="233">
        <v>0</v>
      </c>
      <c r="GO83" s="233">
        <v>0</v>
      </c>
      <c r="GP83" s="233">
        <v>0</v>
      </c>
      <c r="GQ83" s="233">
        <v>0</v>
      </c>
      <c r="GR83" s="233">
        <v>0</v>
      </c>
      <c r="GS83" s="233">
        <v>0</v>
      </c>
      <c r="GT83" s="233">
        <v>0</v>
      </c>
      <c r="GU83" s="233">
        <v>0</v>
      </c>
      <c r="GV83" s="233">
        <v>0</v>
      </c>
      <c r="GW83" s="233">
        <v>0</v>
      </c>
      <c r="GX83" s="233">
        <v>0</v>
      </c>
      <c r="GY83" s="233">
        <v>0</v>
      </c>
      <c r="GZ83" s="233">
        <v>0</v>
      </c>
      <c r="HA83" s="233">
        <v>0</v>
      </c>
      <c r="HB83" s="233">
        <v>0</v>
      </c>
      <c r="HC83" s="233">
        <v>0</v>
      </c>
      <c r="HD83" s="233">
        <v>0</v>
      </c>
      <c r="HE83" s="233">
        <v>0</v>
      </c>
      <c r="HF83" s="233">
        <v>0</v>
      </c>
      <c r="HG83" s="233">
        <v>0</v>
      </c>
      <c r="HH83" s="233">
        <v>0</v>
      </c>
      <c r="HI83" s="233">
        <v>0</v>
      </c>
      <c r="HJ83" s="233">
        <v>0</v>
      </c>
      <c r="HK83" s="233">
        <v>0</v>
      </c>
      <c r="HL83" s="233">
        <v>0</v>
      </c>
      <c r="HM83" s="233">
        <v>0</v>
      </c>
      <c r="HN83" s="233">
        <v>0</v>
      </c>
      <c r="HO83" s="233">
        <v>0</v>
      </c>
      <c r="HP83" s="233">
        <v>0</v>
      </c>
      <c r="HQ83" s="233">
        <v>0</v>
      </c>
      <c r="HR83" s="233">
        <v>0</v>
      </c>
      <c r="HS83" s="233">
        <v>0</v>
      </c>
      <c r="HT83" s="233">
        <v>0</v>
      </c>
      <c r="HU83" s="233">
        <v>0</v>
      </c>
      <c r="HV83" s="233">
        <v>0</v>
      </c>
      <c r="HW83" s="233">
        <v>0</v>
      </c>
      <c r="HX83" s="233">
        <v>0</v>
      </c>
      <c r="HY83" s="233">
        <v>0</v>
      </c>
      <c r="HZ83" s="233">
        <v>0</v>
      </c>
      <c r="IA83" s="233">
        <v>0</v>
      </c>
      <c r="IB83" s="233">
        <v>0</v>
      </c>
      <c r="IC83" s="233">
        <v>0</v>
      </c>
      <c r="ID83" s="233">
        <v>0</v>
      </c>
      <c r="IE83" s="233">
        <v>0</v>
      </c>
      <c r="IF83" s="233">
        <v>0</v>
      </c>
      <c r="IG83" s="233">
        <v>0</v>
      </c>
      <c r="IH83" s="233">
        <v>0</v>
      </c>
      <c r="II83" s="233">
        <v>0</v>
      </c>
      <c r="IJ83" s="233">
        <v>0</v>
      </c>
      <c r="IK83" s="233">
        <v>0</v>
      </c>
      <c r="IL83" s="233">
        <v>0</v>
      </c>
      <c r="IM83" s="233">
        <v>0</v>
      </c>
      <c r="IN83" s="233">
        <v>0</v>
      </c>
      <c r="IO83" s="233">
        <v>0</v>
      </c>
      <c r="IP83" s="233">
        <v>0</v>
      </c>
      <c r="IQ83" s="233">
        <v>0</v>
      </c>
      <c r="IR83" s="233">
        <v>0</v>
      </c>
      <c r="IS83" s="233">
        <v>0</v>
      </c>
      <c r="IT83" s="233">
        <v>0</v>
      </c>
      <c r="IU83" s="233">
        <v>0</v>
      </c>
      <c r="IV83" s="233">
        <v>0</v>
      </c>
      <c r="IW83" s="233">
        <v>0</v>
      </c>
      <c r="IX83" s="233">
        <v>0</v>
      </c>
      <c r="IY83" s="233">
        <v>0</v>
      </c>
      <c r="IZ83" s="233">
        <v>0</v>
      </c>
      <c r="JA83" s="233">
        <v>0</v>
      </c>
      <c r="JB83" s="233">
        <v>0</v>
      </c>
      <c r="JC83" s="233">
        <v>0</v>
      </c>
      <c r="JD83" s="233">
        <v>0</v>
      </c>
      <c r="JE83" s="233">
        <v>0</v>
      </c>
      <c r="JF83" s="233">
        <v>0</v>
      </c>
      <c r="JG83" s="233">
        <v>0</v>
      </c>
      <c r="JH83" s="233">
        <v>0</v>
      </c>
      <c r="JI83" s="233">
        <v>0</v>
      </c>
      <c r="JJ83" s="233">
        <v>0</v>
      </c>
      <c r="JK83" s="233">
        <v>0</v>
      </c>
      <c r="JL83" s="233">
        <v>0</v>
      </c>
      <c r="JM83" s="233">
        <v>0</v>
      </c>
      <c r="JN83" s="233">
        <v>0</v>
      </c>
      <c r="JO83" s="233">
        <v>0</v>
      </c>
      <c r="JP83" s="233">
        <v>0</v>
      </c>
      <c r="JQ83" s="233">
        <v>0</v>
      </c>
      <c r="JR83" s="233">
        <v>0</v>
      </c>
      <c r="JS83" s="233">
        <v>0</v>
      </c>
      <c r="JT83" s="233">
        <v>0</v>
      </c>
      <c r="JU83" s="233">
        <v>0</v>
      </c>
      <c r="JV83" s="233">
        <v>0</v>
      </c>
      <c r="JW83" s="233">
        <v>0</v>
      </c>
      <c r="JX83" s="233">
        <v>0</v>
      </c>
      <c r="JY83" s="233">
        <v>0</v>
      </c>
      <c r="JZ83" s="233">
        <v>0</v>
      </c>
      <c r="KA83" s="233">
        <v>0</v>
      </c>
      <c r="KB83" s="233">
        <v>0</v>
      </c>
      <c r="KC83" s="233">
        <v>0</v>
      </c>
      <c r="KD83" s="233">
        <v>0</v>
      </c>
      <c r="KE83" s="233">
        <v>0</v>
      </c>
      <c r="KF83" s="233">
        <v>0</v>
      </c>
      <c r="KG83" s="233">
        <v>0</v>
      </c>
      <c r="KH83" s="233">
        <v>0</v>
      </c>
      <c r="KI83" s="233">
        <v>0</v>
      </c>
      <c r="KJ83" s="233">
        <v>0</v>
      </c>
      <c r="KK83" s="233">
        <v>0</v>
      </c>
      <c r="KL83" s="233">
        <v>0</v>
      </c>
      <c r="KM83" s="233">
        <v>0</v>
      </c>
      <c r="KN83" s="233">
        <v>0</v>
      </c>
      <c r="KO83" s="233">
        <v>0</v>
      </c>
      <c r="KP83" s="233">
        <v>0</v>
      </c>
      <c r="KQ83" s="233">
        <v>0</v>
      </c>
      <c r="KR83" s="233">
        <v>0</v>
      </c>
      <c r="KS83" s="233">
        <v>0</v>
      </c>
      <c r="KT83" s="233">
        <v>0</v>
      </c>
      <c r="KU83" s="233">
        <v>0</v>
      </c>
      <c r="KV83" s="233">
        <v>0</v>
      </c>
      <c r="KW83" s="233">
        <v>0</v>
      </c>
      <c r="KX83" s="233">
        <v>0</v>
      </c>
      <c r="KY83" s="233">
        <v>0</v>
      </c>
      <c r="KZ83" s="233">
        <v>0</v>
      </c>
      <c r="LA83" s="233">
        <v>0</v>
      </c>
      <c r="LB83" s="233">
        <v>0</v>
      </c>
      <c r="LC83" s="233">
        <v>0</v>
      </c>
      <c r="LD83" s="233">
        <v>0</v>
      </c>
      <c r="LE83" s="233">
        <v>0</v>
      </c>
      <c r="LF83" s="233">
        <v>0</v>
      </c>
      <c r="LG83" s="233">
        <v>0</v>
      </c>
      <c r="LH83" s="233">
        <v>0</v>
      </c>
      <c r="LI83" s="233">
        <v>0</v>
      </c>
      <c r="LJ83" s="233">
        <v>0</v>
      </c>
      <c r="LK83" s="233">
        <v>0</v>
      </c>
      <c r="LL83" s="233">
        <v>0</v>
      </c>
      <c r="LM83" s="233">
        <v>0</v>
      </c>
      <c r="LN83" s="233">
        <v>0</v>
      </c>
      <c r="LO83" s="233">
        <v>0</v>
      </c>
      <c r="LP83" s="233">
        <v>0</v>
      </c>
      <c r="LQ83" s="233">
        <v>0</v>
      </c>
      <c r="LR83" s="233">
        <v>0</v>
      </c>
      <c r="LS83" s="233">
        <v>0</v>
      </c>
      <c r="LT83" s="233">
        <v>0</v>
      </c>
      <c r="LU83" s="233">
        <v>0</v>
      </c>
      <c r="LV83" s="233">
        <v>0</v>
      </c>
      <c r="LW83" s="233">
        <v>0</v>
      </c>
      <c r="LX83" s="233">
        <v>0</v>
      </c>
      <c r="LY83" s="233">
        <v>0</v>
      </c>
      <c r="LZ83" s="233">
        <v>0</v>
      </c>
      <c r="MA83" s="233">
        <v>0</v>
      </c>
      <c r="MB83" s="233">
        <v>0</v>
      </c>
      <c r="MC83" s="233">
        <v>0</v>
      </c>
      <c r="MD83" s="233">
        <v>0</v>
      </c>
      <c r="ME83" s="233">
        <v>0</v>
      </c>
      <c r="MF83" s="233">
        <v>0</v>
      </c>
      <c r="MG83" s="233">
        <v>0</v>
      </c>
      <c r="MH83" s="233">
        <v>0</v>
      </c>
      <c r="MI83" s="233">
        <v>0</v>
      </c>
      <c r="MJ83" s="233">
        <v>0</v>
      </c>
      <c r="MK83" s="233">
        <v>0</v>
      </c>
      <c r="ML83" s="233">
        <v>0</v>
      </c>
      <c r="MM83" s="233">
        <v>0</v>
      </c>
      <c r="MN83" s="233">
        <v>0</v>
      </c>
      <c r="MO83" s="233">
        <v>0</v>
      </c>
      <c r="MP83" s="233">
        <v>0</v>
      </c>
      <c r="MQ83" s="233">
        <v>0</v>
      </c>
      <c r="MR83" s="233">
        <v>0</v>
      </c>
      <c r="MS83" s="233">
        <v>0</v>
      </c>
      <c r="MT83" s="233">
        <v>0</v>
      </c>
      <c r="MU83" s="233">
        <v>0</v>
      </c>
      <c r="MV83" s="233">
        <v>0</v>
      </c>
      <c r="MW83" s="233">
        <v>0</v>
      </c>
      <c r="MX83" s="233">
        <v>0</v>
      </c>
      <c r="MY83" s="233">
        <v>0</v>
      </c>
      <c r="MZ83" s="233">
        <v>0</v>
      </c>
      <c r="NA83" s="233">
        <v>0</v>
      </c>
      <c r="NB83" s="233">
        <v>0</v>
      </c>
      <c r="NC83" s="233">
        <v>0</v>
      </c>
      <c r="ND83" s="233">
        <v>0</v>
      </c>
      <c r="NE83" s="233">
        <v>0</v>
      </c>
      <c r="NF83" s="233">
        <v>0</v>
      </c>
      <c r="NG83" s="233">
        <v>0</v>
      </c>
      <c r="NH83" s="233">
        <v>0</v>
      </c>
      <c r="NI83" s="233">
        <v>0</v>
      </c>
      <c r="NJ83" s="233">
        <v>0</v>
      </c>
      <c r="NK83" s="233">
        <v>0</v>
      </c>
      <c r="NL83" s="233">
        <v>0</v>
      </c>
      <c r="NM83" s="233">
        <v>0</v>
      </c>
      <c r="NN83" s="233">
        <v>0</v>
      </c>
      <c r="NO83" s="233">
        <v>0</v>
      </c>
      <c r="NP83" s="233">
        <v>0</v>
      </c>
      <c r="NQ83" s="233">
        <v>0</v>
      </c>
      <c r="NR83" s="233">
        <v>0</v>
      </c>
      <c r="NS83" s="233">
        <v>0</v>
      </c>
      <c r="NT83" s="233">
        <v>0</v>
      </c>
      <c r="NU83" s="233">
        <v>0</v>
      </c>
      <c r="NV83" s="233">
        <v>0</v>
      </c>
      <c r="NW83" s="233">
        <v>0</v>
      </c>
      <c r="NX83" s="233">
        <v>0</v>
      </c>
      <c r="NY83" s="233">
        <v>0</v>
      </c>
      <c r="NZ83" s="233">
        <v>0</v>
      </c>
      <c r="OA83" s="233">
        <v>0</v>
      </c>
      <c r="OB83" s="233">
        <v>0</v>
      </c>
      <c r="OC83" s="233">
        <v>0</v>
      </c>
      <c r="OD83" s="233">
        <v>0</v>
      </c>
      <c r="OE83" s="233">
        <v>0</v>
      </c>
      <c r="OF83" s="233">
        <v>0</v>
      </c>
      <c r="OG83" s="233">
        <v>0</v>
      </c>
      <c r="OH83" s="233">
        <v>0</v>
      </c>
      <c r="OI83" s="233">
        <v>0</v>
      </c>
      <c r="OJ83" s="233">
        <v>0</v>
      </c>
      <c r="OK83" s="233">
        <v>0</v>
      </c>
      <c r="OL83" s="233">
        <v>0</v>
      </c>
      <c r="OM83" s="233">
        <v>0</v>
      </c>
      <c r="ON83" s="233">
        <v>0</v>
      </c>
      <c r="OO83" s="233">
        <v>0</v>
      </c>
      <c r="OP83" s="233">
        <v>0</v>
      </c>
      <c r="OQ83" s="233">
        <v>0</v>
      </c>
      <c r="OR83" s="233">
        <v>0</v>
      </c>
      <c r="OS83" s="233">
        <v>0</v>
      </c>
      <c r="OT83" s="233">
        <v>0</v>
      </c>
      <c r="OU83" s="233">
        <v>0</v>
      </c>
      <c r="OV83" s="233">
        <v>0</v>
      </c>
      <c r="OW83" s="233">
        <v>0</v>
      </c>
      <c r="OX83" s="233">
        <v>0</v>
      </c>
      <c r="OY83" s="233">
        <v>0</v>
      </c>
      <c r="OZ83" s="233">
        <v>0</v>
      </c>
      <c r="PA83" s="233">
        <v>0</v>
      </c>
      <c r="PB83" s="233">
        <v>0</v>
      </c>
      <c r="PC83" s="233">
        <v>0</v>
      </c>
      <c r="PD83" s="233">
        <v>0</v>
      </c>
      <c r="PE83" s="233">
        <v>0</v>
      </c>
    </row>
    <row r="84" spans="1:421" x14ac:dyDescent="0.25">
      <c r="A84" s="236" t="s">
        <v>1650</v>
      </c>
      <c r="B84" s="233">
        <v>0</v>
      </c>
      <c r="C84" s="233">
        <v>0</v>
      </c>
      <c r="D84" s="233">
        <v>0</v>
      </c>
      <c r="E84" s="233">
        <v>0</v>
      </c>
      <c r="F84" s="233">
        <v>0</v>
      </c>
      <c r="G84" s="233">
        <v>0</v>
      </c>
      <c r="H84" s="233">
        <v>0</v>
      </c>
      <c r="I84" s="233">
        <v>0</v>
      </c>
      <c r="J84" s="233">
        <v>0</v>
      </c>
      <c r="K84" s="233">
        <v>0</v>
      </c>
      <c r="L84" s="233">
        <v>0</v>
      </c>
      <c r="M84" s="233">
        <v>0</v>
      </c>
      <c r="N84" s="233">
        <v>0</v>
      </c>
      <c r="O84" s="233">
        <v>0</v>
      </c>
      <c r="P84" s="233">
        <v>0</v>
      </c>
      <c r="Q84" s="233">
        <v>0</v>
      </c>
      <c r="R84" s="233">
        <v>0</v>
      </c>
      <c r="S84" s="233">
        <v>0</v>
      </c>
      <c r="T84" s="233">
        <v>0</v>
      </c>
      <c r="U84" s="233">
        <v>0</v>
      </c>
      <c r="V84" s="233">
        <v>0</v>
      </c>
      <c r="W84" s="233">
        <v>0</v>
      </c>
      <c r="X84" s="233">
        <v>0</v>
      </c>
      <c r="Y84" s="233">
        <v>0</v>
      </c>
      <c r="Z84" s="233">
        <v>0</v>
      </c>
      <c r="AA84" s="233">
        <v>0</v>
      </c>
      <c r="AB84" s="233">
        <v>0</v>
      </c>
      <c r="AC84" s="233">
        <v>0</v>
      </c>
      <c r="AD84" s="233">
        <v>0</v>
      </c>
      <c r="AE84" s="233">
        <v>0</v>
      </c>
      <c r="AF84" s="233">
        <v>0</v>
      </c>
      <c r="AG84" s="233">
        <v>0</v>
      </c>
      <c r="AH84" s="233">
        <v>0</v>
      </c>
      <c r="AI84" s="233">
        <v>0</v>
      </c>
      <c r="AJ84" s="233">
        <v>0</v>
      </c>
      <c r="AK84" s="233">
        <v>0</v>
      </c>
      <c r="AL84" s="233">
        <v>0</v>
      </c>
      <c r="AM84" s="233">
        <v>0</v>
      </c>
      <c r="AN84" s="233">
        <v>0</v>
      </c>
      <c r="AO84" s="233">
        <v>0</v>
      </c>
      <c r="AP84" s="233">
        <v>0</v>
      </c>
      <c r="AQ84" s="233">
        <v>0</v>
      </c>
      <c r="AR84" s="233">
        <v>0</v>
      </c>
      <c r="AS84" s="233">
        <v>0</v>
      </c>
      <c r="AT84" s="233">
        <v>0</v>
      </c>
      <c r="AU84" s="233">
        <v>0</v>
      </c>
      <c r="AV84" s="233">
        <v>0</v>
      </c>
      <c r="AW84" s="233">
        <v>0</v>
      </c>
      <c r="AX84" s="233">
        <v>0</v>
      </c>
      <c r="AY84" s="233">
        <v>0</v>
      </c>
      <c r="AZ84" s="233">
        <v>0</v>
      </c>
      <c r="BA84" s="233">
        <v>0</v>
      </c>
      <c r="BB84" s="233">
        <v>0</v>
      </c>
      <c r="BC84" s="233">
        <v>0</v>
      </c>
      <c r="BD84" s="233">
        <v>0</v>
      </c>
      <c r="BE84" s="233">
        <v>0</v>
      </c>
      <c r="BF84" s="233">
        <v>0</v>
      </c>
      <c r="BG84" s="233">
        <v>0</v>
      </c>
      <c r="BH84" s="233">
        <v>0</v>
      </c>
      <c r="BI84" s="233">
        <v>0</v>
      </c>
      <c r="BJ84" s="233">
        <v>0</v>
      </c>
      <c r="BK84" s="233">
        <v>0</v>
      </c>
      <c r="BL84" s="233">
        <v>0</v>
      </c>
      <c r="BM84" s="233">
        <v>0</v>
      </c>
      <c r="BN84" s="233">
        <v>0</v>
      </c>
      <c r="BO84" s="233">
        <v>0</v>
      </c>
      <c r="BP84" s="233">
        <v>0</v>
      </c>
      <c r="BQ84" s="233">
        <v>0</v>
      </c>
      <c r="BR84" s="233">
        <v>0</v>
      </c>
      <c r="BS84" s="233">
        <v>0</v>
      </c>
      <c r="BT84" s="233">
        <v>0</v>
      </c>
      <c r="BU84" s="233">
        <v>0</v>
      </c>
      <c r="BV84" s="233">
        <v>0</v>
      </c>
      <c r="BW84" s="233">
        <v>0</v>
      </c>
      <c r="BX84" s="233">
        <v>0</v>
      </c>
      <c r="BY84" s="233">
        <v>0</v>
      </c>
      <c r="BZ84" s="233">
        <v>0</v>
      </c>
      <c r="CA84" s="233">
        <v>0</v>
      </c>
      <c r="CB84" s="233">
        <v>0</v>
      </c>
      <c r="CC84" s="233">
        <v>0</v>
      </c>
      <c r="CD84" s="233">
        <v>0</v>
      </c>
      <c r="CE84" s="233">
        <v>0</v>
      </c>
      <c r="CF84" s="233">
        <v>0</v>
      </c>
      <c r="CG84" s="233">
        <v>0</v>
      </c>
      <c r="CH84" s="233">
        <v>0</v>
      </c>
      <c r="CI84" s="233">
        <v>0</v>
      </c>
      <c r="CJ84" s="233">
        <v>0</v>
      </c>
      <c r="CK84" s="233">
        <v>0</v>
      </c>
      <c r="CL84" s="233">
        <v>0</v>
      </c>
      <c r="CM84" s="233">
        <v>0</v>
      </c>
      <c r="CN84" s="233">
        <v>0</v>
      </c>
      <c r="CO84" s="233">
        <v>0</v>
      </c>
      <c r="CP84" s="233">
        <v>0</v>
      </c>
      <c r="CQ84" s="233">
        <v>0</v>
      </c>
      <c r="CR84" s="233">
        <v>0</v>
      </c>
      <c r="CS84" s="233">
        <v>0</v>
      </c>
      <c r="CT84" s="233">
        <v>0</v>
      </c>
      <c r="CU84" s="233">
        <v>0</v>
      </c>
      <c r="CV84" s="233">
        <v>0</v>
      </c>
      <c r="CW84" s="233">
        <v>0</v>
      </c>
      <c r="CX84" s="233">
        <v>0</v>
      </c>
      <c r="CY84" s="233">
        <v>0</v>
      </c>
      <c r="CZ84" s="233">
        <v>0</v>
      </c>
      <c r="DA84" s="233">
        <v>0</v>
      </c>
      <c r="DB84" s="233">
        <v>0</v>
      </c>
      <c r="DC84" s="233">
        <v>0</v>
      </c>
      <c r="DD84" s="233">
        <v>0</v>
      </c>
      <c r="DE84" s="233">
        <v>0</v>
      </c>
      <c r="DF84" s="233">
        <v>0</v>
      </c>
      <c r="DG84" s="233">
        <v>0</v>
      </c>
      <c r="DH84" s="233">
        <v>0</v>
      </c>
      <c r="DI84" s="233">
        <v>0</v>
      </c>
      <c r="DJ84" s="233">
        <v>0</v>
      </c>
      <c r="DK84" s="233">
        <v>0</v>
      </c>
      <c r="DL84" s="233">
        <v>0</v>
      </c>
      <c r="DM84" s="233">
        <v>0</v>
      </c>
      <c r="DN84" s="233">
        <v>0</v>
      </c>
      <c r="DO84" s="233">
        <v>0</v>
      </c>
      <c r="DP84" s="233">
        <v>0</v>
      </c>
      <c r="DQ84" s="233">
        <v>0</v>
      </c>
      <c r="DR84" s="233">
        <v>0</v>
      </c>
      <c r="DS84" s="233">
        <v>0</v>
      </c>
      <c r="DT84" s="233">
        <v>0</v>
      </c>
      <c r="DU84" s="233">
        <v>0</v>
      </c>
      <c r="DV84" s="233">
        <v>0</v>
      </c>
      <c r="DW84" s="233">
        <v>0</v>
      </c>
      <c r="DX84" s="233">
        <v>0</v>
      </c>
      <c r="DY84" s="233">
        <v>0</v>
      </c>
      <c r="DZ84" s="233">
        <v>0</v>
      </c>
      <c r="EA84" s="233">
        <v>0</v>
      </c>
      <c r="EB84" s="233">
        <v>0</v>
      </c>
      <c r="EC84" s="233">
        <v>0</v>
      </c>
      <c r="ED84" s="233">
        <v>0</v>
      </c>
      <c r="EE84" s="233">
        <v>0</v>
      </c>
      <c r="EF84" s="233">
        <v>0</v>
      </c>
      <c r="EG84" s="233">
        <v>0</v>
      </c>
      <c r="EH84" s="233">
        <v>0</v>
      </c>
      <c r="EI84" s="233">
        <v>0</v>
      </c>
      <c r="EJ84" s="233">
        <v>0</v>
      </c>
      <c r="EK84" s="233">
        <v>0</v>
      </c>
      <c r="EL84" s="233">
        <v>0</v>
      </c>
      <c r="EM84" s="233">
        <v>0</v>
      </c>
      <c r="EN84" s="233">
        <v>0</v>
      </c>
      <c r="EO84" s="233">
        <v>0</v>
      </c>
      <c r="EP84" s="233">
        <v>3</v>
      </c>
      <c r="EQ84" s="233">
        <v>1650</v>
      </c>
      <c r="ER84" s="233">
        <v>0</v>
      </c>
      <c r="ES84" s="233">
        <v>1650</v>
      </c>
      <c r="ET84" s="233">
        <v>0</v>
      </c>
      <c r="EU84" s="233">
        <v>0</v>
      </c>
      <c r="EV84" s="233">
        <v>11</v>
      </c>
      <c r="EW84" s="233">
        <v>3399</v>
      </c>
      <c r="EX84" s="233">
        <v>0</v>
      </c>
      <c r="EY84" s="233">
        <v>3399</v>
      </c>
      <c r="EZ84" s="233">
        <v>0</v>
      </c>
      <c r="FA84" s="233">
        <v>0</v>
      </c>
      <c r="FB84" s="233">
        <v>11</v>
      </c>
      <c r="FC84" s="233">
        <v>2974</v>
      </c>
      <c r="FD84" s="233">
        <v>0</v>
      </c>
      <c r="FE84" s="233">
        <v>2974</v>
      </c>
      <c r="FF84" s="233">
        <v>0</v>
      </c>
      <c r="FG84" s="233">
        <v>0</v>
      </c>
      <c r="FH84" s="233">
        <v>13</v>
      </c>
      <c r="FI84" s="233">
        <v>3280</v>
      </c>
      <c r="FJ84" s="233">
        <v>0</v>
      </c>
      <c r="FK84" s="233">
        <v>3280</v>
      </c>
      <c r="FL84" s="233">
        <v>0</v>
      </c>
      <c r="FM84" s="233">
        <v>0</v>
      </c>
      <c r="FN84" s="233">
        <v>13</v>
      </c>
      <c r="FO84" s="233">
        <v>3329</v>
      </c>
      <c r="FP84" s="233">
        <v>0</v>
      </c>
      <c r="FQ84" s="233">
        <v>3329</v>
      </c>
      <c r="FR84" s="233">
        <v>0</v>
      </c>
      <c r="FS84" s="233">
        <v>0</v>
      </c>
      <c r="FT84" s="233">
        <v>15</v>
      </c>
      <c r="FU84" s="233">
        <v>73589</v>
      </c>
      <c r="FV84" s="233">
        <v>0.04</v>
      </c>
      <c r="FW84" s="233">
        <v>73589</v>
      </c>
      <c r="FX84" s="233">
        <v>0</v>
      </c>
      <c r="FY84" s="233">
        <v>0</v>
      </c>
      <c r="FZ84" s="233">
        <v>15</v>
      </c>
      <c r="GA84" s="233">
        <v>73552</v>
      </c>
      <c r="GB84" s="233">
        <v>0.04</v>
      </c>
      <c r="GC84" s="233">
        <v>73552</v>
      </c>
      <c r="GD84" s="233">
        <v>0</v>
      </c>
      <c r="GE84" s="233">
        <v>0</v>
      </c>
      <c r="GF84" s="233">
        <v>14</v>
      </c>
      <c r="GG84" s="233">
        <v>71319</v>
      </c>
      <c r="GH84" s="233">
        <v>0.03</v>
      </c>
      <c r="GI84" s="233">
        <v>71319</v>
      </c>
      <c r="GJ84" s="233">
        <v>0</v>
      </c>
      <c r="GK84" s="233">
        <v>0</v>
      </c>
      <c r="GL84" s="233">
        <v>11</v>
      </c>
      <c r="GM84" s="233">
        <v>69883</v>
      </c>
      <c r="GN84" s="233">
        <v>0.03</v>
      </c>
      <c r="GO84" s="233">
        <v>69883</v>
      </c>
      <c r="GP84" s="233">
        <v>0</v>
      </c>
      <c r="GQ84" s="233">
        <v>0</v>
      </c>
      <c r="GR84" s="233">
        <v>13</v>
      </c>
      <c r="GS84" s="233">
        <v>124208</v>
      </c>
      <c r="GT84" s="233">
        <v>0.06</v>
      </c>
      <c r="GU84" s="233">
        <v>124208</v>
      </c>
      <c r="GV84" s="233">
        <v>0</v>
      </c>
      <c r="GW84" s="233">
        <v>0</v>
      </c>
      <c r="GX84" s="233">
        <v>12</v>
      </c>
      <c r="GY84" s="233">
        <v>124411</v>
      </c>
      <c r="GZ84" s="233">
        <v>0.06</v>
      </c>
      <c r="HA84" s="233">
        <v>124411</v>
      </c>
      <c r="HB84" s="233">
        <v>0</v>
      </c>
      <c r="HC84" s="233">
        <v>0</v>
      </c>
      <c r="HD84" s="233">
        <v>11</v>
      </c>
      <c r="HE84" s="233">
        <v>412447</v>
      </c>
      <c r="HF84" s="233">
        <v>0.04</v>
      </c>
      <c r="HG84" s="233">
        <v>412447</v>
      </c>
      <c r="HH84" s="233">
        <v>0</v>
      </c>
      <c r="HI84" s="233">
        <v>0</v>
      </c>
      <c r="HJ84" s="233">
        <v>10</v>
      </c>
      <c r="HK84" s="233">
        <v>412639</v>
      </c>
      <c r="HL84" s="233">
        <v>0.04</v>
      </c>
      <c r="HM84" s="233">
        <v>412639</v>
      </c>
      <c r="HN84" s="233">
        <v>0</v>
      </c>
      <c r="HO84" s="233">
        <v>0</v>
      </c>
      <c r="HP84" s="233">
        <v>13</v>
      </c>
      <c r="HQ84" s="233">
        <v>467584</v>
      </c>
      <c r="HR84" s="233">
        <v>0.05</v>
      </c>
      <c r="HS84" s="233">
        <v>467584</v>
      </c>
      <c r="HT84" s="233">
        <v>0</v>
      </c>
      <c r="HU84" s="233">
        <v>0</v>
      </c>
      <c r="HV84" s="233">
        <v>13</v>
      </c>
      <c r="HW84" s="233">
        <v>440749</v>
      </c>
      <c r="HX84" s="233">
        <v>0.04</v>
      </c>
      <c r="HY84" s="233">
        <v>440749</v>
      </c>
      <c r="HZ84" s="233">
        <v>0</v>
      </c>
      <c r="IA84" s="233">
        <v>0</v>
      </c>
      <c r="IB84" s="233">
        <v>13</v>
      </c>
      <c r="IC84" s="233">
        <v>433957</v>
      </c>
      <c r="ID84" s="233">
        <v>0.04</v>
      </c>
      <c r="IE84" s="233">
        <v>433957</v>
      </c>
      <c r="IF84" s="233">
        <v>0</v>
      </c>
      <c r="IG84" s="233">
        <v>0</v>
      </c>
      <c r="IH84" s="233">
        <v>12</v>
      </c>
      <c r="II84" s="233">
        <v>447744</v>
      </c>
      <c r="IJ84" s="233">
        <v>0.04</v>
      </c>
      <c r="IK84" s="233">
        <v>447744</v>
      </c>
      <c r="IL84" s="233">
        <v>0</v>
      </c>
      <c r="IM84" s="233">
        <v>0</v>
      </c>
      <c r="IN84" s="233">
        <v>17</v>
      </c>
      <c r="IO84" s="233">
        <v>515597</v>
      </c>
      <c r="IP84" s="233">
        <v>0.05</v>
      </c>
      <c r="IQ84" s="233">
        <v>515597</v>
      </c>
      <c r="IR84" s="233">
        <v>0</v>
      </c>
      <c r="IS84" s="233">
        <v>0</v>
      </c>
      <c r="IT84" s="233">
        <v>20</v>
      </c>
      <c r="IU84" s="233">
        <v>589684</v>
      </c>
      <c r="IV84" s="233">
        <v>0.06</v>
      </c>
      <c r="IW84" s="233">
        <v>589684</v>
      </c>
      <c r="IX84" s="233">
        <v>0</v>
      </c>
      <c r="IY84" s="233">
        <v>0</v>
      </c>
      <c r="IZ84" s="233">
        <v>23</v>
      </c>
      <c r="JA84" s="233">
        <v>640206</v>
      </c>
      <c r="JB84" s="233">
        <v>0.06</v>
      </c>
      <c r="JC84" s="233">
        <v>640206</v>
      </c>
      <c r="JD84" s="233">
        <v>0</v>
      </c>
      <c r="JE84" s="233">
        <v>0</v>
      </c>
      <c r="JF84" s="233">
        <v>26</v>
      </c>
      <c r="JG84" s="233">
        <v>734299</v>
      </c>
      <c r="JH84" s="233">
        <v>7.0000000000000007E-2</v>
      </c>
      <c r="JI84" s="233">
        <v>734299</v>
      </c>
      <c r="JJ84" s="233">
        <v>0</v>
      </c>
      <c r="JK84" s="233">
        <v>0</v>
      </c>
      <c r="JL84" s="233">
        <v>28</v>
      </c>
      <c r="JM84" s="233">
        <v>719933</v>
      </c>
      <c r="JN84" s="233">
        <v>7.0000000000000007E-2</v>
      </c>
      <c r="JO84" s="233">
        <v>719933</v>
      </c>
      <c r="JP84" s="233">
        <v>0</v>
      </c>
      <c r="JQ84" s="233">
        <v>0</v>
      </c>
      <c r="JR84" s="233">
        <v>29</v>
      </c>
      <c r="JS84" s="233">
        <v>1372931</v>
      </c>
      <c r="JT84" s="233">
        <v>7.0000000000000007E-2</v>
      </c>
      <c r="JU84" s="233">
        <v>1372931</v>
      </c>
      <c r="JV84" s="233">
        <v>0</v>
      </c>
      <c r="JW84" s="233">
        <v>0</v>
      </c>
      <c r="JX84" s="233">
        <v>28</v>
      </c>
      <c r="JY84" s="233">
        <v>1382098</v>
      </c>
      <c r="JZ84" s="233">
        <v>7.0000000000000007E-2</v>
      </c>
      <c r="KA84" s="233">
        <v>1382098</v>
      </c>
      <c r="KB84" s="233">
        <v>0</v>
      </c>
      <c r="KC84" s="233">
        <v>0</v>
      </c>
      <c r="KD84" s="233">
        <v>35</v>
      </c>
      <c r="KE84" s="233">
        <v>1816575</v>
      </c>
      <c r="KF84" s="233">
        <v>0.09</v>
      </c>
      <c r="KG84" s="233">
        <v>1816575</v>
      </c>
      <c r="KH84" s="233">
        <v>0</v>
      </c>
      <c r="KI84" s="233">
        <v>0</v>
      </c>
      <c r="KJ84" s="233">
        <v>37</v>
      </c>
      <c r="KK84" s="233">
        <v>1861577</v>
      </c>
      <c r="KL84" s="233">
        <v>0.09</v>
      </c>
      <c r="KM84" s="233">
        <v>1861577</v>
      </c>
      <c r="KN84" s="233">
        <v>0</v>
      </c>
      <c r="KO84" s="233">
        <v>0</v>
      </c>
      <c r="KP84" s="233">
        <v>41</v>
      </c>
      <c r="KQ84" s="233">
        <v>1836434</v>
      </c>
      <c r="KR84" s="233">
        <v>0.09</v>
      </c>
      <c r="KS84" s="233">
        <v>1836434</v>
      </c>
      <c r="KT84" s="233">
        <v>0</v>
      </c>
      <c r="KU84" s="233">
        <v>0</v>
      </c>
      <c r="KV84" s="233">
        <v>44</v>
      </c>
      <c r="KW84" s="233">
        <v>1855743</v>
      </c>
      <c r="KX84" s="233">
        <v>0.09</v>
      </c>
      <c r="KY84" s="233">
        <v>1855743</v>
      </c>
      <c r="KZ84" s="233">
        <v>0</v>
      </c>
      <c r="LA84" s="233">
        <v>0</v>
      </c>
      <c r="LB84" s="233">
        <v>43</v>
      </c>
      <c r="LC84" s="233">
        <v>1970763</v>
      </c>
      <c r="LD84" s="233">
        <v>0.1</v>
      </c>
      <c r="LE84" s="233">
        <v>1970763</v>
      </c>
      <c r="LF84" s="233">
        <v>0</v>
      </c>
      <c r="LG84" s="233">
        <v>0</v>
      </c>
      <c r="LH84" s="233">
        <v>45</v>
      </c>
      <c r="LI84" s="233">
        <v>1998490</v>
      </c>
      <c r="LJ84" s="233">
        <v>0.1</v>
      </c>
      <c r="LK84" s="233">
        <v>1998490</v>
      </c>
      <c r="LL84" s="233">
        <v>0</v>
      </c>
      <c r="LM84" s="233">
        <v>0</v>
      </c>
      <c r="LN84" s="233">
        <v>54</v>
      </c>
      <c r="LO84" s="233">
        <v>3224978</v>
      </c>
      <c r="LP84" s="233">
        <v>0.13</v>
      </c>
      <c r="LQ84" s="233">
        <v>3224978</v>
      </c>
      <c r="LR84" s="233">
        <v>0</v>
      </c>
      <c r="LS84" s="233">
        <v>0</v>
      </c>
      <c r="LT84" s="233">
        <v>55</v>
      </c>
      <c r="LU84" s="233">
        <v>3571646</v>
      </c>
      <c r="LV84" s="233">
        <v>0.15</v>
      </c>
      <c r="LW84" s="233">
        <v>3571646</v>
      </c>
      <c r="LX84" s="233">
        <v>0</v>
      </c>
      <c r="LY84" s="233">
        <v>0</v>
      </c>
      <c r="LZ84" s="233">
        <v>60</v>
      </c>
      <c r="MA84" s="233">
        <v>3820938</v>
      </c>
      <c r="MB84" s="233">
        <v>0.16</v>
      </c>
      <c r="MC84" s="233">
        <v>3820938</v>
      </c>
      <c r="MD84" s="233">
        <v>0</v>
      </c>
      <c r="ME84" s="233">
        <v>0</v>
      </c>
      <c r="MF84" s="233">
        <v>64</v>
      </c>
      <c r="MG84" s="233">
        <v>8902546</v>
      </c>
      <c r="MH84" s="233">
        <v>0.37</v>
      </c>
      <c r="MI84" s="233">
        <v>8902550</v>
      </c>
      <c r="MJ84" s="233">
        <v>0</v>
      </c>
      <c r="MK84" s="233">
        <v>0</v>
      </c>
      <c r="ML84" s="233">
        <v>0</v>
      </c>
      <c r="MM84" s="233">
        <v>0</v>
      </c>
      <c r="MN84" s="233">
        <v>0</v>
      </c>
      <c r="MO84" s="233">
        <v>0</v>
      </c>
      <c r="MP84" s="233">
        <v>0</v>
      </c>
      <c r="MQ84" s="233">
        <v>0</v>
      </c>
      <c r="MR84" s="233">
        <v>62</v>
      </c>
      <c r="MS84" s="233">
        <v>11490264</v>
      </c>
      <c r="MT84" s="233">
        <v>0.48</v>
      </c>
      <c r="MU84" s="233">
        <v>11490300</v>
      </c>
      <c r="MV84" s="233">
        <v>0</v>
      </c>
      <c r="MW84" s="233">
        <v>0</v>
      </c>
      <c r="MX84" s="233">
        <v>69</v>
      </c>
      <c r="MY84" s="233">
        <v>12671373</v>
      </c>
      <c r="MZ84" s="233">
        <v>0.53</v>
      </c>
      <c r="NA84" s="233">
        <v>12671400</v>
      </c>
      <c r="NB84" s="233">
        <v>0</v>
      </c>
      <c r="NC84" s="233">
        <v>0</v>
      </c>
      <c r="ND84" s="233">
        <v>72</v>
      </c>
      <c r="NE84" s="233">
        <v>13847725</v>
      </c>
      <c r="NF84" s="233">
        <v>0.57999999999999996</v>
      </c>
      <c r="NG84" s="233">
        <v>13847725</v>
      </c>
      <c r="NH84" s="233">
        <v>0</v>
      </c>
      <c r="NI84" s="233">
        <v>0</v>
      </c>
      <c r="NJ84" s="233">
        <v>71</v>
      </c>
      <c r="NK84" s="233">
        <v>15082006</v>
      </c>
      <c r="NL84" s="233">
        <v>0.63</v>
      </c>
      <c r="NM84" s="233">
        <v>15082006</v>
      </c>
      <c r="NN84" s="233">
        <v>0</v>
      </c>
      <c r="NO84" s="233">
        <v>0</v>
      </c>
      <c r="NP84" s="233">
        <v>72</v>
      </c>
      <c r="NQ84" s="233">
        <v>15188193</v>
      </c>
      <c r="NR84" s="233">
        <v>0.63</v>
      </c>
      <c r="NS84" s="233">
        <v>15188193</v>
      </c>
      <c r="NT84" s="233">
        <v>0</v>
      </c>
      <c r="NU84" s="233">
        <v>0</v>
      </c>
      <c r="NV84" s="233">
        <v>43</v>
      </c>
      <c r="NW84" s="233">
        <v>15346588</v>
      </c>
      <c r="NX84" s="233">
        <v>0.64</v>
      </c>
      <c r="NY84" s="233">
        <v>15346588</v>
      </c>
      <c r="NZ84" s="233">
        <v>0</v>
      </c>
      <c r="OA84" s="233">
        <v>0</v>
      </c>
      <c r="OB84" s="233">
        <v>40</v>
      </c>
      <c r="OC84" s="233">
        <v>15374984</v>
      </c>
      <c r="OD84" s="233">
        <v>0.64</v>
      </c>
      <c r="OE84" s="233">
        <v>15374984</v>
      </c>
      <c r="OF84" s="233">
        <v>0</v>
      </c>
      <c r="OG84" s="233">
        <v>0</v>
      </c>
      <c r="OH84" s="233">
        <v>43</v>
      </c>
      <c r="OI84" s="233">
        <v>14884836</v>
      </c>
      <c r="OJ84" s="233">
        <v>0.62</v>
      </c>
      <c r="OK84" s="233">
        <v>14884836</v>
      </c>
      <c r="OL84" s="233">
        <v>0</v>
      </c>
      <c r="OM84" s="233">
        <v>0</v>
      </c>
      <c r="ON84" s="233">
        <v>41</v>
      </c>
      <c r="OO84" s="233">
        <v>15365057</v>
      </c>
      <c r="OP84" s="233">
        <v>0.64</v>
      </c>
      <c r="OQ84" s="233">
        <v>15365057</v>
      </c>
      <c r="OR84" s="233">
        <v>0</v>
      </c>
      <c r="OS84" s="233">
        <v>0</v>
      </c>
      <c r="OT84" s="233">
        <v>39</v>
      </c>
      <c r="OU84" s="233">
        <v>17436456</v>
      </c>
      <c r="OV84" s="233">
        <v>0.73</v>
      </c>
      <c r="OW84" s="233">
        <v>17436456</v>
      </c>
      <c r="OX84" s="233">
        <v>0</v>
      </c>
      <c r="OY84" s="233">
        <v>0</v>
      </c>
      <c r="OZ84" s="233">
        <v>41</v>
      </c>
      <c r="PA84" s="233">
        <v>17502708</v>
      </c>
      <c r="PB84" s="233">
        <v>0.73</v>
      </c>
      <c r="PC84" s="233">
        <v>17502708</v>
      </c>
      <c r="PD84" s="233">
        <v>0</v>
      </c>
      <c r="PE84" s="233">
        <v>0</v>
      </c>
    </row>
    <row r="85" spans="1:421" x14ac:dyDescent="0.25">
      <c r="A85" s="236" t="s">
        <v>1651</v>
      </c>
      <c r="B85" s="233">
        <v>0</v>
      </c>
      <c r="C85" s="233">
        <v>0</v>
      </c>
      <c r="D85" s="233">
        <v>0</v>
      </c>
      <c r="E85" s="233">
        <v>0</v>
      </c>
      <c r="F85" s="233">
        <v>0</v>
      </c>
      <c r="G85" s="233">
        <v>0</v>
      </c>
      <c r="H85" s="233">
        <v>0</v>
      </c>
      <c r="I85" s="233">
        <v>0</v>
      </c>
      <c r="J85" s="233">
        <v>0</v>
      </c>
      <c r="K85" s="233">
        <v>0</v>
      </c>
      <c r="L85" s="233">
        <v>0</v>
      </c>
      <c r="M85" s="233">
        <v>0</v>
      </c>
      <c r="N85" s="233">
        <v>0</v>
      </c>
      <c r="O85" s="233">
        <v>0</v>
      </c>
      <c r="P85" s="233">
        <v>0</v>
      </c>
      <c r="Q85" s="233">
        <v>0</v>
      </c>
      <c r="R85" s="233">
        <v>0</v>
      </c>
      <c r="S85" s="233">
        <v>0</v>
      </c>
      <c r="T85" s="233">
        <v>0</v>
      </c>
      <c r="U85" s="233">
        <v>0</v>
      </c>
      <c r="V85" s="233">
        <v>0</v>
      </c>
      <c r="W85" s="233">
        <v>0</v>
      </c>
      <c r="X85" s="233">
        <v>0</v>
      </c>
      <c r="Y85" s="233">
        <v>0</v>
      </c>
      <c r="Z85" s="233">
        <v>0</v>
      </c>
      <c r="AA85" s="233">
        <v>0</v>
      </c>
      <c r="AB85" s="233">
        <v>0</v>
      </c>
      <c r="AC85" s="233">
        <v>0</v>
      </c>
      <c r="AD85" s="233">
        <v>0</v>
      </c>
      <c r="AE85" s="233">
        <v>0</v>
      </c>
      <c r="AF85" s="233">
        <v>0</v>
      </c>
      <c r="AG85" s="233">
        <v>0</v>
      </c>
      <c r="AH85" s="233">
        <v>0</v>
      </c>
      <c r="AI85" s="233">
        <v>0</v>
      </c>
      <c r="AJ85" s="233">
        <v>0</v>
      </c>
      <c r="AK85" s="233">
        <v>0</v>
      </c>
      <c r="AL85" s="233">
        <v>0</v>
      </c>
      <c r="AM85" s="233">
        <v>0</v>
      </c>
      <c r="AN85" s="233">
        <v>0</v>
      </c>
      <c r="AO85" s="233">
        <v>0</v>
      </c>
      <c r="AP85" s="233">
        <v>0</v>
      </c>
      <c r="AQ85" s="233">
        <v>0</v>
      </c>
      <c r="AR85" s="233">
        <v>0</v>
      </c>
      <c r="AS85" s="233">
        <v>0</v>
      </c>
      <c r="AT85" s="233">
        <v>0</v>
      </c>
      <c r="AU85" s="233">
        <v>0</v>
      </c>
      <c r="AV85" s="233">
        <v>0</v>
      </c>
      <c r="AW85" s="233">
        <v>0</v>
      </c>
      <c r="AX85" s="233">
        <v>0</v>
      </c>
      <c r="AY85" s="233">
        <v>0</v>
      </c>
      <c r="AZ85" s="233">
        <v>0</v>
      </c>
      <c r="BA85" s="233">
        <v>0</v>
      </c>
      <c r="BB85" s="233">
        <v>0</v>
      </c>
      <c r="BC85" s="233">
        <v>0</v>
      </c>
      <c r="BD85" s="233">
        <v>0</v>
      </c>
      <c r="BE85" s="233">
        <v>0</v>
      </c>
      <c r="BF85" s="233">
        <v>0</v>
      </c>
      <c r="BG85" s="233">
        <v>0</v>
      </c>
      <c r="BH85" s="233">
        <v>0</v>
      </c>
      <c r="BI85" s="233">
        <v>0</v>
      </c>
      <c r="BJ85" s="233">
        <v>0</v>
      </c>
      <c r="BK85" s="233">
        <v>0</v>
      </c>
      <c r="BL85" s="233">
        <v>0</v>
      </c>
      <c r="BM85" s="233">
        <v>0</v>
      </c>
      <c r="BN85" s="233">
        <v>0</v>
      </c>
      <c r="BO85" s="233">
        <v>0</v>
      </c>
      <c r="BP85" s="233">
        <v>0</v>
      </c>
      <c r="BQ85" s="233">
        <v>0</v>
      </c>
      <c r="BR85" s="233">
        <v>0</v>
      </c>
      <c r="BS85" s="233">
        <v>0</v>
      </c>
      <c r="BT85" s="233">
        <v>0</v>
      </c>
      <c r="BU85" s="233">
        <v>0</v>
      </c>
      <c r="BV85" s="233">
        <v>0</v>
      </c>
      <c r="BW85" s="233">
        <v>0</v>
      </c>
      <c r="BX85" s="233">
        <v>0</v>
      </c>
      <c r="BY85" s="233">
        <v>0</v>
      </c>
      <c r="BZ85" s="233">
        <v>0</v>
      </c>
      <c r="CA85" s="233">
        <v>0</v>
      </c>
      <c r="CB85" s="233">
        <v>0</v>
      </c>
      <c r="CC85" s="233">
        <v>0</v>
      </c>
      <c r="CD85" s="233">
        <v>0</v>
      </c>
      <c r="CE85" s="233">
        <v>0</v>
      </c>
      <c r="CF85" s="233">
        <v>0</v>
      </c>
      <c r="CG85" s="233">
        <v>0</v>
      </c>
      <c r="CH85" s="233">
        <v>0</v>
      </c>
      <c r="CI85" s="233">
        <v>0</v>
      </c>
      <c r="CJ85" s="233">
        <v>0</v>
      </c>
      <c r="CK85" s="233">
        <v>0</v>
      </c>
      <c r="CL85" s="233">
        <v>0</v>
      </c>
      <c r="CM85" s="233">
        <v>0</v>
      </c>
      <c r="CN85" s="233">
        <v>0</v>
      </c>
      <c r="CO85" s="233">
        <v>0</v>
      </c>
      <c r="CP85" s="233">
        <v>0</v>
      </c>
      <c r="CQ85" s="233">
        <v>0</v>
      </c>
      <c r="CR85" s="233">
        <v>0</v>
      </c>
      <c r="CS85" s="233">
        <v>0</v>
      </c>
      <c r="CT85" s="233">
        <v>0</v>
      </c>
      <c r="CU85" s="233">
        <v>0</v>
      </c>
      <c r="CV85" s="233">
        <v>0</v>
      </c>
      <c r="CW85" s="233">
        <v>0</v>
      </c>
      <c r="CX85" s="233">
        <v>0</v>
      </c>
      <c r="CY85" s="233">
        <v>0</v>
      </c>
      <c r="CZ85" s="233">
        <v>0</v>
      </c>
      <c r="DA85" s="233">
        <v>0</v>
      </c>
      <c r="DB85" s="233">
        <v>0</v>
      </c>
      <c r="DC85" s="233">
        <v>0</v>
      </c>
      <c r="DD85" s="233">
        <v>0</v>
      </c>
      <c r="DE85" s="233">
        <v>0</v>
      </c>
      <c r="DF85" s="233">
        <v>0</v>
      </c>
      <c r="DG85" s="233">
        <v>0</v>
      </c>
      <c r="DH85" s="233">
        <v>0</v>
      </c>
      <c r="DI85" s="233">
        <v>0</v>
      </c>
      <c r="DJ85" s="233">
        <v>0</v>
      </c>
      <c r="DK85" s="233">
        <v>0</v>
      </c>
      <c r="DL85" s="233">
        <v>0</v>
      </c>
      <c r="DM85" s="233">
        <v>0</v>
      </c>
      <c r="DN85" s="233">
        <v>0</v>
      </c>
      <c r="DO85" s="233">
        <v>0</v>
      </c>
      <c r="DP85" s="233">
        <v>0</v>
      </c>
      <c r="DQ85" s="233">
        <v>0</v>
      </c>
      <c r="DR85" s="233">
        <v>0</v>
      </c>
      <c r="DS85" s="233">
        <v>0</v>
      </c>
      <c r="DT85" s="233">
        <v>0</v>
      </c>
      <c r="DU85" s="233">
        <v>0</v>
      </c>
      <c r="DV85" s="233">
        <v>0</v>
      </c>
      <c r="DW85" s="233">
        <v>0</v>
      </c>
      <c r="DX85" s="233">
        <v>0</v>
      </c>
      <c r="DY85" s="233">
        <v>0</v>
      </c>
      <c r="DZ85" s="233">
        <v>0</v>
      </c>
      <c r="EA85" s="233">
        <v>0</v>
      </c>
      <c r="EB85" s="233">
        <v>0</v>
      </c>
      <c r="EC85" s="233">
        <v>0</v>
      </c>
      <c r="ED85" s="233">
        <v>0</v>
      </c>
      <c r="EE85" s="233">
        <v>0</v>
      </c>
      <c r="EF85" s="233">
        <v>0</v>
      </c>
      <c r="EG85" s="233">
        <v>0</v>
      </c>
      <c r="EH85" s="233">
        <v>0</v>
      </c>
      <c r="EI85" s="233">
        <v>0</v>
      </c>
      <c r="EJ85" s="233">
        <v>0</v>
      </c>
      <c r="EK85" s="233">
        <v>0</v>
      </c>
      <c r="EL85" s="233">
        <v>0</v>
      </c>
      <c r="EM85" s="233">
        <v>0</v>
      </c>
      <c r="EN85" s="233">
        <v>0</v>
      </c>
      <c r="EO85" s="233">
        <v>0</v>
      </c>
      <c r="EP85" s="233">
        <v>0</v>
      </c>
      <c r="EQ85" s="233">
        <v>0</v>
      </c>
      <c r="ER85" s="233">
        <v>0</v>
      </c>
      <c r="ES85" s="233">
        <v>0</v>
      </c>
      <c r="ET85" s="233">
        <v>0</v>
      </c>
      <c r="EU85" s="233">
        <v>0</v>
      </c>
      <c r="EV85" s="233">
        <v>0</v>
      </c>
      <c r="EW85" s="233">
        <v>0</v>
      </c>
      <c r="EX85" s="233">
        <v>0</v>
      </c>
      <c r="EY85" s="233">
        <v>0</v>
      </c>
      <c r="EZ85" s="233">
        <v>0</v>
      </c>
      <c r="FA85" s="233">
        <v>0</v>
      </c>
      <c r="FB85" s="233">
        <v>0</v>
      </c>
      <c r="FC85" s="233">
        <v>0</v>
      </c>
      <c r="FD85" s="233">
        <v>0</v>
      </c>
      <c r="FE85" s="233">
        <v>0</v>
      </c>
      <c r="FF85" s="233">
        <v>0</v>
      </c>
      <c r="FG85" s="233">
        <v>0</v>
      </c>
      <c r="FH85" s="233">
        <v>0</v>
      </c>
      <c r="FI85" s="233">
        <v>0</v>
      </c>
      <c r="FJ85" s="233">
        <v>0</v>
      </c>
      <c r="FK85" s="233">
        <v>0</v>
      </c>
      <c r="FL85" s="233">
        <v>0</v>
      </c>
      <c r="FM85" s="233">
        <v>0</v>
      </c>
      <c r="FN85" s="233">
        <v>0</v>
      </c>
      <c r="FO85" s="233">
        <v>0</v>
      </c>
      <c r="FP85" s="233">
        <v>0</v>
      </c>
      <c r="FQ85" s="233">
        <v>0</v>
      </c>
      <c r="FR85" s="233">
        <v>0</v>
      </c>
      <c r="FS85" s="233">
        <v>0</v>
      </c>
      <c r="FT85" s="233">
        <v>0</v>
      </c>
      <c r="FU85" s="233">
        <v>0</v>
      </c>
      <c r="FV85" s="233">
        <v>0</v>
      </c>
      <c r="FW85" s="233">
        <v>0</v>
      </c>
      <c r="FX85" s="233">
        <v>0</v>
      </c>
      <c r="FY85" s="233">
        <v>0</v>
      </c>
      <c r="FZ85" s="233">
        <v>0</v>
      </c>
      <c r="GA85" s="233">
        <v>0</v>
      </c>
      <c r="GB85" s="233">
        <v>0</v>
      </c>
      <c r="GC85" s="233">
        <v>0</v>
      </c>
      <c r="GD85" s="233">
        <v>0</v>
      </c>
      <c r="GE85" s="233">
        <v>0</v>
      </c>
      <c r="GF85" s="233">
        <v>0</v>
      </c>
      <c r="GG85" s="233">
        <v>0</v>
      </c>
      <c r="GH85" s="233">
        <v>0</v>
      </c>
      <c r="GI85" s="233">
        <v>0</v>
      </c>
      <c r="GJ85" s="233">
        <v>0</v>
      </c>
      <c r="GK85" s="233">
        <v>0</v>
      </c>
      <c r="GL85" s="233">
        <v>0</v>
      </c>
      <c r="GM85" s="233">
        <v>0</v>
      </c>
      <c r="GN85" s="233">
        <v>0</v>
      </c>
      <c r="GO85" s="233">
        <v>0</v>
      </c>
      <c r="GP85" s="233">
        <v>0</v>
      </c>
      <c r="GQ85" s="233">
        <v>0</v>
      </c>
      <c r="GR85" s="233">
        <v>0</v>
      </c>
      <c r="GS85" s="233">
        <v>0</v>
      </c>
      <c r="GT85" s="233">
        <v>0</v>
      </c>
      <c r="GU85" s="233">
        <v>0</v>
      </c>
      <c r="GV85" s="233">
        <v>0</v>
      </c>
      <c r="GW85" s="233">
        <v>0</v>
      </c>
      <c r="GX85" s="233">
        <v>0</v>
      </c>
      <c r="GY85" s="233">
        <v>0</v>
      </c>
      <c r="GZ85" s="233">
        <v>0</v>
      </c>
      <c r="HA85" s="233">
        <v>0</v>
      </c>
      <c r="HB85" s="233">
        <v>0</v>
      </c>
      <c r="HC85" s="233">
        <v>0</v>
      </c>
      <c r="HD85" s="233">
        <v>0</v>
      </c>
      <c r="HE85" s="233">
        <v>0</v>
      </c>
      <c r="HF85" s="233">
        <v>0</v>
      </c>
      <c r="HG85" s="233">
        <v>0</v>
      </c>
      <c r="HH85" s="233">
        <v>0</v>
      </c>
      <c r="HI85" s="233">
        <v>0</v>
      </c>
      <c r="HJ85" s="233">
        <v>0</v>
      </c>
      <c r="HK85" s="233">
        <v>0</v>
      </c>
      <c r="HL85" s="233">
        <v>0</v>
      </c>
      <c r="HM85" s="233">
        <v>0</v>
      </c>
      <c r="HN85" s="233">
        <v>0</v>
      </c>
      <c r="HO85" s="233">
        <v>0</v>
      </c>
      <c r="HP85" s="233">
        <v>0</v>
      </c>
      <c r="HQ85" s="233">
        <v>0</v>
      </c>
      <c r="HR85" s="233">
        <v>0</v>
      </c>
      <c r="HS85" s="233">
        <v>0</v>
      </c>
      <c r="HT85" s="233">
        <v>0</v>
      </c>
      <c r="HU85" s="233">
        <v>0</v>
      </c>
      <c r="HV85" s="233">
        <v>0</v>
      </c>
      <c r="HW85" s="233">
        <v>0</v>
      </c>
      <c r="HX85" s="233">
        <v>0</v>
      </c>
      <c r="HY85" s="233">
        <v>0</v>
      </c>
      <c r="HZ85" s="233">
        <v>0</v>
      </c>
      <c r="IA85" s="233">
        <v>0</v>
      </c>
      <c r="IB85" s="233">
        <v>0</v>
      </c>
      <c r="IC85" s="233">
        <v>0</v>
      </c>
      <c r="ID85" s="233">
        <v>0</v>
      </c>
      <c r="IE85" s="233">
        <v>0</v>
      </c>
      <c r="IF85" s="233">
        <v>0</v>
      </c>
      <c r="IG85" s="233">
        <v>0</v>
      </c>
      <c r="IH85" s="233">
        <v>0</v>
      </c>
      <c r="II85" s="233">
        <v>0</v>
      </c>
      <c r="IJ85" s="233">
        <v>0</v>
      </c>
      <c r="IK85" s="233">
        <v>0</v>
      </c>
      <c r="IL85" s="233">
        <v>0</v>
      </c>
      <c r="IM85" s="233">
        <v>0</v>
      </c>
      <c r="IN85" s="233">
        <v>0</v>
      </c>
      <c r="IO85" s="233">
        <v>0</v>
      </c>
      <c r="IP85" s="233">
        <v>0</v>
      </c>
      <c r="IQ85" s="233">
        <v>0</v>
      </c>
      <c r="IR85" s="233">
        <v>0</v>
      </c>
      <c r="IS85" s="233">
        <v>0</v>
      </c>
      <c r="IT85" s="233">
        <v>0</v>
      </c>
      <c r="IU85" s="233">
        <v>0</v>
      </c>
      <c r="IV85" s="233">
        <v>0</v>
      </c>
      <c r="IW85" s="233">
        <v>0</v>
      </c>
      <c r="IX85" s="233">
        <v>0</v>
      </c>
      <c r="IY85" s="233">
        <v>0</v>
      </c>
      <c r="IZ85" s="233">
        <v>0</v>
      </c>
      <c r="JA85" s="233">
        <v>0</v>
      </c>
      <c r="JB85" s="233">
        <v>0</v>
      </c>
      <c r="JC85" s="233">
        <v>0</v>
      </c>
      <c r="JD85" s="233">
        <v>0</v>
      </c>
      <c r="JE85" s="233">
        <v>0</v>
      </c>
      <c r="JF85" s="233">
        <v>0</v>
      </c>
      <c r="JG85" s="233">
        <v>0</v>
      </c>
      <c r="JH85" s="233">
        <v>0</v>
      </c>
      <c r="JI85" s="233">
        <v>0</v>
      </c>
      <c r="JJ85" s="233">
        <v>0</v>
      </c>
      <c r="JK85" s="233">
        <v>0</v>
      </c>
      <c r="JL85" s="233">
        <v>0</v>
      </c>
      <c r="JM85" s="233">
        <v>0</v>
      </c>
      <c r="JN85" s="233">
        <v>0</v>
      </c>
      <c r="JO85" s="233">
        <v>0</v>
      </c>
      <c r="JP85" s="233">
        <v>0</v>
      </c>
      <c r="JQ85" s="233">
        <v>0</v>
      </c>
      <c r="JR85" s="233">
        <v>0</v>
      </c>
      <c r="JS85" s="233">
        <v>0</v>
      </c>
      <c r="JT85" s="233">
        <v>0</v>
      </c>
      <c r="JU85" s="233">
        <v>0</v>
      </c>
      <c r="JV85" s="233">
        <v>0</v>
      </c>
      <c r="JW85" s="233">
        <v>0</v>
      </c>
      <c r="JX85" s="233">
        <v>0</v>
      </c>
      <c r="JY85" s="233">
        <v>0</v>
      </c>
      <c r="JZ85" s="233">
        <v>0</v>
      </c>
      <c r="KA85" s="233">
        <v>0</v>
      </c>
      <c r="KB85" s="233">
        <v>0</v>
      </c>
      <c r="KC85" s="233">
        <v>0</v>
      </c>
      <c r="KD85" s="233">
        <v>0</v>
      </c>
      <c r="KE85" s="233">
        <v>0</v>
      </c>
      <c r="KF85" s="233">
        <v>0</v>
      </c>
      <c r="KG85" s="233">
        <v>0</v>
      </c>
      <c r="KH85" s="233">
        <v>0</v>
      </c>
      <c r="KI85" s="233">
        <v>0</v>
      </c>
      <c r="KJ85" s="233">
        <v>0</v>
      </c>
      <c r="KK85" s="233">
        <v>0</v>
      </c>
      <c r="KL85" s="233">
        <v>0</v>
      </c>
      <c r="KM85" s="233">
        <v>0</v>
      </c>
      <c r="KN85" s="233">
        <v>0</v>
      </c>
      <c r="KO85" s="233">
        <v>0</v>
      </c>
      <c r="KP85" s="233">
        <v>0</v>
      </c>
      <c r="KQ85" s="233">
        <v>0</v>
      </c>
      <c r="KR85" s="233">
        <v>0</v>
      </c>
      <c r="KS85" s="233">
        <v>0</v>
      </c>
      <c r="KT85" s="233">
        <v>0</v>
      </c>
      <c r="KU85" s="233">
        <v>0</v>
      </c>
      <c r="KV85" s="233">
        <v>0</v>
      </c>
      <c r="KW85" s="233">
        <v>0</v>
      </c>
      <c r="KX85" s="233">
        <v>0</v>
      </c>
      <c r="KY85" s="233">
        <v>0</v>
      </c>
      <c r="KZ85" s="233">
        <v>0</v>
      </c>
      <c r="LA85" s="233">
        <v>0</v>
      </c>
      <c r="LB85" s="233">
        <v>0</v>
      </c>
      <c r="LC85" s="233">
        <v>0</v>
      </c>
      <c r="LD85" s="233">
        <v>0</v>
      </c>
      <c r="LE85" s="233">
        <v>0</v>
      </c>
      <c r="LF85" s="233">
        <v>0</v>
      </c>
      <c r="LG85" s="233">
        <v>0</v>
      </c>
      <c r="LH85" s="233">
        <v>0</v>
      </c>
      <c r="LI85" s="233">
        <v>0</v>
      </c>
      <c r="LJ85" s="233">
        <v>0</v>
      </c>
      <c r="LK85" s="233">
        <v>0</v>
      </c>
      <c r="LL85" s="233">
        <v>0</v>
      </c>
      <c r="LM85" s="233">
        <v>0</v>
      </c>
      <c r="LN85" s="233">
        <v>0</v>
      </c>
      <c r="LO85" s="233">
        <v>0</v>
      </c>
      <c r="LP85" s="233">
        <v>0</v>
      </c>
      <c r="LQ85" s="233">
        <v>0</v>
      </c>
      <c r="LR85" s="233">
        <v>0</v>
      </c>
      <c r="LS85" s="233">
        <v>0</v>
      </c>
      <c r="LT85" s="233">
        <v>5592</v>
      </c>
      <c r="LU85" s="233">
        <v>3259158</v>
      </c>
      <c r="LV85" s="233">
        <v>0.14000000000000001</v>
      </c>
      <c r="LW85" s="233">
        <v>3259158</v>
      </c>
      <c r="LX85" s="233">
        <v>0</v>
      </c>
      <c r="LY85" s="233">
        <v>0</v>
      </c>
      <c r="LZ85" s="233">
        <v>6415</v>
      </c>
      <c r="MA85" s="233">
        <v>3535207</v>
      </c>
      <c r="MB85" s="233">
        <v>0.15</v>
      </c>
      <c r="MC85" s="233">
        <v>3535207</v>
      </c>
      <c r="MD85" s="233">
        <v>0</v>
      </c>
      <c r="ME85" s="233">
        <v>0</v>
      </c>
      <c r="MF85" s="233">
        <v>6293</v>
      </c>
      <c r="MG85" s="233">
        <v>3567736</v>
      </c>
      <c r="MH85" s="233">
        <v>0.15</v>
      </c>
      <c r="MI85" s="233">
        <v>3567740</v>
      </c>
      <c r="MJ85" s="233">
        <v>0</v>
      </c>
      <c r="MK85" s="233">
        <v>0</v>
      </c>
      <c r="ML85" s="233">
        <v>0</v>
      </c>
      <c r="MM85" s="233">
        <v>0</v>
      </c>
      <c r="MN85" s="233">
        <v>0</v>
      </c>
      <c r="MO85" s="233">
        <v>0</v>
      </c>
      <c r="MP85" s="233">
        <v>0</v>
      </c>
      <c r="MQ85" s="233">
        <v>0</v>
      </c>
      <c r="MR85" s="233">
        <v>8005</v>
      </c>
      <c r="MS85" s="233">
        <v>3790496</v>
      </c>
      <c r="MT85" s="233">
        <v>0.16</v>
      </c>
      <c r="MU85" s="233">
        <v>3790500</v>
      </c>
      <c r="MV85" s="233">
        <v>0</v>
      </c>
      <c r="MW85" s="233">
        <v>0</v>
      </c>
      <c r="MX85" s="233">
        <v>9653</v>
      </c>
      <c r="MY85" s="233">
        <v>3743038</v>
      </c>
      <c r="MZ85" s="233">
        <v>0.16</v>
      </c>
      <c r="NA85" s="233">
        <v>3743040</v>
      </c>
      <c r="NB85" s="233">
        <v>0</v>
      </c>
      <c r="NC85" s="233">
        <v>0</v>
      </c>
      <c r="ND85" s="233">
        <v>9678</v>
      </c>
      <c r="NE85" s="233">
        <v>3812406</v>
      </c>
      <c r="NF85" s="233">
        <v>0.16</v>
      </c>
      <c r="NG85" s="233">
        <v>3812406</v>
      </c>
      <c r="NH85" s="233">
        <v>0</v>
      </c>
      <c r="NI85" s="233">
        <v>0</v>
      </c>
      <c r="NJ85" s="233">
        <v>10703</v>
      </c>
      <c r="NK85" s="233">
        <v>4048811</v>
      </c>
      <c r="NL85" s="233">
        <v>0.17</v>
      </c>
      <c r="NM85" s="233">
        <v>4048811</v>
      </c>
      <c r="NN85" s="233">
        <v>0</v>
      </c>
      <c r="NO85" s="233">
        <v>0</v>
      </c>
      <c r="NP85" s="233">
        <v>11289</v>
      </c>
      <c r="NQ85" s="233">
        <v>4249089</v>
      </c>
      <c r="NR85" s="233">
        <v>0.18</v>
      </c>
      <c r="NS85" s="233">
        <v>4249089</v>
      </c>
      <c r="NT85" s="233">
        <v>0</v>
      </c>
      <c r="NU85" s="233">
        <v>0</v>
      </c>
      <c r="NV85" s="233">
        <v>10826</v>
      </c>
      <c r="NW85" s="233">
        <v>4468644</v>
      </c>
      <c r="NX85" s="233">
        <v>0.19</v>
      </c>
      <c r="NY85" s="233">
        <v>4468644</v>
      </c>
      <c r="NZ85" s="233">
        <v>0</v>
      </c>
      <c r="OA85" s="233">
        <v>0</v>
      </c>
      <c r="OB85" s="233">
        <v>10884</v>
      </c>
      <c r="OC85" s="233">
        <v>4424397</v>
      </c>
      <c r="OD85" s="233">
        <v>0.18</v>
      </c>
      <c r="OE85" s="233">
        <v>4424397</v>
      </c>
      <c r="OF85" s="233">
        <v>0</v>
      </c>
      <c r="OG85" s="233">
        <v>0</v>
      </c>
      <c r="OH85" s="233">
        <v>12141</v>
      </c>
      <c r="OI85" s="233">
        <v>5161290</v>
      </c>
      <c r="OJ85" s="233">
        <v>0.22</v>
      </c>
      <c r="OK85" s="233">
        <v>5161290</v>
      </c>
      <c r="OL85" s="233">
        <v>0</v>
      </c>
      <c r="OM85" s="233">
        <v>0</v>
      </c>
      <c r="ON85" s="233">
        <v>11641</v>
      </c>
      <c r="OO85" s="233">
        <v>4785251</v>
      </c>
      <c r="OP85" s="233">
        <v>0.2</v>
      </c>
      <c r="OQ85" s="233">
        <v>4785251</v>
      </c>
      <c r="OR85" s="233">
        <v>0</v>
      </c>
      <c r="OS85" s="233">
        <v>0</v>
      </c>
      <c r="OT85" s="233">
        <v>12877</v>
      </c>
      <c r="OU85" s="233">
        <v>5228373</v>
      </c>
      <c r="OV85" s="233">
        <v>0.22</v>
      </c>
      <c r="OW85" s="233">
        <v>5228373</v>
      </c>
      <c r="OX85" s="233">
        <v>0</v>
      </c>
      <c r="OY85" s="233">
        <v>0</v>
      </c>
      <c r="OZ85" s="233">
        <v>12501</v>
      </c>
      <c r="PA85" s="233">
        <v>5263150</v>
      </c>
      <c r="PB85" s="233">
        <v>0.22</v>
      </c>
      <c r="PC85" s="233">
        <v>5263150</v>
      </c>
      <c r="PD85" s="233">
        <v>0</v>
      </c>
      <c r="PE85" s="233">
        <v>0</v>
      </c>
    </row>
    <row r="86" spans="1:421" x14ac:dyDescent="0.25">
      <c r="A86" s="236" t="s">
        <v>1652</v>
      </c>
      <c r="B86" s="233">
        <v>0</v>
      </c>
      <c r="C86" s="233">
        <v>0</v>
      </c>
      <c r="D86" s="233">
        <v>0</v>
      </c>
      <c r="E86" s="233">
        <v>0</v>
      </c>
      <c r="F86" s="233">
        <v>0</v>
      </c>
      <c r="G86" s="233">
        <v>0</v>
      </c>
      <c r="H86" s="233">
        <v>0</v>
      </c>
      <c r="I86" s="233">
        <v>0</v>
      </c>
      <c r="J86" s="233">
        <v>0</v>
      </c>
      <c r="K86" s="233">
        <v>0</v>
      </c>
      <c r="L86" s="233">
        <v>0</v>
      </c>
      <c r="M86" s="233">
        <v>0</v>
      </c>
      <c r="N86" s="233">
        <v>0</v>
      </c>
      <c r="O86" s="233">
        <v>0</v>
      </c>
      <c r="P86" s="233">
        <v>0</v>
      </c>
      <c r="Q86" s="233">
        <v>0</v>
      </c>
      <c r="R86" s="233">
        <v>0</v>
      </c>
      <c r="S86" s="233">
        <v>0</v>
      </c>
      <c r="T86" s="233">
        <v>0</v>
      </c>
      <c r="U86" s="233">
        <v>0</v>
      </c>
      <c r="V86" s="233">
        <v>0</v>
      </c>
      <c r="W86" s="233">
        <v>0</v>
      </c>
      <c r="X86" s="233">
        <v>0</v>
      </c>
      <c r="Y86" s="233">
        <v>0</v>
      </c>
      <c r="Z86" s="233">
        <v>0</v>
      </c>
      <c r="AA86" s="233">
        <v>0</v>
      </c>
      <c r="AB86" s="233">
        <v>0</v>
      </c>
      <c r="AC86" s="233">
        <v>0</v>
      </c>
      <c r="AD86" s="233">
        <v>0</v>
      </c>
      <c r="AE86" s="233">
        <v>0</v>
      </c>
      <c r="AF86" s="233">
        <v>0</v>
      </c>
      <c r="AG86" s="233">
        <v>0</v>
      </c>
      <c r="AH86" s="233">
        <v>0</v>
      </c>
      <c r="AI86" s="233">
        <v>0</v>
      </c>
      <c r="AJ86" s="233">
        <v>0</v>
      </c>
      <c r="AK86" s="233">
        <v>0</v>
      </c>
      <c r="AL86" s="233">
        <v>0</v>
      </c>
      <c r="AM86" s="233">
        <v>0</v>
      </c>
      <c r="AN86" s="233">
        <v>0</v>
      </c>
      <c r="AO86" s="233">
        <v>0</v>
      </c>
      <c r="AP86" s="233">
        <v>0</v>
      </c>
      <c r="AQ86" s="233">
        <v>0</v>
      </c>
      <c r="AR86" s="233">
        <v>0</v>
      </c>
      <c r="AS86" s="233">
        <v>0</v>
      </c>
      <c r="AT86" s="233">
        <v>0</v>
      </c>
      <c r="AU86" s="233">
        <v>0</v>
      </c>
      <c r="AV86" s="233">
        <v>0</v>
      </c>
      <c r="AW86" s="233">
        <v>0</v>
      </c>
      <c r="AX86" s="233">
        <v>0</v>
      </c>
      <c r="AY86" s="233">
        <v>0</v>
      </c>
      <c r="AZ86" s="233">
        <v>0</v>
      </c>
      <c r="BA86" s="233">
        <v>0</v>
      </c>
      <c r="BB86" s="233">
        <v>0</v>
      </c>
      <c r="BC86" s="233">
        <v>0</v>
      </c>
      <c r="BD86" s="233">
        <v>0</v>
      </c>
      <c r="BE86" s="233">
        <v>0</v>
      </c>
      <c r="BF86" s="233">
        <v>0</v>
      </c>
      <c r="BG86" s="233">
        <v>0</v>
      </c>
      <c r="BH86" s="233">
        <v>0</v>
      </c>
      <c r="BI86" s="233">
        <v>0</v>
      </c>
      <c r="BJ86" s="233">
        <v>0</v>
      </c>
      <c r="BK86" s="233">
        <v>0</v>
      </c>
      <c r="BL86" s="233">
        <v>0</v>
      </c>
      <c r="BM86" s="233">
        <v>0</v>
      </c>
      <c r="BN86" s="233">
        <v>0</v>
      </c>
      <c r="BO86" s="233">
        <v>0</v>
      </c>
      <c r="BP86" s="233">
        <v>0</v>
      </c>
      <c r="BQ86" s="233">
        <v>0</v>
      </c>
      <c r="BR86" s="233">
        <v>0</v>
      </c>
      <c r="BS86" s="233">
        <v>0</v>
      </c>
      <c r="BT86" s="233">
        <v>0</v>
      </c>
      <c r="BU86" s="233">
        <v>0</v>
      </c>
      <c r="BV86" s="233">
        <v>0</v>
      </c>
      <c r="BW86" s="233">
        <v>0</v>
      </c>
      <c r="BX86" s="233">
        <v>0</v>
      </c>
      <c r="BY86" s="233">
        <v>0</v>
      </c>
      <c r="BZ86" s="233">
        <v>0</v>
      </c>
      <c r="CA86" s="233">
        <v>0</v>
      </c>
      <c r="CB86" s="233">
        <v>0</v>
      </c>
      <c r="CC86" s="233">
        <v>0</v>
      </c>
      <c r="CD86" s="233">
        <v>0</v>
      </c>
      <c r="CE86" s="233">
        <v>0</v>
      </c>
      <c r="CF86" s="233">
        <v>0</v>
      </c>
      <c r="CG86" s="233">
        <v>0</v>
      </c>
      <c r="CH86" s="233">
        <v>0</v>
      </c>
      <c r="CI86" s="233">
        <v>0</v>
      </c>
      <c r="CJ86" s="233">
        <v>0</v>
      </c>
      <c r="CK86" s="233">
        <v>0</v>
      </c>
      <c r="CL86" s="233">
        <v>0</v>
      </c>
      <c r="CM86" s="233">
        <v>0</v>
      </c>
      <c r="CN86" s="233">
        <v>0</v>
      </c>
      <c r="CO86" s="233">
        <v>0</v>
      </c>
      <c r="CP86" s="233">
        <v>0</v>
      </c>
      <c r="CQ86" s="233">
        <v>0</v>
      </c>
      <c r="CR86" s="233">
        <v>0</v>
      </c>
      <c r="CS86" s="233">
        <v>0</v>
      </c>
      <c r="CT86" s="233">
        <v>0</v>
      </c>
      <c r="CU86" s="233">
        <v>0</v>
      </c>
      <c r="CV86" s="233">
        <v>0</v>
      </c>
      <c r="CW86" s="233">
        <v>0</v>
      </c>
      <c r="CX86" s="233">
        <v>0</v>
      </c>
      <c r="CY86" s="233">
        <v>0</v>
      </c>
      <c r="CZ86" s="233">
        <v>0</v>
      </c>
      <c r="DA86" s="233">
        <v>0</v>
      </c>
      <c r="DB86" s="233">
        <v>0</v>
      </c>
      <c r="DC86" s="233">
        <v>0</v>
      </c>
      <c r="DD86" s="233">
        <v>0</v>
      </c>
      <c r="DE86" s="233">
        <v>0</v>
      </c>
      <c r="DF86" s="233">
        <v>2</v>
      </c>
      <c r="DG86" s="233">
        <v>92574</v>
      </c>
      <c r="DH86" s="233">
        <v>0.05</v>
      </c>
      <c r="DI86" s="233">
        <v>92574</v>
      </c>
      <c r="DJ86" s="233">
        <v>0</v>
      </c>
      <c r="DK86" s="233">
        <v>0</v>
      </c>
      <c r="DL86" s="233">
        <v>10</v>
      </c>
      <c r="DM86" s="233">
        <v>1178992</v>
      </c>
      <c r="DN86" s="233">
        <v>0.61</v>
      </c>
      <c r="DO86" s="233">
        <v>1178992</v>
      </c>
      <c r="DP86" s="233">
        <v>0</v>
      </c>
      <c r="DQ86" s="233">
        <v>0</v>
      </c>
      <c r="DR86" s="233">
        <v>7</v>
      </c>
      <c r="DS86" s="233">
        <v>934162</v>
      </c>
      <c r="DT86" s="233">
        <v>0.48</v>
      </c>
      <c r="DU86" s="233">
        <v>396919</v>
      </c>
      <c r="DV86" s="233">
        <v>0</v>
      </c>
      <c r="DW86" s="233">
        <v>0</v>
      </c>
      <c r="DX86" s="233">
        <v>6</v>
      </c>
      <c r="DY86" s="233">
        <v>1460089</v>
      </c>
      <c r="DZ86" s="233">
        <v>0.74</v>
      </c>
      <c r="EA86" s="233">
        <v>1460089</v>
      </c>
      <c r="EB86" s="233">
        <v>0</v>
      </c>
      <c r="EC86" s="233">
        <v>0</v>
      </c>
      <c r="ED86" s="233">
        <v>10</v>
      </c>
      <c r="EE86" s="233">
        <v>2219066</v>
      </c>
      <c r="EF86" s="233">
        <v>1.1100000000000001</v>
      </c>
      <c r="EG86" s="233">
        <v>2219066</v>
      </c>
      <c r="EH86" s="233">
        <v>0</v>
      </c>
      <c r="EI86" s="233">
        <v>0</v>
      </c>
      <c r="EJ86" s="233">
        <v>12</v>
      </c>
      <c r="EK86" s="233">
        <v>1291250</v>
      </c>
      <c r="EL86" s="233">
        <v>0.64</v>
      </c>
      <c r="EM86" s="233">
        <v>951811</v>
      </c>
      <c r="EN86" s="233">
        <v>0</v>
      </c>
      <c r="EO86" s="233">
        <v>0</v>
      </c>
      <c r="EP86" s="233">
        <v>14</v>
      </c>
      <c r="EQ86" s="233">
        <v>3046536</v>
      </c>
      <c r="ER86" s="233">
        <v>1.47</v>
      </c>
      <c r="ES86" s="233">
        <v>3046536</v>
      </c>
      <c r="ET86" s="233">
        <v>0</v>
      </c>
      <c r="EU86" s="233">
        <v>0</v>
      </c>
      <c r="EV86" s="233">
        <v>10</v>
      </c>
      <c r="EW86" s="233">
        <v>1639534</v>
      </c>
      <c r="EX86" s="233">
        <v>0.79</v>
      </c>
      <c r="EY86" s="233">
        <v>1639534</v>
      </c>
      <c r="EZ86" s="233">
        <v>0</v>
      </c>
      <c r="FA86" s="233">
        <v>0</v>
      </c>
      <c r="FB86" s="233">
        <v>8</v>
      </c>
      <c r="FC86" s="233">
        <v>1262069</v>
      </c>
      <c r="FD86" s="233">
        <v>0.61</v>
      </c>
      <c r="FE86" s="233">
        <v>1262069</v>
      </c>
      <c r="FF86" s="233">
        <v>0</v>
      </c>
      <c r="FG86" s="233">
        <v>0</v>
      </c>
      <c r="FH86" s="233">
        <v>7</v>
      </c>
      <c r="FI86" s="233">
        <v>421103</v>
      </c>
      <c r="FJ86" s="233">
        <v>0.2</v>
      </c>
      <c r="FK86" s="233">
        <v>421103</v>
      </c>
      <c r="FL86" s="233">
        <v>0</v>
      </c>
      <c r="FM86" s="233">
        <v>0</v>
      </c>
      <c r="FN86" s="233">
        <v>6</v>
      </c>
      <c r="FO86" s="233">
        <v>375069</v>
      </c>
      <c r="FP86" s="233">
        <v>0.18</v>
      </c>
      <c r="FQ86" s="233">
        <v>375069</v>
      </c>
      <c r="FR86" s="233">
        <v>0</v>
      </c>
      <c r="FS86" s="233">
        <v>0</v>
      </c>
      <c r="FT86" s="233">
        <v>5</v>
      </c>
      <c r="FU86" s="233">
        <v>334511</v>
      </c>
      <c r="FV86" s="233">
        <v>0.16</v>
      </c>
      <c r="FW86" s="233">
        <v>334511</v>
      </c>
      <c r="FX86" s="233">
        <v>0</v>
      </c>
      <c r="FY86" s="233">
        <v>0</v>
      </c>
      <c r="FZ86" s="233">
        <v>6</v>
      </c>
      <c r="GA86" s="233">
        <v>326961</v>
      </c>
      <c r="GB86" s="233">
        <v>0.16</v>
      </c>
      <c r="GC86" s="233">
        <v>326961</v>
      </c>
      <c r="GD86" s="233">
        <v>0</v>
      </c>
      <c r="GE86" s="233">
        <v>0</v>
      </c>
      <c r="GF86" s="233">
        <v>5</v>
      </c>
      <c r="GG86" s="233">
        <v>290621</v>
      </c>
      <c r="GH86" s="233">
        <v>0.14000000000000001</v>
      </c>
      <c r="GI86" s="233">
        <v>290621</v>
      </c>
      <c r="GJ86" s="233">
        <v>0</v>
      </c>
      <c r="GK86" s="233">
        <v>0</v>
      </c>
      <c r="GL86" s="233">
        <v>5</v>
      </c>
      <c r="GM86" s="233">
        <v>239621</v>
      </c>
      <c r="GN86" s="233">
        <v>0.12</v>
      </c>
      <c r="GO86" s="233">
        <v>239621</v>
      </c>
      <c r="GP86" s="233">
        <v>0</v>
      </c>
      <c r="GQ86" s="233">
        <v>0</v>
      </c>
      <c r="GR86" s="233">
        <v>3</v>
      </c>
      <c r="GS86" s="233">
        <v>129291</v>
      </c>
      <c r="GT86" s="233">
        <v>0.06</v>
      </c>
      <c r="GU86" s="233">
        <v>129291</v>
      </c>
      <c r="GV86" s="233">
        <v>0</v>
      </c>
      <c r="GW86" s="233">
        <v>0</v>
      </c>
      <c r="GX86" s="233">
        <v>3</v>
      </c>
      <c r="GY86" s="233">
        <v>129291</v>
      </c>
      <c r="GZ86" s="233">
        <v>0.06</v>
      </c>
      <c r="HA86" s="233">
        <v>129291</v>
      </c>
      <c r="HB86" s="233">
        <v>0</v>
      </c>
      <c r="HC86" s="233">
        <v>0</v>
      </c>
      <c r="HD86" s="233">
        <v>3</v>
      </c>
      <c r="HE86" s="233">
        <v>646455</v>
      </c>
      <c r="HF86" s="233">
        <v>0.06</v>
      </c>
      <c r="HG86" s="233">
        <v>646455</v>
      </c>
      <c r="HH86" s="233">
        <v>0</v>
      </c>
      <c r="HI86" s="233">
        <v>0</v>
      </c>
      <c r="HJ86" s="233">
        <v>2</v>
      </c>
      <c r="HK86" s="233">
        <v>646450</v>
      </c>
      <c r="HL86" s="233">
        <v>0.06</v>
      </c>
      <c r="HM86" s="233">
        <v>646450</v>
      </c>
      <c r="HN86" s="233">
        <v>0</v>
      </c>
      <c r="HO86" s="233">
        <v>0</v>
      </c>
      <c r="HP86" s="233">
        <v>2</v>
      </c>
      <c r="HQ86" s="233">
        <v>646450</v>
      </c>
      <c r="HR86" s="233">
        <v>0.06</v>
      </c>
      <c r="HS86" s="233">
        <v>646450</v>
      </c>
      <c r="HT86" s="233">
        <v>0</v>
      </c>
      <c r="HU86" s="233">
        <v>0</v>
      </c>
      <c r="HV86" s="233">
        <v>2</v>
      </c>
      <c r="HW86" s="233">
        <v>646450</v>
      </c>
      <c r="HX86" s="233">
        <v>0.06</v>
      </c>
      <c r="HY86" s="233">
        <v>646450</v>
      </c>
      <c r="HZ86" s="233">
        <v>0</v>
      </c>
      <c r="IA86" s="233">
        <v>0</v>
      </c>
      <c r="IB86" s="233">
        <v>2</v>
      </c>
      <c r="IC86" s="233">
        <v>646450</v>
      </c>
      <c r="ID86" s="233">
        <v>0.06</v>
      </c>
      <c r="IE86" s="233">
        <v>646450</v>
      </c>
      <c r="IF86" s="233">
        <v>0</v>
      </c>
      <c r="IG86" s="233">
        <v>0</v>
      </c>
      <c r="IH86" s="233">
        <v>2</v>
      </c>
      <c r="II86" s="233">
        <v>646450</v>
      </c>
      <c r="IJ86" s="233">
        <v>0.06</v>
      </c>
      <c r="IK86" s="233">
        <v>646450</v>
      </c>
      <c r="IL86" s="233">
        <v>0</v>
      </c>
      <c r="IM86" s="233">
        <v>0</v>
      </c>
      <c r="IN86" s="233">
        <v>2</v>
      </c>
      <c r="IO86" s="233">
        <v>646450</v>
      </c>
      <c r="IP86" s="233">
        <v>0.06</v>
      </c>
      <c r="IQ86" s="233">
        <v>646450</v>
      </c>
      <c r="IR86" s="233">
        <v>0</v>
      </c>
      <c r="IS86" s="233">
        <v>0</v>
      </c>
      <c r="IT86" s="233">
        <v>2</v>
      </c>
      <c r="IU86" s="233">
        <v>646450</v>
      </c>
      <c r="IV86" s="233">
        <v>0.06</v>
      </c>
      <c r="IW86" s="233">
        <v>646450</v>
      </c>
      <c r="IX86" s="233">
        <v>0</v>
      </c>
      <c r="IY86" s="233">
        <v>0</v>
      </c>
      <c r="IZ86" s="233">
        <v>2</v>
      </c>
      <c r="JA86" s="233">
        <v>646450</v>
      </c>
      <c r="JB86" s="233">
        <v>0.06</v>
      </c>
      <c r="JC86" s="233">
        <v>646450</v>
      </c>
      <c r="JD86" s="233">
        <v>0</v>
      </c>
      <c r="JE86" s="233">
        <v>0</v>
      </c>
      <c r="JF86" s="233">
        <v>2</v>
      </c>
      <c r="JG86" s="233">
        <v>646450</v>
      </c>
      <c r="JH86" s="233">
        <v>0.06</v>
      </c>
      <c r="JI86" s="233">
        <v>646450</v>
      </c>
      <c r="JJ86" s="233">
        <v>0</v>
      </c>
      <c r="JK86" s="233">
        <v>0</v>
      </c>
      <c r="JL86" s="233">
        <v>2</v>
      </c>
      <c r="JM86" s="233">
        <v>646450</v>
      </c>
      <c r="JN86" s="233">
        <v>0.06</v>
      </c>
      <c r="JO86" s="233">
        <v>646450</v>
      </c>
      <c r="JP86" s="233">
        <v>0</v>
      </c>
      <c r="JQ86" s="233">
        <v>0</v>
      </c>
      <c r="JR86" s="233">
        <v>2</v>
      </c>
      <c r="JS86" s="233">
        <v>1207896</v>
      </c>
      <c r="JT86" s="233">
        <v>0.06</v>
      </c>
      <c r="JU86" s="233">
        <v>1207896</v>
      </c>
      <c r="JV86" s="233">
        <v>0</v>
      </c>
      <c r="JW86" s="233">
        <v>0</v>
      </c>
      <c r="JX86" s="233">
        <v>2</v>
      </c>
      <c r="JY86" s="233">
        <v>1207896</v>
      </c>
      <c r="JZ86" s="233">
        <v>0.06</v>
      </c>
      <c r="KA86" s="233">
        <v>1207896</v>
      </c>
      <c r="KB86" s="233">
        <v>0</v>
      </c>
      <c r="KC86" s="233">
        <v>0</v>
      </c>
      <c r="KD86" s="233">
        <v>2</v>
      </c>
      <c r="KE86" s="233">
        <v>1147657</v>
      </c>
      <c r="KF86" s="233">
        <v>0.06</v>
      </c>
      <c r="KG86" s="233">
        <v>1147657</v>
      </c>
      <c r="KH86" s="233">
        <v>0</v>
      </c>
      <c r="KI86" s="233">
        <v>0</v>
      </c>
      <c r="KJ86" s="233">
        <v>1</v>
      </c>
      <c r="KK86" s="233">
        <v>617160</v>
      </c>
      <c r="KL86" s="233">
        <v>0.03</v>
      </c>
      <c r="KM86" s="233">
        <v>617160</v>
      </c>
      <c r="KN86" s="233">
        <v>0</v>
      </c>
      <c r="KO86" s="233">
        <v>0</v>
      </c>
      <c r="KP86" s="233">
        <v>0</v>
      </c>
      <c r="KQ86" s="233">
        <v>0</v>
      </c>
      <c r="KR86" s="233">
        <v>0</v>
      </c>
      <c r="KS86" s="233">
        <v>0</v>
      </c>
      <c r="KT86" s="233">
        <v>0</v>
      </c>
      <c r="KU86" s="233">
        <v>0</v>
      </c>
      <c r="KV86" s="233">
        <v>0</v>
      </c>
      <c r="KW86" s="233">
        <v>0</v>
      </c>
      <c r="KX86" s="233">
        <v>0</v>
      </c>
      <c r="KY86" s="233">
        <v>0</v>
      </c>
      <c r="KZ86" s="233">
        <v>0</v>
      </c>
      <c r="LA86" s="233">
        <v>0</v>
      </c>
      <c r="LB86" s="233">
        <v>0</v>
      </c>
      <c r="LC86" s="233">
        <v>0</v>
      </c>
      <c r="LD86" s="233">
        <v>0</v>
      </c>
      <c r="LE86" s="233">
        <v>0</v>
      </c>
      <c r="LF86" s="233">
        <v>0</v>
      </c>
      <c r="LG86" s="233">
        <v>0</v>
      </c>
      <c r="LH86" s="233">
        <v>0</v>
      </c>
      <c r="LI86" s="233">
        <v>0</v>
      </c>
      <c r="LJ86" s="233">
        <v>0</v>
      </c>
      <c r="LK86" s="233">
        <v>0</v>
      </c>
      <c r="LL86" s="233">
        <v>0</v>
      </c>
      <c r="LM86" s="233">
        <v>0</v>
      </c>
      <c r="LN86" s="233">
        <v>0</v>
      </c>
      <c r="LO86" s="233">
        <v>0</v>
      </c>
      <c r="LP86" s="233">
        <v>0</v>
      </c>
      <c r="LQ86" s="233">
        <v>0</v>
      </c>
      <c r="LR86" s="233">
        <v>0</v>
      </c>
      <c r="LS86" s="233">
        <v>0</v>
      </c>
      <c r="LT86" s="233">
        <v>0</v>
      </c>
      <c r="LU86" s="233">
        <v>0</v>
      </c>
      <c r="LV86" s="233">
        <v>0</v>
      </c>
      <c r="LW86" s="233">
        <v>0</v>
      </c>
      <c r="LX86" s="233">
        <v>0</v>
      </c>
      <c r="LY86" s="233">
        <v>0</v>
      </c>
      <c r="LZ86" s="233">
        <v>2</v>
      </c>
      <c r="MA86" s="233">
        <v>59440</v>
      </c>
      <c r="MB86" s="233">
        <v>0</v>
      </c>
      <c r="MC86" s="233">
        <v>59440</v>
      </c>
      <c r="MD86" s="233">
        <v>0</v>
      </c>
      <c r="ME86" s="233">
        <v>0</v>
      </c>
      <c r="MF86" s="233">
        <v>8</v>
      </c>
      <c r="MG86" s="233">
        <v>873402</v>
      </c>
      <c r="MH86" s="233">
        <v>0.03</v>
      </c>
      <c r="MI86" s="233">
        <v>873402</v>
      </c>
      <c r="MJ86" s="233">
        <v>0</v>
      </c>
      <c r="MK86" s="233">
        <v>0</v>
      </c>
      <c r="ML86" s="233">
        <v>0</v>
      </c>
      <c r="MM86" s="233">
        <v>0</v>
      </c>
      <c r="MN86" s="233">
        <v>0</v>
      </c>
      <c r="MO86" s="233">
        <v>0</v>
      </c>
      <c r="MP86" s="233">
        <v>0</v>
      </c>
      <c r="MQ86" s="233">
        <v>0</v>
      </c>
      <c r="MR86" s="233">
        <v>8</v>
      </c>
      <c r="MS86" s="233">
        <v>873402</v>
      </c>
      <c r="MT86" s="233">
        <v>0.03</v>
      </c>
      <c r="MU86" s="233">
        <v>873402</v>
      </c>
      <c r="MV86" s="233">
        <v>0</v>
      </c>
      <c r="MW86" s="233">
        <v>0</v>
      </c>
      <c r="MX86" s="233">
        <v>7</v>
      </c>
      <c r="MY86" s="233">
        <v>873002</v>
      </c>
      <c r="MZ86" s="233">
        <v>0.03</v>
      </c>
      <c r="NA86" s="233">
        <v>873002</v>
      </c>
      <c r="NB86" s="233">
        <v>0</v>
      </c>
      <c r="NC86" s="233">
        <v>0</v>
      </c>
      <c r="ND86" s="233">
        <v>2</v>
      </c>
      <c r="NE86" s="233">
        <v>59440</v>
      </c>
      <c r="NF86" s="233">
        <v>0</v>
      </c>
      <c r="NG86" s="233">
        <v>59440</v>
      </c>
      <c r="NH86" s="233">
        <v>0</v>
      </c>
      <c r="NI86" s="233">
        <v>0</v>
      </c>
      <c r="NJ86" s="233">
        <v>1</v>
      </c>
      <c r="NK86" s="233">
        <v>46000</v>
      </c>
      <c r="NL86" s="233">
        <v>0</v>
      </c>
      <c r="NM86" s="233">
        <v>46000</v>
      </c>
      <c r="NN86" s="233">
        <v>0</v>
      </c>
      <c r="NO86" s="233">
        <v>0</v>
      </c>
      <c r="NP86" s="233">
        <v>4</v>
      </c>
      <c r="NQ86" s="233">
        <v>801069</v>
      </c>
      <c r="NR86" s="233">
        <v>0.03</v>
      </c>
      <c r="NS86" s="233">
        <v>801069</v>
      </c>
      <c r="NT86" s="233">
        <v>0</v>
      </c>
      <c r="NU86" s="233">
        <v>0</v>
      </c>
      <c r="NV86" s="233">
        <v>1</v>
      </c>
      <c r="NW86" s="233">
        <v>46000</v>
      </c>
      <c r="NX86" s="233">
        <v>0</v>
      </c>
      <c r="NY86" s="233">
        <v>46000</v>
      </c>
      <c r="NZ86" s="233">
        <v>0</v>
      </c>
      <c r="OA86" s="233">
        <v>0</v>
      </c>
      <c r="OB86" s="233">
        <v>1</v>
      </c>
      <c r="OC86" s="233">
        <v>46000</v>
      </c>
      <c r="OD86" s="233">
        <v>0</v>
      </c>
      <c r="OE86" s="233">
        <v>46000</v>
      </c>
      <c r="OF86" s="233">
        <v>0</v>
      </c>
      <c r="OG86" s="233">
        <v>0</v>
      </c>
      <c r="OH86" s="233">
        <v>1</v>
      </c>
      <c r="OI86" s="233">
        <v>46000</v>
      </c>
      <c r="OJ86" s="233">
        <v>0</v>
      </c>
      <c r="OK86" s="233">
        <v>46000</v>
      </c>
      <c r="OL86" s="233">
        <v>0</v>
      </c>
      <c r="OM86" s="233">
        <v>0</v>
      </c>
      <c r="ON86" s="233">
        <v>1</v>
      </c>
      <c r="OO86" s="233">
        <v>46000</v>
      </c>
      <c r="OP86" s="233">
        <v>0</v>
      </c>
      <c r="OQ86" s="233">
        <v>46000</v>
      </c>
      <c r="OR86" s="233">
        <v>0</v>
      </c>
      <c r="OS86" s="233">
        <v>0</v>
      </c>
      <c r="OT86" s="233">
        <v>1</v>
      </c>
      <c r="OU86" s="233">
        <v>46000</v>
      </c>
      <c r="OV86" s="233">
        <v>0</v>
      </c>
      <c r="OW86" s="233">
        <v>46000</v>
      </c>
      <c r="OX86" s="233">
        <v>0</v>
      </c>
      <c r="OY86" s="233">
        <v>0</v>
      </c>
      <c r="OZ86" s="233">
        <v>1</v>
      </c>
      <c r="PA86" s="233">
        <v>46000</v>
      </c>
      <c r="PB86" s="233">
        <v>0</v>
      </c>
      <c r="PC86" s="233">
        <v>46000</v>
      </c>
      <c r="PD86" s="233">
        <v>0</v>
      </c>
      <c r="PE86" s="233">
        <v>0</v>
      </c>
    </row>
    <row r="87" spans="1:421" x14ac:dyDescent="0.25">
      <c r="A87" s="236" t="s">
        <v>1653</v>
      </c>
      <c r="B87" s="233">
        <v>0</v>
      </c>
      <c r="C87" s="233">
        <v>0</v>
      </c>
      <c r="D87" s="233">
        <v>0</v>
      </c>
      <c r="E87" s="233">
        <v>0</v>
      </c>
      <c r="F87" s="233">
        <v>0</v>
      </c>
      <c r="G87" s="233">
        <v>0</v>
      </c>
      <c r="H87" s="233">
        <v>0</v>
      </c>
      <c r="I87" s="233">
        <v>0</v>
      </c>
      <c r="J87" s="233">
        <v>0</v>
      </c>
      <c r="K87" s="233">
        <v>0</v>
      </c>
      <c r="L87" s="233">
        <v>0</v>
      </c>
      <c r="M87" s="233">
        <v>0</v>
      </c>
      <c r="N87" s="233">
        <v>0</v>
      </c>
      <c r="O87" s="233">
        <v>0</v>
      </c>
      <c r="P87" s="233">
        <v>0</v>
      </c>
      <c r="Q87" s="233">
        <v>0</v>
      </c>
      <c r="R87" s="233">
        <v>0</v>
      </c>
      <c r="S87" s="233">
        <v>0</v>
      </c>
      <c r="T87" s="233">
        <v>0</v>
      </c>
      <c r="U87" s="233">
        <v>0</v>
      </c>
      <c r="V87" s="233">
        <v>0</v>
      </c>
      <c r="W87" s="233">
        <v>0</v>
      </c>
      <c r="X87" s="233">
        <v>0</v>
      </c>
      <c r="Y87" s="233">
        <v>0</v>
      </c>
      <c r="Z87" s="233">
        <v>0</v>
      </c>
      <c r="AA87" s="233">
        <v>0</v>
      </c>
      <c r="AB87" s="233">
        <v>0</v>
      </c>
      <c r="AC87" s="233">
        <v>0</v>
      </c>
      <c r="AD87" s="233">
        <v>0</v>
      </c>
      <c r="AE87" s="233">
        <v>0</v>
      </c>
      <c r="AF87" s="233">
        <v>0</v>
      </c>
      <c r="AG87" s="233">
        <v>0</v>
      </c>
      <c r="AH87" s="233">
        <v>0</v>
      </c>
      <c r="AI87" s="233">
        <v>0</v>
      </c>
      <c r="AJ87" s="233">
        <v>0</v>
      </c>
      <c r="AK87" s="233">
        <v>0</v>
      </c>
      <c r="AL87" s="233">
        <v>0</v>
      </c>
      <c r="AM87" s="233">
        <v>0</v>
      </c>
      <c r="AN87" s="233">
        <v>0</v>
      </c>
      <c r="AO87" s="233">
        <v>0</v>
      </c>
      <c r="AP87" s="233">
        <v>0</v>
      </c>
      <c r="AQ87" s="233">
        <v>0</v>
      </c>
      <c r="AR87" s="233">
        <v>0</v>
      </c>
      <c r="AS87" s="233">
        <v>0</v>
      </c>
      <c r="AT87" s="233">
        <v>0</v>
      </c>
      <c r="AU87" s="233">
        <v>0</v>
      </c>
      <c r="AV87" s="233">
        <v>0</v>
      </c>
      <c r="AW87" s="233">
        <v>0</v>
      </c>
      <c r="AX87" s="233">
        <v>0</v>
      </c>
      <c r="AY87" s="233">
        <v>0</v>
      </c>
      <c r="AZ87" s="233">
        <v>0</v>
      </c>
      <c r="BA87" s="233">
        <v>0</v>
      </c>
      <c r="BB87" s="233">
        <v>0</v>
      </c>
      <c r="BC87" s="233">
        <v>0</v>
      </c>
      <c r="BD87" s="233">
        <v>0</v>
      </c>
      <c r="BE87" s="233">
        <v>0</v>
      </c>
      <c r="BF87" s="233">
        <v>0</v>
      </c>
      <c r="BG87" s="233">
        <v>0</v>
      </c>
      <c r="BH87" s="233">
        <v>0</v>
      </c>
      <c r="BI87" s="233">
        <v>0</v>
      </c>
      <c r="BJ87" s="233">
        <v>0</v>
      </c>
      <c r="BK87" s="233">
        <v>0</v>
      </c>
      <c r="BL87" s="233">
        <v>0</v>
      </c>
      <c r="BM87" s="233">
        <v>0</v>
      </c>
      <c r="BN87" s="233">
        <v>0</v>
      </c>
      <c r="BO87" s="233">
        <v>0</v>
      </c>
      <c r="BP87" s="233">
        <v>0</v>
      </c>
      <c r="BQ87" s="233">
        <v>0</v>
      </c>
      <c r="BR87" s="233">
        <v>0</v>
      </c>
      <c r="BS87" s="233">
        <v>0</v>
      </c>
      <c r="BT87" s="233">
        <v>0</v>
      </c>
      <c r="BU87" s="233">
        <v>0</v>
      </c>
      <c r="BV87" s="233">
        <v>0</v>
      </c>
      <c r="BW87" s="233">
        <v>0</v>
      </c>
      <c r="BX87" s="233">
        <v>0</v>
      </c>
      <c r="BY87" s="233">
        <v>0</v>
      </c>
      <c r="BZ87" s="233">
        <v>0</v>
      </c>
      <c r="CA87" s="233">
        <v>0</v>
      </c>
      <c r="CB87" s="233">
        <v>0</v>
      </c>
      <c r="CC87" s="233">
        <v>0</v>
      </c>
      <c r="CD87" s="233">
        <v>0</v>
      </c>
      <c r="CE87" s="233">
        <v>0</v>
      </c>
      <c r="CF87" s="233">
        <v>0</v>
      </c>
      <c r="CG87" s="233">
        <v>0</v>
      </c>
      <c r="CH87" s="233">
        <v>0</v>
      </c>
      <c r="CI87" s="233">
        <v>0</v>
      </c>
      <c r="CJ87" s="233">
        <v>0</v>
      </c>
      <c r="CK87" s="233">
        <v>0</v>
      </c>
      <c r="CL87" s="233">
        <v>0</v>
      </c>
      <c r="CM87" s="233">
        <v>0</v>
      </c>
      <c r="CN87" s="233">
        <v>0</v>
      </c>
      <c r="CO87" s="233">
        <v>0</v>
      </c>
      <c r="CP87" s="233">
        <v>0</v>
      </c>
      <c r="CQ87" s="233">
        <v>0</v>
      </c>
      <c r="CR87" s="233">
        <v>0</v>
      </c>
      <c r="CS87" s="233">
        <v>0</v>
      </c>
      <c r="CT87" s="233">
        <v>0</v>
      </c>
      <c r="CU87" s="233">
        <v>0</v>
      </c>
      <c r="CV87" s="233">
        <v>0</v>
      </c>
      <c r="CW87" s="233">
        <v>0</v>
      </c>
      <c r="CX87" s="233">
        <v>0</v>
      </c>
      <c r="CY87" s="233">
        <v>0</v>
      </c>
      <c r="CZ87" s="233">
        <v>0</v>
      </c>
      <c r="DA87" s="233">
        <v>0</v>
      </c>
      <c r="DB87" s="233">
        <v>0</v>
      </c>
      <c r="DC87" s="233">
        <v>0</v>
      </c>
      <c r="DD87" s="233">
        <v>0</v>
      </c>
      <c r="DE87" s="233">
        <v>0</v>
      </c>
      <c r="DF87" s="233">
        <v>0</v>
      </c>
      <c r="DG87" s="233">
        <v>0</v>
      </c>
      <c r="DH87" s="233">
        <v>0</v>
      </c>
      <c r="DI87" s="233">
        <v>0</v>
      </c>
      <c r="DJ87" s="233">
        <v>0</v>
      </c>
      <c r="DK87" s="233">
        <v>0</v>
      </c>
      <c r="DL87" s="233">
        <v>0</v>
      </c>
      <c r="DM87" s="233">
        <v>0</v>
      </c>
      <c r="DN87" s="233">
        <v>0</v>
      </c>
      <c r="DO87" s="233">
        <v>0</v>
      </c>
      <c r="DP87" s="233">
        <v>0</v>
      </c>
      <c r="DQ87" s="233">
        <v>0</v>
      </c>
      <c r="DR87" s="233">
        <v>0</v>
      </c>
      <c r="DS87" s="233">
        <v>0</v>
      </c>
      <c r="DT87" s="233">
        <v>0</v>
      </c>
      <c r="DU87" s="233">
        <v>0</v>
      </c>
      <c r="DV87" s="233">
        <v>0</v>
      </c>
      <c r="DW87" s="233">
        <v>0</v>
      </c>
      <c r="DX87" s="233">
        <v>0</v>
      </c>
      <c r="DY87" s="233">
        <v>0</v>
      </c>
      <c r="DZ87" s="233">
        <v>0</v>
      </c>
      <c r="EA87" s="233">
        <v>0</v>
      </c>
      <c r="EB87" s="233">
        <v>0</v>
      </c>
      <c r="EC87" s="233">
        <v>0</v>
      </c>
      <c r="ED87" s="233">
        <v>0</v>
      </c>
      <c r="EE87" s="233">
        <v>0</v>
      </c>
      <c r="EF87" s="233">
        <v>0</v>
      </c>
      <c r="EG87" s="233">
        <v>0</v>
      </c>
      <c r="EH87" s="233">
        <v>0</v>
      </c>
      <c r="EI87" s="233">
        <v>0</v>
      </c>
      <c r="EJ87" s="233">
        <v>0</v>
      </c>
      <c r="EK87" s="233">
        <v>0</v>
      </c>
      <c r="EL87" s="233">
        <v>0</v>
      </c>
      <c r="EM87" s="233">
        <v>0</v>
      </c>
      <c r="EN87" s="233">
        <v>0</v>
      </c>
      <c r="EO87" s="233">
        <v>0</v>
      </c>
      <c r="EP87" s="233">
        <v>0</v>
      </c>
      <c r="EQ87" s="233">
        <v>0</v>
      </c>
      <c r="ER87" s="233">
        <v>0</v>
      </c>
      <c r="ES87" s="233">
        <v>0</v>
      </c>
      <c r="ET87" s="233">
        <v>0</v>
      </c>
      <c r="EU87" s="233">
        <v>0</v>
      </c>
      <c r="EV87" s="233">
        <v>0</v>
      </c>
      <c r="EW87" s="233">
        <v>0</v>
      </c>
      <c r="EX87" s="233">
        <v>0</v>
      </c>
      <c r="EY87" s="233">
        <v>0</v>
      </c>
      <c r="EZ87" s="233">
        <v>0</v>
      </c>
      <c r="FA87" s="233">
        <v>0</v>
      </c>
      <c r="FB87" s="233">
        <v>0</v>
      </c>
      <c r="FC87" s="233">
        <v>0</v>
      </c>
      <c r="FD87" s="233">
        <v>0</v>
      </c>
      <c r="FE87" s="233">
        <v>0</v>
      </c>
      <c r="FF87" s="233">
        <v>0</v>
      </c>
      <c r="FG87" s="233">
        <v>0</v>
      </c>
      <c r="FH87" s="233">
        <v>0</v>
      </c>
      <c r="FI87" s="233">
        <v>0</v>
      </c>
      <c r="FJ87" s="233">
        <v>0</v>
      </c>
      <c r="FK87" s="233">
        <v>0</v>
      </c>
      <c r="FL87" s="233">
        <v>0</v>
      </c>
      <c r="FM87" s="233">
        <v>0</v>
      </c>
      <c r="FN87" s="233">
        <v>0</v>
      </c>
      <c r="FO87" s="233">
        <v>0</v>
      </c>
      <c r="FP87" s="233">
        <v>0</v>
      </c>
      <c r="FQ87" s="233">
        <v>0</v>
      </c>
      <c r="FR87" s="233">
        <v>0</v>
      </c>
      <c r="FS87" s="233">
        <v>0</v>
      </c>
      <c r="FT87" s="233">
        <v>0</v>
      </c>
      <c r="FU87" s="233">
        <v>0</v>
      </c>
      <c r="FV87" s="233">
        <v>0</v>
      </c>
      <c r="FW87" s="233">
        <v>0</v>
      </c>
      <c r="FX87" s="233">
        <v>0</v>
      </c>
      <c r="FY87" s="233">
        <v>0</v>
      </c>
      <c r="FZ87" s="233">
        <v>0</v>
      </c>
      <c r="GA87" s="233">
        <v>0</v>
      </c>
      <c r="GB87" s="233">
        <v>0</v>
      </c>
      <c r="GC87" s="233">
        <v>0</v>
      </c>
      <c r="GD87" s="233">
        <v>0</v>
      </c>
      <c r="GE87" s="233">
        <v>0</v>
      </c>
      <c r="GF87" s="233">
        <v>0</v>
      </c>
      <c r="GG87" s="233">
        <v>0</v>
      </c>
      <c r="GH87" s="233">
        <v>0</v>
      </c>
      <c r="GI87" s="233">
        <v>0</v>
      </c>
      <c r="GJ87" s="233">
        <v>0</v>
      </c>
      <c r="GK87" s="233">
        <v>0</v>
      </c>
      <c r="GL87" s="233">
        <v>0</v>
      </c>
      <c r="GM87" s="233">
        <v>0</v>
      </c>
      <c r="GN87" s="233">
        <v>0</v>
      </c>
      <c r="GO87" s="233">
        <v>0</v>
      </c>
      <c r="GP87" s="233">
        <v>0</v>
      </c>
      <c r="GQ87" s="233">
        <v>0</v>
      </c>
      <c r="GR87" s="233">
        <v>0</v>
      </c>
      <c r="GS87" s="233">
        <v>0</v>
      </c>
      <c r="GT87" s="233">
        <v>0</v>
      </c>
      <c r="GU87" s="233">
        <v>0</v>
      </c>
      <c r="GV87" s="233">
        <v>0</v>
      </c>
      <c r="GW87" s="233">
        <v>0</v>
      </c>
      <c r="GX87" s="233">
        <v>0</v>
      </c>
      <c r="GY87" s="233">
        <v>0</v>
      </c>
      <c r="GZ87" s="233">
        <v>0</v>
      </c>
      <c r="HA87" s="233">
        <v>0</v>
      </c>
      <c r="HB87" s="233">
        <v>0</v>
      </c>
      <c r="HC87" s="233">
        <v>0</v>
      </c>
      <c r="HD87" s="233">
        <v>0</v>
      </c>
      <c r="HE87" s="233">
        <v>0</v>
      </c>
      <c r="HF87" s="233">
        <v>0</v>
      </c>
      <c r="HG87" s="233">
        <v>0</v>
      </c>
      <c r="HH87" s="233">
        <v>0</v>
      </c>
      <c r="HI87" s="233">
        <v>0</v>
      </c>
      <c r="HJ87" s="233">
        <v>0</v>
      </c>
      <c r="HK87" s="233">
        <v>0</v>
      </c>
      <c r="HL87" s="233">
        <v>0</v>
      </c>
      <c r="HM87" s="233">
        <v>0</v>
      </c>
      <c r="HN87" s="233">
        <v>0</v>
      </c>
      <c r="HO87" s="233">
        <v>0</v>
      </c>
      <c r="HP87" s="233">
        <v>0</v>
      </c>
      <c r="HQ87" s="233">
        <v>0</v>
      </c>
      <c r="HR87" s="233">
        <v>0</v>
      </c>
      <c r="HS87" s="233">
        <v>0</v>
      </c>
      <c r="HT87" s="233">
        <v>0</v>
      </c>
      <c r="HU87" s="233">
        <v>0</v>
      </c>
      <c r="HV87" s="233">
        <v>0</v>
      </c>
      <c r="HW87" s="233">
        <v>0</v>
      </c>
      <c r="HX87" s="233">
        <v>0</v>
      </c>
      <c r="HY87" s="233">
        <v>0</v>
      </c>
      <c r="HZ87" s="233">
        <v>0</v>
      </c>
      <c r="IA87" s="233">
        <v>0</v>
      </c>
      <c r="IB87" s="233">
        <v>0</v>
      </c>
      <c r="IC87" s="233">
        <v>0</v>
      </c>
      <c r="ID87" s="233">
        <v>0</v>
      </c>
      <c r="IE87" s="233">
        <v>0</v>
      </c>
      <c r="IF87" s="233">
        <v>0</v>
      </c>
      <c r="IG87" s="233">
        <v>0</v>
      </c>
      <c r="IH87" s="233">
        <v>0</v>
      </c>
      <c r="II87" s="233">
        <v>0</v>
      </c>
      <c r="IJ87" s="233">
        <v>0</v>
      </c>
      <c r="IK87" s="233">
        <v>0</v>
      </c>
      <c r="IL87" s="233">
        <v>0</v>
      </c>
      <c r="IM87" s="233">
        <v>0</v>
      </c>
      <c r="IN87" s="233">
        <v>0</v>
      </c>
      <c r="IO87" s="233">
        <v>0</v>
      </c>
      <c r="IP87" s="233">
        <v>0</v>
      </c>
      <c r="IQ87" s="233">
        <v>0</v>
      </c>
      <c r="IR87" s="233">
        <v>0</v>
      </c>
      <c r="IS87" s="233">
        <v>0</v>
      </c>
      <c r="IT87" s="233">
        <v>0</v>
      </c>
      <c r="IU87" s="233">
        <v>0</v>
      </c>
      <c r="IV87" s="233">
        <v>0</v>
      </c>
      <c r="IW87" s="233">
        <v>0</v>
      </c>
      <c r="IX87" s="233">
        <v>0</v>
      </c>
      <c r="IY87" s="233">
        <v>0</v>
      </c>
      <c r="IZ87" s="233">
        <v>0</v>
      </c>
      <c r="JA87" s="233">
        <v>0</v>
      </c>
      <c r="JB87" s="233">
        <v>0</v>
      </c>
      <c r="JC87" s="233">
        <v>0</v>
      </c>
      <c r="JD87" s="233">
        <v>0</v>
      </c>
      <c r="JE87" s="233">
        <v>0</v>
      </c>
      <c r="JF87" s="233">
        <v>0</v>
      </c>
      <c r="JG87" s="233">
        <v>0</v>
      </c>
      <c r="JH87" s="233">
        <v>0</v>
      </c>
      <c r="JI87" s="233">
        <v>0</v>
      </c>
      <c r="JJ87" s="233">
        <v>0</v>
      </c>
      <c r="JK87" s="233">
        <v>0</v>
      </c>
      <c r="JL87" s="233">
        <v>0</v>
      </c>
      <c r="JM87" s="233">
        <v>0</v>
      </c>
      <c r="JN87" s="233">
        <v>0</v>
      </c>
      <c r="JO87" s="233">
        <v>0</v>
      </c>
      <c r="JP87" s="233">
        <v>0</v>
      </c>
      <c r="JQ87" s="233">
        <v>0</v>
      </c>
      <c r="JR87" s="233">
        <v>0</v>
      </c>
      <c r="JS87" s="233">
        <v>0</v>
      </c>
      <c r="JT87" s="233">
        <v>0</v>
      </c>
      <c r="JU87" s="233">
        <v>0</v>
      </c>
      <c r="JV87" s="233">
        <v>0</v>
      </c>
      <c r="JW87" s="233">
        <v>0</v>
      </c>
      <c r="JX87" s="233">
        <v>0</v>
      </c>
      <c r="JY87" s="233">
        <v>0</v>
      </c>
      <c r="JZ87" s="233">
        <v>0</v>
      </c>
      <c r="KA87" s="233">
        <v>0</v>
      </c>
      <c r="KB87" s="233">
        <v>0</v>
      </c>
      <c r="KC87" s="233">
        <v>0</v>
      </c>
      <c r="KD87" s="233">
        <v>0</v>
      </c>
      <c r="KE87" s="233">
        <v>0</v>
      </c>
      <c r="KF87" s="233">
        <v>0</v>
      </c>
      <c r="KG87" s="233">
        <v>0</v>
      </c>
      <c r="KH87" s="233">
        <v>0</v>
      </c>
      <c r="KI87" s="233">
        <v>0</v>
      </c>
      <c r="KJ87" s="233">
        <v>0</v>
      </c>
      <c r="KK87" s="233">
        <v>0</v>
      </c>
      <c r="KL87" s="233">
        <v>0</v>
      </c>
      <c r="KM87" s="233">
        <v>0</v>
      </c>
      <c r="KN87" s="233">
        <v>0</v>
      </c>
      <c r="KO87" s="233">
        <v>0</v>
      </c>
      <c r="KP87" s="233">
        <v>0</v>
      </c>
      <c r="KQ87" s="233">
        <v>0</v>
      </c>
      <c r="KR87" s="233">
        <v>0</v>
      </c>
      <c r="KS87" s="233">
        <v>0</v>
      </c>
      <c r="KT87" s="233">
        <v>0</v>
      </c>
      <c r="KU87" s="233">
        <v>0</v>
      </c>
      <c r="KV87" s="233">
        <v>0</v>
      </c>
      <c r="KW87" s="233">
        <v>0</v>
      </c>
      <c r="KX87" s="233">
        <v>0</v>
      </c>
      <c r="KY87" s="233">
        <v>0</v>
      </c>
      <c r="KZ87" s="233">
        <v>0</v>
      </c>
      <c r="LA87" s="233">
        <v>0</v>
      </c>
      <c r="LB87" s="233">
        <v>0</v>
      </c>
      <c r="LC87" s="233">
        <v>0</v>
      </c>
      <c r="LD87" s="233">
        <v>0</v>
      </c>
      <c r="LE87" s="233">
        <v>0</v>
      </c>
      <c r="LF87" s="233">
        <v>0</v>
      </c>
      <c r="LG87" s="233">
        <v>0</v>
      </c>
      <c r="LH87" s="233">
        <v>0</v>
      </c>
      <c r="LI87" s="233">
        <v>0</v>
      </c>
      <c r="LJ87" s="233">
        <v>0</v>
      </c>
      <c r="LK87" s="233">
        <v>0</v>
      </c>
      <c r="LL87" s="233">
        <v>0</v>
      </c>
      <c r="LM87" s="233">
        <v>0</v>
      </c>
      <c r="LN87" s="233">
        <v>0</v>
      </c>
      <c r="LO87" s="233">
        <v>0</v>
      </c>
      <c r="LP87" s="233">
        <v>0</v>
      </c>
      <c r="LQ87" s="233">
        <v>0</v>
      </c>
      <c r="LR87" s="233">
        <v>0</v>
      </c>
      <c r="LS87" s="233">
        <v>0</v>
      </c>
      <c r="LT87" s="233">
        <v>0</v>
      </c>
      <c r="LU87" s="233">
        <v>0</v>
      </c>
      <c r="LV87" s="233">
        <v>0</v>
      </c>
      <c r="LW87" s="233">
        <v>0</v>
      </c>
      <c r="LX87" s="233">
        <v>0</v>
      </c>
      <c r="LY87" s="233">
        <v>0</v>
      </c>
      <c r="LZ87" s="233">
        <v>0</v>
      </c>
      <c r="MA87" s="233">
        <v>0</v>
      </c>
      <c r="MB87" s="233">
        <v>0</v>
      </c>
      <c r="MC87" s="233">
        <v>0</v>
      </c>
      <c r="MD87" s="233">
        <v>0</v>
      </c>
      <c r="ME87" s="233">
        <v>0</v>
      </c>
      <c r="MF87" s="233">
        <v>0</v>
      </c>
      <c r="MG87" s="233">
        <v>0</v>
      </c>
      <c r="MH87" s="233">
        <v>0</v>
      </c>
      <c r="MI87" s="233">
        <v>0</v>
      </c>
      <c r="MJ87" s="233">
        <v>0</v>
      </c>
      <c r="MK87" s="233">
        <v>0</v>
      </c>
      <c r="ML87" s="233">
        <v>0</v>
      </c>
      <c r="MM87" s="233">
        <v>0</v>
      </c>
      <c r="MN87" s="233">
        <v>0</v>
      </c>
      <c r="MO87" s="233">
        <v>0</v>
      </c>
      <c r="MP87" s="233">
        <v>0</v>
      </c>
      <c r="MQ87" s="233">
        <v>0</v>
      </c>
      <c r="MR87" s="233">
        <v>0</v>
      </c>
      <c r="MS87" s="233">
        <v>0</v>
      </c>
      <c r="MT87" s="233">
        <v>0</v>
      </c>
      <c r="MU87" s="233">
        <v>0</v>
      </c>
      <c r="MV87" s="233">
        <v>0</v>
      </c>
      <c r="MW87" s="233">
        <v>0</v>
      </c>
      <c r="MX87" s="233">
        <v>0</v>
      </c>
      <c r="MY87" s="233">
        <v>0</v>
      </c>
      <c r="MZ87" s="233">
        <v>0</v>
      </c>
      <c r="NA87" s="233">
        <v>0</v>
      </c>
      <c r="NB87" s="233">
        <v>0</v>
      </c>
      <c r="NC87" s="233">
        <v>0</v>
      </c>
      <c r="ND87" s="233">
        <v>0</v>
      </c>
      <c r="NE87" s="233">
        <v>0</v>
      </c>
      <c r="NF87" s="233">
        <v>0</v>
      </c>
      <c r="NG87" s="233">
        <v>0</v>
      </c>
      <c r="NH87" s="233">
        <v>0</v>
      </c>
      <c r="NI87" s="233">
        <v>0</v>
      </c>
      <c r="NJ87" s="233">
        <v>0</v>
      </c>
      <c r="NK87" s="233">
        <v>0</v>
      </c>
      <c r="NL87" s="233">
        <v>0</v>
      </c>
      <c r="NM87" s="233">
        <v>0</v>
      </c>
      <c r="NN87" s="233">
        <v>0</v>
      </c>
      <c r="NO87" s="233">
        <v>0</v>
      </c>
      <c r="NP87" s="233">
        <v>0</v>
      </c>
      <c r="NQ87" s="233">
        <v>0</v>
      </c>
      <c r="NR87" s="233">
        <v>0</v>
      </c>
      <c r="NS87" s="233">
        <v>0</v>
      </c>
      <c r="NT87" s="233">
        <v>0</v>
      </c>
      <c r="NU87" s="233">
        <v>0</v>
      </c>
      <c r="NV87" s="233">
        <v>0</v>
      </c>
      <c r="NW87" s="233">
        <v>0</v>
      </c>
      <c r="NX87" s="233">
        <v>0</v>
      </c>
      <c r="NY87" s="233">
        <v>0</v>
      </c>
      <c r="NZ87" s="233">
        <v>0</v>
      </c>
      <c r="OA87" s="233">
        <v>0</v>
      </c>
      <c r="OB87" s="233">
        <v>0</v>
      </c>
      <c r="OC87" s="233">
        <v>0</v>
      </c>
      <c r="OD87" s="233">
        <v>0</v>
      </c>
      <c r="OE87" s="233">
        <v>0</v>
      </c>
      <c r="OF87" s="233">
        <v>0</v>
      </c>
      <c r="OG87" s="233">
        <v>0</v>
      </c>
      <c r="OH87" s="233">
        <v>0</v>
      </c>
      <c r="OI87" s="233">
        <v>0</v>
      </c>
      <c r="OJ87" s="233">
        <v>0</v>
      </c>
      <c r="OK87" s="233">
        <v>0</v>
      </c>
      <c r="OL87" s="233">
        <v>0</v>
      </c>
      <c r="OM87" s="233">
        <v>0</v>
      </c>
      <c r="ON87" s="233">
        <v>0</v>
      </c>
      <c r="OO87" s="233">
        <v>0</v>
      </c>
      <c r="OP87" s="233">
        <v>0</v>
      </c>
      <c r="OQ87" s="233">
        <v>0</v>
      </c>
      <c r="OR87" s="233">
        <v>0</v>
      </c>
      <c r="OS87" s="233">
        <v>0</v>
      </c>
      <c r="OT87" s="233">
        <v>0</v>
      </c>
      <c r="OU87" s="233">
        <v>0</v>
      </c>
      <c r="OV87" s="233">
        <v>0</v>
      </c>
      <c r="OW87" s="233">
        <v>0</v>
      </c>
      <c r="OX87" s="233">
        <v>0</v>
      </c>
      <c r="OY87" s="233">
        <v>0</v>
      </c>
      <c r="OZ87" s="233">
        <v>0</v>
      </c>
      <c r="PA87" s="233">
        <v>0</v>
      </c>
      <c r="PB87" s="233">
        <v>0</v>
      </c>
      <c r="PC87" s="233">
        <v>0</v>
      </c>
      <c r="PD87" s="233">
        <v>0</v>
      </c>
      <c r="PE87" s="233">
        <v>0</v>
      </c>
    </row>
    <row r="88" spans="1:421" x14ac:dyDescent="0.25">
      <c r="A88" s="236" t="s">
        <v>1654</v>
      </c>
      <c r="B88" s="233">
        <v>0</v>
      </c>
      <c r="C88" s="233">
        <v>0</v>
      </c>
      <c r="D88" s="233">
        <v>0</v>
      </c>
      <c r="E88" s="233">
        <v>0</v>
      </c>
      <c r="F88" s="233">
        <v>0</v>
      </c>
      <c r="G88" s="233">
        <v>0</v>
      </c>
      <c r="H88" s="233">
        <v>0</v>
      </c>
      <c r="I88" s="233">
        <v>0</v>
      </c>
      <c r="J88" s="233">
        <v>0</v>
      </c>
      <c r="K88" s="233">
        <v>0</v>
      </c>
      <c r="L88" s="233">
        <v>0</v>
      </c>
      <c r="M88" s="233">
        <v>0</v>
      </c>
      <c r="N88" s="233">
        <v>0</v>
      </c>
      <c r="O88" s="233">
        <v>0</v>
      </c>
      <c r="P88" s="233">
        <v>0</v>
      </c>
      <c r="Q88" s="233">
        <v>0</v>
      </c>
      <c r="R88" s="233">
        <v>0</v>
      </c>
      <c r="S88" s="233">
        <v>0</v>
      </c>
      <c r="T88" s="233">
        <v>0</v>
      </c>
      <c r="U88" s="233">
        <v>0</v>
      </c>
      <c r="V88" s="233">
        <v>0</v>
      </c>
      <c r="W88" s="233">
        <v>0</v>
      </c>
      <c r="X88" s="233">
        <v>0</v>
      </c>
      <c r="Y88" s="233">
        <v>0</v>
      </c>
      <c r="Z88" s="233">
        <v>0</v>
      </c>
      <c r="AA88" s="233">
        <v>0</v>
      </c>
      <c r="AB88" s="233">
        <v>0</v>
      </c>
      <c r="AC88" s="233">
        <v>0</v>
      </c>
      <c r="AD88" s="233">
        <v>0</v>
      </c>
      <c r="AE88" s="233">
        <v>0</v>
      </c>
      <c r="AF88" s="233">
        <v>0</v>
      </c>
      <c r="AG88" s="233">
        <v>0</v>
      </c>
      <c r="AH88" s="233">
        <v>0</v>
      </c>
      <c r="AI88" s="233">
        <v>0</v>
      </c>
      <c r="AJ88" s="233">
        <v>0</v>
      </c>
      <c r="AK88" s="233">
        <v>0</v>
      </c>
      <c r="AL88" s="233">
        <v>0</v>
      </c>
      <c r="AM88" s="233">
        <v>0</v>
      </c>
      <c r="AN88" s="233">
        <v>0</v>
      </c>
      <c r="AO88" s="233">
        <v>0</v>
      </c>
      <c r="AP88" s="233">
        <v>0</v>
      </c>
      <c r="AQ88" s="233">
        <v>0</v>
      </c>
      <c r="AR88" s="233">
        <v>0</v>
      </c>
      <c r="AS88" s="233">
        <v>0</v>
      </c>
      <c r="AT88" s="233">
        <v>0</v>
      </c>
      <c r="AU88" s="233">
        <v>0</v>
      </c>
      <c r="AV88" s="233">
        <v>0</v>
      </c>
      <c r="AW88" s="233">
        <v>0</v>
      </c>
      <c r="AX88" s="233">
        <v>0</v>
      </c>
      <c r="AY88" s="233">
        <v>0</v>
      </c>
      <c r="AZ88" s="233">
        <v>0</v>
      </c>
      <c r="BA88" s="233">
        <v>0</v>
      </c>
      <c r="BB88" s="233">
        <v>0</v>
      </c>
      <c r="BC88" s="233">
        <v>0</v>
      </c>
      <c r="BD88" s="233">
        <v>0</v>
      </c>
      <c r="BE88" s="233">
        <v>0</v>
      </c>
      <c r="BF88" s="233">
        <v>0</v>
      </c>
      <c r="BG88" s="233">
        <v>0</v>
      </c>
      <c r="BH88" s="233">
        <v>0</v>
      </c>
      <c r="BI88" s="233">
        <v>0</v>
      </c>
      <c r="BJ88" s="233">
        <v>0</v>
      </c>
      <c r="BK88" s="233">
        <v>0</v>
      </c>
      <c r="BL88" s="233">
        <v>0</v>
      </c>
      <c r="BM88" s="233">
        <v>0</v>
      </c>
      <c r="BN88" s="233">
        <v>0</v>
      </c>
      <c r="BO88" s="233">
        <v>0</v>
      </c>
      <c r="BP88" s="233">
        <v>0</v>
      </c>
      <c r="BQ88" s="233">
        <v>0</v>
      </c>
      <c r="BR88" s="233">
        <v>0</v>
      </c>
      <c r="BS88" s="233">
        <v>0</v>
      </c>
      <c r="BT88" s="233">
        <v>0</v>
      </c>
      <c r="BU88" s="233">
        <v>0</v>
      </c>
      <c r="BV88" s="233">
        <v>0</v>
      </c>
      <c r="BW88" s="233">
        <v>0</v>
      </c>
      <c r="BX88" s="233">
        <v>0</v>
      </c>
      <c r="BY88" s="233">
        <v>0</v>
      </c>
      <c r="BZ88" s="233">
        <v>0</v>
      </c>
      <c r="CA88" s="233">
        <v>0</v>
      </c>
      <c r="CB88" s="233">
        <v>0</v>
      </c>
      <c r="CC88" s="233">
        <v>0</v>
      </c>
      <c r="CD88" s="233">
        <v>0</v>
      </c>
      <c r="CE88" s="233">
        <v>0</v>
      </c>
      <c r="CF88" s="233">
        <v>0</v>
      </c>
      <c r="CG88" s="233">
        <v>0</v>
      </c>
      <c r="CH88" s="233">
        <v>0</v>
      </c>
      <c r="CI88" s="233">
        <v>0</v>
      </c>
      <c r="CJ88" s="233">
        <v>0</v>
      </c>
      <c r="CK88" s="233">
        <v>0</v>
      </c>
      <c r="CL88" s="233">
        <v>0</v>
      </c>
      <c r="CM88" s="233">
        <v>0</v>
      </c>
      <c r="CN88" s="233">
        <v>0</v>
      </c>
      <c r="CO88" s="233">
        <v>0</v>
      </c>
      <c r="CP88" s="233">
        <v>0</v>
      </c>
      <c r="CQ88" s="233">
        <v>0</v>
      </c>
      <c r="CR88" s="233">
        <v>0</v>
      </c>
      <c r="CS88" s="233">
        <v>0</v>
      </c>
      <c r="CT88" s="233">
        <v>0</v>
      </c>
      <c r="CU88" s="233">
        <v>0</v>
      </c>
      <c r="CV88" s="233">
        <v>0</v>
      </c>
      <c r="CW88" s="233">
        <v>0</v>
      </c>
      <c r="CX88" s="233">
        <v>0</v>
      </c>
      <c r="CY88" s="233">
        <v>0</v>
      </c>
      <c r="CZ88" s="233">
        <v>0</v>
      </c>
      <c r="DA88" s="233">
        <v>0</v>
      </c>
      <c r="DB88" s="233">
        <v>0</v>
      </c>
      <c r="DC88" s="233">
        <v>0</v>
      </c>
      <c r="DD88" s="233">
        <v>0</v>
      </c>
      <c r="DE88" s="233">
        <v>0</v>
      </c>
      <c r="DF88" s="233">
        <v>0</v>
      </c>
      <c r="DG88" s="233">
        <v>0</v>
      </c>
      <c r="DH88" s="233">
        <v>0</v>
      </c>
      <c r="DI88" s="233">
        <v>0</v>
      </c>
      <c r="DJ88" s="233">
        <v>0</v>
      </c>
      <c r="DK88" s="233">
        <v>0</v>
      </c>
      <c r="DL88" s="233">
        <v>0</v>
      </c>
      <c r="DM88" s="233">
        <v>0</v>
      </c>
      <c r="DN88" s="233">
        <v>0</v>
      </c>
      <c r="DO88" s="233">
        <v>0</v>
      </c>
      <c r="DP88" s="233">
        <v>0</v>
      </c>
      <c r="DQ88" s="233">
        <v>0</v>
      </c>
      <c r="DR88" s="233">
        <v>0</v>
      </c>
      <c r="DS88" s="233">
        <v>0</v>
      </c>
      <c r="DT88" s="233">
        <v>0</v>
      </c>
      <c r="DU88" s="233">
        <v>0</v>
      </c>
      <c r="DV88" s="233">
        <v>0</v>
      </c>
      <c r="DW88" s="233">
        <v>0</v>
      </c>
      <c r="DX88" s="233">
        <v>0</v>
      </c>
      <c r="DY88" s="233">
        <v>0</v>
      </c>
      <c r="DZ88" s="233">
        <v>0</v>
      </c>
      <c r="EA88" s="233">
        <v>0</v>
      </c>
      <c r="EB88" s="233">
        <v>0</v>
      </c>
      <c r="EC88" s="233">
        <v>0</v>
      </c>
      <c r="ED88" s="233">
        <v>0</v>
      </c>
      <c r="EE88" s="233">
        <v>0</v>
      </c>
      <c r="EF88" s="233">
        <v>0</v>
      </c>
      <c r="EG88" s="233">
        <v>0</v>
      </c>
      <c r="EH88" s="233">
        <v>0</v>
      </c>
      <c r="EI88" s="233">
        <v>0</v>
      </c>
      <c r="EJ88" s="233">
        <v>0</v>
      </c>
      <c r="EK88" s="233">
        <v>0</v>
      </c>
      <c r="EL88" s="233">
        <v>0</v>
      </c>
      <c r="EM88" s="233">
        <v>0</v>
      </c>
      <c r="EN88" s="233">
        <v>0</v>
      </c>
      <c r="EO88" s="233">
        <v>0</v>
      </c>
      <c r="EP88" s="233">
        <v>0</v>
      </c>
      <c r="EQ88" s="233">
        <v>0</v>
      </c>
      <c r="ER88" s="233">
        <v>0</v>
      </c>
      <c r="ES88" s="233">
        <v>0</v>
      </c>
      <c r="ET88" s="233">
        <v>0</v>
      </c>
      <c r="EU88" s="233">
        <v>0</v>
      </c>
      <c r="EV88" s="233">
        <v>0</v>
      </c>
      <c r="EW88" s="233">
        <v>0</v>
      </c>
      <c r="EX88" s="233">
        <v>0</v>
      </c>
      <c r="EY88" s="233">
        <v>0</v>
      </c>
      <c r="EZ88" s="233">
        <v>0</v>
      </c>
      <c r="FA88" s="233">
        <v>0</v>
      </c>
      <c r="FB88" s="233">
        <v>0</v>
      </c>
      <c r="FC88" s="233">
        <v>0</v>
      </c>
      <c r="FD88" s="233">
        <v>0</v>
      </c>
      <c r="FE88" s="233">
        <v>0</v>
      </c>
      <c r="FF88" s="233">
        <v>0</v>
      </c>
      <c r="FG88" s="233">
        <v>0</v>
      </c>
      <c r="FH88" s="233">
        <v>0</v>
      </c>
      <c r="FI88" s="233">
        <v>0</v>
      </c>
      <c r="FJ88" s="233">
        <v>0</v>
      </c>
      <c r="FK88" s="233">
        <v>0</v>
      </c>
      <c r="FL88" s="233">
        <v>0</v>
      </c>
      <c r="FM88" s="233">
        <v>0</v>
      </c>
      <c r="FN88" s="233">
        <v>0</v>
      </c>
      <c r="FO88" s="233">
        <v>0</v>
      </c>
      <c r="FP88" s="233">
        <v>0</v>
      </c>
      <c r="FQ88" s="233">
        <v>0</v>
      </c>
      <c r="FR88" s="233">
        <v>0</v>
      </c>
      <c r="FS88" s="233">
        <v>0</v>
      </c>
      <c r="FT88" s="233">
        <v>0</v>
      </c>
      <c r="FU88" s="233">
        <v>0</v>
      </c>
      <c r="FV88" s="233">
        <v>0</v>
      </c>
      <c r="FW88" s="233">
        <v>0</v>
      </c>
      <c r="FX88" s="233">
        <v>0</v>
      </c>
      <c r="FY88" s="233">
        <v>0</v>
      </c>
      <c r="FZ88" s="233">
        <v>0</v>
      </c>
      <c r="GA88" s="233">
        <v>0</v>
      </c>
      <c r="GB88" s="233">
        <v>0</v>
      </c>
      <c r="GC88" s="233">
        <v>0</v>
      </c>
      <c r="GD88" s="233">
        <v>0</v>
      </c>
      <c r="GE88" s="233">
        <v>0</v>
      </c>
      <c r="GF88" s="233">
        <v>0</v>
      </c>
      <c r="GG88" s="233">
        <v>0</v>
      </c>
      <c r="GH88" s="233">
        <v>0</v>
      </c>
      <c r="GI88" s="233">
        <v>0</v>
      </c>
      <c r="GJ88" s="233">
        <v>0</v>
      </c>
      <c r="GK88" s="233">
        <v>0</v>
      </c>
      <c r="GL88" s="233">
        <v>0</v>
      </c>
      <c r="GM88" s="233">
        <v>0</v>
      </c>
      <c r="GN88" s="233">
        <v>0</v>
      </c>
      <c r="GO88" s="233">
        <v>0</v>
      </c>
      <c r="GP88" s="233">
        <v>0</v>
      </c>
      <c r="GQ88" s="233">
        <v>0</v>
      </c>
      <c r="GR88" s="233">
        <v>0</v>
      </c>
      <c r="GS88" s="233">
        <v>0</v>
      </c>
      <c r="GT88" s="233">
        <v>0</v>
      </c>
      <c r="GU88" s="233">
        <v>0</v>
      </c>
      <c r="GV88" s="233">
        <v>0</v>
      </c>
      <c r="GW88" s="233">
        <v>0</v>
      </c>
      <c r="GX88" s="233">
        <v>0</v>
      </c>
      <c r="GY88" s="233">
        <v>0</v>
      </c>
      <c r="GZ88" s="233">
        <v>0</v>
      </c>
      <c r="HA88" s="233">
        <v>0</v>
      </c>
      <c r="HB88" s="233">
        <v>0</v>
      </c>
      <c r="HC88" s="233">
        <v>0</v>
      </c>
      <c r="HD88" s="233">
        <v>0</v>
      </c>
      <c r="HE88" s="233">
        <v>0</v>
      </c>
      <c r="HF88" s="233">
        <v>0</v>
      </c>
      <c r="HG88" s="233">
        <v>0</v>
      </c>
      <c r="HH88" s="233">
        <v>0</v>
      </c>
      <c r="HI88" s="233">
        <v>0</v>
      </c>
      <c r="HJ88" s="233">
        <v>0</v>
      </c>
      <c r="HK88" s="233">
        <v>0</v>
      </c>
      <c r="HL88" s="233">
        <v>0</v>
      </c>
      <c r="HM88" s="233">
        <v>0</v>
      </c>
      <c r="HN88" s="233">
        <v>0</v>
      </c>
      <c r="HO88" s="233">
        <v>0</v>
      </c>
      <c r="HP88" s="233">
        <v>0</v>
      </c>
      <c r="HQ88" s="233">
        <v>0</v>
      </c>
      <c r="HR88" s="233">
        <v>0</v>
      </c>
      <c r="HS88" s="233">
        <v>0</v>
      </c>
      <c r="HT88" s="233">
        <v>0</v>
      </c>
      <c r="HU88" s="233">
        <v>0</v>
      </c>
      <c r="HV88" s="233">
        <v>0</v>
      </c>
      <c r="HW88" s="233">
        <v>0</v>
      </c>
      <c r="HX88" s="233">
        <v>0</v>
      </c>
      <c r="HY88" s="233">
        <v>0</v>
      </c>
      <c r="HZ88" s="233">
        <v>0</v>
      </c>
      <c r="IA88" s="233">
        <v>0</v>
      </c>
      <c r="IB88" s="233">
        <v>0</v>
      </c>
      <c r="IC88" s="233">
        <v>0</v>
      </c>
      <c r="ID88" s="233">
        <v>0</v>
      </c>
      <c r="IE88" s="233">
        <v>0</v>
      </c>
      <c r="IF88" s="233">
        <v>0</v>
      </c>
      <c r="IG88" s="233">
        <v>0</v>
      </c>
      <c r="IH88" s="233">
        <v>0</v>
      </c>
      <c r="II88" s="233">
        <v>0</v>
      </c>
      <c r="IJ88" s="233">
        <v>0</v>
      </c>
      <c r="IK88" s="233">
        <v>0</v>
      </c>
      <c r="IL88" s="233">
        <v>0</v>
      </c>
      <c r="IM88" s="233">
        <v>0</v>
      </c>
      <c r="IN88" s="233">
        <v>0</v>
      </c>
      <c r="IO88" s="233">
        <v>0</v>
      </c>
      <c r="IP88" s="233">
        <v>0</v>
      </c>
      <c r="IQ88" s="233">
        <v>0</v>
      </c>
      <c r="IR88" s="233">
        <v>0</v>
      </c>
      <c r="IS88" s="233">
        <v>0</v>
      </c>
      <c r="IT88" s="233">
        <v>0</v>
      </c>
      <c r="IU88" s="233">
        <v>0</v>
      </c>
      <c r="IV88" s="233">
        <v>0</v>
      </c>
      <c r="IW88" s="233">
        <v>0</v>
      </c>
      <c r="IX88" s="233">
        <v>0</v>
      </c>
      <c r="IY88" s="233">
        <v>0</v>
      </c>
      <c r="IZ88" s="233">
        <v>0</v>
      </c>
      <c r="JA88" s="233">
        <v>0</v>
      </c>
      <c r="JB88" s="233">
        <v>0</v>
      </c>
      <c r="JC88" s="233">
        <v>0</v>
      </c>
      <c r="JD88" s="233">
        <v>0</v>
      </c>
      <c r="JE88" s="233">
        <v>0</v>
      </c>
      <c r="JF88" s="233">
        <v>0</v>
      </c>
      <c r="JG88" s="233">
        <v>0</v>
      </c>
      <c r="JH88" s="233">
        <v>0</v>
      </c>
      <c r="JI88" s="233">
        <v>0</v>
      </c>
      <c r="JJ88" s="233">
        <v>0</v>
      </c>
      <c r="JK88" s="233">
        <v>0</v>
      </c>
      <c r="JL88" s="233">
        <v>0</v>
      </c>
      <c r="JM88" s="233">
        <v>0</v>
      </c>
      <c r="JN88" s="233">
        <v>0</v>
      </c>
      <c r="JO88" s="233">
        <v>0</v>
      </c>
      <c r="JP88" s="233">
        <v>0</v>
      </c>
      <c r="JQ88" s="233">
        <v>0</v>
      </c>
      <c r="JR88" s="233">
        <v>0</v>
      </c>
      <c r="JS88" s="233">
        <v>0</v>
      </c>
      <c r="JT88" s="233">
        <v>0</v>
      </c>
      <c r="JU88" s="233">
        <v>0</v>
      </c>
      <c r="JV88" s="233">
        <v>0</v>
      </c>
      <c r="JW88" s="233">
        <v>0</v>
      </c>
      <c r="JX88" s="233">
        <v>0</v>
      </c>
      <c r="JY88" s="233">
        <v>0</v>
      </c>
      <c r="JZ88" s="233">
        <v>0</v>
      </c>
      <c r="KA88" s="233">
        <v>0</v>
      </c>
      <c r="KB88" s="233">
        <v>0</v>
      </c>
      <c r="KC88" s="233">
        <v>0</v>
      </c>
      <c r="KD88" s="233">
        <v>0</v>
      </c>
      <c r="KE88" s="233">
        <v>0</v>
      </c>
      <c r="KF88" s="233">
        <v>0</v>
      </c>
      <c r="KG88" s="233">
        <v>0</v>
      </c>
      <c r="KH88" s="233">
        <v>0</v>
      </c>
      <c r="KI88" s="233">
        <v>0</v>
      </c>
      <c r="KJ88" s="233">
        <v>0</v>
      </c>
      <c r="KK88" s="233">
        <v>0</v>
      </c>
      <c r="KL88" s="233">
        <v>0</v>
      </c>
      <c r="KM88" s="233">
        <v>0</v>
      </c>
      <c r="KN88" s="233">
        <v>0</v>
      </c>
      <c r="KO88" s="233">
        <v>0</v>
      </c>
      <c r="KP88" s="233">
        <v>0</v>
      </c>
      <c r="KQ88" s="233">
        <v>0</v>
      </c>
      <c r="KR88" s="233">
        <v>0</v>
      </c>
      <c r="KS88" s="233">
        <v>0</v>
      </c>
      <c r="KT88" s="233">
        <v>0</v>
      </c>
      <c r="KU88" s="233">
        <v>0</v>
      </c>
      <c r="KV88" s="233">
        <v>0</v>
      </c>
      <c r="KW88" s="233">
        <v>0</v>
      </c>
      <c r="KX88" s="233">
        <v>0</v>
      </c>
      <c r="KY88" s="233">
        <v>0</v>
      </c>
      <c r="KZ88" s="233">
        <v>0</v>
      </c>
      <c r="LA88" s="233">
        <v>0</v>
      </c>
      <c r="LB88" s="233">
        <v>0</v>
      </c>
      <c r="LC88" s="233">
        <v>0</v>
      </c>
      <c r="LD88" s="233">
        <v>0</v>
      </c>
      <c r="LE88" s="233">
        <v>0</v>
      </c>
      <c r="LF88" s="233">
        <v>0</v>
      </c>
      <c r="LG88" s="233">
        <v>0</v>
      </c>
      <c r="LH88" s="233">
        <v>0</v>
      </c>
      <c r="LI88" s="233">
        <v>0</v>
      </c>
      <c r="LJ88" s="233">
        <v>0</v>
      </c>
      <c r="LK88" s="233">
        <v>0</v>
      </c>
      <c r="LL88" s="233">
        <v>0</v>
      </c>
      <c r="LM88" s="233">
        <v>0</v>
      </c>
      <c r="LN88" s="233">
        <v>0</v>
      </c>
      <c r="LO88" s="233">
        <v>0</v>
      </c>
      <c r="LP88" s="233">
        <v>0</v>
      </c>
      <c r="LQ88" s="233">
        <v>0</v>
      </c>
      <c r="LR88" s="233">
        <v>0</v>
      </c>
      <c r="LS88" s="233">
        <v>0</v>
      </c>
      <c r="LT88" s="233">
        <v>0</v>
      </c>
      <c r="LU88" s="233">
        <v>0</v>
      </c>
      <c r="LV88" s="233">
        <v>0</v>
      </c>
      <c r="LW88" s="233">
        <v>0</v>
      </c>
      <c r="LX88" s="233">
        <v>0</v>
      </c>
      <c r="LY88" s="233">
        <v>0</v>
      </c>
      <c r="LZ88" s="233">
        <v>0</v>
      </c>
      <c r="MA88" s="233">
        <v>0</v>
      </c>
      <c r="MB88" s="233">
        <v>0</v>
      </c>
      <c r="MC88" s="233">
        <v>0</v>
      </c>
      <c r="MD88" s="233">
        <v>0</v>
      </c>
      <c r="ME88" s="233">
        <v>0</v>
      </c>
      <c r="MF88" s="233">
        <v>0</v>
      </c>
      <c r="MG88" s="233">
        <v>0</v>
      </c>
      <c r="MH88" s="233">
        <v>0</v>
      </c>
      <c r="MI88" s="233">
        <v>0</v>
      </c>
      <c r="MJ88" s="233">
        <v>0</v>
      </c>
      <c r="MK88" s="233">
        <v>0</v>
      </c>
      <c r="ML88" s="233">
        <v>0</v>
      </c>
      <c r="MM88" s="233">
        <v>0</v>
      </c>
      <c r="MN88" s="233">
        <v>0</v>
      </c>
      <c r="MO88" s="233">
        <v>0</v>
      </c>
      <c r="MP88" s="233">
        <v>0</v>
      </c>
      <c r="MQ88" s="233">
        <v>0</v>
      </c>
      <c r="MR88" s="233">
        <v>0</v>
      </c>
      <c r="MS88" s="233">
        <v>0</v>
      </c>
      <c r="MT88" s="233">
        <v>0</v>
      </c>
      <c r="MU88" s="233">
        <v>0</v>
      </c>
      <c r="MV88" s="233">
        <v>0</v>
      </c>
      <c r="MW88" s="233">
        <v>0</v>
      </c>
      <c r="MX88" s="233">
        <v>0</v>
      </c>
      <c r="MY88" s="233">
        <v>0</v>
      </c>
      <c r="MZ88" s="233">
        <v>0</v>
      </c>
      <c r="NA88" s="233">
        <v>0</v>
      </c>
      <c r="NB88" s="233">
        <v>0</v>
      </c>
      <c r="NC88" s="233">
        <v>0</v>
      </c>
      <c r="ND88" s="233">
        <v>0</v>
      </c>
      <c r="NE88" s="233">
        <v>0</v>
      </c>
      <c r="NF88" s="233">
        <v>0</v>
      </c>
      <c r="NG88" s="233">
        <v>0</v>
      </c>
      <c r="NH88" s="233">
        <v>0</v>
      </c>
      <c r="NI88" s="233">
        <v>0</v>
      </c>
      <c r="NJ88" s="233">
        <v>0</v>
      </c>
      <c r="NK88" s="233">
        <v>0</v>
      </c>
      <c r="NL88" s="233">
        <v>0</v>
      </c>
      <c r="NM88" s="233">
        <v>0</v>
      </c>
      <c r="NN88" s="233">
        <v>0</v>
      </c>
      <c r="NO88" s="233">
        <v>0</v>
      </c>
      <c r="NP88" s="233">
        <v>0</v>
      </c>
      <c r="NQ88" s="233">
        <v>0</v>
      </c>
      <c r="NR88" s="233">
        <v>0</v>
      </c>
      <c r="NS88" s="233">
        <v>0</v>
      </c>
      <c r="NT88" s="233">
        <v>0</v>
      </c>
      <c r="NU88" s="233">
        <v>0</v>
      </c>
      <c r="NV88" s="233">
        <v>0</v>
      </c>
      <c r="NW88" s="233">
        <v>0</v>
      </c>
      <c r="NX88" s="233">
        <v>0</v>
      </c>
      <c r="NY88" s="233">
        <v>0</v>
      </c>
      <c r="NZ88" s="233">
        <v>0</v>
      </c>
      <c r="OA88" s="233">
        <v>0</v>
      </c>
      <c r="OB88" s="233">
        <v>0</v>
      </c>
      <c r="OC88" s="233">
        <v>0</v>
      </c>
      <c r="OD88" s="233">
        <v>0</v>
      </c>
      <c r="OE88" s="233">
        <v>0</v>
      </c>
      <c r="OF88" s="233">
        <v>0</v>
      </c>
      <c r="OG88" s="233">
        <v>0</v>
      </c>
      <c r="OH88" s="233">
        <v>0</v>
      </c>
      <c r="OI88" s="233">
        <v>0</v>
      </c>
      <c r="OJ88" s="233">
        <v>0</v>
      </c>
      <c r="OK88" s="233">
        <v>0</v>
      </c>
      <c r="OL88" s="233">
        <v>0</v>
      </c>
      <c r="OM88" s="233">
        <v>0</v>
      </c>
      <c r="ON88" s="233">
        <v>0</v>
      </c>
      <c r="OO88" s="233">
        <v>0</v>
      </c>
      <c r="OP88" s="233">
        <v>0</v>
      </c>
      <c r="OQ88" s="233">
        <v>0</v>
      </c>
      <c r="OR88" s="233">
        <v>0</v>
      </c>
      <c r="OS88" s="233">
        <v>0</v>
      </c>
      <c r="OT88" s="233">
        <v>0</v>
      </c>
      <c r="OU88" s="233">
        <v>0</v>
      </c>
      <c r="OV88" s="233">
        <v>0</v>
      </c>
      <c r="OW88" s="233">
        <v>0</v>
      </c>
      <c r="OX88" s="233">
        <v>0</v>
      </c>
      <c r="OY88" s="233">
        <v>0</v>
      </c>
      <c r="OZ88" s="233">
        <v>0</v>
      </c>
      <c r="PA88" s="233">
        <v>0</v>
      </c>
      <c r="PB88" s="233">
        <v>0</v>
      </c>
      <c r="PC88" s="233">
        <v>0</v>
      </c>
      <c r="PD88" s="233">
        <v>0</v>
      </c>
      <c r="PE88" s="233">
        <v>0</v>
      </c>
    </row>
    <row r="89" spans="1:421" x14ac:dyDescent="0.25">
      <c r="A89" s="236" t="s">
        <v>1655</v>
      </c>
      <c r="B89" s="233">
        <v>0</v>
      </c>
      <c r="C89" s="233">
        <v>0</v>
      </c>
      <c r="D89" s="233">
        <v>0</v>
      </c>
      <c r="E89" s="233">
        <v>0</v>
      </c>
      <c r="F89" s="233">
        <v>0</v>
      </c>
      <c r="G89" s="233">
        <v>0</v>
      </c>
      <c r="H89" s="233">
        <v>0</v>
      </c>
      <c r="I89" s="233">
        <v>0</v>
      </c>
      <c r="J89" s="233">
        <v>0</v>
      </c>
      <c r="K89" s="233">
        <v>0</v>
      </c>
      <c r="L89" s="233">
        <v>0</v>
      </c>
      <c r="M89" s="233">
        <v>0</v>
      </c>
      <c r="N89" s="233">
        <v>0</v>
      </c>
      <c r="O89" s="233">
        <v>0</v>
      </c>
      <c r="P89" s="233">
        <v>0</v>
      </c>
      <c r="Q89" s="233">
        <v>0</v>
      </c>
      <c r="R89" s="233">
        <v>0</v>
      </c>
      <c r="S89" s="233">
        <v>0</v>
      </c>
      <c r="T89" s="233">
        <v>0</v>
      </c>
      <c r="U89" s="233">
        <v>0</v>
      </c>
      <c r="V89" s="233">
        <v>0</v>
      </c>
      <c r="W89" s="233">
        <v>0</v>
      </c>
      <c r="X89" s="233">
        <v>0</v>
      </c>
      <c r="Y89" s="233">
        <v>0</v>
      </c>
      <c r="Z89" s="233">
        <v>0</v>
      </c>
      <c r="AA89" s="233">
        <v>0</v>
      </c>
      <c r="AB89" s="233">
        <v>0</v>
      </c>
      <c r="AC89" s="233">
        <v>0</v>
      </c>
      <c r="AD89" s="233">
        <v>0</v>
      </c>
      <c r="AE89" s="233">
        <v>0</v>
      </c>
      <c r="AF89" s="233">
        <v>0</v>
      </c>
      <c r="AG89" s="233">
        <v>0</v>
      </c>
      <c r="AH89" s="233">
        <v>0</v>
      </c>
      <c r="AI89" s="233">
        <v>0</v>
      </c>
      <c r="AJ89" s="233">
        <v>0</v>
      </c>
      <c r="AK89" s="233">
        <v>0</v>
      </c>
      <c r="AL89" s="233">
        <v>0</v>
      </c>
      <c r="AM89" s="233">
        <v>0</v>
      </c>
      <c r="AN89" s="233">
        <v>0</v>
      </c>
      <c r="AO89" s="233">
        <v>0</v>
      </c>
      <c r="AP89" s="233">
        <v>0</v>
      </c>
      <c r="AQ89" s="233">
        <v>0</v>
      </c>
      <c r="AR89" s="233">
        <v>0</v>
      </c>
      <c r="AS89" s="233">
        <v>0</v>
      </c>
      <c r="AT89" s="233">
        <v>0</v>
      </c>
      <c r="AU89" s="233">
        <v>0</v>
      </c>
      <c r="AV89" s="233">
        <v>0</v>
      </c>
      <c r="AW89" s="233">
        <v>0</v>
      </c>
      <c r="AX89" s="233">
        <v>0</v>
      </c>
      <c r="AY89" s="233">
        <v>0</v>
      </c>
      <c r="AZ89" s="233">
        <v>0</v>
      </c>
      <c r="BA89" s="233">
        <v>0</v>
      </c>
      <c r="BB89" s="233">
        <v>0</v>
      </c>
      <c r="BC89" s="233">
        <v>0</v>
      </c>
      <c r="BD89" s="233">
        <v>0</v>
      </c>
      <c r="BE89" s="233">
        <v>0</v>
      </c>
      <c r="BF89" s="233">
        <v>0</v>
      </c>
      <c r="BG89" s="233">
        <v>0</v>
      </c>
      <c r="BH89" s="233">
        <v>0</v>
      </c>
      <c r="BI89" s="233">
        <v>0</v>
      </c>
      <c r="BJ89" s="233">
        <v>0</v>
      </c>
      <c r="BK89" s="233">
        <v>0</v>
      </c>
      <c r="BL89" s="233">
        <v>0</v>
      </c>
      <c r="BM89" s="233">
        <v>0</v>
      </c>
      <c r="BN89" s="233">
        <v>0</v>
      </c>
      <c r="BO89" s="233">
        <v>0</v>
      </c>
      <c r="BP89" s="233">
        <v>0</v>
      </c>
      <c r="BQ89" s="233">
        <v>0</v>
      </c>
      <c r="BR89" s="233">
        <v>0</v>
      </c>
      <c r="BS89" s="233">
        <v>0</v>
      </c>
      <c r="BT89" s="233">
        <v>0</v>
      </c>
      <c r="BU89" s="233">
        <v>0</v>
      </c>
      <c r="BV89" s="233">
        <v>0</v>
      </c>
      <c r="BW89" s="233">
        <v>0</v>
      </c>
      <c r="BX89" s="233">
        <v>0</v>
      </c>
      <c r="BY89" s="233">
        <v>0</v>
      </c>
      <c r="BZ89" s="233">
        <v>0</v>
      </c>
      <c r="CA89" s="233">
        <v>0</v>
      </c>
      <c r="CB89" s="233">
        <v>0</v>
      </c>
      <c r="CC89" s="233">
        <v>0</v>
      </c>
      <c r="CD89" s="233">
        <v>0</v>
      </c>
      <c r="CE89" s="233">
        <v>0</v>
      </c>
      <c r="CF89" s="233">
        <v>0</v>
      </c>
      <c r="CG89" s="233">
        <v>0</v>
      </c>
      <c r="CH89" s="233">
        <v>0</v>
      </c>
      <c r="CI89" s="233">
        <v>0</v>
      </c>
      <c r="CJ89" s="233">
        <v>0</v>
      </c>
      <c r="CK89" s="233">
        <v>0</v>
      </c>
      <c r="CL89" s="233">
        <v>0</v>
      </c>
      <c r="CM89" s="233">
        <v>0</v>
      </c>
      <c r="CN89" s="233">
        <v>0</v>
      </c>
      <c r="CO89" s="233">
        <v>0</v>
      </c>
      <c r="CP89" s="233">
        <v>0</v>
      </c>
      <c r="CQ89" s="233">
        <v>0</v>
      </c>
      <c r="CR89" s="233">
        <v>0</v>
      </c>
      <c r="CS89" s="233">
        <v>0</v>
      </c>
      <c r="CT89" s="233">
        <v>0</v>
      </c>
      <c r="CU89" s="233">
        <v>0</v>
      </c>
      <c r="CV89" s="233">
        <v>0</v>
      </c>
      <c r="CW89" s="233">
        <v>0</v>
      </c>
      <c r="CX89" s="233">
        <v>0</v>
      </c>
      <c r="CY89" s="233">
        <v>0</v>
      </c>
      <c r="CZ89" s="233">
        <v>0</v>
      </c>
      <c r="DA89" s="233">
        <v>0</v>
      </c>
      <c r="DB89" s="233">
        <v>0</v>
      </c>
      <c r="DC89" s="233">
        <v>0</v>
      </c>
      <c r="DD89" s="233">
        <v>0</v>
      </c>
      <c r="DE89" s="233">
        <v>0</v>
      </c>
      <c r="DF89" s="233">
        <v>0</v>
      </c>
      <c r="DG89" s="233">
        <v>0</v>
      </c>
      <c r="DH89" s="233">
        <v>0</v>
      </c>
      <c r="DI89" s="233">
        <v>0</v>
      </c>
      <c r="DJ89" s="233">
        <v>0</v>
      </c>
      <c r="DK89" s="233">
        <v>0</v>
      </c>
      <c r="DL89" s="233">
        <v>0</v>
      </c>
      <c r="DM89" s="233">
        <v>0</v>
      </c>
      <c r="DN89" s="233">
        <v>0</v>
      </c>
      <c r="DO89" s="233">
        <v>0</v>
      </c>
      <c r="DP89" s="233">
        <v>0</v>
      </c>
      <c r="DQ89" s="233">
        <v>0</v>
      </c>
      <c r="DR89" s="233">
        <v>0</v>
      </c>
      <c r="DS89" s="233">
        <v>0</v>
      </c>
      <c r="DT89" s="233">
        <v>0</v>
      </c>
      <c r="DU89" s="233">
        <v>0</v>
      </c>
      <c r="DV89" s="233">
        <v>0</v>
      </c>
      <c r="DW89" s="233">
        <v>0</v>
      </c>
      <c r="DX89" s="233">
        <v>0</v>
      </c>
      <c r="DY89" s="233">
        <v>0</v>
      </c>
      <c r="DZ89" s="233">
        <v>0</v>
      </c>
      <c r="EA89" s="233">
        <v>0</v>
      </c>
      <c r="EB89" s="233">
        <v>0</v>
      </c>
      <c r="EC89" s="233">
        <v>0</v>
      </c>
      <c r="ED89" s="233">
        <v>0</v>
      </c>
      <c r="EE89" s="233">
        <v>0</v>
      </c>
      <c r="EF89" s="233">
        <v>0</v>
      </c>
      <c r="EG89" s="233">
        <v>0</v>
      </c>
      <c r="EH89" s="233">
        <v>0</v>
      </c>
      <c r="EI89" s="233">
        <v>0</v>
      </c>
      <c r="EJ89" s="233">
        <v>0</v>
      </c>
      <c r="EK89" s="233">
        <v>0</v>
      </c>
      <c r="EL89" s="233">
        <v>0</v>
      </c>
      <c r="EM89" s="233">
        <v>0</v>
      </c>
      <c r="EN89" s="233">
        <v>0</v>
      </c>
      <c r="EO89" s="233">
        <v>0</v>
      </c>
      <c r="EP89" s="233">
        <v>0</v>
      </c>
      <c r="EQ89" s="233">
        <v>0</v>
      </c>
      <c r="ER89" s="233">
        <v>0</v>
      </c>
      <c r="ES89" s="233">
        <v>0</v>
      </c>
      <c r="ET89" s="233">
        <v>0</v>
      </c>
      <c r="EU89" s="233">
        <v>0</v>
      </c>
      <c r="EV89" s="233">
        <v>0</v>
      </c>
      <c r="EW89" s="233">
        <v>0</v>
      </c>
      <c r="EX89" s="233">
        <v>0</v>
      </c>
      <c r="EY89" s="233">
        <v>0</v>
      </c>
      <c r="EZ89" s="233">
        <v>0</v>
      </c>
      <c r="FA89" s="233">
        <v>0</v>
      </c>
      <c r="FB89" s="233">
        <v>0</v>
      </c>
      <c r="FC89" s="233">
        <v>0</v>
      </c>
      <c r="FD89" s="233">
        <v>0</v>
      </c>
      <c r="FE89" s="233">
        <v>0</v>
      </c>
      <c r="FF89" s="233">
        <v>0</v>
      </c>
      <c r="FG89" s="233">
        <v>0</v>
      </c>
      <c r="FH89" s="233">
        <v>0</v>
      </c>
      <c r="FI89" s="233">
        <v>0</v>
      </c>
      <c r="FJ89" s="233">
        <v>0</v>
      </c>
      <c r="FK89" s="233">
        <v>0</v>
      </c>
      <c r="FL89" s="233">
        <v>0</v>
      </c>
      <c r="FM89" s="233">
        <v>0</v>
      </c>
      <c r="FN89" s="233">
        <v>0</v>
      </c>
      <c r="FO89" s="233">
        <v>0</v>
      </c>
      <c r="FP89" s="233">
        <v>0</v>
      </c>
      <c r="FQ89" s="233">
        <v>0</v>
      </c>
      <c r="FR89" s="233">
        <v>0</v>
      </c>
      <c r="FS89" s="233">
        <v>0</v>
      </c>
      <c r="FT89" s="233">
        <v>0</v>
      </c>
      <c r="FU89" s="233">
        <v>0</v>
      </c>
      <c r="FV89" s="233">
        <v>0</v>
      </c>
      <c r="FW89" s="233">
        <v>0</v>
      </c>
      <c r="FX89" s="233">
        <v>0</v>
      </c>
      <c r="FY89" s="233">
        <v>0</v>
      </c>
      <c r="FZ89" s="233">
        <v>0</v>
      </c>
      <c r="GA89" s="233">
        <v>0</v>
      </c>
      <c r="GB89" s="233">
        <v>0</v>
      </c>
      <c r="GC89" s="233">
        <v>0</v>
      </c>
      <c r="GD89" s="233">
        <v>0</v>
      </c>
      <c r="GE89" s="233">
        <v>0</v>
      </c>
      <c r="GF89" s="233">
        <v>0</v>
      </c>
      <c r="GG89" s="233">
        <v>0</v>
      </c>
      <c r="GH89" s="233">
        <v>0</v>
      </c>
      <c r="GI89" s="233">
        <v>0</v>
      </c>
      <c r="GJ89" s="233">
        <v>0</v>
      </c>
      <c r="GK89" s="233">
        <v>0</v>
      </c>
      <c r="GL89" s="233">
        <v>0</v>
      </c>
      <c r="GM89" s="233">
        <v>0</v>
      </c>
      <c r="GN89" s="233">
        <v>0</v>
      </c>
      <c r="GO89" s="233">
        <v>0</v>
      </c>
      <c r="GP89" s="233">
        <v>0</v>
      </c>
      <c r="GQ89" s="233">
        <v>0</v>
      </c>
      <c r="GR89" s="233">
        <v>0</v>
      </c>
      <c r="GS89" s="233">
        <v>0</v>
      </c>
      <c r="GT89" s="233">
        <v>0</v>
      </c>
      <c r="GU89" s="233">
        <v>0</v>
      </c>
      <c r="GV89" s="233">
        <v>0</v>
      </c>
      <c r="GW89" s="233">
        <v>0</v>
      </c>
      <c r="GX89" s="233">
        <v>0</v>
      </c>
      <c r="GY89" s="233">
        <v>0</v>
      </c>
      <c r="GZ89" s="233">
        <v>0</v>
      </c>
      <c r="HA89" s="233">
        <v>0</v>
      </c>
      <c r="HB89" s="233">
        <v>0</v>
      </c>
      <c r="HC89" s="233">
        <v>0</v>
      </c>
      <c r="HD89" s="233">
        <v>0</v>
      </c>
      <c r="HE89" s="233">
        <v>0</v>
      </c>
      <c r="HF89" s="233">
        <v>0</v>
      </c>
      <c r="HG89" s="233">
        <v>0</v>
      </c>
      <c r="HH89" s="233">
        <v>0</v>
      </c>
      <c r="HI89" s="233">
        <v>0</v>
      </c>
      <c r="HJ89" s="233">
        <v>0</v>
      </c>
      <c r="HK89" s="233">
        <v>0</v>
      </c>
      <c r="HL89" s="233">
        <v>0</v>
      </c>
      <c r="HM89" s="233">
        <v>0</v>
      </c>
      <c r="HN89" s="233">
        <v>0</v>
      </c>
      <c r="HO89" s="233">
        <v>0</v>
      </c>
      <c r="HP89" s="233">
        <v>0</v>
      </c>
      <c r="HQ89" s="233">
        <v>0</v>
      </c>
      <c r="HR89" s="233">
        <v>0</v>
      </c>
      <c r="HS89" s="233">
        <v>0</v>
      </c>
      <c r="HT89" s="233">
        <v>0</v>
      </c>
      <c r="HU89" s="233">
        <v>0</v>
      </c>
      <c r="HV89" s="233">
        <v>0</v>
      </c>
      <c r="HW89" s="233">
        <v>0</v>
      </c>
      <c r="HX89" s="233">
        <v>0</v>
      </c>
      <c r="HY89" s="233">
        <v>0</v>
      </c>
      <c r="HZ89" s="233">
        <v>0</v>
      </c>
      <c r="IA89" s="233">
        <v>0</v>
      </c>
      <c r="IB89" s="233">
        <v>0</v>
      </c>
      <c r="IC89" s="233">
        <v>0</v>
      </c>
      <c r="ID89" s="233">
        <v>0</v>
      </c>
      <c r="IE89" s="233">
        <v>0</v>
      </c>
      <c r="IF89" s="233">
        <v>0</v>
      </c>
      <c r="IG89" s="233">
        <v>0</v>
      </c>
      <c r="IH89" s="233">
        <v>0</v>
      </c>
      <c r="II89" s="233">
        <v>0</v>
      </c>
      <c r="IJ89" s="233">
        <v>0</v>
      </c>
      <c r="IK89" s="233">
        <v>0</v>
      </c>
      <c r="IL89" s="233">
        <v>0</v>
      </c>
      <c r="IM89" s="233">
        <v>0</v>
      </c>
      <c r="IN89" s="233">
        <v>0</v>
      </c>
      <c r="IO89" s="233">
        <v>0</v>
      </c>
      <c r="IP89" s="233">
        <v>0</v>
      </c>
      <c r="IQ89" s="233">
        <v>0</v>
      </c>
      <c r="IR89" s="233">
        <v>0</v>
      </c>
      <c r="IS89" s="233">
        <v>0</v>
      </c>
      <c r="IT89" s="233">
        <v>0</v>
      </c>
      <c r="IU89" s="233">
        <v>0</v>
      </c>
      <c r="IV89" s="233">
        <v>0</v>
      </c>
      <c r="IW89" s="233">
        <v>0</v>
      </c>
      <c r="IX89" s="233">
        <v>0</v>
      </c>
      <c r="IY89" s="233">
        <v>0</v>
      </c>
      <c r="IZ89" s="233">
        <v>0</v>
      </c>
      <c r="JA89" s="233">
        <v>0</v>
      </c>
      <c r="JB89" s="233">
        <v>0</v>
      </c>
      <c r="JC89" s="233">
        <v>0</v>
      </c>
      <c r="JD89" s="233">
        <v>0</v>
      </c>
      <c r="JE89" s="233">
        <v>0</v>
      </c>
      <c r="JF89" s="233">
        <v>0</v>
      </c>
      <c r="JG89" s="233">
        <v>0</v>
      </c>
      <c r="JH89" s="233">
        <v>0</v>
      </c>
      <c r="JI89" s="233">
        <v>0</v>
      </c>
      <c r="JJ89" s="233">
        <v>0</v>
      </c>
      <c r="JK89" s="233">
        <v>0</v>
      </c>
      <c r="JL89" s="233">
        <v>0</v>
      </c>
      <c r="JM89" s="233">
        <v>0</v>
      </c>
      <c r="JN89" s="233">
        <v>0</v>
      </c>
      <c r="JO89" s="233">
        <v>0</v>
      </c>
      <c r="JP89" s="233">
        <v>0</v>
      </c>
      <c r="JQ89" s="233">
        <v>0</v>
      </c>
      <c r="JR89" s="233">
        <v>0</v>
      </c>
      <c r="JS89" s="233">
        <v>0</v>
      </c>
      <c r="JT89" s="233">
        <v>0</v>
      </c>
      <c r="JU89" s="233">
        <v>0</v>
      </c>
      <c r="JV89" s="233">
        <v>0</v>
      </c>
      <c r="JW89" s="233">
        <v>0</v>
      </c>
      <c r="JX89" s="233">
        <v>0</v>
      </c>
      <c r="JY89" s="233">
        <v>0</v>
      </c>
      <c r="JZ89" s="233">
        <v>0</v>
      </c>
      <c r="KA89" s="233">
        <v>0</v>
      </c>
      <c r="KB89" s="233">
        <v>0</v>
      </c>
      <c r="KC89" s="233">
        <v>0</v>
      </c>
      <c r="KD89" s="233">
        <v>0</v>
      </c>
      <c r="KE89" s="233">
        <v>0</v>
      </c>
      <c r="KF89" s="233">
        <v>0</v>
      </c>
      <c r="KG89" s="233">
        <v>0</v>
      </c>
      <c r="KH89" s="233">
        <v>0</v>
      </c>
      <c r="KI89" s="233">
        <v>0</v>
      </c>
      <c r="KJ89" s="233">
        <v>0</v>
      </c>
      <c r="KK89" s="233">
        <v>0</v>
      </c>
      <c r="KL89" s="233">
        <v>0</v>
      </c>
      <c r="KM89" s="233">
        <v>0</v>
      </c>
      <c r="KN89" s="233">
        <v>0</v>
      </c>
      <c r="KO89" s="233">
        <v>0</v>
      </c>
      <c r="KP89" s="233">
        <v>0</v>
      </c>
      <c r="KQ89" s="233">
        <v>0</v>
      </c>
      <c r="KR89" s="233">
        <v>0</v>
      </c>
      <c r="KS89" s="233">
        <v>0</v>
      </c>
      <c r="KT89" s="233">
        <v>0</v>
      </c>
      <c r="KU89" s="233">
        <v>0</v>
      </c>
      <c r="KV89" s="233">
        <v>0</v>
      </c>
      <c r="KW89" s="233">
        <v>0</v>
      </c>
      <c r="KX89" s="233">
        <v>0</v>
      </c>
      <c r="KY89" s="233">
        <v>0</v>
      </c>
      <c r="KZ89" s="233">
        <v>0</v>
      </c>
      <c r="LA89" s="233">
        <v>0</v>
      </c>
      <c r="LB89" s="233">
        <v>0</v>
      </c>
      <c r="LC89" s="233">
        <v>0</v>
      </c>
      <c r="LD89" s="233">
        <v>0</v>
      </c>
      <c r="LE89" s="233">
        <v>0</v>
      </c>
      <c r="LF89" s="233">
        <v>0</v>
      </c>
      <c r="LG89" s="233">
        <v>0</v>
      </c>
      <c r="LH89" s="233">
        <v>0</v>
      </c>
      <c r="LI89" s="233">
        <v>0</v>
      </c>
      <c r="LJ89" s="233">
        <v>0</v>
      </c>
      <c r="LK89" s="233">
        <v>0</v>
      </c>
      <c r="LL89" s="233">
        <v>0</v>
      </c>
      <c r="LM89" s="233">
        <v>0</v>
      </c>
      <c r="LN89" s="233">
        <v>0</v>
      </c>
      <c r="LO89" s="233">
        <v>0</v>
      </c>
      <c r="LP89" s="233">
        <v>0</v>
      </c>
      <c r="LQ89" s="233">
        <v>0</v>
      </c>
      <c r="LR89" s="233">
        <v>0</v>
      </c>
      <c r="LS89" s="233">
        <v>0</v>
      </c>
      <c r="LT89" s="233">
        <v>0</v>
      </c>
      <c r="LU89" s="233">
        <v>0</v>
      </c>
      <c r="LV89" s="233">
        <v>0</v>
      </c>
      <c r="LW89" s="233">
        <v>0</v>
      </c>
      <c r="LX89" s="233">
        <v>0</v>
      </c>
      <c r="LY89" s="233">
        <v>0</v>
      </c>
      <c r="LZ89" s="233">
        <v>0</v>
      </c>
      <c r="MA89" s="233">
        <v>0</v>
      </c>
      <c r="MB89" s="233">
        <v>0</v>
      </c>
      <c r="MC89" s="233">
        <v>0</v>
      </c>
      <c r="MD89" s="233">
        <v>0</v>
      </c>
      <c r="ME89" s="233">
        <v>0</v>
      </c>
      <c r="MF89" s="233">
        <v>0</v>
      </c>
      <c r="MG89" s="233">
        <v>0</v>
      </c>
      <c r="MH89" s="233">
        <v>0</v>
      </c>
      <c r="MI89" s="233">
        <v>0</v>
      </c>
      <c r="MJ89" s="233">
        <v>0</v>
      </c>
      <c r="MK89" s="233">
        <v>0</v>
      </c>
      <c r="ML89" s="233">
        <v>0</v>
      </c>
      <c r="MM89" s="233">
        <v>0</v>
      </c>
      <c r="MN89" s="233">
        <v>0</v>
      </c>
      <c r="MO89" s="233">
        <v>0</v>
      </c>
      <c r="MP89" s="233">
        <v>0</v>
      </c>
      <c r="MQ89" s="233">
        <v>0</v>
      </c>
      <c r="MR89" s="233">
        <v>0</v>
      </c>
      <c r="MS89" s="233">
        <v>0</v>
      </c>
      <c r="MT89" s="233">
        <v>0</v>
      </c>
      <c r="MU89" s="233">
        <v>0</v>
      </c>
      <c r="MV89" s="233">
        <v>0</v>
      </c>
      <c r="MW89" s="233">
        <v>0</v>
      </c>
      <c r="MX89" s="233">
        <v>0</v>
      </c>
      <c r="MY89" s="233">
        <v>0</v>
      </c>
      <c r="MZ89" s="233">
        <v>0</v>
      </c>
      <c r="NA89" s="233">
        <v>0</v>
      </c>
      <c r="NB89" s="233">
        <v>0</v>
      </c>
      <c r="NC89" s="233">
        <v>0</v>
      </c>
      <c r="ND89" s="233">
        <v>0</v>
      </c>
      <c r="NE89" s="233">
        <v>0</v>
      </c>
      <c r="NF89" s="233">
        <v>0</v>
      </c>
      <c r="NG89" s="233">
        <v>0</v>
      </c>
      <c r="NH89" s="233">
        <v>0</v>
      </c>
      <c r="NI89" s="233">
        <v>0</v>
      </c>
      <c r="NJ89" s="233">
        <v>0</v>
      </c>
      <c r="NK89" s="233">
        <v>0</v>
      </c>
      <c r="NL89" s="233">
        <v>0</v>
      </c>
      <c r="NM89" s="233">
        <v>0</v>
      </c>
      <c r="NN89" s="233">
        <v>0</v>
      </c>
      <c r="NO89" s="233">
        <v>0</v>
      </c>
      <c r="NP89" s="233">
        <v>0</v>
      </c>
      <c r="NQ89" s="233">
        <v>0</v>
      </c>
      <c r="NR89" s="233">
        <v>0</v>
      </c>
      <c r="NS89" s="233">
        <v>0</v>
      </c>
      <c r="NT89" s="233">
        <v>0</v>
      </c>
      <c r="NU89" s="233">
        <v>0</v>
      </c>
      <c r="NV89" s="233">
        <v>0</v>
      </c>
      <c r="NW89" s="233">
        <v>0</v>
      </c>
      <c r="NX89" s="233">
        <v>0</v>
      </c>
      <c r="NY89" s="233">
        <v>0</v>
      </c>
      <c r="NZ89" s="233">
        <v>0</v>
      </c>
      <c r="OA89" s="233">
        <v>0</v>
      </c>
      <c r="OB89" s="233">
        <v>0</v>
      </c>
      <c r="OC89" s="233">
        <v>0</v>
      </c>
      <c r="OD89" s="233">
        <v>0</v>
      </c>
      <c r="OE89" s="233">
        <v>0</v>
      </c>
      <c r="OF89" s="233">
        <v>0</v>
      </c>
      <c r="OG89" s="233">
        <v>0</v>
      </c>
      <c r="OH89" s="233">
        <v>0</v>
      </c>
      <c r="OI89" s="233">
        <v>0</v>
      </c>
      <c r="OJ89" s="233">
        <v>0</v>
      </c>
      <c r="OK89" s="233">
        <v>0</v>
      </c>
      <c r="OL89" s="233">
        <v>0</v>
      </c>
      <c r="OM89" s="233">
        <v>0</v>
      </c>
      <c r="ON89" s="233">
        <v>0</v>
      </c>
      <c r="OO89" s="233">
        <v>0</v>
      </c>
      <c r="OP89" s="233">
        <v>0</v>
      </c>
      <c r="OQ89" s="233">
        <v>0</v>
      </c>
      <c r="OR89" s="233">
        <v>0</v>
      </c>
      <c r="OS89" s="233">
        <v>0</v>
      </c>
      <c r="OT89" s="233">
        <v>0</v>
      </c>
      <c r="OU89" s="233">
        <v>0</v>
      </c>
      <c r="OV89" s="233">
        <v>0</v>
      </c>
      <c r="OW89" s="233">
        <v>0</v>
      </c>
      <c r="OX89" s="233">
        <v>0</v>
      </c>
      <c r="OY89" s="233">
        <v>0</v>
      </c>
      <c r="OZ89" s="233">
        <v>0</v>
      </c>
      <c r="PA89" s="233">
        <v>0</v>
      </c>
      <c r="PB89" s="233">
        <v>0</v>
      </c>
      <c r="PC89" s="233">
        <v>0</v>
      </c>
      <c r="PD89" s="233">
        <v>0</v>
      </c>
      <c r="PE89" s="233">
        <v>0</v>
      </c>
    </row>
    <row r="90" spans="1:421" x14ac:dyDescent="0.25">
      <c r="A90" s="236" t="s">
        <v>1656</v>
      </c>
      <c r="B90" s="233">
        <v>0</v>
      </c>
      <c r="C90" s="233">
        <v>0</v>
      </c>
      <c r="D90" s="233">
        <v>0</v>
      </c>
      <c r="E90" s="233">
        <v>0</v>
      </c>
      <c r="F90" s="233">
        <v>0</v>
      </c>
      <c r="G90" s="233">
        <v>0</v>
      </c>
      <c r="H90" s="233">
        <v>0</v>
      </c>
      <c r="I90" s="233">
        <v>0</v>
      </c>
      <c r="J90" s="233">
        <v>0</v>
      </c>
      <c r="K90" s="233">
        <v>0</v>
      </c>
      <c r="L90" s="233">
        <v>0</v>
      </c>
      <c r="M90" s="233">
        <v>0</v>
      </c>
      <c r="N90" s="233">
        <v>0</v>
      </c>
      <c r="O90" s="233">
        <v>0</v>
      </c>
      <c r="P90" s="233">
        <v>0</v>
      </c>
      <c r="Q90" s="233">
        <v>0</v>
      </c>
      <c r="R90" s="233">
        <v>0</v>
      </c>
      <c r="S90" s="233">
        <v>0</v>
      </c>
      <c r="T90" s="233">
        <v>0</v>
      </c>
      <c r="U90" s="233">
        <v>0</v>
      </c>
      <c r="V90" s="233">
        <v>0</v>
      </c>
      <c r="W90" s="233">
        <v>0</v>
      </c>
      <c r="X90" s="233">
        <v>0</v>
      </c>
      <c r="Y90" s="233">
        <v>0</v>
      </c>
      <c r="Z90" s="233">
        <v>0</v>
      </c>
      <c r="AA90" s="233">
        <v>0</v>
      </c>
      <c r="AB90" s="233">
        <v>0</v>
      </c>
      <c r="AC90" s="233">
        <v>0</v>
      </c>
      <c r="AD90" s="233">
        <v>0</v>
      </c>
      <c r="AE90" s="233">
        <v>0</v>
      </c>
      <c r="AF90" s="233">
        <v>0</v>
      </c>
      <c r="AG90" s="233">
        <v>0</v>
      </c>
      <c r="AH90" s="233">
        <v>0</v>
      </c>
      <c r="AI90" s="233">
        <v>0</v>
      </c>
      <c r="AJ90" s="233">
        <v>0</v>
      </c>
      <c r="AK90" s="233">
        <v>0</v>
      </c>
      <c r="AL90" s="233">
        <v>0</v>
      </c>
      <c r="AM90" s="233">
        <v>0</v>
      </c>
      <c r="AN90" s="233">
        <v>0</v>
      </c>
      <c r="AO90" s="233">
        <v>0</v>
      </c>
      <c r="AP90" s="233">
        <v>0</v>
      </c>
      <c r="AQ90" s="233">
        <v>0</v>
      </c>
      <c r="AR90" s="233">
        <v>0</v>
      </c>
      <c r="AS90" s="233">
        <v>0</v>
      </c>
      <c r="AT90" s="233">
        <v>0</v>
      </c>
      <c r="AU90" s="233">
        <v>0</v>
      </c>
      <c r="AV90" s="233">
        <v>0</v>
      </c>
      <c r="AW90" s="233">
        <v>0</v>
      </c>
      <c r="AX90" s="233">
        <v>0</v>
      </c>
      <c r="AY90" s="233">
        <v>0</v>
      </c>
      <c r="AZ90" s="233">
        <v>0</v>
      </c>
      <c r="BA90" s="233">
        <v>0</v>
      </c>
      <c r="BB90" s="233">
        <v>0</v>
      </c>
      <c r="BC90" s="233">
        <v>0</v>
      </c>
      <c r="BD90" s="233">
        <v>0</v>
      </c>
      <c r="BE90" s="233">
        <v>0</v>
      </c>
      <c r="BF90" s="233">
        <v>0</v>
      </c>
      <c r="BG90" s="233">
        <v>0</v>
      </c>
      <c r="BH90" s="233">
        <v>0</v>
      </c>
      <c r="BI90" s="233">
        <v>0</v>
      </c>
      <c r="BJ90" s="233">
        <v>0</v>
      </c>
      <c r="BK90" s="233">
        <v>0</v>
      </c>
      <c r="BL90" s="233">
        <v>0</v>
      </c>
      <c r="BM90" s="233">
        <v>0</v>
      </c>
      <c r="BN90" s="233">
        <v>0</v>
      </c>
      <c r="BO90" s="233">
        <v>0</v>
      </c>
      <c r="BP90" s="233">
        <v>0</v>
      </c>
      <c r="BQ90" s="233">
        <v>0</v>
      </c>
      <c r="BR90" s="233">
        <v>0</v>
      </c>
      <c r="BS90" s="233">
        <v>0</v>
      </c>
      <c r="BT90" s="233">
        <v>0</v>
      </c>
      <c r="BU90" s="233">
        <v>0</v>
      </c>
      <c r="BV90" s="233">
        <v>0</v>
      </c>
      <c r="BW90" s="233">
        <v>0</v>
      </c>
      <c r="BX90" s="233">
        <v>0</v>
      </c>
      <c r="BY90" s="233">
        <v>0</v>
      </c>
      <c r="BZ90" s="233">
        <v>0</v>
      </c>
      <c r="CA90" s="233">
        <v>0</v>
      </c>
      <c r="CB90" s="233">
        <v>0</v>
      </c>
      <c r="CC90" s="233">
        <v>0</v>
      </c>
      <c r="CD90" s="233">
        <v>0</v>
      </c>
      <c r="CE90" s="233">
        <v>0</v>
      </c>
      <c r="CF90" s="233">
        <v>0</v>
      </c>
      <c r="CG90" s="233">
        <v>0</v>
      </c>
      <c r="CH90" s="233">
        <v>0</v>
      </c>
      <c r="CI90" s="233">
        <v>0</v>
      </c>
      <c r="CJ90" s="233">
        <v>0</v>
      </c>
      <c r="CK90" s="233">
        <v>0</v>
      </c>
      <c r="CL90" s="233">
        <v>0</v>
      </c>
      <c r="CM90" s="233">
        <v>0</v>
      </c>
      <c r="CN90" s="233">
        <v>0</v>
      </c>
      <c r="CO90" s="233">
        <v>0</v>
      </c>
      <c r="CP90" s="233">
        <v>0</v>
      </c>
      <c r="CQ90" s="233">
        <v>0</v>
      </c>
      <c r="CR90" s="233">
        <v>0</v>
      </c>
      <c r="CS90" s="233">
        <v>0</v>
      </c>
      <c r="CT90" s="233">
        <v>0</v>
      </c>
      <c r="CU90" s="233">
        <v>0</v>
      </c>
      <c r="CV90" s="233">
        <v>0</v>
      </c>
      <c r="CW90" s="233">
        <v>0</v>
      </c>
      <c r="CX90" s="233">
        <v>0</v>
      </c>
      <c r="CY90" s="233">
        <v>0</v>
      </c>
      <c r="CZ90" s="233">
        <v>0</v>
      </c>
      <c r="DA90" s="233">
        <v>0</v>
      </c>
      <c r="DB90" s="233">
        <v>0</v>
      </c>
      <c r="DC90" s="233">
        <v>0</v>
      </c>
      <c r="DD90" s="233">
        <v>0</v>
      </c>
      <c r="DE90" s="233">
        <v>0</v>
      </c>
      <c r="DF90" s="233">
        <v>0</v>
      </c>
      <c r="DG90" s="233">
        <v>0</v>
      </c>
      <c r="DH90" s="233">
        <v>0</v>
      </c>
      <c r="DI90" s="233">
        <v>0</v>
      </c>
      <c r="DJ90" s="233">
        <v>0</v>
      </c>
      <c r="DK90" s="233">
        <v>0</v>
      </c>
      <c r="DL90" s="233">
        <v>0</v>
      </c>
      <c r="DM90" s="233">
        <v>0</v>
      </c>
      <c r="DN90" s="233">
        <v>0</v>
      </c>
      <c r="DO90" s="233">
        <v>0</v>
      </c>
      <c r="DP90" s="233">
        <v>0</v>
      </c>
      <c r="DQ90" s="233">
        <v>0</v>
      </c>
      <c r="DR90" s="233">
        <v>0</v>
      </c>
      <c r="DS90" s="233">
        <v>0</v>
      </c>
      <c r="DT90" s="233">
        <v>0</v>
      </c>
      <c r="DU90" s="233">
        <v>0</v>
      </c>
      <c r="DV90" s="233">
        <v>0</v>
      </c>
      <c r="DW90" s="233">
        <v>0</v>
      </c>
      <c r="DX90" s="233">
        <v>0</v>
      </c>
      <c r="DY90" s="233">
        <v>0</v>
      </c>
      <c r="DZ90" s="233">
        <v>0</v>
      </c>
      <c r="EA90" s="233">
        <v>0</v>
      </c>
      <c r="EB90" s="233">
        <v>0</v>
      </c>
      <c r="EC90" s="233">
        <v>0</v>
      </c>
      <c r="ED90" s="233">
        <v>0</v>
      </c>
      <c r="EE90" s="233">
        <v>0</v>
      </c>
      <c r="EF90" s="233">
        <v>0</v>
      </c>
      <c r="EG90" s="233">
        <v>0</v>
      </c>
      <c r="EH90" s="233">
        <v>0</v>
      </c>
      <c r="EI90" s="233">
        <v>0</v>
      </c>
      <c r="EJ90" s="233">
        <v>0</v>
      </c>
      <c r="EK90" s="233">
        <v>0</v>
      </c>
      <c r="EL90" s="233">
        <v>0</v>
      </c>
      <c r="EM90" s="233">
        <v>0</v>
      </c>
      <c r="EN90" s="233">
        <v>0</v>
      </c>
      <c r="EO90" s="233">
        <v>0</v>
      </c>
      <c r="EP90" s="233">
        <v>0</v>
      </c>
      <c r="EQ90" s="233">
        <v>0</v>
      </c>
      <c r="ER90" s="233">
        <v>0</v>
      </c>
      <c r="ES90" s="233">
        <v>0</v>
      </c>
      <c r="ET90" s="233">
        <v>0</v>
      </c>
      <c r="EU90" s="233">
        <v>0</v>
      </c>
      <c r="EV90" s="233">
        <v>0</v>
      </c>
      <c r="EW90" s="233">
        <v>0</v>
      </c>
      <c r="EX90" s="233">
        <v>0</v>
      </c>
      <c r="EY90" s="233">
        <v>0</v>
      </c>
      <c r="EZ90" s="233">
        <v>0</v>
      </c>
      <c r="FA90" s="233">
        <v>0</v>
      </c>
      <c r="FB90" s="233">
        <v>0</v>
      </c>
      <c r="FC90" s="233">
        <v>0</v>
      </c>
      <c r="FD90" s="233">
        <v>0</v>
      </c>
      <c r="FE90" s="233">
        <v>0</v>
      </c>
      <c r="FF90" s="233">
        <v>0</v>
      </c>
      <c r="FG90" s="233">
        <v>0</v>
      </c>
      <c r="FH90" s="233">
        <v>0</v>
      </c>
      <c r="FI90" s="233">
        <v>0</v>
      </c>
      <c r="FJ90" s="233">
        <v>0</v>
      </c>
      <c r="FK90" s="233">
        <v>0</v>
      </c>
      <c r="FL90" s="233">
        <v>0</v>
      </c>
      <c r="FM90" s="233">
        <v>0</v>
      </c>
      <c r="FN90" s="233">
        <v>0</v>
      </c>
      <c r="FO90" s="233">
        <v>0</v>
      </c>
      <c r="FP90" s="233">
        <v>0</v>
      </c>
      <c r="FQ90" s="233">
        <v>0</v>
      </c>
      <c r="FR90" s="233">
        <v>0</v>
      </c>
      <c r="FS90" s="233">
        <v>0</v>
      </c>
      <c r="FT90" s="233">
        <v>0</v>
      </c>
      <c r="FU90" s="233">
        <v>0</v>
      </c>
      <c r="FV90" s="233">
        <v>0</v>
      </c>
      <c r="FW90" s="233">
        <v>0</v>
      </c>
      <c r="FX90" s="233">
        <v>0</v>
      </c>
      <c r="FY90" s="233">
        <v>0</v>
      </c>
      <c r="FZ90" s="233">
        <v>0</v>
      </c>
      <c r="GA90" s="233">
        <v>0</v>
      </c>
      <c r="GB90" s="233">
        <v>0</v>
      </c>
      <c r="GC90" s="233">
        <v>0</v>
      </c>
      <c r="GD90" s="233">
        <v>0</v>
      </c>
      <c r="GE90" s="233">
        <v>0</v>
      </c>
      <c r="GF90" s="233">
        <v>0</v>
      </c>
      <c r="GG90" s="233">
        <v>0</v>
      </c>
      <c r="GH90" s="233">
        <v>0</v>
      </c>
      <c r="GI90" s="233">
        <v>0</v>
      </c>
      <c r="GJ90" s="233">
        <v>0</v>
      </c>
      <c r="GK90" s="233">
        <v>0</v>
      </c>
      <c r="GL90" s="233">
        <v>0</v>
      </c>
      <c r="GM90" s="233">
        <v>0</v>
      </c>
      <c r="GN90" s="233">
        <v>0</v>
      </c>
      <c r="GO90" s="233">
        <v>0</v>
      </c>
      <c r="GP90" s="233">
        <v>0</v>
      </c>
      <c r="GQ90" s="233">
        <v>0</v>
      </c>
      <c r="GR90" s="233">
        <v>0</v>
      </c>
      <c r="GS90" s="233">
        <v>0</v>
      </c>
      <c r="GT90" s="233">
        <v>0</v>
      </c>
      <c r="GU90" s="233">
        <v>0</v>
      </c>
      <c r="GV90" s="233">
        <v>0</v>
      </c>
      <c r="GW90" s="233">
        <v>0</v>
      </c>
      <c r="GX90" s="233">
        <v>0</v>
      </c>
      <c r="GY90" s="233">
        <v>0</v>
      </c>
      <c r="GZ90" s="233">
        <v>0</v>
      </c>
      <c r="HA90" s="233">
        <v>0</v>
      </c>
      <c r="HB90" s="233">
        <v>0</v>
      </c>
      <c r="HC90" s="233">
        <v>0</v>
      </c>
      <c r="HD90" s="233">
        <v>0</v>
      </c>
      <c r="HE90" s="233">
        <v>0</v>
      </c>
      <c r="HF90" s="233">
        <v>0</v>
      </c>
      <c r="HG90" s="233">
        <v>0</v>
      </c>
      <c r="HH90" s="233">
        <v>0</v>
      </c>
      <c r="HI90" s="233">
        <v>0</v>
      </c>
      <c r="HJ90" s="233">
        <v>0</v>
      </c>
      <c r="HK90" s="233">
        <v>0</v>
      </c>
      <c r="HL90" s="233">
        <v>0</v>
      </c>
      <c r="HM90" s="233">
        <v>0</v>
      </c>
      <c r="HN90" s="233">
        <v>0</v>
      </c>
      <c r="HO90" s="233">
        <v>0</v>
      </c>
      <c r="HP90" s="233">
        <v>0</v>
      </c>
      <c r="HQ90" s="233">
        <v>0</v>
      </c>
      <c r="HR90" s="233">
        <v>0</v>
      </c>
      <c r="HS90" s="233">
        <v>0</v>
      </c>
      <c r="HT90" s="233">
        <v>0</v>
      </c>
      <c r="HU90" s="233">
        <v>0</v>
      </c>
      <c r="HV90" s="233">
        <v>0</v>
      </c>
      <c r="HW90" s="233">
        <v>0</v>
      </c>
      <c r="HX90" s="233">
        <v>0</v>
      </c>
      <c r="HY90" s="233">
        <v>0</v>
      </c>
      <c r="HZ90" s="233">
        <v>0</v>
      </c>
      <c r="IA90" s="233">
        <v>0</v>
      </c>
      <c r="IB90" s="233">
        <v>0</v>
      </c>
      <c r="IC90" s="233">
        <v>0</v>
      </c>
      <c r="ID90" s="233">
        <v>0</v>
      </c>
      <c r="IE90" s="233">
        <v>0</v>
      </c>
      <c r="IF90" s="233">
        <v>0</v>
      </c>
      <c r="IG90" s="233">
        <v>0</v>
      </c>
      <c r="IH90" s="233">
        <v>0</v>
      </c>
      <c r="II90" s="233">
        <v>0</v>
      </c>
      <c r="IJ90" s="233">
        <v>0</v>
      </c>
      <c r="IK90" s="233">
        <v>0</v>
      </c>
      <c r="IL90" s="233">
        <v>0</v>
      </c>
      <c r="IM90" s="233">
        <v>0</v>
      </c>
      <c r="IN90" s="233">
        <v>0</v>
      </c>
      <c r="IO90" s="233">
        <v>0</v>
      </c>
      <c r="IP90" s="233">
        <v>0</v>
      </c>
      <c r="IQ90" s="233">
        <v>0</v>
      </c>
      <c r="IR90" s="233">
        <v>0</v>
      </c>
      <c r="IS90" s="233">
        <v>0</v>
      </c>
      <c r="IT90" s="233">
        <v>0</v>
      </c>
      <c r="IU90" s="233">
        <v>0</v>
      </c>
      <c r="IV90" s="233">
        <v>0</v>
      </c>
      <c r="IW90" s="233">
        <v>0</v>
      </c>
      <c r="IX90" s="233">
        <v>0</v>
      </c>
      <c r="IY90" s="233">
        <v>0</v>
      </c>
      <c r="IZ90" s="233">
        <v>0</v>
      </c>
      <c r="JA90" s="233">
        <v>0</v>
      </c>
      <c r="JB90" s="233">
        <v>0</v>
      </c>
      <c r="JC90" s="233">
        <v>0</v>
      </c>
      <c r="JD90" s="233">
        <v>0</v>
      </c>
      <c r="JE90" s="233">
        <v>0</v>
      </c>
      <c r="JF90" s="233">
        <v>0</v>
      </c>
      <c r="JG90" s="233">
        <v>0</v>
      </c>
      <c r="JH90" s="233">
        <v>0</v>
      </c>
      <c r="JI90" s="233">
        <v>0</v>
      </c>
      <c r="JJ90" s="233">
        <v>0</v>
      </c>
      <c r="JK90" s="233">
        <v>0</v>
      </c>
      <c r="JL90" s="233">
        <v>0</v>
      </c>
      <c r="JM90" s="233">
        <v>0</v>
      </c>
      <c r="JN90" s="233">
        <v>0</v>
      </c>
      <c r="JO90" s="233">
        <v>0</v>
      </c>
      <c r="JP90" s="233">
        <v>0</v>
      </c>
      <c r="JQ90" s="233">
        <v>0</v>
      </c>
      <c r="JR90" s="233">
        <v>0</v>
      </c>
      <c r="JS90" s="233">
        <v>0</v>
      </c>
      <c r="JT90" s="233">
        <v>0</v>
      </c>
      <c r="JU90" s="233">
        <v>0</v>
      </c>
      <c r="JV90" s="233">
        <v>0</v>
      </c>
      <c r="JW90" s="233">
        <v>0</v>
      </c>
      <c r="JX90" s="233">
        <v>0</v>
      </c>
      <c r="JY90" s="233">
        <v>0</v>
      </c>
      <c r="JZ90" s="233">
        <v>0</v>
      </c>
      <c r="KA90" s="233">
        <v>0</v>
      </c>
      <c r="KB90" s="233">
        <v>0</v>
      </c>
      <c r="KC90" s="233">
        <v>0</v>
      </c>
      <c r="KD90" s="233">
        <v>0</v>
      </c>
      <c r="KE90" s="233">
        <v>0</v>
      </c>
      <c r="KF90" s="233">
        <v>0</v>
      </c>
      <c r="KG90" s="233">
        <v>0</v>
      </c>
      <c r="KH90" s="233">
        <v>0</v>
      </c>
      <c r="KI90" s="233">
        <v>0</v>
      </c>
      <c r="KJ90" s="233">
        <v>0</v>
      </c>
      <c r="KK90" s="233">
        <v>0</v>
      </c>
      <c r="KL90" s="233">
        <v>0</v>
      </c>
      <c r="KM90" s="233">
        <v>0</v>
      </c>
      <c r="KN90" s="233">
        <v>0</v>
      </c>
      <c r="KO90" s="233">
        <v>0</v>
      </c>
      <c r="KP90" s="233">
        <v>0</v>
      </c>
      <c r="KQ90" s="233">
        <v>0</v>
      </c>
      <c r="KR90" s="233">
        <v>0</v>
      </c>
      <c r="KS90" s="233">
        <v>0</v>
      </c>
      <c r="KT90" s="233">
        <v>0</v>
      </c>
      <c r="KU90" s="233">
        <v>0</v>
      </c>
      <c r="KV90" s="233">
        <v>0</v>
      </c>
      <c r="KW90" s="233">
        <v>0</v>
      </c>
      <c r="KX90" s="233">
        <v>0</v>
      </c>
      <c r="KY90" s="233">
        <v>0</v>
      </c>
      <c r="KZ90" s="233">
        <v>0</v>
      </c>
      <c r="LA90" s="233">
        <v>0</v>
      </c>
      <c r="LB90" s="233">
        <v>0</v>
      </c>
      <c r="LC90" s="233">
        <v>0</v>
      </c>
      <c r="LD90" s="233">
        <v>0</v>
      </c>
      <c r="LE90" s="233">
        <v>0</v>
      </c>
      <c r="LF90" s="233">
        <v>0</v>
      </c>
      <c r="LG90" s="233">
        <v>0</v>
      </c>
      <c r="LH90" s="233">
        <v>0</v>
      </c>
      <c r="LI90" s="233">
        <v>0</v>
      </c>
      <c r="LJ90" s="233">
        <v>0</v>
      </c>
      <c r="LK90" s="233">
        <v>0</v>
      </c>
      <c r="LL90" s="233">
        <v>0</v>
      </c>
      <c r="LM90" s="233">
        <v>0</v>
      </c>
      <c r="LN90" s="233">
        <v>0</v>
      </c>
      <c r="LO90" s="233">
        <v>0</v>
      </c>
      <c r="LP90" s="233">
        <v>0</v>
      </c>
      <c r="LQ90" s="233">
        <v>0</v>
      </c>
      <c r="LR90" s="233">
        <v>0</v>
      </c>
      <c r="LS90" s="233">
        <v>0</v>
      </c>
      <c r="LT90" s="233">
        <v>0</v>
      </c>
      <c r="LU90" s="233">
        <v>0</v>
      </c>
      <c r="LV90" s="233">
        <v>0</v>
      </c>
      <c r="LW90" s="233">
        <v>0</v>
      </c>
      <c r="LX90" s="233">
        <v>0</v>
      </c>
      <c r="LY90" s="233">
        <v>0</v>
      </c>
      <c r="LZ90" s="233">
        <v>0</v>
      </c>
      <c r="MA90" s="233">
        <v>0</v>
      </c>
      <c r="MB90" s="233">
        <v>0</v>
      </c>
      <c r="MC90" s="233">
        <v>0</v>
      </c>
      <c r="MD90" s="233">
        <v>0</v>
      </c>
      <c r="ME90" s="233">
        <v>0</v>
      </c>
      <c r="MF90" s="233">
        <v>0</v>
      </c>
      <c r="MG90" s="233">
        <v>0</v>
      </c>
      <c r="MH90" s="233">
        <v>0</v>
      </c>
      <c r="MI90" s="233">
        <v>0</v>
      </c>
      <c r="MJ90" s="233">
        <v>0</v>
      </c>
      <c r="MK90" s="233">
        <v>0</v>
      </c>
      <c r="ML90" s="233">
        <v>0</v>
      </c>
      <c r="MM90" s="233">
        <v>0</v>
      </c>
      <c r="MN90" s="233">
        <v>0</v>
      </c>
      <c r="MO90" s="233">
        <v>0</v>
      </c>
      <c r="MP90" s="233">
        <v>0</v>
      </c>
      <c r="MQ90" s="233">
        <v>0</v>
      </c>
      <c r="MR90" s="233">
        <v>0</v>
      </c>
      <c r="MS90" s="233">
        <v>0</v>
      </c>
      <c r="MT90" s="233">
        <v>0</v>
      </c>
      <c r="MU90" s="233">
        <v>0</v>
      </c>
      <c r="MV90" s="233">
        <v>0</v>
      </c>
      <c r="MW90" s="233">
        <v>0</v>
      </c>
      <c r="MX90" s="233">
        <v>0</v>
      </c>
      <c r="MY90" s="233">
        <v>0</v>
      </c>
      <c r="MZ90" s="233">
        <v>0</v>
      </c>
      <c r="NA90" s="233">
        <v>0</v>
      </c>
      <c r="NB90" s="233">
        <v>0</v>
      </c>
      <c r="NC90" s="233">
        <v>0</v>
      </c>
      <c r="ND90" s="233">
        <v>0</v>
      </c>
      <c r="NE90" s="233">
        <v>0</v>
      </c>
      <c r="NF90" s="233">
        <v>0</v>
      </c>
      <c r="NG90" s="233">
        <v>0</v>
      </c>
      <c r="NH90" s="233">
        <v>0</v>
      </c>
      <c r="NI90" s="233">
        <v>0</v>
      </c>
      <c r="NJ90" s="233">
        <v>0</v>
      </c>
      <c r="NK90" s="233">
        <v>0</v>
      </c>
      <c r="NL90" s="233">
        <v>0</v>
      </c>
      <c r="NM90" s="233">
        <v>0</v>
      </c>
      <c r="NN90" s="233">
        <v>0</v>
      </c>
      <c r="NO90" s="233">
        <v>0</v>
      </c>
      <c r="NP90" s="233">
        <v>0</v>
      </c>
      <c r="NQ90" s="233">
        <v>0</v>
      </c>
      <c r="NR90" s="233">
        <v>0</v>
      </c>
      <c r="NS90" s="233">
        <v>0</v>
      </c>
      <c r="NT90" s="233">
        <v>0</v>
      </c>
      <c r="NU90" s="233">
        <v>0</v>
      </c>
      <c r="NV90" s="233">
        <v>0</v>
      </c>
      <c r="NW90" s="233">
        <v>0</v>
      </c>
      <c r="NX90" s="233">
        <v>0</v>
      </c>
      <c r="NY90" s="233">
        <v>0</v>
      </c>
      <c r="NZ90" s="233">
        <v>0</v>
      </c>
      <c r="OA90" s="233">
        <v>0</v>
      </c>
      <c r="OB90" s="233">
        <v>0</v>
      </c>
      <c r="OC90" s="233">
        <v>0</v>
      </c>
      <c r="OD90" s="233">
        <v>0</v>
      </c>
      <c r="OE90" s="233">
        <v>0</v>
      </c>
      <c r="OF90" s="233">
        <v>0</v>
      </c>
      <c r="OG90" s="233">
        <v>0</v>
      </c>
      <c r="OH90" s="233">
        <v>0</v>
      </c>
      <c r="OI90" s="233">
        <v>0</v>
      </c>
      <c r="OJ90" s="233">
        <v>0</v>
      </c>
      <c r="OK90" s="233">
        <v>0</v>
      </c>
      <c r="OL90" s="233">
        <v>0</v>
      </c>
      <c r="OM90" s="233">
        <v>0</v>
      </c>
      <c r="ON90" s="233">
        <v>0</v>
      </c>
      <c r="OO90" s="233">
        <v>0</v>
      </c>
      <c r="OP90" s="233">
        <v>0</v>
      </c>
      <c r="OQ90" s="233">
        <v>0</v>
      </c>
      <c r="OR90" s="233">
        <v>0</v>
      </c>
      <c r="OS90" s="233">
        <v>0</v>
      </c>
      <c r="OT90" s="233">
        <v>0</v>
      </c>
      <c r="OU90" s="233">
        <v>0</v>
      </c>
      <c r="OV90" s="233">
        <v>0</v>
      </c>
      <c r="OW90" s="233">
        <v>0</v>
      </c>
      <c r="OX90" s="233">
        <v>0</v>
      </c>
      <c r="OY90" s="233">
        <v>0</v>
      </c>
      <c r="OZ90" s="233">
        <v>0</v>
      </c>
      <c r="PA90" s="233">
        <v>0</v>
      </c>
      <c r="PB90" s="233">
        <v>0</v>
      </c>
      <c r="PC90" s="233">
        <v>0</v>
      </c>
      <c r="PD90" s="233">
        <v>0</v>
      </c>
      <c r="PE90" s="233">
        <v>0</v>
      </c>
    </row>
    <row r="91" spans="1:421" x14ac:dyDescent="0.25">
      <c r="A91" s="236" t="s">
        <v>1657</v>
      </c>
      <c r="B91" s="233">
        <v>0</v>
      </c>
      <c r="C91" s="233">
        <v>0</v>
      </c>
      <c r="D91" s="233">
        <v>0</v>
      </c>
      <c r="E91" s="233">
        <v>0</v>
      </c>
      <c r="F91" s="233">
        <v>0</v>
      </c>
      <c r="G91" s="233">
        <v>0</v>
      </c>
      <c r="H91" s="233">
        <v>0</v>
      </c>
      <c r="I91" s="233">
        <v>0</v>
      </c>
      <c r="J91" s="233">
        <v>0</v>
      </c>
      <c r="K91" s="233">
        <v>0</v>
      </c>
      <c r="L91" s="233">
        <v>0</v>
      </c>
      <c r="M91" s="233">
        <v>0</v>
      </c>
      <c r="N91" s="233">
        <v>0</v>
      </c>
      <c r="O91" s="233">
        <v>0</v>
      </c>
      <c r="P91" s="233">
        <v>0</v>
      </c>
      <c r="Q91" s="233">
        <v>0</v>
      </c>
      <c r="R91" s="233">
        <v>0</v>
      </c>
      <c r="S91" s="233">
        <v>0</v>
      </c>
      <c r="T91" s="233">
        <v>0</v>
      </c>
      <c r="U91" s="233">
        <v>0</v>
      </c>
      <c r="V91" s="233">
        <v>0</v>
      </c>
      <c r="W91" s="233">
        <v>0</v>
      </c>
      <c r="X91" s="233">
        <v>0</v>
      </c>
      <c r="Y91" s="233">
        <v>0</v>
      </c>
      <c r="Z91" s="233">
        <v>0</v>
      </c>
      <c r="AA91" s="233">
        <v>0</v>
      </c>
      <c r="AB91" s="233">
        <v>0</v>
      </c>
      <c r="AC91" s="233">
        <v>0</v>
      </c>
      <c r="AD91" s="233">
        <v>0</v>
      </c>
      <c r="AE91" s="233">
        <v>0</v>
      </c>
      <c r="AF91" s="233">
        <v>0</v>
      </c>
      <c r="AG91" s="233">
        <v>0</v>
      </c>
      <c r="AH91" s="233">
        <v>0</v>
      </c>
      <c r="AI91" s="233">
        <v>0</v>
      </c>
      <c r="AJ91" s="233">
        <v>0</v>
      </c>
      <c r="AK91" s="233">
        <v>0</v>
      </c>
      <c r="AL91" s="233">
        <v>0</v>
      </c>
      <c r="AM91" s="233">
        <v>0</v>
      </c>
      <c r="AN91" s="233">
        <v>0</v>
      </c>
      <c r="AO91" s="233">
        <v>0</v>
      </c>
      <c r="AP91" s="233">
        <v>0</v>
      </c>
      <c r="AQ91" s="233">
        <v>0</v>
      </c>
      <c r="AR91" s="233">
        <v>0</v>
      </c>
      <c r="AS91" s="233">
        <v>0</v>
      </c>
      <c r="AT91" s="233">
        <v>0</v>
      </c>
      <c r="AU91" s="233">
        <v>0</v>
      </c>
      <c r="AV91" s="233">
        <v>0</v>
      </c>
      <c r="AW91" s="233">
        <v>0</v>
      </c>
      <c r="AX91" s="233">
        <v>0</v>
      </c>
      <c r="AY91" s="233">
        <v>0</v>
      </c>
      <c r="AZ91" s="233">
        <v>0</v>
      </c>
      <c r="BA91" s="233">
        <v>0</v>
      </c>
      <c r="BB91" s="233">
        <v>0</v>
      </c>
      <c r="BC91" s="233">
        <v>0</v>
      </c>
      <c r="BD91" s="233">
        <v>0</v>
      </c>
      <c r="BE91" s="233">
        <v>0</v>
      </c>
      <c r="BF91" s="233">
        <v>0</v>
      </c>
      <c r="BG91" s="233">
        <v>0</v>
      </c>
      <c r="BH91" s="233">
        <v>0</v>
      </c>
      <c r="BI91" s="233">
        <v>0</v>
      </c>
      <c r="BJ91" s="233">
        <v>0</v>
      </c>
      <c r="BK91" s="233">
        <v>0</v>
      </c>
      <c r="BL91" s="233">
        <v>0</v>
      </c>
      <c r="BM91" s="233">
        <v>0</v>
      </c>
      <c r="BN91" s="233">
        <v>0</v>
      </c>
      <c r="BO91" s="233">
        <v>0</v>
      </c>
      <c r="BP91" s="233">
        <v>0</v>
      </c>
      <c r="BQ91" s="233">
        <v>0</v>
      </c>
      <c r="BR91" s="233">
        <v>0</v>
      </c>
      <c r="BS91" s="233">
        <v>0</v>
      </c>
      <c r="BT91" s="233">
        <v>0</v>
      </c>
      <c r="BU91" s="233">
        <v>0</v>
      </c>
      <c r="BV91" s="233">
        <v>0</v>
      </c>
      <c r="BW91" s="233">
        <v>0</v>
      </c>
      <c r="BX91" s="233">
        <v>0</v>
      </c>
      <c r="BY91" s="233">
        <v>0</v>
      </c>
      <c r="BZ91" s="233">
        <v>0</v>
      </c>
      <c r="CA91" s="233">
        <v>0</v>
      </c>
      <c r="CB91" s="233">
        <v>0</v>
      </c>
      <c r="CC91" s="233">
        <v>0</v>
      </c>
      <c r="CD91" s="233">
        <v>0</v>
      </c>
      <c r="CE91" s="233">
        <v>0</v>
      </c>
      <c r="CF91" s="233">
        <v>0</v>
      </c>
      <c r="CG91" s="233">
        <v>0</v>
      </c>
      <c r="CH91" s="233">
        <v>0</v>
      </c>
      <c r="CI91" s="233">
        <v>0</v>
      </c>
      <c r="CJ91" s="233">
        <v>0</v>
      </c>
      <c r="CK91" s="233">
        <v>0</v>
      </c>
      <c r="CL91" s="233">
        <v>0</v>
      </c>
      <c r="CM91" s="233">
        <v>0</v>
      </c>
      <c r="CN91" s="233">
        <v>0</v>
      </c>
      <c r="CO91" s="233">
        <v>0</v>
      </c>
      <c r="CP91" s="233">
        <v>0</v>
      </c>
      <c r="CQ91" s="233">
        <v>0</v>
      </c>
      <c r="CR91" s="233">
        <v>0</v>
      </c>
      <c r="CS91" s="233">
        <v>0</v>
      </c>
      <c r="CT91" s="233">
        <v>0</v>
      </c>
      <c r="CU91" s="233">
        <v>0</v>
      </c>
      <c r="CV91" s="233">
        <v>0</v>
      </c>
      <c r="CW91" s="233">
        <v>0</v>
      </c>
      <c r="CX91" s="233">
        <v>0</v>
      </c>
      <c r="CY91" s="233">
        <v>0</v>
      </c>
      <c r="CZ91" s="233">
        <v>0</v>
      </c>
      <c r="DA91" s="233">
        <v>0</v>
      </c>
      <c r="DB91" s="233">
        <v>0</v>
      </c>
      <c r="DC91" s="233">
        <v>0</v>
      </c>
      <c r="DD91" s="233">
        <v>0</v>
      </c>
      <c r="DE91" s="233">
        <v>0</v>
      </c>
      <c r="DF91" s="233">
        <v>0</v>
      </c>
      <c r="DG91" s="233">
        <v>0</v>
      </c>
      <c r="DH91" s="233">
        <v>0</v>
      </c>
      <c r="DI91" s="233">
        <v>0</v>
      </c>
      <c r="DJ91" s="233">
        <v>0</v>
      </c>
      <c r="DK91" s="233">
        <v>0</v>
      </c>
      <c r="DL91" s="233">
        <v>0</v>
      </c>
      <c r="DM91" s="233">
        <v>0</v>
      </c>
      <c r="DN91" s="233">
        <v>0</v>
      </c>
      <c r="DO91" s="233">
        <v>0</v>
      </c>
      <c r="DP91" s="233">
        <v>0</v>
      </c>
      <c r="DQ91" s="233">
        <v>0</v>
      </c>
      <c r="DR91" s="233">
        <v>0</v>
      </c>
      <c r="DS91" s="233">
        <v>0</v>
      </c>
      <c r="DT91" s="233">
        <v>0</v>
      </c>
      <c r="DU91" s="233">
        <v>0</v>
      </c>
      <c r="DV91" s="233">
        <v>0</v>
      </c>
      <c r="DW91" s="233">
        <v>0</v>
      </c>
      <c r="DX91" s="233">
        <v>0</v>
      </c>
      <c r="DY91" s="233">
        <v>0</v>
      </c>
      <c r="DZ91" s="233">
        <v>0</v>
      </c>
      <c r="EA91" s="233">
        <v>0</v>
      </c>
      <c r="EB91" s="233">
        <v>0</v>
      </c>
      <c r="EC91" s="233">
        <v>0</v>
      </c>
      <c r="ED91" s="233">
        <v>0</v>
      </c>
      <c r="EE91" s="233">
        <v>0</v>
      </c>
      <c r="EF91" s="233">
        <v>0</v>
      </c>
      <c r="EG91" s="233">
        <v>0</v>
      </c>
      <c r="EH91" s="233">
        <v>0</v>
      </c>
      <c r="EI91" s="233">
        <v>0</v>
      </c>
      <c r="EJ91" s="233">
        <v>0</v>
      </c>
      <c r="EK91" s="233">
        <v>0</v>
      </c>
      <c r="EL91" s="233">
        <v>0</v>
      </c>
      <c r="EM91" s="233">
        <v>0</v>
      </c>
      <c r="EN91" s="233">
        <v>0</v>
      </c>
      <c r="EO91" s="233">
        <v>0</v>
      </c>
      <c r="EP91" s="233">
        <v>0</v>
      </c>
      <c r="EQ91" s="233">
        <v>0</v>
      </c>
      <c r="ER91" s="233">
        <v>0</v>
      </c>
      <c r="ES91" s="233">
        <v>0</v>
      </c>
      <c r="ET91" s="233">
        <v>0</v>
      </c>
      <c r="EU91" s="233">
        <v>0</v>
      </c>
      <c r="EV91" s="233">
        <v>0</v>
      </c>
      <c r="EW91" s="233">
        <v>0</v>
      </c>
      <c r="EX91" s="233">
        <v>0</v>
      </c>
      <c r="EY91" s="233">
        <v>0</v>
      </c>
      <c r="EZ91" s="233">
        <v>0</v>
      </c>
      <c r="FA91" s="233">
        <v>0</v>
      </c>
      <c r="FB91" s="233">
        <v>0</v>
      </c>
      <c r="FC91" s="233">
        <v>0</v>
      </c>
      <c r="FD91" s="233">
        <v>0</v>
      </c>
      <c r="FE91" s="233">
        <v>0</v>
      </c>
      <c r="FF91" s="233">
        <v>0</v>
      </c>
      <c r="FG91" s="233">
        <v>0</v>
      </c>
      <c r="FH91" s="233">
        <v>0</v>
      </c>
      <c r="FI91" s="233">
        <v>0</v>
      </c>
      <c r="FJ91" s="233">
        <v>0</v>
      </c>
      <c r="FK91" s="233">
        <v>0</v>
      </c>
      <c r="FL91" s="233">
        <v>0</v>
      </c>
      <c r="FM91" s="233">
        <v>0</v>
      </c>
      <c r="FN91" s="233">
        <v>0</v>
      </c>
      <c r="FO91" s="233">
        <v>0</v>
      </c>
      <c r="FP91" s="233">
        <v>0</v>
      </c>
      <c r="FQ91" s="233">
        <v>0</v>
      </c>
      <c r="FR91" s="233">
        <v>0</v>
      </c>
      <c r="FS91" s="233">
        <v>0</v>
      </c>
      <c r="FT91" s="233">
        <v>0</v>
      </c>
      <c r="FU91" s="233">
        <v>0</v>
      </c>
      <c r="FV91" s="233">
        <v>0</v>
      </c>
      <c r="FW91" s="233">
        <v>0</v>
      </c>
      <c r="FX91" s="233">
        <v>0</v>
      </c>
      <c r="FY91" s="233">
        <v>0</v>
      </c>
      <c r="FZ91" s="233">
        <v>0</v>
      </c>
      <c r="GA91" s="233">
        <v>0</v>
      </c>
      <c r="GB91" s="233">
        <v>0</v>
      </c>
      <c r="GC91" s="233">
        <v>0</v>
      </c>
      <c r="GD91" s="233">
        <v>0</v>
      </c>
      <c r="GE91" s="233">
        <v>0</v>
      </c>
      <c r="GF91" s="233">
        <v>0</v>
      </c>
      <c r="GG91" s="233">
        <v>0</v>
      </c>
      <c r="GH91" s="233">
        <v>0</v>
      </c>
      <c r="GI91" s="233">
        <v>0</v>
      </c>
      <c r="GJ91" s="233">
        <v>0</v>
      </c>
      <c r="GK91" s="233">
        <v>0</v>
      </c>
      <c r="GL91" s="233">
        <v>0</v>
      </c>
      <c r="GM91" s="233">
        <v>0</v>
      </c>
      <c r="GN91" s="233">
        <v>0</v>
      </c>
      <c r="GO91" s="233">
        <v>0</v>
      </c>
      <c r="GP91" s="233">
        <v>0</v>
      </c>
      <c r="GQ91" s="233">
        <v>0</v>
      </c>
      <c r="GR91" s="233">
        <v>0</v>
      </c>
      <c r="GS91" s="233">
        <v>0</v>
      </c>
      <c r="GT91" s="233">
        <v>0</v>
      </c>
      <c r="GU91" s="233">
        <v>0</v>
      </c>
      <c r="GV91" s="233">
        <v>0</v>
      </c>
      <c r="GW91" s="233">
        <v>0</v>
      </c>
      <c r="GX91" s="233">
        <v>0</v>
      </c>
      <c r="GY91" s="233">
        <v>0</v>
      </c>
      <c r="GZ91" s="233">
        <v>0</v>
      </c>
      <c r="HA91" s="233">
        <v>0</v>
      </c>
      <c r="HB91" s="233">
        <v>0</v>
      </c>
      <c r="HC91" s="233">
        <v>0</v>
      </c>
      <c r="HD91" s="233">
        <v>0</v>
      </c>
      <c r="HE91" s="233">
        <v>0</v>
      </c>
      <c r="HF91" s="233">
        <v>0</v>
      </c>
      <c r="HG91" s="233">
        <v>0</v>
      </c>
      <c r="HH91" s="233">
        <v>0</v>
      </c>
      <c r="HI91" s="233">
        <v>0</v>
      </c>
      <c r="HJ91" s="233">
        <v>0</v>
      </c>
      <c r="HK91" s="233">
        <v>0</v>
      </c>
      <c r="HL91" s="233">
        <v>0</v>
      </c>
      <c r="HM91" s="233">
        <v>0</v>
      </c>
      <c r="HN91" s="233">
        <v>0</v>
      </c>
      <c r="HO91" s="233">
        <v>0</v>
      </c>
      <c r="HP91" s="233">
        <v>0</v>
      </c>
      <c r="HQ91" s="233">
        <v>0</v>
      </c>
      <c r="HR91" s="233">
        <v>0</v>
      </c>
      <c r="HS91" s="233">
        <v>0</v>
      </c>
      <c r="HT91" s="233">
        <v>0</v>
      </c>
      <c r="HU91" s="233">
        <v>0</v>
      </c>
      <c r="HV91" s="233">
        <v>0</v>
      </c>
      <c r="HW91" s="233">
        <v>0</v>
      </c>
      <c r="HX91" s="233">
        <v>0</v>
      </c>
      <c r="HY91" s="233">
        <v>0</v>
      </c>
      <c r="HZ91" s="233">
        <v>0</v>
      </c>
      <c r="IA91" s="233">
        <v>0</v>
      </c>
      <c r="IB91" s="233">
        <v>0</v>
      </c>
      <c r="IC91" s="233">
        <v>0</v>
      </c>
      <c r="ID91" s="233">
        <v>0</v>
      </c>
      <c r="IE91" s="233">
        <v>0</v>
      </c>
      <c r="IF91" s="233">
        <v>0</v>
      </c>
      <c r="IG91" s="233">
        <v>0</v>
      </c>
      <c r="IH91" s="233">
        <v>0</v>
      </c>
      <c r="II91" s="233">
        <v>0</v>
      </c>
      <c r="IJ91" s="233">
        <v>0</v>
      </c>
      <c r="IK91" s="233">
        <v>0</v>
      </c>
      <c r="IL91" s="233">
        <v>0</v>
      </c>
      <c r="IM91" s="233">
        <v>0</v>
      </c>
      <c r="IN91" s="233">
        <v>0</v>
      </c>
      <c r="IO91" s="233">
        <v>0</v>
      </c>
      <c r="IP91" s="233">
        <v>0</v>
      </c>
      <c r="IQ91" s="233">
        <v>0</v>
      </c>
      <c r="IR91" s="233">
        <v>0</v>
      </c>
      <c r="IS91" s="233">
        <v>0</v>
      </c>
      <c r="IT91" s="233">
        <v>0</v>
      </c>
      <c r="IU91" s="233">
        <v>0</v>
      </c>
      <c r="IV91" s="233">
        <v>0</v>
      </c>
      <c r="IW91" s="233">
        <v>0</v>
      </c>
      <c r="IX91" s="233">
        <v>0</v>
      </c>
      <c r="IY91" s="233">
        <v>0</v>
      </c>
      <c r="IZ91" s="233">
        <v>0</v>
      </c>
      <c r="JA91" s="233">
        <v>0</v>
      </c>
      <c r="JB91" s="233">
        <v>0</v>
      </c>
      <c r="JC91" s="233">
        <v>0</v>
      </c>
      <c r="JD91" s="233">
        <v>0</v>
      </c>
      <c r="JE91" s="233">
        <v>0</v>
      </c>
      <c r="JF91" s="233">
        <v>0</v>
      </c>
      <c r="JG91" s="233">
        <v>0</v>
      </c>
      <c r="JH91" s="233">
        <v>0</v>
      </c>
      <c r="JI91" s="233">
        <v>0</v>
      </c>
      <c r="JJ91" s="233">
        <v>0</v>
      </c>
      <c r="JK91" s="233">
        <v>0</v>
      </c>
      <c r="JL91" s="233">
        <v>0</v>
      </c>
      <c r="JM91" s="233">
        <v>0</v>
      </c>
      <c r="JN91" s="233">
        <v>0</v>
      </c>
      <c r="JO91" s="233">
        <v>0</v>
      </c>
      <c r="JP91" s="233">
        <v>0</v>
      </c>
      <c r="JQ91" s="233">
        <v>0</v>
      </c>
      <c r="JR91" s="233">
        <v>0</v>
      </c>
      <c r="JS91" s="233">
        <v>0</v>
      </c>
      <c r="JT91" s="233">
        <v>0</v>
      </c>
      <c r="JU91" s="233">
        <v>0</v>
      </c>
      <c r="JV91" s="233">
        <v>0</v>
      </c>
      <c r="JW91" s="233">
        <v>0</v>
      </c>
      <c r="JX91" s="233">
        <v>0</v>
      </c>
      <c r="JY91" s="233">
        <v>0</v>
      </c>
      <c r="JZ91" s="233">
        <v>0</v>
      </c>
      <c r="KA91" s="233">
        <v>0</v>
      </c>
      <c r="KB91" s="233">
        <v>0</v>
      </c>
      <c r="KC91" s="233">
        <v>0</v>
      </c>
      <c r="KD91" s="233">
        <v>0</v>
      </c>
      <c r="KE91" s="233">
        <v>0</v>
      </c>
      <c r="KF91" s="233">
        <v>0</v>
      </c>
      <c r="KG91" s="233">
        <v>0</v>
      </c>
      <c r="KH91" s="233">
        <v>0</v>
      </c>
      <c r="KI91" s="233">
        <v>0</v>
      </c>
      <c r="KJ91" s="233">
        <v>0</v>
      </c>
      <c r="KK91" s="233">
        <v>0</v>
      </c>
      <c r="KL91" s="233">
        <v>0</v>
      </c>
      <c r="KM91" s="233">
        <v>0</v>
      </c>
      <c r="KN91" s="233">
        <v>0</v>
      </c>
      <c r="KO91" s="233">
        <v>0</v>
      </c>
      <c r="KP91" s="233">
        <v>0</v>
      </c>
      <c r="KQ91" s="233">
        <v>0</v>
      </c>
      <c r="KR91" s="233">
        <v>0</v>
      </c>
      <c r="KS91" s="233">
        <v>0</v>
      </c>
      <c r="KT91" s="233">
        <v>0</v>
      </c>
      <c r="KU91" s="233">
        <v>0</v>
      </c>
      <c r="KV91" s="233">
        <v>0</v>
      </c>
      <c r="KW91" s="233">
        <v>0</v>
      </c>
      <c r="KX91" s="233">
        <v>0</v>
      </c>
      <c r="KY91" s="233">
        <v>0</v>
      </c>
      <c r="KZ91" s="233">
        <v>0</v>
      </c>
      <c r="LA91" s="233">
        <v>0</v>
      </c>
      <c r="LB91" s="233">
        <v>0</v>
      </c>
      <c r="LC91" s="233">
        <v>0</v>
      </c>
      <c r="LD91" s="233">
        <v>0</v>
      </c>
      <c r="LE91" s="233">
        <v>0</v>
      </c>
      <c r="LF91" s="233">
        <v>0</v>
      </c>
      <c r="LG91" s="233">
        <v>0</v>
      </c>
      <c r="LH91" s="233">
        <v>0</v>
      </c>
      <c r="LI91" s="233">
        <v>0</v>
      </c>
      <c r="LJ91" s="233">
        <v>0</v>
      </c>
      <c r="LK91" s="233">
        <v>0</v>
      </c>
      <c r="LL91" s="233">
        <v>0</v>
      </c>
      <c r="LM91" s="233">
        <v>0</v>
      </c>
      <c r="LN91" s="233">
        <v>0</v>
      </c>
      <c r="LO91" s="233">
        <v>0</v>
      </c>
      <c r="LP91" s="233">
        <v>0</v>
      </c>
      <c r="LQ91" s="233">
        <v>0</v>
      </c>
      <c r="LR91" s="233">
        <v>0</v>
      </c>
      <c r="LS91" s="233">
        <v>0</v>
      </c>
      <c r="LT91" s="233">
        <v>0</v>
      </c>
      <c r="LU91" s="233">
        <v>0</v>
      </c>
      <c r="LV91" s="233">
        <v>0</v>
      </c>
      <c r="LW91" s="233">
        <v>0</v>
      </c>
      <c r="LX91" s="233">
        <v>0</v>
      </c>
      <c r="LY91" s="233">
        <v>0</v>
      </c>
      <c r="LZ91" s="233">
        <v>0</v>
      </c>
      <c r="MA91" s="233">
        <v>0</v>
      </c>
      <c r="MB91" s="233">
        <v>0</v>
      </c>
      <c r="MC91" s="233">
        <v>0</v>
      </c>
      <c r="MD91" s="233">
        <v>0</v>
      </c>
      <c r="ME91" s="233">
        <v>0</v>
      </c>
      <c r="MF91" s="233">
        <v>0</v>
      </c>
      <c r="MG91" s="233">
        <v>0</v>
      </c>
      <c r="MH91" s="233">
        <v>0</v>
      </c>
      <c r="MI91" s="233">
        <v>0</v>
      </c>
      <c r="MJ91" s="233">
        <v>0</v>
      </c>
      <c r="MK91" s="233">
        <v>0</v>
      </c>
      <c r="ML91" s="233">
        <v>0</v>
      </c>
      <c r="MM91" s="233">
        <v>0</v>
      </c>
      <c r="MN91" s="233">
        <v>0</v>
      </c>
      <c r="MO91" s="233">
        <v>0</v>
      </c>
      <c r="MP91" s="233">
        <v>0</v>
      </c>
      <c r="MQ91" s="233">
        <v>0</v>
      </c>
      <c r="MR91" s="233">
        <v>0</v>
      </c>
      <c r="MS91" s="233">
        <v>0</v>
      </c>
      <c r="MT91" s="233">
        <v>0</v>
      </c>
      <c r="MU91" s="233">
        <v>0</v>
      </c>
      <c r="MV91" s="233">
        <v>0</v>
      </c>
      <c r="MW91" s="233">
        <v>0</v>
      </c>
      <c r="MX91" s="233">
        <v>0</v>
      </c>
      <c r="MY91" s="233">
        <v>0</v>
      </c>
      <c r="MZ91" s="233">
        <v>0</v>
      </c>
      <c r="NA91" s="233">
        <v>0</v>
      </c>
      <c r="NB91" s="233">
        <v>0</v>
      </c>
      <c r="NC91" s="233">
        <v>0</v>
      </c>
      <c r="ND91" s="233">
        <v>0</v>
      </c>
      <c r="NE91" s="233">
        <v>0</v>
      </c>
      <c r="NF91" s="233">
        <v>0</v>
      </c>
      <c r="NG91" s="233">
        <v>0</v>
      </c>
      <c r="NH91" s="233">
        <v>0</v>
      </c>
      <c r="NI91" s="233">
        <v>0</v>
      </c>
      <c r="NJ91" s="233">
        <v>0</v>
      </c>
      <c r="NK91" s="233">
        <v>0</v>
      </c>
      <c r="NL91" s="233">
        <v>0</v>
      </c>
      <c r="NM91" s="233">
        <v>0</v>
      </c>
      <c r="NN91" s="233">
        <v>0</v>
      </c>
      <c r="NO91" s="233">
        <v>0</v>
      </c>
      <c r="NP91" s="233">
        <v>0</v>
      </c>
      <c r="NQ91" s="233">
        <v>0</v>
      </c>
      <c r="NR91" s="233">
        <v>0</v>
      </c>
      <c r="NS91" s="233">
        <v>0</v>
      </c>
      <c r="NT91" s="233">
        <v>0</v>
      </c>
      <c r="NU91" s="233">
        <v>0</v>
      </c>
      <c r="NV91" s="233">
        <v>0</v>
      </c>
      <c r="NW91" s="233">
        <v>0</v>
      </c>
      <c r="NX91" s="233">
        <v>0</v>
      </c>
      <c r="NY91" s="233">
        <v>0</v>
      </c>
      <c r="NZ91" s="233">
        <v>0</v>
      </c>
      <c r="OA91" s="233">
        <v>0</v>
      </c>
      <c r="OB91" s="233">
        <v>0</v>
      </c>
      <c r="OC91" s="233">
        <v>0</v>
      </c>
      <c r="OD91" s="233">
        <v>0</v>
      </c>
      <c r="OE91" s="233">
        <v>0</v>
      </c>
      <c r="OF91" s="233">
        <v>0</v>
      </c>
      <c r="OG91" s="233">
        <v>0</v>
      </c>
      <c r="OH91" s="233">
        <v>0</v>
      </c>
      <c r="OI91" s="233">
        <v>0</v>
      </c>
      <c r="OJ91" s="233">
        <v>0</v>
      </c>
      <c r="OK91" s="233">
        <v>0</v>
      </c>
      <c r="OL91" s="233">
        <v>0</v>
      </c>
      <c r="OM91" s="233">
        <v>0</v>
      </c>
      <c r="ON91" s="233">
        <v>0</v>
      </c>
      <c r="OO91" s="233">
        <v>0</v>
      </c>
      <c r="OP91" s="233">
        <v>0</v>
      </c>
      <c r="OQ91" s="233">
        <v>0</v>
      </c>
      <c r="OR91" s="233">
        <v>0</v>
      </c>
      <c r="OS91" s="233">
        <v>0</v>
      </c>
      <c r="OT91" s="233">
        <v>0</v>
      </c>
      <c r="OU91" s="233">
        <v>0</v>
      </c>
      <c r="OV91" s="233">
        <v>0</v>
      </c>
      <c r="OW91" s="233">
        <v>0</v>
      </c>
      <c r="OX91" s="233">
        <v>0</v>
      </c>
      <c r="OY91" s="233">
        <v>0</v>
      </c>
      <c r="OZ91" s="233">
        <v>0</v>
      </c>
      <c r="PA91" s="233">
        <v>0</v>
      </c>
      <c r="PB91" s="233">
        <v>0</v>
      </c>
      <c r="PC91" s="233">
        <v>0</v>
      </c>
      <c r="PD91" s="233">
        <v>0</v>
      </c>
      <c r="PE91" s="233">
        <v>0</v>
      </c>
    </row>
    <row r="92" spans="1:421" x14ac:dyDescent="0.25">
      <c r="A92" s="236" t="s">
        <v>1658</v>
      </c>
      <c r="B92" s="233">
        <v>0</v>
      </c>
      <c r="C92" s="233">
        <v>0</v>
      </c>
      <c r="D92" s="233">
        <v>0</v>
      </c>
      <c r="E92" s="233">
        <v>0</v>
      </c>
      <c r="F92" s="233">
        <v>0</v>
      </c>
      <c r="G92" s="233">
        <v>0</v>
      </c>
      <c r="H92" s="233">
        <v>0</v>
      </c>
      <c r="I92" s="233">
        <v>0</v>
      </c>
      <c r="J92" s="233">
        <v>0</v>
      </c>
      <c r="K92" s="233">
        <v>0</v>
      </c>
      <c r="L92" s="233">
        <v>0</v>
      </c>
      <c r="M92" s="233">
        <v>0</v>
      </c>
      <c r="N92" s="233">
        <v>0</v>
      </c>
      <c r="O92" s="233">
        <v>0</v>
      </c>
      <c r="P92" s="233">
        <v>0</v>
      </c>
      <c r="Q92" s="233">
        <v>0</v>
      </c>
      <c r="R92" s="233">
        <v>0</v>
      </c>
      <c r="S92" s="233">
        <v>0</v>
      </c>
      <c r="T92" s="233">
        <v>0</v>
      </c>
      <c r="U92" s="233">
        <v>0</v>
      </c>
      <c r="V92" s="233">
        <v>0</v>
      </c>
      <c r="W92" s="233">
        <v>0</v>
      </c>
      <c r="X92" s="233">
        <v>0</v>
      </c>
      <c r="Y92" s="233">
        <v>0</v>
      </c>
      <c r="Z92" s="233">
        <v>0</v>
      </c>
      <c r="AA92" s="233">
        <v>0</v>
      </c>
      <c r="AB92" s="233">
        <v>0</v>
      </c>
      <c r="AC92" s="233">
        <v>0</v>
      </c>
      <c r="AD92" s="233">
        <v>0</v>
      </c>
      <c r="AE92" s="233">
        <v>0</v>
      </c>
      <c r="AF92" s="233">
        <v>0</v>
      </c>
      <c r="AG92" s="233">
        <v>0</v>
      </c>
      <c r="AH92" s="233">
        <v>0</v>
      </c>
      <c r="AI92" s="233">
        <v>0</v>
      </c>
      <c r="AJ92" s="233">
        <v>0</v>
      </c>
      <c r="AK92" s="233">
        <v>0</v>
      </c>
      <c r="AL92" s="233">
        <v>0</v>
      </c>
      <c r="AM92" s="233">
        <v>0</v>
      </c>
      <c r="AN92" s="233">
        <v>0</v>
      </c>
      <c r="AO92" s="233">
        <v>0</v>
      </c>
      <c r="AP92" s="233">
        <v>0</v>
      </c>
      <c r="AQ92" s="233">
        <v>0</v>
      </c>
      <c r="AR92" s="233">
        <v>0</v>
      </c>
      <c r="AS92" s="233">
        <v>0</v>
      </c>
      <c r="AT92" s="233">
        <v>0</v>
      </c>
      <c r="AU92" s="233">
        <v>0</v>
      </c>
      <c r="AV92" s="233">
        <v>0</v>
      </c>
      <c r="AW92" s="233">
        <v>0</v>
      </c>
      <c r="AX92" s="233">
        <v>0</v>
      </c>
      <c r="AY92" s="233">
        <v>0</v>
      </c>
      <c r="AZ92" s="233">
        <v>0</v>
      </c>
      <c r="BA92" s="233">
        <v>0</v>
      </c>
      <c r="BB92" s="233">
        <v>0</v>
      </c>
      <c r="BC92" s="233">
        <v>0</v>
      </c>
      <c r="BD92" s="233">
        <v>0</v>
      </c>
      <c r="BE92" s="233">
        <v>0</v>
      </c>
      <c r="BF92" s="233">
        <v>0</v>
      </c>
      <c r="BG92" s="233">
        <v>0</v>
      </c>
      <c r="BH92" s="233">
        <v>0</v>
      </c>
      <c r="BI92" s="233">
        <v>0</v>
      </c>
      <c r="BJ92" s="233">
        <v>0</v>
      </c>
      <c r="BK92" s="233">
        <v>0</v>
      </c>
      <c r="BL92" s="233">
        <v>0</v>
      </c>
      <c r="BM92" s="233">
        <v>0</v>
      </c>
      <c r="BN92" s="233">
        <v>0</v>
      </c>
      <c r="BO92" s="233">
        <v>0</v>
      </c>
      <c r="BP92" s="233">
        <v>0</v>
      </c>
      <c r="BQ92" s="233">
        <v>0</v>
      </c>
      <c r="BR92" s="233">
        <v>0</v>
      </c>
      <c r="BS92" s="233">
        <v>0</v>
      </c>
      <c r="BT92" s="233">
        <v>0</v>
      </c>
      <c r="BU92" s="233">
        <v>0</v>
      </c>
      <c r="BV92" s="233">
        <v>0</v>
      </c>
      <c r="BW92" s="233">
        <v>0</v>
      </c>
      <c r="BX92" s="233">
        <v>0</v>
      </c>
      <c r="BY92" s="233">
        <v>0</v>
      </c>
      <c r="BZ92" s="233">
        <v>0</v>
      </c>
      <c r="CA92" s="233">
        <v>0</v>
      </c>
      <c r="CB92" s="233">
        <v>0</v>
      </c>
      <c r="CC92" s="233">
        <v>0</v>
      </c>
      <c r="CD92" s="233">
        <v>0</v>
      </c>
      <c r="CE92" s="233">
        <v>0</v>
      </c>
      <c r="CF92" s="233">
        <v>0</v>
      </c>
      <c r="CG92" s="233">
        <v>0</v>
      </c>
      <c r="CH92" s="233">
        <v>0</v>
      </c>
      <c r="CI92" s="233">
        <v>0</v>
      </c>
      <c r="CJ92" s="233">
        <v>0</v>
      </c>
      <c r="CK92" s="233">
        <v>0</v>
      </c>
      <c r="CL92" s="233">
        <v>0</v>
      </c>
      <c r="CM92" s="233">
        <v>0</v>
      </c>
      <c r="CN92" s="233">
        <v>0</v>
      </c>
      <c r="CO92" s="233">
        <v>0</v>
      </c>
      <c r="CP92" s="233">
        <v>0</v>
      </c>
      <c r="CQ92" s="233">
        <v>0</v>
      </c>
      <c r="CR92" s="233">
        <v>0</v>
      </c>
      <c r="CS92" s="233">
        <v>0</v>
      </c>
      <c r="CT92" s="233">
        <v>0</v>
      </c>
      <c r="CU92" s="233">
        <v>0</v>
      </c>
      <c r="CV92" s="233">
        <v>0</v>
      </c>
      <c r="CW92" s="233">
        <v>0</v>
      </c>
      <c r="CX92" s="233">
        <v>0</v>
      </c>
      <c r="CY92" s="233">
        <v>0</v>
      </c>
      <c r="CZ92" s="233">
        <v>0</v>
      </c>
      <c r="DA92" s="233">
        <v>0</v>
      </c>
      <c r="DB92" s="233">
        <v>0</v>
      </c>
      <c r="DC92" s="233">
        <v>0</v>
      </c>
      <c r="DD92" s="233">
        <v>0</v>
      </c>
      <c r="DE92" s="233">
        <v>0</v>
      </c>
      <c r="DF92" s="233">
        <v>0</v>
      </c>
      <c r="DG92" s="233">
        <v>0</v>
      </c>
      <c r="DH92" s="233">
        <v>0</v>
      </c>
      <c r="DI92" s="233">
        <v>0</v>
      </c>
      <c r="DJ92" s="233">
        <v>0</v>
      </c>
      <c r="DK92" s="233">
        <v>0</v>
      </c>
      <c r="DL92" s="233">
        <v>0</v>
      </c>
      <c r="DM92" s="233">
        <v>0</v>
      </c>
      <c r="DN92" s="233">
        <v>0</v>
      </c>
      <c r="DO92" s="233">
        <v>0</v>
      </c>
      <c r="DP92" s="233">
        <v>0</v>
      </c>
      <c r="DQ92" s="233">
        <v>0</v>
      </c>
      <c r="DR92" s="233">
        <v>0</v>
      </c>
      <c r="DS92" s="233">
        <v>0</v>
      </c>
      <c r="DT92" s="233">
        <v>0</v>
      </c>
      <c r="DU92" s="233">
        <v>0</v>
      </c>
      <c r="DV92" s="233">
        <v>0</v>
      </c>
      <c r="DW92" s="233">
        <v>0</v>
      </c>
      <c r="DX92" s="233">
        <v>0</v>
      </c>
      <c r="DY92" s="233">
        <v>0</v>
      </c>
      <c r="DZ92" s="233">
        <v>0</v>
      </c>
      <c r="EA92" s="233">
        <v>0</v>
      </c>
      <c r="EB92" s="233">
        <v>0</v>
      </c>
      <c r="EC92" s="233">
        <v>0</v>
      </c>
      <c r="ED92" s="233">
        <v>0</v>
      </c>
      <c r="EE92" s="233">
        <v>0</v>
      </c>
      <c r="EF92" s="233">
        <v>0</v>
      </c>
      <c r="EG92" s="233">
        <v>0</v>
      </c>
      <c r="EH92" s="233">
        <v>0</v>
      </c>
      <c r="EI92" s="233">
        <v>0</v>
      </c>
      <c r="EJ92" s="233">
        <v>0</v>
      </c>
      <c r="EK92" s="233">
        <v>0</v>
      </c>
      <c r="EL92" s="233">
        <v>0</v>
      </c>
      <c r="EM92" s="233">
        <v>0</v>
      </c>
      <c r="EN92" s="233">
        <v>0</v>
      </c>
      <c r="EO92" s="233">
        <v>0</v>
      </c>
      <c r="EP92" s="233">
        <v>0</v>
      </c>
      <c r="EQ92" s="233">
        <v>0</v>
      </c>
      <c r="ER92" s="233">
        <v>0</v>
      </c>
      <c r="ES92" s="233">
        <v>0</v>
      </c>
      <c r="ET92" s="233">
        <v>0</v>
      </c>
      <c r="EU92" s="233">
        <v>0</v>
      </c>
      <c r="EV92" s="233">
        <v>0</v>
      </c>
      <c r="EW92" s="233">
        <v>0</v>
      </c>
      <c r="EX92" s="233">
        <v>0</v>
      </c>
      <c r="EY92" s="233">
        <v>0</v>
      </c>
      <c r="EZ92" s="233">
        <v>0</v>
      </c>
      <c r="FA92" s="233">
        <v>0</v>
      </c>
      <c r="FB92" s="233">
        <v>0</v>
      </c>
      <c r="FC92" s="233">
        <v>0</v>
      </c>
      <c r="FD92" s="233">
        <v>0</v>
      </c>
      <c r="FE92" s="233">
        <v>0</v>
      </c>
      <c r="FF92" s="233">
        <v>0</v>
      </c>
      <c r="FG92" s="233">
        <v>0</v>
      </c>
      <c r="FH92" s="233">
        <v>0</v>
      </c>
      <c r="FI92" s="233">
        <v>0</v>
      </c>
      <c r="FJ92" s="233">
        <v>0</v>
      </c>
      <c r="FK92" s="233">
        <v>0</v>
      </c>
      <c r="FL92" s="233">
        <v>0</v>
      </c>
      <c r="FM92" s="233">
        <v>0</v>
      </c>
      <c r="FN92" s="233">
        <v>0</v>
      </c>
      <c r="FO92" s="233">
        <v>0</v>
      </c>
      <c r="FP92" s="233">
        <v>0</v>
      </c>
      <c r="FQ92" s="233">
        <v>0</v>
      </c>
      <c r="FR92" s="233">
        <v>0</v>
      </c>
      <c r="FS92" s="233">
        <v>0</v>
      </c>
      <c r="FT92" s="233">
        <v>0</v>
      </c>
      <c r="FU92" s="233">
        <v>0</v>
      </c>
      <c r="FV92" s="233">
        <v>0</v>
      </c>
      <c r="FW92" s="233">
        <v>0</v>
      </c>
      <c r="FX92" s="233">
        <v>0</v>
      </c>
      <c r="FY92" s="233">
        <v>0</v>
      </c>
      <c r="FZ92" s="233">
        <v>0</v>
      </c>
      <c r="GA92" s="233">
        <v>0</v>
      </c>
      <c r="GB92" s="233">
        <v>0</v>
      </c>
      <c r="GC92" s="233">
        <v>0</v>
      </c>
      <c r="GD92" s="233">
        <v>0</v>
      </c>
      <c r="GE92" s="233">
        <v>0</v>
      </c>
      <c r="GF92" s="233">
        <v>0</v>
      </c>
      <c r="GG92" s="233">
        <v>0</v>
      </c>
      <c r="GH92" s="233">
        <v>0</v>
      </c>
      <c r="GI92" s="233">
        <v>0</v>
      </c>
      <c r="GJ92" s="233">
        <v>0</v>
      </c>
      <c r="GK92" s="233">
        <v>0</v>
      </c>
      <c r="GL92" s="233">
        <v>0</v>
      </c>
      <c r="GM92" s="233">
        <v>0</v>
      </c>
      <c r="GN92" s="233">
        <v>0</v>
      </c>
      <c r="GO92" s="233">
        <v>0</v>
      </c>
      <c r="GP92" s="233">
        <v>0</v>
      </c>
      <c r="GQ92" s="233">
        <v>0</v>
      </c>
      <c r="GR92" s="233">
        <v>0</v>
      </c>
      <c r="GS92" s="233">
        <v>0</v>
      </c>
      <c r="GT92" s="233">
        <v>0</v>
      </c>
      <c r="GU92" s="233">
        <v>0</v>
      </c>
      <c r="GV92" s="233">
        <v>0</v>
      </c>
      <c r="GW92" s="233">
        <v>0</v>
      </c>
      <c r="GX92" s="233">
        <v>0</v>
      </c>
      <c r="GY92" s="233">
        <v>0</v>
      </c>
      <c r="GZ92" s="233">
        <v>0</v>
      </c>
      <c r="HA92" s="233">
        <v>0</v>
      </c>
      <c r="HB92" s="233">
        <v>0</v>
      </c>
      <c r="HC92" s="233">
        <v>0</v>
      </c>
      <c r="HD92" s="233">
        <v>0</v>
      </c>
      <c r="HE92" s="233">
        <v>0</v>
      </c>
      <c r="HF92" s="233">
        <v>0</v>
      </c>
      <c r="HG92" s="233">
        <v>0</v>
      </c>
      <c r="HH92" s="233">
        <v>0</v>
      </c>
      <c r="HI92" s="233">
        <v>0</v>
      </c>
      <c r="HJ92" s="233">
        <v>0</v>
      </c>
      <c r="HK92" s="233">
        <v>0</v>
      </c>
      <c r="HL92" s="233">
        <v>0</v>
      </c>
      <c r="HM92" s="233">
        <v>0</v>
      </c>
      <c r="HN92" s="233">
        <v>0</v>
      </c>
      <c r="HO92" s="233">
        <v>0</v>
      </c>
      <c r="HP92" s="233">
        <v>0</v>
      </c>
      <c r="HQ92" s="233">
        <v>0</v>
      </c>
      <c r="HR92" s="233">
        <v>0</v>
      </c>
      <c r="HS92" s="233">
        <v>0</v>
      </c>
      <c r="HT92" s="233">
        <v>0</v>
      </c>
      <c r="HU92" s="233">
        <v>0</v>
      </c>
      <c r="HV92" s="233">
        <v>0</v>
      </c>
      <c r="HW92" s="233">
        <v>0</v>
      </c>
      <c r="HX92" s="233">
        <v>0</v>
      </c>
      <c r="HY92" s="233">
        <v>0</v>
      </c>
      <c r="HZ92" s="233">
        <v>0</v>
      </c>
      <c r="IA92" s="233">
        <v>0</v>
      </c>
      <c r="IB92" s="233">
        <v>0</v>
      </c>
      <c r="IC92" s="233">
        <v>0</v>
      </c>
      <c r="ID92" s="233">
        <v>0</v>
      </c>
      <c r="IE92" s="233">
        <v>0</v>
      </c>
      <c r="IF92" s="233">
        <v>0</v>
      </c>
      <c r="IG92" s="233">
        <v>0</v>
      </c>
      <c r="IH92" s="233">
        <v>0</v>
      </c>
      <c r="II92" s="233">
        <v>0</v>
      </c>
      <c r="IJ92" s="233">
        <v>0</v>
      </c>
      <c r="IK92" s="233">
        <v>0</v>
      </c>
      <c r="IL92" s="233">
        <v>0</v>
      </c>
      <c r="IM92" s="233">
        <v>0</v>
      </c>
      <c r="IN92" s="233">
        <v>0</v>
      </c>
      <c r="IO92" s="233">
        <v>0</v>
      </c>
      <c r="IP92" s="233">
        <v>0</v>
      </c>
      <c r="IQ92" s="233">
        <v>0</v>
      </c>
      <c r="IR92" s="233">
        <v>0</v>
      </c>
      <c r="IS92" s="233">
        <v>0</v>
      </c>
      <c r="IT92" s="233">
        <v>0</v>
      </c>
      <c r="IU92" s="233">
        <v>0</v>
      </c>
      <c r="IV92" s="233">
        <v>0</v>
      </c>
      <c r="IW92" s="233">
        <v>0</v>
      </c>
      <c r="IX92" s="233">
        <v>0</v>
      </c>
      <c r="IY92" s="233">
        <v>0</v>
      </c>
      <c r="IZ92" s="233">
        <v>0</v>
      </c>
      <c r="JA92" s="233">
        <v>0</v>
      </c>
      <c r="JB92" s="233">
        <v>0</v>
      </c>
      <c r="JC92" s="233">
        <v>0</v>
      </c>
      <c r="JD92" s="233">
        <v>0</v>
      </c>
      <c r="JE92" s="233">
        <v>0</v>
      </c>
      <c r="JF92" s="233">
        <v>0</v>
      </c>
      <c r="JG92" s="233">
        <v>0</v>
      </c>
      <c r="JH92" s="233">
        <v>0</v>
      </c>
      <c r="JI92" s="233">
        <v>0</v>
      </c>
      <c r="JJ92" s="233">
        <v>0</v>
      </c>
      <c r="JK92" s="233">
        <v>0</v>
      </c>
      <c r="JL92" s="233">
        <v>0</v>
      </c>
      <c r="JM92" s="233">
        <v>0</v>
      </c>
      <c r="JN92" s="233">
        <v>0</v>
      </c>
      <c r="JO92" s="233">
        <v>0</v>
      </c>
      <c r="JP92" s="233">
        <v>0</v>
      </c>
      <c r="JQ92" s="233">
        <v>0</v>
      </c>
      <c r="JR92" s="233">
        <v>0</v>
      </c>
      <c r="JS92" s="233">
        <v>0</v>
      </c>
      <c r="JT92" s="233">
        <v>0</v>
      </c>
      <c r="JU92" s="233">
        <v>0</v>
      </c>
      <c r="JV92" s="233">
        <v>0</v>
      </c>
      <c r="JW92" s="233">
        <v>0</v>
      </c>
      <c r="JX92" s="233">
        <v>0</v>
      </c>
      <c r="JY92" s="233">
        <v>0</v>
      </c>
      <c r="JZ92" s="233">
        <v>0</v>
      </c>
      <c r="KA92" s="233">
        <v>0</v>
      </c>
      <c r="KB92" s="233">
        <v>0</v>
      </c>
      <c r="KC92" s="233">
        <v>0</v>
      </c>
      <c r="KD92" s="233">
        <v>0</v>
      </c>
      <c r="KE92" s="233">
        <v>0</v>
      </c>
      <c r="KF92" s="233">
        <v>0</v>
      </c>
      <c r="KG92" s="233">
        <v>0</v>
      </c>
      <c r="KH92" s="233">
        <v>0</v>
      </c>
      <c r="KI92" s="233">
        <v>0</v>
      </c>
      <c r="KJ92" s="233">
        <v>0</v>
      </c>
      <c r="KK92" s="233">
        <v>0</v>
      </c>
      <c r="KL92" s="233">
        <v>0</v>
      </c>
      <c r="KM92" s="233">
        <v>0</v>
      </c>
      <c r="KN92" s="233">
        <v>0</v>
      </c>
      <c r="KO92" s="233">
        <v>0</v>
      </c>
      <c r="KP92" s="233">
        <v>0</v>
      </c>
      <c r="KQ92" s="233">
        <v>0</v>
      </c>
      <c r="KR92" s="233">
        <v>0</v>
      </c>
      <c r="KS92" s="233">
        <v>0</v>
      </c>
      <c r="KT92" s="233">
        <v>0</v>
      </c>
      <c r="KU92" s="233">
        <v>0</v>
      </c>
      <c r="KV92" s="233">
        <v>0</v>
      </c>
      <c r="KW92" s="233">
        <v>0</v>
      </c>
      <c r="KX92" s="233">
        <v>0</v>
      </c>
      <c r="KY92" s="233">
        <v>0</v>
      </c>
      <c r="KZ92" s="233">
        <v>0</v>
      </c>
      <c r="LA92" s="233">
        <v>0</v>
      </c>
      <c r="LB92" s="233">
        <v>0</v>
      </c>
      <c r="LC92" s="233">
        <v>0</v>
      </c>
      <c r="LD92" s="233">
        <v>0</v>
      </c>
      <c r="LE92" s="233">
        <v>0</v>
      </c>
      <c r="LF92" s="233">
        <v>0</v>
      </c>
      <c r="LG92" s="233">
        <v>0</v>
      </c>
      <c r="LH92" s="233">
        <v>0</v>
      </c>
      <c r="LI92" s="233">
        <v>0</v>
      </c>
      <c r="LJ92" s="233">
        <v>0</v>
      </c>
      <c r="LK92" s="233">
        <v>0</v>
      </c>
      <c r="LL92" s="233">
        <v>0</v>
      </c>
      <c r="LM92" s="233">
        <v>0</v>
      </c>
      <c r="LN92" s="233">
        <v>0</v>
      </c>
      <c r="LO92" s="233">
        <v>0</v>
      </c>
      <c r="LP92" s="233">
        <v>0</v>
      </c>
      <c r="LQ92" s="233">
        <v>0</v>
      </c>
      <c r="LR92" s="233">
        <v>0</v>
      </c>
      <c r="LS92" s="233">
        <v>0</v>
      </c>
      <c r="LT92" s="233">
        <v>0</v>
      </c>
      <c r="LU92" s="233">
        <v>0</v>
      </c>
      <c r="LV92" s="233">
        <v>0</v>
      </c>
      <c r="LW92" s="233">
        <v>0</v>
      </c>
      <c r="LX92" s="233">
        <v>0</v>
      </c>
      <c r="LY92" s="233">
        <v>0</v>
      </c>
      <c r="LZ92" s="233">
        <v>0</v>
      </c>
      <c r="MA92" s="233">
        <v>0</v>
      </c>
      <c r="MB92" s="233">
        <v>0</v>
      </c>
      <c r="MC92" s="233">
        <v>0</v>
      </c>
      <c r="MD92" s="233">
        <v>0</v>
      </c>
      <c r="ME92" s="233">
        <v>0</v>
      </c>
      <c r="MF92" s="233">
        <v>0</v>
      </c>
      <c r="MG92" s="233">
        <v>0</v>
      </c>
      <c r="MH92" s="233">
        <v>0</v>
      </c>
      <c r="MI92" s="233">
        <v>0</v>
      </c>
      <c r="MJ92" s="233">
        <v>0</v>
      </c>
      <c r="MK92" s="233">
        <v>0</v>
      </c>
      <c r="ML92" s="233">
        <v>0</v>
      </c>
      <c r="MM92" s="233">
        <v>0</v>
      </c>
      <c r="MN92" s="233">
        <v>0</v>
      </c>
      <c r="MO92" s="233">
        <v>0</v>
      </c>
      <c r="MP92" s="233">
        <v>0</v>
      </c>
      <c r="MQ92" s="233">
        <v>0</v>
      </c>
      <c r="MR92" s="233">
        <v>0</v>
      </c>
      <c r="MS92" s="233">
        <v>0</v>
      </c>
      <c r="MT92" s="233">
        <v>0</v>
      </c>
      <c r="MU92" s="233">
        <v>0</v>
      </c>
      <c r="MV92" s="233">
        <v>0</v>
      </c>
      <c r="MW92" s="233">
        <v>0</v>
      </c>
      <c r="MX92" s="233">
        <v>0</v>
      </c>
      <c r="MY92" s="233">
        <v>0</v>
      </c>
      <c r="MZ92" s="233">
        <v>0</v>
      </c>
      <c r="NA92" s="233">
        <v>0</v>
      </c>
      <c r="NB92" s="233">
        <v>0</v>
      </c>
      <c r="NC92" s="233">
        <v>0</v>
      </c>
      <c r="ND92" s="233">
        <v>0</v>
      </c>
      <c r="NE92" s="233">
        <v>0</v>
      </c>
      <c r="NF92" s="233">
        <v>0</v>
      </c>
      <c r="NG92" s="233">
        <v>0</v>
      </c>
      <c r="NH92" s="233">
        <v>0</v>
      </c>
      <c r="NI92" s="233">
        <v>0</v>
      </c>
      <c r="NJ92" s="233">
        <v>0</v>
      </c>
      <c r="NK92" s="233">
        <v>0</v>
      </c>
      <c r="NL92" s="233">
        <v>0</v>
      </c>
      <c r="NM92" s="233">
        <v>0</v>
      </c>
      <c r="NN92" s="233">
        <v>0</v>
      </c>
      <c r="NO92" s="233">
        <v>0</v>
      </c>
      <c r="NP92" s="233">
        <v>0</v>
      </c>
      <c r="NQ92" s="233">
        <v>0</v>
      </c>
      <c r="NR92" s="233">
        <v>0</v>
      </c>
      <c r="NS92" s="233">
        <v>0</v>
      </c>
      <c r="NT92" s="233">
        <v>0</v>
      </c>
      <c r="NU92" s="233">
        <v>0</v>
      </c>
      <c r="NV92" s="233">
        <v>0</v>
      </c>
      <c r="NW92" s="233">
        <v>0</v>
      </c>
      <c r="NX92" s="233">
        <v>0</v>
      </c>
      <c r="NY92" s="233">
        <v>0</v>
      </c>
      <c r="NZ92" s="233">
        <v>0</v>
      </c>
      <c r="OA92" s="233">
        <v>0</v>
      </c>
      <c r="OB92" s="233">
        <v>0</v>
      </c>
      <c r="OC92" s="233">
        <v>0</v>
      </c>
      <c r="OD92" s="233">
        <v>0</v>
      </c>
      <c r="OE92" s="233">
        <v>0</v>
      </c>
      <c r="OF92" s="233">
        <v>0</v>
      </c>
      <c r="OG92" s="233">
        <v>0</v>
      </c>
      <c r="OH92" s="233">
        <v>0</v>
      </c>
      <c r="OI92" s="233">
        <v>0</v>
      </c>
      <c r="OJ92" s="233">
        <v>0</v>
      </c>
      <c r="OK92" s="233">
        <v>0</v>
      </c>
      <c r="OL92" s="233">
        <v>0</v>
      </c>
      <c r="OM92" s="233">
        <v>0</v>
      </c>
      <c r="ON92" s="233">
        <v>0</v>
      </c>
      <c r="OO92" s="233">
        <v>0</v>
      </c>
      <c r="OP92" s="233">
        <v>0</v>
      </c>
      <c r="OQ92" s="233">
        <v>0</v>
      </c>
      <c r="OR92" s="233">
        <v>0</v>
      </c>
      <c r="OS92" s="233">
        <v>0</v>
      </c>
      <c r="OT92" s="233">
        <v>0</v>
      </c>
      <c r="OU92" s="233">
        <v>0</v>
      </c>
      <c r="OV92" s="233">
        <v>0</v>
      </c>
      <c r="OW92" s="233">
        <v>0</v>
      </c>
      <c r="OX92" s="233">
        <v>0</v>
      </c>
      <c r="OY92" s="233">
        <v>0</v>
      </c>
      <c r="OZ92" s="233">
        <v>0</v>
      </c>
      <c r="PA92" s="233">
        <v>0</v>
      </c>
      <c r="PB92" s="233">
        <v>0</v>
      </c>
      <c r="PC92" s="233">
        <v>0</v>
      </c>
      <c r="PD92" s="233">
        <v>0</v>
      </c>
      <c r="PE92" s="233">
        <v>0</v>
      </c>
    </row>
    <row r="93" spans="1:421" x14ac:dyDescent="0.25">
      <c r="A93" s="236" t="s">
        <v>1659</v>
      </c>
      <c r="B93" s="233">
        <v>0</v>
      </c>
      <c r="C93" s="233">
        <v>0</v>
      </c>
      <c r="D93" s="233">
        <v>0</v>
      </c>
      <c r="E93" s="233">
        <v>0</v>
      </c>
      <c r="F93" s="233">
        <v>0</v>
      </c>
      <c r="G93" s="233">
        <v>0</v>
      </c>
      <c r="H93" s="233">
        <v>0</v>
      </c>
      <c r="I93" s="233">
        <v>0</v>
      </c>
      <c r="J93" s="233">
        <v>0</v>
      </c>
      <c r="K93" s="233">
        <v>0</v>
      </c>
      <c r="L93" s="233">
        <v>0</v>
      </c>
      <c r="M93" s="233">
        <v>0</v>
      </c>
      <c r="N93" s="233">
        <v>0</v>
      </c>
      <c r="O93" s="233">
        <v>0</v>
      </c>
      <c r="P93" s="233">
        <v>0</v>
      </c>
      <c r="Q93" s="233">
        <v>0</v>
      </c>
      <c r="R93" s="233">
        <v>0</v>
      </c>
      <c r="S93" s="233">
        <v>0</v>
      </c>
      <c r="T93" s="233">
        <v>0</v>
      </c>
      <c r="U93" s="233">
        <v>0</v>
      </c>
      <c r="V93" s="233">
        <v>0</v>
      </c>
      <c r="W93" s="233">
        <v>0</v>
      </c>
      <c r="X93" s="233">
        <v>0</v>
      </c>
      <c r="Y93" s="233">
        <v>0</v>
      </c>
      <c r="Z93" s="233">
        <v>0</v>
      </c>
      <c r="AA93" s="233">
        <v>0</v>
      </c>
      <c r="AB93" s="233">
        <v>0</v>
      </c>
      <c r="AC93" s="233">
        <v>0</v>
      </c>
      <c r="AD93" s="233">
        <v>0</v>
      </c>
      <c r="AE93" s="233">
        <v>0</v>
      </c>
      <c r="AF93" s="233">
        <v>0</v>
      </c>
      <c r="AG93" s="233">
        <v>0</v>
      </c>
      <c r="AH93" s="233">
        <v>0</v>
      </c>
      <c r="AI93" s="233">
        <v>0</v>
      </c>
      <c r="AJ93" s="233">
        <v>0</v>
      </c>
      <c r="AK93" s="233">
        <v>0</v>
      </c>
      <c r="AL93" s="233">
        <v>0</v>
      </c>
      <c r="AM93" s="233">
        <v>0</v>
      </c>
      <c r="AN93" s="233">
        <v>0</v>
      </c>
      <c r="AO93" s="233">
        <v>0</v>
      </c>
      <c r="AP93" s="233">
        <v>0</v>
      </c>
      <c r="AQ93" s="233">
        <v>0</v>
      </c>
      <c r="AR93" s="233">
        <v>0</v>
      </c>
      <c r="AS93" s="233">
        <v>0</v>
      </c>
      <c r="AT93" s="233">
        <v>0</v>
      </c>
      <c r="AU93" s="233">
        <v>0</v>
      </c>
      <c r="AV93" s="233">
        <v>0</v>
      </c>
      <c r="AW93" s="233">
        <v>0</v>
      </c>
      <c r="AX93" s="233">
        <v>0</v>
      </c>
      <c r="AY93" s="233">
        <v>0</v>
      </c>
      <c r="AZ93" s="233">
        <v>0</v>
      </c>
      <c r="BA93" s="233">
        <v>0</v>
      </c>
      <c r="BB93" s="233">
        <v>0</v>
      </c>
      <c r="BC93" s="233">
        <v>0</v>
      </c>
      <c r="BD93" s="233">
        <v>0</v>
      </c>
      <c r="BE93" s="233">
        <v>0</v>
      </c>
      <c r="BF93" s="233">
        <v>0</v>
      </c>
      <c r="BG93" s="233">
        <v>0</v>
      </c>
      <c r="BH93" s="233">
        <v>0</v>
      </c>
      <c r="BI93" s="233">
        <v>0</v>
      </c>
      <c r="BJ93" s="233">
        <v>0</v>
      </c>
      <c r="BK93" s="233">
        <v>0</v>
      </c>
      <c r="BL93" s="233">
        <v>0</v>
      </c>
      <c r="BM93" s="233">
        <v>0</v>
      </c>
      <c r="BN93" s="233">
        <v>0</v>
      </c>
      <c r="BO93" s="233">
        <v>0</v>
      </c>
      <c r="BP93" s="233">
        <v>0</v>
      </c>
      <c r="BQ93" s="233">
        <v>0</v>
      </c>
      <c r="BR93" s="233">
        <v>0</v>
      </c>
      <c r="BS93" s="233">
        <v>0</v>
      </c>
      <c r="BT93" s="233">
        <v>0</v>
      </c>
      <c r="BU93" s="233">
        <v>0</v>
      </c>
      <c r="BV93" s="233">
        <v>0</v>
      </c>
      <c r="BW93" s="233">
        <v>0</v>
      </c>
      <c r="BX93" s="233">
        <v>0</v>
      </c>
      <c r="BY93" s="233">
        <v>0</v>
      </c>
      <c r="BZ93" s="233">
        <v>0</v>
      </c>
      <c r="CA93" s="233">
        <v>0</v>
      </c>
      <c r="CB93" s="233">
        <v>0</v>
      </c>
      <c r="CC93" s="233">
        <v>0</v>
      </c>
      <c r="CD93" s="233">
        <v>0</v>
      </c>
      <c r="CE93" s="233">
        <v>0</v>
      </c>
      <c r="CF93" s="233">
        <v>0</v>
      </c>
      <c r="CG93" s="233">
        <v>0</v>
      </c>
      <c r="CH93" s="233">
        <v>0</v>
      </c>
      <c r="CI93" s="233">
        <v>0</v>
      </c>
      <c r="CJ93" s="233">
        <v>0</v>
      </c>
      <c r="CK93" s="233">
        <v>0</v>
      </c>
      <c r="CL93" s="233">
        <v>0</v>
      </c>
      <c r="CM93" s="233">
        <v>0</v>
      </c>
      <c r="CN93" s="233">
        <v>0</v>
      </c>
      <c r="CO93" s="233">
        <v>0</v>
      </c>
      <c r="CP93" s="233">
        <v>0</v>
      </c>
      <c r="CQ93" s="233">
        <v>0</v>
      </c>
      <c r="CR93" s="233">
        <v>0</v>
      </c>
      <c r="CS93" s="233">
        <v>0</v>
      </c>
      <c r="CT93" s="233">
        <v>0</v>
      </c>
      <c r="CU93" s="233">
        <v>0</v>
      </c>
      <c r="CV93" s="233">
        <v>0</v>
      </c>
      <c r="CW93" s="233">
        <v>0</v>
      </c>
      <c r="CX93" s="233">
        <v>0</v>
      </c>
      <c r="CY93" s="233">
        <v>0</v>
      </c>
      <c r="CZ93" s="233">
        <v>0</v>
      </c>
      <c r="DA93" s="233">
        <v>0</v>
      </c>
      <c r="DB93" s="233">
        <v>0</v>
      </c>
      <c r="DC93" s="233">
        <v>0</v>
      </c>
      <c r="DD93" s="233">
        <v>0</v>
      </c>
      <c r="DE93" s="233">
        <v>0</v>
      </c>
      <c r="DF93" s="233">
        <v>0</v>
      </c>
      <c r="DG93" s="233">
        <v>0</v>
      </c>
      <c r="DH93" s="233">
        <v>0</v>
      </c>
      <c r="DI93" s="233">
        <v>0</v>
      </c>
      <c r="DJ93" s="233">
        <v>0</v>
      </c>
      <c r="DK93" s="233">
        <v>0</v>
      </c>
      <c r="DL93" s="233">
        <v>0</v>
      </c>
      <c r="DM93" s="233">
        <v>0</v>
      </c>
      <c r="DN93" s="233">
        <v>0</v>
      </c>
      <c r="DO93" s="233">
        <v>0</v>
      </c>
      <c r="DP93" s="233">
        <v>0</v>
      </c>
      <c r="DQ93" s="233">
        <v>0</v>
      </c>
      <c r="DR93" s="233">
        <v>0</v>
      </c>
      <c r="DS93" s="233">
        <v>0</v>
      </c>
      <c r="DT93" s="233">
        <v>0</v>
      </c>
      <c r="DU93" s="233">
        <v>0</v>
      </c>
      <c r="DV93" s="233">
        <v>0</v>
      </c>
      <c r="DW93" s="233">
        <v>0</v>
      </c>
      <c r="DX93" s="233">
        <v>0</v>
      </c>
      <c r="DY93" s="233">
        <v>0</v>
      </c>
      <c r="DZ93" s="233">
        <v>0</v>
      </c>
      <c r="EA93" s="233">
        <v>0</v>
      </c>
      <c r="EB93" s="233">
        <v>0</v>
      </c>
      <c r="EC93" s="233">
        <v>0</v>
      </c>
      <c r="ED93" s="233">
        <v>0</v>
      </c>
      <c r="EE93" s="233">
        <v>0</v>
      </c>
      <c r="EF93" s="233">
        <v>0</v>
      </c>
      <c r="EG93" s="233">
        <v>0</v>
      </c>
      <c r="EH93" s="233">
        <v>0</v>
      </c>
      <c r="EI93" s="233">
        <v>0</v>
      </c>
      <c r="EJ93" s="233">
        <v>0</v>
      </c>
      <c r="EK93" s="233">
        <v>0</v>
      </c>
      <c r="EL93" s="233">
        <v>0</v>
      </c>
      <c r="EM93" s="233">
        <v>0</v>
      </c>
      <c r="EN93" s="233">
        <v>0</v>
      </c>
      <c r="EO93" s="233">
        <v>0</v>
      </c>
      <c r="EP93" s="233">
        <v>0</v>
      </c>
      <c r="EQ93" s="233">
        <v>0</v>
      </c>
      <c r="ER93" s="233">
        <v>0</v>
      </c>
      <c r="ES93" s="233">
        <v>0</v>
      </c>
      <c r="ET93" s="233">
        <v>0</v>
      </c>
      <c r="EU93" s="233">
        <v>0</v>
      </c>
      <c r="EV93" s="233">
        <v>0</v>
      </c>
      <c r="EW93" s="233">
        <v>0</v>
      </c>
      <c r="EX93" s="233">
        <v>0</v>
      </c>
      <c r="EY93" s="233">
        <v>0</v>
      </c>
      <c r="EZ93" s="233">
        <v>0</v>
      </c>
      <c r="FA93" s="233">
        <v>0</v>
      </c>
      <c r="FB93" s="233">
        <v>0</v>
      </c>
      <c r="FC93" s="233">
        <v>0</v>
      </c>
      <c r="FD93" s="233">
        <v>0</v>
      </c>
      <c r="FE93" s="233">
        <v>0</v>
      </c>
      <c r="FF93" s="233">
        <v>0</v>
      </c>
      <c r="FG93" s="233">
        <v>0</v>
      </c>
      <c r="FH93" s="233">
        <v>0</v>
      </c>
      <c r="FI93" s="233">
        <v>0</v>
      </c>
      <c r="FJ93" s="233">
        <v>0</v>
      </c>
      <c r="FK93" s="233">
        <v>0</v>
      </c>
      <c r="FL93" s="233">
        <v>0</v>
      </c>
      <c r="FM93" s="233">
        <v>0</v>
      </c>
      <c r="FN93" s="233">
        <v>0</v>
      </c>
      <c r="FO93" s="233">
        <v>0</v>
      </c>
      <c r="FP93" s="233">
        <v>0</v>
      </c>
      <c r="FQ93" s="233">
        <v>0</v>
      </c>
      <c r="FR93" s="233">
        <v>0</v>
      </c>
      <c r="FS93" s="233">
        <v>0</v>
      </c>
      <c r="FT93" s="233">
        <v>0</v>
      </c>
      <c r="FU93" s="233">
        <v>0</v>
      </c>
      <c r="FV93" s="233">
        <v>0</v>
      </c>
      <c r="FW93" s="233">
        <v>0</v>
      </c>
      <c r="FX93" s="233">
        <v>0</v>
      </c>
      <c r="FY93" s="233">
        <v>0</v>
      </c>
      <c r="FZ93" s="233">
        <v>0</v>
      </c>
      <c r="GA93" s="233">
        <v>0</v>
      </c>
      <c r="GB93" s="233">
        <v>0</v>
      </c>
      <c r="GC93" s="233">
        <v>0</v>
      </c>
      <c r="GD93" s="233">
        <v>0</v>
      </c>
      <c r="GE93" s="233">
        <v>0</v>
      </c>
      <c r="GF93" s="233">
        <v>0</v>
      </c>
      <c r="GG93" s="233">
        <v>0</v>
      </c>
      <c r="GH93" s="233">
        <v>0</v>
      </c>
      <c r="GI93" s="233">
        <v>0</v>
      </c>
      <c r="GJ93" s="233">
        <v>0</v>
      </c>
      <c r="GK93" s="233">
        <v>0</v>
      </c>
      <c r="GL93" s="233">
        <v>0</v>
      </c>
      <c r="GM93" s="233">
        <v>0</v>
      </c>
      <c r="GN93" s="233">
        <v>0</v>
      </c>
      <c r="GO93" s="233">
        <v>0</v>
      </c>
      <c r="GP93" s="233">
        <v>0</v>
      </c>
      <c r="GQ93" s="233">
        <v>0</v>
      </c>
      <c r="GR93" s="233">
        <v>0</v>
      </c>
      <c r="GS93" s="233">
        <v>0</v>
      </c>
      <c r="GT93" s="233">
        <v>0</v>
      </c>
      <c r="GU93" s="233">
        <v>0</v>
      </c>
      <c r="GV93" s="233">
        <v>0</v>
      </c>
      <c r="GW93" s="233">
        <v>0</v>
      </c>
      <c r="GX93" s="233">
        <v>0</v>
      </c>
      <c r="GY93" s="233">
        <v>0</v>
      </c>
      <c r="GZ93" s="233">
        <v>0</v>
      </c>
      <c r="HA93" s="233">
        <v>0</v>
      </c>
      <c r="HB93" s="233">
        <v>0</v>
      </c>
      <c r="HC93" s="233">
        <v>0</v>
      </c>
      <c r="HD93" s="233">
        <v>0</v>
      </c>
      <c r="HE93" s="233">
        <v>0</v>
      </c>
      <c r="HF93" s="233">
        <v>0</v>
      </c>
      <c r="HG93" s="233">
        <v>0</v>
      </c>
      <c r="HH93" s="233">
        <v>0</v>
      </c>
      <c r="HI93" s="233">
        <v>0</v>
      </c>
      <c r="HJ93" s="233">
        <v>0</v>
      </c>
      <c r="HK93" s="233">
        <v>0</v>
      </c>
      <c r="HL93" s="233">
        <v>0</v>
      </c>
      <c r="HM93" s="233">
        <v>0</v>
      </c>
      <c r="HN93" s="233">
        <v>0</v>
      </c>
      <c r="HO93" s="233">
        <v>0</v>
      </c>
      <c r="HP93" s="233">
        <v>0</v>
      </c>
      <c r="HQ93" s="233">
        <v>0</v>
      </c>
      <c r="HR93" s="233">
        <v>0</v>
      </c>
      <c r="HS93" s="233">
        <v>0</v>
      </c>
      <c r="HT93" s="233">
        <v>0</v>
      </c>
      <c r="HU93" s="233">
        <v>0</v>
      </c>
      <c r="HV93" s="233">
        <v>0</v>
      </c>
      <c r="HW93" s="233">
        <v>0</v>
      </c>
      <c r="HX93" s="233">
        <v>0</v>
      </c>
      <c r="HY93" s="233">
        <v>0</v>
      </c>
      <c r="HZ93" s="233">
        <v>0</v>
      </c>
      <c r="IA93" s="233">
        <v>0</v>
      </c>
      <c r="IB93" s="233">
        <v>0</v>
      </c>
      <c r="IC93" s="233">
        <v>0</v>
      </c>
      <c r="ID93" s="233">
        <v>0</v>
      </c>
      <c r="IE93" s="233">
        <v>0</v>
      </c>
      <c r="IF93" s="233">
        <v>0</v>
      </c>
      <c r="IG93" s="233">
        <v>0</v>
      </c>
      <c r="IH93" s="233">
        <v>0</v>
      </c>
      <c r="II93" s="233">
        <v>0</v>
      </c>
      <c r="IJ93" s="233">
        <v>0</v>
      </c>
      <c r="IK93" s="233">
        <v>0</v>
      </c>
      <c r="IL93" s="233">
        <v>0</v>
      </c>
      <c r="IM93" s="233">
        <v>0</v>
      </c>
      <c r="IN93" s="233">
        <v>0</v>
      </c>
      <c r="IO93" s="233">
        <v>0</v>
      </c>
      <c r="IP93" s="233">
        <v>0</v>
      </c>
      <c r="IQ93" s="233">
        <v>0</v>
      </c>
      <c r="IR93" s="233">
        <v>0</v>
      </c>
      <c r="IS93" s="233">
        <v>0</v>
      </c>
      <c r="IT93" s="233">
        <v>0</v>
      </c>
      <c r="IU93" s="233">
        <v>0</v>
      </c>
      <c r="IV93" s="233">
        <v>0</v>
      </c>
      <c r="IW93" s="233">
        <v>0</v>
      </c>
      <c r="IX93" s="233">
        <v>0</v>
      </c>
      <c r="IY93" s="233">
        <v>0</v>
      </c>
      <c r="IZ93" s="233">
        <v>0</v>
      </c>
      <c r="JA93" s="233">
        <v>0</v>
      </c>
      <c r="JB93" s="233">
        <v>0</v>
      </c>
      <c r="JC93" s="233">
        <v>0</v>
      </c>
      <c r="JD93" s="233">
        <v>0</v>
      </c>
      <c r="JE93" s="233">
        <v>0</v>
      </c>
      <c r="JF93" s="233">
        <v>0</v>
      </c>
      <c r="JG93" s="233">
        <v>0</v>
      </c>
      <c r="JH93" s="233">
        <v>0</v>
      </c>
      <c r="JI93" s="233">
        <v>0</v>
      </c>
      <c r="JJ93" s="233">
        <v>0</v>
      </c>
      <c r="JK93" s="233">
        <v>0</v>
      </c>
      <c r="JL93" s="233">
        <v>0</v>
      </c>
      <c r="JM93" s="233">
        <v>0</v>
      </c>
      <c r="JN93" s="233">
        <v>0</v>
      </c>
      <c r="JO93" s="233">
        <v>0</v>
      </c>
      <c r="JP93" s="233">
        <v>0</v>
      </c>
      <c r="JQ93" s="233">
        <v>0</v>
      </c>
      <c r="JR93" s="233">
        <v>0</v>
      </c>
      <c r="JS93" s="233">
        <v>0</v>
      </c>
      <c r="JT93" s="233">
        <v>0</v>
      </c>
      <c r="JU93" s="233">
        <v>0</v>
      </c>
      <c r="JV93" s="233">
        <v>0</v>
      </c>
      <c r="JW93" s="233">
        <v>0</v>
      </c>
      <c r="JX93" s="233">
        <v>0</v>
      </c>
      <c r="JY93" s="233">
        <v>0</v>
      </c>
      <c r="JZ93" s="233">
        <v>0</v>
      </c>
      <c r="KA93" s="233">
        <v>0</v>
      </c>
      <c r="KB93" s="233">
        <v>0</v>
      </c>
      <c r="KC93" s="233">
        <v>0</v>
      </c>
      <c r="KD93" s="233">
        <v>0</v>
      </c>
      <c r="KE93" s="233">
        <v>0</v>
      </c>
      <c r="KF93" s="233">
        <v>0</v>
      </c>
      <c r="KG93" s="233">
        <v>0</v>
      </c>
      <c r="KH93" s="233">
        <v>0</v>
      </c>
      <c r="KI93" s="233">
        <v>0</v>
      </c>
      <c r="KJ93" s="233">
        <v>0</v>
      </c>
      <c r="KK93" s="233">
        <v>0</v>
      </c>
      <c r="KL93" s="233">
        <v>0</v>
      </c>
      <c r="KM93" s="233">
        <v>0</v>
      </c>
      <c r="KN93" s="233">
        <v>0</v>
      </c>
      <c r="KO93" s="233">
        <v>0</v>
      </c>
      <c r="KP93" s="233">
        <v>0</v>
      </c>
      <c r="KQ93" s="233">
        <v>0</v>
      </c>
      <c r="KR93" s="233">
        <v>0</v>
      </c>
      <c r="KS93" s="233">
        <v>0</v>
      </c>
      <c r="KT93" s="233">
        <v>0</v>
      </c>
      <c r="KU93" s="233">
        <v>0</v>
      </c>
      <c r="KV93" s="233">
        <v>4</v>
      </c>
      <c r="KW93" s="233">
        <v>14441068</v>
      </c>
      <c r="KX93" s="233">
        <v>0.7</v>
      </c>
      <c r="KY93" s="233">
        <v>14441068</v>
      </c>
      <c r="KZ93" s="233">
        <v>0</v>
      </c>
      <c r="LA93" s="233">
        <v>0</v>
      </c>
      <c r="LB93" s="233">
        <v>53</v>
      </c>
      <c r="LC93" s="233">
        <v>29529519</v>
      </c>
      <c r="LD93" s="233">
        <v>1.43</v>
      </c>
      <c r="LE93" s="233">
        <v>29529519</v>
      </c>
      <c r="LF93" s="233">
        <v>0</v>
      </c>
      <c r="LG93" s="233">
        <v>0</v>
      </c>
      <c r="LH93" s="233">
        <v>129</v>
      </c>
      <c r="LI93" s="233">
        <v>74841129</v>
      </c>
      <c r="LJ93" s="233">
        <v>3.61</v>
      </c>
      <c r="LK93" s="233">
        <v>74841129</v>
      </c>
      <c r="LL93" s="233">
        <v>0</v>
      </c>
      <c r="LM93" s="233">
        <v>0</v>
      </c>
      <c r="LN93" s="233">
        <v>196</v>
      </c>
      <c r="LO93" s="233">
        <v>105310459</v>
      </c>
      <c r="LP93" s="233">
        <v>4.38</v>
      </c>
      <c r="LQ93" s="233">
        <v>105310459</v>
      </c>
      <c r="LR93" s="233">
        <v>0</v>
      </c>
      <c r="LS93" s="233">
        <v>0</v>
      </c>
      <c r="LT93" s="233">
        <v>16</v>
      </c>
      <c r="LU93" s="233">
        <v>1431177</v>
      </c>
      <c r="LV93" s="233">
        <v>0.06</v>
      </c>
      <c r="LW93" s="233">
        <v>1431177</v>
      </c>
      <c r="LX93" s="233">
        <v>0</v>
      </c>
      <c r="LY93" s="233">
        <v>0</v>
      </c>
      <c r="LZ93" s="233">
        <v>18</v>
      </c>
      <c r="MA93" s="233">
        <v>1272213</v>
      </c>
      <c r="MB93" s="233">
        <v>0.05</v>
      </c>
      <c r="MC93" s="233">
        <v>1272213</v>
      </c>
      <c r="MD93" s="233">
        <v>0</v>
      </c>
      <c r="ME93" s="233">
        <v>0</v>
      </c>
      <c r="MF93" s="233">
        <v>10442</v>
      </c>
      <c r="MG93" s="233">
        <v>5537129</v>
      </c>
      <c r="MH93" s="233">
        <v>0.23</v>
      </c>
      <c r="MI93" s="233">
        <v>5155866</v>
      </c>
      <c r="MJ93" s="233">
        <v>0</v>
      </c>
      <c r="MK93" s="233">
        <v>0</v>
      </c>
      <c r="ML93" s="233">
        <v>23838</v>
      </c>
      <c r="MM93" s="233">
        <v>91628414</v>
      </c>
      <c r="MN93" s="233">
        <v>3.81</v>
      </c>
      <c r="MO93" s="233">
        <v>91046800</v>
      </c>
      <c r="MP93" s="233">
        <v>0</v>
      </c>
      <c r="MQ93" s="233">
        <v>0</v>
      </c>
      <c r="MR93" s="233">
        <v>0</v>
      </c>
      <c r="MS93" s="233">
        <v>0</v>
      </c>
      <c r="MT93" s="233">
        <v>0</v>
      </c>
      <c r="MU93" s="233">
        <v>352</v>
      </c>
      <c r="MV93" s="233">
        <v>0</v>
      </c>
      <c r="MW93" s="233">
        <v>0</v>
      </c>
      <c r="MX93" s="233">
        <v>4136</v>
      </c>
      <c r="MY93" s="233">
        <v>0</v>
      </c>
      <c r="MZ93" s="233">
        <v>0</v>
      </c>
      <c r="NA93" s="233">
        <v>647</v>
      </c>
      <c r="NB93" s="233">
        <v>0</v>
      </c>
      <c r="NC93" s="233">
        <v>0</v>
      </c>
      <c r="ND93" s="233">
        <v>5</v>
      </c>
      <c r="NE93" s="233">
        <v>813562</v>
      </c>
      <c r="NF93" s="233">
        <v>0.03</v>
      </c>
      <c r="NG93" s="233">
        <v>813562</v>
      </c>
      <c r="NH93" s="233">
        <v>0</v>
      </c>
      <c r="NI93" s="233">
        <v>0</v>
      </c>
      <c r="NJ93" s="233">
        <v>0</v>
      </c>
      <c r="NK93" s="233">
        <v>0</v>
      </c>
      <c r="NL93" s="233">
        <v>0</v>
      </c>
      <c r="NM93" s="233">
        <v>0</v>
      </c>
      <c r="NN93" s="233">
        <v>0</v>
      </c>
      <c r="NO93" s="233">
        <v>0</v>
      </c>
      <c r="NP93" s="233">
        <v>10286</v>
      </c>
      <c r="NQ93" s="233">
        <v>5204980</v>
      </c>
      <c r="NR93" s="233">
        <v>0.22</v>
      </c>
      <c r="NS93" s="233">
        <v>4831425</v>
      </c>
      <c r="NT93" s="233">
        <v>0</v>
      </c>
      <c r="NU93" s="233">
        <v>0</v>
      </c>
      <c r="NV93" s="233">
        <v>0</v>
      </c>
      <c r="NW93" s="233">
        <v>0</v>
      </c>
      <c r="NX93" s="233">
        <v>0</v>
      </c>
      <c r="NY93" s="233">
        <v>0</v>
      </c>
      <c r="NZ93" s="233">
        <v>0</v>
      </c>
      <c r="OA93" s="233">
        <v>0</v>
      </c>
      <c r="OB93" s="233">
        <v>1</v>
      </c>
      <c r="OC93" s="233">
        <v>469252</v>
      </c>
      <c r="OD93" s="233">
        <v>0.02</v>
      </c>
      <c r="OE93" s="233">
        <v>469252</v>
      </c>
      <c r="OF93" s="233">
        <v>0</v>
      </c>
      <c r="OG93" s="233">
        <v>0</v>
      </c>
      <c r="OH93" s="233">
        <v>1</v>
      </c>
      <c r="OI93" s="233">
        <v>469252</v>
      </c>
      <c r="OJ93" s="233">
        <v>0.01</v>
      </c>
      <c r="OK93" s="233">
        <v>469252</v>
      </c>
      <c r="OL93" s="233">
        <v>0</v>
      </c>
      <c r="OM93" s="233">
        <v>0</v>
      </c>
      <c r="ON93" s="233">
        <v>1</v>
      </c>
      <c r="OO93" s="233">
        <v>1128578</v>
      </c>
      <c r="OP93" s="233">
        <v>0.04</v>
      </c>
      <c r="OQ93" s="233">
        <v>1128578</v>
      </c>
      <c r="OR93" s="233">
        <v>0</v>
      </c>
      <c r="OS93" s="233">
        <v>0</v>
      </c>
      <c r="OT93" s="233">
        <v>1</v>
      </c>
      <c r="OU93" s="233">
        <v>1218558</v>
      </c>
      <c r="OV93" s="233">
        <v>0.05</v>
      </c>
      <c r="OW93" s="233">
        <v>1218558</v>
      </c>
      <c r="OX93" s="233">
        <v>0</v>
      </c>
      <c r="OY93" s="233">
        <v>0</v>
      </c>
      <c r="OZ93" s="233">
        <v>1</v>
      </c>
      <c r="PA93" s="233">
        <v>1218550</v>
      </c>
      <c r="PB93" s="233">
        <v>0.05</v>
      </c>
      <c r="PC93" s="233">
        <v>1218550</v>
      </c>
      <c r="PD93" s="233">
        <v>0</v>
      </c>
      <c r="PE93" s="233">
        <v>0</v>
      </c>
    </row>
    <row r="94" spans="1:421" ht="20" thickBot="1" x14ac:dyDescent="0.3">
      <c r="A94" s="234" t="s">
        <v>1660</v>
      </c>
      <c r="B94" s="234">
        <v>0</v>
      </c>
      <c r="C94" s="234">
        <v>13363898</v>
      </c>
      <c r="D94" s="234">
        <v>28.58</v>
      </c>
      <c r="E94" s="234">
        <v>0</v>
      </c>
      <c r="F94" s="234">
        <v>0</v>
      </c>
      <c r="G94" s="234">
        <v>0</v>
      </c>
      <c r="H94" s="234">
        <v>0</v>
      </c>
      <c r="I94" s="234">
        <v>13345105</v>
      </c>
      <c r="J94" s="234">
        <v>28.53</v>
      </c>
      <c r="K94" s="234">
        <v>0</v>
      </c>
      <c r="L94" s="234">
        <v>0</v>
      </c>
      <c r="M94" s="234">
        <v>0</v>
      </c>
      <c r="N94" s="234">
        <v>0</v>
      </c>
      <c r="O94" s="234">
        <v>13355032</v>
      </c>
      <c r="P94" s="234">
        <v>28.54</v>
      </c>
      <c r="Q94" s="234">
        <v>0</v>
      </c>
      <c r="R94" s="234">
        <v>0</v>
      </c>
      <c r="S94" s="234">
        <v>0</v>
      </c>
      <c r="T94" s="234">
        <v>0</v>
      </c>
      <c r="U94" s="234">
        <v>13351657</v>
      </c>
      <c r="V94" s="234">
        <v>28.53</v>
      </c>
      <c r="W94" s="234">
        <v>0</v>
      </c>
      <c r="X94" s="234">
        <v>0</v>
      </c>
      <c r="Y94" s="234">
        <v>0</v>
      </c>
      <c r="Z94" s="234">
        <v>0</v>
      </c>
      <c r="AA94" s="234">
        <v>26337476</v>
      </c>
      <c r="AB94" s="234">
        <v>28.25</v>
      </c>
      <c r="AC94" s="234">
        <v>0</v>
      </c>
      <c r="AD94" s="234">
        <v>0</v>
      </c>
      <c r="AE94" s="234">
        <v>0</v>
      </c>
      <c r="AF94" s="234">
        <v>0</v>
      </c>
      <c r="AG94" s="234">
        <v>25870776</v>
      </c>
      <c r="AH94" s="234">
        <v>27.89</v>
      </c>
      <c r="AI94" s="234">
        <v>0</v>
      </c>
      <c r="AJ94" s="234">
        <v>0</v>
      </c>
      <c r="AK94" s="234">
        <v>0</v>
      </c>
      <c r="AL94" s="234">
        <v>0</v>
      </c>
      <c r="AM94" s="234">
        <v>25870776</v>
      </c>
      <c r="AN94" s="234">
        <v>27.89</v>
      </c>
      <c r="AO94" s="234">
        <v>0</v>
      </c>
      <c r="AP94" s="234">
        <v>0</v>
      </c>
      <c r="AQ94" s="234">
        <v>0</v>
      </c>
      <c r="AR94" s="234">
        <v>0</v>
      </c>
      <c r="AS94" s="234">
        <v>25874926</v>
      </c>
      <c r="AT94" s="234">
        <v>27.9</v>
      </c>
      <c r="AU94" s="234">
        <v>0</v>
      </c>
      <c r="AV94" s="234">
        <v>0</v>
      </c>
      <c r="AW94" s="234">
        <v>0</v>
      </c>
      <c r="AX94" s="234">
        <v>0</v>
      </c>
      <c r="AY94" s="234">
        <v>25873826</v>
      </c>
      <c r="AZ94" s="234">
        <v>27.89</v>
      </c>
      <c r="BA94" s="234">
        <v>0</v>
      </c>
      <c r="BB94" s="234">
        <v>0</v>
      </c>
      <c r="BC94" s="234">
        <v>0</v>
      </c>
      <c r="BD94" s="234">
        <v>0</v>
      </c>
      <c r="BE94" s="234">
        <v>51747652</v>
      </c>
      <c r="BF94" s="234">
        <v>27.9</v>
      </c>
      <c r="BG94" s="234">
        <v>0</v>
      </c>
      <c r="BH94" s="234">
        <v>0</v>
      </c>
      <c r="BI94" s="234">
        <v>0</v>
      </c>
      <c r="BJ94" s="234">
        <v>0</v>
      </c>
      <c r="BK94" s="234">
        <v>52053140</v>
      </c>
      <c r="BL94" s="234">
        <v>28.06</v>
      </c>
      <c r="BM94" s="234">
        <v>0</v>
      </c>
      <c r="BN94" s="234">
        <v>0</v>
      </c>
      <c r="BO94" s="234">
        <v>0</v>
      </c>
      <c r="BP94" s="234">
        <v>0</v>
      </c>
      <c r="BQ94" s="234">
        <v>52053390</v>
      </c>
      <c r="BR94" s="234">
        <v>28.06</v>
      </c>
      <c r="BS94" s="234">
        <v>0</v>
      </c>
      <c r="BT94" s="234">
        <v>0</v>
      </c>
      <c r="BU94" s="234">
        <v>0</v>
      </c>
      <c r="BV94" s="234">
        <v>0</v>
      </c>
      <c r="BW94" s="234">
        <v>52054440</v>
      </c>
      <c r="BX94" s="234">
        <v>28.06</v>
      </c>
      <c r="BY94" s="234">
        <v>0</v>
      </c>
      <c r="BZ94" s="234">
        <v>0</v>
      </c>
      <c r="CA94" s="234">
        <v>0</v>
      </c>
      <c r="CB94" s="234">
        <v>0</v>
      </c>
      <c r="CC94" s="234">
        <v>52338055</v>
      </c>
      <c r="CD94" s="234">
        <v>28.22</v>
      </c>
      <c r="CE94" s="234">
        <v>0</v>
      </c>
      <c r="CF94" s="234">
        <v>0</v>
      </c>
      <c r="CG94" s="234">
        <v>0</v>
      </c>
      <c r="CH94" s="234">
        <v>0</v>
      </c>
      <c r="CI94" s="234">
        <v>52360629</v>
      </c>
      <c r="CJ94" s="234">
        <v>28.22</v>
      </c>
      <c r="CK94" s="234">
        <v>0</v>
      </c>
      <c r="CL94" s="234">
        <v>0</v>
      </c>
      <c r="CM94" s="234">
        <v>0</v>
      </c>
      <c r="CN94" s="234">
        <v>0</v>
      </c>
      <c r="CO94" s="234">
        <v>53003735</v>
      </c>
      <c r="CP94" s="234">
        <v>28.57</v>
      </c>
      <c r="CQ94" s="234">
        <v>0</v>
      </c>
      <c r="CR94" s="234">
        <v>0</v>
      </c>
      <c r="CS94" s="234">
        <v>0</v>
      </c>
      <c r="CT94" s="234">
        <v>0</v>
      </c>
      <c r="CU94" s="234">
        <v>53239360</v>
      </c>
      <c r="CV94" s="234">
        <v>28.67</v>
      </c>
      <c r="CW94" s="234">
        <v>0</v>
      </c>
      <c r="CX94" s="234">
        <v>0</v>
      </c>
      <c r="CY94" s="234">
        <v>0</v>
      </c>
      <c r="CZ94" s="234">
        <v>35184</v>
      </c>
      <c r="DA94" s="234">
        <v>53630578</v>
      </c>
      <c r="DB94" s="234">
        <v>28.82</v>
      </c>
      <c r="DC94" s="234">
        <v>51143819</v>
      </c>
      <c r="DD94" s="234">
        <v>0</v>
      </c>
      <c r="DE94" s="234">
        <v>0</v>
      </c>
      <c r="DF94" s="234">
        <v>33844</v>
      </c>
      <c r="DG94" s="234">
        <v>54290557</v>
      </c>
      <c r="DH94" s="234">
        <v>29.09</v>
      </c>
      <c r="DI94" s="234">
        <v>51914591</v>
      </c>
      <c r="DJ94" s="234">
        <v>0</v>
      </c>
      <c r="DK94" s="234">
        <v>0</v>
      </c>
      <c r="DL94" s="234">
        <v>34845</v>
      </c>
      <c r="DM94" s="234">
        <v>57781413</v>
      </c>
      <c r="DN94" s="234">
        <v>30.4</v>
      </c>
      <c r="DO94" s="234">
        <v>55467398</v>
      </c>
      <c r="DP94" s="234">
        <v>0</v>
      </c>
      <c r="DQ94" s="234">
        <v>0</v>
      </c>
      <c r="DR94" s="234">
        <v>35988</v>
      </c>
      <c r="DS94" s="234">
        <v>61296543</v>
      </c>
      <c r="DT94" s="234">
        <v>31.69</v>
      </c>
      <c r="DU94" s="234">
        <v>58166845</v>
      </c>
      <c r="DV94" s="234">
        <v>0</v>
      </c>
      <c r="DW94" s="234">
        <v>0</v>
      </c>
      <c r="DX94" s="234">
        <v>38160</v>
      </c>
      <c r="DY94" s="234">
        <v>64989962</v>
      </c>
      <c r="DZ94" s="234">
        <v>32.97</v>
      </c>
      <c r="EA94" s="234">
        <v>62820322</v>
      </c>
      <c r="EB94" s="234">
        <v>0</v>
      </c>
      <c r="EC94" s="234">
        <v>0</v>
      </c>
      <c r="ED94" s="234">
        <v>40230</v>
      </c>
      <c r="EE94" s="234">
        <v>67110364</v>
      </c>
      <c r="EF94" s="234">
        <v>33.69</v>
      </c>
      <c r="EG94" s="234">
        <v>64963031</v>
      </c>
      <c r="EH94" s="234">
        <v>0</v>
      </c>
      <c r="EI94" s="234">
        <v>0</v>
      </c>
      <c r="EJ94" s="234">
        <v>35287</v>
      </c>
      <c r="EK94" s="234">
        <v>69398488</v>
      </c>
      <c r="EL94" s="234">
        <v>34.450000000000003</v>
      </c>
      <c r="EM94" s="234">
        <v>66952492</v>
      </c>
      <c r="EN94" s="234">
        <v>0</v>
      </c>
      <c r="EO94" s="234">
        <v>0</v>
      </c>
      <c r="EP94" s="234">
        <v>34806</v>
      </c>
      <c r="EQ94" s="234">
        <v>75154439</v>
      </c>
      <c r="ER94" s="234">
        <v>36.29</v>
      </c>
      <c r="ES94" s="234">
        <v>73111334</v>
      </c>
      <c r="ET94" s="234">
        <v>0</v>
      </c>
      <c r="EU94" s="234">
        <v>0</v>
      </c>
      <c r="EV94" s="234">
        <v>34887</v>
      </c>
      <c r="EW94" s="234">
        <v>75154439</v>
      </c>
      <c r="EX94" s="234">
        <v>36.29</v>
      </c>
      <c r="EY94" s="234">
        <v>73154798</v>
      </c>
      <c r="EZ94" s="234">
        <v>0</v>
      </c>
      <c r="FA94" s="234">
        <v>0</v>
      </c>
      <c r="FB94" s="234">
        <v>34950</v>
      </c>
      <c r="FC94" s="234">
        <v>75154439</v>
      </c>
      <c r="FD94" s="234">
        <v>36.29</v>
      </c>
      <c r="FE94" s="234">
        <v>73200426</v>
      </c>
      <c r="FF94" s="234">
        <v>0</v>
      </c>
      <c r="FG94" s="234">
        <v>0</v>
      </c>
      <c r="FH94" s="234">
        <v>38137</v>
      </c>
      <c r="FI94" s="234">
        <v>75154439</v>
      </c>
      <c r="FJ94" s="234">
        <v>36.29</v>
      </c>
      <c r="FK94" s="234">
        <v>73222263</v>
      </c>
      <c r="FL94" s="234">
        <v>0</v>
      </c>
      <c r="FM94" s="234">
        <v>0</v>
      </c>
      <c r="FN94" s="234">
        <v>39512</v>
      </c>
      <c r="FO94" s="234">
        <v>75154439</v>
      </c>
      <c r="FP94" s="234">
        <v>36.29</v>
      </c>
      <c r="FQ94" s="234">
        <v>73232829</v>
      </c>
      <c r="FR94" s="234">
        <v>0</v>
      </c>
      <c r="FS94" s="234">
        <v>0</v>
      </c>
      <c r="FT94" s="234">
        <v>46512</v>
      </c>
      <c r="FU94" s="234">
        <v>75154439</v>
      </c>
      <c r="FV94" s="234">
        <v>36.29</v>
      </c>
      <c r="FW94" s="234">
        <v>73248359</v>
      </c>
      <c r="FX94" s="234">
        <v>0</v>
      </c>
      <c r="FY94" s="234">
        <v>0</v>
      </c>
      <c r="FZ94" s="234">
        <v>42383</v>
      </c>
      <c r="GA94" s="234">
        <v>75154439</v>
      </c>
      <c r="GB94" s="234">
        <v>36.29</v>
      </c>
      <c r="GC94" s="234">
        <v>73274119</v>
      </c>
      <c r="GD94" s="234">
        <v>0</v>
      </c>
      <c r="GE94" s="234">
        <v>0</v>
      </c>
      <c r="GF94" s="234">
        <v>39952</v>
      </c>
      <c r="GG94" s="234">
        <v>75154439</v>
      </c>
      <c r="GH94" s="234">
        <v>36.29</v>
      </c>
      <c r="GI94" s="234">
        <v>73309628</v>
      </c>
      <c r="GJ94" s="234">
        <v>0</v>
      </c>
      <c r="GK94" s="234">
        <v>0</v>
      </c>
      <c r="GL94" s="234">
        <v>39974</v>
      </c>
      <c r="GM94" s="234">
        <v>75150451</v>
      </c>
      <c r="GN94" s="234">
        <v>36.28</v>
      </c>
      <c r="GO94" s="234">
        <v>73320088</v>
      </c>
      <c r="GP94" s="234">
        <v>0</v>
      </c>
      <c r="GQ94" s="234">
        <v>0</v>
      </c>
      <c r="GR94" s="234">
        <v>43212</v>
      </c>
      <c r="GS94" s="234">
        <v>75150451</v>
      </c>
      <c r="GT94" s="234">
        <v>36.28</v>
      </c>
      <c r="GU94" s="234">
        <v>73335157</v>
      </c>
      <c r="GV94" s="234">
        <v>0</v>
      </c>
      <c r="GW94" s="234">
        <v>0</v>
      </c>
      <c r="GX94" s="234">
        <v>45003</v>
      </c>
      <c r="GY94" s="234">
        <v>75150151</v>
      </c>
      <c r="GZ94" s="234">
        <v>36.28</v>
      </c>
      <c r="HA94" s="234">
        <v>73378465</v>
      </c>
      <c r="HB94" s="234">
        <v>0</v>
      </c>
      <c r="HC94" s="234">
        <v>0</v>
      </c>
      <c r="HD94" s="234">
        <v>59576</v>
      </c>
      <c r="HE94" s="234">
        <v>375751755</v>
      </c>
      <c r="HF94" s="234">
        <v>36.28</v>
      </c>
      <c r="HG94" s="234">
        <v>366970880</v>
      </c>
      <c r="HH94" s="234">
        <v>0</v>
      </c>
      <c r="HI94" s="234">
        <v>0</v>
      </c>
      <c r="HJ94" s="234">
        <v>72125</v>
      </c>
      <c r="HK94" s="234">
        <v>375753755</v>
      </c>
      <c r="HL94" s="234">
        <v>36.28</v>
      </c>
      <c r="HM94" s="234">
        <v>367027385</v>
      </c>
      <c r="HN94" s="234">
        <v>0</v>
      </c>
      <c r="HO94" s="234">
        <v>0</v>
      </c>
      <c r="HP94" s="234">
        <v>71888</v>
      </c>
      <c r="HQ94" s="234">
        <v>375753755</v>
      </c>
      <c r="HR94" s="234">
        <v>36.28</v>
      </c>
      <c r="HS94" s="234">
        <v>367264271</v>
      </c>
      <c r="HT94" s="234">
        <v>0</v>
      </c>
      <c r="HU94" s="234">
        <v>0</v>
      </c>
      <c r="HV94" s="234">
        <v>72862</v>
      </c>
      <c r="HW94" s="234">
        <v>375753755</v>
      </c>
      <c r="HX94" s="234">
        <v>36.28</v>
      </c>
      <c r="HY94" s="234">
        <v>367432796</v>
      </c>
      <c r="HZ94" s="234">
        <v>0</v>
      </c>
      <c r="IA94" s="234">
        <v>0</v>
      </c>
      <c r="IB94" s="234">
        <v>70212</v>
      </c>
      <c r="IC94" s="234">
        <v>375753755</v>
      </c>
      <c r="ID94" s="234">
        <v>36.28</v>
      </c>
      <c r="IE94" s="234">
        <v>367546312</v>
      </c>
      <c r="IF94" s="234">
        <v>0</v>
      </c>
      <c r="IG94" s="234">
        <v>0</v>
      </c>
      <c r="IH94" s="234">
        <v>68672</v>
      </c>
      <c r="II94" s="234">
        <v>375753755</v>
      </c>
      <c r="IJ94" s="234">
        <v>36.28</v>
      </c>
      <c r="IK94" s="234">
        <v>367639638</v>
      </c>
      <c r="IL94" s="234">
        <v>0</v>
      </c>
      <c r="IM94" s="234">
        <v>0</v>
      </c>
      <c r="IN94" s="234">
        <v>68692</v>
      </c>
      <c r="IO94" s="234">
        <v>375753755</v>
      </c>
      <c r="IP94" s="234">
        <v>36.28</v>
      </c>
      <c r="IQ94" s="234">
        <v>367811888</v>
      </c>
      <c r="IR94" s="234">
        <v>0</v>
      </c>
      <c r="IS94" s="234">
        <v>0</v>
      </c>
      <c r="IT94" s="234">
        <v>69180</v>
      </c>
      <c r="IU94" s="234">
        <v>376053755</v>
      </c>
      <c r="IV94" s="234">
        <v>36.31</v>
      </c>
      <c r="IW94" s="234">
        <v>368243464</v>
      </c>
      <c r="IX94" s="234">
        <v>0</v>
      </c>
      <c r="IY94" s="234">
        <v>0</v>
      </c>
      <c r="IZ94" s="234">
        <v>69334</v>
      </c>
      <c r="JA94" s="234">
        <v>376103755</v>
      </c>
      <c r="JB94" s="234">
        <v>36.32</v>
      </c>
      <c r="JC94" s="234">
        <v>368397164</v>
      </c>
      <c r="JD94" s="234">
        <v>0</v>
      </c>
      <c r="JE94" s="234">
        <v>0</v>
      </c>
      <c r="JF94" s="234">
        <v>69985</v>
      </c>
      <c r="JG94" s="234">
        <v>376103755</v>
      </c>
      <c r="JH94" s="234">
        <v>36.32</v>
      </c>
      <c r="JI94" s="234">
        <v>368782139</v>
      </c>
      <c r="JJ94" s="234">
        <v>0</v>
      </c>
      <c r="JK94" s="234">
        <v>0</v>
      </c>
      <c r="JL94" s="234">
        <v>81588</v>
      </c>
      <c r="JM94" s="234">
        <v>376103755</v>
      </c>
      <c r="JN94" s="234">
        <v>36.32</v>
      </c>
      <c r="JO94" s="234">
        <v>368898429</v>
      </c>
      <c r="JP94" s="234">
        <v>0</v>
      </c>
      <c r="JQ94" s="234">
        <v>0</v>
      </c>
      <c r="JR94" s="234">
        <v>88509</v>
      </c>
      <c r="JS94" s="234">
        <v>752822510</v>
      </c>
      <c r="JT94" s="234">
        <v>36.35</v>
      </c>
      <c r="JU94" s="234">
        <v>738567940</v>
      </c>
      <c r="JV94" s="234">
        <v>0</v>
      </c>
      <c r="JW94" s="234">
        <v>0</v>
      </c>
      <c r="JX94" s="234">
        <v>91345</v>
      </c>
      <c r="JY94" s="234">
        <v>752822510</v>
      </c>
      <c r="JZ94" s="234">
        <v>36.35</v>
      </c>
      <c r="KA94" s="234">
        <v>738760261</v>
      </c>
      <c r="KB94" s="234">
        <v>0</v>
      </c>
      <c r="KC94" s="234">
        <v>0</v>
      </c>
      <c r="KD94" s="234">
        <v>117678</v>
      </c>
      <c r="KE94" s="234">
        <v>752822510</v>
      </c>
      <c r="KF94" s="234">
        <v>36.35</v>
      </c>
      <c r="KG94" s="234">
        <v>739122725</v>
      </c>
      <c r="KH94" s="234">
        <v>0</v>
      </c>
      <c r="KI94" s="234">
        <v>0</v>
      </c>
      <c r="KJ94" s="234">
        <v>130518</v>
      </c>
      <c r="KK94" s="234">
        <v>752817510</v>
      </c>
      <c r="KL94" s="234">
        <v>36.35</v>
      </c>
      <c r="KM94" s="234">
        <v>739293815</v>
      </c>
      <c r="KN94" s="234">
        <v>0</v>
      </c>
      <c r="KO94" s="234">
        <v>0</v>
      </c>
      <c r="KP94" s="234">
        <v>132998</v>
      </c>
      <c r="KQ94" s="234">
        <v>752817510</v>
      </c>
      <c r="KR94" s="234">
        <v>36.35</v>
      </c>
      <c r="KS94" s="234">
        <v>739603745</v>
      </c>
      <c r="KT94" s="234">
        <v>0</v>
      </c>
      <c r="KU94" s="234">
        <v>0</v>
      </c>
      <c r="KV94" s="234">
        <v>145576</v>
      </c>
      <c r="KW94" s="234">
        <v>752817510</v>
      </c>
      <c r="KX94" s="234">
        <v>36.35</v>
      </c>
      <c r="KY94" s="234">
        <v>739419475</v>
      </c>
      <c r="KZ94" s="234">
        <v>0</v>
      </c>
      <c r="LA94" s="234">
        <v>0</v>
      </c>
      <c r="LB94" s="234">
        <v>171305</v>
      </c>
      <c r="LC94" s="234">
        <v>752817510</v>
      </c>
      <c r="LD94" s="234">
        <v>36.35</v>
      </c>
      <c r="LE94" s="234">
        <v>739994749</v>
      </c>
      <c r="LF94" s="234">
        <v>0</v>
      </c>
      <c r="LG94" s="234">
        <v>0</v>
      </c>
      <c r="LH94" s="234">
        <v>168040</v>
      </c>
      <c r="LI94" s="234">
        <v>754667510</v>
      </c>
      <c r="LJ94" s="234">
        <v>36.44</v>
      </c>
      <c r="LK94" s="234">
        <v>742208526</v>
      </c>
      <c r="LL94" s="234">
        <v>0</v>
      </c>
      <c r="LM94" s="234">
        <v>0</v>
      </c>
      <c r="LN94" s="234">
        <v>384328</v>
      </c>
      <c r="LO94" s="234">
        <v>1089926948</v>
      </c>
      <c r="LP94" s="234">
        <v>45.29</v>
      </c>
      <c r="LQ94" s="234">
        <v>1074062350</v>
      </c>
      <c r="LR94" s="234">
        <v>0</v>
      </c>
      <c r="LS94" s="234">
        <v>0</v>
      </c>
      <c r="LT94" s="234">
        <v>403895</v>
      </c>
      <c r="LU94" s="234">
        <v>1089999737</v>
      </c>
      <c r="LV94" s="234">
        <v>45.29</v>
      </c>
      <c r="LW94" s="234">
        <v>1074353411</v>
      </c>
      <c r="LX94" s="234">
        <v>0</v>
      </c>
      <c r="LY94" s="234">
        <v>0</v>
      </c>
      <c r="LZ94" s="234">
        <v>446682</v>
      </c>
      <c r="MA94" s="234">
        <v>1083640238</v>
      </c>
      <c r="MB94" s="234">
        <v>45.03</v>
      </c>
      <c r="MC94" s="234">
        <v>1068373812</v>
      </c>
      <c r="MD94" s="234">
        <v>0</v>
      </c>
      <c r="ME94" s="234">
        <v>0</v>
      </c>
      <c r="MF94" s="234">
        <v>439325</v>
      </c>
      <c r="MG94" s="234">
        <v>1083705687</v>
      </c>
      <c r="MH94" s="234">
        <v>45.03</v>
      </c>
      <c r="MI94" s="234">
        <v>1068520000</v>
      </c>
      <c r="MJ94" s="234">
        <v>0</v>
      </c>
      <c r="MK94" s="234">
        <v>0</v>
      </c>
      <c r="ML94" s="234">
        <v>493936</v>
      </c>
      <c r="MM94" s="234">
        <v>1083731147</v>
      </c>
      <c r="MN94" s="234">
        <v>45.03</v>
      </c>
      <c r="MO94" s="234">
        <v>1068820000</v>
      </c>
      <c r="MP94" s="234">
        <v>0</v>
      </c>
      <c r="MQ94" s="234">
        <v>0</v>
      </c>
      <c r="MR94" s="234">
        <v>501419</v>
      </c>
      <c r="MS94" s="234">
        <v>1083731147</v>
      </c>
      <c r="MT94" s="234">
        <v>45.03</v>
      </c>
      <c r="MU94" s="234">
        <v>1069070000</v>
      </c>
      <c r="MV94" s="234">
        <v>0</v>
      </c>
      <c r="MW94" s="234">
        <v>0</v>
      </c>
      <c r="MX94" s="234">
        <v>582851</v>
      </c>
      <c r="MY94" s="234">
        <v>1094414807</v>
      </c>
      <c r="MZ94" s="234">
        <v>45.61</v>
      </c>
      <c r="NA94" s="234">
        <v>1079960000</v>
      </c>
      <c r="NB94" s="234">
        <v>0</v>
      </c>
      <c r="NC94" s="234">
        <v>0</v>
      </c>
      <c r="ND94" s="234">
        <v>571973</v>
      </c>
      <c r="NE94" s="234">
        <v>1094435800</v>
      </c>
      <c r="NF94" s="234">
        <v>45.61</v>
      </c>
      <c r="NG94" s="234">
        <v>1080183394</v>
      </c>
      <c r="NH94" s="234">
        <v>0</v>
      </c>
      <c r="NI94" s="234">
        <v>0</v>
      </c>
      <c r="NJ94" s="234">
        <v>614461</v>
      </c>
      <c r="NK94" s="234">
        <v>1094450800</v>
      </c>
      <c r="NL94" s="234">
        <v>45.61</v>
      </c>
      <c r="NM94" s="234">
        <v>1080367059</v>
      </c>
      <c r="NN94" s="234">
        <v>0</v>
      </c>
      <c r="NO94" s="234">
        <v>0</v>
      </c>
      <c r="NP94" s="234">
        <v>641897</v>
      </c>
      <c r="NQ94" s="234">
        <v>1094452705</v>
      </c>
      <c r="NR94" s="234">
        <v>45.62</v>
      </c>
      <c r="NS94" s="234">
        <v>1080573804</v>
      </c>
      <c r="NT94" s="234">
        <v>0</v>
      </c>
      <c r="NU94" s="234">
        <v>0</v>
      </c>
      <c r="NV94" s="234">
        <v>594464</v>
      </c>
      <c r="NW94" s="234">
        <v>1094453965</v>
      </c>
      <c r="NX94" s="234">
        <v>45.62</v>
      </c>
      <c r="NY94" s="234">
        <v>1081163736</v>
      </c>
      <c r="NZ94" s="234">
        <v>0</v>
      </c>
      <c r="OA94" s="234">
        <v>0</v>
      </c>
      <c r="OB94" s="234">
        <v>593838</v>
      </c>
      <c r="OC94" s="234">
        <v>1094467799</v>
      </c>
      <c r="OD94" s="234">
        <v>45.62</v>
      </c>
      <c r="OE94" s="234">
        <v>1081356752</v>
      </c>
      <c r="OF94" s="234">
        <v>0</v>
      </c>
      <c r="OG94" s="234">
        <v>0</v>
      </c>
      <c r="OH94" s="234">
        <v>579767</v>
      </c>
      <c r="OI94" s="234">
        <v>1094469113</v>
      </c>
      <c r="OJ94" s="234">
        <v>45.62</v>
      </c>
      <c r="OK94" s="234">
        <v>1081579989</v>
      </c>
      <c r="OL94" s="234">
        <v>0</v>
      </c>
      <c r="OM94" s="234">
        <v>0</v>
      </c>
      <c r="ON94" s="234">
        <v>561174</v>
      </c>
      <c r="OO94" s="234">
        <v>1094469293</v>
      </c>
      <c r="OP94" s="234">
        <v>45.62</v>
      </c>
      <c r="OQ94" s="234">
        <v>1082154014</v>
      </c>
      <c r="OR94" s="234">
        <v>0</v>
      </c>
      <c r="OS94" s="234">
        <v>0</v>
      </c>
      <c r="OT94" s="234">
        <v>646704</v>
      </c>
      <c r="OU94" s="234">
        <v>1094472893</v>
      </c>
      <c r="OV94" s="234">
        <v>45.62</v>
      </c>
      <c r="OW94" s="234">
        <v>1083308857</v>
      </c>
      <c r="OX94" s="234">
        <v>0</v>
      </c>
      <c r="OY94" s="234">
        <v>0</v>
      </c>
      <c r="OZ94" s="234">
        <v>619698</v>
      </c>
      <c r="PA94" s="234">
        <v>1094479589</v>
      </c>
      <c r="PB94" s="234">
        <v>45.62</v>
      </c>
      <c r="PC94" s="234">
        <v>1085179321</v>
      </c>
      <c r="PD94" s="234">
        <v>0</v>
      </c>
      <c r="PE94" s="234">
        <v>0</v>
      </c>
    </row>
    <row r="95" spans="1:421" x14ac:dyDescent="0.25">
      <c r="A95" s="233"/>
      <c r="B95" s="233"/>
      <c r="C95" s="233"/>
      <c r="D95" s="233"/>
      <c r="E95" s="233"/>
      <c r="F95" s="233"/>
      <c r="G95" s="233"/>
      <c r="H95" s="233"/>
      <c r="I95" s="233"/>
      <c r="J95" s="233"/>
      <c r="K95" s="233"/>
      <c r="L95" s="233"/>
      <c r="M95" s="233"/>
      <c r="N95" s="233"/>
      <c r="O95" s="233"/>
      <c r="P95" s="233"/>
      <c r="Q95" s="233"/>
      <c r="R95" s="233"/>
      <c r="S95" s="233"/>
      <c r="T95" s="233"/>
      <c r="U95" s="233"/>
      <c r="V95" s="233"/>
      <c r="W95" s="233"/>
      <c r="X95" s="233"/>
      <c r="Y95" s="233"/>
      <c r="Z95" s="233"/>
      <c r="AA95" s="233"/>
      <c r="AB95" s="233"/>
      <c r="AC95" s="233"/>
      <c r="AD95" s="233"/>
      <c r="AE95" s="233"/>
      <c r="AF95" s="233"/>
      <c r="AG95" s="233"/>
      <c r="AH95" s="233"/>
      <c r="AI95" s="233"/>
      <c r="AJ95" s="233"/>
      <c r="AK95" s="233"/>
      <c r="AL95" s="233"/>
      <c r="AM95" s="233"/>
      <c r="AN95" s="233"/>
      <c r="AO95" s="233"/>
      <c r="AP95" s="233"/>
      <c r="AQ95" s="233"/>
      <c r="AR95" s="233"/>
      <c r="AS95" s="233"/>
      <c r="AT95" s="233"/>
      <c r="AU95" s="233"/>
      <c r="AV95" s="233"/>
      <c r="AW95" s="233"/>
      <c r="AX95" s="233"/>
      <c r="AY95" s="233"/>
      <c r="AZ95" s="233"/>
      <c r="BA95" s="233"/>
      <c r="BB95" s="233"/>
      <c r="BC95" s="233"/>
      <c r="BD95" s="233"/>
      <c r="BE95" s="233"/>
      <c r="BF95" s="233"/>
      <c r="BG95" s="233"/>
      <c r="BH95" s="233"/>
      <c r="BI95" s="233"/>
      <c r="BJ95" s="233"/>
      <c r="BK95" s="233"/>
      <c r="BL95" s="233"/>
      <c r="BM95" s="233"/>
      <c r="BN95" s="233"/>
      <c r="BO95" s="233"/>
      <c r="BP95" s="233"/>
      <c r="BQ95" s="233"/>
      <c r="BR95" s="233"/>
      <c r="BS95" s="233"/>
      <c r="BT95" s="233"/>
      <c r="BU95" s="233"/>
      <c r="BV95" s="233"/>
      <c r="BW95" s="233"/>
      <c r="BX95" s="233"/>
      <c r="BY95" s="233"/>
      <c r="BZ95" s="233"/>
      <c r="CA95" s="233"/>
      <c r="CB95" s="233"/>
      <c r="CC95" s="233"/>
      <c r="CD95" s="233"/>
      <c r="CE95" s="233"/>
      <c r="CF95" s="233"/>
      <c r="CG95" s="233"/>
      <c r="CH95" s="233"/>
      <c r="CI95" s="233"/>
      <c r="CJ95" s="233"/>
      <c r="CK95" s="233"/>
      <c r="CL95" s="233"/>
      <c r="CM95" s="233"/>
      <c r="CN95" s="233"/>
      <c r="CO95" s="233"/>
      <c r="CP95" s="233"/>
      <c r="CQ95" s="233"/>
      <c r="CR95" s="233"/>
      <c r="CS95" s="233"/>
      <c r="CT95" s="233"/>
      <c r="CU95" s="233"/>
      <c r="CV95" s="233"/>
      <c r="CW95" s="233"/>
      <c r="CX95" s="233"/>
      <c r="CY95" s="233"/>
      <c r="CZ95" s="233"/>
      <c r="DA95" s="233"/>
      <c r="DB95" s="233"/>
      <c r="DC95" s="233"/>
      <c r="DD95" s="233"/>
      <c r="DE95" s="233"/>
      <c r="DF95" s="233"/>
      <c r="DG95" s="233"/>
      <c r="DH95" s="233"/>
      <c r="DI95" s="233"/>
      <c r="DJ95" s="233"/>
      <c r="DK95" s="233"/>
      <c r="DL95" s="233"/>
      <c r="DM95" s="233"/>
      <c r="DN95" s="233"/>
      <c r="DO95" s="233"/>
      <c r="DP95" s="233"/>
      <c r="DQ95" s="233"/>
      <c r="DR95" s="233"/>
      <c r="DS95" s="233"/>
      <c r="DT95" s="233"/>
      <c r="DU95" s="233"/>
      <c r="DV95" s="233"/>
      <c r="DW95" s="233"/>
      <c r="DX95" s="233"/>
      <c r="DY95" s="233"/>
      <c r="DZ95" s="233"/>
      <c r="EA95" s="233"/>
      <c r="EB95" s="233"/>
      <c r="EC95" s="233"/>
      <c r="ED95" s="233"/>
      <c r="EE95" s="233"/>
      <c r="EF95" s="233"/>
      <c r="EG95" s="233"/>
      <c r="EH95" s="233"/>
      <c r="EI95" s="233"/>
      <c r="EJ95" s="233"/>
      <c r="EK95" s="233"/>
      <c r="EL95" s="233"/>
      <c r="EM95" s="233"/>
      <c r="EN95" s="233"/>
      <c r="EO95" s="233"/>
      <c r="EP95" s="233"/>
      <c r="EQ95" s="233"/>
      <c r="ER95" s="233"/>
      <c r="ES95" s="233"/>
      <c r="ET95" s="233"/>
      <c r="EU95" s="233"/>
      <c r="EV95" s="233"/>
      <c r="EW95" s="233"/>
      <c r="EX95" s="233"/>
      <c r="EY95" s="233"/>
      <c r="EZ95" s="233"/>
      <c r="FA95" s="233"/>
      <c r="FB95" s="233"/>
      <c r="FC95" s="233"/>
      <c r="FD95" s="233"/>
      <c r="FE95" s="233"/>
      <c r="FF95" s="233"/>
      <c r="FG95" s="233"/>
      <c r="FH95" s="233"/>
      <c r="FI95" s="233"/>
      <c r="FJ95" s="233"/>
      <c r="FK95" s="233"/>
      <c r="FL95" s="233"/>
      <c r="FM95" s="233"/>
      <c r="FN95" s="233"/>
      <c r="FO95" s="233"/>
      <c r="FP95" s="233"/>
      <c r="FQ95" s="233"/>
      <c r="FR95" s="233"/>
      <c r="FS95" s="233"/>
      <c r="FT95" s="233"/>
      <c r="FU95" s="233"/>
      <c r="FV95" s="233"/>
      <c r="FW95" s="233"/>
      <c r="FX95" s="233"/>
      <c r="FY95" s="233"/>
      <c r="FZ95" s="233"/>
      <c r="GA95" s="233"/>
      <c r="GB95" s="233"/>
      <c r="GC95" s="233"/>
      <c r="GD95" s="233"/>
      <c r="GE95" s="233"/>
      <c r="GF95" s="233"/>
      <c r="GG95" s="233"/>
      <c r="GH95" s="233"/>
      <c r="GI95" s="233"/>
      <c r="GJ95" s="233"/>
      <c r="GK95" s="233"/>
      <c r="GL95" s="233"/>
      <c r="GM95" s="233"/>
      <c r="GN95" s="233"/>
      <c r="GO95" s="233"/>
      <c r="GP95" s="233"/>
      <c r="GQ95" s="233"/>
      <c r="GR95" s="233"/>
      <c r="GS95" s="233"/>
      <c r="GT95" s="233"/>
      <c r="GU95" s="233"/>
      <c r="GV95" s="233"/>
      <c r="GW95" s="233"/>
      <c r="GX95" s="233"/>
      <c r="GY95" s="233"/>
      <c r="GZ95" s="233"/>
      <c r="HA95" s="233"/>
      <c r="HB95" s="233"/>
      <c r="HC95" s="233"/>
      <c r="HD95" s="233"/>
      <c r="HE95" s="233"/>
      <c r="HF95" s="233"/>
      <c r="HG95" s="233"/>
      <c r="HH95" s="233"/>
      <c r="HI95" s="233"/>
      <c r="HJ95" s="233"/>
      <c r="HK95" s="233"/>
      <c r="HL95" s="233"/>
      <c r="HM95" s="233"/>
      <c r="HN95" s="233"/>
      <c r="HO95" s="233"/>
      <c r="HP95" s="233"/>
      <c r="HQ95" s="233"/>
      <c r="HR95" s="233"/>
      <c r="HS95" s="233"/>
      <c r="HT95" s="233"/>
      <c r="HU95" s="233"/>
      <c r="HV95" s="233"/>
      <c r="HW95" s="233"/>
      <c r="HX95" s="233"/>
      <c r="HY95" s="233"/>
      <c r="HZ95" s="233"/>
      <c r="IA95" s="233"/>
      <c r="IB95" s="233"/>
      <c r="IC95" s="233"/>
      <c r="ID95" s="233"/>
      <c r="IE95" s="233"/>
      <c r="IF95" s="233"/>
      <c r="IG95" s="233"/>
      <c r="IH95" s="233"/>
      <c r="II95" s="233"/>
      <c r="IJ95" s="233"/>
      <c r="IK95" s="233"/>
      <c r="IL95" s="233"/>
      <c r="IM95" s="233"/>
      <c r="IN95" s="233"/>
      <c r="IO95" s="233"/>
      <c r="IP95" s="233"/>
      <c r="IQ95" s="233"/>
      <c r="IR95" s="233"/>
      <c r="IS95" s="233"/>
      <c r="IT95" s="233"/>
      <c r="IU95" s="233"/>
      <c r="IV95" s="233"/>
      <c r="IW95" s="233"/>
      <c r="IX95" s="233"/>
      <c r="IY95" s="233"/>
      <c r="IZ95" s="233"/>
      <c r="JA95" s="233"/>
      <c r="JB95" s="233"/>
      <c r="JC95" s="233"/>
      <c r="JD95" s="233"/>
      <c r="JE95" s="233"/>
      <c r="JF95" s="233"/>
      <c r="JG95" s="233"/>
      <c r="JH95" s="233"/>
      <c r="JI95" s="233"/>
      <c r="JJ95" s="233"/>
      <c r="JK95" s="233"/>
      <c r="JL95" s="233"/>
      <c r="JM95" s="233"/>
      <c r="JN95" s="233"/>
      <c r="JO95" s="233"/>
      <c r="JP95" s="233"/>
      <c r="JQ95" s="233"/>
      <c r="JR95" s="233"/>
      <c r="JS95" s="233"/>
      <c r="JT95" s="233"/>
      <c r="JU95" s="233"/>
      <c r="JV95" s="233"/>
      <c r="JW95" s="233"/>
      <c r="JX95" s="233"/>
      <c r="JY95" s="233"/>
      <c r="JZ95" s="233"/>
      <c r="KA95" s="233"/>
      <c r="KB95" s="233"/>
      <c r="KC95" s="233"/>
      <c r="KD95" s="233"/>
      <c r="KE95" s="233"/>
      <c r="KF95" s="233"/>
      <c r="KG95" s="233"/>
      <c r="KH95" s="233"/>
      <c r="KI95" s="233"/>
      <c r="KJ95" s="233"/>
      <c r="KK95" s="233"/>
      <c r="KL95" s="233"/>
      <c r="KM95" s="233"/>
      <c r="KN95" s="233"/>
      <c r="KO95" s="233"/>
      <c r="KP95" s="233"/>
      <c r="KQ95" s="233"/>
      <c r="KR95" s="233"/>
      <c r="KS95" s="233"/>
      <c r="KT95" s="233"/>
      <c r="KU95" s="233"/>
      <c r="KV95" s="233"/>
      <c r="KW95" s="233"/>
      <c r="KX95" s="233"/>
      <c r="KY95" s="233"/>
      <c r="KZ95" s="233"/>
      <c r="LA95" s="233"/>
      <c r="LB95" s="233"/>
      <c r="LC95" s="233"/>
      <c r="LD95" s="233"/>
      <c r="LE95" s="233"/>
      <c r="LF95" s="233"/>
      <c r="LG95" s="233"/>
      <c r="LH95" s="233"/>
      <c r="LI95" s="233"/>
      <c r="LJ95" s="233"/>
      <c r="LK95" s="233"/>
      <c r="LL95" s="233"/>
      <c r="LM95" s="233"/>
      <c r="LN95" s="233"/>
      <c r="LO95" s="233"/>
      <c r="LP95" s="233"/>
      <c r="LQ95" s="233"/>
      <c r="LR95" s="233"/>
      <c r="LS95" s="233"/>
      <c r="LT95" s="233"/>
      <c r="LU95" s="233"/>
      <c r="LV95" s="233"/>
      <c r="LW95" s="233"/>
      <c r="LX95" s="233"/>
      <c r="LY95" s="233"/>
      <c r="LZ95" s="233"/>
      <c r="MA95" s="233"/>
      <c r="MB95" s="233"/>
      <c r="MC95" s="233"/>
      <c r="MD95" s="233"/>
      <c r="ME95" s="233"/>
      <c r="MF95" s="233"/>
      <c r="MG95" s="233"/>
      <c r="MH95" s="233"/>
      <c r="MI95" s="233"/>
      <c r="MJ95" s="233"/>
      <c r="MK95" s="233"/>
      <c r="ML95" s="233"/>
      <c r="MM95" s="233"/>
      <c r="MN95" s="233"/>
      <c r="MO95" s="233"/>
      <c r="MP95" s="233"/>
      <c r="MQ95" s="233"/>
      <c r="MR95" s="233"/>
      <c r="MS95" s="233"/>
      <c r="MT95" s="233"/>
      <c r="MU95" s="233"/>
      <c r="MV95" s="233"/>
      <c r="MW95" s="233"/>
      <c r="MX95" s="233"/>
      <c r="MY95" s="233"/>
      <c r="MZ95" s="233"/>
      <c r="NA95" s="233"/>
      <c r="NB95" s="233"/>
      <c r="NC95" s="233"/>
      <c r="ND95" s="233"/>
      <c r="NE95" s="233"/>
      <c r="NF95" s="233"/>
      <c r="NG95" s="233"/>
      <c r="NH95" s="233"/>
      <c r="NI95" s="233"/>
      <c r="NJ95" s="233"/>
      <c r="NK95" s="233"/>
      <c r="NL95" s="233"/>
      <c r="NM95" s="233"/>
      <c r="NN95" s="233"/>
      <c r="NO95" s="233"/>
      <c r="NP95" s="233"/>
      <c r="NQ95" s="233"/>
      <c r="NR95" s="233"/>
      <c r="NS95" s="233"/>
      <c r="NT95" s="233"/>
      <c r="NU95" s="233"/>
      <c r="NV95" s="233"/>
      <c r="NW95" s="233"/>
      <c r="NX95" s="233"/>
      <c r="NY95" s="233"/>
      <c r="NZ95" s="233"/>
      <c r="OA95" s="233"/>
      <c r="OB95" s="233"/>
      <c r="OC95" s="233"/>
      <c r="OD95" s="233"/>
      <c r="OE95" s="233"/>
      <c r="OF95" s="233"/>
      <c r="OG95" s="233"/>
      <c r="OH95" s="233"/>
      <c r="OI95" s="233"/>
      <c r="OJ95" s="233"/>
      <c r="OK95" s="233"/>
      <c r="OL95" s="233"/>
      <c r="OM95" s="233"/>
      <c r="ON95" s="233"/>
      <c r="OO95" s="233"/>
      <c r="OP95" s="233"/>
      <c r="OQ95" s="233"/>
      <c r="OR95" s="233"/>
      <c r="OS95" s="233"/>
      <c r="OT95" s="233"/>
      <c r="OU95" s="233"/>
      <c r="OV95" s="233"/>
      <c r="OW95" s="233"/>
      <c r="OX95" s="233"/>
      <c r="OY95" s="233"/>
      <c r="OZ95" s="233"/>
      <c r="PA95" s="233"/>
      <c r="PB95" s="233"/>
      <c r="PC95" s="233"/>
      <c r="PD95" s="233"/>
      <c r="PE95" s="233"/>
    </row>
    <row r="96" spans="1:421" s="228" customFormat="1" x14ac:dyDescent="0.25">
      <c r="A96" s="227" t="s">
        <v>1661</v>
      </c>
      <c r="B96" s="227">
        <v>0</v>
      </c>
      <c r="C96" s="227">
        <v>0</v>
      </c>
      <c r="D96" s="227">
        <v>0</v>
      </c>
      <c r="E96" s="227">
        <v>0</v>
      </c>
      <c r="F96" s="227">
        <v>0</v>
      </c>
      <c r="G96" s="227">
        <v>0</v>
      </c>
      <c r="H96" s="227">
        <v>0</v>
      </c>
      <c r="I96" s="227">
        <v>0</v>
      </c>
      <c r="J96" s="227">
        <v>0</v>
      </c>
      <c r="K96" s="227">
        <v>0</v>
      </c>
      <c r="L96" s="227">
        <v>0</v>
      </c>
      <c r="M96" s="227">
        <v>0</v>
      </c>
      <c r="N96" s="227">
        <v>0</v>
      </c>
      <c r="O96" s="227">
        <v>0</v>
      </c>
      <c r="P96" s="227">
        <v>0</v>
      </c>
      <c r="Q96" s="227">
        <v>0</v>
      </c>
      <c r="R96" s="227">
        <v>0</v>
      </c>
      <c r="S96" s="227">
        <v>0</v>
      </c>
      <c r="T96" s="227">
        <v>0</v>
      </c>
      <c r="U96" s="227">
        <v>0</v>
      </c>
      <c r="V96" s="227">
        <v>0</v>
      </c>
      <c r="W96" s="227">
        <v>0</v>
      </c>
      <c r="X96" s="227">
        <v>0</v>
      </c>
      <c r="Y96" s="227">
        <v>0</v>
      </c>
      <c r="Z96" s="227">
        <v>0</v>
      </c>
      <c r="AA96" s="227">
        <v>0</v>
      </c>
      <c r="AB96" s="227">
        <v>0</v>
      </c>
      <c r="AC96" s="227">
        <v>0</v>
      </c>
      <c r="AD96" s="227">
        <v>0</v>
      </c>
      <c r="AE96" s="227">
        <v>0</v>
      </c>
      <c r="AF96" s="227">
        <v>0</v>
      </c>
      <c r="AG96" s="227">
        <v>0</v>
      </c>
      <c r="AH96" s="227">
        <v>0</v>
      </c>
      <c r="AI96" s="227">
        <v>0</v>
      </c>
      <c r="AJ96" s="227">
        <v>0</v>
      </c>
      <c r="AK96" s="227">
        <v>0</v>
      </c>
      <c r="AL96" s="227">
        <v>0</v>
      </c>
      <c r="AM96" s="227">
        <v>0</v>
      </c>
      <c r="AN96" s="227">
        <v>0</v>
      </c>
      <c r="AO96" s="227">
        <v>0</v>
      </c>
      <c r="AP96" s="227">
        <v>0</v>
      </c>
      <c r="AQ96" s="227">
        <v>0</v>
      </c>
      <c r="AR96" s="227">
        <v>0</v>
      </c>
      <c r="AS96" s="227">
        <v>0</v>
      </c>
      <c r="AT96" s="227">
        <v>0</v>
      </c>
      <c r="AU96" s="227">
        <v>0</v>
      </c>
      <c r="AV96" s="227">
        <v>0</v>
      </c>
      <c r="AW96" s="227">
        <v>0</v>
      </c>
      <c r="AX96" s="227">
        <v>0</v>
      </c>
      <c r="AY96" s="227">
        <v>0</v>
      </c>
      <c r="AZ96" s="227">
        <v>0</v>
      </c>
      <c r="BA96" s="227">
        <v>0</v>
      </c>
      <c r="BB96" s="227">
        <v>0</v>
      </c>
      <c r="BC96" s="227">
        <v>0</v>
      </c>
      <c r="BD96" s="227">
        <v>0</v>
      </c>
      <c r="BE96" s="227">
        <v>0</v>
      </c>
      <c r="BF96" s="227">
        <v>0</v>
      </c>
      <c r="BG96" s="227">
        <v>0</v>
      </c>
      <c r="BH96" s="227">
        <v>0</v>
      </c>
      <c r="BI96" s="227">
        <v>0</v>
      </c>
      <c r="BJ96" s="227">
        <v>0</v>
      </c>
      <c r="BK96" s="227">
        <v>0</v>
      </c>
      <c r="BL96" s="227">
        <v>0</v>
      </c>
      <c r="BM96" s="227">
        <v>0</v>
      </c>
      <c r="BN96" s="227">
        <v>0</v>
      </c>
      <c r="BO96" s="227">
        <v>0</v>
      </c>
      <c r="BP96" s="227">
        <v>0</v>
      </c>
      <c r="BQ96" s="227">
        <v>0</v>
      </c>
      <c r="BR96" s="227">
        <v>0</v>
      </c>
      <c r="BS96" s="227">
        <v>0</v>
      </c>
      <c r="BT96" s="227">
        <v>0</v>
      </c>
      <c r="BU96" s="227">
        <v>0</v>
      </c>
      <c r="BV96" s="227">
        <v>0</v>
      </c>
      <c r="BW96" s="227">
        <v>0</v>
      </c>
      <c r="BX96" s="227">
        <v>0</v>
      </c>
      <c r="BY96" s="227">
        <v>0</v>
      </c>
      <c r="BZ96" s="227">
        <v>0</v>
      </c>
      <c r="CA96" s="227">
        <v>0</v>
      </c>
      <c r="CB96" s="227">
        <v>0</v>
      </c>
      <c r="CC96" s="227">
        <v>0</v>
      </c>
      <c r="CD96" s="227">
        <v>0</v>
      </c>
      <c r="CE96" s="227">
        <v>0</v>
      </c>
      <c r="CF96" s="227">
        <v>0</v>
      </c>
      <c r="CG96" s="227">
        <v>0</v>
      </c>
      <c r="CH96" s="227">
        <v>0</v>
      </c>
      <c r="CI96" s="227">
        <v>0</v>
      </c>
      <c r="CJ96" s="227">
        <v>0</v>
      </c>
      <c r="CK96" s="227">
        <v>0</v>
      </c>
      <c r="CL96" s="227">
        <v>0</v>
      </c>
      <c r="CM96" s="227">
        <v>0</v>
      </c>
      <c r="CN96" s="227">
        <v>0</v>
      </c>
      <c r="CO96" s="227">
        <v>0</v>
      </c>
      <c r="CP96" s="227">
        <v>0</v>
      </c>
      <c r="CQ96" s="227">
        <v>0</v>
      </c>
      <c r="CR96" s="227">
        <v>0</v>
      </c>
      <c r="CS96" s="227">
        <v>0</v>
      </c>
      <c r="CT96" s="227">
        <v>0</v>
      </c>
      <c r="CU96" s="227">
        <v>0</v>
      </c>
      <c r="CV96" s="227">
        <v>0</v>
      </c>
      <c r="CW96" s="227">
        <v>0</v>
      </c>
      <c r="CX96" s="227">
        <v>0</v>
      </c>
      <c r="CY96" s="227">
        <v>0</v>
      </c>
      <c r="CZ96" s="227">
        <v>0</v>
      </c>
      <c r="DA96" s="227">
        <v>0</v>
      </c>
      <c r="DB96" s="227">
        <v>0</v>
      </c>
      <c r="DC96" s="227">
        <v>0</v>
      </c>
      <c r="DD96" s="227">
        <v>0</v>
      </c>
      <c r="DE96" s="227">
        <v>0</v>
      </c>
      <c r="DF96" s="227">
        <v>0</v>
      </c>
      <c r="DG96" s="227">
        <v>0</v>
      </c>
      <c r="DH96" s="227">
        <v>0</v>
      </c>
      <c r="DI96" s="227">
        <v>0</v>
      </c>
      <c r="DJ96" s="227">
        <v>0</v>
      </c>
      <c r="DK96" s="227">
        <v>0</v>
      </c>
      <c r="DL96" s="227">
        <v>0</v>
      </c>
      <c r="DM96" s="227">
        <v>0</v>
      </c>
      <c r="DN96" s="227">
        <v>0</v>
      </c>
      <c r="DO96" s="227">
        <v>0</v>
      </c>
      <c r="DP96" s="227">
        <v>0</v>
      </c>
      <c r="DQ96" s="227">
        <v>0</v>
      </c>
      <c r="DR96" s="227">
        <v>0</v>
      </c>
      <c r="DS96" s="227">
        <v>0</v>
      </c>
      <c r="DT96" s="227">
        <v>0</v>
      </c>
      <c r="DU96" s="227">
        <v>0</v>
      </c>
      <c r="DV96" s="227">
        <v>0</v>
      </c>
      <c r="DW96" s="227">
        <v>0</v>
      </c>
      <c r="DX96" s="227">
        <v>0</v>
      </c>
      <c r="DY96" s="227">
        <v>0</v>
      </c>
      <c r="DZ96" s="227">
        <v>0</v>
      </c>
      <c r="EA96" s="227">
        <v>0</v>
      </c>
      <c r="EB96" s="227">
        <v>0</v>
      </c>
      <c r="EC96" s="227">
        <v>0</v>
      </c>
      <c r="ED96" s="227">
        <v>0</v>
      </c>
      <c r="EE96" s="227">
        <v>0</v>
      </c>
      <c r="EF96" s="227">
        <v>0</v>
      </c>
      <c r="EG96" s="227">
        <v>0</v>
      </c>
      <c r="EH96" s="227">
        <v>0</v>
      </c>
      <c r="EI96" s="227">
        <v>0</v>
      </c>
      <c r="EJ96" s="227">
        <v>0</v>
      </c>
      <c r="EK96" s="227">
        <v>0</v>
      </c>
      <c r="EL96" s="227">
        <v>0</v>
      </c>
      <c r="EM96" s="227">
        <v>0</v>
      </c>
      <c r="EN96" s="227">
        <v>0</v>
      </c>
      <c r="EO96" s="227">
        <v>0</v>
      </c>
      <c r="EP96" s="227">
        <v>0</v>
      </c>
      <c r="EQ96" s="227">
        <v>0</v>
      </c>
      <c r="ER96" s="227">
        <v>0</v>
      </c>
      <c r="ES96" s="227">
        <v>0</v>
      </c>
      <c r="ET96" s="227">
        <v>0</v>
      </c>
      <c r="EU96" s="227">
        <v>0</v>
      </c>
      <c r="EV96" s="227">
        <v>0</v>
      </c>
      <c r="EW96" s="227">
        <v>0</v>
      </c>
      <c r="EX96" s="227">
        <v>0</v>
      </c>
      <c r="EY96" s="227">
        <v>0</v>
      </c>
      <c r="EZ96" s="227">
        <v>0</v>
      </c>
      <c r="FA96" s="227">
        <v>0</v>
      </c>
      <c r="FB96" s="227">
        <v>0</v>
      </c>
      <c r="FC96" s="227">
        <v>0</v>
      </c>
      <c r="FD96" s="227">
        <v>0</v>
      </c>
      <c r="FE96" s="227">
        <v>0</v>
      </c>
      <c r="FF96" s="227">
        <v>0</v>
      </c>
      <c r="FG96" s="227">
        <v>0</v>
      </c>
      <c r="FH96" s="227">
        <v>0</v>
      </c>
      <c r="FI96" s="227">
        <v>0</v>
      </c>
      <c r="FJ96" s="227">
        <v>0</v>
      </c>
      <c r="FK96" s="227">
        <v>0</v>
      </c>
      <c r="FL96" s="227">
        <v>0</v>
      </c>
      <c r="FM96" s="227">
        <v>0</v>
      </c>
      <c r="FN96" s="227">
        <v>0</v>
      </c>
      <c r="FO96" s="227">
        <v>0</v>
      </c>
      <c r="FP96" s="227">
        <v>0</v>
      </c>
      <c r="FQ96" s="227">
        <v>0</v>
      </c>
      <c r="FR96" s="227">
        <v>0</v>
      </c>
      <c r="FS96" s="227">
        <v>0</v>
      </c>
      <c r="FT96" s="227">
        <v>0</v>
      </c>
      <c r="FU96" s="227">
        <v>0</v>
      </c>
      <c r="FV96" s="227">
        <v>0</v>
      </c>
      <c r="FW96" s="227">
        <v>0</v>
      </c>
      <c r="FX96" s="227">
        <v>0</v>
      </c>
      <c r="FY96" s="227">
        <v>0</v>
      </c>
      <c r="FZ96" s="227">
        <v>0</v>
      </c>
      <c r="GA96" s="227">
        <v>0</v>
      </c>
      <c r="GB96" s="227">
        <v>0</v>
      </c>
      <c r="GC96" s="227">
        <v>0</v>
      </c>
      <c r="GD96" s="227">
        <v>0</v>
      </c>
      <c r="GE96" s="227">
        <v>0</v>
      </c>
      <c r="GF96" s="227">
        <v>0</v>
      </c>
      <c r="GG96" s="227">
        <v>0</v>
      </c>
      <c r="GH96" s="227">
        <v>0</v>
      </c>
      <c r="GI96" s="227">
        <v>0</v>
      </c>
      <c r="GJ96" s="227">
        <v>0</v>
      </c>
      <c r="GK96" s="227">
        <v>0</v>
      </c>
      <c r="GL96" s="227">
        <v>0</v>
      </c>
      <c r="GM96" s="227">
        <v>0</v>
      </c>
      <c r="GN96" s="227">
        <v>0</v>
      </c>
      <c r="GO96" s="227">
        <v>0</v>
      </c>
      <c r="GP96" s="227">
        <v>0</v>
      </c>
      <c r="GQ96" s="227">
        <v>0</v>
      </c>
      <c r="GR96" s="227">
        <v>0</v>
      </c>
      <c r="GS96" s="227">
        <v>0</v>
      </c>
      <c r="GT96" s="227">
        <v>0</v>
      </c>
      <c r="GU96" s="227">
        <v>0</v>
      </c>
      <c r="GV96" s="227">
        <v>0</v>
      </c>
      <c r="GW96" s="227">
        <v>0</v>
      </c>
      <c r="GX96" s="227">
        <v>0</v>
      </c>
      <c r="GY96" s="227">
        <v>0</v>
      </c>
      <c r="GZ96" s="227">
        <v>0</v>
      </c>
      <c r="HA96" s="227">
        <v>0</v>
      </c>
      <c r="HB96" s="227">
        <v>0</v>
      </c>
      <c r="HC96" s="227">
        <v>0</v>
      </c>
      <c r="HD96" s="227">
        <v>0</v>
      </c>
      <c r="HE96" s="227">
        <v>0</v>
      </c>
      <c r="HF96" s="227">
        <v>0</v>
      </c>
      <c r="HG96" s="227">
        <v>0</v>
      </c>
      <c r="HH96" s="227">
        <v>0</v>
      </c>
      <c r="HI96" s="227">
        <v>0</v>
      </c>
      <c r="HJ96" s="227">
        <v>0</v>
      </c>
      <c r="HK96" s="227">
        <v>0</v>
      </c>
      <c r="HL96" s="227">
        <v>0</v>
      </c>
      <c r="HM96" s="227">
        <v>0</v>
      </c>
      <c r="HN96" s="227">
        <v>0</v>
      </c>
      <c r="HO96" s="227">
        <v>0</v>
      </c>
      <c r="HP96" s="227">
        <v>0</v>
      </c>
      <c r="HQ96" s="227">
        <v>0</v>
      </c>
      <c r="HR96" s="227">
        <v>0</v>
      </c>
      <c r="HS96" s="227">
        <v>0</v>
      </c>
      <c r="HT96" s="227">
        <v>0</v>
      </c>
      <c r="HU96" s="227">
        <v>0</v>
      </c>
      <c r="HV96" s="227">
        <v>0</v>
      </c>
      <c r="HW96" s="227">
        <v>0</v>
      </c>
      <c r="HX96" s="227">
        <v>0</v>
      </c>
      <c r="HY96" s="227">
        <v>0</v>
      </c>
      <c r="HZ96" s="227">
        <v>0</v>
      </c>
      <c r="IA96" s="227">
        <v>0</v>
      </c>
      <c r="IB96" s="227">
        <v>0</v>
      </c>
      <c r="IC96" s="227">
        <v>0</v>
      </c>
      <c r="ID96" s="227">
        <v>0</v>
      </c>
      <c r="IE96" s="227">
        <v>0</v>
      </c>
      <c r="IF96" s="227">
        <v>0</v>
      </c>
      <c r="IG96" s="227">
        <v>0</v>
      </c>
      <c r="IH96" s="227">
        <v>0</v>
      </c>
      <c r="II96" s="227">
        <v>0</v>
      </c>
      <c r="IJ96" s="227">
        <v>0</v>
      </c>
      <c r="IK96" s="227">
        <v>0</v>
      </c>
      <c r="IL96" s="227">
        <v>0</v>
      </c>
      <c r="IM96" s="227">
        <v>0</v>
      </c>
      <c r="IN96" s="227">
        <v>0</v>
      </c>
      <c r="IO96" s="227">
        <v>0</v>
      </c>
      <c r="IP96" s="227">
        <v>0</v>
      </c>
      <c r="IQ96" s="227">
        <v>0</v>
      </c>
      <c r="IR96" s="227">
        <v>0</v>
      </c>
      <c r="IS96" s="227">
        <v>0</v>
      </c>
      <c r="IT96" s="227">
        <v>0</v>
      </c>
      <c r="IU96" s="227">
        <v>0</v>
      </c>
      <c r="IV96" s="227">
        <v>0</v>
      </c>
      <c r="IW96" s="227">
        <v>0</v>
      </c>
      <c r="IX96" s="227">
        <v>0</v>
      </c>
      <c r="IY96" s="227">
        <v>0</v>
      </c>
      <c r="IZ96" s="227">
        <v>0</v>
      </c>
      <c r="JA96" s="227">
        <v>0</v>
      </c>
      <c r="JB96" s="227">
        <v>0</v>
      </c>
      <c r="JC96" s="227">
        <v>0</v>
      </c>
      <c r="JD96" s="227">
        <v>0</v>
      </c>
      <c r="JE96" s="227">
        <v>0</v>
      </c>
      <c r="JF96" s="227">
        <v>0</v>
      </c>
      <c r="JG96" s="227">
        <v>0</v>
      </c>
      <c r="JH96" s="227">
        <v>0</v>
      </c>
      <c r="JI96" s="227">
        <v>0</v>
      </c>
      <c r="JJ96" s="227">
        <v>0</v>
      </c>
      <c r="JK96" s="227">
        <v>0</v>
      </c>
      <c r="JL96" s="227">
        <v>0</v>
      </c>
      <c r="JM96" s="227">
        <v>0</v>
      </c>
      <c r="JN96" s="227">
        <v>0</v>
      </c>
      <c r="JO96" s="227">
        <v>0</v>
      </c>
      <c r="JP96" s="227">
        <v>0</v>
      </c>
      <c r="JQ96" s="227">
        <v>0</v>
      </c>
      <c r="JR96" s="227">
        <v>0</v>
      </c>
      <c r="JS96" s="227">
        <v>0</v>
      </c>
      <c r="JT96" s="227">
        <v>0</v>
      </c>
      <c r="JU96" s="227">
        <v>0</v>
      </c>
      <c r="JV96" s="227">
        <v>0</v>
      </c>
      <c r="JW96" s="227">
        <v>0</v>
      </c>
      <c r="JX96" s="227">
        <v>0</v>
      </c>
      <c r="JY96" s="227">
        <v>0</v>
      </c>
      <c r="JZ96" s="227">
        <v>0</v>
      </c>
      <c r="KA96" s="227">
        <v>0</v>
      </c>
      <c r="KB96" s="227">
        <v>0</v>
      </c>
      <c r="KC96" s="227">
        <v>0</v>
      </c>
      <c r="KD96" s="227">
        <v>0</v>
      </c>
      <c r="KE96" s="227">
        <v>0</v>
      </c>
      <c r="KF96" s="227">
        <v>0</v>
      </c>
      <c r="KG96" s="227">
        <v>0</v>
      </c>
      <c r="KH96" s="227">
        <v>0</v>
      </c>
      <c r="KI96" s="227">
        <v>0</v>
      </c>
      <c r="KJ96" s="227">
        <v>0</v>
      </c>
      <c r="KK96" s="227">
        <v>0</v>
      </c>
      <c r="KL96" s="227">
        <v>0</v>
      </c>
      <c r="KM96" s="227">
        <v>0</v>
      </c>
      <c r="KN96" s="227">
        <v>0</v>
      </c>
      <c r="KO96" s="227">
        <v>0</v>
      </c>
      <c r="KP96" s="227">
        <v>0</v>
      </c>
      <c r="KQ96" s="227">
        <v>0</v>
      </c>
      <c r="KR96" s="227">
        <v>0</v>
      </c>
      <c r="KS96" s="227">
        <v>0</v>
      </c>
      <c r="KT96" s="227">
        <v>0</v>
      </c>
      <c r="KU96" s="227">
        <v>0</v>
      </c>
      <c r="KV96" s="227">
        <v>0</v>
      </c>
      <c r="KW96" s="227">
        <v>0</v>
      </c>
      <c r="KX96" s="227">
        <v>0</v>
      </c>
      <c r="KY96" s="227">
        <v>0</v>
      </c>
      <c r="KZ96" s="227">
        <v>0</v>
      </c>
      <c r="LA96" s="227">
        <v>0</v>
      </c>
      <c r="LB96" s="227">
        <v>0</v>
      </c>
      <c r="LC96" s="227">
        <v>0</v>
      </c>
      <c r="LD96" s="227">
        <v>0</v>
      </c>
      <c r="LE96" s="227">
        <v>0</v>
      </c>
      <c r="LF96" s="227">
        <v>0</v>
      </c>
      <c r="LG96" s="227">
        <v>0</v>
      </c>
      <c r="LH96" s="227">
        <v>0</v>
      </c>
      <c r="LI96" s="227">
        <v>0</v>
      </c>
      <c r="LJ96" s="227">
        <v>0</v>
      </c>
      <c r="LK96" s="227">
        <v>0</v>
      </c>
      <c r="LL96" s="227">
        <v>0</v>
      </c>
      <c r="LM96" s="227">
        <v>0</v>
      </c>
      <c r="LN96" s="227">
        <v>0</v>
      </c>
      <c r="LO96" s="227">
        <v>0</v>
      </c>
      <c r="LP96" s="227">
        <v>0</v>
      </c>
      <c r="LQ96" s="227">
        <v>0</v>
      </c>
      <c r="LR96" s="227">
        <v>0</v>
      </c>
      <c r="LS96" s="227">
        <v>0</v>
      </c>
      <c r="LT96" s="227">
        <v>0</v>
      </c>
      <c r="LU96" s="227">
        <v>0</v>
      </c>
      <c r="LV96" s="227">
        <v>0</v>
      </c>
      <c r="LW96" s="227">
        <v>0</v>
      </c>
      <c r="LX96" s="227">
        <v>0</v>
      </c>
      <c r="LY96" s="227">
        <v>0</v>
      </c>
      <c r="LZ96" s="227">
        <v>0</v>
      </c>
      <c r="MA96" s="227">
        <v>0</v>
      </c>
      <c r="MB96" s="227">
        <v>0</v>
      </c>
      <c r="MC96" s="227">
        <v>0</v>
      </c>
      <c r="MD96" s="227">
        <v>0</v>
      </c>
      <c r="ME96" s="227">
        <v>0</v>
      </c>
      <c r="MF96" s="227">
        <v>0</v>
      </c>
      <c r="MG96" s="227">
        <v>0</v>
      </c>
      <c r="MH96" s="227">
        <v>0</v>
      </c>
      <c r="MI96" s="227">
        <v>0</v>
      </c>
      <c r="MJ96" s="227">
        <v>0</v>
      </c>
      <c r="MK96" s="227">
        <v>0</v>
      </c>
      <c r="ML96" s="227">
        <v>0</v>
      </c>
      <c r="MM96" s="227">
        <v>0</v>
      </c>
      <c r="MN96" s="227">
        <v>0</v>
      </c>
      <c r="MO96" s="227">
        <v>0</v>
      </c>
      <c r="MP96" s="227">
        <v>0</v>
      </c>
      <c r="MQ96" s="227">
        <v>0</v>
      </c>
      <c r="MR96" s="227">
        <v>0</v>
      </c>
      <c r="MS96" s="227">
        <v>0</v>
      </c>
      <c r="MT96" s="227">
        <v>0</v>
      </c>
      <c r="MU96" s="227">
        <v>0</v>
      </c>
      <c r="MV96" s="227">
        <v>0</v>
      </c>
      <c r="MW96" s="227">
        <v>0</v>
      </c>
      <c r="MX96" s="227">
        <v>0</v>
      </c>
      <c r="MY96" s="227">
        <v>0</v>
      </c>
      <c r="MZ96" s="227">
        <v>0</v>
      </c>
      <c r="NA96" s="227">
        <v>0</v>
      </c>
      <c r="NB96" s="227">
        <v>0</v>
      </c>
      <c r="NC96" s="227">
        <v>0</v>
      </c>
      <c r="ND96" s="227">
        <v>0</v>
      </c>
      <c r="NE96" s="227">
        <v>0</v>
      </c>
      <c r="NF96" s="227">
        <v>0</v>
      </c>
      <c r="NG96" s="227">
        <v>0</v>
      </c>
      <c r="NH96" s="227">
        <v>0</v>
      </c>
      <c r="NI96" s="227">
        <v>0</v>
      </c>
      <c r="NJ96" s="227">
        <v>0</v>
      </c>
      <c r="NK96" s="227">
        <v>0</v>
      </c>
      <c r="NL96" s="227">
        <v>0</v>
      </c>
      <c r="NM96" s="227">
        <v>0</v>
      </c>
      <c r="NN96" s="227">
        <v>0</v>
      </c>
      <c r="NO96" s="227">
        <v>0</v>
      </c>
      <c r="NP96" s="227">
        <v>0</v>
      </c>
      <c r="NQ96" s="227">
        <v>0</v>
      </c>
      <c r="NR96" s="227">
        <v>0</v>
      </c>
      <c r="NS96" s="227">
        <v>0</v>
      </c>
      <c r="NT96" s="227">
        <v>0</v>
      </c>
      <c r="NU96" s="227">
        <v>0</v>
      </c>
      <c r="NV96" s="227">
        <v>0</v>
      </c>
      <c r="NW96" s="227">
        <v>0</v>
      </c>
      <c r="NX96" s="227">
        <v>0</v>
      </c>
      <c r="NY96" s="227">
        <v>0</v>
      </c>
      <c r="NZ96" s="227">
        <v>0</v>
      </c>
      <c r="OA96" s="227">
        <v>0</v>
      </c>
      <c r="OB96" s="227">
        <v>0</v>
      </c>
      <c r="OC96" s="227">
        <v>0</v>
      </c>
      <c r="OD96" s="227">
        <v>0</v>
      </c>
      <c r="OE96" s="227">
        <v>0</v>
      </c>
      <c r="OF96" s="227">
        <v>0</v>
      </c>
      <c r="OG96" s="227">
        <v>0</v>
      </c>
      <c r="OH96" s="227">
        <v>0</v>
      </c>
      <c r="OI96" s="227">
        <v>0</v>
      </c>
      <c r="OJ96" s="227">
        <v>0</v>
      </c>
      <c r="OK96" s="227">
        <v>0</v>
      </c>
      <c r="OL96" s="227">
        <v>0</v>
      </c>
      <c r="OM96" s="227">
        <v>0</v>
      </c>
      <c r="ON96" s="227">
        <v>0</v>
      </c>
      <c r="OO96" s="227">
        <v>0</v>
      </c>
      <c r="OP96" s="227">
        <v>0</v>
      </c>
      <c r="OQ96" s="227">
        <v>0</v>
      </c>
      <c r="OR96" s="227">
        <v>0</v>
      </c>
      <c r="OS96" s="227">
        <v>0</v>
      </c>
      <c r="OT96" s="227">
        <v>0</v>
      </c>
      <c r="OU96" s="227">
        <v>0</v>
      </c>
      <c r="OV96" s="227">
        <v>0</v>
      </c>
      <c r="OW96" s="227">
        <v>0</v>
      </c>
      <c r="OX96" s="227">
        <v>0</v>
      </c>
      <c r="OY96" s="227">
        <v>0</v>
      </c>
      <c r="OZ96" s="227">
        <v>0</v>
      </c>
      <c r="PA96" s="227">
        <v>0</v>
      </c>
      <c r="PB96" s="227">
        <v>0</v>
      </c>
      <c r="PC96" s="227">
        <v>0</v>
      </c>
      <c r="PD96" s="227">
        <v>0</v>
      </c>
      <c r="PE96" s="227">
        <v>0</v>
      </c>
    </row>
    <row r="97" spans="1:421" x14ac:dyDescent="0.25">
      <c r="A97" s="237" t="s">
        <v>1662</v>
      </c>
      <c r="B97" s="233">
        <v>0</v>
      </c>
      <c r="C97" s="233">
        <v>0</v>
      </c>
      <c r="D97" s="233">
        <v>0</v>
      </c>
      <c r="E97" s="233">
        <v>0</v>
      </c>
      <c r="F97" s="233">
        <v>0</v>
      </c>
      <c r="G97" s="233">
        <v>0</v>
      </c>
      <c r="H97" s="233">
        <v>0</v>
      </c>
      <c r="I97" s="233">
        <v>0</v>
      </c>
      <c r="J97" s="233">
        <v>0</v>
      </c>
      <c r="K97" s="233">
        <v>0</v>
      </c>
      <c r="L97" s="233">
        <v>0</v>
      </c>
      <c r="M97" s="233">
        <v>0</v>
      </c>
      <c r="N97" s="233">
        <v>0</v>
      </c>
      <c r="O97" s="233">
        <v>0</v>
      </c>
      <c r="P97" s="233">
        <v>0</v>
      </c>
      <c r="Q97" s="233">
        <v>0</v>
      </c>
      <c r="R97" s="233">
        <v>0</v>
      </c>
      <c r="S97" s="233">
        <v>0</v>
      </c>
      <c r="T97" s="233">
        <v>0</v>
      </c>
      <c r="U97" s="233">
        <v>0</v>
      </c>
      <c r="V97" s="233">
        <v>0</v>
      </c>
      <c r="W97" s="233">
        <v>0</v>
      </c>
      <c r="X97" s="233">
        <v>0</v>
      </c>
      <c r="Y97" s="233">
        <v>0</v>
      </c>
      <c r="Z97" s="233">
        <v>0</v>
      </c>
      <c r="AA97" s="233">
        <v>0</v>
      </c>
      <c r="AB97" s="233">
        <v>0</v>
      </c>
      <c r="AC97" s="233">
        <v>0</v>
      </c>
      <c r="AD97" s="233">
        <v>0</v>
      </c>
      <c r="AE97" s="233">
        <v>0</v>
      </c>
      <c r="AF97" s="233">
        <v>0</v>
      </c>
      <c r="AG97" s="233">
        <v>0</v>
      </c>
      <c r="AH97" s="233">
        <v>0</v>
      </c>
      <c r="AI97" s="233">
        <v>0</v>
      </c>
      <c r="AJ97" s="233">
        <v>0</v>
      </c>
      <c r="AK97" s="233">
        <v>0</v>
      </c>
      <c r="AL97" s="233">
        <v>0</v>
      </c>
      <c r="AM97" s="233">
        <v>0</v>
      </c>
      <c r="AN97" s="233">
        <v>0</v>
      </c>
      <c r="AO97" s="233">
        <v>0</v>
      </c>
      <c r="AP97" s="233">
        <v>0</v>
      </c>
      <c r="AQ97" s="233">
        <v>0</v>
      </c>
      <c r="AR97" s="233">
        <v>0</v>
      </c>
      <c r="AS97" s="233">
        <v>0</v>
      </c>
      <c r="AT97" s="233">
        <v>0</v>
      </c>
      <c r="AU97" s="233">
        <v>0</v>
      </c>
      <c r="AV97" s="233">
        <v>0</v>
      </c>
      <c r="AW97" s="233">
        <v>0</v>
      </c>
      <c r="AX97" s="233">
        <v>0</v>
      </c>
      <c r="AY97" s="233">
        <v>0</v>
      </c>
      <c r="AZ97" s="233">
        <v>0</v>
      </c>
      <c r="BA97" s="233">
        <v>0</v>
      </c>
      <c r="BB97" s="233">
        <v>0</v>
      </c>
      <c r="BC97" s="233">
        <v>0</v>
      </c>
      <c r="BD97" s="233">
        <v>0</v>
      </c>
      <c r="BE97" s="233">
        <v>0</v>
      </c>
      <c r="BF97" s="233">
        <v>0</v>
      </c>
      <c r="BG97" s="233">
        <v>0</v>
      </c>
      <c r="BH97" s="233">
        <v>0</v>
      </c>
      <c r="BI97" s="233">
        <v>0</v>
      </c>
      <c r="BJ97" s="233">
        <v>0</v>
      </c>
      <c r="BK97" s="233">
        <v>0</v>
      </c>
      <c r="BL97" s="233">
        <v>0</v>
      </c>
      <c r="BM97" s="233">
        <v>0</v>
      </c>
      <c r="BN97" s="233">
        <v>0</v>
      </c>
      <c r="BO97" s="233">
        <v>0</v>
      </c>
      <c r="BP97" s="233">
        <v>0</v>
      </c>
      <c r="BQ97" s="233">
        <v>0</v>
      </c>
      <c r="BR97" s="233">
        <v>0</v>
      </c>
      <c r="BS97" s="233">
        <v>0</v>
      </c>
      <c r="BT97" s="233">
        <v>0</v>
      </c>
      <c r="BU97" s="233">
        <v>0</v>
      </c>
      <c r="BV97" s="233">
        <v>0</v>
      </c>
      <c r="BW97" s="233">
        <v>0</v>
      </c>
      <c r="BX97" s="233">
        <v>0</v>
      </c>
      <c r="BY97" s="233">
        <v>0</v>
      </c>
      <c r="BZ97" s="233">
        <v>0</v>
      </c>
      <c r="CA97" s="233">
        <v>0</v>
      </c>
      <c r="CB97" s="233">
        <v>0</v>
      </c>
      <c r="CC97" s="233">
        <v>0</v>
      </c>
      <c r="CD97" s="233">
        <v>0</v>
      </c>
      <c r="CE97" s="233">
        <v>0</v>
      </c>
      <c r="CF97" s="233">
        <v>0</v>
      </c>
      <c r="CG97" s="233">
        <v>0</v>
      </c>
      <c r="CH97" s="233">
        <v>0</v>
      </c>
      <c r="CI97" s="233">
        <v>0</v>
      </c>
      <c r="CJ97" s="233">
        <v>0</v>
      </c>
      <c r="CK97" s="233">
        <v>0</v>
      </c>
      <c r="CL97" s="233">
        <v>0</v>
      </c>
      <c r="CM97" s="233">
        <v>0</v>
      </c>
      <c r="CN97" s="233">
        <v>0</v>
      </c>
      <c r="CO97" s="233">
        <v>0</v>
      </c>
      <c r="CP97" s="233">
        <v>0</v>
      </c>
      <c r="CQ97" s="233">
        <v>0</v>
      </c>
      <c r="CR97" s="233">
        <v>0</v>
      </c>
      <c r="CS97" s="233">
        <v>0</v>
      </c>
      <c r="CT97" s="233">
        <v>0</v>
      </c>
      <c r="CU97" s="233">
        <v>0</v>
      </c>
      <c r="CV97" s="233">
        <v>0</v>
      </c>
      <c r="CW97" s="233">
        <v>0</v>
      </c>
      <c r="CX97" s="233">
        <v>0</v>
      </c>
      <c r="CY97" s="233">
        <v>0</v>
      </c>
      <c r="CZ97" s="233">
        <v>0</v>
      </c>
      <c r="DA97" s="233">
        <v>0</v>
      </c>
      <c r="DB97" s="233">
        <v>0</v>
      </c>
      <c r="DC97" s="233">
        <v>0</v>
      </c>
      <c r="DD97" s="233">
        <v>0</v>
      </c>
      <c r="DE97" s="233">
        <v>0</v>
      </c>
      <c r="DF97" s="233">
        <v>0</v>
      </c>
      <c r="DG97" s="233">
        <v>0</v>
      </c>
      <c r="DH97" s="233">
        <v>0</v>
      </c>
      <c r="DI97" s="233">
        <v>0</v>
      </c>
      <c r="DJ97" s="233">
        <v>0</v>
      </c>
      <c r="DK97" s="233">
        <v>0</v>
      </c>
      <c r="DL97" s="233">
        <v>0</v>
      </c>
      <c r="DM97" s="233">
        <v>0</v>
      </c>
      <c r="DN97" s="233">
        <v>0</v>
      </c>
      <c r="DO97" s="233">
        <v>0</v>
      </c>
      <c r="DP97" s="233">
        <v>0</v>
      </c>
      <c r="DQ97" s="233">
        <v>0</v>
      </c>
      <c r="DR97" s="233">
        <v>0</v>
      </c>
      <c r="DS97" s="233">
        <v>0</v>
      </c>
      <c r="DT97" s="233">
        <v>0</v>
      </c>
      <c r="DU97" s="233">
        <v>0</v>
      </c>
      <c r="DV97" s="233">
        <v>0</v>
      </c>
      <c r="DW97" s="233">
        <v>0</v>
      </c>
      <c r="DX97" s="233">
        <v>0</v>
      </c>
      <c r="DY97" s="233">
        <v>0</v>
      </c>
      <c r="DZ97" s="233">
        <v>0</v>
      </c>
      <c r="EA97" s="233">
        <v>0</v>
      </c>
      <c r="EB97" s="233">
        <v>0</v>
      </c>
      <c r="EC97" s="233">
        <v>0</v>
      </c>
      <c r="ED97" s="233">
        <v>0</v>
      </c>
      <c r="EE97" s="233">
        <v>0</v>
      </c>
      <c r="EF97" s="233">
        <v>0</v>
      </c>
      <c r="EG97" s="233">
        <v>0</v>
      </c>
      <c r="EH97" s="233">
        <v>0</v>
      </c>
      <c r="EI97" s="233">
        <v>0</v>
      </c>
      <c r="EJ97" s="233">
        <v>0</v>
      </c>
      <c r="EK97" s="233">
        <v>0</v>
      </c>
      <c r="EL97" s="233">
        <v>0</v>
      </c>
      <c r="EM97" s="233">
        <v>0</v>
      </c>
      <c r="EN97" s="233">
        <v>0</v>
      </c>
      <c r="EO97" s="233">
        <v>0</v>
      </c>
      <c r="EP97" s="233">
        <v>0</v>
      </c>
      <c r="EQ97" s="233">
        <v>0</v>
      </c>
      <c r="ER97" s="233">
        <v>0</v>
      </c>
      <c r="ES97" s="233">
        <v>0</v>
      </c>
      <c r="ET97" s="233">
        <v>0</v>
      </c>
      <c r="EU97" s="233">
        <v>0</v>
      </c>
      <c r="EV97" s="233">
        <v>0</v>
      </c>
      <c r="EW97" s="233">
        <v>0</v>
      </c>
      <c r="EX97" s="233">
        <v>0</v>
      </c>
      <c r="EY97" s="233">
        <v>0</v>
      </c>
      <c r="EZ97" s="233">
        <v>0</v>
      </c>
      <c r="FA97" s="233">
        <v>0</v>
      </c>
      <c r="FB97" s="233">
        <v>0</v>
      </c>
      <c r="FC97" s="233">
        <v>0</v>
      </c>
      <c r="FD97" s="233">
        <v>0</v>
      </c>
      <c r="FE97" s="233">
        <v>0</v>
      </c>
      <c r="FF97" s="233">
        <v>0</v>
      </c>
      <c r="FG97" s="233">
        <v>0</v>
      </c>
      <c r="FH97" s="233">
        <v>0</v>
      </c>
      <c r="FI97" s="233">
        <v>0</v>
      </c>
      <c r="FJ97" s="233">
        <v>0</v>
      </c>
      <c r="FK97" s="233">
        <v>0</v>
      </c>
      <c r="FL97" s="233">
        <v>0</v>
      </c>
      <c r="FM97" s="233">
        <v>0</v>
      </c>
      <c r="FN97" s="233">
        <v>0</v>
      </c>
      <c r="FO97" s="233">
        <v>0</v>
      </c>
      <c r="FP97" s="233">
        <v>0</v>
      </c>
      <c r="FQ97" s="233">
        <v>0</v>
      </c>
      <c r="FR97" s="233">
        <v>0</v>
      </c>
      <c r="FS97" s="233">
        <v>0</v>
      </c>
      <c r="FT97" s="233">
        <v>0</v>
      </c>
      <c r="FU97" s="233">
        <v>0</v>
      </c>
      <c r="FV97" s="233">
        <v>0</v>
      </c>
      <c r="FW97" s="233">
        <v>0</v>
      </c>
      <c r="FX97" s="233">
        <v>0</v>
      </c>
      <c r="FY97" s="233">
        <v>0</v>
      </c>
      <c r="FZ97" s="233">
        <v>0</v>
      </c>
      <c r="GA97" s="233">
        <v>0</v>
      </c>
      <c r="GB97" s="233">
        <v>0</v>
      </c>
      <c r="GC97" s="233">
        <v>0</v>
      </c>
      <c r="GD97" s="233">
        <v>0</v>
      </c>
      <c r="GE97" s="233">
        <v>0</v>
      </c>
      <c r="GF97" s="233">
        <v>0</v>
      </c>
      <c r="GG97" s="233">
        <v>0</v>
      </c>
      <c r="GH97" s="233">
        <v>0</v>
      </c>
      <c r="GI97" s="233">
        <v>0</v>
      </c>
      <c r="GJ97" s="233">
        <v>0</v>
      </c>
      <c r="GK97" s="233">
        <v>0</v>
      </c>
      <c r="GL97" s="233">
        <v>0</v>
      </c>
      <c r="GM97" s="233">
        <v>0</v>
      </c>
      <c r="GN97" s="233">
        <v>0</v>
      </c>
      <c r="GO97" s="233">
        <v>0</v>
      </c>
      <c r="GP97" s="233">
        <v>0</v>
      </c>
      <c r="GQ97" s="233">
        <v>0</v>
      </c>
      <c r="GR97" s="233">
        <v>0</v>
      </c>
      <c r="GS97" s="233">
        <v>0</v>
      </c>
      <c r="GT97" s="233">
        <v>0</v>
      </c>
      <c r="GU97" s="233">
        <v>0</v>
      </c>
      <c r="GV97" s="233">
        <v>0</v>
      </c>
      <c r="GW97" s="233">
        <v>0</v>
      </c>
      <c r="GX97" s="233">
        <v>0</v>
      </c>
      <c r="GY97" s="233">
        <v>0</v>
      </c>
      <c r="GZ97" s="233">
        <v>0</v>
      </c>
      <c r="HA97" s="233">
        <v>0</v>
      </c>
      <c r="HB97" s="233">
        <v>0</v>
      </c>
      <c r="HC97" s="233">
        <v>0</v>
      </c>
      <c r="HD97" s="233">
        <v>0</v>
      </c>
      <c r="HE97" s="233">
        <v>0</v>
      </c>
      <c r="HF97" s="233">
        <v>0</v>
      </c>
      <c r="HG97" s="233">
        <v>0</v>
      </c>
      <c r="HH97" s="233">
        <v>0</v>
      </c>
      <c r="HI97" s="233">
        <v>0</v>
      </c>
      <c r="HJ97" s="233">
        <v>0</v>
      </c>
      <c r="HK97" s="233">
        <v>0</v>
      </c>
      <c r="HL97" s="233">
        <v>0</v>
      </c>
      <c r="HM97" s="233">
        <v>0</v>
      </c>
      <c r="HN97" s="233">
        <v>0</v>
      </c>
      <c r="HO97" s="233">
        <v>0</v>
      </c>
      <c r="HP97" s="233">
        <v>0</v>
      </c>
      <c r="HQ97" s="233">
        <v>0</v>
      </c>
      <c r="HR97" s="233">
        <v>0</v>
      </c>
      <c r="HS97" s="233">
        <v>0</v>
      </c>
      <c r="HT97" s="233">
        <v>0</v>
      </c>
      <c r="HU97" s="233">
        <v>0</v>
      </c>
      <c r="HV97" s="233">
        <v>0</v>
      </c>
      <c r="HW97" s="233">
        <v>0</v>
      </c>
      <c r="HX97" s="233">
        <v>0</v>
      </c>
      <c r="HY97" s="233">
        <v>0</v>
      </c>
      <c r="HZ97" s="233">
        <v>0</v>
      </c>
      <c r="IA97" s="233">
        <v>0</v>
      </c>
      <c r="IB97" s="233">
        <v>0</v>
      </c>
      <c r="IC97" s="233">
        <v>0</v>
      </c>
      <c r="ID97" s="233">
        <v>0</v>
      </c>
      <c r="IE97" s="233">
        <v>0</v>
      </c>
      <c r="IF97" s="233">
        <v>0</v>
      </c>
      <c r="IG97" s="233">
        <v>0</v>
      </c>
      <c r="IH97" s="233">
        <v>0</v>
      </c>
      <c r="II97" s="233">
        <v>0</v>
      </c>
      <c r="IJ97" s="233">
        <v>0</v>
      </c>
      <c r="IK97" s="233">
        <v>0</v>
      </c>
      <c r="IL97" s="233">
        <v>0</v>
      </c>
      <c r="IM97" s="233">
        <v>0</v>
      </c>
      <c r="IN97" s="233">
        <v>0</v>
      </c>
      <c r="IO97" s="233">
        <v>0</v>
      </c>
      <c r="IP97" s="233">
        <v>0</v>
      </c>
      <c r="IQ97" s="233">
        <v>0</v>
      </c>
      <c r="IR97" s="233">
        <v>0</v>
      </c>
      <c r="IS97" s="233">
        <v>0</v>
      </c>
      <c r="IT97" s="233">
        <v>0</v>
      </c>
      <c r="IU97" s="233">
        <v>0</v>
      </c>
      <c r="IV97" s="233">
        <v>0</v>
      </c>
      <c r="IW97" s="233">
        <v>0</v>
      </c>
      <c r="IX97" s="233">
        <v>0</v>
      </c>
      <c r="IY97" s="233">
        <v>0</v>
      </c>
      <c r="IZ97" s="233">
        <v>0</v>
      </c>
      <c r="JA97" s="233">
        <v>0</v>
      </c>
      <c r="JB97" s="233">
        <v>0</v>
      </c>
      <c r="JC97" s="233">
        <v>0</v>
      </c>
      <c r="JD97" s="233">
        <v>0</v>
      </c>
      <c r="JE97" s="233">
        <v>0</v>
      </c>
      <c r="JF97" s="233">
        <v>0</v>
      </c>
      <c r="JG97" s="233">
        <v>0</v>
      </c>
      <c r="JH97" s="233">
        <v>0</v>
      </c>
      <c r="JI97" s="233">
        <v>0</v>
      </c>
      <c r="JJ97" s="233">
        <v>0</v>
      </c>
      <c r="JK97" s="233">
        <v>0</v>
      </c>
      <c r="JL97" s="233">
        <v>0</v>
      </c>
      <c r="JM97" s="233">
        <v>0</v>
      </c>
      <c r="JN97" s="233">
        <v>0</v>
      </c>
      <c r="JO97" s="233">
        <v>0</v>
      </c>
      <c r="JP97" s="233">
        <v>0</v>
      </c>
      <c r="JQ97" s="233">
        <v>0</v>
      </c>
      <c r="JR97" s="233">
        <v>0</v>
      </c>
      <c r="JS97" s="233">
        <v>0</v>
      </c>
      <c r="JT97" s="233">
        <v>0</v>
      </c>
      <c r="JU97" s="233">
        <v>0</v>
      </c>
      <c r="JV97" s="233">
        <v>0</v>
      </c>
      <c r="JW97" s="233">
        <v>0</v>
      </c>
      <c r="JX97" s="233">
        <v>0</v>
      </c>
      <c r="JY97" s="233">
        <v>0</v>
      </c>
      <c r="JZ97" s="233">
        <v>0</v>
      </c>
      <c r="KA97" s="233">
        <v>0</v>
      </c>
      <c r="KB97" s="233">
        <v>0</v>
      </c>
      <c r="KC97" s="233">
        <v>0</v>
      </c>
      <c r="KD97" s="233">
        <v>0</v>
      </c>
      <c r="KE97" s="233">
        <v>0</v>
      </c>
      <c r="KF97" s="233">
        <v>0</v>
      </c>
      <c r="KG97" s="233">
        <v>0</v>
      </c>
      <c r="KH97" s="233">
        <v>0</v>
      </c>
      <c r="KI97" s="233">
        <v>0</v>
      </c>
      <c r="KJ97" s="233">
        <v>0</v>
      </c>
      <c r="KK97" s="233">
        <v>0</v>
      </c>
      <c r="KL97" s="233">
        <v>0</v>
      </c>
      <c r="KM97" s="233">
        <v>0</v>
      </c>
      <c r="KN97" s="233">
        <v>0</v>
      </c>
      <c r="KO97" s="233">
        <v>0</v>
      </c>
      <c r="KP97" s="233">
        <v>0</v>
      </c>
      <c r="KQ97" s="233">
        <v>0</v>
      </c>
      <c r="KR97" s="233">
        <v>0</v>
      </c>
      <c r="KS97" s="233">
        <v>0</v>
      </c>
      <c r="KT97" s="233">
        <v>0</v>
      </c>
      <c r="KU97" s="233">
        <v>0</v>
      </c>
      <c r="KV97" s="233">
        <v>0</v>
      </c>
      <c r="KW97" s="233">
        <v>0</v>
      </c>
      <c r="KX97" s="233">
        <v>0</v>
      </c>
      <c r="KY97" s="233">
        <v>0</v>
      </c>
      <c r="KZ97" s="233">
        <v>0</v>
      </c>
      <c r="LA97" s="233">
        <v>0</v>
      </c>
      <c r="LB97" s="233">
        <v>0</v>
      </c>
      <c r="LC97" s="233">
        <v>0</v>
      </c>
      <c r="LD97" s="233">
        <v>0</v>
      </c>
      <c r="LE97" s="233">
        <v>0</v>
      </c>
      <c r="LF97" s="233">
        <v>0</v>
      </c>
      <c r="LG97" s="233">
        <v>0</v>
      </c>
      <c r="LH97" s="233">
        <v>0</v>
      </c>
      <c r="LI97" s="233">
        <v>0</v>
      </c>
      <c r="LJ97" s="233">
        <v>0</v>
      </c>
      <c r="LK97" s="233">
        <v>0</v>
      </c>
      <c r="LL97" s="233">
        <v>0</v>
      </c>
      <c r="LM97" s="233">
        <v>0</v>
      </c>
      <c r="LN97" s="233">
        <v>0</v>
      </c>
      <c r="LO97" s="233">
        <v>0</v>
      </c>
      <c r="LP97" s="233">
        <v>0</v>
      </c>
      <c r="LQ97" s="233">
        <v>0</v>
      </c>
      <c r="LR97" s="233">
        <v>0</v>
      </c>
      <c r="LS97" s="233">
        <v>0</v>
      </c>
      <c r="LT97" s="233">
        <v>0</v>
      </c>
      <c r="LU97" s="233">
        <v>0</v>
      </c>
      <c r="LV97" s="233">
        <v>0</v>
      </c>
      <c r="LW97" s="233">
        <v>0</v>
      </c>
      <c r="LX97" s="233">
        <v>0</v>
      </c>
      <c r="LY97" s="233">
        <v>0</v>
      </c>
      <c r="LZ97" s="233">
        <v>0</v>
      </c>
      <c r="MA97" s="233">
        <v>0</v>
      </c>
      <c r="MB97" s="233">
        <v>0</v>
      </c>
      <c r="MC97" s="233">
        <v>0</v>
      </c>
      <c r="MD97" s="233">
        <v>0</v>
      </c>
      <c r="ME97" s="233">
        <v>0</v>
      </c>
      <c r="MF97" s="233">
        <v>0</v>
      </c>
      <c r="MG97" s="233">
        <v>0</v>
      </c>
      <c r="MH97" s="233">
        <v>0</v>
      </c>
      <c r="MI97" s="233">
        <v>0</v>
      </c>
      <c r="MJ97" s="233">
        <v>0</v>
      </c>
      <c r="MK97" s="233">
        <v>0</v>
      </c>
      <c r="ML97" s="233">
        <v>0</v>
      </c>
      <c r="MM97" s="233">
        <v>0</v>
      </c>
      <c r="MN97" s="233">
        <v>0</v>
      </c>
      <c r="MO97" s="233">
        <v>0</v>
      </c>
      <c r="MP97" s="233">
        <v>0</v>
      </c>
      <c r="MQ97" s="233">
        <v>0</v>
      </c>
      <c r="MR97" s="233">
        <v>0</v>
      </c>
      <c r="MS97" s="233">
        <v>0</v>
      </c>
      <c r="MT97" s="233">
        <v>0</v>
      </c>
      <c r="MU97" s="233">
        <v>0</v>
      </c>
      <c r="MV97" s="233">
        <v>0</v>
      </c>
      <c r="MW97" s="233">
        <v>0</v>
      </c>
      <c r="MX97" s="233">
        <v>0</v>
      </c>
      <c r="MY97" s="233">
        <v>0</v>
      </c>
      <c r="MZ97" s="233">
        <v>0</v>
      </c>
      <c r="NA97" s="233">
        <v>0</v>
      </c>
      <c r="NB97" s="233">
        <v>0</v>
      </c>
      <c r="NC97" s="233">
        <v>0</v>
      </c>
      <c r="ND97" s="233">
        <v>0</v>
      </c>
      <c r="NE97" s="233">
        <v>0</v>
      </c>
      <c r="NF97" s="233">
        <v>0</v>
      </c>
      <c r="NG97" s="233">
        <v>0</v>
      </c>
      <c r="NH97" s="233">
        <v>0</v>
      </c>
      <c r="NI97" s="233">
        <v>0</v>
      </c>
      <c r="NJ97" s="233">
        <v>0</v>
      </c>
      <c r="NK97" s="233">
        <v>0</v>
      </c>
      <c r="NL97" s="233">
        <v>0</v>
      </c>
      <c r="NM97" s="233">
        <v>0</v>
      </c>
      <c r="NN97" s="233">
        <v>0</v>
      </c>
      <c r="NO97" s="233">
        <v>0</v>
      </c>
      <c r="NP97" s="233">
        <v>0</v>
      </c>
      <c r="NQ97" s="233">
        <v>0</v>
      </c>
      <c r="NR97" s="233">
        <v>0</v>
      </c>
      <c r="NS97" s="233">
        <v>0</v>
      </c>
      <c r="NT97" s="233">
        <v>0</v>
      </c>
      <c r="NU97" s="233">
        <v>0</v>
      </c>
      <c r="NV97" s="233">
        <v>0</v>
      </c>
      <c r="NW97" s="233">
        <v>0</v>
      </c>
      <c r="NX97" s="233">
        <v>0</v>
      </c>
      <c r="NY97" s="233">
        <v>0</v>
      </c>
      <c r="NZ97" s="233">
        <v>0</v>
      </c>
      <c r="OA97" s="233">
        <v>0</v>
      </c>
      <c r="OB97" s="233">
        <v>0</v>
      </c>
      <c r="OC97" s="233">
        <v>0</v>
      </c>
      <c r="OD97" s="233">
        <v>0</v>
      </c>
      <c r="OE97" s="233">
        <v>0</v>
      </c>
      <c r="OF97" s="233">
        <v>0</v>
      </c>
      <c r="OG97" s="233">
        <v>0</v>
      </c>
      <c r="OH97" s="233">
        <v>0</v>
      </c>
      <c r="OI97" s="233">
        <v>0</v>
      </c>
      <c r="OJ97" s="233">
        <v>0</v>
      </c>
      <c r="OK97" s="233">
        <v>0</v>
      </c>
      <c r="OL97" s="233">
        <v>0</v>
      </c>
      <c r="OM97" s="233">
        <v>0</v>
      </c>
      <c r="ON97" s="233">
        <v>0</v>
      </c>
      <c r="OO97" s="233">
        <v>0</v>
      </c>
      <c r="OP97" s="233">
        <v>0</v>
      </c>
      <c r="OQ97" s="233">
        <v>0</v>
      </c>
      <c r="OR97" s="233">
        <v>0</v>
      </c>
      <c r="OS97" s="233">
        <v>0</v>
      </c>
      <c r="OT97" s="233">
        <v>0</v>
      </c>
      <c r="OU97" s="233">
        <v>0</v>
      </c>
      <c r="OV97" s="233">
        <v>0</v>
      </c>
      <c r="OW97" s="233">
        <v>0</v>
      </c>
      <c r="OX97" s="233">
        <v>0</v>
      </c>
      <c r="OY97" s="233">
        <v>0</v>
      </c>
      <c r="OZ97" s="233">
        <v>0</v>
      </c>
      <c r="PA97" s="233">
        <v>0</v>
      </c>
      <c r="PB97" s="233">
        <v>0</v>
      </c>
      <c r="PC97" s="233">
        <v>0</v>
      </c>
      <c r="PD97" s="233">
        <v>0</v>
      </c>
      <c r="PE97" s="233">
        <v>0</v>
      </c>
    </row>
    <row r="98" spans="1:421" x14ac:dyDescent="0.25">
      <c r="A98" s="237" t="s">
        <v>1663</v>
      </c>
      <c r="B98" s="233">
        <v>0</v>
      </c>
      <c r="C98" s="233">
        <v>0</v>
      </c>
      <c r="D98" s="233">
        <v>0</v>
      </c>
      <c r="E98" s="233">
        <v>0</v>
      </c>
      <c r="F98" s="233">
        <v>0</v>
      </c>
      <c r="G98" s="233">
        <v>0</v>
      </c>
      <c r="H98" s="233">
        <v>0</v>
      </c>
      <c r="I98" s="233">
        <v>0</v>
      </c>
      <c r="J98" s="233">
        <v>0</v>
      </c>
      <c r="K98" s="233">
        <v>0</v>
      </c>
      <c r="L98" s="233">
        <v>0</v>
      </c>
      <c r="M98" s="233">
        <v>0</v>
      </c>
      <c r="N98" s="233">
        <v>0</v>
      </c>
      <c r="O98" s="233">
        <v>0</v>
      </c>
      <c r="P98" s="233">
        <v>0</v>
      </c>
      <c r="Q98" s="233">
        <v>0</v>
      </c>
      <c r="R98" s="233">
        <v>0</v>
      </c>
      <c r="S98" s="233">
        <v>0</v>
      </c>
      <c r="T98" s="233">
        <v>0</v>
      </c>
      <c r="U98" s="233">
        <v>0</v>
      </c>
      <c r="V98" s="233">
        <v>0</v>
      </c>
      <c r="W98" s="233">
        <v>0</v>
      </c>
      <c r="X98" s="233">
        <v>0</v>
      </c>
      <c r="Y98" s="233">
        <v>0</v>
      </c>
      <c r="Z98" s="233">
        <v>0</v>
      </c>
      <c r="AA98" s="233">
        <v>0</v>
      </c>
      <c r="AB98" s="233">
        <v>0</v>
      </c>
      <c r="AC98" s="233">
        <v>0</v>
      </c>
      <c r="AD98" s="233">
        <v>0</v>
      </c>
      <c r="AE98" s="233">
        <v>0</v>
      </c>
      <c r="AF98" s="233">
        <v>0</v>
      </c>
      <c r="AG98" s="233">
        <v>0</v>
      </c>
      <c r="AH98" s="233">
        <v>0</v>
      </c>
      <c r="AI98" s="233">
        <v>0</v>
      </c>
      <c r="AJ98" s="233">
        <v>0</v>
      </c>
      <c r="AK98" s="233">
        <v>0</v>
      </c>
      <c r="AL98" s="233">
        <v>0</v>
      </c>
      <c r="AM98" s="233">
        <v>0</v>
      </c>
      <c r="AN98" s="233">
        <v>0</v>
      </c>
      <c r="AO98" s="233">
        <v>0</v>
      </c>
      <c r="AP98" s="233">
        <v>0</v>
      </c>
      <c r="AQ98" s="233">
        <v>0</v>
      </c>
      <c r="AR98" s="233">
        <v>0</v>
      </c>
      <c r="AS98" s="233">
        <v>0</v>
      </c>
      <c r="AT98" s="233">
        <v>0</v>
      </c>
      <c r="AU98" s="233">
        <v>0</v>
      </c>
      <c r="AV98" s="233">
        <v>0</v>
      </c>
      <c r="AW98" s="233">
        <v>0</v>
      </c>
      <c r="AX98" s="233">
        <v>0</v>
      </c>
      <c r="AY98" s="233">
        <v>0</v>
      </c>
      <c r="AZ98" s="233">
        <v>0</v>
      </c>
      <c r="BA98" s="233">
        <v>0</v>
      </c>
      <c r="BB98" s="233">
        <v>0</v>
      </c>
      <c r="BC98" s="233">
        <v>0</v>
      </c>
      <c r="BD98" s="233">
        <v>0</v>
      </c>
      <c r="BE98" s="233">
        <v>0</v>
      </c>
      <c r="BF98" s="233">
        <v>0</v>
      </c>
      <c r="BG98" s="233">
        <v>0</v>
      </c>
      <c r="BH98" s="233">
        <v>0</v>
      </c>
      <c r="BI98" s="233">
        <v>0</v>
      </c>
      <c r="BJ98" s="233">
        <v>0</v>
      </c>
      <c r="BK98" s="233">
        <v>0</v>
      </c>
      <c r="BL98" s="233">
        <v>0</v>
      </c>
      <c r="BM98" s="233">
        <v>0</v>
      </c>
      <c r="BN98" s="233">
        <v>0</v>
      </c>
      <c r="BO98" s="233">
        <v>0</v>
      </c>
      <c r="BP98" s="233">
        <v>0</v>
      </c>
      <c r="BQ98" s="233">
        <v>0</v>
      </c>
      <c r="BR98" s="233">
        <v>0</v>
      </c>
      <c r="BS98" s="233">
        <v>0</v>
      </c>
      <c r="BT98" s="233">
        <v>0</v>
      </c>
      <c r="BU98" s="233">
        <v>0</v>
      </c>
      <c r="BV98" s="233">
        <v>0</v>
      </c>
      <c r="BW98" s="233">
        <v>0</v>
      </c>
      <c r="BX98" s="233">
        <v>0</v>
      </c>
      <c r="BY98" s="233">
        <v>0</v>
      </c>
      <c r="BZ98" s="233">
        <v>0</v>
      </c>
      <c r="CA98" s="233">
        <v>0</v>
      </c>
      <c r="CB98" s="233">
        <v>0</v>
      </c>
      <c r="CC98" s="233">
        <v>0</v>
      </c>
      <c r="CD98" s="233">
        <v>0</v>
      </c>
      <c r="CE98" s="233">
        <v>0</v>
      </c>
      <c r="CF98" s="233">
        <v>0</v>
      </c>
      <c r="CG98" s="233">
        <v>0</v>
      </c>
      <c r="CH98" s="233">
        <v>0</v>
      </c>
      <c r="CI98" s="233">
        <v>0</v>
      </c>
      <c r="CJ98" s="233">
        <v>0</v>
      </c>
      <c r="CK98" s="233">
        <v>0</v>
      </c>
      <c r="CL98" s="233">
        <v>0</v>
      </c>
      <c r="CM98" s="233">
        <v>0</v>
      </c>
      <c r="CN98" s="233">
        <v>0</v>
      </c>
      <c r="CO98" s="233">
        <v>0</v>
      </c>
      <c r="CP98" s="233">
        <v>0</v>
      </c>
      <c r="CQ98" s="233">
        <v>0</v>
      </c>
      <c r="CR98" s="233">
        <v>0</v>
      </c>
      <c r="CS98" s="233">
        <v>0</v>
      </c>
      <c r="CT98" s="233">
        <v>0</v>
      </c>
      <c r="CU98" s="233">
        <v>0</v>
      </c>
      <c r="CV98" s="233">
        <v>0</v>
      </c>
      <c r="CW98" s="233">
        <v>0</v>
      </c>
      <c r="CX98" s="233">
        <v>0</v>
      </c>
      <c r="CY98" s="233">
        <v>0</v>
      </c>
      <c r="CZ98" s="233">
        <v>0</v>
      </c>
      <c r="DA98" s="233">
        <v>0</v>
      </c>
      <c r="DB98" s="233">
        <v>0</v>
      </c>
      <c r="DC98" s="233">
        <v>0</v>
      </c>
      <c r="DD98" s="233">
        <v>0</v>
      </c>
      <c r="DE98" s="233">
        <v>0</v>
      </c>
      <c r="DF98" s="233">
        <v>0</v>
      </c>
      <c r="DG98" s="233">
        <v>0</v>
      </c>
      <c r="DH98" s="233">
        <v>0</v>
      </c>
      <c r="DI98" s="233">
        <v>0</v>
      </c>
      <c r="DJ98" s="233">
        <v>0</v>
      </c>
      <c r="DK98" s="233">
        <v>0</v>
      </c>
      <c r="DL98" s="233">
        <v>0</v>
      </c>
      <c r="DM98" s="233">
        <v>0</v>
      </c>
      <c r="DN98" s="233">
        <v>0</v>
      </c>
      <c r="DO98" s="233">
        <v>0</v>
      </c>
      <c r="DP98" s="233">
        <v>0</v>
      </c>
      <c r="DQ98" s="233">
        <v>0</v>
      </c>
      <c r="DR98" s="233">
        <v>0</v>
      </c>
      <c r="DS98" s="233">
        <v>0</v>
      </c>
      <c r="DT98" s="233">
        <v>0</v>
      </c>
      <c r="DU98" s="233">
        <v>0</v>
      </c>
      <c r="DV98" s="233">
        <v>0</v>
      </c>
      <c r="DW98" s="233">
        <v>0</v>
      </c>
      <c r="DX98" s="233">
        <v>0</v>
      </c>
      <c r="DY98" s="233">
        <v>0</v>
      </c>
      <c r="DZ98" s="233">
        <v>0</v>
      </c>
      <c r="EA98" s="233">
        <v>0</v>
      </c>
      <c r="EB98" s="233">
        <v>0</v>
      </c>
      <c r="EC98" s="233">
        <v>0</v>
      </c>
      <c r="ED98" s="233">
        <v>0</v>
      </c>
      <c r="EE98" s="233">
        <v>0</v>
      </c>
      <c r="EF98" s="233">
        <v>0</v>
      </c>
      <c r="EG98" s="233">
        <v>0</v>
      </c>
      <c r="EH98" s="233">
        <v>0</v>
      </c>
      <c r="EI98" s="233">
        <v>0</v>
      </c>
      <c r="EJ98" s="233">
        <v>0</v>
      </c>
      <c r="EK98" s="233">
        <v>0</v>
      </c>
      <c r="EL98" s="233">
        <v>0</v>
      </c>
      <c r="EM98" s="233">
        <v>0</v>
      </c>
      <c r="EN98" s="233">
        <v>0</v>
      </c>
      <c r="EO98" s="233">
        <v>0</v>
      </c>
      <c r="EP98" s="233">
        <v>0</v>
      </c>
      <c r="EQ98" s="233">
        <v>0</v>
      </c>
      <c r="ER98" s="233">
        <v>0</v>
      </c>
      <c r="ES98" s="233">
        <v>0</v>
      </c>
      <c r="ET98" s="233">
        <v>0</v>
      </c>
      <c r="EU98" s="233">
        <v>0</v>
      </c>
      <c r="EV98" s="233">
        <v>0</v>
      </c>
      <c r="EW98" s="233">
        <v>0</v>
      </c>
      <c r="EX98" s="233">
        <v>0</v>
      </c>
      <c r="EY98" s="233">
        <v>0</v>
      </c>
      <c r="EZ98" s="233">
        <v>0</v>
      </c>
      <c r="FA98" s="233">
        <v>0</v>
      </c>
      <c r="FB98" s="233">
        <v>0</v>
      </c>
      <c r="FC98" s="233">
        <v>0</v>
      </c>
      <c r="FD98" s="233">
        <v>0</v>
      </c>
      <c r="FE98" s="233">
        <v>0</v>
      </c>
      <c r="FF98" s="233">
        <v>0</v>
      </c>
      <c r="FG98" s="233">
        <v>0</v>
      </c>
      <c r="FH98" s="233">
        <v>0</v>
      </c>
      <c r="FI98" s="233">
        <v>0</v>
      </c>
      <c r="FJ98" s="233">
        <v>0</v>
      </c>
      <c r="FK98" s="233">
        <v>0</v>
      </c>
      <c r="FL98" s="233">
        <v>0</v>
      </c>
      <c r="FM98" s="233">
        <v>0</v>
      </c>
      <c r="FN98" s="233">
        <v>0</v>
      </c>
      <c r="FO98" s="233">
        <v>0</v>
      </c>
      <c r="FP98" s="233">
        <v>0</v>
      </c>
      <c r="FQ98" s="233">
        <v>0</v>
      </c>
      <c r="FR98" s="233">
        <v>0</v>
      </c>
      <c r="FS98" s="233">
        <v>0</v>
      </c>
      <c r="FT98" s="233">
        <v>0</v>
      </c>
      <c r="FU98" s="233">
        <v>0</v>
      </c>
      <c r="FV98" s="233">
        <v>0</v>
      </c>
      <c r="FW98" s="233">
        <v>0</v>
      </c>
      <c r="FX98" s="233">
        <v>0</v>
      </c>
      <c r="FY98" s="233">
        <v>0</v>
      </c>
      <c r="FZ98" s="233">
        <v>0</v>
      </c>
      <c r="GA98" s="233">
        <v>0</v>
      </c>
      <c r="GB98" s="233">
        <v>0</v>
      </c>
      <c r="GC98" s="233">
        <v>0</v>
      </c>
      <c r="GD98" s="233">
        <v>0</v>
      </c>
      <c r="GE98" s="233">
        <v>0</v>
      </c>
      <c r="GF98" s="233">
        <v>0</v>
      </c>
      <c r="GG98" s="233">
        <v>0</v>
      </c>
      <c r="GH98" s="233">
        <v>0</v>
      </c>
      <c r="GI98" s="233">
        <v>0</v>
      </c>
      <c r="GJ98" s="233">
        <v>0</v>
      </c>
      <c r="GK98" s="233">
        <v>0</v>
      </c>
      <c r="GL98" s="233">
        <v>0</v>
      </c>
      <c r="GM98" s="233">
        <v>0</v>
      </c>
      <c r="GN98" s="233">
        <v>0</v>
      </c>
      <c r="GO98" s="233">
        <v>0</v>
      </c>
      <c r="GP98" s="233">
        <v>0</v>
      </c>
      <c r="GQ98" s="233">
        <v>0</v>
      </c>
      <c r="GR98" s="233">
        <v>0</v>
      </c>
      <c r="GS98" s="233">
        <v>0</v>
      </c>
      <c r="GT98" s="233">
        <v>0</v>
      </c>
      <c r="GU98" s="233">
        <v>0</v>
      </c>
      <c r="GV98" s="233">
        <v>0</v>
      </c>
      <c r="GW98" s="233">
        <v>0</v>
      </c>
      <c r="GX98" s="233">
        <v>0</v>
      </c>
      <c r="GY98" s="233">
        <v>0</v>
      </c>
      <c r="GZ98" s="233">
        <v>0</v>
      </c>
      <c r="HA98" s="233">
        <v>0</v>
      </c>
      <c r="HB98" s="233">
        <v>0</v>
      </c>
      <c r="HC98" s="233">
        <v>0</v>
      </c>
      <c r="HD98" s="233">
        <v>0</v>
      </c>
      <c r="HE98" s="233">
        <v>0</v>
      </c>
      <c r="HF98" s="233">
        <v>0</v>
      </c>
      <c r="HG98" s="233">
        <v>0</v>
      </c>
      <c r="HH98" s="233">
        <v>0</v>
      </c>
      <c r="HI98" s="233">
        <v>0</v>
      </c>
      <c r="HJ98" s="233">
        <v>0</v>
      </c>
      <c r="HK98" s="233">
        <v>0</v>
      </c>
      <c r="HL98" s="233">
        <v>0</v>
      </c>
      <c r="HM98" s="233">
        <v>0</v>
      </c>
      <c r="HN98" s="233">
        <v>0</v>
      </c>
      <c r="HO98" s="233">
        <v>0</v>
      </c>
      <c r="HP98" s="233">
        <v>0</v>
      </c>
      <c r="HQ98" s="233">
        <v>0</v>
      </c>
      <c r="HR98" s="233">
        <v>0</v>
      </c>
      <c r="HS98" s="233">
        <v>0</v>
      </c>
      <c r="HT98" s="233">
        <v>0</v>
      </c>
      <c r="HU98" s="233">
        <v>0</v>
      </c>
      <c r="HV98" s="233">
        <v>0</v>
      </c>
      <c r="HW98" s="233">
        <v>0</v>
      </c>
      <c r="HX98" s="233">
        <v>0</v>
      </c>
      <c r="HY98" s="233">
        <v>0</v>
      </c>
      <c r="HZ98" s="233">
        <v>0</v>
      </c>
      <c r="IA98" s="233">
        <v>0</v>
      </c>
      <c r="IB98" s="233">
        <v>0</v>
      </c>
      <c r="IC98" s="233">
        <v>0</v>
      </c>
      <c r="ID98" s="233">
        <v>0</v>
      </c>
      <c r="IE98" s="233">
        <v>0</v>
      </c>
      <c r="IF98" s="233">
        <v>0</v>
      </c>
      <c r="IG98" s="233">
        <v>0</v>
      </c>
      <c r="IH98" s="233">
        <v>0</v>
      </c>
      <c r="II98" s="233">
        <v>0</v>
      </c>
      <c r="IJ98" s="233">
        <v>0</v>
      </c>
      <c r="IK98" s="233">
        <v>0</v>
      </c>
      <c r="IL98" s="233">
        <v>0</v>
      </c>
      <c r="IM98" s="233">
        <v>0</v>
      </c>
      <c r="IN98" s="233">
        <v>0</v>
      </c>
      <c r="IO98" s="233">
        <v>0</v>
      </c>
      <c r="IP98" s="233">
        <v>0</v>
      </c>
      <c r="IQ98" s="233">
        <v>0</v>
      </c>
      <c r="IR98" s="233">
        <v>0</v>
      </c>
      <c r="IS98" s="233">
        <v>0</v>
      </c>
      <c r="IT98" s="233">
        <v>0</v>
      </c>
      <c r="IU98" s="233">
        <v>0</v>
      </c>
      <c r="IV98" s="233">
        <v>0</v>
      </c>
      <c r="IW98" s="233">
        <v>0</v>
      </c>
      <c r="IX98" s="233">
        <v>0</v>
      </c>
      <c r="IY98" s="233">
        <v>0</v>
      </c>
      <c r="IZ98" s="233">
        <v>0</v>
      </c>
      <c r="JA98" s="233">
        <v>0</v>
      </c>
      <c r="JB98" s="233">
        <v>0</v>
      </c>
      <c r="JC98" s="233">
        <v>0</v>
      </c>
      <c r="JD98" s="233">
        <v>0</v>
      </c>
      <c r="JE98" s="233">
        <v>0</v>
      </c>
      <c r="JF98" s="233">
        <v>0</v>
      </c>
      <c r="JG98" s="233">
        <v>0</v>
      </c>
      <c r="JH98" s="233">
        <v>0</v>
      </c>
      <c r="JI98" s="233">
        <v>0</v>
      </c>
      <c r="JJ98" s="233">
        <v>0</v>
      </c>
      <c r="JK98" s="233">
        <v>0</v>
      </c>
      <c r="JL98" s="233">
        <v>0</v>
      </c>
      <c r="JM98" s="233">
        <v>0</v>
      </c>
      <c r="JN98" s="233">
        <v>0</v>
      </c>
      <c r="JO98" s="233">
        <v>0</v>
      </c>
      <c r="JP98" s="233">
        <v>0</v>
      </c>
      <c r="JQ98" s="233">
        <v>0</v>
      </c>
      <c r="JR98" s="233">
        <v>0</v>
      </c>
      <c r="JS98" s="233">
        <v>0</v>
      </c>
      <c r="JT98" s="233">
        <v>0</v>
      </c>
      <c r="JU98" s="233">
        <v>0</v>
      </c>
      <c r="JV98" s="233">
        <v>0</v>
      </c>
      <c r="JW98" s="233">
        <v>0</v>
      </c>
      <c r="JX98" s="233">
        <v>0</v>
      </c>
      <c r="JY98" s="233">
        <v>0</v>
      </c>
      <c r="JZ98" s="233">
        <v>0</v>
      </c>
      <c r="KA98" s="233">
        <v>0</v>
      </c>
      <c r="KB98" s="233">
        <v>0</v>
      </c>
      <c r="KC98" s="233">
        <v>0</v>
      </c>
      <c r="KD98" s="233">
        <v>0</v>
      </c>
      <c r="KE98" s="233">
        <v>0</v>
      </c>
      <c r="KF98" s="233">
        <v>0</v>
      </c>
      <c r="KG98" s="233">
        <v>0</v>
      </c>
      <c r="KH98" s="233">
        <v>0</v>
      </c>
      <c r="KI98" s="233">
        <v>0</v>
      </c>
      <c r="KJ98" s="233">
        <v>0</v>
      </c>
      <c r="KK98" s="233">
        <v>0</v>
      </c>
      <c r="KL98" s="233">
        <v>0</v>
      </c>
      <c r="KM98" s="233">
        <v>0</v>
      </c>
      <c r="KN98" s="233">
        <v>0</v>
      </c>
      <c r="KO98" s="233">
        <v>0</v>
      </c>
      <c r="KP98" s="233">
        <v>0</v>
      </c>
      <c r="KQ98" s="233">
        <v>0</v>
      </c>
      <c r="KR98" s="233">
        <v>0</v>
      </c>
      <c r="KS98" s="233">
        <v>0</v>
      </c>
      <c r="KT98" s="233">
        <v>0</v>
      </c>
      <c r="KU98" s="233">
        <v>0</v>
      </c>
      <c r="KV98" s="233">
        <v>0</v>
      </c>
      <c r="KW98" s="233">
        <v>0</v>
      </c>
      <c r="KX98" s="233">
        <v>0</v>
      </c>
      <c r="KY98" s="233">
        <v>0</v>
      </c>
      <c r="KZ98" s="233">
        <v>0</v>
      </c>
      <c r="LA98" s="233">
        <v>0</v>
      </c>
      <c r="LB98" s="233">
        <v>0</v>
      </c>
      <c r="LC98" s="233">
        <v>0</v>
      </c>
      <c r="LD98" s="233">
        <v>0</v>
      </c>
      <c r="LE98" s="233">
        <v>0</v>
      </c>
      <c r="LF98" s="233">
        <v>0</v>
      </c>
      <c r="LG98" s="233">
        <v>0</v>
      </c>
      <c r="LH98" s="233">
        <v>0</v>
      </c>
      <c r="LI98" s="233">
        <v>0</v>
      </c>
      <c r="LJ98" s="233">
        <v>0</v>
      </c>
      <c r="LK98" s="233">
        <v>0</v>
      </c>
      <c r="LL98" s="233">
        <v>0</v>
      </c>
      <c r="LM98" s="233">
        <v>0</v>
      </c>
      <c r="LN98" s="233">
        <v>0</v>
      </c>
      <c r="LO98" s="233">
        <v>0</v>
      </c>
      <c r="LP98" s="233">
        <v>0</v>
      </c>
      <c r="LQ98" s="233">
        <v>0</v>
      </c>
      <c r="LR98" s="233">
        <v>0</v>
      </c>
      <c r="LS98" s="233">
        <v>0</v>
      </c>
      <c r="LT98" s="233">
        <v>0</v>
      </c>
      <c r="LU98" s="233">
        <v>0</v>
      </c>
      <c r="LV98" s="233">
        <v>0</v>
      </c>
      <c r="LW98" s="233">
        <v>0</v>
      </c>
      <c r="LX98" s="233">
        <v>0</v>
      </c>
      <c r="LY98" s="233">
        <v>0</v>
      </c>
      <c r="LZ98" s="233">
        <v>0</v>
      </c>
      <c r="MA98" s="233">
        <v>0</v>
      </c>
      <c r="MB98" s="233">
        <v>0</v>
      </c>
      <c r="MC98" s="233">
        <v>0</v>
      </c>
      <c r="MD98" s="233">
        <v>0</v>
      </c>
      <c r="ME98" s="233">
        <v>0</v>
      </c>
      <c r="MF98" s="233">
        <v>0</v>
      </c>
      <c r="MG98" s="233">
        <v>0</v>
      </c>
      <c r="MH98" s="233">
        <v>0</v>
      </c>
      <c r="MI98" s="233">
        <v>0</v>
      </c>
      <c r="MJ98" s="233">
        <v>0</v>
      </c>
      <c r="MK98" s="233">
        <v>0</v>
      </c>
      <c r="ML98" s="233">
        <v>0</v>
      </c>
      <c r="MM98" s="233">
        <v>0</v>
      </c>
      <c r="MN98" s="233">
        <v>0</v>
      </c>
      <c r="MO98" s="233">
        <v>0</v>
      </c>
      <c r="MP98" s="233">
        <v>0</v>
      </c>
      <c r="MQ98" s="233">
        <v>0</v>
      </c>
      <c r="MR98" s="233">
        <v>0</v>
      </c>
      <c r="MS98" s="233">
        <v>0</v>
      </c>
      <c r="MT98" s="233">
        <v>0</v>
      </c>
      <c r="MU98" s="233">
        <v>0</v>
      </c>
      <c r="MV98" s="233">
        <v>0</v>
      </c>
      <c r="MW98" s="233">
        <v>0</v>
      </c>
      <c r="MX98" s="233">
        <v>0</v>
      </c>
      <c r="MY98" s="233">
        <v>0</v>
      </c>
      <c r="MZ98" s="233">
        <v>0</v>
      </c>
      <c r="NA98" s="233">
        <v>0</v>
      </c>
      <c r="NB98" s="233">
        <v>0</v>
      </c>
      <c r="NC98" s="233">
        <v>0</v>
      </c>
      <c r="ND98" s="233">
        <v>0</v>
      </c>
      <c r="NE98" s="233">
        <v>0</v>
      </c>
      <c r="NF98" s="233">
        <v>0</v>
      </c>
      <c r="NG98" s="233">
        <v>0</v>
      </c>
      <c r="NH98" s="233">
        <v>0</v>
      </c>
      <c r="NI98" s="233">
        <v>0</v>
      </c>
      <c r="NJ98" s="233">
        <v>0</v>
      </c>
      <c r="NK98" s="233">
        <v>0</v>
      </c>
      <c r="NL98" s="233">
        <v>0</v>
      </c>
      <c r="NM98" s="233">
        <v>0</v>
      </c>
      <c r="NN98" s="233">
        <v>0</v>
      </c>
      <c r="NO98" s="233">
        <v>0</v>
      </c>
      <c r="NP98" s="233">
        <v>0</v>
      </c>
      <c r="NQ98" s="233">
        <v>0</v>
      </c>
      <c r="NR98" s="233">
        <v>0</v>
      </c>
      <c r="NS98" s="233">
        <v>0</v>
      </c>
      <c r="NT98" s="233">
        <v>0</v>
      </c>
      <c r="NU98" s="233">
        <v>0</v>
      </c>
      <c r="NV98" s="233">
        <v>0</v>
      </c>
      <c r="NW98" s="233">
        <v>0</v>
      </c>
      <c r="NX98" s="233">
        <v>0</v>
      </c>
      <c r="NY98" s="233">
        <v>0</v>
      </c>
      <c r="NZ98" s="233">
        <v>0</v>
      </c>
      <c r="OA98" s="233">
        <v>0</v>
      </c>
      <c r="OB98" s="233">
        <v>0</v>
      </c>
      <c r="OC98" s="233">
        <v>0</v>
      </c>
      <c r="OD98" s="233">
        <v>0</v>
      </c>
      <c r="OE98" s="233">
        <v>0</v>
      </c>
      <c r="OF98" s="233">
        <v>0</v>
      </c>
      <c r="OG98" s="233">
        <v>0</v>
      </c>
      <c r="OH98" s="233">
        <v>0</v>
      </c>
      <c r="OI98" s="233">
        <v>0</v>
      </c>
      <c r="OJ98" s="233">
        <v>0</v>
      </c>
      <c r="OK98" s="233">
        <v>0</v>
      </c>
      <c r="OL98" s="233">
        <v>0</v>
      </c>
      <c r="OM98" s="233">
        <v>0</v>
      </c>
      <c r="ON98" s="233">
        <v>0</v>
      </c>
      <c r="OO98" s="233">
        <v>0</v>
      </c>
      <c r="OP98" s="233">
        <v>0</v>
      </c>
      <c r="OQ98" s="233">
        <v>0</v>
      </c>
      <c r="OR98" s="233">
        <v>0</v>
      </c>
      <c r="OS98" s="233">
        <v>0</v>
      </c>
      <c r="OT98" s="233">
        <v>0</v>
      </c>
      <c r="OU98" s="233">
        <v>0</v>
      </c>
      <c r="OV98" s="233">
        <v>0</v>
      </c>
      <c r="OW98" s="233">
        <v>0</v>
      </c>
      <c r="OX98" s="233">
        <v>0</v>
      </c>
      <c r="OY98" s="233">
        <v>0</v>
      </c>
      <c r="OZ98" s="233">
        <v>0</v>
      </c>
      <c r="PA98" s="233">
        <v>0</v>
      </c>
      <c r="PB98" s="233">
        <v>0</v>
      </c>
      <c r="PC98" s="233">
        <v>0</v>
      </c>
      <c r="PD98" s="233">
        <v>0</v>
      </c>
      <c r="PE98" s="233">
        <v>0</v>
      </c>
    </row>
    <row r="99" spans="1:421" x14ac:dyDescent="0.25">
      <c r="A99" s="237" t="s">
        <v>1619</v>
      </c>
      <c r="B99" s="233">
        <v>0</v>
      </c>
      <c r="C99" s="233">
        <v>0</v>
      </c>
      <c r="D99" s="233">
        <v>0</v>
      </c>
      <c r="E99" s="233">
        <v>0</v>
      </c>
      <c r="F99" s="233">
        <v>0</v>
      </c>
      <c r="G99" s="233">
        <v>0</v>
      </c>
      <c r="H99" s="233">
        <v>0</v>
      </c>
      <c r="I99" s="233">
        <v>0</v>
      </c>
      <c r="J99" s="233">
        <v>0</v>
      </c>
      <c r="K99" s="233">
        <v>0</v>
      </c>
      <c r="L99" s="233">
        <v>0</v>
      </c>
      <c r="M99" s="233">
        <v>0</v>
      </c>
      <c r="N99" s="233">
        <v>0</v>
      </c>
      <c r="O99" s="233">
        <v>0</v>
      </c>
      <c r="P99" s="233">
        <v>0</v>
      </c>
      <c r="Q99" s="233">
        <v>0</v>
      </c>
      <c r="R99" s="233">
        <v>0</v>
      </c>
      <c r="S99" s="233">
        <v>0</v>
      </c>
      <c r="T99" s="233">
        <v>0</v>
      </c>
      <c r="U99" s="233">
        <v>0</v>
      </c>
      <c r="V99" s="233">
        <v>0</v>
      </c>
      <c r="W99" s="233">
        <v>0</v>
      </c>
      <c r="X99" s="233">
        <v>0</v>
      </c>
      <c r="Y99" s="233">
        <v>0</v>
      </c>
      <c r="Z99" s="233">
        <v>0</v>
      </c>
      <c r="AA99" s="233">
        <v>0</v>
      </c>
      <c r="AB99" s="233">
        <v>0</v>
      </c>
      <c r="AC99" s="233">
        <v>0</v>
      </c>
      <c r="AD99" s="233">
        <v>0</v>
      </c>
      <c r="AE99" s="233">
        <v>0</v>
      </c>
      <c r="AF99" s="233">
        <v>0</v>
      </c>
      <c r="AG99" s="233">
        <v>0</v>
      </c>
      <c r="AH99" s="233">
        <v>0</v>
      </c>
      <c r="AI99" s="233">
        <v>0</v>
      </c>
      <c r="AJ99" s="233">
        <v>0</v>
      </c>
      <c r="AK99" s="233">
        <v>0</v>
      </c>
      <c r="AL99" s="233">
        <v>0</v>
      </c>
      <c r="AM99" s="233">
        <v>0</v>
      </c>
      <c r="AN99" s="233">
        <v>0</v>
      </c>
      <c r="AO99" s="233">
        <v>0</v>
      </c>
      <c r="AP99" s="233">
        <v>0</v>
      </c>
      <c r="AQ99" s="233">
        <v>0</v>
      </c>
      <c r="AR99" s="233">
        <v>0</v>
      </c>
      <c r="AS99" s="233">
        <v>0</v>
      </c>
      <c r="AT99" s="233">
        <v>0</v>
      </c>
      <c r="AU99" s="233">
        <v>0</v>
      </c>
      <c r="AV99" s="233">
        <v>0</v>
      </c>
      <c r="AW99" s="233">
        <v>0</v>
      </c>
      <c r="AX99" s="233">
        <v>0</v>
      </c>
      <c r="AY99" s="233">
        <v>0</v>
      </c>
      <c r="AZ99" s="233">
        <v>0</v>
      </c>
      <c r="BA99" s="233">
        <v>0</v>
      </c>
      <c r="BB99" s="233">
        <v>0</v>
      </c>
      <c r="BC99" s="233">
        <v>0</v>
      </c>
      <c r="BD99" s="233">
        <v>0</v>
      </c>
      <c r="BE99" s="233">
        <v>0</v>
      </c>
      <c r="BF99" s="233">
        <v>0</v>
      </c>
      <c r="BG99" s="233">
        <v>0</v>
      </c>
      <c r="BH99" s="233">
        <v>0</v>
      </c>
      <c r="BI99" s="233">
        <v>0</v>
      </c>
      <c r="BJ99" s="233">
        <v>0</v>
      </c>
      <c r="BK99" s="233">
        <v>0</v>
      </c>
      <c r="BL99" s="233">
        <v>0</v>
      </c>
      <c r="BM99" s="233">
        <v>0</v>
      </c>
      <c r="BN99" s="233">
        <v>0</v>
      </c>
      <c r="BO99" s="233">
        <v>0</v>
      </c>
      <c r="BP99" s="233">
        <v>0</v>
      </c>
      <c r="BQ99" s="233">
        <v>0</v>
      </c>
      <c r="BR99" s="233">
        <v>0</v>
      </c>
      <c r="BS99" s="233">
        <v>0</v>
      </c>
      <c r="BT99" s="233">
        <v>0</v>
      </c>
      <c r="BU99" s="233">
        <v>0</v>
      </c>
      <c r="BV99" s="233">
        <v>0</v>
      </c>
      <c r="BW99" s="233">
        <v>0</v>
      </c>
      <c r="BX99" s="233">
        <v>0</v>
      </c>
      <c r="BY99" s="233">
        <v>0</v>
      </c>
      <c r="BZ99" s="233">
        <v>0</v>
      </c>
      <c r="CA99" s="233">
        <v>0</v>
      </c>
      <c r="CB99" s="233">
        <v>0</v>
      </c>
      <c r="CC99" s="233">
        <v>0</v>
      </c>
      <c r="CD99" s="233">
        <v>0</v>
      </c>
      <c r="CE99" s="233">
        <v>0</v>
      </c>
      <c r="CF99" s="233">
        <v>0</v>
      </c>
      <c r="CG99" s="233">
        <v>0</v>
      </c>
      <c r="CH99" s="233">
        <v>0</v>
      </c>
      <c r="CI99" s="233">
        <v>0</v>
      </c>
      <c r="CJ99" s="233">
        <v>0</v>
      </c>
      <c r="CK99" s="233">
        <v>0</v>
      </c>
      <c r="CL99" s="233">
        <v>0</v>
      </c>
      <c r="CM99" s="233">
        <v>0</v>
      </c>
      <c r="CN99" s="233">
        <v>0</v>
      </c>
      <c r="CO99" s="233">
        <v>0</v>
      </c>
      <c r="CP99" s="233">
        <v>0</v>
      </c>
      <c r="CQ99" s="233">
        <v>0</v>
      </c>
      <c r="CR99" s="233">
        <v>0</v>
      </c>
      <c r="CS99" s="233">
        <v>0</v>
      </c>
      <c r="CT99" s="233">
        <v>0</v>
      </c>
      <c r="CU99" s="233">
        <v>0</v>
      </c>
      <c r="CV99" s="233">
        <v>0</v>
      </c>
      <c r="CW99" s="233">
        <v>0</v>
      </c>
      <c r="CX99" s="233">
        <v>0</v>
      </c>
      <c r="CY99" s="233">
        <v>0</v>
      </c>
      <c r="CZ99" s="233">
        <v>0</v>
      </c>
      <c r="DA99" s="233">
        <v>0</v>
      </c>
      <c r="DB99" s="233">
        <v>0</v>
      </c>
      <c r="DC99" s="233">
        <v>0</v>
      </c>
      <c r="DD99" s="233">
        <v>0</v>
      </c>
      <c r="DE99" s="233">
        <v>0</v>
      </c>
      <c r="DF99" s="233">
        <v>0</v>
      </c>
      <c r="DG99" s="233">
        <v>0</v>
      </c>
      <c r="DH99" s="233">
        <v>0</v>
      </c>
      <c r="DI99" s="233">
        <v>0</v>
      </c>
      <c r="DJ99" s="233">
        <v>0</v>
      </c>
      <c r="DK99" s="233">
        <v>0</v>
      </c>
      <c r="DL99" s="233">
        <v>0</v>
      </c>
      <c r="DM99" s="233">
        <v>0</v>
      </c>
      <c r="DN99" s="233">
        <v>0</v>
      </c>
      <c r="DO99" s="233">
        <v>0</v>
      </c>
      <c r="DP99" s="233">
        <v>0</v>
      </c>
      <c r="DQ99" s="233">
        <v>0</v>
      </c>
      <c r="DR99" s="233">
        <v>0</v>
      </c>
      <c r="DS99" s="233">
        <v>0</v>
      </c>
      <c r="DT99" s="233">
        <v>0</v>
      </c>
      <c r="DU99" s="233">
        <v>0</v>
      </c>
      <c r="DV99" s="233">
        <v>0</v>
      </c>
      <c r="DW99" s="233">
        <v>0</v>
      </c>
      <c r="DX99" s="233">
        <v>0</v>
      </c>
      <c r="DY99" s="233">
        <v>0</v>
      </c>
      <c r="DZ99" s="233">
        <v>0</v>
      </c>
      <c r="EA99" s="233">
        <v>0</v>
      </c>
      <c r="EB99" s="233">
        <v>0</v>
      </c>
      <c r="EC99" s="233">
        <v>0</v>
      </c>
      <c r="ED99" s="233">
        <v>0</v>
      </c>
      <c r="EE99" s="233">
        <v>0</v>
      </c>
      <c r="EF99" s="233">
        <v>0</v>
      </c>
      <c r="EG99" s="233">
        <v>0</v>
      </c>
      <c r="EH99" s="233">
        <v>0</v>
      </c>
      <c r="EI99" s="233">
        <v>0</v>
      </c>
      <c r="EJ99" s="233">
        <v>0</v>
      </c>
      <c r="EK99" s="233">
        <v>0</v>
      </c>
      <c r="EL99" s="233">
        <v>0</v>
      </c>
      <c r="EM99" s="233">
        <v>0</v>
      </c>
      <c r="EN99" s="233">
        <v>0</v>
      </c>
      <c r="EO99" s="233">
        <v>0</v>
      </c>
      <c r="EP99" s="233">
        <v>0</v>
      </c>
      <c r="EQ99" s="233">
        <v>0</v>
      </c>
      <c r="ER99" s="233">
        <v>0</v>
      </c>
      <c r="ES99" s="233">
        <v>0</v>
      </c>
      <c r="ET99" s="233">
        <v>0</v>
      </c>
      <c r="EU99" s="233">
        <v>0</v>
      </c>
      <c r="EV99" s="233">
        <v>0</v>
      </c>
      <c r="EW99" s="233">
        <v>0</v>
      </c>
      <c r="EX99" s="233">
        <v>0</v>
      </c>
      <c r="EY99" s="233">
        <v>0</v>
      </c>
      <c r="EZ99" s="233">
        <v>0</v>
      </c>
      <c r="FA99" s="233">
        <v>0</v>
      </c>
      <c r="FB99" s="233">
        <v>0</v>
      </c>
      <c r="FC99" s="233">
        <v>0</v>
      </c>
      <c r="FD99" s="233">
        <v>0</v>
      </c>
      <c r="FE99" s="233">
        <v>0</v>
      </c>
      <c r="FF99" s="233">
        <v>0</v>
      </c>
      <c r="FG99" s="233">
        <v>0</v>
      </c>
      <c r="FH99" s="233">
        <v>0</v>
      </c>
      <c r="FI99" s="233">
        <v>0</v>
      </c>
      <c r="FJ99" s="233">
        <v>0</v>
      </c>
      <c r="FK99" s="233">
        <v>0</v>
      </c>
      <c r="FL99" s="233">
        <v>0</v>
      </c>
      <c r="FM99" s="233">
        <v>0</v>
      </c>
      <c r="FN99" s="233">
        <v>0</v>
      </c>
      <c r="FO99" s="233">
        <v>0</v>
      </c>
      <c r="FP99" s="233">
        <v>0</v>
      </c>
      <c r="FQ99" s="233">
        <v>0</v>
      </c>
      <c r="FR99" s="233">
        <v>0</v>
      </c>
      <c r="FS99" s="233">
        <v>0</v>
      </c>
      <c r="FT99" s="233">
        <v>0</v>
      </c>
      <c r="FU99" s="233">
        <v>0</v>
      </c>
      <c r="FV99" s="233">
        <v>0</v>
      </c>
      <c r="FW99" s="233">
        <v>0</v>
      </c>
      <c r="FX99" s="233">
        <v>0</v>
      </c>
      <c r="FY99" s="233">
        <v>0</v>
      </c>
      <c r="FZ99" s="233">
        <v>0</v>
      </c>
      <c r="GA99" s="233">
        <v>0</v>
      </c>
      <c r="GB99" s="233">
        <v>0</v>
      </c>
      <c r="GC99" s="233">
        <v>0</v>
      </c>
      <c r="GD99" s="233">
        <v>0</v>
      </c>
      <c r="GE99" s="233">
        <v>0</v>
      </c>
      <c r="GF99" s="233">
        <v>0</v>
      </c>
      <c r="GG99" s="233">
        <v>0</v>
      </c>
      <c r="GH99" s="233">
        <v>0</v>
      </c>
      <c r="GI99" s="233">
        <v>0</v>
      </c>
      <c r="GJ99" s="233">
        <v>0</v>
      </c>
      <c r="GK99" s="233">
        <v>0</v>
      </c>
      <c r="GL99" s="233">
        <v>0</v>
      </c>
      <c r="GM99" s="233">
        <v>0</v>
      </c>
      <c r="GN99" s="233">
        <v>0</v>
      </c>
      <c r="GO99" s="233">
        <v>0</v>
      </c>
      <c r="GP99" s="233">
        <v>0</v>
      </c>
      <c r="GQ99" s="233">
        <v>0</v>
      </c>
      <c r="GR99" s="233">
        <v>0</v>
      </c>
      <c r="GS99" s="233">
        <v>0</v>
      </c>
      <c r="GT99" s="233">
        <v>0</v>
      </c>
      <c r="GU99" s="233">
        <v>0</v>
      </c>
      <c r="GV99" s="233">
        <v>0</v>
      </c>
      <c r="GW99" s="233">
        <v>0</v>
      </c>
      <c r="GX99" s="233">
        <v>0</v>
      </c>
      <c r="GY99" s="233">
        <v>0</v>
      </c>
      <c r="GZ99" s="233">
        <v>0</v>
      </c>
      <c r="HA99" s="233">
        <v>0</v>
      </c>
      <c r="HB99" s="233">
        <v>0</v>
      </c>
      <c r="HC99" s="233">
        <v>0</v>
      </c>
      <c r="HD99" s="233">
        <v>0</v>
      </c>
      <c r="HE99" s="233">
        <v>0</v>
      </c>
      <c r="HF99" s="233">
        <v>0</v>
      </c>
      <c r="HG99" s="233">
        <v>0</v>
      </c>
      <c r="HH99" s="233">
        <v>0</v>
      </c>
      <c r="HI99" s="233">
        <v>0</v>
      </c>
      <c r="HJ99" s="233">
        <v>0</v>
      </c>
      <c r="HK99" s="233">
        <v>0</v>
      </c>
      <c r="HL99" s="233">
        <v>0</v>
      </c>
      <c r="HM99" s="233">
        <v>0</v>
      </c>
      <c r="HN99" s="233">
        <v>0</v>
      </c>
      <c r="HO99" s="233">
        <v>0</v>
      </c>
      <c r="HP99" s="233">
        <v>0</v>
      </c>
      <c r="HQ99" s="233">
        <v>0</v>
      </c>
      <c r="HR99" s="233">
        <v>0</v>
      </c>
      <c r="HS99" s="233">
        <v>0</v>
      </c>
      <c r="HT99" s="233">
        <v>0</v>
      </c>
      <c r="HU99" s="233">
        <v>0</v>
      </c>
      <c r="HV99" s="233">
        <v>0</v>
      </c>
      <c r="HW99" s="233">
        <v>0</v>
      </c>
      <c r="HX99" s="233">
        <v>0</v>
      </c>
      <c r="HY99" s="233">
        <v>0</v>
      </c>
      <c r="HZ99" s="233">
        <v>0</v>
      </c>
      <c r="IA99" s="233">
        <v>0</v>
      </c>
      <c r="IB99" s="233">
        <v>0</v>
      </c>
      <c r="IC99" s="233">
        <v>0</v>
      </c>
      <c r="ID99" s="233">
        <v>0</v>
      </c>
      <c r="IE99" s="233">
        <v>0</v>
      </c>
      <c r="IF99" s="233">
        <v>0</v>
      </c>
      <c r="IG99" s="233">
        <v>0</v>
      </c>
      <c r="IH99" s="233">
        <v>0</v>
      </c>
      <c r="II99" s="233">
        <v>0</v>
      </c>
      <c r="IJ99" s="233">
        <v>0</v>
      </c>
      <c r="IK99" s="233">
        <v>0</v>
      </c>
      <c r="IL99" s="233">
        <v>0</v>
      </c>
      <c r="IM99" s="233">
        <v>0</v>
      </c>
      <c r="IN99" s="233">
        <v>0</v>
      </c>
      <c r="IO99" s="233">
        <v>0</v>
      </c>
      <c r="IP99" s="233">
        <v>0</v>
      </c>
      <c r="IQ99" s="233">
        <v>0</v>
      </c>
      <c r="IR99" s="233">
        <v>0</v>
      </c>
      <c r="IS99" s="233">
        <v>0</v>
      </c>
      <c r="IT99" s="233">
        <v>0</v>
      </c>
      <c r="IU99" s="233">
        <v>0</v>
      </c>
      <c r="IV99" s="233">
        <v>0</v>
      </c>
      <c r="IW99" s="233">
        <v>0</v>
      </c>
      <c r="IX99" s="233">
        <v>0</v>
      </c>
      <c r="IY99" s="233">
        <v>0</v>
      </c>
      <c r="IZ99" s="233">
        <v>0</v>
      </c>
      <c r="JA99" s="233">
        <v>0</v>
      </c>
      <c r="JB99" s="233">
        <v>0</v>
      </c>
      <c r="JC99" s="233">
        <v>0</v>
      </c>
      <c r="JD99" s="233">
        <v>0</v>
      </c>
      <c r="JE99" s="233">
        <v>0</v>
      </c>
      <c r="JF99" s="233">
        <v>0</v>
      </c>
      <c r="JG99" s="233">
        <v>0</v>
      </c>
      <c r="JH99" s="233">
        <v>0</v>
      </c>
      <c r="JI99" s="233">
        <v>0</v>
      </c>
      <c r="JJ99" s="233">
        <v>0</v>
      </c>
      <c r="JK99" s="233">
        <v>0</v>
      </c>
      <c r="JL99" s="233">
        <v>0</v>
      </c>
      <c r="JM99" s="233">
        <v>0</v>
      </c>
      <c r="JN99" s="233">
        <v>0</v>
      </c>
      <c r="JO99" s="233">
        <v>0</v>
      </c>
      <c r="JP99" s="233">
        <v>0</v>
      </c>
      <c r="JQ99" s="233">
        <v>0</v>
      </c>
      <c r="JR99" s="233">
        <v>0</v>
      </c>
      <c r="JS99" s="233">
        <v>0</v>
      </c>
      <c r="JT99" s="233">
        <v>0</v>
      </c>
      <c r="JU99" s="233">
        <v>0</v>
      </c>
      <c r="JV99" s="233">
        <v>0</v>
      </c>
      <c r="JW99" s="233">
        <v>0</v>
      </c>
      <c r="JX99" s="233">
        <v>0</v>
      </c>
      <c r="JY99" s="233">
        <v>0</v>
      </c>
      <c r="JZ99" s="233">
        <v>0</v>
      </c>
      <c r="KA99" s="233">
        <v>0</v>
      </c>
      <c r="KB99" s="233">
        <v>0</v>
      </c>
      <c r="KC99" s="233">
        <v>0</v>
      </c>
      <c r="KD99" s="233">
        <v>0</v>
      </c>
      <c r="KE99" s="233">
        <v>0</v>
      </c>
      <c r="KF99" s="233">
        <v>0</v>
      </c>
      <c r="KG99" s="233">
        <v>0</v>
      </c>
      <c r="KH99" s="233">
        <v>0</v>
      </c>
      <c r="KI99" s="233">
        <v>0</v>
      </c>
      <c r="KJ99" s="233">
        <v>0</v>
      </c>
      <c r="KK99" s="233">
        <v>0</v>
      </c>
      <c r="KL99" s="233">
        <v>0</v>
      </c>
      <c r="KM99" s="233">
        <v>0</v>
      </c>
      <c r="KN99" s="233">
        <v>0</v>
      </c>
      <c r="KO99" s="233">
        <v>0</v>
      </c>
      <c r="KP99" s="233">
        <v>0</v>
      </c>
      <c r="KQ99" s="233">
        <v>0</v>
      </c>
      <c r="KR99" s="233">
        <v>0</v>
      </c>
      <c r="KS99" s="233">
        <v>0</v>
      </c>
      <c r="KT99" s="233">
        <v>0</v>
      </c>
      <c r="KU99" s="233">
        <v>0</v>
      </c>
      <c r="KV99" s="233">
        <v>0</v>
      </c>
      <c r="KW99" s="233">
        <v>0</v>
      </c>
      <c r="KX99" s="233">
        <v>0</v>
      </c>
      <c r="KY99" s="233">
        <v>0</v>
      </c>
      <c r="KZ99" s="233">
        <v>0</v>
      </c>
      <c r="LA99" s="233">
        <v>0</v>
      </c>
      <c r="LB99" s="233">
        <v>0</v>
      </c>
      <c r="LC99" s="233">
        <v>0</v>
      </c>
      <c r="LD99" s="233">
        <v>0</v>
      </c>
      <c r="LE99" s="233">
        <v>0</v>
      </c>
      <c r="LF99" s="233">
        <v>0</v>
      </c>
      <c r="LG99" s="233">
        <v>0</v>
      </c>
      <c r="LH99" s="233">
        <v>0</v>
      </c>
      <c r="LI99" s="233">
        <v>0</v>
      </c>
      <c r="LJ99" s="233">
        <v>0</v>
      </c>
      <c r="LK99" s="233">
        <v>0</v>
      </c>
      <c r="LL99" s="233">
        <v>0</v>
      </c>
      <c r="LM99" s="233">
        <v>0</v>
      </c>
      <c r="LN99" s="233">
        <v>0</v>
      </c>
      <c r="LO99" s="233">
        <v>0</v>
      </c>
      <c r="LP99" s="233">
        <v>0</v>
      </c>
      <c r="LQ99" s="233">
        <v>0</v>
      </c>
      <c r="LR99" s="233">
        <v>0</v>
      </c>
      <c r="LS99" s="233">
        <v>0</v>
      </c>
      <c r="LT99" s="233">
        <v>0</v>
      </c>
      <c r="LU99" s="233">
        <v>0</v>
      </c>
      <c r="LV99" s="233">
        <v>0</v>
      </c>
      <c r="LW99" s="233">
        <v>0</v>
      </c>
      <c r="LX99" s="233">
        <v>0</v>
      </c>
      <c r="LY99" s="233">
        <v>0</v>
      </c>
      <c r="LZ99" s="233">
        <v>0</v>
      </c>
      <c r="MA99" s="233">
        <v>0</v>
      </c>
      <c r="MB99" s="233">
        <v>0</v>
      </c>
      <c r="MC99" s="233">
        <v>0</v>
      </c>
      <c r="MD99" s="233">
        <v>0</v>
      </c>
      <c r="ME99" s="233">
        <v>0</v>
      </c>
      <c r="MF99" s="233">
        <v>0</v>
      </c>
      <c r="MG99" s="233">
        <v>0</v>
      </c>
      <c r="MH99" s="233">
        <v>0</v>
      </c>
      <c r="MI99" s="233">
        <v>0</v>
      </c>
      <c r="MJ99" s="233">
        <v>0</v>
      </c>
      <c r="MK99" s="233">
        <v>0</v>
      </c>
      <c r="ML99" s="233">
        <v>0</v>
      </c>
      <c r="MM99" s="233">
        <v>0</v>
      </c>
      <c r="MN99" s="233">
        <v>0</v>
      </c>
      <c r="MO99" s="233">
        <v>0</v>
      </c>
      <c r="MP99" s="233">
        <v>0</v>
      </c>
      <c r="MQ99" s="233">
        <v>0</v>
      </c>
      <c r="MR99" s="233">
        <v>0</v>
      </c>
      <c r="MS99" s="233">
        <v>0</v>
      </c>
      <c r="MT99" s="233">
        <v>0</v>
      </c>
      <c r="MU99" s="233">
        <v>0</v>
      </c>
      <c r="MV99" s="233">
        <v>0</v>
      </c>
      <c r="MW99" s="233">
        <v>0</v>
      </c>
      <c r="MX99" s="233">
        <v>0</v>
      </c>
      <c r="MY99" s="233">
        <v>0</v>
      </c>
      <c r="MZ99" s="233">
        <v>0</v>
      </c>
      <c r="NA99" s="233">
        <v>0</v>
      </c>
      <c r="NB99" s="233">
        <v>0</v>
      </c>
      <c r="NC99" s="233">
        <v>0</v>
      </c>
      <c r="ND99" s="233">
        <v>0</v>
      </c>
      <c r="NE99" s="233">
        <v>0</v>
      </c>
      <c r="NF99" s="233">
        <v>0</v>
      </c>
      <c r="NG99" s="233">
        <v>0</v>
      </c>
      <c r="NH99" s="233">
        <v>0</v>
      </c>
      <c r="NI99" s="233">
        <v>0</v>
      </c>
      <c r="NJ99" s="233">
        <v>0</v>
      </c>
      <c r="NK99" s="233">
        <v>0</v>
      </c>
      <c r="NL99" s="233">
        <v>0</v>
      </c>
      <c r="NM99" s="233">
        <v>0</v>
      </c>
      <c r="NN99" s="233">
        <v>0</v>
      </c>
      <c r="NO99" s="233">
        <v>0</v>
      </c>
      <c r="NP99" s="233">
        <v>0</v>
      </c>
      <c r="NQ99" s="233">
        <v>0</v>
      </c>
      <c r="NR99" s="233">
        <v>0</v>
      </c>
      <c r="NS99" s="233">
        <v>0</v>
      </c>
      <c r="NT99" s="233">
        <v>0</v>
      </c>
      <c r="NU99" s="233">
        <v>0</v>
      </c>
      <c r="NV99" s="233">
        <v>0</v>
      </c>
      <c r="NW99" s="233">
        <v>0</v>
      </c>
      <c r="NX99" s="233">
        <v>0</v>
      </c>
      <c r="NY99" s="233">
        <v>0</v>
      </c>
      <c r="NZ99" s="233">
        <v>0</v>
      </c>
      <c r="OA99" s="233">
        <v>0</v>
      </c>
      <c r="OB99" s="233">
        <v>0</v>
      </c>
      <c r="OC99" s="233">
        <v>0</v>
      </c>
      <c r="OD99" s="233">
        <v>0</v>
      </c>
      <c r="OE99" s="233">
        <v>0</v>
      </c>
      <c r="OF99" s="233">
        <v>0</v>
      </c>
      <c r="OG99" s="233">
        <v>0</v>
      </c>
      <c r="OH99" s="233">
        <v>0</v>
      </c>
      <c r="OI99" s="233">
        <v>0</v>
      </c>
      <c r="OJ99" s="233">
        <v>0</v>
      </c>
      <c r="OK99" s="233">
        <v>0</v>
      </c>
      <c r="OL99" s="233">
        <v>0</v>
      </c>
      <c r="OM99" s="233">
        <v>0</v>
      </c>
      <c r="ON99" s="233">
        <v>0</v>
      </c>
      <c r="OO99" s="233">
        <v>0</v>
      </c>
      <c r="OP99" s="233">
        <v>0</v>
      </c>
      <c r="OQ99" s="233">
        <v>0</v>
      </c>
      <c r="OR99" s="233">
        <v>0</v>
      </c>
      <c r="OS99" s="233">
        <v>0</v>
      </c>
      <c r="OT99" s="233">
        <v>0</v>
      </c>
      <c r="OU99" s="233">
        <v>0</v>
      </c>
      <c r="OV99" s="233">
        <v>0</v>
      </c>
      <c r="OW99" s="233">
        <v>0</v>
      </c>
      <c r="OX99" s="233">
        <v>0</v>
      </c>
      <c r="OY99" s="233">
        <v>0</v>
      </c>
      <c r="OZ99" s="233">
        <v>0</v>
      </c>
      <c r="PA99" s="233">
        <v>0</v>
      </c>
      <c r="PB99" s="233">
        <v>0</v>
      </c>
      <c r="PC99" s="233">
        <v>0</v>
      </c>
      <c r="PD99" s="233">
        <v>0</v>
      </c>
      <c r="PE99" s="233">
        <v>0</v>
      </c>
    </row>
    <row r="100" spans="1:421" x14ac:dyDescent="0.25">
      <c r="A100" s="233"/>
      <c r="B100" s="233"/>
      <c r="C100" s="233"/>
      <c r="D100" s="233"/>
      <c r="E100" s="233"/>
      <c r="F100" s="233"/>
      <c r="G100" s="233"/>
      <c r="H100" s="233"/>
      <c r="I100" s="233"/>
      <c r="J100" s="233"/>
      <c r="K100" s="233"/>
      <c r="L100" s="233"/>
      <c r="M100" s="233"/>
      <c r="N100" s="233"/>
      <c r="O100" s="233"/>
      <c r="P100" s="233"/>
      <c r="Q100" s="233"/>
      <c r="R100" s="233"/>
      <c r="S100" s="233"/>
      <c r="T100" s="233"/>
      <c r="U100" s="233"/>
      <c r="V100" s="233"/>
      <c r="W100" s="233"/>
      <c r="X100" s="233"/>
      <c r="Y100" s="233"/>
      <c r="Z100" s="233"/>
      <c r="AA100" s="233"/>
      <c r="AB100" s="233"/>
      <c r="AC100" s="233"/>
      <c r="AD100" s="233"/>
      <c r="AE100" s="233"/>
      <c r="AF100" s="233"/>
      <c r="AG100" s="233"/>
      <c r="AH100" s="233"/>
      <c r="AI100" s="233"/>
      <c r="AJ100" s="233"/>
      <c r="AK100" s="233"/>
      <c r="AL100" s="233"/>
      <c r="AM100" s="233"/>
      <c r="AN100" s="233"/>
      <c r="AO100" s="233"/>
      <c r="AP100" s="233"/>
      <c r="AQ100" s="233"/>
      <c r="AR100" s="233"/>
      <c r="AS100" s="233"/>
      <c r="AT100" s="233"/>
      <c r="AU100" s="233"/>
      <c r="AV100" s="233"/>
      <c r="AW100" s="233"/>
      <c r="AX100" s="233"/>
      <c r="AY100" s="233"/>
      <c r="AZ100" s="233"/>
      <c r="BA100" s="233"/>
      <c r="BB100" s="233"/>
      <c r="BC100" s="233"/>
      <c r="BD100" s="233"/>
      <c r="BE100" s="233"/>
      <c r="BF100" s="233"/>
      <c r="BG100" s="233"/>
      <c r="BH100" s="233"/>
      <c r="BI100" s="233"/>
      <c r="BJ100" s="233"/>
      <c r="BK100" s="233"/>
      <c r="BL100" s="233"/>
      <c r="BM100" s="233"/>
      <c r="BN100" s="233"/>
      <c r="BO100" s="233"/>
      <c r="BP100" s="233"/>
      <c r="BQ100" s="233"/>
      <c r="BR100" s="233"/>
      <c r="BS100" s="233"/>
      <c r="BT100" s="233"/>
      <c r="BU100" s="233"/>
      <c r="BV100" s="233"/>
      <c r="BW100" s="233"/>
      <c r="BX100" s="233"/>
      <c r="BY100" s="233"/>
      <c r="BZ100" s="233"/>
      <c r="CA100" s="233"/>
      <c r="CB100" s="233"/>
      <c r="CC100" s="233"/>
      <c r="CD100" s="233"/>
      <c r="CE100" s="233"/>
      <c r="CF100" s="233"/>
      <c r="CG100" s="233"/>
      <c r="CH100" s="233"/>
      <c r="CI100" s="233"/>
      <c r="CJ100" s="233"/>
      <c r="CK100" s="233"/>
      <c r="CL100" s="233"/>
      <c r="CM100" s="233"/>
      <c r="CN100" s="233"/>
      <c r="CO100" s="233"/>
      <c r="CP100" s="233"/>
      <c r="CQ100" s="233"/>
      <c r="CR100" s="233"/>
      <c r="CS100" s="233"/>
      <c r="CT100" s="233"/>
      <c r="CU100" s="233"/>
      <c r="CV100" s="233"/>
      <c r="CW100" s="233"/>
      <c r="CX100" s="233"/>
      <c r="CY100" s="233"/>
      <c r="CZ100" s="233"/>
      <c r="DA100" s="233"/>
      <c r="DB100" s="233"/>
      <c r="DC100" s="233"/>
      <c r="DD100" s="233"/>
      <c r="DE100" s="233"/>
      <c r="DF100" s="233"/>
      <c r="DG100" s="233"/>
      <c r="DH100" s="233"/>
      <c r="DI100" s="233"/>
      <c r="DJ100" s="233"/>
      <c r="DK100" s="233"/>
      <c r="DL100" s="233"/>
      <c r="DM100" s="233"/>
      <c r="DN100" s="233"/>
      <c r="DO100" s="233"/>
      <c r="DP100" s="233"/>
      <c r="DQ100" s="233"/>
      <c r="DR100" s="233"/>
      <c r="DS100" s="233"/>
      <c r="DT100" s="233"/>
      <c r="DU100" s="233"/>
      <c r="DV100" s="233"/>
      <c r="DW100" s="233"/>
      <c r="DX100" s="233"/>
      <c r="DY100" s="233"/>
      <c r="DZ100" s="233"/>
      <c r="EA100" s="233"/>
      <c r="EB100" s="233"/>
      <c r="EC100" s="233"/>
      <c r="ED100" s="233"/>
      <c r="EE100" s="233"/>
      <c r="EF100" s="233"/>
      <c r="EG100" s="233"/>
      <c r="EH100" s="233"/>
      <c r="EI100" s="233"/>
      <c r="EJ100" s="233"/>
      <c r="EK100" s="233"/>
      <c r="EL100" s="233"/>
      <c r="EM100" s="233"/>
      <c r="EN100" s="233"/>
      <c r="EO100" s="233"/>
      <c r="EP100" s="233"/>
      <c r="EQ100" s="233"/>
      <c r="ER100" s="233"/>
      <c r="ES100" s="233"/>
      <c r="ET100" s="233"/>
      <c r="EU100" s="233"/>
      <c r="EV100" s="233"/>
      <c r="EW100" s="233"/>
      <c r="EX100" s="233"/>
      <c r="EY100" s="233"/>
      <c r="EZ100" s="233"/>
      <c r="FA100" s="233"/>
      <c r="FB100" s="233"/>
      <c r="FC100" s="233"/>
      <c r="FD100" s="233"/>
      <c r="FE100" s="233"/>
      <c r="FF100" s="233"/>
      <c r="FG100" s="233"/>
      <c r="FH100" s="233"/>
      <c r="FI100" s="233"/>
      <c r="FJ100" s="233"/>
      <c r="FK100" s="233"/>
      <c r="FL100" s="233"/>
      <c r="FM100" s="233"/>
      <c r="FN100" s="233"/>
      <c r="FO100" s="233"/>
      <c r="FP100" s="233"/>
      <c r="FQ100" s="233"/>
      <c r="FR100" s="233"/>
      <c r="FS100" s="233"/>
      <c r="FT100" s="233"/>
      <c r="FU100" s="233"/>
      <c r="FV100" s="233"/>
      <c r="FW100" s="233"/>
      <c r="FX100" s="233"/>
      <c r="FY100" s="233"/>
      <c r="FZ100" s="233"/>
      <c r="GA100" s="233"/>
      <c r="GB100" s="233"/>
      <c r="GC100" s="233"/>
      <c r="GD100" s="233"/>
      <c r="GE100" s="233"/>
      <c r="GF100" s="233"/>
      <c r="GG100" s="233"/>
      <c r="GH100" s="233"/>
      <c r="GI100" s="233"/>
      <c r="GJ100" s="233"/>
      <c r="GK100" s="233"/>
      <c r="GL100" s="233"/>
      <c r="GM100" s="233"/>
      <c r="GN100" s="233"/>
      <c r="GO100" s="233"/>
      <c r="GP100" s="233"/>
      <c r="GQ100" s="233"/>
      <c r="GR100" s="233"/>
      <c r="GS100" s="233"/>
      <c r="GT100" s="233"/>
      <c r="GU100" s="233"/>
      <c r="GV100" s="233"/>
      <c r="GW100" s="233"/>
      <c r="GX100" s="233"/>
      <c r="GY100" s="233"/>
      <c r="GZ100" s="233"/>
      <c r="HA100" s="233"/>
      <c r="HB100" s="233"/>
      <c r="HC100" s="233"/>
      <c r="HD100" s="233"/>
      <c r="HE100" s="233"/>
      <c r="HF100" s="233"/>
      <c r="HG100" s="233"/>
      <c r="HH100" s="233"/>
      <c r="HI100" s="233"/>
      <c r="HJ100" s="233"/>
      <c r="HK100" s="233"/>
      <c r="HL100" s="233"/>
      <c r="HM100" s="233"/>
      <c r="HN100" s="233"/>
      <c r="HO100" s="233"/>
      <c r="HP100" s="233"/>
      <c r="HQ100" s="233"/>
      <c r="HR100" s="233"/>
      <c r="HS100" s="233"/>
      <c r="HT100" s="233"/>
      <c r="HU100" s="233"/>
      <c r="HV100" s="233"/>
      <c r="HW100" s="233"/>
      <c r="HX100" s="233"/>
      <c r="HY100" s="233"/>
      <c r="HZ100" s="233"/>
      <c r="IA100" s="233"/>
      <c r="IB100" s="233"/>
      <c r="IC100" s="233"/>
      <c r="ID100" s="233"/>
      <c r="IE100" s="233"/>
      <c r="IF100" s="233"/>
      <c r="IG100" s="233"/>
      <c r="IH100" s="233"/>
      <c r="II100" s="233"/>
      <c r="IJ100" s="233"/>
      <c r="IK100" s="233"/>
      <c r="IL100" s="233"/>
      <c r="IM100" s="233"/>
      <c r="IN100" s="233"/>
      <c r="IO100" s="233"/>
      <c r="IP100" s="233"/>
      <c r="IQ100" s="233"/>
      <c r="IR100" s="233"/>
      <c r="IS100" s="233"/>
      <c r="IT100" s="233"/>
      <c r="IU100" s="233"/>
      <c r="IV100" s="233"/>
      <c r="IW100" s="233"/>
      <c r="IX100" s="233"/>
      <c r="IY100" s="233"/>
      <c r="IZ100" s="233"/>
      <c r="JA100" s="233"/>
      <c r="JB100" s="233"/>
      <c r="JC100" s="233"/>
      <c r="JD100" s="233"/>
      <c r="JE100" s="233"/>
      <c r="JF100" s="233"/>
      <c r="JG100" s="233"/>
      <c r="JH100" s="233"/>
      <c r="JI100" s="233"/>
      <c r="JJ100" s="233"/>
      <c r="JK100" s="233"/>
      <c r="JL100" s="233"/>
      <c r="JM100" s="233"/>
      <c r="JN100" s="233"/>
      <c r="JO100" s="233"/>
      <c r="JP100" s="233"/>
      <c r="JQ100" s="233"/>
      <c r="JR100" s="233"/>
      <c r="JS100" s="233"/>
      <c r="JT100" s="233"/>
      <c r="JU100" s="233"/>
      <c r="JV100" s="233"/>
      <c r="JW100" s="233"/>
      <c r="JX100" s="233"/>
      <c r="JY100" s="233"/>
      <c r="JZ100" s="233"/>
      <c r="KA100" s="233"/>
      <c r="KB100" s="233"/>
      <c r="KC100" s="233"/>
      <c r="KD100" s="233"/>
      <c r="KE100" s="233"/>
      <c r="KF100" s="233"/>
      <c r="KG100" s="233"/>
      <c r="KH100" s="233"/>
      <c r="KI100" s="233"/>
      <c r="KJ100" s="233"/>
      <c r="KK100" s="233"/>
      <c r="KL100" s="233"/>
      <c r="KM100" s="233"/>
      <c r="KN100" s="233"/>
      <c r="KO100" s="233"/>
      <c r="KP100" s="233"/>
      <c r="KQ100" s="233"/>
      <c r="KR100" s="233"/>
      <c r="KS100" s="233"/>
      <c r="KT100" s="233"/>
      <c r="KU100" s="233"/>
      <c r="KV100" s="233"/>
      <c r="KW100" s="233"/>
      <c r="KX100" s="233"/>
      <c r="KY100" s="233"/>
      <c r="KZ100" s="233"/>
      <c r="LA100" s="233"/>
      <c r="LB100" s="233"/>
      <c r="LC100" s="233"/>
      <c r="LD100" s="233"/>
      <c r="LE100" s="233"/>
      <c r="LF100" s="233"/>
      <c r="LG100" s="233"/>
      <c r="LH100" s="233"/>
      <c r="LI100" s="233"/>
      <c r="LJ100" s="233"/>
      <c r="LK100" s="233"/>
      <c r="LL100" s="233"/>
      <c r="LM100" s="233"/>
      <c r="LN100" s="233"/>
      <c r="LO100" s="233"/>
      <c r="LP100" s="233"/>
      <c r="LQ100" s="233"/>
      <c r="LR100" s="233"/>
      <c r="LS100" s="233"/>
      <c r="LT100" s="233"/>
      <c r="LU100" s="233"/>
      <c r="LV100" s="233"/>
      <c r="LW100" s="233"/>
      <c r="LX100" s="233"/>
      <c r="LY100" s="233"/>
      <c r="LZ100" s="233"/>
      <c r="MA100" s="233"/>
      <c r="MB100" s="233"/>
      <c r="MC100" s="233"/>
      <c r="MD100" s="233"/>
      <c r="ME100" s="233"/>
      <c r="MF100" s="233"/>
      <c r="MG100" s="233"/>
      <c r="MH100" s="233"/>
      <c r="MI100" s="233"/>
      <c r="MJ100" s="233"/>
      <c r="MK100" s="233"/>
      <c r="ML100" s="233"/>
      <c r="MM100" s="233"/>
      <c r="MN100" s="233"/>
      <c r="MO100" s="233"/>
      <c r="MP100" s="233"/>
      <c r="MQ100" s="233"/>
      <c r="MR100" s="233"/>
      <c r="MS100" s="233"/>
      <c r="MT100" s="233"/>
      <c r="MU100" s="233"/>
      <c r="MV100" s="233"/>
      <c r="MW100" s="233"/>
      <c r="MX100" s="233"/>
      <c r="MY100" s="233"/>
      <c r="MZ100" s="233"/>
      <c r="NA100" s="233"/>
      <c r="NB100" s="233"/>
      <c r="NC100" s="233"/>
      <c r="ND100" s="233"/>
      <c r="NE100" s="233"/>
      <c r="NF100" s="233"/>
      <c r="NG100" s="233"/>
      <c r="NH100" s="233"/>
      <c r="NI100" s="233"/>
      <c r="NJ100" s="233"/>
      <c r="NK100" s="233"/>
      <c r="NL100" s="233"/>
      <c r="NM100" s="233"/>
      <c r="NN100" s="233"/>
      <c r="NO100" s="233"/>
      <c r="NP100" s="233"/>
      <c r="NQ100" s="233"/>
      <c r="NR100" s="233"/>
      <c r="NS100" s="233"/>
      <c r="NT100" s="233"/>
      <c r="NU100" s="233"/>
      <c r="NV100" s="233"/>
      <c r="NW100" s="233"/>
      <c r="NX100" s="233"/>
      <c r="NY100" s="233"/>
      <c r="NZ100" s="233"/>
      <c r="OA100" s="233"/>
      <c r="OB100" s="233"/>
      <c r="OC100" s="233"/>
      <c r="OD100" s="233"/>
      <c r="OE100" s="233"/>
      <c r="OF100" s="233"/>
      <c r="OG100" s="233"/>
      <c r="OH100" s="233"/>
      <c r="OI100" s="233"/>
      <c r="OJ100" s="233"/>
      <c r="OK100" s="233"/>
      <c r="OL100" s="233"/>
      <c r="OM100" s="233"/>
      <c r="ON100" s="233"/>
      <c r="OO100" s="233"/>
      <c r="OP100" s="233"/>
      <c r="OQ100" s="233"/>
      <c r="OR100" s="233"/>
      <c r="OS100" s="233"/>
      <c r="OT100" s="233"/>
      <c r="OU100" s="233"/>
      <c r="OV100" s="233"/>
      <c r="OW100" s="233"/>
      <c r="OX100" s="233"/>
      <c r="OY100" s="233"/>
      <c r="OZ100" s="233"/>
      <c r="PA100" s="233"/>
      <c r="PB100" s="233"/>
      <c r="PC100" s="233"/>
      <c r="PD100" s="233"/>
      <c r="PE100" s="233"/>
    </row>
    <row r="101" spans="1:421" s="239" customFormat="1" ht="20" thickBot="1" x14ac:dyDescent="0.3">
      <c r="A101" s="238" t="s">
        <v>1664</v>
      </c>
      <c r="B101" s="238">
        <v>0</v>
      </c>
      <c r="C101" s="238">
        <v>46774537</v>
      </c>
      <c r="D101" s="352">
        <v>100</v>
      </c>
      <c r="E101" s="238">
        <v>0</v>
      </c>
      <c r="F101" s="238">
        <v>0</v>
      </c>
      <c r="G101" s="238">
        <v>0</v>
      </c>
      <c r="H101" s="238">
        <v>0</v>
      </c>
      <c r="I101" s="238">
        <v>46774537</v>
      </c>
      <c r="J101" s="238">
        <v>100</v>
      </c>
      <c r="K101" s="238">
        <v>0</v>
      </c>
      <c r="L101" s="238">
        <v>0</v>
      </c>
      <c r="M101" s="238">
        <v>0</v>
      </c>
      <c r="N101" s="238">
        <v>0</v>
      </c>
      <c r="O101" s="238">
        <v>46794308</v>
      </c>
      <c r="P101" s="238">
        <v>100</v>
      </c>
      <c r="Q101" s="238">
        <v>0</v>
      </c>
      <c r="R101" s="238">
        <v>0</v>
      </c>
      <c r="S101" s="238">
        <v>0</v>
      </c>
      <c r="T101" s="238">
        <v>0</v>
      </c>
      <c r="U101" s="238">
        <v>46794308</v>
      </c>
      <c r="V101" s="238">
        <v>100</v>
      </c>
      <c r="W101" s="238">
        <v>0</v>
      </c>
      <c r="X101" s="238">
        <v>0</v>
      </c>
      <c r="Y101" s="238">
        <v>0</v>
      </c>
      <c r="Z101" s="238">
        <v>0</v>
      </c>
      <c r="AA101" s="238">
        <v>93222778</v>
      </c>
      <c r="AB101" s="238">
        <v>100</v>
      </c>
      <c r="AC101" s="238">
        <v>0</v>
      </c>
      <c r="AD101" s="238">
        <v>0</v>
      </c>
      <c r="AE101" s="238">
        <v>0</v>
      </c>
      <c r="AF101" s="238">
        <v>0</v>
      </c>
      <c r="AG101" s="238">
        <v>92755678</v>
      </c>
      <c r="AH101" s="238">
        <v>100</v>
      </c>
      <c r="AI101" s="238">
        <v>0</v>
      </c>
      <c r="AJ101" s="238">
        <v>0</v>
      </c>
      <c r="AK101" s="238">
        <v>0</v>
      </c>
      <c r="AL101" s="238">
        <v>0</v>
      </c>
      <c r="AM101" s="238">
        <v>92755678</v>
      </c>
      <c r="AN101" s="238">
        <v>100</v>
      </c>
      <c r="AO101" s="238">
        <v>0</v>
      </c>
      <c r="AP101" s="238">
        <v>0</v>
      </c>
      <c r="AQ101" s="238">
        <v>0</v>
      </c>
      <c r="AR101" s="238">
        <v>0</v>
      </c>
      <c r="AS101" s="238">
        <v>92755678</v>
      </c>
      <c r="AT101" s="238">
        <v>100</v>
      </c>
      <c r="AU101" s="238">
        <v>0</v>
      </c>
      <c r="AV101" s="238">
        <v>0</v>
      </c>
      <c r="AW101" s="238">
        <v>0</v>
      </c>
      <c r="AX101" s="238">
        <v>0</v>
      </c>
      <c r="AY101" s="238">
        <v>92755678</v>
      </c>
      <c r="AZ101" s="238">
        <v>100</v>
      </c>
      <c r="BA101" s="238">
        <v>0</v>
      </c>
      <c r="BB101" s="238">
        <v>0</v>
      </c>
      <c r="BC101" s="238">
        <v>0</v>
      </c>
      <c r="BD101" s="238">
        <v>0</v>
      </c>
      <c r="BE101" s="238">
        <v>185511356</v>
      </c>
      <c r="BF101" s="238">
        <v>100</v>
      </c>
      <c r="BG101" s="238">
        <v>0</v>
      </c>
      <c r="BH101" s="238">
        <v>0</v>
      </c>
      <c r="BI101" s="238">
        <v>0</v>
      </c>
      <c r="BJ101" s="238">
        <v>0</v>
      </c>
      <c r="BK101" s="238">
        <v>185511356</v>
      </c>
      <c r="BL101" s="238">
        <v>100</v>
      </c>
      <c r="BM101" s="238">
        <v>0</v>
      </c>
      <c r="BN101" s="238">
        <v>0</v>
      </c>
      <c r="BO101" s="238">
        <v>0</v>
      </c>
      <c r="BP101" s="238">
        <v>0</v>
      </c>
      <c r="BQ101" s="238">
        <v>185511356</v>
      </c>
      <c r="BR101" s="238">
        <v>100</v>
      </c>
      <c r="BS101" s="238">
        <v>0</v>
      </c>
      <c r="BT101" s="238">
        <v>0</v>
      </c>
      <c r="BU101" s="238">
        <v>0</v>
      </c>
      <c r="BV101" s="238">
        <v>0</v>
      </c>
      <c r="BW101" s="238">
        <v>185511356</v>
      </c>
      <c r="BX101" s="238">
        <v>100</v>
      </c>
      <c r="BY101" s="238">
        <v>0</v>
      </c>
      <c r="BZ101" s="238">
        <v>0</v>
      </c>
      <c r="CA101" s="238">
        <v>0</v>
      </c>
      <c r="CB101" s="238">
        <v>0</v>
      </c>
      <c r="CC101" s="238">
        <v>185511356</v>
      </c>
      <c r="CD101" s="238">
        <v>100</v>
      </c>
      <c r="CE101" s="238">
        <v>0</v>
      </c>
      <c r="CF101" s="238">
        <v>0</v>
      </c>
      <c r="CG101" s="238">
        <v>0</v>
      </c>
      <c r="CH101" s="238">
        <v>0</v>
      </c>
      <c r="CI101" s="238">
        <v>185515630</v>
      </c>
      <c r="CJ101" s="238">
        <v>100</v>
      </c>
      <c r="CK101" s="238">
        <v>0</v>
      </c>
      <c r="CL101" s="238">
        <v>0</v>
      </c>
      <c r="CM101" s="238">
        <v>0</v>
      </c>
      <c r="CN101" s="238">
        <v>0</v>
      </c>
      <c r="CO101" s="238">
        <v>185515630</v>
      </c>
      <c r="CP101" s="238">
        <v>100</v>
      </c>
      <c r="CQ101" s="238">
        <v>0</v>
      </c>
      <c r="CR101" s="238">
        <v>0</v>
      </c>
      <c r="CS101" s="238">
        <v>0</v>
      </c>
      <c r="CT101" s="238">
        <v>0</v>
      </c>
      <c r="CU101" s="238">
        <v>185731637</v>
      </c>
      <c r="CV101" s="238">
        <v>100</v>
      </c>
      <c r="CW101" s="238">
        <v>0</v>
      </c>
      <c r="CX101" s="238">
        <v>0</v>
      </c>
      <c r="CY101" s="238">
        <v>0</v>
      </c>
      <c r="CZ101" s="238">
        <v>35211</v>
      </c>
      <c r="DA101" s="238">
        <v>186067805</v>
      </c>
      <c r="DB101" s="238">
        <v>100</v>
      </c>
      <c r="DC101" s="238">
        <v>183561846</v>
      </c>
      <c r="DD101" s="238">
        <v>0</v>
      </c>
      <c r="DE101" s="238">
        <v>0</v>
      </c>
      <c r="DF101" s="238">
        <v>33871</v>
      </c>
      <c r="DG101" s="238">
        <v>186660284</v>
      </c>
      <c r="DH101" s="238">
        <v>100</v>
      </c>
      <c r="DI101" s="238">
        <v>184265118</v>
      </c>
      <c r="DJ101" s="238">
        <v>0</v>
      </c>
      <c r="DK101" s="238">
        <v>0</v>
      </c>
      <c r="DL101" s="238">
        <v>34872</v>
      </c>
      <c r="DM101" s="238">
        <v>190057090</v>
      </c>
      <c r="DN101" s="238">
        <v>100</v>
      </c>
      <c r="DO101" s="238">
        <v>187723875</v>
      </c>
      <c r="DP101" s="238">
        <v>0</v>
      </c>
      <c r="DQ101" s="238">
        <v>0</v>
      </c>
      <c r="DR101" s="238">
        <v>36015</v>
      </c>
      <c r="DS101" s="238">
        <v>193402120</v>
      </c>
      <c r="DT101" s="238">
        <v>100</v>
      </c>
      <c r="DU101" s="238">
        <v>190253222</v>
      </c>
      <c r="DV101" s="238">
        <v>0</v>
      </c>
      <c r="DW101" s="238">
        <v>0</v>
      </c>
      <c r="DX101" s="238">
        <v>38187</v>
      </c>
      <c r="DY101" s="238">
        <v>197095539</v>
      </c>
      <c r="DZ101" s="238">
        <v>100</v>
      </c>
      <c r="EA101" s="238">
        <v>194906699</v>
      </c>
      <c r="EB101" s="238">
        <v>0</v>
      </c>
      <c r="EC101" s="238">
        <v>0</v>
      </c>
      <c r="ED101" s="238">
        <v>40257</v>
      </c>
      <c r="EE101" s="238">
        <v>199185941</v>
      </c>
      <c r="EF101" s="238">
        <v>100</v>
      </c>
      <c r="EG101" s="238">
        <v>197019408</v>
      </c>
      <c r="EH101" s="238">
        <v>0</v>
      </c>
      <c r="EI101" s="238">
        <v>0</v>
      </c>
      <c r="EJ101" s="238">
        <v>35314</v>
      </c>
      <c r="EK101" s="238">
        <v>201446615</v>
      </c>
      <c r="EL101" s="238">
        <v>100</v>
      </c>
      <c r="EM101" s="238">
        <v>198981419</v>
      </c>
      <c r="EN101" s="238">
        <v>0</v>
      </c>
      <c r="EO101" s="238">
        <v>0</v>
      </c>
      <c r="EP101" s="238">
        <v>34833</v>
      </c>
      <c r="EQ101" s="238">
        <v>207116391</v>
      </c>
      <c r="ER101" s="238">
        <v>100</v>
      </c>
      <c r="ES101" s="238">
        <v>205048086</v>
      </c>
      <c r="ET101" s="238">
        <v>0</v>
      </c>
      <c r="EU101" s="238">
        <v>0</v>
      </c>
      <c r="EV101" s="238">
        <v>34914</v>
      </c>
      <c r="EW101" s="238">
        <v>207116391</v>
      </c>
      <c r="EX101" s="238">
        <v>100</v>
      </c>
      <c r="EY101" s="238">
        <v>205097550</v>
      </c>
      <c r="EZ101" s="238">
        <v>0</v>
      </c>
      <c r="FA101" s="238">
        <v>0</v>
      </c>
      <c r="FB101" s="238">
        <v>34977</v>
      </c>
      <c r="FC101" s="238">
        <v>207116391</v>
      </c>
      <c r="FD101" s="238">
        <v>100</v>
      </c>
      <c r="FE101" s="238">
        <v>205143178</v>
      </c>
      <c r="FF101" s="238">
        <v>0</v>
      </c>
      <c r="FG101" s="238">
        <v>0</v>
      </c>
      <c r="FH101" s="238">
        <v>38164</v>
      </c>
      <c r="FI101" s="238">
        <v>207116391</v>
      </c>
      <c r="FJ101" s="238">
        <v>100</v>
      </c>
      <c r="FK101" s="238">
        <v>205165015</v>
      </c>
      <c r="FL101" s="238">
        <v>0</v>
      </c>
      <c r="FM101" s="238">
        <v>0</v>
      </c>
      <c r="FN101" s="238">
        <v>39539</v>
      </c>
      <c r="FO101" s="238">
        <v>207116391</v>
      </c>
      <c r="FP101" s="238">
        <v>100</v>
      </c>
      <c r="FQ101" s="238">
        <v>205175581</v>
      </c>
      <c r="FR101" s="238">
        <v>785500</v>
      </c>
      <c r="FS101" s="238">
        <v>0.38</v>
      </c>
      <c r="FT101" s="238">
        <v>46540</v>
      </c>
      <c r="FU101" s="238">
        <v>207116391</v>
      </c>
      <c r="FV101" s="238">
        <v>100</v>
      </c>
      <c r="FW101" s="238">
        <v>205191111</v>
      </c>
      <c r="FX101" s="238">
        <v>785500</v>
      </c>
      <c r="FY101" s="238">
        <v>0.38</v>
      </c>
      <c r="FZ101" s="238">
        <v>42411</v>
      </c>
      <c r="GA101" s="238">
        <v>207116391</v>
      </c>
      <c r="GB101" s="238">
        <v>100</v>
      </c>
      <c r="GC101" s="238">
        <v>205216871</v>
      </c>
      <c r="GD101" s="238">
        <v>860500</v>
      </c>
      <c r="GE101" s="238">
        <v>0.42</v>
      </c>
      <c r="GF101" s="238">
        <v>39980</v>
      </c>
      <c r="GG101" s="238">
        <v>207116391</v>
      </c>
      <c r="GH101" s="238">
        <v>100</v>
      </c>
      <c r="GI101" s="238">
        <v>205252380</v>
      </c>
      <c r="GJ101" s="238">
        <v>810500</v>
      </c>
      <c r="GK101" s="238">
        <v>0.39</v>
      </c>
      <c r="GL101" s="238">
        <v>40002</v>
      </c>
      <c r="GM101" s="238">
        <v>207116391</v>
      </c>
      <c r="GN101" s="238">
        <v>100</v>
      </c>
      <c r="GO101" s="238">
        <v>205266828</v>
      </c>
      <c r="GP101" s="238">
        <v>685000</v>
      </c>
      <c r="GQ101" s="238">
        <v>0.33</v>
      </c>
      <c r="GR101" s="238">
        <v>43240</v>
      </c>
      <c r="GS101" s="238">
        <v>207116391</v>
      </c>
      <c r="GT101" s="238">
        <v>100</v>
      </c>
      <c r="GU101" s="238">
        <v>205281897</v>
      </c>
      <c r="GV101" s="238">
        <v>629000</v>
      </c>
      <c r="GW101" s="238">
        <v>0.3</v>
      </c>
      <c r="GX101" s="238">
        <v>45031</v>
      </c>
      <c r="GY101" s="238">
        <v>207116391</v>
      </c>
      <c r="GZ101" s="238">
        <v>100</v>
      </c>
      <c r="HA101" s="238">
        <v>205325505</v>
      </c>
      <c r="HB101" s="238">
        <v>475000</v>
      </c>
      <c r="HC101" s="238">
        <v>0.23</v>
      </c>
      <c r="HD101" s="238">
        <v>59604</v>
      </c>
      <c r="HE101" s="238">
        <v>1035581955</v>
      </c>
      <c r="HF101" s="238">
        <v>100</v>
      </c>
      <c r="HG101" s="238">
        <v>1026705080</v>
      </c>
      <c r="HH101" s="238">
        <v>2105000</v>
      </c>
      <c r="HI101" s="238">
        <v>0.2</v>
      </c>
      <c r="HJ101" s="238">
        <v>72153</v>
      </c>
      <c r="HK101" s="238">
        <v>1035581955</v>
      </c>
      <c r="HL101" s="238">
        <v>100</v>
      </c>
      <c r="HM101" s="238">
        <v>1026759585</v>
      </c>
      <c r="HN101" s="238">
        <v>2334500</v>
      </c>
      <c r="HO101" s="238">
        <v>0.23</v>
      </c>
      <c r="HP101" s="238">
        <v>71916</v>
      </c>
      <c r="HQ101" s="238">
        <v>1035581955</v>
      </c>
      <c r="HR101" s="238">
        <v>100</v>
      </c>
      <c r="HS101" s="238">
        <v>1026996471</v>
      </c>
      <c r="HT101" s="238">
        <v>3237000</v>
      </c>
      <c r="HU101" s="238">
        <v>0.31</v>
      </c>
      <c r="HV101" s="238">
        <v>72890</v>
      </c>
      <c r="HW101" s="238">
        <v>1035581955</v>
      </c>
      <c r="HX101" s="238">
        <v>100</v>
      </c>
      <c r="HY101" s="238">
        <v>1027260996</v>
      </c>
      <c r="HZ101" s="238">
        <v>3062000</v>
      </c>
      <c r="IA101" s="238">
        <v>0.3</v>
      </c>
      <c r="IB101" s="238">
        <v>70240</v>
      </c>
      <c r="IC101" s="238">
        <v>1035581955</v>
      </c>
      <c r="ID101" s="238">
        <v>100</v>
      </c>
      <c r="IE101" s="238">
        <v>1027374512</v>
      </c>
      <c r="IF101" s="238">
        <v>3030100</v>
      </c>
      <c r="IG101" s="238">
        <v>0.28999999999999998</v>
      </c>
      <c r="IH101" s="238">
        <v>68700</v>
      </c>
      <c r="II101" s="238">
        <v>1035581955</v>
      </c>
      <c r="IJ101" s="238">
        <v>100</v>
      </c>
      <c r="IK101" s="238">
        <v>1027467838</v>
      </c>
      <c r="IL101" s="238">
        <v>2452030</v>
      </c>
      <c r="IM101" s="238">
        <v>0.24</v>
      </c>
      <c r="IN101" s="238">
        <v>68720</v>
      </c>
      <c r="IO101" s="238">
        <v>1035581955</v>
      </c>
      <c r="IP101" s="238">
        <v>100</v>
      </c>
      <c r="IQ101" s="238">
        <v>1027640088</v>
      </c>
      <c r="IR101" s="238">
        <v>2577000</v>
      </c>
      <c r="IS101" s="238">
        <v>0.25</v>
      </c>
      <c r="IT101" s="238">
        <v>69208</v>
      </c>
      <c r="IU101" s="238">
        <v>1035581955</v>
      </c>
      <c r="IV101" s="238">
        <v>100</v>
      </c>
      <c r="IW101" s="238">
        <v>1027771664</v>
      </c>
      <c r="IX101" s="238">
        <v>2387625</v>
      </c>
      <c r="IY101" s="238">
        <v>0.23</v>
      </c>
      <c r="IZ101" s="238">
        <v>69362</v>
      </c>
      <c r="JA101" s="238">
        <v>1035581955</v>
      </c>
      <c r="JB101" s="238">
        <v>100</v>
      </c>
      <c r="JC101" s="238">
        <v>1027875364</v>
      </c>
      <c r="JD101" s="238">
        <v>2437052</v>
      </c>
      <c r="JE101" s="238">
        <v>0.24</v>
      </c>
      <c r="JF101" s="238">
        <v>70013</v>
      </c>
      <c r="JG101" s="238">
        <v>1035581955</v>
      </c>
      <c r="JH101" s="238">
        <v>100</v>
      </c>
      <c r="JI101" s="238">
        <v>1028260339</v>
      </c>
      <c r="JJ101" s="238">
        <v>1928077</v>
      </c>
      <c r="JK101" s="238">
        <v>0.19</v>
      </c>
      <c r="JL101" s="238">
        <v>81616</v>
      </c>
      <c r="JM101" s="238">
        <v>1035581955</v>
      </c>
      <c r="JN101" s="238">
        <v>100</v>
      </c>
      <c r="JO101" s="238">
        <v>1028376629</v>
      </c>
      <c r="JP101" s="238">
        <v>2845417</v>
      </c>
      <c r="JQ101" s="238">
        <v>0.27</v>
      </c>
      <c r="JR101" s="238">
        <v>88537</v>
      </c>
      <c r="JS101" s="238">
        <v>2071163910</v>
      </c>
      <c r="JT101" s="238">
        <v>100</v>
      </c>
      <c r="JU101" s="238">
        <v>2056909340</v>
      </c>
      <c r="JV101" s="238">
        <v>2850000</v>
      </c>
      <c r="JW101" s="238">
        <v>0.14000000000000001</v>
      </c>
      <c r="JX101" s="238">
        <v>91373</v>
      </c>
      <c r="JY101" s="238">
        <v>2071163910</v>
      </c>
      <c r="JZ101" s="238">
        <v>100</v>
      </c>
      <c r="KA101" s="238">
        <v>2057101661</v>
      </c>
      <c r="KB101" s="238">
        <v>2850000</v>
      </c>
      <c r="KC101" s="238">
        <v>0.14000000000000001</v>
      </c>
      <c r="KD101" s="238">
        <v>117706</v>
      </c>
      <c r="KE101" s="238">
        <v>2071163910</v>
      </c>
      <c r="KF101" s="238">
        <v>100</v>
      </c>
      <c r="KG101" s="238">
        <v>2057464125</v>
      </c>
      <c r="KH101" s="238">
        <v>3310000</v>
      </c>
      <c r="KI101" s="238">
        <v>0.16</v>
      </c>
      <c r="KJ101" s="238">
        <v>130546</v>
      </c>
      <c r="KK101" s="238">
        <v>2071163910</v>
      </c>
      <c r="KL101" s="238">
        <v>100</v>
      </c>
      <c r="KM101" s="238">
        <v>2057640215</v>
      </c>
      <c r="KN101" s="238">
        <v>3310000</v>
      </c>
      <c r="KO101" s="238">
        <v>0.16</v>
      </c>
      <c r="KP101" s="238">
        <v>133026</v>
      </c>
      <c r="KQ101" s="238">
        <v>2071163910</v>
      </c>
      <c r="KR101" s="238">
        <v>100</v>
      </c>
      <c r="KS101" s="238">
        <v>2057950145</v>
      </c>
      <c r="KT101" s="238">
        <v>4370000</v>
      </c>
      <c r="KU101" s="238">
        <v>0.21</v>
      </c>
      <c r="KV101" s="238">
        <v>145604</v>
      </c>
      <c r="KW101" s="238">
        <v>2071163910</v>
      </c>
      <c r="KX101" s="238">
        <v>100</v>
      </c>
      <c r="KY101" s="238">
        <v>2057765875</v>
      </c>
      <c r="KZ101" s="238">
        <v>7405000</v>
      </c>
      <c r="LA101" s="238">
        <v>0.36</v>
      </c>
      <c r="LB101" s="238">
        <v>171333</v>
      </c>
      <c r="LC101" s="238">
        <v>2071163910</v>
      </c>
      <c r="LD101" s="238">
        <v>100</v>
      </c>
      <c r="LE101" s="238">
        <v>2058341149</v>
      </c>
      <c r="LF101" s="238">
        <v>7016000</v>
      </c>
      <c r="LG101" s="238">
        <v>0.34</v>
      </c>
      <c r="LH101" s="238">
        <v>168068</v>
      </c>
      <c r="LI101" s="238">
        <v>2071163910</v>
      </c>
      <c r="LJ101" s="238">
        <v>100</v>
      </c>
      <c r="LK101" s="238">
        <v>2058704926</v>
      </c>
      <c r="LL101" s="238">
        <v>14927083</v>
      </c>
      <c r="LM101" s="238">
        <v>0.72</v>
      </c>
      <c r="LN101" s="238">
        <v>384356</v>
      </c>
      <c r="LO101" s="238">
        <v>2406423348</v>
      </c>
      <c r="LP101" s="238">
        <v>100</v>
      </c>
      <c r="LQ101" s="238">
        <v>2390558750</v>
      </c>
      <c r="LR101" s="238">
        <v>20042083</v>
      </c>
      <c r="LS101" s="238">
        <v>0.83</v>
      </c>
      <c r="LT101" s="238">
        <v>403923</v>
      </c>
      <c r="LU101" s="238">
        <v>2406496137</v>
      </c>
      <c r="LV101" s="238">
        <v>100</v>
      </c>
      <c r="LW101" s="238">
        <v>2390849811</v>
      </c>
      <c r="LX101" s="238">
        <v>20038083</v>
      </c>
      <c r="LY101" s="238">
        <v>0.83</v>
      </c>
      <c r="LZ101" s="238">
        <v>446716</v>
      </c>
      <c r="MA101" s="238">
        <v>2406666050</v>
      </c>
      <c r="MB101" s="238">
        <v>100</v>
      </c>
      <c r="MC101" s="238">
        <v>2391387624</v>
      </c>
      <c r="MD101" s="238">
        <v>31369623</v>
      </c>
      <c r="ME101" s="238">
        <v>1.3</v>
      </c>
      <c r="MF101" s="238">
        <v>439359</v>
      </c>
      <c r="MG101" s="238">
        <v>2406728499</v>
      </c>
      <c r="MH101" s="238">
        <v>100</v>
      </c>
      <c r="MI101" s="238">
        <v>2391660000</v>
      </c>
      <c r="MJ101" s="238">
        <v>22081040</v>
      </c>
      <c r="MK101" s="238">
        <v>0.92</v>
      </c>
      <c r="ML101" s="238">
        <v>493970</v>
      </c>
      <c r="MM101" s="238">
        <v>2406753959</v>
      </c>
      <c r="MN101" s="238">
        <v>100</v>
      </c>
      <c r="MO101" s="238">
        <v>2391900000</v>
      </c>
      <c r="MP101" s="238">
        <v>24859040</v>
      </c>
      <c r="MQ101" s="238">
        <v>1.03</v>
      </c>
      <c r="MR101" s="238">
        <v>501453</v>
      </c>
      <c r="MS101" s="238">
        <v>2406753959</v>
      </c>
      <c r="MT101" s="238">
        <v>100</v>
      </c>
      <c r="MU101" s="238">
        <v>2392110000</v>
      </c>
      <c r="MV101" s="238">
        <v>35309463</v>
      </c>
      <c r="MW101" s="238">
        <v>1.47</v>
      </c>
      <c r="MX101" s="238">
        <v>582876</v>
      </c>
      <c r="MY101" s="238">
        <v>2399270188</v>
      </c>
      <c r="MZ101" s="238">
        <v>100</v>
      </c>
      <c r="NA101" s="238">
        <v>2384830000</v>
      </c>
      <c r="NB101" s="238">
        <v>30515000</v>
      </c>
      <c r="NC101" s="238">
        <v>1.27</v>
      </c>
      <c r="ND101" s="238">
        <v>571998</v>
      </c>
      <c r="NE101" s="238">
        <v>2399291181</v>
      </c>
      <c r="NF101" s="238">
        <v>100</v>
      </c>
      <c r="NG101" s="238">
        <v>2385026775</v>
      </c>
      <c r="NH101" s="238">
        <v>39676000</v>
      </c>
      <c r="NI101" s="238">
        <v>1.65</v>
      </c>
      <c r="NJ101" s="238">
        <v>614486</v>
      </c>
      <c r="NK101" s="238">
        <v>2399306181</v>
      </c>
      <c r="NL101" s="238">
        <v>100</v>
      </c>
      <c r="NM101" s="238">
        <v>2385210440</v>
      </c>
      <c r="NN101" s="238">
        <v>56646000</v>
      </c>
      <c r="NO101" s="238">
        <v>2.36</v>
      </c>
      <c r="NP101" s="238">
        <v>641922</v>
      </c>
      <c r="NQ101" s="238">
        <v>2399308086</v>
      </c>
      <c r="NR101" s="238">
        <v>100</v>
      </c>
      <c r="NS101" s="238">
        <v>2385417185</v>
      </c>
      <c r="NT101" s="238">
        <v>43825000</v>
      </c>
      <c r="NU101" s="238">
        <v>1.83</v>
      </c>
      <c r="NV101" s="238">
        <v>594489</v>
      </c>
      <c r="NW101" s="238">
        <v>2399309346</v>
      </c>
      <c r="NX101" s="238">
        <v>100</v>
      </c>
      <c r="NY101" s="238">
        <v>2386007117</v>
      </c>
      <c r="NZ101" s="238">
        <v>32010000</v>
      </c>
      <c r="OA101" s="238">
        <v>1.33</v>
      </c>
      <c r="OB101" s="238">
        <v>593863</v>
      </c>
      <c r="OC101" s="238">
        <v>2399323180</v>
      </c>
      <c r="OD101" s="238">
        <v>100</v>
      </c>
      <c r="OE101" s="238">
        <v>2386200133</v>
      </c>
      <c r="OF101" s="238">
        <v>30695000</v>
      </c>
      <c r="OG101" s="238">
        <v>1.28</v>
      </c>
      <c r="OH101" s="238">
        <v>579792</v>
      </c>
      <c r="OI101" s="238">
        <v>2399324494</v>
      </c>
      <c r="OJ101" s="238">
        <v>100</v>
      </c>
      <c r="OK101" s="238">
        <v>2386423370</v>
      </c>
      <c r="OL101" s="238">
        <v>33605000</v>
      </c>
      <c r="OM101" s="238">
        <v>1.4</v>
      </c>
      <c r="ON101" s="238">
        <v>561199</v>
      </c>
      <c r="OO101" s="238">
        <v>2399324674</v>
      </c>
      <c r="OP101" s="238">
        <v>100</v>
      </c>
      <c r="OQ101" s="238">
        <v>2386997395</v>
      </c>
      <c r="OR101" s="238">
        <v>62311200</v>
      </c>
      <c r="OS101" s="238">
        <v>2.6</v>
      </c>
      <c r="OT101" s="238">
        <v>646718</v>
      </c>
      <c r="OU101" s="238">
        <v>2399328274</v>
      </c>
      <c r="OV101" s="238">
        <v>100</v>
      </c>
      <c r="OW101" s="238">
        <v>2388152238</v>
      </c>
      <c r="OX101" s="238">
        <v>98436200</v>
      </c>
      <c r="OY101" s="238">
        <v>4.0999999999999996</v>
      </c>
      <c r="OZ101" s="238">
        <v>619712</v>
      </c>
      <c r="PA101" s="238">
        <v>2399334970</v>
      </c>
      <c r="PB101" s="238">
        <v>100</v>
      </c>
      <c r="PC101" s="238">
        <v>2390022702</v>
      </c>
      <c r="PD101" s="238">
        <v>143162200</v>
      </c>
      <c r="PE101" s="238">
        <v>5.97</v>
      </c>
    </row>
    <row r="102" spans="1:421" ht="20" thickTop="1" x14ac:dyDescent="0.25"/>
    <row r="104" spans="1:421" x14ac:dyDescent="0.25">
      <c r="A104" s="249"/>
      <c r="B104" s="249"/>
      <c r="C104" s="249"/>
      <c r="D104" s="249"/>
      <c r="E104" s="249"/>
      <c r="F104" s="249"/>
      <c r="G104" s="249"/>
      <c r="H104" s="249"/>
      <c r="I104" s="24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9E8BB-AFF2-C246-B4D7-E683C6FE6155}">
  <dimension ref="A1:T76"/>
  <sheetViews>
    <sheetView workbookViewId="0"/>
  </sheetViews>
  <sheetFormatPr baseColWidth="10" defaultColWidth="8.83203125" defaultRowHeight="19" x14ac:dyDescent="0.25"/>
  <cols>
    <col min="1" max="1" width="19" style="91" customWidth="1"/>
    <col min="2" max="2" width="15.6640625" style="91" bestFit="1" customWidth="1"/>
    <col min="3" max="3" width="20.33203125" style="91" bestFit="1" customWidth="1"/>
    <col min="4" max="4" width="17.6640625" style="91" bestFit="1" customWidth="1"/>
    <col min="5" max="5" width="22.1640625" style="91" bestFit="1" customWidth="1"/>
    <col min="6" max="6" width="20.33203125" style="91" bestFit="1" customWidth="1"/>
    <col min="7" max="7" width="20.6640625" style="91" bestFit="1" customWidth="1"/>
    <col min="8" max="8" width="11.33203125" style="91" bestFit="1" customWidth="1"/>
    <col min="9" max="9" width="7.6640625" style="91" bestFit="1" customWidth="1"/>
    <col min="10" max="10" width="9.6640625" style="91" bestFit="1" customWidth="1"/>
    <col min="11" max="11" width="31.83203125" style="91" bestFit="1" customWidth="1"/>
    <col min="12" max="12" width="29.33203125" style="91" bestFit="1" customWidth="1"/>
    <col min="13" max="13" width="6.83203125" style="91" bestFit="1" customWidth="1"/>
    <col min="14" max="16384" width="8.83203125" style="91"/>
  </cols>
  <sheetData>
    <row r="1" spans="1:20" ht="24" x14ac:dyDescent="0.3">
      <c r="A1" s="120" t="s">
        <v>957</v>
      </c>
      <c r="B1" s="119"/>
      <c r="C1" s="119"/>
      <c r="D1" s="119"/>
      <c r="E1" s="119"/>
      <c r="F1" s="119"/>
      <c r="G1" s="119"/>
      <c r="H1" s="119"/>
      <c r="I1" s="119"/>
      <c r="J1" s="119"/>
    </row>
    <row r="2" spans="1:20" ht="20" thickBot="1" x14ac:dyDescent="0.3"/>
    <row r="3" spans="1:20" x14ac:dyDescent="0.25">
      <c r="A3" s="213" t="s">
        <v>1096</v>
      </c>
      <c r="B3" s="458" t="s">
        <v>1099</v>
      </c>
      <c r="C3" s="459"/>
      <c r="D3" s="459"/>
      <c r="E3" s="458" t="s">
        <v>2</v>
      </c>
      <c r="F3" s="459"/>
      <c r="G3" s="459"/>
      <c r="H3" s="214" t="s">
        <v>1014</v>
      </c>
      <c r="I3" s="214" t="s">
        <v>1015</v>
      </c>
      <c r="J3" s="214" t="s">
        <v>1016</v>
      </c>
      <c r="K3" s="214" t="s">
        <v>1101</v>
      </c>
      <c r="L3" s="214" t="s">
        <v>1017</v>
      </c>
      <c r="M3" s="460" t="s">
        <v>1018</v>
      </c>
      <c r="N3" s="461"/>
      <c r="O3" s="461"/>
      <c r="P3" s="461"/>
      <c r="Q3" s="461"/>
      <c r="R3" s="462"/>
    </row>
    <row r="4" spans="1:20" ht="20" thickBot="1" x14ac:dyDescent="0.3">
      <c r="A4" s="215"/>
      <c r="B4" s="216" t="s">
        <v>1095</v>
      </c>
      <c r="C4" s="216" t="s">
        <v>1098</v>
      </c>
      <c r="D4" s="216" t="s">
        <v>1102</v>
      </c>
      <c r="E4" s="216" t="s">
        <v>1097</v>
      </c>
      <c r="F4" s="216" t="s">
        <v>1098</v>
      </c>
      <c r="G4" s="216" t="s">
        <v>1100</v>
      </c>
      <c r="H4" s="217"/>
      <c r="I4" s="217"/>
      <c r="J4" s="217"/>
      <c r="K4" s="217"/>
      <c r="L4" s="217"/>
      <c r="M4" s="217"/>
      <c r="N4" s="218"/>
      <c r="O4" s="218"/>
      <c r="P4" s="218"/>
      <c r="Q4" s="218"/>
      <c r="R4" s="219"/>
    </row>
    <row r="5" spans="1:20" s="133" customFormat="1" x14ac:dyDescent="0.25">
      <c r="A5" s="212"/>
      <c r="B5" s="212"/>
      <c r="C5" s="212"/>
      <c r="D5" s="212"/>
      <c r="E5" s="212"/>
      <c r="F5" s="212"/>
      <c r="G5" s="212"/>
      <c r="H5" s="212"/>
      <c r="I5" s="212"/>
      <c r="J5" s="212"/>
      <c r="K5" s="212"/>
      <c r="L5" s="212"/>
      <c r="M5" s="212"/>
    </row>
    <row r="6" spans="1:20" x14ac:dyDescent="0.25">
      <c r="A6" s="209">
        <v>43507</v>
      </c>
      <c r="B6" s="210">
        <v>2399328274</v>
      </c>
      <c r="C6" s="210">
        <v>6696</v>
      </c>
      <c r="D6" s="210">
        <v>2399334970</v>
      </c>
      <c r="E6" s="211">
        <v>239.93282740000001</v>
      </c>
      <c r="F6" s="211">
        <f>C6*H6/10^7</f>
        <v>6.6960000000000001E-4</v>
      </c>
      <c r="G6" s="210">
        <v>239.93349699999999</v>
      </c>
      <c r="H6" s="92">
        <v>1</v>
      </c>
      <c r="I6" s="92"/>
      <c r="J6" s="92"/>
      <c r="K6" s="92">
        <v>0</v>
      </c>
      <c r="L6" s="91" t="s">
        <v>1019</v>
      </c>
      <c r="M6" s="463" t="s">
        <v>1020</v>
      </c>
      <c r="N6" s="463"/>
      <c r="O6" s="463"/>
      <c r="P6" s="463"/>
      <c r="Q6" s="463"/>
      <c r="R6" s="463"/>
      <c r="S6" s="93"/>
      <c r="T6" s="93"/>
    </row>
    <row r="7" spans="1:20" x14ac:dyDescent="0.25">
      <c r="A7" s="209">
        <v>43416</v>
      </c>
      <c r="B7" s="210">
        <v>2399324674</v>
      </c>
      <c r="C7" s="210">
        <v>3600</v>
      </c>
      <c r="D7" s="210">
        <v>2399328274</v>
      </c>
      <c r="E7" s="211">
        <v>239.93246740000001</v>
      </c>
      <c r="F7" s="211">
        <f t="shared" ref="F7:F70" si="0">C7*H7/10^7</f>
        <v>3.6000000000000002E-4</v>
      </c>
      <c r="G7" s="210">
        <v>239.93282740000001</v>
      </c>
      <c r="H7" s="92">
        <v>1</v>
      </c>
      <c r="I7" s="92"/>
      <c r="J7" s="92"/>
      <c r="K7" s="92">
        <v>0</v>
      </c>
      <c r="L7" s="91" t="s">
        <v>1019</v>
      </c>
      <c r="M7" s="463" t="s">
        <v>1021</v>
      </c>
      <c r="N7" s="463"/>
      <c r="O7" s="463"/>
      <c r="P7" s="463"/>
      <c r="Q7" s="463"/>
      <c r="R7" s="463"/>
      <c r="S7" s="93"/>
      <c r="T7" s="93"/>
    </row>
    <row r="8" spans="1:20" x14ac:dyDescent="0.25">
      <c r="A8" s="209">
        <v>43325</v>
      </c>
      <c r="B8" s="210">
        <v>2399324494</v>
      </c>
      <c r="C8" s="210">
        <v>180</v>
      </c>
      <c r="D8" s="210">
        <v>2399324674</v>
      </c>
      <c r="E8" s="211">
        <v>239.9324494</v>
      </c>
      <c r="F8" s="211">
        <f t="shared" si="0"/>
        <v>1.8E-5</v>
      </c>
      <c r="G8" s="210">
        <v>239.93246740000001</v>
      </c>
      <c r="H8" s="92">
        <v>1</v>
      </c>
      <c r="I8" s="92"/>
      <c r="J8" s="92"/>
      <c r="K8" s="92">
        <v>0</v>
      </c>
      <c r="L8" s="91" t="s">
        <v>1019</v>
      </c>
      <c r="M8" s="463" t="s">
        <v>1022</v>
      </c>
      <c r="N8" s="463"/>
      <c r="O8" s="463"/>
      <c r="P8" s="463"/>
      <c r="Q8" s="463"/>
      <c r="R8" s="463"/>
      <c r="S8" s="93"/>
      <c r="T8" s="93"/>
    </row>
    <row r="9" spans="1:20" x14ac:dyDescent="0.25">
      <c r="A9" s="209">
        <v>43244</v>
      </c>
      <c r="B9" s="210">
        <v>2399323180</v>
      </c>
      <c r="C9" s="210">
        <v>1314</v>
      </c>
      <c r="D9" s="210">
        <v>2399324494</v>
      </c>
      <c r="E9" s="211">
        <v>239.93231800000001</v>
      </c>
      <c r="F9" s="211">
        <f t="shared" si="0"/>
        <v>1.314E-4</v>
      </c>
      <c r="G9" s="210">
        <v>239.9324494</v>
      </c>
      <c r="H9" s="92">
        <v>1</v>
      </c>
      <c r="I9" s="92"/>
      <c r="J9" s="92"/>
      <c r="K9" s="92">
        <v>0</v>
      </c>
      <c r="L9" s="91" t="s">
        <v>1019</v>
      </c>
      <c r="M9" s="463" t="s">
        <v>1023</v>
      </c>
      <c r="N9" s="463"/>
      <c r="O9" s="463"/>
      <c r="P9" s="463"/>
      <c r="Q9" s="463"/>
      <c r="R9" s="463"/>
      <c r="S9" s="93"/>
      <c r="T9" s="93"/>
    </row>
    <row r="10" spans="1:20" x14ac:dyDescent="0.25">
      <c r="A10" s="209">
        <v>43145</v>
      </c>
      <c r="B10" s="210">
        <v>2399309346</v>
      </c>
      <c r="C10" s="210">
        <v>13834</v>
      </c>
      <c r="D10" s="210">
        <v>2399323180</v>
      </c>
      <c r="E10" s="211">
        <v>239.9309346</v>
      </c>
      <c r="F10" s="211">
        <f t="shared" si="0"/>
        <v>1.3833999999999999E-3</v>
      </c>
      <c r="G10" s="210">
        <v>239.93231800000001</v>
      </c>
      <c r="H10" s="92">
        <v>1</v>
      </c>
      <c r="I10" s="92"/>
      <c r="J10" s="92"/>
      <c r="K10" s="92">
        <v>0</v>
      </c>
      <c r="L10" s="91" t="s">
        <v>1019</v>
      </c>
      <c r="M10" s="463" t="s">
        <v>1024</v>
      </c>
      <c r="N10" s="463"/>
      <c r="O10" s="463"/>
      <c r="P10" s="463"/>
      <c r="Q10" s="463"/>
      <c r="R10" s="463"/>
      <c r="S10" s="93"/>
      <c r="T10" s="93"/>
    </row>
    <row r="11" spans="1:20" x14ac:dyDescent="0.25">
      <c r="A11" s="209">
        <v>43053</v>
      </c>
      <c r="B11" s="210">
        <v>2399308086</v>
      </c>
      <c r="C11" s="210">
        <v>1260</v>
      </c>
      <c r="D11" s="210">
        <v>2399309346</v>
      </c>
      <c r="E11" s="211">
        <v>239.93080860000001</v>
      </c>
      <c r="F11" s="211">
        <f t="shared" si="0"/>
        <v>1.26E-4</v>
      </c>
      <c r="G11" s="210">
        <v>239.9309346</v>
      </c>
      <c r="H11" s="92">
        <v>1</v>
      </c>
      <c r="I11" s="92"/>
      <c r="J11" s="92"/>
      <c r="K11" s="92">
        <v>0</v>
      </c>
      <c r="L11" s="91" t="s">
        <v>1019</v>
      </c>
      <c r="M11" s="463" t="s">
        <v>1025</v>
      </c>
      <c r="N11" s="463"/>
      <c r="O11" s="463"/>
      <c r="P11" s="463"/>
      <c r="Q11" s="463"/>
      <c r="R11" s="463"/>
      <c r="S11" s="93"/>
      <c r="T11" s="93"/>
    </row>
    <row r="12" spans="1:20" x14ac:dyDescent="0.25">
      <c r="A12" s="209">
        <v>43006</v>
      </c>
      <c r="B12" s="210">
        <v>2399306980</v>
      </c>
      <c r="C12" s="210">
        <v>1106</v>
      </c>
      <c r="D12" s="210">
        <v>2399308086</v>
      </c>
      <c r="E12" s="211">
        <v>239.93069800000001</v>
      </c>
      <c r="F12" s="211">
        <f t="shared" si="0"/>
        <v>1.106E-4</v>
      </c>
      <c r="G12" s="210">
        <v>239.93080860000001</v>
      </c>
      <c r="H12" s="92">
        <v>1</v>
      </c>
      <c r="I12" s="92"/>
      <c r="J12" s="92"/>
      <c r="K12" s="92">
        <v>0</v>
      </c>
      <c r="L12" s="91" t="s">
        <v>1019</v>
      </c>
      <c r="M12" s="463" t="s">
        <v>1026</v>
      </c>
      <c r="N12" s="463"/>
      <c r="O12" s="463"/>
      <c r="P12" s="463"/>
      <c r="Q12" s="463"/>
      <c r="R12" s="463"/>
      <c r="S12" s="93"/>
      <c r="T12" s="93"/>
    </row>
    <row r="13" spans="1:20" x14ac:dyDescent="0.25">
      <c r="A13" s="209">
        <v>42958</v>
      </c>
      <c r="B13" s="210">
        <v>2399306181</v>
      </c>
      <c r="C13" s="210">
        <v>799</v>
      </c>
      <c r="D13" s="210">
        <v>2399306980</v>
      </c>
      <c r="E13" s="211">
        <v>239.9306181</v>
      </c>
      <c r="F13" s="211">
        <f t="shared" si="0"/>
        <v>7.9900000000000004E-5</v>
      </c>
      <c r="G13" s="210">
        <v>239.93069800000001</v>
      </c>
      <c r="H13" s="92">
        <v>1</v>
      </c>
      <c r="I13" s="92"/>
      <c r="J13" s="92"/>
      <c r="K13" s="92">
        <v>0</v>
      </c>
      <c r="L13" s="91" t="s">
        <v>1019</v>
      </c>
      <c r="M13" s="463" t="s">
        <v>1027</v>
      </c>
      <c r="N13" s="463"/>
      <c r="O13" s="463"/>
      <c r="P13" s="463"/>
      <c r="Q13" s="463"/>
      <c r="R13" s="463"/>
      <c r="S13" s="93"/>
      <c r="T13" s="93"/>
    </row>
    <row r="14" spans="1:20" x14ac:dyDescent="0.25">
      <c r="A14" s="209">
        <v>42881</v>
      </c>
      <c r="B14" s="210">
        <v>2399291181</v>
      </c>
      <c r="C14" s="210">
        <v>15000</v>
      </c>
      <c r="D14" s="210">
        <v>2399306181</v>
      </c>
      <c r="E14" s="211">
        <v>239.92911810000001</v>
      </c>
      <c r="F14" s="211">
        <f t="shared" si="0"/>
        <v>1.5E-3</v>
      </c>
      <c r="G14" s="210">
        <v>239.9306181</v>
      </c>
      <c r="H14" s="92">
        <v>1</v>
      </c>
      <c r="I14" s="92"/>
      <c r="J14" s="92"/>
      <c r="K14" s="92">
        <v>0</v>
      </c>
      <c r="L14" s="91" t="s">
        <v>1019</v>
      </c>
      <c r="M14" s="463" t="s">
        <v>1028</v>
      </c>
      <c r="N14" s="463"/>
      <c r="O14" s="463"/>
      <c r="P14" s="463"/>
      <c r="Q14" s="463"/>
      <c r="R14" s="463"/>
      <c r="S14" s="93"/>
      <c r="T14" s="93"/>
    </row>
    <row r="15" spans="1:20" x14ac:dyDescent="0.25">
      <c r="A15" s="209">
        <v>42780</v>
      </c>
      <c r="B15" s="210">
        <v>2399270188</v>
      </c>
      <c r="C15" s="210">
        <v>20993</v>
      </c>
      <c r="D15" s="210">
        <v>2399291181</v>
      </c>
      <c r="E15" s="211">
        <v>239.92701880000001</v>
      </c>
      <c r="F15" s="211">
        <f t="shared" si="0"/>
        <v>2.0993000000000001E-3</v>
      </c>
      <c r="G15" s="210">
        <v>239.92911810000001</v>
      </c>
      <c r="H15" s="92">
        <v>1</v>
      </c>
      <c r="I15" s="92"/>
      <c r="J15" s="92"/>
      <c r="K15" s="92">
        <v>0</v>
      </c>
      <c r="L15" s="91" t="s">
        <v>1019</v>
      </c>
      <c r="M15" s="463" t="s">
        <v>1029</v>
      </c>
      <c r="N15" s="463"/>
      <c r="O15" s="463"/>
      <c r="P15" s="463"/>
      <c r="Q15" s="463"/>
      <c r="R15" s="463"/>
      <c r="S15" s="93"/>
      <c r="T15" s="93"/>
    </row>
    <row r="16" spans="1:20" x14ac:dyDescent="0.25">
      <c r="A16" s="209">
        <v>42696</v>
      </c>
      <c r="B16" s="210">
        <v>2399253959</v>
      </c>
      <c r="C16" s="210">
        <v>16229</v>
      </c>
      <c r="D16" s="210">
        <v>2399270188</v>
      </c>
      <c r="E16" s="211">
        <v>239.92539590000001</v>
      </c>
      <c r="F16" s="211">
        <f t="shared" si="0"/>
        <v>1.6229E-3</v>
      </c>
      <c r="G16" s="210">
        <v>239.92701880000001</v>
      </c>
      <c r="H16" s="92">
        <v>1</v>
      </c>
      <c r="I16" s="92"/>
      <c r="J16" s="92"/>
      <c r="K16" s="92">
        <v>0</v>
      </c>
      <c r="L16" s="91" t="s">
        <v>1019</v>
      </c>
      <c r="M16" s="463" t="s">
        <v>1030</v>
      </c>
      <c r="N16" s="463"/>
      <c r="O16" s="463"/>
      <c r="P16" s="463"/>
      <c r="Q16" s="463"/>
      <c r="R16" s="463"/>
      <c r="S16" s="93"/>
      <c r="T16" s="93"/>
    </row>
    <row r="17" spans="1:20" x14ac:dyDescent="0.25">
      <c r="A17" s="209">
        <v>42661</v>
      </c>
      <c r="B17" s="210">
        <v>2406753959</v>
      </c>
      <c r="C17" s="210">
        <v>-7500000</v>
      </c>
      <c r="D17" s="210">
        <v>2399253959</v>
      </c>
      <c r="E17" s="211">
        <v>240.67539590000001</v>
      </c>
      <c r="F17" s="211">
        <f t="shared" si="0"/>
        <v>-0.75</v>
      </c>
      <c r="G17" s="210">
        <v>239.92539590000001</v>
      </c>
      <c r="H17" s="92">
        <v>1</v>
      </c>
      <c r="I17" s="92"/>
      <c r="J17" s="92"/>
      <c r="K17" s="92">
        <v>0</v>
      </c>
      <c r="L17" s="91" t="s">
        <v>1031</v>
      </c>
      <c r="M17" s="463" t="s">
        <v>1032</v>
      </c>
      <c r="N17" s="463"/>
      <c r="O17" s="463"/>
      <c r="P17" s="463"/>
      <c r="Q17" s="463"/>
      <c r="R17" s="463"/>
      <c r="S17" s="93"/>
      <c r="T17" s="93"/>
    </row>
    <row r="18" spans="1:20" x14ac:dyDescent="0.25">
      <c r="A18" s="209">
        <v>42492</v>
      </c>
      <c r="B18" s="210">
        <v>2406728499</v>
      </c>
      <c r="C18" s="210">
        <v>25460</v>
      </c>
      <c r="D18" s="210">
        <v>2406753959</v>
      </c>
      <c r="E18" s="211">
        <v>240.67284989999999</v>
      </c>
      <c r="F18" s="211">
        <f t="shared" si="0"/>
        <v>2.5460000000000001E-3</v>
      </c>
      <c r="G18" s="210">
        <v>240.67539590000001</v>
      </c>
      <c r="H18" s="92">
        <v>1</v>
      </c>
      <c r="I18" s="92"/>
      <c r="J18" s="92"/>
      <c r="K18" s="92">
        <v>0</v>
      </c>
      <c r="L18" s="91" t="s">
        <v>1019</v>
      </c>
      <c r="M18" s="463" t="s">
        <v>1033</v>
      </c>
      <c r="N18" s="463"/>
      <c r="O18" s="463"/>
      <c r="P18" s="463"/>
      <c r="Q18" s="463"/>
      <c r="R18" s="463"/>
      <c r="S18" s="93"/>
      <c r="T18" s="93"/>
    </row>
    <row r="19" spans="1:20" x14ac:dyDescent="0.25">
      <c r="A19" s="209">
        <v>42412</v>
      </c>
      <c r="B19" s="210">
        <v>2406666050</v>
      </c>
      <c r="C19" s="210">
        <v>62449</v>
      </c>
      <c r="D19" s="210">
        <v>2406728499</v>
      </c>
      <c r="E19" s="211">
        <v>240.666605</v>
      </c>
      <c r="F19" s="211">
        <f t="shared" si="0"/>
        <v>6.2449000000000003E-3</v>
      </c>
      <c r="G19" s="210">
        <v>240.67284989999999</v>
      </c>
      <c r="H19" s="92">
        <v>1</v>
      </c>
      <c r="I19" s="92"/>
      <c r="J19" s="92"/>
      <c r="K19" s="92">
        <v>0</v>
      </c>
      <c r="L19" s="91" t="s">
        <v>1019</v>
      </c>
      <c r="M19" s="463" t="s">
        <v>1034</v>
      </c>
      <c r="N19" s="463"/>
      <c r="O19" s="463"/>
      <c r="P19" s="463"/>
      <c r="Q19" s="463"/>
      <c r="R19" s="463"/>
      <c r="S19" s="93"/>
      <c r="T19" s="93"/>
    </row>
    <row r="20" spans="1:20" x14ac:dyDescent="0.25">
      <c r="A20" s="209">
        <v>42347</v>
      </c>
      <c r="B20" s="210">
        <v>2406536050</v>
      </c>
      <c r="C20" s="210">
        <v>130000</v>
      </c>
      <c r="D20" s="210">
        <v>2406666050</v>
      </c>
      <c r="E20" s="211">
        <v>240.653605</v>
      </c>
      <c r="F20" s="211">
        <f t="shared" si="0"/>
        <v>1.2999999999999999E-2</v>
      </c>
      <c r="G20" s="210">
        <v>240.666605</v>
      </c>
      <c r="H20" s="92">
        <v>1</v>
      </c>
      <c r="I20" s="92"/>
      <c r="J20" s="92"/>
      <c r="K20" s="92">
        <v>0</v>
      </c>
      <c r="L20" s="91" t="s">
        <v>1019</v>
      </c>
      <c r="M20" s="463" t="s">
        <v>1035</v>
      </c>
      <c r="N20" s="463"/>
      <c r="O20" s="463"/>
      <c r="P20" s="463"/>
      <c r="Q20" s="463"/>
      <c r="R20" s="463"/>
      <c r="S20" s="93"/>
      <c r="T20" s="93"/>
    </row>
    <row r="21" spans="1:20" x14ac:dyDescent="0.25">
      <c r="A21" s="209">
        <v>42308</v>
      </c>
      <c r="B21" s="210">
        <v>2406496137</v>
      </c>
      <c r="C21" s="210">
        <v>39913</v>
      </c>
      <c r="D21" s="210">
        <v>2406536050</v>
      </c>
      <c r="E21" s="211">
        <v>240.6496137</v>
      </c>
      <c r="F21" s="211">
        <f t="shared" si="0"/>
        <v>3.9912999999999997E-3</v>
      </c>
      <c r="G21" s="210">
        <v>240.653605</v>
      </c>
      <c r="H21" s="92">
        <v>1</v>
      </c>
      <c r="I21" s="92"/>
      <c r="J21" s="92"/>
      <c r="K21" s="92">
        <v>0</v>
      </c>
      <c r="L21" s="91" t="s">
        <v>1019</v>
      </c>
      <c r="M21" s="463" t="s">
        <v>1036</v>
      </c>
      <c r="N21" s="463"/>
      <c r="O21" s="463"/>
      <c r="P21" s="463"/>
      <c r="Q21" s="463"/>
      <c r="R21" s="463"/>
      <c r="S21" s="93"/>
      <c r="T21" s="93"/>
    </row>
    <row r="22" spans="1:20" x14ac:dyDescent="0.25">
      <c r="A22" s="209">
        <v>42208</v>
      </c>
      <c r="B22" s="210">
        <v>2406423348</v>
      </c>
      <c r="C22" s="210">
        <v>72789</v>
      </c>
      <c r="D22" s="210">
        <v>2406496137</v>
      </c>
      <c r="E22" s="211">
        <v>240.64233479999999</v>
      </c>
      <c r="F22" s="211">
        <f t="shared" si="0"/>
        <v>7.2788999999999996E-3</v>
      </c>
      <c r="G22" s="210">
        <v>240.6496137</v>
      </c>
      <c r="H22" s="92">
        <v>1</v>
      </c>
      <c r="I22" s="92"/>
      <c r="J22" s="92"/>
      <c r="K22" s="92">
        <v>0</v>
      </c>
      <c r="L22" s="91" t="s">
        <v>1019</v>
      </c>
      <c r="M22" s="463" t="s">
        <v>1037</v>
      </c>
      <c r="N22" s="463"/>
      <c r="O22" s="463"/>
      <c r="P22" s="463"/>
      <c r="Q22" s="463"/>
      <c r="R22" s="463"/>
      <c r="S22" s="93"/>
      <c r="T22" s="93"/>
    </row>
    <row r="23" spans="1:20" x14ac:dyDescent="0.25">
      <c r="A23" s="209">
        <v>42123</v>
      </c>
      <c r="B23" s="210">
        <v>2406120674</v>
      </c>
      <c r="C23" s="210">
        <v>302674</v>
      </c>
      <c r="D23" s="210">
        <v>2406423348</v>
      </c>
      <c r="E23" s="211">
        <v>240.6120674</v>
      </c>
      <c r="F23" s="211">
        <f t="shared" si="0"/>
        <v>3.02674E-2</v>
      </c>
      <c r="G23" s="210">
        <v>240.64233479999999</v>
      </c>
      <c r="H23" s="92">
        <v>1</v>
      </c>
      <c r="I23" s="92"/>
      <c r="J23" s="92"/>
      <c r="K23" s="92">
        <v>0</v>
      </c>
      <c r="L23" s="91" t="s">
        <v>1038</v>
      </c>
      <c r="M23" s="463" t="s">
        <v>1039</v>
      </c>
      <c r="N23" s="463"/>
      <c r="O23" s="463"/>
      <c r="P23" s="463"/>
      <c r="Q23" s="463"/>
      <c r="R23" s="463"/>
      <c r="S23" s="93"/>
      <c r="T23" s="93"/>
    </row>
    <row r="24" spans="1:20" x14ac:dyDescent="0.25">
      <c r="A24" s="209">
        <v>42104</v>
      </c>
      <c r="B24" s="210">
        <v>2071163910</v>
      </c>
      <c r="C24" s="210">
        <v>334956764</v>
      </c>
      <c r="D24" s="210">
        <v>2406120674</v>
      </c>
      <c r="E24" s="211">
        <v>207.11639099999999</v>
      </c>
      <c r="F24" s="211">
        <f t="shared" si="0"/>
        <v>33.495676400000001</v>
      </c>
      <c r="G24" s="210">
        <v>240.6120674</v>
      </c>
      <c r="H24" s="92">
        <v>1</v>
      </c>
      <c r="I24" s="92"/>
      <c r="J24" s="92"/>
      <c r="K24" s="92">
        <v>0</v>
      </c>
      <c r="L24" s="91" t="s">
        <v>1040</v>
      </c>
      <c r="M24" s="463" t="s">
        <v>1041</v>
      </c>
      <c r="N24" s="463"/>
      <c r="O24" s="463"/>
      <c r="P24" s="463"/>
      <c r="Q24" s="463"/>
      <c r="R24" s="463"/>
      <c r="S24" s="93"/>
      <c r="T24" s="93"/>
    </row>
    <row r="25" spans="1:20" x14ac:dyDescent="0.25">
      <c r="A25" s="209">
        <v>41484</v>
      </c>
      <c r="B25" s="210">
        <v>1035581955</v>
      </c>
      <c r="C25" s="210">
        <v>1035581955</v>
      </c>
      <c r="D25" s="210">
        <v>2071163910</v>
      </c>
      <c r="E25" s="211">
        <v>103.5581955</v>
      </c>
      <c r="F25" s="211">
        <f t="shared" si="0"/>
        <v>103.5581955</v>
      </c>
      <c r="G25" s="210">
        <v>207.11639099999999</v>
      </c>
      <c r="H25" s="92">
        <v>1</v>
      </c>
      <c r="I25" s="92"/>
      <c r="J25" s="92"/>
      <c r="K25" s="92">
        <v>0</v>
      </c>
      <c r="L25" s="91" t="s">
        <v>1042</v>
      </c>
      <c r="M25" s="463" t="s">
        <v>1043</v>
      </c>
      <c r="N25" s="463"/>
      <c r="O25" s="463"/>
      <c r="P25" s="463"/>
      <c r="Q25" s="463"/>
      <c r="R25" s="463"/>
      <c r="S25" s="93"/>
      <c r="T25" s="93"/>
    </row>
    <row r="26" spans="1:20" x14ac:dyDescent="0.25">
      <c r="A26" s="209">
        <v>40507</v>
      </c>
      <c r="B26" s="210">
        <v>207116391</v>
      </c>
      <c r="C26" s="210">
        <v>828465564</v>
      </c>
      <c r="D26" s="210">
        <v>1035581955</v>
      </c>
      <c r="E26" s="211">
        <v>103.5581955</v>
      </c>
      <c r="F26" s="211">
        <f t="shared" si="0"/>
        <v>82.846556399999997</v>
      </c>
      <c r="G26" s="210">
        <v>103.5581955</v>
      </c>
      <c r="H26" s="92">
        <v>1</v>
      </c>
      <c r="I26" s="92"/>
      <c r="J26" s="92"/>
      <c r="K26" s="92">
        <v>0</v>
      </c>
      <c r="L26" s="91" t="s">
        <v>1044</v>
      </c>
      <c r="M26" s="463" t="s">
        <v>1045</v>
      </c>
      <c r="N26" s="463"/>
      <c r="O26" s="463"/>
      <c r="P26" s="463"/>
      <c r="Q26" s="463"/>
      <c r="R26" s="463"/>
      <c r="S26" s="93"/>
      <c r="T26" s="93"/>
    </row>
    <row r="27" spans="1:20" x14ac:dyDescent="0.25">
      <c r="A27" s="209">
        <v>39527</v>
      </c>
      <c r="B27" s="210">
        <v>204597557</v>
      </c>
      <c r="C27" s="210">
        <v>2518834</v>
      </c>
      <c r="D27" s="210">
        <v>207116391</v>
      </c>
      <c r="E27" s="211">
        <v>102.2987785</v>
      </c>
      <c r="F27" s="211">
        <f t="shared" si="0"/>
        <v>1.259417</v>
      </c>
      <c r="G27" s="210">
        <v>103.5581955</v>
      </c>
      <c r="H27" s="92">
        <v>5</v>
      </c>
      <c r="I27" s="92">
        <v>729.3</v>
      </c>
      <c r="J27" s="92">
        <v>724.3</v>
      </c>
      <c r="K27" s="92">
        <v>182.43914662</v>
      </c>
      <c r="L27" s="91" t="s">
        <v>1046</v>
      </c>
      <c r="M27" s="463" t="s">
        <v>1047</v>
      </c>
      <c r="N27" s="463"/>
      <c r="O27" s="463"/>
      <c r="P27" s="463"/>
      <c r="Q27" s="463"/>
      <c r="R27" s="463"/>
      <c r="S27" s="93"/>
      <c r="T27" s="93"/>
    </row>
    <row r="28" spans="1:20" x14ac:dyDescent="0.25">
      <c r="A28" s="209">
        <v>39508</v>
      </c>
      <c r="B28" s="210">
        <v>201477473</v>
      </c>
      <c r="C28" s="210">
        <v>3120084</v>
      </c>
      <c r="D28" s="210">
        <v>204597557</v>
      </c>
      <c r="E28" s="211">
        <v>100.7387365</v>
      </c>
      <c r="F28" s="211">
        <f t="shared" si="0"/>
        <v>1.5600419999999999</v>
      </c>
      <c r="G28" s="210">
        <v>102.2987785</v>
      </c>
      <c r="H28" s="92">
        <v>5</v>
      </c>
      <c r="I28" s="92">
        <v>729.3</v>
      </c>
      <c r="J28" s="92">
        <v>724.3</v>
      </c>
      <c r="K28" s="92">
        <v>225.98768412000001</v>
      </c>
      <c r="L28" s="91" t="s">
        <v>1046</v>
      </c>
      <c r="M28" s="463" t="s">
        <v>1048</v>
      </c>
      <c r="N28" s="463"/>
      <c r="O28" s="463"/>
      <c r="P28" s="463"/>
      <c r="Q28" s="463"/>
      <c r="R28" s="463"/>
      <c r="S28" s="93"/>
      <c r="T28" s="93"/>
    </row>
    <row r="29" spans="1:20" x14ac:dyDescent="0.25">
      <c r="A29" s="209">
        <v>39472</v>
      </c>
      <c r="B29" s="210">
        <v>201446615</v>
      </c>
      <c r="C29" s="210">
        <v>30858</v>
      </c>
      <c r="D29" s="210">
        <v>201477473</v>
      </c>
      <c r="E29" s="211">
        <v>100.7233075</v>
      </c>
      <c r="F29" s="211">
        <f t="shared" si="0"/>
        <v>1.5429E-2</v>
      </c>
      <c r="G29" s="210">
        <v>100.7387365</v>
      </c>
      <c r="H29" s="92">
        <v>5</v>
      </c>
      <c r="I29" s="92">
        <v>729.3</v>
      </c>
      <c r="J29" s="92">
        <v>724.3</v>
      </c>
      <c r="K29" s="92">
        <v>2.2350449399999999</v>
      </c>
      <c r="L29" s="91" t="s">
        <v>1046</v>
      </c>
      <c r="M29" s="463" t="s">
        <v>1049</v>
      </c>
      <c r="N29" s="463"/>
      <c r="O29" s="463"/>
      <c r="P29" s="463"/>
      <c r="Q29" s="463"/>
      <c r="R29" s="463"/>
      <c r="S29" s="93"/>
      <c r="T29" s="93"/>
    </row>
    <row r="30" spans="1:20" x14ac:dyDescent="0.25">
      <c r="A30" s="209">
        <v>39445</v>
      </c>
      <c r="B30" s="210">
        <v>201107176</v>
      </c>
      <c r="C30" s="210">
        <v>339439</v>
      </c>
      <c r="D30" s="210">
        <v>201446615</v>
      </c>
      <c r="E30" s="211">
        <v>100.553588</v>
      </c>
      <c r="F30" s="211">
        <f t="shared" si="0"/>
        <v>0.1697195</v>
      </c>
      <c r="G30" s="210">
        <v>100.7233075</v>
      </c>
      <c r="H30" s="92">
        <v>5</v>
      </c>
      <c r="I30" s="92">
        <v>729.3</v>
      </c>
      <c r="J30" s="92">
        <v>724.3</v>
      </c>
      <c r="K30" s="92">
        <v>24.58556677</v>
      </c>
      <c r="L30" s="91" t="s">
        <v>1046</v>
      </c>
      <c r="M30" s="463" t="s">
        <v>1050</v>
      </c>
      <c r="N30" s="463"/>
      <c r="O30" s="463"/>
      <c r="P30" s="463"/>
      <c r="Q30" s="463"/>
      <c r="R30" s="463"/>
      <c r="S30" s="93"/>
      <c r="T30" s="93"/>
    </row>
    <row r="31" spans="1:20" x14ac:dyDescent="0.25">
      <c r="A31" s="209">
        <v>39417</v>
      </c>
      <c r="B31" s="210">
        <v>200898577</v>
      </c>
      <c r="C31" s="210">
        <v>208599</v>
      </c>
      <c r="D31" s="210">
        <v>201107176</v>
      </c>
      <c r="E31" s="211">
        <v>100.44928849999999</v>
      </c>
      <c r="F31" s="211">
        <f t="shared" si="0"/>
        <v>0.1042995</v>
      </c>
      <c r="G31" s="210">
        <v>100.553588</v>
      </c>
      <c r="H31" s="92">
        <v>5</v>
      </c>
      <c r="I31" s="92">
        <v>729.3</v>
      </c>
      <c r="J31" s="92">
        <v>724.3</v>
      </c>
      <c r="K31" s="92">
        <v>15.10882557</v>
      </c>
      <c r="L31" s="91" t="s">
        <v>1046</v>
      </c>
      <c r="M31" s="463" t="s">
        <v>1051</v>
      </c>
      <c r="N31" s="463"/>
      <c r="O31" s="463"/>
      <c r="P31" s="463"/>
      <c r="Q31" s="463"/>
      <c r="R31" s="463"/>
      <c r="S31" s="93"/>
      <c r="T31" s="93"/>
    </row>
    <row r="32" spans="1:20" x14ac:dyDescent="0.25">
      <c r="A32" s="209">
        <v>39389</v>
      </c>
      <c r="B32" s="210">
        <v>200389416</v>
      </c>
      <c r="C32" s="210">
        <v>509161</v>
      </c>
      <c r="D32" s="210">
        <v>200898577</v>
      </c>
      <c r="E32" s="211">
        <v>100.19470800000001</v>
      </c>
      <c r="F32" s="211">
        <f t="shared" si="0"/>
        <v>0.25458049999999999</v>
      </c>
      <c r="G32" s="210">
        <v>100.44928849999999</v>
      </c>
      <c r="H32" s="92">
        <v>5</v>
      </c>
      <c r="I32" s="92">
        <v>729.3</v>
      </c>
      <c r="J32" s="92">
        <v>724.3</v>
      </c>
      <c r="K32" s="92">
        <v>36.87853123</v>
      </c>
      <c r="L32" s="91" t="s">
        <v>1046</v>
      </c>
      <c r="M32" s="463" t="s">
        <v>1052</v>
      </c>
      <c r="N32" s="463"/>
      <c r="O32" s="463"/>
      <c r="P32" s="463"/>
      <c r="Q32" s="463"/>
      <c r="R32" s="463"/>
      <c r="S32" s="93"/>
      <c r="T32" s="93"/>
    </row>
    <row r="33" spans="1:20" x14ac:dyDescent="0.25">
      <c r="A33" s="209">
        <v>39375</v>
      </c>
      <c r="B33" s="210">
        <v>199525382</v>
      </c>
      <c r="C33" s="210">
        <v>864034</v>
      </c>
      <c r="D33" s="210">
        <v>200389416</v>
      </c>
      <c r="E33" s="211">
        <v>99.762691000000004</v>
      </c>
      <c r="F33" s="211">
        <f t="shared" si="0"/>
        <v>0.43201699999999998</v>
      </c>
      <c r="G33" s="210">
        <v>100.19470800000001</v>
      </c>
      <c r="H33" s="92">
        <v>5</v>
      </c>
      <c r="I33" s="92">
        <v>729.3</v>
      </c>
      <c r="J33" s="92">
        <v>724.3</v>
      </c>
      <c r="K33" s="92">
        <v>62.581982619999998</v>
      </c>
      <c r="L33" s="91" t="s">
        <v>1046</v>
      </c>
      <c r="M33" s="463" t="s">
        <v>1053</v>
      </c>
      <c r="N33" s="463"/>
      <c r="O33" s="463"/>
      <c r="P33" s="463"/>
      <c r="Q33" s="463"/>
      <c r="R33" s="463"/>
      <c r="S33" s="93"/>
      <c r="T33" s="93"/>
    </row>
    <row r="34" spans="1:20" x14ac:dyDescent="0.25">
      <c r="A34" s="209">
        <v>39369</v>
      </c>
      <c r="B34" s="210">
        <v>199185941</v>
      </c>
      <c r="C34" s="210">
        <v>339441</v>
      </c>
      <c r="D34" s="210">
        <v>199525382</v>
      </c>
      <c r="E34" s="211">
        <v>99.592970500000007</v>
      </c>
      <c r="F34" s="211">
        <f t="shared" si="0"/>
        <v>0.1697205</v>
      </c>
      <c r="G34" s="210">
        <v>99.762691000000004</v>
      </c>
      <c r="H34" s="92">
        <v>5</v>
      </c>
      <c r="I34" s="92">
        <v>729.3</v>
      </c>
      <c r="J34" s="92">
        <v>724.3</v>
      </c>
      <c r="K34" s="92">
        <v>24.585711629999999</v>
      </c>
      <c r="L34" s="91" t="s">
        <v>1046</v>
      </c>
      <c r="M34" s="463" t="s">
        <v>1054</v>
      </c>
      <c r="N34" s="463"/>
      <c r="O34" s="463"/>
      <c r="P34" s="463"/>
      <c r="Q34" s="463"/>
      <c r="R34" s="463"/>
      <c r="S34" s="93"/>
      <c r="T34" s="93"/>
    </row>
    <row r="35" spans="1:20" x14ac:dyDescent="0.25">
      <c r="A35" s="209">
        <v>39305</v>
      </c>
      <c r="B35" s="210">
        <v>197937969</v>
      </c>
      <c r="C35" s="210">
        <v>1247972</v>
      </c>
      <c r="D35" s="210">
        <v>199185941</v>
      </c>
      <c r="E35" s="211">
        <v>98.968984500000005</v>
      </c>
      <c r="F35" s="211">
        <f t="shared" si="0"/>
        <v>0.62398600000000004</v>
      </c>
      <c r="G35" s="210">
        <v>99.592970500000007</v>
      </c>
      <c r="H35" s="92">
        <v>5</v>
      </c>
      <c r="I35" s="92">
        <v>729.3</v>
      </c>
      <c r="J35" s="92">
        <v>724.3</v>
      </c>
      <c r="K35" s="92">
        <v>90.390611960000001</v>
      </c>
      <c r="L35" s="91" t="s">
        <v>1046</v>
      </c>
      <c r="M35" s="463" t="s">
        <v>1055</v>
      </c>
      <c r="N35" s="463"/>
      <c r="O35" s="463"/>
      <c r="P35" s="463"/>
      <c r="Q35" s="463"/>
      <c r="R35" s="463"/>
      <c r="S35" s="93"/>
      <c r="T35" s="93"/>
    </row>
    <row r="36" spans="1:20" x14ac:dyDescent="0.25">
      <c r="A36" s="209">
        <v>39284</v>
      </c>
      <c r="B36" s="210">
        <v>197095539</v>
      </c>
      <c r="C36" s="210">
        <v>842430</v>
      </c>
      <c r="D36" s="210">
        <v>197937969</v>
      </c>
      <c r="E36" s="211">
        <v>98.547769500000001</v>
      </c>
      <c r="F36" s="211">
        <f t="shared" si="0"/>
        <v>0.42121500000000001</v>
      </c>
      <c r="G36" s="210">
        <v>98.968984500000005</v>
      </c>
      <c r="H36" s="92">
        <v>5</v>
      </c>
      <c r="I36" s="92">
        <v>729.3</v>
      </c>
      <c r="J36" s="92">
        <v>724.3</v>
      </c>
      <c r="K36" s="92">
        <v>61.017204900000003</v>
      </c>
      <c r="L36" s="91" t="s">
        <v>1046</v>
      </c>
      <c r="M36" s="463" t="s">
        <v>1056</v>
      </c>
      <c r="N36" s="463"/>
      <c r="O36" s="463"/>
      <c r="P36" s="463"/>
      <c r="Q36" s="463"/>
      <c r="R36" s="463"/>
      <c r="S36" s="93"/>
      <c r="T36" s="93"/>
    </row>
    <row r="37" spans="1:20" x14ac:dyDescent="0.25">
      <c r="A37" s="209">
        <v>39261</v>
      </c>
      <c r="B37" s="210">
        <v>196077216</v>
      </c>
      <c r="C37" s="210">
        <v>1018323</v>
      </c>
      <c r="D37" s="210">
        <v>197095539</v>
      </c>
      <c r="E37" s="211">
        <v>98.038607999999996</v>
      </c>
      <c r="F37" s="211">
        <f t="shared" si="0"/>
        <v>0.50916150000000004</v>
      </c>
      <c r="G37" s="210">
        <v>98.547769500000001</v>
      </c>
      <c r="H37" s="92">
        <v>5</v>
      </c>
      <c r="I37" s="92">
        <v>729.3</v>
      </c>
      <c r="J37" s="92">
        <v>724.3</v>
      </c>
      <c r="K37" s="92">
        <v>73.757134890000003</v>
      </c>
      <c r="L37" s="91" t="s">
        <v>1046</v>
      </c>
      <c r="M37" s="463" t="s">
        <v>1057</v>
      </c>
      <c r="N37" s="463"/>
      <c r="O37" s="463"/>
      <c r="P37" s="463"/>
      <c r="Q37" s="463"/>
      <c r="R37" s="463"/>
      <c r="S37" s="93"/>
      <c r="T37" s="93"/>
    </row>
    <row r="38" spans="1:20" x14ac:dyDescent="0.25">
      <c r="A38" s="209">
        <v>39242</v>
      </c>
      <c r="B38" s="210">
        <v>194937315</v>
      </c>
      <c r="C38" s="210">
        <v>1139901</v>
      </c>
      <c r="D38" s="210">
        <v>196077216</v>
      </c>
      <c r="E38" s="211">
        <v>97.468657500000006</v>
      </c>
      <c r="F38" s="211">
        <f t="shared" si="0"/>
        <v>0.56995050000000003</v>
      </c>
      <c r="G38" s="210">
        <v>98.038607999999996</v>
      </c>
      <c r="H38" s="92">
        <v>5</v>
      </c>
      <c r="I38" s="92">
        <v>729.3</v>
      </c>
      <c r="J38" s="92">
        <v>724.3</v>
      </c>
      <c r="K38" s="92">
        <v>82.56302943</v>
      </c>
      <c r="L38" s="91" t="s">
        <v>1046</v>
      </c>
      <c r="M38" s="463" t="s">
        <v>1058</v>
      </c>
      <c r="N38" s="463"/>
      <c r="O38" s="463"/>
      <c r="P38" s="463"/>
      <c r="Q38" s="463"/>
      <c r="R38" s="463"/>
      <c r="S38" s="93"/>
      <c r="T38" s="93"/>
    </row>
    <row r="39" spans="1:20" x14ac:dyDescent="0.25">
      <c r="A39" s="209">
        <v>39221</v>
      </c>
      <c r="B39" s="210">
        <v>194418898</v>
      </c>
      <c r="C39" s="210">
        <v>518417</v>
      </c>
      <c r="D39" s="210">
        <v>194937315</v>
      </c>
      <c r="E39" s="211">
        <v>97.209449000000006</v>
      </c>
      <c r="F39" s="211">
        <f t="shared" si="0"/>
        <v>0.25920850000000001</v>
      </c>
      <c r="G39" s="210">
        <v>97.468657500000006</v>
      </c>
      <c r="H39" s="92">
        <v>5</v>
      </c>
      <c r="I39" s="92">
        <v>729.3</v>
      </c>
      <c r="J39" s="92">
        <v>724.3</v>
      </c>
      <c r="K39" s="92">
        <v>37.548943309999999</v>
      </c>
      <c r="L39" s="91" t="s">
        <v>1046</v>
      </c>
      <c r="M39" s="463" t="s">
        <v>1059</v>
      </c>
      <c r="N39" s="463"/>
      <c r="O39" s="463"/>
      <c r="P39" s="463"/>
      <c r="Q39" s="463"/>
      <c r="R39" s="463"/>
      <c r="S39" s="93"/>
      <c r="T39" s="93"/>
    </row>
    <row r="40" spans="1:20" x14ac:dyDescent="0.25">
      <c r="A40" s="209">
        <v>39193</v>
      </c>
      <c r="B40" s="210">
        <v>193402120</v>
      </c>
      <c r="C40" s="210">
        <v>1016778</v>
      </c>
      <c r="D40" s="210">
        <v>194418898</v>
      </c>
      <c r="E40" s="211">
        <v>96.701059999999998</v>
      </c>
      <c r="F40" s="211">
        <f t="shared" si="0"/>
        <v>0.50838899999999998</v>
      </c>
      <c r="G40" s="210">
        <v>97.209449000000006</v>
      </c>
      <c r="H40" s="92">
        <v>5</v>
      </c>
      <c r="I40" s="92">
        <v>729.3</v>
      </c>
      <c r="J40" s="92">
        <v>724.3</v>
      </c>
      <c r="K40" s="92">
        <v>73.64523054</v>
      </c>
      <c r="L40" s="91" t="s">
        <v>1046</v>
      </c>
      <c r="M40" s="463" t="s">
        <v>1060</v>
      </c>
      <c r="N40" s="463"/>
      <c r="O40" s="463"/>
      <c r="P40" s="463"/>
      <c r="Q40" s="463"/>
      <c r="R40" s="463"/>
      <c r="S40" s="93"/>
      <c r="T40" s="93"/>
    </row>
    <row r="41" spans="1:20" x14ac:dyDescent="0.25">
      <c r="A41" s="382">
        <v>39172</v>
      </c>
      <c r="B41" s="210">
        <v>192537780</v>
      </c>
      <c r="C41" s="210">
        <v>864340</v>
      </c>
      <c r="D41" s="210">
        <v>193402120</v>
      </c>
      <c r="E41" s="211">
        <v>96.268889999999999</v>
      </c>
      <c r="F41" s="211">
        <f t="shared" si="0"/>
        <v>0.43217</v>
      </c>
      <c r="G41" s="210">
        <v>96.701059999999998</v>
      </c>
      <c r="H41" s="92">
        <v>5</v>
      </c>
      <c r="I41" s="92">
        <v>729.3</v>
      </c>
      <c r="J41" s="92">
        <v>724.3</v>
      </c>
      <c r="K41" s="92">
        <v>62.604146200000002</v>
      </c>
      <c r="L41" s="91" t="s">
        <v>1046</v>
      </c>
      <c r="M41" s="463" t="s">
        <v>1061</v>
      </c>
      <c r="N41" s="463"/>
      <c r="O41" s="463"/>
      <c r="P41" s="463"/>
      <c r="Q41" s="463"/>
      <c r="R41" s="463"/>
      <c r="S41" s="93"/>
      <c r="T41" s="93"/>
    </row>
    <row r="42" spans="1:20" x14ac:dyDescent="0.25">
      <c r="A42" s="209">
        <v>39150</v>
      </c>
      <c r="B42" s="210">
        <v>192260055</v>
      </c>
      <c r="C42" s="210">
        <v>277725</v>
      </c>
      <c r="D42" s="210">
        <v>192537780</v>
      </c>
      <c r="E42" s="211">
        <v>96.130027499999997</v>
      </c>
      <c r="F42" s="211">
        <f t="shared" si="0"/>
        <v>0.1388625</v>
      </c>
      <c r="G42" s="210">
        <v>96.268889999999999</v>
      </c>
      <c r="H42" s="92">
        <v>5</v>
      </c>
      <c r="I42" s="92">
        <v>729.3</v>
      </c>
      <c r="J42" s="92">
        <v>724.3</v>
      </c>
      <c r="K42" s="92">
        <v>20.115621749999999</v>
      </c>
      <c r="L42" s="91" t="s">
        <v>1046</v>
      </c>
      <c r="M42" s="463" t="s">
        <v>1062</v>
      </c>
      <c r="N42" s="463"/>
      <c r="O42" s="463"/>
      <c r="P42" s="463"/>
      <c r="Q42" s="463"/>
      <c r="R42" s="463"/>
      <c r="S42" s="93"/>
      <c r="T42" s="93"/>
    </row>
    <row r="43" spans="1:20" x14ac:dyDescent="0.25">
      <c r="A43" s="209">
        <v>39136</v>
      </c>
      <c r="B43" s="210">
        <v>192124588</v>
      </c>
      <c r="C43" s="210">
        <v>135467</v>
      </c>
      <c r="D43" s="210">
        <v>192260055</v>
      </c>
      <c r="E43" s="211">
        <v>96.062293999999994</v>
      </c>
      <c r="F43" s="211">
        <f t="shared" si="0"/>
        <v>6.7733500000000002E-2</v>
      </c>
      <c r="G43" s="210">
        <v>96.130027499999997</v>
      </c>
      <c r="H43" s="92">
        <v>5</v>
      </c>
      <c r="I43" s="92">
        <v>729.3</v>
      </c>
      <c r="J43" s="92">
        <v>724.3</v>
      </c>
      <c r="K43" s="92">
        <v>9.8118748100000008</v>
      </c>
      <c r="L43" s="91" t="s">
        <v>1046</v>
      </c>
      <c r="M43" s="463" t="s">
        <v>1063</v>
      </c>
      <c r="N43" s="463"/>
      <c r="O43" s="463"/>
      <c r="P43" s="463"/>
      <c r="Q43" s="463"/>
      <c r="R43" s="463"/>
      <c r="S43" s="93"/>
      <c r="T43" s="93"/>
    </row>
    <row r="44" spans="1:20" x14ac:dyDescent="0.25">
      <c r="A44" s="209">
        <v>39135</v>
      </c>
      <c r="B44" s="210">
        <v>191902409</v>
      </c>
      <c r="C44" s="210">
        <v>222179</v>
      </c>
      <c r="D44" s="210">
        <v>192124588</v>
      </c>
      <c r="E44" s="211">
        <v>95.951204500000003</v>
      </c>
      <c r="F44" s="211">
        <f t="shared" si="0"/>
        <v>0.11108949999999999</v>
      </c>
      <c r="G44" s="210">
        <v>96.062293999999994</v>
      </c>
      <c r="H44" s="92">
        <v>5</v>
      </c>
      <c r="I44" s="92">
        <v>729.3</v>
      </c>
      <c r="J44" s="92">
        <v>724.3</v>
      </c>
      <c r="K44" s="92">
        <v>16.09242497</v>
      </c>
      <c r="L44" s="91" t="s">
        <v>1046</v>
      </c>
      <c r="M44" s="463" t="s">
        <v>1064</v>
      </c>
      <c r="N44" s="463"/>
      <c r="O44" s="463"/>
      <c r="P44" s="463"/>
      <c r="Q44" s="463"/>
      <c r="R44" s="463"/>
      <c r="S44" s="93"/>
      <c r="T44" s="93"/>
    </row>
    <row r="45" spans="1:20" x14ac:dyDescent="0.25">
      <c r="A45" s="209">
        <v>39116</v>
      </c>
      <c r="B45" s="210">
        <v>191279076</v>
      </c>
      <c r="C45" s="210">
        <v>623333</v>
      </c>
      <c r="D45" s="210">
        <v>191902409</v>
      </c>
      <c r="E45" s="211">
        <v>95.639538000000002</v>
      </c>
      <c r="F45" s="211">
        <f t="shared" si="0"/>
        <v>0.31166650000000001</v>
      </c>
      <c r="G45" s="210">
        <v>95.951204500000003</v>
      </c>
      <c r="H45" s="92">
        <v>5</v>
      </c>
      <c r="I45" s="92">
        <v>729.3</v>
      </c>
      <c r="J45" s="92">
        <v>724.3</v>
      </c>
      <c r="K45" s="92">
        <v>45.148009190000003</v>
      </c>
      <c r="L45" s="91" t="s">
        <v>1046</v>
      </c>
      <c r="M45" s="463" t="s">
        <v>1065</v>
      </c>
      <c r="N45" s="463"/>
      <c r="O45" s="463"/>
      <c r="P45" s="463"/>
      <c r="Q45" s="463"/>
      <c r="R45" s="463"/>
      <c r="S45" s="93"/>
      <c r="T45" s="93"/>
    </row>
    <row r="46" spans="1:20" x14ac:dyDescent="0.25">
      <c r="A46" s="209">
        <v>39101</v>
      </c>
      <c r="B46" s="210">
        <v>191063068</v>
      </c>
      <c r="C46" s="210">
        <v>216008</v>
      </c>
      <c r="D46" s="210">
        <v>191279076</v>
      </c>
      <c r="E46" s="211">
        <v>95.531533999999994</v>
      </c>
      <c r="F46" s="211">
        <f t="shared" si="0"/>
        <v>0.108004</v>
      </c>
      <c r="G46" s="210">
        <v>95.639538000000002</v>
      </c>
      <c r="H46" s="92">
        <v>5</v>
      </c>
      <c r="I46" s="92">
        <v>729.3</v>
      </c>
      <c r="J46" s="92">
        <v>724.3</v>
      </c>
      <c r="K46" s="92">
        <v>15.64545944</v>
      </c>
      <c r="L46" s="91" t="s">
        <v>1046</v>
      </c>
      <c r="M46" s="463" t="s">
        <v>1066</v>
      </c>
      <c r="N46" s="463"/>
      <c r="O46" s="463"/>
      <c r="P46" s="463"/>
      <c r="Q46" s="463"/>
      <c r="R46" s="463"/>
      <c r="S46" s="93"/>
      <c r="T46" s="93"/>
    </row>
    <row r="47" spans="1:20" x14ac:dyDescent="0.25">
      <c r="A47" s="209">
        <v>39100</v>
      </c>
      <c r="B47" s="210">
        <v>190356414</v>
      </c>
      <c r="C47" s="210">
        <v>706654</v>
      </c>
      <c r="D47" s="210">
        <v>191063068</v>
      </c>
      <c r="E47" s="211">
        <v>95.178207</v>
      </c>
      <c r="F47" s="211">
        <f t="shared" si="0"/>
        <v>0.353327</v>
      </c>
      <c r="G47" s="210">
        <v>95.531533999999994</v>
      </c>
      <c r="H47" s="92">
        <v>5</v>
      </c>
      <c r="I47" s="92">
        <v>729.3</v>
      </c>
      <c r="J47" s="92">
        <v>724.3</v>
      </c>
      <c r="K47" s="92">
        <v>51.182949219999998</v>
      </c>
      <c r="L47" s="91" t="s">
        <v>1046</v>
      </c>
      <c r="M47" s="463" t="s">
        <v>1067</v>
      </c>
      <c r="N47" s="463"/>
      <c r="O47" s="463"/>
      <c r="P47" s="463"/>
      <c r="Q47" s="463"/>
      <c r="R47" s="463"/>
      <c r="S47" s="93"/>
      <c r="T47" s="93"/>
    </row>
    <row r="48" spans="1:20" x14ac:dyDescent="0.25">
      <c r="A48" s="209">
        <v>39091</v>
      </c>
      <c r="B48" s="210">
        <v>190057090</v>
      </c>
      <c r="C48" s="210">
        <v>299324</v>
      </c>
      <c r="D48" s="210">
        <v>190356414</v>
      </c>
      <c r="E48" s="211">
        <v>95.028544999999994</v>
      </c>
      <c r="F48" s="211">
        <f t="shared" si="0"/>
        <v>0.14966199999999999</v>
      </c>
      <c r="G48" s="210">
        <v>95.178207</v>
      </c>
      <c r="H48" s="92">
        <v>5</v>
      </c>
      <c r="I48" s="92">
        <v>729.3</v>
      </c>
      <c r="J48" s="92">
        <v>724.3</v>
      </c>
      <c r="K48" s="92">
        <v>21.68003732</v>
      </c>
      <c r="L48" s="91" t="s">
        <v>1046</v>
      </c>
      <c r="M48" s="463" t="s">
        <v>1068</v>
      </c>
      <c r="N48" s="463"/>
      <c r="O48" s="463"/>
      <c r="P48" s="463"/>
      <c r="Q48" s="463"/>
      <c r="R48" s="463"/>
      <c r="S48" s="93"/>
      <c r="T48" s="93"/>
    </row>
    <row r="49" spans="1:20" x14ac:dyDescent="0.25">
      <c r="A49" s="209">
        <v>39069</v>
      </c>
      <c r="B49" s="210">
        <v>188818442</v>
      </c>
      <c r="C49" s="210">
        <v>1238648</v>
      </c>
      <c r="D49" s="210">
        <v>190057090</v>
      </c>
      <c r="E49" s="211">
        <v>94.409221000000002</v>
      </c>
      <c r="F49" s="211">
        <f t="shared" si="0"/>
        <v>0.61932399999999999</v>
      </c>
      <c r="G49" s="210">
        <v>95.028544999999994</v>
      </c>
      <c r="H49" s="92">
        <v>5</v>
      </c>
      <c r="I49" s="92">
        <v>729.3</v>
      </c>
      <c r="J49" s="92">
        <v>724.3</v>
      </c>
      <c r="K49" s="92">
        <v>89.715274640000004</v>
      </c>
      <c r="L49" s="91" t="s">
        <v>1046</v>
      </c>
      <c r="M49" s="463" t="s">
        <v>1069</v>
      </c>
      <c r="N49" s="463"/>
      <c r="O49" s="463"/>
      <c r="P49" s="463"/>
      <c r="Q49" s="463"/>
      <c r="R49" s="463"/>
      <c r="S49" s="93"/>
      <c r="T49" s="93"/>
    </row>
    <row r="50" spans="1:20" x14ac:dyDescent="0.25">
      <c r="A50" s="209">
        <v>39057</v>
      </c>
      <c r="B50" s="210">
        <v>188633292</v>
      </c>
      <c r="C50" s="210">
        <v>185150</v>
      </c>
      <c r="D50" s="210">
        <v>188818442</v>
      </c>
      <c r="E50" s="211">
        <v>94.316646000000006</v>
      </c>
      <c r="F50" s="211">
        <f t="shared" si="0"/>
        <v>9.2575000000000005E-2</v>
      </c>
      <c r="G50" s="210">
        <v>94.409221000000002</v>
      </c>
      <c r="H50" s="92">
        <v>5</v>
      </c>
      <c r="I50" s="92">
        <v>729.3</v>
      </c>
      <c r="J50" s="92">
        <v>724.3</v>
      </c>
      <c r="K50" s="92">
        <v>13.4104145</v>
      </c>
      <c r="L50" s="91" t="s">
        <v>1046</v>
      </c>
      <c r="M50" s="463" t="s">
        <v>1070</v>
      </c>
      <c r="N50" s="463"/>
      <c r="O50" s="463"/>
      <c r="P50" s="463"/>
      <c r="Q50" s="463"/>
      <c r="R50" s="463"/>
      <c r="S50" s="93"/>
      <c r="T50" s="93"/>
    </row>
    <row r="51" spans="1:20" x14ac:dyDescent="0.25">
      <c r="A51" s="209">
        <v>39056</v>
      </c>
      <c r="B51" s="210">
        <v>187804752</v>
      </c>
      <c r="C51" s="210">
        <v>828540</v>
      </c>
      <c r="D51" s="210">
        <v>188633292</v>
      </c>
      <c r="E51" s="211">
        <v>93.902376000000004</v>
      </c>
      <c r="F51" s="211">
        <f t="shared" si="0"/>
        <v>0.41427000000000003</v>
      </c>
      <c r="G51" s="210">
        <v>94.316646000000006</v>
      </c>
      <c r="H51" s="92">
        <v>5</v>
      </c>
      <c r="I51" s="92">
        <v>729.3</v>
      </c>
      <c r="J51" s="92">
        <v>724.3</v>
      </c>
      <c r="K51" s="92">
        <v>60.011152199999998</v>
      </c>
      <c r="L51" s="91" t="s">
        <v>1046</v>
      </c>
      <c r="M51" s="463" t="s">
        <v>1071</v>
      </c>
      <c r="N51" s="463"/>
      <c r="O51" s="463"/>
      <c r="P51" s="463"/>
      <c r="Q51" s="463"/>
      <c r="R51" s="463"/>
      <c r="S51" s="93"/>
      <c r="T51" s="93"/>
    </row>
    <row r="52" spans="1:20" x14ac:dyDescent="0.25">
      <c r="A52" s="209">
        <v>39041</v>
      </c>
      <c r="B52" s="210">
        <v>187341877</v>
      </c>
      <c r="C52" s="210">
        <v>462875</v>
      </c>
      <c r="D52" s="210">
        <v>187804752</v>
      </c>
      <c r="E52" s="211">
        <v>93.670938500000005</v>
      </c>
      <c r="F52" s="211">
        <f t="shared" si="0"/>
        <v>0.23143749999999999</v>
      </c>
      <c r="G52" s="210">
        <v>93.902376000000004</v>
      </c>
      <c r="H52" s="92">
        <v>5</v>
      </c>
      <c r="I52" s="92">
        <v>729.3</v>
      </c>
      <c r="J52" s="92">
        <v>724.3</v>
      </c>
      <c r="K52" s="92">
        <v>33.526036249999997</v>
      </c>
      <c r="L52" s="91" t="s">
        <v>1046</v>
      </c>
      <c r="M52" s="463" t="s">
        <v>1072</v>
      </c>
      <c r="N52" s="463"/>
      <c r="O52" s="463"/>
      <c r="P52" s="463"/>
      <c r="Q52" s="463"/>
      <c r="R52" s="463"/>
      <c r="S52" s="93"/>
      <c r="T52" s="93"/>
    </row>
    <row r="53" spans="1:20" x14ac:dyDescent="0.25">
      <c r="A53" s="209">
        <v>39039</v>
      </c>
      <c r="B53" s="210">
        <v>187290961</v>
      </c>
      <c r="C53" s="210">
        <v>50916</v>
      </c>
      <c r="D53" s="210">
        <v>187341877</v>
      </c>
      <c r="E53" s="211">
        <v>93.645480500000005</v>
      </c>
      <c r="F53" s="211">
        <f t="shared" si="0"/>
        <v>2.5458000000000001E-2</v>
      </c>
      <c r="G53" s="210">
        <v>93.670938500000005</v>
      </c>
      <c r="H53" s="92">
        <v>5</v>
      </c>
      <c r="I53" s="92">
        <v>729.3</v>
      </c>
      <c r="J53" s="92">
        <v>724.3</v>
      </c>
      <c r="K53" s="92">
        <v>3.6878458799999998</v>
      </c>
      <c r="L53" s="91" t="s">
        <v>1046</v>
      </c>
      <c r="M53" s="463" t="s">
        <v>1073</v>
      </c>
      <c r="N53" s="463"/>
      <c r="O53" s="463"/>
      <c r="P53" s="463"/>
      <c r="Q53" s="463"/>
      <c r="R53" s="463"/>
      <c r="S53" s="93"/>
      <c r="T53" s="93"/>
    </row>
    <row r="54" spans="1:20" x14ac:dyDescent="0.25">
      <c r="A54" s="209">
        <v>39027</v>
      </c>
      <c r="B54" s="210">
        <v>187028668</v>
      </c>
      <c r="C54" s="210">
        <v>262293</v>
      </c>
      <c r="D54" s="210">
        <v>187290961</v>
      </c>
      <c r="E54" s="211">
        <v>93.514334000000005</v>
      </c>
      <c r="F54" s="211">
        <f t="shared" si="0"/>
        <v>0.1311465</v>
      </c>
      <c r="G54" s="210">
        <v>93.645480500000005</v>
      </c>
      <c r="H54" s="92">
        <v>5</v>
      </c>
      <c r="I54" s="92">
        <v>729.3</v>
      </c>
      <c r="J54" s="92">
        <v>724.3</v>
      </c>
      <c r="K54" s="92">
        <v>18.99788199</v>
      </c>
      <c r="L54" s="91" t="s">
        <v>1046</v>
      </c>
      <c r="M54" s="463" t="s">
        <v>1074</v>
      </c>
      <c r="N54" s="463"/>
      <c r="O54" s="463"/>
      <c r="P54" s="463"/>
      <c r="Q54" s="463"/>
      <c r="R54" s="463"/>
      <c r="S54" s="93"/>
      <c r="T54" s="93"/>
    </row>
    <row r="55" spans="1:20" x14ac:dyDescent="0.25">
      <c r="A55" s="209">
        <v>39001</v>
      </c>
      <c r="B55" s="210">
        <v>186966952</v>
      </c>
      <c r="C55" s="210">
        <v>61716</v>
      </c>
      <c r="D55" s="210">
        <v>187028668</v>
      </c>
      <c r="E55" s="211">
        <v>93.483475999999996</v>
      </c>
      <c r="F55" s="211">
        <f t="shared" si="0"/>
        <v>3.0858E-2</v>
      </c>
      <c r="G55" s="210">
        <v>93.514334000000005</v>
      </c>
      <c r="H55" s="92">
        <v>5</v>
      </c>
      <c r="I55" s="92">
        <v>729.3</v>
      </c>
      <c r="J55" s="92">
        <v>724.3</v>
      </c>
      <c r="K55" s="92">
        <v>4.4700898799999997</v>
      </c>
      <c r="L55" s="91" t="s">
        <v>1046</v>
      </c>
      <c r="M55" s="463" t="s">
        <v>1075</v>
      </c>
      <c r="N55" s="463"/>
      <c r="O55" s="463"/>
      <c r="P55" s="463"/>
      <c r="Q55" s="463"/>
      <c r="R55" s="463"/>
      <c r="S55" s="93"/>
      <c r="T55" s="93"/>
    </row>
    <row r="56" spans="1:20" x14ac:dyDescent="0.25">
      <c r="A56" s="209">
        <v>38999</v>
      </c>
      <c r="B56" s="210">
        <v>186660284</v>
      </c>
      <c r="C56" s="210">
        <v>306668</v>
      </c>
      <c r="D56" s="210">
        <v>186966952</v>
      </c>
      <c r="E56" s="211">
        <v>93.330141999999995</v>
      </c>
      <c r="F56" s="211">
        <f t="shared" si="0"/>
        <v>0.153334</v>
      </c>
      <c r="G56" s="210">
        <v>93.483475999999996</v>
      </c>
      <c r="H56" s="92">
        <v>5</v>
      </c>
      <c r="I56" s="92">
        <v>729.3</v>
      </c>
      <c r="J56" s="92">
        <v>724.3</v>
      </c>
      <c r="K56" s="92">
        <v>22.211963239999999</v>
      </c>
      <c r="L56" s="91" t="s">
        <v>1046</v>
      </c>
      <c r="M56" s="463" t="s">
        <v>1076</v>
      </c>
      <c r="N56" s="463"/>
      <c r="O56" s="463"/>
      <c r="P56" s="463"/>
      <c r="Q56" s="463"/>
      <c r="R56" s="463"/>
      <c r="S56" s="93"/>
      <c r="T56" s="93"/>
    </row>
    <row r="57" spans="1:20" x14ac:dyDescent="0.25">
      <c r="A57" s="209">
        <v>38976</v>
      </c>
      <c r="B57" s="210">
        <v>186197409</v>
      </c>
      <c r="C57" s="210">
        <v>462875</v>
      </c>
      <c r="D57" s="210">
        <v>186660284</v>
      </c>
      <c r="E57" s="211">
        <v>93.098704499999997</v>
      </c>
      <c r="F57" s="211">
        <f t="shared" si="0"/>
        <v>0.23143749999999999</v>
      </c>
      <c r="G57" s="210">
        <v>93.330141999999995</v>
      </c>
      <c r="H57" s="92">
        <v>5</v>
      </c>
      <c r="I57" s="92">
        <v>729.3</v>
      </c>
      <c r="J57" s="92">
        <v>724.3</v>
      </c>
      <c r="K57" s="92">
        <v>33.526036249999997</v>
      </c>
      <c r="L57" s="91" t="s">
        <v>1046</v>
      </c>
      <c r="M57" s="463" t="s">
        <v>1077</v>
      </c>
      <c r="N57" s="463"/>
      <c r="O57" s="463"/>
      <c r="P57" s="463"/>
      <c r="Q57" s="463"/>
      <c r="R57" s="463"/>
      <c r="S57" s="93"/>
      <c r="T57" s="93"/>
    </row>
    <row r="58" spans="1:20" x14ac:dyDescent="0.25">
      <c r="A58" s="209">
        <v>38973</v>
      </c>
      <c r="B58" s="210">
        <v>186098663</v>
      </c>
      <c r="C58" s="210">
        <v>98746</v>
      </c>
      <c r="D58" s="210">
        <v>186197409</v>
      </c>
      <c r="E58" s="211">
        <v>93.049331499999994</v>
      </c>
      <c r="F58" s="211">
        <f t="shared" si="0"/>
        <v>4.9373E-2</v>
      </c>
      <c r="G58" s="210">
        <v>93.098704499999997</v>
      </c>
      <c r="H58" s="92">
        <v>5</v>
      </c>
      <c r="I58" s="92">
        <v>729.3</v>
      </c>
      <c r="J58" s="92">
        <v>724.3</v>
      </c>
      <c r="K58" s="92">
        <v>7.1521727799999999</v>
      </c>
      <c r="L58" s="91" t="s">
        <v>1046</v>
      </c>
      <c r="M58" s="463" t="s">
        <v>1078</v>
      </c>
      <c r="N58" s="463"/>
      <c r="O58" s="463"/>
      <c r="P58" s="463"/>
      <c r="Q58" s="463"/>
      <c r="R58" s="463"/>
      <c r="S58" s="93"/>
      <c r="T58" s="93"/>
    </row>
    <row r="59" spans="1:20" x14ac:dyDescent="0.25">
      <c r="A59" s="209">
        <v>38964</v>
      </c>
      <c r="B59" s="210">
        <v>186067805</v>
      </c>
      <c r="C59" s="210">
        <v>30858</v>
      </c>
      <c r="D59" s="210">
        <v>186098663</v>
      </c>
      <c r="E59" s="211">
        <v>93.033902499999996</v>
      </c>
      <c r="F59" s="211">
        <f t="shared" si="0"/>
        <v>1.5429E-2</v>
      </c>
      <c r="G59" s="210">
        <v>93.049331499999994</v>
      </c>
      <c r="H59" s="92">
        <v>5</v>
      </c>
      <c r="I59" s="92">
        <v>729.3</v>
      </c>
      <c r="J59" s="92">
        <v>724.3</v>
      </c>
      <c r="K59" s="92">
        <v>2.2350449399999999</v>
      </c>
      <c r="L59" s="91" t="s">
        <v>1046</v>
      </c>
      <c r="M59" s="463" t="s">
        <v>1079</v>
      </c>
      <c r="N59" s="463"/>
      <c r="O59" s="463"/>
      <c r="P59" s="463"/>
      <c r="Q59" s="463"/>
      <c r="R59" s="463"/>
      <c r="S59" s="93"/>
      <c r="T59" s="93"/>
    </row>
    <row r="60" spans="1:20" x14ac:dyDescent="0.25">
      <c r="A60" s="209">
        <v>38882</v>
      </c>
      <c r="B60" s="210">
        <v>186006089</v>
      </c>
      <c r="C60" s="210">
        <v>61716</v>
      </c>
      <c r="D60" s="210">
        <v>186067805</v>
      </c>
      <c r="E60" s="211">
        <v>93.003044500000001</v>
      </c>
      <c r="F60" s="211">
        <f t="shared" si="0"/>
        <v>3.0858E-2</v>
      </c>
      <c r="G60" s="210">
        <v>93.033902499999996</v>
      </c>
      <c r="H60" s="92">
        <v>5</v>
      </c>
      <c r="I60" s="92">
        <v>729.3</v>
      </c>
      <c r="J60" s="92">
        <v>724.3</v>
      </c>
      <c r="K60" s="92">
        <v>4.4700898799999997</v>
      </c>
      <c r="L60" s="91" t="s">
        <v>1046</v>
      </c>
      <c r="M60" s="463" t="s">
        <v>1080</v>
      </c>
      <c r="N60" s="463"/>
      <c r="O60" s="463"/>
      <c r="P60" s="463"/>
      <c r="Q60" s="463"/>
      <c r="R60" s="463"/>
      <c r="S60" s="93"/>
      <c r="T60" s="93"/>
    </row>
    <row r="61" spans="1:20" x14ac:dyDescent="0.25">
      <c r="A61" s="209">
        <v>38875</v>
      </c>
      <c r="B61" s="210">
        <v>185947644</v>
      </c>
      <c r="C61" s="210">
        <v>58445</v>
      </c>
      <c r="D61" s="210">
        <v>186006089</v>
      </c>
      <c r="E61" s="211">
        <v>92.973821999999998</v>
      </c>
      <c r="F61" s="211">
        <f t="shared" si="0"/>
        <v>2.9222499999999998E-2</v>
      </c>
      <c r="G61" s="210">
        <v>93.003044500000001</v>
      </c>
      <c r="H61" s="92">
        <v>5</v>
      </c>
      <c r="I61" s="92">
        <v>729.3</v>
      </c>
      <c r="J61" s="92">
        <v>724.3</v>
      </c>
      <c r="K61" s="92">
        <v>4.2331713500000001</v>
      </c>
      <c r="L61" s="91" t="s">
        <v>1046</v>
      </c>
      <c r="M61" s="463" t="s">
        <v>1081</v>
      </c>
      <c r="N61" s="463"/>
      <c r="O61" s="463"/>
      <c r="P61" s="463"/>
      <c r="Q61" s="463"/>
      <c r="R61" s="463"/>
      <c r="S61" s="93"/>
      <c r="T61" s="93"/>
    </row>
    <row r="62" spans="1:20" x14ac:dyDescent="0.25">
      <c r="A62" s="209">
        <v>38853</v>
      </c>
      <c r="B62" s="210">
        <v>185885928</v>
      </c>
      <c r="C62" s="210">
        <v>61716</v>
      </c>
      <c r="D62" s="210">
        <v>185947644</v>
      </c>
      <c r="E62" s="211">
        <v>92.942964000000003</v>
      </c>
      <c r="F62" s="211">
        <f t="shared" si="0"/>
        <v>3.0858E-2</v>
      </c>
      <c r="G62" s="210">
        <v>92.973821999999998</v>
      </c>
      <c r="H62" s="92">
        <v>5</v>
      </c>
      <c r="I62" s="92">
        <v>729.3</v>
      </c>
      <c r="J62" s="92">
        <v>724.3</v>
      </c>
      <c r="K62" s="92">
        <v>4.4700898799999997</v>
      </c>
      <c r="L62" s="91" t="s">
        <v>1046</v>
      </c>
      <c r="M62" s="463" t="s">
        <v>1082</v>
      </c>
      <c r="N62" s="463"/>
      <c r="O62" s="463"/>
      <c r="P62" s="463"/>
      <c r="Q62" s="463"/>
      <c r="R62" s="463"/>
      <c r="S62" s="93"/>
      <c r="T62" s="93"/>
    </row>
    <row r="63" spans="1:20" x14ac:dyDescent="0.25">
      <c r="A63" s="382">
        <v>38829</v>
      </c>
      <c r="B63" s="210">
        <v>185731637</v>
      </c>
      <c r="C63" s="210">
        <v>154291</v>
      </c>
      <c r="D63" s="210">
        <v>185885928</v>
      </c>
      <c r="E63" s="211">
        <v>92.865818500000003</v>
      </c>
      <c r="F63" s="211">
        <f t="shared" si="0"/>
        <v>7.7145500000000006E-2</v>
      </c>
      <c r="G63" s="210">
        <v>92.942964000000003</v>
      </c>
      <c r="H63" s="92">
        <v>5</v>
      </c>
      <c r="I63" s="92">
        <v>729.3</v>
      </c>
      <c r="J63" s="92">
        <v>724.3</v>
      </c>
      <c r="K63" s="92">
        <v>11.175297130000001</v>
      </c>
      <c r="L63" s="91" t="s">
        <v>1046</v>
      </c>
      <c r="M63" s="463" t="s">
        <v>1083</v>
      </c>
      <c r="N63" s="463"/>
      <c r="O63" s="463"/>
      <c r="P63" s="463"/>
      <c r="Q63" s="463"/>
      <c r="R63" s="463"/>
      <c r="S63" s="93"/>
      <c r="T63" s="93"/>
    </row>
    <row r="64" spans="1:20" x14ac:dyDescent="0.25">
      <c r="A64" s="209">
        <v>38807</v>
      </c>
      <c r="B64" s="210">
        <v>185515630</v>
      </c>
      <c r="C64" s="210">
        <v>216007</v>
      </c>
      <c r="D64" s="210">
        <v>185731637</v>
      </c>
      <c r="E64" s="211">
        <v>92.757814999999994</v>
      </c>
      <c r="F64" s="211">
        <f t="shared" si="0"/>
        <v>0.1080035</v>
      </c>
      <c r="G64" s="210">
        <v>92.865818500000003</v>
      </c>
      <c r="H64" s="92">
        <v>5</v>
      </c>
      <c r="I64" s="92">
        <v>729.3</v>
      </c>
      <c r="J64" s="92">
        <v>724.3</v>
      </c>
      <c r="K64" s="92">
        <v>15.64538701</v>
      </c>
      <c r="L64" s="91" t="s">
        <v>1046</v>
      </c>
      <c r="M64" s="463" t="s">
        <v>1084</v>
      </c>
      <c r="N64" s="463"/>
      <c r="O64" s="463"/>
      <c r="P64" s="463"/>
      <c r="Q64" s="463"/>
      <c r="R64" s="463"/>
      <c r="S64" s="93"/>
      <c r="T64" s="93"/>
    </row>
    <row r="65" spans="1:20" x14ac:dyDescent="0.25">
      <c r="A65" s="209">
        <v>38582</v>
      </c>
      <c r="B65" s="210">
        <v>185511356</v>
      </c>
      <c r="C65" s="210">
        <v>4274</v>
      </c>
      <c r="D65" s="210">
        <v>185515630</v>
      </c>
      <c r="E65" s="211">
        <v>92.755678000000003</v>
      </c>
      <c r="F65" s="211">
        <f t="shared" si="0"/>
        <v>2.137E-3</v>
      </c>
      <c r="G65" s="210">
        <v>92.757814999999994</v>
      </c>
      <c r="H65" s="92">
        <v>5</v>
      </c>
      <c r="I65" s="92"/>
      <c r="J65" s="92"/>
      <c r="K65" s="92"/>
      <c r="L65" s="91" t="s">
        <v>1085</v>
      </c>
      <c r="M65" s="463" t="s">
        <v>1086</v>
      </c>
      <c r="N65" s="463"/>
      <c r="O65" s="463"/>
      <c r="P65" s="463"/>
      <c r="Q65" s="463"/>
      <c r="R65" s="463"/>
      <c r="S65" s="93"/>
      <c r="T65" s="93"/>
    </row>
    <row r="66" spans="1:20" x14ac:dyDescent="0.25">
      <c r="A66" s="209">
        <v>38134</v>
      </c>
      <c r="B66" s="210">
        <v>92755678</v>
      </c>
      <c r="C66" s="210">
        <v>92755678</v>
      </c>
      <c r="D66" s="210">
        <v>185511356</v>
      </c>
      <c r="E66" s="211">
        <v>46.377839000000002</v>
      </c>
      <c r="F66" s="211">
        <f t="shared" si="0"/>
        <v>46.377839000000002</v>
      </c>
      <c r="G66" s="210">
        <v>92.755678000000003</v>
      </c>
      <c r="H66" s="92">
        <v>5</v>
      </c>
      <c r="I66" s="92"/>
      <c r="J66" s="92"/>
      <c r="K66" s="92"/>
      <c r="L66" s="91" t="s">
        <v>1042</v>
      </c>
      <c r="M66" s="463" t="s">
        <v>1087</v>
      </c>
      <c r="N66" s="463"/>
      <c r="O66" s="463"/>
      <c r="P66" s="463"/>
      <c r="Q66" s="463"/>
      <c r="R66" s="463"/>
      <c r="S66" s="93"/>
      <c r="T66" s="93"/>
    </row>
    <row r="67" spans="1:20" x14ac:dyDescent="0.25">
      <c r="A67" s="209">
        <v>37802</v>
      </c>
      <c r="B67" s="210">
        <v>93048478</v>
      </c>
      <c r="C67" s="210">
        <v>-292800</v>
      </c>
      <c r="D67" s="210">
        <v>92755678</v>
      </c>
      <c r="E67" s="211">
        <v>46.524239000000001</v>
      </c>
      <c r="F67" s="211">
        <f t="shared" si="0"/>
        <v>-0.1464</v>
      </c>
      <c r="G67" s="210">
        <v>46.377839000000002</v>
      </c>
      <c r="H67" s="92">
        <v>5</v>
      </c>
      <c r="I67" s="92"/>
      <c r="J67" s="92"/>
      <c r="K67" s="92"/>
      <c r="L67" s="91" t="s">
        <v>1031</v>
      </c>
      <c r="M67" s="463" t="s">
        <v>1088</v>
      </c>
      <c r="N67" s="463"/>
      <c r="O67" s="463"/>
      <c r="P67" s="463"/>
      <c r="Q67" s="463"/>
      <c r="R67" s="463"/>
      <c r="S67" s="93"/>
      <c r="T67" s="93"/>
    </row>
    <row r="68" spans="1:20" x14ac:dyDescent="0.25">
      <c r="A68" s="209">
        <v>37711</v>
      </c>
      <c r="B68" s="210">
        <v>93588616</v>
      </c>
      <c r="C68" s="210">
        <v>-540138</v>
      </c>
      <c r="D68" s="210">
        <v>93048478</v>
      </c>
      <c r="E68" s="211">
        <v>46.794308000000001</v>
      </c>
      <c r="F68" s="211">
        <f t="shared" si="0"/>
        <v>-0.270069</v>
      </c>
      <c r="G68" s="210">
        <v>46.524239000000001</v>
      </c>
      <c r="H68" s="92">
        <v>5</v>
      </c>
      <c r="I68" s="92"/>
      <c r="J68" s="92"/>
      <c r="K68" s="92"/>
      <c r="L68" s="91" t="s">
        <v>1031</v>
      </c>
      <c r="M68" s="463" t="s">
        <v>1089</v>
      </c>
      <c r="N68" s="463"/>
      <c r="O68" s="463"/>
      <c r="P68" s="463"/>
      <c r="Q68" s="463"/>
      <c r="R68" s="463"/>
      <c r="S68" s="93"/>
      <c r="T68" s="93"/>
    </row>
    <row r="69" spans="1:20" x14ac:dyDescent="0.25">
      <c r="A69" s="209">
        <v>37634</v>
      </c>
      <c r="B69" s="210">
        <v>46794308</v>
      </c>
      <c r="C69" s="210">
        <v>46794308</v>
      </c>
      <c r="D69" s="210">
        <v>93588616</v>
      </c>
      <c r="E69" s="211">
        <v>46.794308000000001</v>
      </c>
      <c r="F69" s="211">
        <f t="shared" si="0"/>
        <v>23.397154</v>
      </c>
      <c r="G69" s="210">
        <v>46.794308000000001</v>
      </c>
      <c r="H69" s="92">
        <v>5</v>
      </c>
      <c r="I69" s="92"/>
      <c r="J69" s="92"/>
      <c r="K69" s="92"/>
      <c r="L69" s="91" t="s">
        <v>1044</v>
      </c>
      <c r="M69" s="463" t="s">
        <v>1090</v>
      </c>
      <c r="N69" s="463"/>
      <c r="O69" s="463"/>
      <c r="P69" s="463"/>
      <c r="Q69" s="463"/>
      <c r="R69" s="463"/>
      <c r="S69" s="93"/>
      <c r="T69" s="93"/>
    </row>
    <row r="70" spans="1:20" x14ac:dyDescent="0.25">
      <c r="A70" s="209">
        <v>37529</v>
      </c>
      <c r="B70" s="210">
        <v>46774537</v>
      </c>
      <c r="C70" s="210">
        <v>19771</v>
      </c>
      <c r="D70" s="210">
        <v>46794308</v>
      </c>
      <c r="E70" s="211">
        <v>46.774537000000002</v>
      </c>
      <c r="F70" s="211">
        <f t="shared" si="0"/>
        <v>1.9771E-2</v>
      </c>
      <c r="G70" s="210">
        <v>46.794308000000001</v>
      </c>
      <c r="H70" s="92">
        <v>10</v>
      </c>
      <c r="I70" s="92"/>
      <c r="J70" s="92"/>
      <c r="K70" s="92">
        <v>0</v>
      </c>
      <c r="L70" s="91" t="s">
        <v>1040</v>
      </c>
      <c r="M70" s="463" t="s">
        <v>1091</v>
      </c>
      <c r="N70" s="463"/>
      <c r="O70" s="463"/>
      <c r="P70" s="463"/>
      <c r="Q70" s="463"/>
      <c r="R70" s="463"/>
      <c r="S70" s="93"/>
      <c r="T70" s="93"/>
    </row>
    <row r="71" spans="1:20" x14ac:dyDescent="0.25">
      <c r="A71" s="209">
        <v>37345</v>
      </c>
      <c r="B71" s="210">
        <v>46756018</v>
      </c>
      <c r="C71" s="210">
        <v>18519</v>
      </c>
      <c r="D71" s="210">
        <v>46774537</v>
      </c>
      <c r="E71" s="211">
        <v>46.756017999999997</v>
      </c>
      <c r="F71" s="211">
        <f t="shared" ref="F71:F76" si="1">C71*H71/10^7</f>
        <v>1.8519000000000001E-2</v>
      </c>
      <c r="G71" s="210">
        <v>46.774537000000002</v>
      </c>
      <c r="H71" s="92">
        <v>10</v>
      </c>
      <c r="I71" s="92"/>
      <c r="J71" s="92"/>
      <c r="K71" s="92">
        <v>0</v>
      </c>
      <c r="L71" s="91" t="s">
        <v>1085</v>
      </c>
      <c r="M71" s="463" t="s">
        <v>1092</v>
      </c>
      <c r="N71" s="463"/>
      <c r="O71" s="463"/>
      <c r="P71" s="463"/>
      <c r="Q71" s="463"/>
      <c r="R71" s="463"/>
      <c r="S71" s="93"/>
      <c r="T71" s="93"/>
    </row>
    <row r="72" spans="1:20" x14ac:dyDescent="0.25">
      <c r="A72" s="209">
        <v>36981</v>
      </c>
      <c r="B72" s="210">
        <v>15422833</v>
      </c>
      <c r="C72" s="210">
        <v>31333185</v>
      </c>
      <c r="D72" s="210">
        <v>46756018</v>
      </c>
      <c r="E72" s="211">
        <v>15.422833000000001</v>
      </c>
      <c r="F72" s="211">
        <f t="shared" si="1"/>
        <v>31.333185</v>
      </c>
      <c r="G72" s="210">
        <v>46.756017999999997</v>
      </c>
      <c r="H72" s="92">
        <v>10</v>
      </c>
      <c r="I72" s="92"/>
      <c r="J72" s="92"/>
      <c r="K72" s="92">
        <v>0</v>
      </c>
      <c r="L72" s="91" t="s">
        <v>1040</v>
      </c>
      <c r="M72" s="463"/>
      <c r="N72" s="463"/>
      <c r="O72" s="463"/>
      <c r="P72" s="463"/>
      <c r="Q72" s="463"/>
      <c r="R72" s="463"/>
    </row>
    <row r="73" spans="1:20" x14ac:dyDescent="0.25">
      <c r="A73" s="209">
        <v>36250</v>
      </c>
      <c r="B73" s="210">
        <v>15214833</v>
      </c>
      <c r="C73" s="210">
        <v>208000</v>
      </c>
      <c r="D73" s="210">
        <v>15422833</v>
      </c>
      <c r="E73" s="211">
        <v>15.214833</v>
      </c>
      <c r="F73" s="211">
        <f t="shared" si="1"/>
        <v>0.20799999999999999</v>
      </c>
      <c r="G73" s="210">
        <v>15.422833000000001</v>
      </c>
      <c r="H73" s="92">
        <v>10</v>
      </c>
      <c r="I73" s="92"/>
      <c r="J73" s="92"/>
      <c r="K73" s="92">
        <v>0</v>
      </c>
      <c r="L73" s="91" t="s">
        <v>1040</v>
      </c>
      <c r="M73" s="463"/>
      <c r="N73" s="463"/>
      <c r="O73" s="463"/>
      <c r="P73" s="463"/>
      <c r="Q73" s="463"/>
      <c r="R73" s="463"/>
    </row>
    <row r="74" spans="1:20" x14ac:dyDescent="0.25">
      <c r="A74" s="209">
        <v>35885</v>
      </c>
      <c r="B74" s="210">
        <v>14801200</v>
      </c>
      <c r="C74" s="210">
        <v>413633</v>
      </c>
      <c r="D74" s="210">
        <v>15214833</v>
      </c>
      <c r="E74" s="211">
        <v>14.8012</v>
      </c>
      <c r="F74" s="211">
        <f t="shared" si="1"/>
        <v>0.41363299999999997</v>
      </c>
      <c r="G74" s="210">
        <v>15.214833</v>
      </c>
      <c r="H74" s="92">
        <v>10</v>
      </c>
      <c r="I74" s="92"/>
      <c r="J74" s="92"/>
      <c r="K74" s="92">
        <v>0</v>
      </c>
      <c r="L74" s="91" t="s">
        <v>1040</v>
      </c>
      <c r="M74" s="463" t="s">
        <v>1093</v>
      </c>
      <c r="N74" s="463"/>
      <c r="O74" s="463"/>
      <c r="P74" s="463"/>
      <c r="Q74" s="463"/>
      <c r="R74" s="463"/>
    </row>
    <row r="75" spans="1:20" x14ac:dyDescent="0.25">
      <c r="A75" s="209">
        <v>34789</v>
      </c>
      <c r="B75" s="210">
        <v>7185000</v>
      </c>
      <c r="C75" s="210">
        <v>7616200</v>
      </c>
      <c r="D75" s="210">
        <v>14801200</v>
      </c>
      <c r="E75" s="211">
        <v>7.1849999999999996</v>
      </c>
      <c r="F75" s="211">
        <f t="shared" si="1"/>
        <v>7.6162000000000001</v>
      </c>
      <c r="G75" s="210">
        <v>14.8012</v>
      </c>
      <c r="H75" s="92">
        <v>10</v>
      </c>
      <c r="I75" s="92"/>
      <c r="J75" s="92"/>
      <c r="K75" s="92">
        <v>0</v>
      </c>
      <c r="L75" s="91" t="s">
        <v>1040</v>
      </c>
      <c r="M75" s="463"/>
      <c r="N75" s="463"/>
      <c r="O75" s="463"/>
      <c r="P75" s="463"/>
      <c r="Q75" s="463"/>
      <c r="R75" s="463"/>
    </row>
    <row r="76" spans="1:20" x14ac:dyDescent="0.25">
      <c r="A76" s="209">
        <v>34424</v>
      </c>
      <c r="B76" s="210">
        <v>0</v>
      </c>
      <c r="C76" s="210">
        <v>7185000</v>
      </c>
      <c r="D76" s="210">
        <v>7185000</v>
      </c>
      <c r="E76" s="211">
        <v>0</v>
      </c>
      <c r="F76" s="211">
        <f t="shared" si="1"/>
        <v>7.1849999999999996</v>
      </c>
      <c r="G76" s="210">
        <v>7.1849999999999996</v>
      </c>
      <c r="H76" s="92">
        <v>10</v>
      </c>
      <c r="I76" s="92"/>
      <c r="J76" s="92"/>
      <c r="K76" s="92">
        <v>0</v>
      </c>
      <c r="L76" s="91" t="s">
        <v>1094</v>
      </c>
      <c r="M76" s="463"/>
      <c r="N76" s="463"/>
      <c r="O76" s="463"/>
      <c r="P76" s="463"/>
      <c r="Q76" s="463"/>
      <c r="R76" s="463"/>
    </row>
  </sheetData>
  <mergeCells count="74">
    <mergeCell ref="M6:R6"/>
    <mergeCell ref="M7:R7"/>
    <mergeCell ref="M8:R8"/>
    <mergeCell ref="M9:R9"/>
    <mergeCell ref="M10:R10"/>
    <mergeCell ref="M22:R22"/>
    <mergeCell ref="M11:R11"/>
    <mergeCell ref="M12:R12"/>
    <mergeCell ref="M13:R13"/>
    <mergeCell ref="M14:R14"/>
    <mergeCell ref="M15:R15"/>
    <mergeCell ref="M16:R16"/>
    <mergeCell ref="M17:R17"/>
    <mergeCell ref="M18:R18"/>
    <mergeCell ref="M19:R19"/>
    <mergeCell ref="M20:R20"/>
    <mergeCell ref="M21:R21"/>
    <mergeCell ref="M34:R34"/>
    <mergeCell ref="M23:R23"/>
    <mergeCell ref="M24:R24"/>
    <mergeCell ref="M25:R25"/>
    <mergeCell ref="M26:R26"/>
    <mergeCell ref="M27:R27"/>
    <mergeCell ref="M28:R28"/>
    <mergeCell ref="M29:R29"/>
    <mergeCell ref="M30:R30"/>
    <mergeCell ref="M31:R31"/>
    <mergeCell ref="M32:R32"/>
    <mergeCell ref="M33:R33"/>
    <mergeCell ref="M46:R46"/>
    <mergeCell ref="M35:R35"/>
    <mergeCell ref="M36:R36"/>
    <mergeCell ref="M37:R37"/>
    <mergeCell ref="M38:R38"/>
    <mergeCell ref="M39:R39"/>
    <mergeCell ref="M40:R40"/>
    <mergeCell ref="M41:R41"/>
    <mergeCell ref="M42:R42"/>
    <mergeCell ref="M43:R43"/>
    <mergeCell ref="M44:R44"/>
    <mergeCell ref="M45:R45"/>
    <mergeCell ref="M58:R58"/>
    <mergeCell ref="M47:R47"/>
    <mergeCell ref="M48:R48"/>
    <mergeCell ref="M49:R49"/>
    <mergeCell ref="M50:R50"/>
    <mergeCell ref="M51:R51"/>
    <mergeCell ref="M52:R52"/>
    <mergeCell ref="M73:R73"/>
    <mergeCell ref="M74:R74"/>
    <mergeCell ref="M75:R75"/>
    <mergeCell ref="M76:R76"/>
    <mergeCell ref="M65:R65"/>
    <mergeCell ref="M66:R66"/>
    <mergeCell ref="M67:R67"/>
    <mergeCell ref="M68:R68"/>
    <mergeCell ref="M69:R69"/>
    <mergeCell ref="M70:R70"/>
    <mergeCell ref="B3:D3"/>
    <mergeCell ref="E3:G3"/>
    <mergeCell ref="M3:R3"/>
    <mergeCell ref="M71:R71"/>
    <mergeCell ref="M72:R72"/>
    <mergeCell ref="M59:R59"/>
    <mergeCell ref="M60:R60"/>
    <mergeCell ref="M61:R61"/>
    <mergeCell ref="M62:R62"/>
    <mergeCell ref="M63:R63"/>
    <mergeCell ref="M64:R64"/>
    <mergeCell ref="M53:R53"/>
    <mergeCell ref="M54:R54"/>
    <mergeCell ref="M55:R55"/>
    <mergeCell ref="M56:R56"/>
    <mergeCell ref="M57:R57"/>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9C7CB-3EB8-6441-BF6D-1ACE107A0C04}">
  <dimension ref="A1:I92"/>
  <sheetViews>
    <sheetView workbookViewId="0">
      <selection sqref="A1:I1"/>
    </sheetView>
  </sheetViews>
  <sheetFormatPr baseColWidth="10" defaultColWidth="8.83203125" defaultRowHeight="15" x14ac:dyDescent="0.2"/>
  <cols>
    <col min="1" max="1" width="10" style="350" bestFit="1" customWidth="1"/>
    <col min="2" max="2" width="52.1640625" style="350" bestFit="1" customWidth="1"/>
    <col min="3" max="3" width="13.5" style="350" bestFit="1" customWidth="1"/>
    <col min="4" max="4" width="19.33203125" style="350" bestFit="1" customWidth="1"/>
    <col min="5" max="5" width="18" style="350" bestFit="1" customWidth="1"/>
    <col min="6" max="6" width="12.5" style="350" bestFit="1" customWidth="1"/>
    <col min="7" max="16384" width="8.83203125" style="350"/>
  </cols>
  <sheetData>
    <row r="1" spans="1:9" x14ac:dyDescent="0.2">
      <c r="A1" s="454" t="s">
        <v>1992</v>
      </c>
      <c r="B1" s="454"/>
      <c r="C1" s="454"/>
      <c r="D1" s="454"/>
      <c r="E1" s="454"/>
      <c r="F1" s="454"/>
      <c r="G1" s="454"/>
      <c r="H1" s="454"/>
      <c r="I1" s="454"/>
    </row>
    <row r="2" spans="1:9" x14ac:dyDescent="0.2">
      <c r="A2" s="21" t="s">
        <v>1096</v>
      </c>
      <c r="B2" s="21" t="s">
        <v>1993</v>
      </c>
      <c r="C2" s="21" t="s">
        <v>1994</v>
      </c>
      <c r="D2" s="21" t="s">
        <v>1995</v>
      </c>
      <c r="E2" s="21" t="s">
        <v>1996</v>
      </c>
      <c r="F2" s="21" t="s">
        <v>1997</v>
      </c>
    </row>
    <row r="3" spans="1:9" x14ac:dyDescent="0.2">
      <c r="A3" s="381">
        <v>43495</v>
      </c>
      <c r="B3" s="350" t="s">
        <v>1998</v>
      </c>
      <c r="C3" s="350" t="s">
        <v>1999</v>
      </c>
      <c r="D3" s="350" t="s">
        <v>2000</v>
      </c>
      <c r="E3" s="23" t="s">
        <v>2001</v>
      </c>
      <c r="F3" s="350" t="s">
        <v>2002</v>
      </c>
    </row>
    <row r="4" spans="1:9" x14ac:dyDescent="0.2">
      <c r="A4" s="381">
        <v>43495</v>
      </c>
      <c r="B4" s="350" t="s">
        <v>2003</v>
      </c>
      <c r="C4" s="350" t="s">
        <v>1999</v>
      </c>
      <c r="D4" s="350" t="s">
        <v>2004</v>
      </c>
      <c r="E4" s="23" t="s">
        <v>2005</v>
      </c>
      <c r="F4" s="350" t="s">
        <v>2002</v>
      </c>
    </row>
    <row r="5" spans="1:9" x14ac:dyDescent="0.2">
      <c r="A5" s="381">
        <v>43495</v>
      </c>
      <c r="B5" s="350" t="s">
        <v>2006</v>
      </c>
      <c r="C5" s="350" t="s">
        <v>1999</v>
      </c>
      <c r="D5" s="350" t="s">
        <v>2004</v>
      </c>
      <c r="E5" s="23" t="s">
        <v>2007</v>
      </c>
      <c r="F5" s="350" t="s">
        <v>2002</v>
      </c>
    </row>
    <row r="6" spans="1:9" x14ac:dyDescent="0.2">
      <c r="A6" s="381">
        <v>43398</v>
      </c>
      <c r="B6" s="350" t="s">
        <v>2008</v>
      </c>
      <c r="C6" s="350" t="s">
        <v>2009</v>
      </c>
      <c r="D6" s="350" t="s">
        <v>2010</v>
      </c>
      <c r="E6" s="23" t="s">
        <v>2011</v>
      </c>
      <c r="F6" s="350" t="s">
        <v>2002</v>
      </c>
    </row>
    <row r="7" spans="1:9" x14ac:dyDescent="0.2">
      <c r="A7" s="381">
        <v>43398</v>
      </c>
      <c r="B7" s="350" t="s">
        <v>2012</v>
      </c>
      <c r="C7" s="350" t="s">
        <v>2009</v>
      </c>
      <c r="D7" s="350" t="s">
        <v>2013</v>
      </c>
      <c r="E7" s="23" t="s">
        <v>2014</v>
      </c>
      <c r="F7" s="350" t="s">
        <v>2002</v>
      </c>
    </row>
    <row r="8" spans="1:9" x14ac:dyDescent="0.2">
      <c r="A8" s="381">
        <v>43398</v>
      </c>
      <c r="B8" s="350" t="s">
        <v>2015</v>
      </c>
      <c r="C8" s="350" t="s">
        <v>2009</v>
      </c>
      <c r="D8" s="350" t="s">
        <v>2010</v>
      </c>
      <c r="E8" s="23" t="s">
        <v>2016</v>
      </c>
      <c r="F8" s="350" t="s">
        <v>2002</v>
      </c>
    </row>
    <row r="9" spans="1:9" x14ac:dyDescent="0.2">
      <c r="A9" s="381">
        <v>43398</v>
      </c>
      <c r="B9" s="350" t="s">
        <v>2003</v>
      </c>
      <c r="C9" s="350" t="s">
        <v>2009</v>
      </c>
      <c r="D9" s="350" t="s">
        <v>2010</v>
      </c>
      <c r="E9" s="23" t="s">
        <v>2005</v>
      </c>
      <c r="F9" s="350" t="s">
        <v>2002</v>
      </c>
    </row>
    <row r="10" spans="1:9" x14ac:dyDescent="0.2">
      <c r="A10" s="381">
        <v>43178</v>
      </c>
      <c r="B10" s="350" t="s">
        <v>2008</v>
      </c>
      <c r="C10" s="350" t="s">
        <v>2009</v>
      </c>
      <c r="D10" s="350" t="s">
        <v>2010</v>
      </c>
      <c r="E10" s="23" t="s">
        <v>2011</v>
      </c>
      <c r="F10" s="350" t="s">
        <v>2002</v>
      </c>
    </row>
    <row r="11" spans="1:9" x14ac:dyDescent="0.2">
      <c r="A11" s="381">
        <v>43178</v>
      </c>
      <c r="B11" s="350" t="s">
        <v>2015</v>
      </c>
      <c r="C11" s="350" t="s">
        <v>2009</v>
      </c>
      <c r="D11" s="350" t="s">
        <v>2010</v>
      </c>
      <c r="E11" s="23" t="s">
        <v>2016</v>
      </c>
      <c r="F11" s="350" t="s">
        <v>2002</v>
      </c>
    </row>
    <row r="12" spans="1:9" x14ac:dyDescent="0.2">
      <c r="A12" s="381">
        <v>43178</v>
      </c>
      <c r="B12" s="350" t="s">
        <v>2003</v>
      </c>
      <c r="C12" s="350" t="s">
        <v>2009</v>
      </c>
      <c r="D12" s="350" t="s">
        <v>2010</v>
      </c>
      <c r="E12" s="23" t="s">
        <v>2005</v>
      </c>
      <c r="F12" s="350" t="s">
        <v>2002</v>
      </c>
    </row>
    <row r="13" spans="1:9" x14ac:dyDescent="0.2">
      <c r="A13" s="381">
        <v>43084</v>
      </c>
      <c r="B13" s="350" t="s">
        <v>2017</v>
      </c>
      <c r="C13" s="350" t="s">
        <v>1999</v>
      </c>
      <c r="D13" s="350" t="s">
        <v>2018</v>
      </c>
      <c r="E13" s="23" t="s">
        <v>2001</v>
      </c>
      <c r="F13" s="350" t="s">
        <v>2002</v>
      </c>
    </row>
    <row r="14" spans="1:9" x14ac:dyDescent="0.2">
      <c r="A14" s="381">
        <v>43084</v>
      </c>
      <c r="B14" s="350" t="s">
        <v>1998</v>
      </c>
      <c r="C14" s="350" t="s">
        <v>1999</v>
      </c>
      <c r="D14" s="350" t="s">
        <v>2019</v>
      </c>
      <c r="E14" s="23" t="s">
        <v>2001</v>
      </c>
      <c r="F14" s="350" t="s">
        <v>2002</v>
      </c>
    </row>
    <row r="15" spans="1:9" x14ac:dyDescent="0.2">
      <c r="A15" s="381">
        <v>43084</v>
      </c>
      <c r="B15" s="350" t="s">
        <v>2003</v>
      </c>
      <c r="C15" s="350" t="s">
        <v>1999</v>
      </c>
      <c r="D15" s="350" t="s">
        <v>2018</v>
      </c>
      <c r="E15" s="23" t="s">
        <v>2005</v>
      </c>
      <c r="F15" s="350" t="s">
        <v>2002</v>
      </c>
    </row>
    <row r="16" spans="1:9" x14ac:dyDescent="0.2">
      <c r="A16" s="381">
        <v>43007</v>
      </c>
      <c r="B16" s="350" t="s">
        <v>2008</v>
      </c>
      <c r="C16" s="350" t="s">
        <v>2009</v>
      </c>
      <c r="D16" s="350" t="s">
        <v>2018</v>
      </c>
      <c r="E16" s="23" t="s">
        <v>2011</v>
      </c>
      <c r="F16" s="350" t="s">
        <v>2002</v>
      </c>
    </row>
    <row r="17" spans="1:6" x14ac:dyDescent="0.2">
      <c r="A17" s="381">
        <v>43007</v>
      </c>
      <c r="B17" s="350" t="s">
        <v>2012</v>
      </c>
      <c r="C17" s="350" t="s">
        <v>2009</v>
      </c>
      <c r="D17" s="350" t="s">
        <v>2020</v>
      </c>
      <c r="E17" s="23" t="s">
        <v>2014</v>
      </c>
      <c r="F17" s="350" t="s">
        <v>2002</v>
      </c>
    </row>
    <row r="18" spans="1:6" x14ac:dyDescent="0.2">
      <c r="A18" s="381">
        <v>43007</v>
      </c>
      <c r="B18" s="350" t="s">
        <v>2015</v>
      </c>
      <c r="C18" s="350" t="s">
        <v>2009</v>
      </c>
      <c r="D18" s="350" t="s">
        <v>2018</v>
      </c>
      <c r="E18" s="23" t="s">
        <v>2016</v>
      </c>
      <c r="F18" s="350" t="s">
        <v>2002</v>
      </c>
    </row>
    <row r="19" spans="1:6" x14ac:dyDescent="0.2">
      <c r="A19" s="381">
        <v>43007</v>
      </c>
      <c r="B19" s="350" t="s">
        <v>2003</v>
      </c>
      <c r="C19" s="350" t="s">
        <v>2009</v>
      </c>
      <c r="D19" s="350" t="s">
        <v>2018</v>
      </c>
      <c r="E19" s="23" t="s">
        <v>2005</v>
      </c>
      <c r="F19" s="350" t="s">
        <v>2021</v>
      </c>
    </row>
    <row r="20" spans="1:6" x14ac:dyDescent="0.2">
      <c r="A20" s="381">
        <v>42976</v>
      </c>
      <c r="B20" s="350" t="s">
        <v>1998</v>
      </c>
      <c r="C20" s="350" t="s">
        <v>1999</v>
      </c>
      <c r="D20" s="350" t="s">
        <v>2019</v>
      </c>
      <c r="E20" s="23" t="s">
        <v>2022</v>
      </c>
      <c r="F20" s="350" t="s">
        <v>2021</v>
      </c>
    </row>
    <row r="21" spans="1:6" x14ac:dyDescent="0.2">
      <c r="A21" s="381">
        <v>42976</v>
      </c>
      <c r="B21" s="350" t="s">
        <v>2003</v>
      </c>
      <c r="C21" s="350" t="s">
        <v>1999</v>
      </c>
      <c r="D21" s="350" t="s">
        <v>2018</v>
      </c>
      <c r="E21" s="23" t="s">
        <v>2023</v>
      </c>
      <c r="F21" s="350" t="s">
        <v>2021</v>
      </c>
    </row>
    <row r="22" spans="1:6" x14ac:dyDescent="0.2">
      <c r="A22" s="381">
        <v>42976</v>
      </c>
      <c r="B22" s="350" t="s">
        <v>2006</v>
      </c>
      <c r="C22" s="350" t="s">
        <v>1999</v>
      </c>
      <c r="D22" s="350" t="s">
        <v>2018</v>
      </c>
      <c r="E22" s="23" t="s">
        <v>2001</v>
      </c>
      <c r="F22" s="350" t="s">
        <v>2024</v>
      </c>
    </row>
    <row r="23" spans="1:6" x14ac:dyDescent="0.2">
      <c r="A23" s="381">
        <v>42976</v>
      </c>
      <c r="B23" s="350" t="s">
        <v>1998</v>
      </c>
      <c r="C23" s="350" t="s">
        <v>1999</v>
      </c>
      <c r="D23" s="350" t="s">
        <v>2019</v>
      </c>
      <c r="E23" s="23" t="s">
        <v>2001</v>
      </c>
      <c r="F23" s="350" t="s">
        <v>2024</v>
      </c>
    </row>
    <row r="24" spans="1:6" x14ac:dyDescent="0.2">
      <c r="A24" s="381">
        <v>42971</v>
      </c>
      <c r="B24" s="350" t="s">
        <v>2008</v>
      </c>
      <c r="C24" s="350" t="s">
        <v>2009</v>
      </c>
      <c r="D24" s="350" t="s">
        <v>2018</v>
      </c>
      <c r="E24" s="23" t="s">
        <v>2011</v>
      </c>
      <c r="F24" s="350" t="s">
        <v>2002</v>
      </c>
    </row>
    <row r="25" spans="1:6" x14ac:dyDescent="0.2">
      <c r="A25" s="381">
        <v>42971</v>
      </c>
      <c r="B25" s="350" t="s">
        <v>2012</v>
      </c>
      <c r="C25" s="350" t="s">
        <v>2009</v>
      </c>
      <c r="D25" s="350" t="s">
        <v>2020</v>
      </c>
      <c r="E25" s="23" t="s">
        <v>2014</v>
      </c>
      <c r="F25" s="350" t="s">
        <v>2002</v>
      </c>
    </row>
    <row r="26" spans="1:6" x14ac:dyDescent="0.2">
      <c r="A26" s="381">
        <v>42971</v>
      </c>
      <c r="B26" s="350" t="s">
        <v>2015</v>
      </c>
      <c r="C26" s="350" t="s">
        <v>2009</v>
      </c>
      <c r="D26" s="350" t="s">
        <v>2018</v>
      </c>
      <c r="E26" s="23" t="s">
        <v>2016</v>
      </c>
      <c r="F26" s="350" t="s">
        <v>2002</v>
      </c>
    </row>
    <row r="27" spans="1:6" x14ac:dyDescent="0.2">
      <c r="A27" s="381">
        <v>42769</v>
      </c>
      <c r="B27" s="350" t="s">
        <v>2008</v>
      </c>
      <c r="C27" s="350" t="s">
        <v>2009</v>
      </c>
      <c r="D27" s="350" t="s">
        <v>2018</v>
      </c>
      <c r="E27" s="23" t="s">
        <v>2011</v>
      </c>
      <c r="F27" s="350" t="s">
        <v>2002</v>
      </c>
    </row>
    <row r="28" spans="1:6" x14ac:dyDescent="0.2">
      <c r="A28" s="381">
        <v>42769</v>
      </c>
      <c r="B28" s="350" t="s">
        <v>2012</v>
      </c>
      <c r="C28" s="350" t="s">
        <v>2009</v>
      </c>
      <c r="D28" s="350" t="s">
        <v>2020</v>
      </c>
      <c r="E28" s="23" t="s">
        <v>2014</v>
      </c>
      <c r="F28" s="350" t="s">
        <v>2002</v>
      </c>
    </row>
    <row r="29" spans="1:6" x14ac:dyDescent="0.2">
      <c r="A29" s="381">
        <v>42769</v>
      </c>
      <c r="B29" s="350" t="s">
        <v>2015</v>
      </c>
      <c r="C29" s="350" t="s">
        <v>2009</v>
      </c>
      <c r="D29" s="350" t="s">
        <v>2018</v>
      </c>
      <c r="E29" s="23" t="s">
        <v>2016</v>
      </c>
      <c r="F29" s="350" t="s">
        <v>2002</v>
      </c>
    </row>
    <row r="30" spans="1:6" x14ac:dyDescent="0.2">
      <c r="A30" s="381">
        <v>42720</v>
      </c>
      <c r="B30" s="350" t="s">
        <v>2008</v>
      </c>
      <c r="C30" s="350" t="s">
        <v>2009</v>
      </c>
      <c r="D30" s="350" t="s">
        <v>2018</v>
      </c>
      <c r="E30" s="23" t="s">
        <v>2025</v>
      </c>
      <c r="F30" s="350" t="s">
        <v>2002</v>
      </c>
    </row>
    <row r="31" spans="1:6" x14ac:dyDescent="0.2">
      <c r="A31" s="381">
        <v>42720</v>
      </c>
      <c r="B31" s="350" t="s">
        <v>2012</v>
      </c>
      <c r="C31" s="350" t="s">
        <v>2009</v>
      </c>
      <c r="D31" s="350" t="s">
        <v>2020</v>
      </c>
      <c r="E31" s="23" t="s">
        <v>2026</v>
      </c>
      <c r="F31" s="350" t="s">
        <v>2002</v>
      </c>
    </row>
    <row r="32" spans="1:6" x14ac:dyDescent="0.2">
      <c r="A32" s="381">
        <v>42720</v>
      </c>
      <c r="B32" s="350" t="s">
        <v>2015</v>
      </c>
      <c r="C32" s="350" t="s">
        <v>2009</v>
      </c>
      <c r="D32" s="350" t="s">
        <v>2018</v>
      </c>
      <c r="E32" s="23" t="s">
        <v>2027</v>
      </c>
      <c r="F32" s="350" t="s">
        <v>2002</v>
      </c>
    </row>
    <row r="33" spans="1:6" x14ac:dyDescent="0.2">
      <c r="A33" s="381">
        <v>42692</v>
      </c>
      <c r="B33" s="350" t="s">
        <v>2017</v>
      </c>
      <c r="C33" s="350" t="s">
        <v>1999</v>
      </c>
      <c r="D33" s="350" t="s">
        <v>2018</v>
      </c>
      <c r="E33" s="23" t="s">
        <v>2001</v>
      </c>
      <c r="F33" s="350" t="s">
        <v>2002</v>
      </c>
    </row>
    <row r="34" spans="1:6" x14ac:dyDescent="0.2">
      <c r="A34" s="381">
        <v>42692</v>
      </c>
      <c r="B34" s="350" t="s">
        <v>2003</v>
      </c>
      <c r="C34" s="350" t="s">
        <v>1999</v>
      </c>
      <c r="D34" s="350" t="s">
        <v>2018</v>
      </c>
      <c r="E34" s="23" t="s">
        <v>2001</v>
      </c>
      <c r="F34" s="350" t="s">
        <v>2002</v>
      </c>
    </row>
    <row r="35" spans="1:6" x14ac:dyDescent="0.2">
      <c r="A35" s="381">
        <v>42692</v>
      </c>
      <c r="B35" s="350" t="s">
        <v>1998</v>
      </c>
      <c r="C35" s="350" t="s">
        <v>1999</v>
      </c>
      <c r="D35" s="350" t="s">
        <v>2019</v>
      </c>
      <c r="E35" s="23" t="s">
        <v>2001</v>
      </c>
      <c r="F35" s="350" t="s">
        <v>2002</v>
      </c>
    </row>
    <row r="36" spans="1:6" x14ac:dyDescent="0.2">
      <c r="A36" s="381">
        <v>42466</v>
      </c>
      <c r="B36" s="350" t="s">
        <v>2028</v>
      </c>
      <c r="C36" s="350" t="s">
        <v>2029</v>
      </c>
      <c r="D36" s="350" t="s">
        <v>2030</v>
      </c>
      <c r="E36" s="23" t="s">
        <v>2031</v>
      </c>
      <c r="F36" s="350" t="s">
        <v>2032</v>
      </c>
    </row>
    <row r="37" spans="1:6" x14ac:dyDescent="0.2">
      <c r="A37" s="381">
        <v>42466</v>
      </c>
      <c r="B37" s="350" t="s">
        <v>2033</v>
      </c>
      <c r="C37" s="350" t="s">
        <v>2029</v>
      </c>
      <c r="D37" s="350" t="s">
        <v>2030</v>
      </c>
      <c r="E37" s="23" t="s">
        <v>2031</v>
      </c>
      <c r="F37" s="350" t="s">
        <v>2032</v>
      </c>
    </row>
    <row r="38" spans="1:6" x14ac:dyDescent="0.2">
      <c r="A38" s="381">
        <v>42297</v>
      </c>
      <c r="B38" s="350" t="s">
        <v>2008</v>
      </c>
      <c r="C38" s="350" t="s">
        <v>2009</v>
      </c>
      <c r="D38" s="350" t="s">
        <v>2018</v>
      </c>
      <c r="E38" s="23" t="s">
        <v>2025</v>
      </c>
      <c r="F38" s="350" t="s">
        <v>2002</v>
      </c>
    </row>
    <row r="39" spans="1:6" x14ac:dyDescent="0.2">
      <c r="A39" s="381">
        <v>42297</v>
      </c>
      <c r="B39" s="350" t="s">
        <v>2012</v>
      </c>
      <c r="C39" s="350" t="s">
        <v>2009</v>
      </c>
      <c r="D39" s="350" t="s">
        <v>2020</v>
      </c>
      <c r="E39" s="23" t="s">
        <v>2026</v>
      </c>
      <c r="F39" s="350" t="s">
        <v>2002</v>
      </c>
    </row>
    <row r="40" spans="1:6" x14ac:dyDescent="0.2">
      <c r="A40" s="381">
        <v>42297</v>
      </c>
      <c r="B40" s="350" t="s">
        <v>2015</v>
      </c>
      <c r="C40" s="350" t="s">
        <v>2009</v>
      </c>
      <c r="D40" s="350" t="s">
        <v>2018</v>
      </c>
      <c r="E40" s="23" t="s">
        <v>2027</v>
      </c>
      <c r="F40" s="350" t="s">
        <v>2002</v>
      </c>
    </row>
    <row r="41" spans="1:6" x14ac:dyDescent="0.2">
      <c r="A41" s="381">
        <v>42234</v>
      </c>
      <c r="B41" s="350" t="s">
        <v>2017</v>
      </c>
      <c r="C41" s="350" t="s">
        <v>1999</v>
      </c>
      <c r="D41" s="350" t="s">
        <v>2018</v>
      </c>
      <c r="E41" s="23" t="s">
        <v>2001</v>
      </c>
      <c r="F41" s="350" t="s">
        <v>2021</v>
      </c>
    </row>
    <row r="42" spans="1:6" x14ac:dyDescent="0.2">
      <c r="A42" s="381">
        <v>42234</v>
      </c>
      <c r="B42" s="350" t="s">
        <v>2003</v>
      </c>
      <c r="C42" s="350" t="s">
        <v>1999</v>
      </c>
      <c r="D42" s="350" t="s">
        <v>2018</v>
      </c>
      <c r="E42" s="23" t="s">
        <v>2001</v>
      </c>
      <c r="F42" s="350" t="s">
        <v>2021</v>
      </c>
    </row>
    <row r="43" spans="1:6" x14ac:dyDescent="0.2">
      <c r="A43" s="381">
        <v>42234</v>
      </c>
      <c r="B43" s="350" t="s">
        <v>1998</v>
      </c>
      <c r="C43" s="350" t="s">
        <v>1999</v>
      </c>
      <c r="D43" s="350" t="s">
        <v>2019</v>
      </c>
      <c r="E43" s="23" t="s">
        <v>2001</v>
      </c>
      <c r="F43" s="350" t="s">
        <v>2021</v>
      </c>
    </row>
    <row r="44" spans="1:6" x14ac:dyDescent="0.2">
      <c r="A44" s="381">
        <v>42114</v>
      </c>
      <c r="B44" s="350" t="s">
        <v>2034</v>
      </c>
      <c r="C44" s="350" t="s">
        <v>1999</v>
      </c>
      <c r="D44" s="350" t="s">
        <v>2018</v>
      </c>
      <c r="E44" s="23" t="s">
        <v>2035</v>
      </c>
      <c r="F44" s="350" t="s">
        <v>2021</v>
      </c>
    </row>
    <row r="45" spans="1:6" x14ac:dyDescent="0.2">
      <c r="A45" s="381">
        <v>42114</v>
      </c>
      <c r="B45" s="350" t="s">
        <v>2036</v>
      </c>
      <c r="C45" s="350" t="s">
        <v>1999</v>
      </c>
      <c r="D45" s="350" t="s">
        <v>2018</v>
      </c>
      <c r="E45" s="23" t="s">
        <v>2001</v>
      </c>
      <c r="F45" s="350" t="s">
        <v>2021</v>
      </c>
    </row>
    <row r="46" spans="1:6" x14ac:dyDescent="0.2">
      <c r="A46" s="381">
        <v>42093</v>
      </c>
      <c r="B46" s="350" t="s">
        <v>2037</v>
      </c>
      <c r="C46" s="350" t="s">
        <v>2029</v>
      </c>
      <c r="D46" s="350" t="s">
        <v>2038</v>
      </c>
      <c r="E46" s="23" t="s">
        <v>2039</v>
      </c>
      <c r="F46" s="350" t="s">
        <v>2021</v>
      </c>
    </row>
    <row r="47" spans="1:6" x14ac:dyDescent="0.2">
      <c r="A47" s="381">
        <v>42093</v>
      </c>
      <c r="B47" s="350" t="s">
        <v>2040</v>
      </c>
      <c r="C47" s="350" t="s">
        <v>2029</v>
      </c>
      <c r="D47" s="350" t="s">
        <v>2038</v>
      </c>
      <c r="E47" s="23" t="s">
        <v>2041</v>
      </c>
      <c r="F47" s="350" t="s">
        <v>2021</v>
      </c>
    </row>
    <row r="48" spans="1:6" x14ac:dyDescent="0.2">
      <c r="A48" s="381">
        <v>42093</v>
      </c>
      <c r="B48" s="350" t="s">
        <v>2042</v>
      </c>
      <c r="C48" s="350" t="s">
        <v>2029</v>
      </c>
      <c r="D48" s="350" t="s">
        <v>2043</v>
      </c>
      <c r="E48" s="23" t="s">
        <v>2035</v>
      </c>
      <c r="F48" s="350" t="s">
        <v>2021</v>
      </c>
    </row>
    <row r="49" spans="1:6" x14ac:dyDescent="0.2">
      <c r="A49" s="381">
        <v>41737</v>
      </c>
      <c r="B49" s="350" t="s">
        <v>2008</v>
      </c>
      <c r="C49" s="350" t="s">
        <v>2009</v>
      </c>
      <c r="D49" s="350" t="s">
        <v>2018</v>
      </c>
      <c r="E49" s="23" t="s">
        <v>2025</v>
      </c>
      <c r="F49" s="350" t="s">
        <v>2002</v>
      </c>
    </row>
    <row r="50" spans="1:6" x14ac:dyDescent="0.2">
      <c r="A50" s="381">
        <v>41737</v>
      </c>
      <c r="B50" s="350" t="s">
        <v>2012</v>
      </c>
      <c r="C50" s="350" t="s">
        <v>2009</v>
      </c>
      <c r="D50" s="350" t="s">
        <v>2020</v>
      </c>
      <c r="E50" s="23" t="s">
        <v>2026</v>
      </c>
      <c r="F50" s="350" t="s">
        <v>2002</v>
      </c>
    </row>
    <row r="51" spans="1:6" x14ac:dyDescent="0.2">
      <c r="A51" s="381">
        <v>41737</v>
      </c>
      <c r="B51" s="350" t="s">
        <v>2015</v>
      </c>
      <c r="C51" s="350" t="s">
        <v>2009</v>
      </c>
      <c r="D51" s="350" t="s">
        <v>2018</v>
      </c>
      <c r="E51" s="23" t="s">
        <v>2027</v>
      </c>
      <c r="F51" s="350" t="s">
        <v>2002</v>
      </c>
    </row>
    <row r="52" spans="1:6" x14ac:dyDescent="0.2">
      <c r="A52" s="381">
        <v>41284</v>
      </c>
      <c r="B52" s="350" t="s">
        <v>2008</v>
      </c>
      <c r="C52" s="350" t="s">
        <v>2009</v>
      </c>
      <c r="D52" s="350" t="s">
        <v>2018</v>
      </c>
      <c r="E52" s="23" t="s">
        <v>2025</v>
      </c>
      <c r="F52" s="350" t="s">
        <v>2002</v>
      </c>
    </row>
    <row r="53" spans="1:6" x14ac:dyDescent="0.2">
      <c r="A53" s="381">
        <v>41284</v>
      </c>
      <c r="B53" s="350" t="s">
        <v>2012</v>
      </c>
      <c r="C53" s="350" t="s">
        <v>2009</v>
      </c>
      <c r="D53" s="350" t="s">
        <v>2020</v>
      </c>
      <c r="E53" s="23" t="s">
        <v>2026</v>
      </c>
      <c r="F53" s="350" t="s">
        <v>2002</v>
      </c>
    </row>
    <row r="54" spans="1:6" x14ac:dyDescent="0.2">
      <c r="A54" s="381">
        <v>41284</v>
      </c>
      <c r="B54" s="350" t="s">
        <v>2015</v>
      </c>
      <c r="C54" s="350" t="s">
        <v>2009</v>
      </c>
      <c r="D54" s="350" t="s">
        <v>2018</v>
      </c>
      <c r="E54" s="23" t="s">
        <v>2027</v>
      </c>
      <c r="F54" s="350" t="s">
        <v>2002</v>
      </c>
    </row>
    <row r="55" spans="1:6" x14ac:dyDescent="0.2">
      <c r="A55" s="381">
        <v>41222</v>
      </c>
      <c r="B55" s="350" t="s">
        <v>2008</v>
      </c>
      <c r="C55" s="350" t="s">
        <v>2009</v>
      </c>
      <c r="D55" s="350" t="s">
        <v>2018</v>
      </c>
      <c r="E55" s="23" t="s">
        <v>2025</v>
      </c>
      <c r="F55" s="350" t="s">
        <v>2002</v>
      </c>
    </row>
    <row r="56" spans="1:6" x14ac:dyDescent="0.2">
      <c r="A56" s="381">
        <v>41222</v>
      </c>
      <c r="B56" s="350" t="s">
        <v>2012</v>
      </c>
      <c r="C56" s="350" t="s">
        <v>2009</v>
      </c>
      <c r="D56" s="350" t="s">
        <v>2020</v>
      </c>
      <c r="E56" s="23" t="s">
        <v>2026</v>
      </c>
      <c r="F56" s="350" t="s">
        <v>2002</v>
      </c>
    </row>
    <row r="57" spans="1:6" x14ac:dyDescent="0.2">
      <c r="A57" s="381">
        <v>41222</v>
      </c>
      <c r="B57" s="350" t="s">
        <v>2015</v>
      </c>
      <c r="C57" s="350" t="s">
        <v>2009</v>
      </c>
      <c r="D57" s="350" t="s">
        <v>2018</v>
      </c>
      <c r="E57" s="23" t="s">
        <v>2027</v>
      </c>
      <c r="F57" s="350" t="s">
        <v>2002</v>
      </c>
    </row>
    <row r="58" spans="1:6" x14ac:dyDescent="0.2">
      <c r="A58" s="381">
        <v>40918</v>
      </c>
      <c r="B58" s="350" t="s">
        <v>2008</v>
      </c>
      <c r="C58" s="350" t="s">
        <v>2009</v>
      </c>
      <c r="D58" s="350" t="s">
        <v>2018</v>
      </c>
      <c r="E58" s="23" t="s">
        <v>2025</v>
      </c>
      <c r="F58" s="350" t="s">
        <v>2002</v>
      </c>
    </row>
    <row r="59" spans="1:6" x14ac:dyDescent="0.2">
      <c r="A59" s="381">
        <v>40918</v>
      </c>
      <c r="B59" s="350" t="s">
        <v>2012</v>
      </c>
      <c r="C59" s="350" t="s">
        <v>2009</v>
      </c>
      <c r="D59" s="350" t="s">
        <v>2020</v>
      </c>
      <c r="E59" s="23" t="s">
        <v>2026</v>
      </c>
      <c r="F59" s="350" t="s">
        <v>2002</v>
      </c>
    </row>
    <row r="60" spans="1:6" x14ac:dyDescent="0.2">
      <c r="A60" s="381">
        <v>40918</v>
      </c>
      <c r="B60" s="350" t="s">
        <v>2015</v>
      </c>
      <c r="C60" s="350" t="s">
        <v>2009</v>
      </c>
      <c r="D60" s="350" t="s">
        <v>2044</v>
      </c>
      <c r="E60" s="23" t="s">
        <v>2027</v>
      </c>
      <c r="F60" s="350" t="s">
        <v>2002</v>
      </c>
    </row>
    <row r="61" spans="1:6" x14ac:dyDescent="0.2">
      <c r="A61" s="381">
        <v>40806</v>
      </c>
      <c r="B61" s="350" t="s">
        <v>2008</v>
      </c>
      <c r="C61" s="350" t="s">
        <v>2009</v>
      </c>
      <c r="D61" s="350" t="s">
        <v>2018</v>
      </c>
      <c r="E61" s="23" t="s">
        <v>2045</v>
      </c>
      <c r="F61" s="350" t="s">
        <v>2002</v>
      </c>
    </row>
    <row r="62" spans="1:6" x14ac:dyDescent="0.2">
      <c r="A62" s="381">
        <v>40806</v>
      </c>
      <c r="B62" s="350" t="s">
        <v>2015</v>
      </c>
      <c r="C62" s="350" t="s">
        <v>2009</v>
      </c>
      <c r="D62" s="350" t="s">
        <v>2018</v>
      </c>
      <c r="E62" s="23" t="s">
        <v>2046</v>
      </c>
      <c r="F62" s="350" t="s">
        <v>2002</v>
      </c>
    </row>
    <row r="63" spans="1:6" x14ac:dyDescent="0.2">
      <c r="A63" s="381">
        <v>40806</v>
      </c>
      <c r="B63" s="350" t="s">
        <v>2047</v>
      </c>
      <c r="C63" s="350" t="s">
        <v>2009</v>
      </c>
      <c r="D63" s="350" t="s">
        <v>2018</v>
      </c>
      <c r="E63" s="23" t="s">
        <v>2048</v>
      </c>
      <c r="F63" s="350" t="s">
        <v>2002</v>
      </c>
    </row>
    <row r="64" spans="1:6" x14ac:dyDescent="0.2">
      <c r="A64" s="381">
        <v>40806</v>
      </c>
      <c r="B64" s="350" t="s">
        <v>2049</v>
      </c>
      <c r="C64" s="350" t="s">
        <v>2009</v>
      </c>
      <c r="D64" s="350" t="s">
        <v>2018</v>
      </c>
      <c r="E64" s="23" t="s">
        <v>2050</v>
      </c>
      <c r="F64" s="350" t="s">
        <v>2002</v>
      </c>
    </row>
    <row r="65" spans="1:6" x14ac:dyDescent="0.2">
      <c r="A65" s="381">
        <v>40806</v>
      </c>
      <c r="B65" s="350" t="s">
        <v>2012</v>
      </c>
      <c r="C65" s="350" t="s">
        <v>2009</v>
      </c>
      <c r="D65" s="350" t="s">
        <v>2020</v>
      </c>
      <c r="E65" s="23" t="s">
        <v>2051</v>
      </c>
      <c r="F65" s="350" t="s">
        <v>2002</v>
      </c>
    </row>
    <row r="66" spans="1:6" x14ac:dyDescent="0.2">
      <c r="A66" s="381">
        <v>40806</v>
      </c>
      <c r="B66" s="350" t="s">
        <v>2052</v>
      </c>
      <c r="C66" s="350" t="s">
        <v>2009</v>
      </c>
      <c r="D66" s="350" t="s">
        <v>2018</v>
      </c>
      <c r="E66" s="23" t="s">
        <v>2053</v>
      </c>
      <c r="F66" s="350" t="s">
        <v>2032</v>
      </c>
    </row>
    <row r="67" spans="1:6" x14ac:dyDescent="0.2">
      <c r="A67" s="381">
        <v>40462</v>
      </c>
      <c r="B67" s="350" t="s">
        <v>2008</v>
      </c>
      <c r="C67" s="350" t="s">
        <v>2009</v>
      </c>
      <c r="D67" s="350" t="s">
        <v>2018</v>
      </c>
      <c r="E67" s="23" t="s">
        <v>2045</v>
      </c>
      <c r="F67" s="350" t="s">
        <v>2002</v>
      </c>
    </row>
    <row r="68" spans="1:6" x14ac:dyDescent="0.2">
      <c r="A68" s="381">
        <v>40462</v>
      </c>
      <c r="B68" s="350" t="s">
        <v>2015</v>
      </c>
      <c r="C68" s="350" t="s">
        <v>2009</v>
      </c>
      <c r="D68" s="350" t="s">
        <v>2018</v>
      </c>
      <c r="E68" s="23" t="s">
        <v>2046</v>
      </c>
      <c r="F68" s="350" t="s">
        <v>2002</v>
      </c>
    </row>
    <row r="69" spans="1:6" x14ac:dyDescent="0.2">
      <c r="A69" s="381">
        <v>40462</v>
      </c>
      <c r="B69" s="350" t="s">
        <v>2047</v>
      </c>
      <c r="C69" s="350" t="s">
        <v>2009</v>
      </c>
      <c r="D69" s="350" t="s">
        <v>2018</v>
      </c>
      <c r="E69" s="23" t="s">
        <v>2048</v>
      </c>
      <c r="F69" s="350" t="s">
        <v>2002</v>
      </c>
    </row>
    <row r="70" spans="1:6" x14ac:dyDescent="0.2">
      <c r="A70" s="381">
        <v>40462</v>
      </c>
      <c r="B70" s="350" t="s">
        <v>2052</v>
      </c>
      <c r="C70" s="350" t="s">
        <v>2009</v>
      </c>
      <c r="D70" s="350" t="s">
        <v>2018</v>
      </c>
      <c r="E70" s="23" t="s">
        <v>2053</v>
      </c>
      <c r="F70" s="350" t="s">
        <v>2002</v>
      </c>
    </row>
    <row r="71" spans="1:6" x14ac:dyDescent="0.2">
      <c r="A71" s="381">
        <v>40462</v>
      </c>
      <c r="B71" s="350" t="s">
        <v>2054</v>
      </c>
      <c r="C71" s="350" t="s">
        <v>2009</v>
      </c>
      <c r="D71" s="350" t="s">
        <v>2018</v>
      </c>
      <c r="E71" s="23" t="s">
        <v>2050</v>
      </c>
      <c r="F71" s="350" t="s">
        <v>2002</v>
      </c>
    </row>
    <row r="72" spans="1:6" x14ac:dyDescent="0.2">
      <c r="A72" s="381">
        <v>40462</v>
      </c>
      <c r="B72" s="350" t="s">
        <v>2012</v>
      </c>
      <c r="C72" s="350" t="s">
        <v>2009</v>
      </c>
      <c r="D72" s="350" t="s">
        <v>2055</v>
      </c>
      <c r="E72" s="23" t="s">
        <v>2051</v>
      </c>
      <c r="F72" s="350" t="s">
        <v>2002</v>
      </c>
    </row>
    <row r="73" spans="1:6" x14ac:dyDescent="0.2">
      <c r="A73" s="381">
        <v>40039</v>
      </c>
      <c r="B73" s="350" t="s">
        <v>2056</v>
      </c>
      <c r="C73" s="350" t="s">
        <v>2009</v>
      </c>
      <c r="D73" s="350" t="s">
        <v>2018</v>
      </c>
      <c r="E73" s="23" t="s">
        <v>2046</v>
      </c>
      <c r="F73" s="350" t="s">
        <v>2002</v>
      </c>
    </row>
    <row r="74" spans="1:6" x14ac:dyDescent="0.2">
      <c r="A74" s="381">
        <v>40039</v>
      </c>
      <c r="B74" s="350" t="s">
        <v>2057</v>
      </c>
      <c r="C74" s="350" t="s">
        <v>2009</v>
      </c>
      <c r="D74" s="350" t="s">
        <v>2018</v>
      </c>
      <c r="E74" s="23" t="s">
        <v>2048</v>
      </c>
      <c r="F74" s="350" t="s">
        <v>2002</v>
      </c>
    </row>
    <row r="75" spans="1:6" x14ac:dyDescent="0.2">
      <c r="A75" s="381">
        <v>40039</v>
      </c>
      <c r="B75" s="350" t="s">
        <v>2058</v>
      </c>
      <c r="C75" s="350" t="s">
        <v>2009</v>
      </c>
      <c r="D75" s="350" t="s">
        <v>2018</v>
      </c>
      <c r="E75" s="23" t="s">
        <v>2053</v>
      </c>
      <c r="F75" s="350" t="s">
        <v>2002</v>
      </c>
    </row>
    <row r="76" spans="1:6" x14ac:dyDescent="0.2">
      <c r="A76" s="381">
        <v>40039</v>
      </c>
      <c r="B76" s="350" t="s">
        <v>2049</v>
      </c>
      <c r="C76" s="350" t="s">
        <v>2009</v>
      </c>
      <c r="D76" s="350" t="s">
        <v>2018</v>
      </c>
      <c r="E76" s="23" t="s">
        <v>2050</v>
      </c>
      <c r="F76" s="350" t="s">
        <v>2002</v>
      </c>
    </row>
    <row r="77" spans="1:6" x14ac:dyDescent="0.2">
      <c r="A77" s="381">
        <v>40039</v>
      </c>
      <c r="B77" s="350" t="s">
        <v>2059</v>
      </c>
      <c r="C77" s="350" t="s">
        <v>2009</v>
      </c>
      <c r="D77" s="350" t="s">
        <v>2020</v>
      </c>
      <c r="E77" s="23" t="s">
        <v>2051</v>
      </c>
      <c r="F77" s="350" t="s">
        <v>2002</v>
      </c>
    </row>
    <row r="78" spans="1:6" x14ac:dyDescent="0.2">
      <c r="A78" s="381">
        <v>40039</v>
      </c>
      <c r="B78" s="350" t="s">
        <v>2060</v>
      </c>
      <c r="C78" s="350" t="s">
        <v>2009</v>
      </c>
      <c r="D78" s="350" t="s">
        <v>2018</v>
      </c>
      <c r="E78" s="23" t="s">
        <v>2045</v>
      </c>
      <c r="F78" s="350" t="s">
        <v>2061</v>
      </c>
    </row>
    <row r="79" spans="1:6" x14ac:dyDescent="0.2">
      <c r="A79" s="381">
        <v>39990</v>
      </c>
      <c r="B79" s="350" t="s">
        <v>2008</v>
      </c>
      <c r="C79" s="350" t="s">
        <v>2009</v>
      </c>
      <c r="D79" s="350" t="s">
        <v>2018</v>
      </c>
      <c r="E79" s="23" t="s">
        <v>2045</v>
      </c>
      <c r="F79" s="350" t="s">
        <v>2002</v>
      </c>
    </row>
    <row r="80" spans="1:6" x14ac:dyDescent="0.2">
      <c r="A80" s="381">
        <v>39990</v>
      </c>
      <c r="B80" s="350" t="s">
        <v>2008</v>
      </c>
      <c r="C80" s="350" t="s">
        <v>2009</v>
      </c>
      <c r="D80" s="350" t="s">
        <v>2018</v>
      </c>
      <c r="E80" s="23" t="s">
        <v>2062</v>
      </c>
      <c r="F80" s="350" t="s">
        <v>2002</v>
      </c>
    </row>
    <row r="81" spans="1:6" x14ac:dyDescent="0.2">
      <c r="A81" s="381">
        <v>39990</v>
      </c>
      <c r="B81" s="350" t="s">
        <v>2015</v>
      </c>
      <c r="C81" s="350" t="s">
        <v>2009</v>
      </c>
      <c r="D81" s="350" t="s">
        <v>2018</v>
      </c>
      <c r="E81" s="23" t="s">
        <v>2046</v>
      </c>
      <c r="F81" s="350" t="s">
        <v>2002</v>
      </c>
    </row>
    <row r="82" spans="1:6" x14ac:dyDescent="0.2">
      <c r="A82" s="381">
        <v>39990</v>
      </c>
      <c r="B82" s="350" t="s">
        <v>2047</v>
      </c>
      <c r="C82" s="350" t="s">
        <v>2009</v>
      </c>
      <c r="D82" s="350" t="s">
        <v>2018</v>
      </c>
      <c r="E82" s="23" t="s">
        <v>2063</v>
      </c>
      <c r="F82" s="350" t="s">
        <v>2002</v>
      </c>
    </row>
    <row r="83" spans="1:6" x14ac:dyDescent="0.2">
      <c r="A83" s="381">
        <v>39990</v>
      </c>
      <c r="B83" s="350" t="s">
        <v>2052</v>
      </c>
      <c r="C83" s="350" t="s">
        <v>2009</v>
      </c>
      <c r="D83" s="350" t="s">
        <v>2018</v>
      </c>
      <c r="E83" s="23" t="s">
        <v>2053</v>
      </c>
      <c r="F83" s="350" t="s">
        <v>2002</v>
      </c>
    </row>
    <row r="84" spans="1:6" x14ac:dyDescent="0.2">
      <c r="A84" s="381">
        <v>39990</v>
      </c>
      <c r="B84" s="350" t="s">
        <v>2049</v>
      </c>
      <c r="C84" s="350" t="s">
        <v>2009</v>
      </c>
      <c r="D84" s="350" t="s">
        <v>2018</v>
      </c>
      <c r="E84" s="23" t="s">
        <v>2050</v>
      </c>
      <c r="F84" s="350" t="s">
        <v>2002</v>
      </c>
    </row>
    <row r="85" spans="1:6" x14ac:dyDescent="0.2">
      <c r="A85" s="381">
        <v>39990</v>
      </c>
      <c r="B85" s="350" t="s">
        <v>2012</v>
      </c>
      <c r="C85" s="350" t="s">
        <v>2009</v>
      </c>
      <c r="D85" s="350" t="s">
        <v>2020</v>
      </c>
      <c r="E85" s="23" t="s">
        <v>2051</v>
      </c>
      <c r="F85" s="350" t="s">
        <v>2002</v>
      </c>
    </row>
    <row r="87" spans="1:6" x14ac:dyDescent="0.2">
      <c r="A87" s="455" t="s">
        <v>1013</v>
      </c>
      <c r="B87" s="455"/>
      <c r="C87" s="455"/>
      <c r="D87" s="455"/>
      <c r="E87" s="455"/>
      <c r="F87" s="455"/>
    </row>
    <row r="88" spans="1:6" x14ac:dyDescent="0.2">
      <c r="A88" s="455"/>
      <c r="B88" s="455"/>
      <c r="C88" s="455"/>
      <c r="D88" s="455"/>
      <c r="E88" s="455"/>
      <c r="F88" s="455"/>
    </row>
    <row r="89" spans="1:6" x14ac:dyDescent="0.2">
      <c r="A89" s="455"/>
      <c r="B89" s="455"/>
      <c r="C89" s="455"/>
      <c r="D89" s="455"/>
      <c r="E89" s="455"/>
      <c r="F89" s="455"/>
    </row>
    <row r="90" spans="1:6" x14ac:dyDescent="0.2">
      <c r="A90" s="455"/>
      <c r="B90" s="455"/>
      <c r="C90" s="455"/>
      <c r="D90" s="455"/>
      <c r="E90" s="455"/>
      <c r="F90" s="455"/>
    </row>
    <row r="91" spans="1:6" x14ac:dyDescent="0.2">
      <c r="A91" s="455"/>
      <c r="B91" s="455"/>
      <c r="C91" s="455"/>
      <c r="D91" s="455"/>
      <c r="E91" s="455"/>
      <c r="F91" s="455"/>
    </row>
    <row r="92" spans="1:6" x14ac:dyDescent="0.2">
      <c r="A92" s="455"/>
      <c r="B92" s="455"/>
      <c r="C92" s="455"/>
      <c r="D92" s="455"/>
      <c r="E92" s="455"/>
      <c r="F92" s="455"/>
    </row>
  </sheetData>
  <mergeCells count="2">
    <mergeCell ref="A1:I1"/>
    <mergeCell ref="A87:F9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FB59E-4F40-7D47-A3BC-EE88113191C1}">
  <dimension ref="A1:Y61"/>
  <sheetViews>
    <sheetView workbookViewId="0">
      <selection sqref="A1:I1"/>
    </sheetView>
  </sheetViews>
  <sheetFormatPr baseColWidth="10" defaultColWidth="8.83203125" defaultRowHeight="15" x14ac:dyDescent="0.2"/>
  <cols>
    <col min="1" max="1" width="27" style="402" bestFit="1" customWidth="1"/>
    <col min="2" max="16384" width="8.83203125" style="402"/>
  </cols>
  <sheetData>
    <row r="1" spans="1:19" x14ac:dyDescent="0.2">
      <c r="A1" s="454" t="s">
        <v>2290</v>
      </c>
      <c r="B1" s="454"/>
      <c r="C1" s="454"/>
      <c r="D1" s="454"/>
      <c r="E1" s="454"/>
      <c r="F1" s="454"/>
      <c r="G1" s="454"/>
      <c r="H1" s="454"/>
      <c r="I1" s="454"/>
    </row>
    <row r="2" spans="1:19" x14ac:dyDescent="0.2">
      <c r="A2" s="21" t="s">
        <v>0</v>
      </c>
      <c r="B2" s="22">
        <v>36951</v>
      </c>
      <c r="C2" s="22">
        <v>37316</v>
      </c>
      <c r="D2" s="22">
        <v>37681</v>
      </c>
      <c r="E2" s="22">
        <v>38047</v>
      </c>
      <c r="F2" s="22">
        <v>38412</v>
      </c>
      <c r="G2" s="22">
        <v>38777</v>
      </c>
      <c r="H2" s="22">
        <v>39142</v>
      </c>
      <c r="I2" s="22">
        <v>39508</v>
      </c>
      <c r="J2" s="22">
        <v>39873</v>
      </c>
      <c r="K2" s="22">
        <v>40238</v>
      </c>
      <c r="L2" s="22">
        <v>40603</v>
      </c>
      <c r="M2" s="22">
        <v>40969</v>
      </c>
      <c r="N2" s="22">
        <v>41334</v>
      </c>
      <c r="O2" s="22">
        <v>41699</v>
      </c>
      <c r="P2" s="22">
        <v>42064</v>
      </c>
      <c r="Q2" s="22">
        <v>42430</v>
      </c>
      <c r="R2" s="22">
        <v>42795</v>
      </c>
      <c r="S2" s="22">
        <v>43160</v>
      </c>
    </row>
    <row r="3" spans="1:19" x14ac:dyDescent="0.2">
      <c r="A3" s="402" t="s">
        <v>2291</v>
      </c>
      <c r="B3" s="23"/>
      <c r="C3" s="23"/>
      <c r="D3" s="23"/>
      <c r="E3" s="23"/>
      <c r="F3" s="23"/>
      <c r="G3" s="23"/>
      <c r="H3" s="23"/>
      <c r="I3" s="23"/>
      <c r="J3" s="23"/>
      <c r="K3" s="23"/>
      <c r="L3" s="23"/>
      <c r="M3" s="23"/>
      <c r="N3" s="23"/>
      <c r="O3" s="23"/>
      <c r="P3" s="23"/>
      <c r="Q3" s="23"/>
      <c r="R3" s="23"/>
      <c r="S3" s="23"/>
    </row>
    <row r="4" spans="1:19" x14ac:dyDescent="0.2">
      <c r="A4" s="402" t="s">
        <v>2292</v>
      </c>
      <c r="B4" s="23">
        <v>113.52</v>
      </c>
      <c r="C4" s="23">
        <v>133.88</v>
      </c>
      <c r="D4" s="23">
        <v>143.91</v>
      </c>
      <c r="E4" s="23">
        <v>205.75</v>
      </c>
      <c r="F4" s="23">
        <v>286.64999999999998</v>
      </c>
      <c r="G4" s="23">
        <v>404.85</v>
      </c>
      <c r="H4" s="23">
        <v>523.17999999999995</v>
      </c>
      <c r="I4" s="23">
        <v>815.72</v>
      </c>
      <c r="J4" s="23">
        <v>828.11</v>
      </c>
      <c r="K4" s="23">
        <v>850.82999999999993</v>
      </c>
      <c r="L4" s="23">
        <v>900.56</v>
      </c>
      <c r="M4" s="23">
        <v>1464.59</v>
      </c>
      <c r="N4" s="23">
        <v>1961.52</v>
      </c>
      <c r="O4" s="23">
        <v>2316.8000000000002</v>
      </c>
      <c r="P4" s="23">
        <v>4870.55</v>
      </c>
      <c r="Q4" s="23">
        <v>4217.1000000000004</v>
      </c>
      <c r="R4" s="23">
        <v>4411.8100000000004</v>
      </c>
      <c r="S4" s="23">
        <v>4081.64</v>
      </c>
    </row>
    <row r="5" spans="1:19" x14ac:dyDescent="0.2">
      <c r="A5" s="402" t="s">
        <v>2293</v>
      </c>
      <c r="B5" s="23">
        <v>113.38</v>
      </c>
      <c r="C5" s="23">
        <v>133.72</v>
      </c>
      <c r="D5" s="23">
        <v>140.22999999999999</v>
      </c>
      <c r="E5" s="23">
        <v>204.11</v>
      </c>
      <c r="F5" s="23">
        <v>275.10000000000002</v>
      </c>
      <c r="G5" s="23">
        <v>365.21</v>
      </c>
      <c r="H5" s="23">
        <v>480.56</v>
      </c>
      <c r="I5" s="23">
        <v>806.45</v>
      </c>
      <c r="J5" s="23">
        <v>813.77</v>
      </c>
      <c r="K5" s="23">
        <v>838.95</v>
      </c>
      <c r="L5" s="23">
        <v>896.36</v>
      </c>
      <c r="M5" s="23">
        <v>1462.82</v>
      </c>
      <c r="N5" s="23">
        <v>1923.8</v>
      </c>
      <c r="O5" s="23">
        <v>2271.33</v>
      </c>
      <c r="P5" s="23">
        <v>4623.5</v>
      </c>
      <c r="Q5" s="23">
        <v>3957.17</v>
      </c>
      <c r="R5" s="23"/>
      <c r="S5" s="23"/>
    </row>
    <row r="6" spans="1:19" x14ac:dyDescent="0.2">
      <c r="A6" s="402" t="s">
        <v>2294</v>
      </c>
      <c r="B6" s="23">
        <v>0.14000000000000001</v>
      </c>
      <c r="C6" s="23">
        <v>0.16</v>
      </c>
      <c r="D6" s="23">
        <v>3.68</v>
      </c>
      <c r="E6" s="23">
        <v>1.64</v>
      </c>
      <c r="F6" s="23">
        <v>11.55</v>
      </c>
      <c r="G6" s="23">
        <v>39.64</v>
      </c>
      <c r="H6" s="23">
        <v>42.62</v>
      </c>
      <c r="I6" s="23">
        <v>9.27</v>
      </c>
      <c r="J6" s="23">
        <v>14.34</v>
      </c>
      <c r="K6" s="23">
        <v>11.88</v>
      </c>
      <c r="L6" s="23">
        <v>4.2</v>
      </c>
      <c r="M6" s="23">
        <v>1.77</v>
      </c>
      <c r="N6" s="23">
        <v>37.72</v>
      </c>
      <c r="O6" s="23">
        <v>45.47</v>
      </c>
      <c r="P6" s="23">
        <v>247.05</v>
      </c>
      <c r="Q6" s="23">
        <v>259.93</v>
      </c>
      <c r="R6" s="23">
        <v>4411.8100000000004</v>
      </c>
      <c r="S6" s="23">
        <v>4081.64</v>
      </c>
    </row>
    <row r="7" spans="1:19" x14ac:dyDescent="0.2">
      <c r="A7" s="402" t="s">
        <v>2295</v>
      </c>
      <c r="B7" s="23"/>
      <c r="C7" s="23"/>
      <c r="D7" s="23"/>
      <c r="E7" s="23"/>
      <c r="F7" s="23"/>
      <c r="G7" s="23"/>
      <c r="H7" s="23"/>
      <c r="I7" s="23"/>
      <c r="J7" s="23"/>
      <c r="K7" s="23"/>
      <c r="L7" s="23"/>
      <c r="M7" s="23"/>
      <c r="N7" s="23"/>
      <c r="O7" s="23"/>
      <c r="P7" s="23"/>
      <c r="Q7" s="23"/>
      <c r="R7" s="23"/>
      <c r="S7" s="23"/>
    </row>
    <row r="8" spans="1:19" x14ac:dyDescent="0.2">
      <c r="A8" s="402" t="s">
        <v>2296</v>
      </c>
      <c r="B8" s="23"/>
      <c r="C8" s="23"/>
      <c r="D8" s="23"/>
      <c r="E8" s="23"/>
      <c r="F8" s="23"/>
      <c r="G8" s="23"/>
      <c r="H8" s="23"/>
      <c r="I8" s="23"/>
      <c r="J8" s="23"/>
      <c r="K8" s="23"/>
      <c r="L8" s="23"/>
      <c r="M8" s="23"/>
      <c r="N8" s="23"/>
      <c r="O8" s="23"/>
      <c r="P8" s="23"/>
      <c r="Q8" s="23"/>
      <c r="R8" s="23"/>
      <c r="S8" s="23"/>
    </row>
    <row r="9" spans="1:19" x14ac:dyDescent="0.2">
      <c r="A9" s="402" t="s">
        <v>2297</v>
      </c>
      <c r="B9" s="23"/>
      <c r="C9" s="23"/>
      <c r="D9" s="23"/>
      <c r="E9" s="23"/>
      <c r="F9" s="23"/>
      <c r="G9" s="23"/>
      <c r="H9" s="23"/>
      <c r="I9" s="23"/>
      <c r="J9" s="23"/>
      <c r="K9" s="23"/>
      <c r="L9" s="23"/>
      <c r="M9" s="23">
        <v>0.3</v>
      </c>
      <c r="N9" s="23">
        <v>0.33</v>
      </c>
      <c r="O9" s="23">
        <v>5.03</v>
      </c>
      <c r="P9" s="23">
        <v>54.16</v>
      </c>
      <c r="Q9" s="23">
        <v>42.97</v>
      </c>
      <c r="R9" s="23"/>
      <c r="S9" s="23"/>
    </row>
    <row r="10" spans="1:19" x14ac:dyDescent="0.2">
      <c r="A10" s="402" t="s">
        <v>2298</v>
      </c>
      <c r="B10" s="23"/>
      <c r="C10" s="23"/>
      <c r="D10" s="23"/>
      <c r="E10" s="23"/>
      <c r="F10" s="23"/>
      <c r="G10" s="23"/>
      <c r="H10" s="23"/>
      <c r="I10" s="23"/>
      <c r="J10" s="23"/>
      <c r="K10" s="23"/>
      <c r="L10" s="23"/>
      <c r="M10" s="23"/>
      <c r="N10" s="23"/>
      <c r="O10" s="23"/>
      <c r="P10" s="23"/>
      <c r="Q10" s="23"/>
      <c r="R10" s="23"/>
      <c r="S10" s="23"/>
    </row>
    <row r="11" spans="1:19" x14ac:dyDescent="0.2">
      <c r="A11" s="402" t="s">
        <v>2299</v>
      </c>
      <c r="B11" s="23"/>
      <c r="C11" s="23"/>
      <c r="D11" s="23"/>
      <c r="E11" s="23"/>
      <c r="F11" s="23"/>
      <c r="G11" s="23"/>
      <c r="H11" s="23">
        <v>1.38</v>
      </c>
      <c r="I11" s="23"/>
      <c r="J11" s="23"/>
      <c r="K11" s="23"/>
      <c r="L11" s="23"/>
      <c r="M11" s="23"/>
      <c r="N11" s="23"/>
      <c r="O11" s="23"/>
      <c r="P11" s="23"/>
      <c r="Q11" s="23"/>
      <c r="R11" s="23"/>
      <c r="S11" s="23"/>
    </row>
    <row r="12" spans="1:19" x14ac:dyDescent="0.2">
      <c r="A12" s="402" t="s">
        <v>2300</v>
      </c>
      <c r="B12" s="23"/>
      <c r="C12" s="23"/>
      <c r="D12" s="23">
        <v>3.52</v>
      </c>
      <c r="E12" s="23">
        <v>1.48</v>
      </c>
      <c r="F12" s="23">
        <v>11.4</v>
      </c>
      <c r="G12" s="23">
        <v>39.619999999999997</v>
      </c>
      <c r="H12" s="23">
        <v>41.24</v>
      </c>
      <c r="I12" s="23">
        <v>8.86</v>
      </c>
      <c r="J12" s="23">
        <v>7.06</v>
      </c>
      <c r="K12" s="23">
        <v>0.98</v>
      </c>
      <c r="L12" s="23">
        <v>0.09</v>
      </c>
      <c r="M12" s="23"/>
      <c r="N12" s="23">
        <v>0.41</v>
      </c>
      <c r="O12" s="23"/>
      <c r="P12" s="23">
        <v>17.64</v>
      </c>
      <c r="Q12" s="23">
        <v>39.43</v>
      </c>
      <c r="R12" s="23"/>
      <c r="S12" s="23"/>
    </row>
    <row r="13" spans="1:19" x14ac:dyDescent="0.2">
      <c r="A13" s="402" t="s">
        <v>2301</v>
      </c>
      <c r="B13" s="23">
        <v>0.14000000000000001</v>
      </c>
      <c r="C13" s="23">
        <v>0.16</v>
      </c>
      <c r="D13" s="23">
        <v>0.16</v>
      </c>
      <c r="E13" s="23">
        <v>0.16</v>
      </c>
      <c r="F13" s="23">
        <v>0.15</v>
      </c>
      <c r="G13" s="23">
        <v>0.02</v>
      </c>
      <c r="H13" s="23"/>
      <c r="I13" s="23">
        <v>0.41</v>
      </c>
      <c r="J13" s="23">
        <v>7.28</v>
      </c>
      <c r="K13" s="23">
        <v>10.9</v>
      </c>
      <c r="L13" s="23">
        <v>4.1100000000000003</v>
      </c>
      <c r="M13" s="23">
        <v>1.47</v>
      </c>
      <c r="N13" s="23">
        <v>36.979999999999997</v>
      </c>
      <c r="O13" s="23">
        <v>40.44</v>
      </c>
      <c r="P13" s="23">
        <v>175.25</v>
      </c>
      <c r="Q13" s="23">
        <v>177.53</v>
      </c>
      <c r="R13" s="23">
        <v>4411.8100000000004</v>
      </c>
      <c r="S13" s="23">
        <v>4081.64</v>
      </c>
    </row>
    <row r="14" spans="1:19" x14ac:dyDescent="0.2">
      <c r="B14" s="23"/>
      <c r="C14" s="23"/>
      <c r="D14" s="23"/>
      <c r="E14" s="23"/>
      <c r="F14" s="23"/>
      <c r="G14" s="23"/>
      <c r="H14" s="23"/>
      <c r="I14" s="23"/>
      <c r="J14" s="23"/>
      <c r="K14" s="23"/>
      <c r="L14" s="23"/>
      <c r="M14" s="23"/>
      <c r="N14" s="23"/>
      <c r="O14" s="23"/>
      <c r="P14" s="23"/>
      <c r="Q14" s="23"/>
      <c r="R14" s="23"/>
      <c r="S14" s="23"/>
    </row>
    <row r="15" spans="1:19" x14ac:dyDescent="0.2">
      <c r="A15" s="402" t="s">
        <v>2302</v>
      </c>
      <c r="B15" s="23"/>
      <c r="C15" s="23"/>
      <c r="D15" s="23"/>
      <c r="E15" s="23"/>
      <c r="F15" s="23"/>
      <c r="G15" s="23"/>
      <c r="H15" s="23"/>
      <c r="I15" s="23"/>
      <c r="J15" s="23"/>
      <c r="K15" s="23"/>
      <c r="L15" s="23"/>
      <c r="M15" s="23"/>
      <c r="N15" s="23"/>
      <c r="O15" s="23"/>
      <c r="P15" s="23"/>
      <c r="Q15" s="23"/>
      <c r="R15" s="23"/>
      <c r="S15" s="23"/>
    </row>
    <row r="16" spans="1:19" x14ac:dyDescent="0.2">
      <c r="A16" s="402" t="s">
        <v>2303</v>
      </c>
      <c r="B16" s="23"/>
      <c r="C16" s="23"/>
      <c r="D16" s="23"/>
      <c r="E16" s="23"/>
      <c r="F16" s="23"/>
      <c r="G16" s="23"/>
      <c r="H16" s="23"/>
      <c r="I16" s="23"/>
      <c r="J16" s="23"/>
      <c r="K16" s="23"/>
      <c r="L16" s="23"/>
      <c r="M16" s="23"/>
      <c r="N16" s="23"/>
      <c r="O16" s="23"/>
      <c r="P16" s="23"/>
      <c r="Q16" s="23"/>
      <c r="R16" s="23"/>
      <c r="S16" s="23"/>
    </row>
    <row r="17" spans="1:19" x14ac:dyDescent="0.2">
      <c r="B17" s="23"/>
      <c r="C17" s="23"/>
      <c r="D17" s="23"/>
      <c r="E17" s="23"/>
      <c r="F17" s="23"/>
      <c r="G17" s="23"/>
      <c r="H17" s="23"/>
      <c r="I17" s="23"/>
      <c r="J17" s="23"/>
      <c r="K17" s="23"/>
      <c r="L17" s="23"/>
      <c r="M17" s="23"/>
      <c r="N17" s="23"/>
      <c r="O17" s="23"/>
      <c r="P17" s="23"/>
      <c r="Q17" s="23"/>
      <c r="R17" s="23"/>
      <c r="S17" s="23"/>
    </row>
    <row r="18" spans="1:19" x14ac:dyDescent="0.2">
      <c r="A18" s="402" t="s">
        <v>2304</v>
      </c>
      <c r="B18" s="23"/>
      <c r="C18" s="23"/>
      <c r="D18" s="23"/>
      <c r="E18" s="23"/>
      <c r="F18" s="23"/>
      <c r="G18" s="23"/>
      <c r="H18" s="23"/>
      <c r="I18" s="23"/>
      <c r="J18" s="23"/>
      <c r="K18" s="23"/>
      <c r="L18" s="23"/>
      <c r="M18" s="23"/>
      <c r="N18" s="23"/>
      <c r="O18" s="23"/>
      <c r="P18" s="23"/>
      <c r="Q18" s="23"/>
      <c r="R18" s="23"/>
      <c r="S18" s="23"/>
    </row>
    <row r="19" spans="1:19" x14ac:dyDescent="0.2">
      <c r="A19" s="402" t="s">
        <v>2305</v>
      </c>
      <c r="B19" s="23">
        <v>87.65</v>
      </c>
      <c r="C19" s="23">
        <v>65</v>
      </c>
      <c r="D19" s="23">
        <v>105.43</v>
      </c>
      <c r="E19" s="23">
        <v>121.49</v>
      </c>
      <c r="F19" s="23">
        <v>174.28</v>
      </c>
      <c r="G19" s="23">
        <v>283.27</v>
      </c>
      <c r="H19" s="23">
        <v>391.69</v>
      </c>
      <c r="I19" s="23">
        <v>373.51</v>
      </c>
      <c r="J19" s="23">
        <v>425.88999999999993</v>
      </c>
      <c r="K19" s="23">
        <v>462.9</v>
      </c>
      <c r="L19" s="23">
        <v>515.69000000000005</v>
      </c>
      <c r="M19" s="23">
        <v>636.85</v>
      </c>
      <c r="N19" s="23">
        <v>787.66</v>
      </c>
      <c r="O19" s="23">
        <v>1262.8599999999999</v>
      </c>
      <c r="P19" s="23">
        <v>2556.35</v>
      </c>
      <c r="Q19" s="23">
        <v>2158.2600000000002</v>
      </c>
      <c r="R19" s="23">
        <v>2448.41</v>
      </c>
      <c r="S19" s="23">
        <v>3014.34</v>
      </c>
    </row>
    <row r="20" spans="1:19" x14ac:dyDescent="0.2">
      <c r="A20" s="402" t="s">
        <v>2306</v>
      </c>
      <c r="B20" s="23">
        <v>70.95</v>
      </c>
      <c r="C20" s="23">
        <v>47.85</v>
      </c>
      <c r="D20" s="23">
        <v>73.05</v>
      </c>
      <c r="E20" s="23">
        <v>72.650000000000006</v>
      </c>
      <c r="F20" s="23">
        <v>81.680000000000007</v>
      </c>
      <c r="G20" s="23">
        <v>179.04</v>
      </c>
      <c r="H20" s="23">
        <v>220.2</v>
      </c>
      <c r="I20" s="23">
        <v>248.64</v>
      </c>
      <c r="J20" s="23">
        <v>259.26</v>
      </c>
      <c r="K20" s="23">
        <v>327.29000000000002</v>
      </c>
      <c r="L20" s="23">
        <v>313.63</v>
      </c>
      <c r="M20" s="23">
        <v>391.13</v>
      </c>
      <c r="N20" s="23">
        <v>413.5</v>
      </c>
      <c r="O20" s="23">
        <v>428.93</v>
      </c>
      <c r="P20" s="23">
        <v>859.25</v>
      </c>
      <c r="Q20" s="23">
        <v>687</v>
      </c>
      <c r="R20" s="23">
        <v>0</v>
      </c>
      <c r="S20" s="23">
        <v>0</v>
      </c>
    </row>
    <row r="21" spans="1:19" x14ac:dyDescent="0.2">
      <c r="A21" s="402" t="s">
        <v>2307</v>
      </c>
      <c r="B21" s="23">
        <v>66.89</v>
      </c>
      <c r="C21" s="23">
        <v>41.83</v>
      </c>
      <c r="D21" s="23">
        <v>63.48</v>
      </c>
      <c r="E21" s="23">
        <v>67.55</v>
      </c>
      <c r="F21" s="23">
        <v>75.05</v>
      </c>
      <c r="G21" s="23">
        <v>160.93</v>
      </c>
      <c r="H21" s="23">
        <v>202.57</v>
      </c>
      <c r="I21" s="23">
        <v>232.93</v>
      </c>
      <c r="J21" s="23">
        <v>229.96</v>
      </c>
      <c r="K21" s="23">
        <v>300.39</v>
      </c>
      <c r="L21" s="23">
        <v>258.58</v>
      </c>
      <c r="M21" s="23">
        <v>289.52</v>
      </c>
      <c r="N21" s="23">
        <v>269.2</v>
      </c>
      <c r="O21" s="23">
        <v>289.47000000000003</v>
      </c>
      <c r="P21" s="23">
        <v>632.32000000000005</v>
      </c>
      <c r="Q21" s="23">
        <v>588.46</v>
      </c>
      <c r="R21" s="23"/>
      <c r="S21" s="23"/>
    </row>
    <row r="22" spans="1:19" x14ac:dyDescent="0.2">
      <c r="A22" s="402" t="s">
        <v>2308</v>
      </c>
      <c r="B22" s="23"/>
      <c r="C22" s="23"/>
      <c r="D22" s="23"/>
      <c r="E22" s="23"/>
      <c r="F22" s="23"/>
      <c r="G22" s="23"/>
      <c r="H22" s="23"/>
      <c r="I22" s="23"/>
      <c r="J22" s="23"/>
      <c r="K22" s="23"/>
      <c r="L22" s="23"/>
      <c r="M22" s="23"/>
      <c r="N22" s="23"/>
      <c r="O22" s="23"/>
      <c r="P22" s="23"/>
      <c r="Q22" s="23"/>
      <c r="R22" s="23"/>
      <c r="S22" s="23"/>
    </row>
    <row r="23" spans="1:19" x14ac:dyDescent="0.2">
      <c r="A23" s="402" t="s">
        <v>2309</v>
      </c>
      <c r="B23" s="23">
        <v>0.24</v>
      </c>
      <c r="C23" s="23">
        <v>1.63</v>
      </c>
      <c r="D23" s="23">
        <v>0.53</v>
      </c>
      <c r="E23" s="23">
        <v>0.56999999999999995</v>
      </c>
      <c r="F23" s="23">
        <v>2.71</v>
      </c>
      <c r="G23" s="23">
        <v>8.24</v>
      </c>
      <c r="H23" s="23">
        <v>8.3000000000000007</v>
      </c>
      <c r="I23" s="23">
        <v>2.2000000000000002</v>
      </c>
      <c r="J23" s="23">
        <v>2.02</v>
      </c>
      <c r="K23" s="23">
        <v>2.64</v>
      </c>
      <c r="L23" s="23">
        <v>21.32</v>
      </c>
      <c r="M23" s="23">
        <v>34.71</v>
      </c>
      <c r="N23" s="23">
        <v>49.86</v>
      </c>
      <c r="O23" s="23">
        <v>49.38</v>
      </c>
      <c r="P23" s="23">
        <v>75.84</v>
      </c>
      <c r="Q23" s="23">
        <v>39.32</v>
      </c>
      <c r="R23" s="23"/>
      <c r="S23" s="23"/>
    </row>
    <row r="24" spans="1:19" x14ac:dyDescent="0.2">
      <c r="A24" s="402" t="s">
        <v>2310</v>
      </c>
      <c r="B24" s="23">
        <v>3.82</v>
      </c>
      <c r="C24" s="23">
        <v>4.3899999999999997</v>
      </c>
      <c r="D24" s="23">
        <v>9.0399999999999991</v>
      </c>
      <c r="E24" s="23">
        <v>4.53</v>
      </c>
      <c r="F24" s="23">
        <v>3.92</v>
      </c>
      <c r="G24" s="23">
        <v>9.8699999999999992</v>
      </c>
      <c r="H24" s="23">
        <v>9.33</v>
      </c>
      <c r="I24" s="23">
        <v>13.51</v>
      </c>
      <c r="J24" s="23">
        <v>27.28</v>
      </c>
      <c r="K24" s="23">
        <v>24.26</v>
      </c>
      <c r="L24" s="23">
        <v>33.729999999999997</v>
      </c>
      <c r="M24" s="23">
        <v>66.900000000000006</v>
      </c>
      <c r="N24" s="23">
        <v>94.44</v>
      </c>
      <c r="O24" s="23">
        <v>90.08</v>
      </c>
      <c r="P24" s="23">
        <v>151.09</v>
      </c>
      <c r="Q24" s="23">
        <v>59.22</v>
      </c>
      <c r="R24" s="23"/>
      <c r="S24" s="23"/>
    </row>
    <row r="25" spans="1:19" x14ac:dyDescent="0.2">
      <c r="B25" s="23"/>
      <c r="C25" s="23"/>
      <c r="D25" s="23"/>
      <c r="E25" s="23"/>
      <c r="F25" s="23"/>
      <c r="G25" s="23"/>
      <c r="H25" s="23"/>
      <c r="I25" s="23"/>
      <c r="J25" s="23"/>
      <c r="K25" s="23"/>
      <c r="L25" s="23"/>
      <c r="M25" s="23"/>
      <c r="N25" s="23"/>
      <c r="O25" s="23"/>
      <c r="P25" s="23"/>
      <c r="Q25" s="23"/>
      <c r="R25" s="23"/>
      <c r="S25" s="23"/>
    </row>
    <row r="26" spans="1:19" x14ac:dyDescent="0.2">
      <c r="A26" s="402" t="s">
        <v>2311</v>
      </c>
      <c r="B26" s="23">
        <v>7.61</v>
      </c>
      <c r="C26" s="23">
        <v>9.1300000000000008</v>
      </c>
      <c r="D26" s="23">
        <v>13.35</v>
      </c>
      <c r="E26" s="23">
        <v>19.59</v>
      </c>
      <c r="F26" s="23">
        <v>26.33</v>
      </c>
      <c r="G26" s="23">
        <v>29.61</v>
      </c>
      <c r="H26" s="23">
        <v>59</v>
      </c>
      <c r="I26" s="23">
        <v>19.440000000000001</v>
      </c>
      <c r="J26" s="23">
        <v>36.770000000000003</v>
      </c>
      <c r="K26" s="23">
        <v>24.2</v>
      </c>
      <c r="L26" s="23">
        <v>90.35</v>
      </c>
      <c r="M26" s="23">
        <v>90.78</v>
      </c>
      <c r="N26" s="23">
        <v>121.76</v>
      </c>
      <c r="O26" s="23">
        <v>148.94</v>
      </c>
      <c r="P26" s="23">
        <v>363.66</v>
      </c>
      <c r="Q26" s="23">
        <v>201.22</v>
      </c>
      <c r="R26" s="23">
        <v>0</v>
      </c>
      <c r="S26" s="23">
        <v>0</v>
      </c>
    </row>
    <row r="27" spans="1:19" x14ac:dyDescent="0.2">
      <c r="A27" s="402" t="s">
        <v>2312</v>
      </c>
      <c r="B27" s="23">
        <v>7.61</v>
      </c>
      <c r="C27" s="23">
        <v>9.1300000000000008</v>
      </c>
      <c r="D27" s="23">
        <v>13.35</v>
      </c>
      <c r="E27" s="23">
        <v>19.59</v>
      </c>
      <c r="F27" s="23">
        <v>26.33</v>
      </c>
      <c r="G27" s="23">
        <v>29.61</v>
      </c>
      <c r="H27" s="23">
        <v>59</v>
      </c>
      <c r="I27" s="23">
        <v>19.440000000000001</v>
      </c>
      <c r="J27" s="23">
        <v>36.770000000000003</v>
      </c>
      <c r="K27" s="23">
        <v>24.2</v>
      </c>
      <c r="L27" s="23">
        <v>90.35</v>
      </c>
      <c r="M27" s="23">
        <v>90.78</v>
      </c>
      <c r="N27" s="23">
        <v>121.76</v>
      </c>
      <c r="O27" s="23">
        <v>148.94</v>
      </c>
      <c r="P27" s="23">
        <v>363.66</v>
      </c>
      <c r="Q27" s="23">
        <v>201.22</v>
      </c>
      <c r="R27" s="23"/>
      <c r="S27" s="23"/>
    </row>
    <row r="28" spans="1:19" x14ac:dyDescent="0.2">
      <c r="A28" s="402" t="s">
        <v>2313</v>
      </c>
      <c r="B28" s="23"/>
      <c r="C28" s="23"/>
      <c r="D28" s="23"/>
      <c r="E28" s="23"/>
      <c r="F28" s="23"/>
      <c r="G28" s="23"/>
      <c r="H28" s="23"/>
      <c r="I28" s="23"/>
      <c r="J28" s="23"/>
      <c r="K28" s="23"/>
      <c r="L28" s="23"/>
      <c r="M28" s="23"/>
      <c r="N28" s="23"/>
      <c r="O28" s="23"/>
      <c r="P28" s="23"/>
      <c r="Q28" s="23"/>
      <c r="R28" s="23"/>
      <c r="S28" s="23"/>
    </row>
    <row r="29" spans="1:19" x14ac:dyDescent="0.2">
      <c r="A29" s="402" t="s">
        <v>2314</v>
      </c>
      <c r="B29" s="23"/>
      <c r="C29" s="23"/>
      <c r="D29" s="23"/>
      <c r="E29" s="23"/>
      <c r="F29" s="23"/>
      <c r="G29" s="23"/>
      <c r="H29" s="23"/>
      <c r="I29" s="23"/>
      <c r="J29" s="23"/>
      <c r="K29" s="23"/>
      <c r="L29" s="23"/>
      <c r="M29" s="23"/>
      <c r="N29" s="23"/>
      <c r="O29" s="23"/>
      <c r="P29" s="23"/>
      <c r="Q29" s="23"/>
      <c r="R29" s="23"/>
      <c r="S29" s="23"/>
    </row>
    <row r="30" spans="1:19" x14ac:dyDescent="0.2">
      <c r="A30" s="402" t="s">
        <v>2315</v>
      </c>
      <c r="B30" s="23"/>
      <c r="C30" s="23"/>
      <c r="D30" s="23"/>
      <c r="E30" s="23"/>
      <c r="F30" s="23"/>
      <c r="G30" s="23"/>
      <c r="H30" s="23"/>
      <c r="I30" s="23"/>
      <c r="J30" s="23"/>
      <c r="K30" s="23"/>
      <c r="L30" s="23"/>
      <c r="M30" s="23"/>
      <c r="N30" s="23"/>
      <c r="O30" s="23"/>
      <c r="P30" s="23"/>
      <c r="Q30" s="23"/>
      <c r="R30" s="23"/>
      <c r="S30" s="23"/>
    </row>
    <row r="31" spans="1:19" x14ac:dyDescent="0.2">
      <c r="B31" s="23"/>
      <c r="C31" s="23"/>
      <c r="D31" s="23"/>
      <c r="E31" s="23"/>
      <c r="F31" s="23"/>
      <c r="G31" s="23"/>
      <c r="H31" s="23"/>
      <c r="I31" s="23"/>
      <c r="J31" s="23"/>
      <c r="K31" s="23"/>
      <c r="L31" s="23"/>
      <c r="M31" s="23"/>
      <c r="N31" s="23"/>
      <c r="O31" s="23"/>
      <c r="P31" s="23"/>
      <c r="Q31" s="23"/>
      <c r="R31" s="23"/>
      <c r="S31" s="23"/>
    </row>
    <row r="32" spans="1:19" x14ac:dyDescent="0.2">
      <c r="A32" s="402" t="s">
        <v>2316</v>
      </c>
      <c r="B32" s="23">
        <v>9.09</v>
      </c>
      <c r="C32" s="23">
        <v>8.02</v>
      </c>
      <c r="D32" s="23">
        <v>19.03</v>
      </c>
      <c r="E32" s="23">
        <v>29.25</v>
      </c>
      <c r="F32" s="23">
        <v>66.27</v>
      </c>
      <c r="G32" s="23">
        <v>74.62</v>
      </c>
      <c r="H32" s="23">
        <v>112.49</v>
      </c>
      <c r="I32" s="23">
        <v>105.43</v>
      </c>
      <c r="J32" s="23">
        <v>129.86000000000001</v>
      </c>
      <c r="K32" s="23">
        <v>111.41</v>
      </c>
      <c r="L32" s="23">
        <v>111.71</v>
      </c>
      <c r="M32" s="23">
        <v>154.94</v>
      </c>
      <c r="N32" s="23">
        <v>252.4</v>
      </c>
      <c r="O32" s="23">
        <v>684.99</v>
      </c>
      <c r="P32" s="23">
        <v>1333.44</v>
      </c>
      <c r="Q32" s="23">
        <v>1270.04</v>
      </c>
      <c r="R32" s="23">
        <v>2448.41</v>
      </c>
      <c r="S32" s="23">
        <v>3014.34</v>
      </c>
    </row>
    <row r="33" spans="1:19" x14ac:dyDescent="0.2">
      <c r="A33" s="402" t="s">
        <v>2317</v>
      </c>
      <c r="B33" s="23">
        <v>2.13</v>
      </c>
      <c r="C33" s="23">
        <v>2.96</v>
      </c>
      <c r="D33" s="23">
        <v>2.98</v>
      </c>
      <c r="E33" s="23">
        <v>3.13</v>
      </c>
      <c r="F33" s="23">
        <v>3.99</v>
      </c>
      <c r="G33" s="23">
        <v>4.0999999999999996</v>
      </c>
      <c r="H33" s="23">
        <v>5.51</v>
      </c>
      <c r="I33" s="23">
        <v>5.32</v>
      </c>
      <c r="J33" s="23">
        <v>7.95</v>
      </c>
      <c r="K33" s="23">
        <v>8.0399999999999991</v>
      </c>
      <c r="L33" s="23">
        <v>8.2100000000000009</v>
      </c>
      <c r="M33" s="23">
        <v>5.0199999999999996</v>
      </c>
      <c r="N33" s="23">
        <v>11</v>
      </c>
      <c r="O33" s="23">
        <v>11.68</v>
      </c>
      <c r="P33" s="23">
        <v>5.03</v>
      </c>
      <c r="Q33" s="23">
        <v>5.97</v>
      </c>
      <c r="R33" s="23"/>
      <c r="S33" s="23"/>
    </row>
    <row r="34" spans="1:19" x14ac:dyDescent="0.2">
      <c r="A34" s="402" t="s">
        <v>2318</v>
      </c>
      <c r="B34" s="23"/>
      <c r="C34" s="23"/>
      <c r="D34" s="23"/>
      <c r="E34" s="23"/>
      <c r="F34" s="23">
        <v>5.69</v>
      </c>
      <c r="G34" s="23">
        <v>9.76</v>
      </c>
      <c r="H34" s="23">
        <v>8.44</v>
      </c>
      <c r="I34" s="23">
        <v>4.58</v>
      </c>
      <c r="J34" s="23">
        <v>2.25</v>
      </c>
      <c r="K34" s="23"/>
      <c r="L34" s="23"/>
      <c r="M34" s="23"/>
      <c r="N34" s="23"/>
      <c r="O34" s="23">
        <v>15.82</v>
      </c>
      <c r="P34" s="23">
        <v>80.16</v>
      </c>
      <c r="Q34" s="23">
        <v>53.170000000000009</v>
      </c>
      <c r="R34" s="23"/>
      <c r="S34" s="23"/>
    </row>
    <row r="35" spans="1:19" x14ac:dyDescent="0.2">
      <c r="A35" s="402" t="s">
        <v>2319</v>
      </c>
      <c r="B35" s="23"/>
      <c r="C35" s="23"/>
      <c r="D35" s="23"/>
      <c r="E35" s="23"/>
      <c r="F35" s="23">
        <v>32.03</v>
      </c>
      <c r="G35" s="23">
        <v>34.68</v>
      </c>
      <c r="H35" s="23">
        <v>56.67</v>
      </c>
      <c r="I35" s="23">
        <v>53.82</v>
      </c>
      <c r="J35" s="23">
        <v>42.45</v>
      </c>
      <c r="K35" s="23">
        <v>22.62</v>
      </c>
      <c r="L35" s="23">
        <v>20.62</v>
      </c>
      <c r="M35" s="23">
        <v>45.28</v>
      </c>
      <c r="N35" s="23">
        <v>102.55999999999999</v>
      </c>
      <c r="O35" s="23">
        <v>174.73</v>
      </c>
      <c r="P35" s="23">
        <v>473.22</v>
      </c>
      <c r="Q35" s="23">
        <v>476.18</v>
      </c>
      <c r="R35" s="23"/>
      <c r="S35" s="23"/>
    </row>
    <row r="36" spans="1:19" x14ac:dyDescent="0.2">
      <c r="A36" s="402" t="s">
        <v>2320</v>
      </c>
      <c r="B36" s="23"/>
      <c r="C36" s="23"/>
      <c r="D36" s="23"/>
      <c r="E36" s="23"/>
      <c r="F36" s="23"/>
      <c r="G36" s="23"/>
      <c r="H36" s="23"/>
      <c r="I36" s="23"/>
      <c r="J36" s="23"/>
      <c r="K36" s="23"/>
      <c r="L36" s="23"/>
      <c r="M36" s="23"/>
      <c r="N36" s="23"/>
      <c r="O36" s="23"/>
      <c r="P36" s="23">
        <v>22.4</v>
      </c>
      <c r="Q36" s="23">
        <v>6.77</v>
      </c>
      <c r="R36" s="23"/>
      <c r="S36" s="23"/>
    </row>
    <row r="37" spans="1:19" x14ac:dyDescent="0.2">
      <c r="A37" s="402" t="s">
        <v>2321</v>
      </c>
      <c r="B37" s="23"/>
      <c r="C37" s="23"/>
      <c r="D37" s="23"/>
      <c r="E37" s="23"/>
      <c r="F37" s="23"/>
      <c r="G37" s="23"/>
      <c r="H37" s="23"/>
      <c r="I37" s="23"/>
      <c r="J37" s="23"/>
      <c r="K37" s="23"/>
      <c r="L37" s="23"/>
      <c r="M37" s="23"/>
      <c r="N37" s="23"/>
      <c r="O37" s="23"/>
      <c r="P37" s="23"/>
      <c r="Q37" s="23"/>
      <c r="R37" s="23"/>
      <c r="S37" s="23"/>
    </row>
    <row r="38" spans="1:19" x14ac:dyDescent="0.2">
      <c r="A38" s="402" t="s">
        <v>2322</v>
      </c>
      <c r="B38" s="23"/>
      <c r="C38" s="23"/>
      <c r="D38" s="23"/>
      <c r="E38" s="23"/>
      <c r="F38" s="23"/>
      <c r="G38" s="23"/>
      <c r="H38" s="23"/>
      <c r="I38" s="23"/>
      <c r="J38" s="23"/>
      <c r="K38" s="23"/>
      <c r="L38" s="23"/>
      <c r="M38" s="23"/>
      <c r="N38" s="23"/>
      <c r="O38" s="23"/>
      <c r="P38" s="23"/>
      <c r="Q38" s="23"/>
      <c r="R38" s="23"/>
      <c r="S38" s="23"/>
    </row>
    <row r="39" spans="1:19" x14ac:dyDescent="0.2">
      <c r="A39" s="402" t="s">
        <v>2323</v>
      </c>
      <c r="B39" s="23">
        <v>6.96</v>
      </c>
      <c r="C39" s="23">
        <v>5.0599999999999996</v>
      </c>
      <c r="D39" s="23">
        <v>16.05</v>
      </c>
      <c r="E39" s="23">
        <v>26.12</v>
      </c>
      <c r="F39" s="23">
        <v>24.56</v>
      </c>
      <c r="G39" s="23">
        <v>26.08</v>
      </c>
      <c r="H39" s="23">
        <v>41.87</v>
      </c>
      <c r="I39" s="23">
        <v>41.71</v>
      </c>
      <c r="J39" s="23">
        <v>77.209999999999994</v>
      </c>
      <c r="K39" s="23">
        <v>80.75</v>
      </c>
      <c r="L39" s="23">
        <v>82.88</v>
      </c>
      <c r="M39" s="23">
        <v>104.64000000000001</v>
      </c>
      <c r="N39" s="23">
        <v>138.84</v>
      </c>
      <c r="O39" s="23">
        <v>482.76</v>
      </c>
      <c r="P39" s="23">
        <v>752.63</v>
      </c>
      <c r="Q39" s="23">
        <v>727.95</v>
      </c>
      <c r="R39" s="23">
        <v>2448.41</v>
      </c>
      <c r="S39" s="23">
        <v>3014.34</v>
      </c>
    </row>
    <row r="40" spans="1:19" x14ac:dyDescent="0.2">
      <c r="B40" s="23"/>
      <c r="C40" s="23"/>
      <c r="D40" s="23"/>
      <c r="E40" s="23"/>
      <c r="F40" s="23"/>
      <c r="G40" s="23"/>
      <c r="H40" s="23"/>
      <c r="I40" s="23"/>
      <c r="J40" s="23"/>
      <c r="K40" s="23"/>
      <c r="L40" s="23"/>
      <c r="M40" s="23"/>
      <c r="N40" s="23"/>
      <c r="O40" s="23"/>
      <c r="P40" s="23"/>
      <c r="Q40" s="23"/>
      <c r="R40" s="23"/>
      <c r="S40" s="23"/>
    </row>
    <row r="41" spans="1:19" x14ac:dyDescent="0.2">
      <c r="A41" s="402" t="s">
        <v>2324</v>
      </c>
      <c r="B41" s="23"/>
      <c r="C41" s="23"/>
      <c r="D41" s="23"/>
      <c r="E41" s="23"/>
      <c r="F41" s="23"/>
      <c r="G41" s="23"/>
      <c r="H41" s="23"/>
      <c r="I41" s="23"/>
      <c r="J41" s="23"/>
      <c r="K41" s="23"/>
      <c r="L41" s="23"/>
      <c r="M41" s="23"/>
      <c r="N41" s="23"/>
      <c r="O41" s="23"/>
      <c r="P41" s="23"/>
      <c r="Q41" s="23"/>
      <c r="R41" s="23"/>
      <c r="S41" s="23"/>
    </row>
    <row r="42" spans="1:19" x14ac:dyDescent="0.2">
      <c r="A42" s="402" t="s">
        <v>2325</v>
      </c>
      <c r="B42" s="23"/>
      <c r="C42" s="23"/>
      <c r="D42" s="23"/>
      <c r="E42" s="23"/>
      <c r="F42" s="23"/>
      <c r="G42" s="23"/>
      <c r="H42" s="23"/>
      <c r="I42" s="23"/>
      <c r="J42" s="23"/>
      <c r="K42" s="23"/>
      <c r="L42" s="23"/>
      <c r="M42" s="23"/>
      <c r="N42" s="23"/>
      <c r="O42" s="23"/>
      <c r="P42" s="23"/>
      <c r="Q42" s="23"/>
      <c r="R42" s="23"/>
      <c r="S42" s="23"/>
    </row>
    <row r="43" spans="1:19" x14ac:dyDescent="0.2">
      <c r="B43" s="23"/>
      <c r="C43" s="23"/>
      <c r="D43" s="23"/>
      <c r="E43" s="23"/>
      <c r="F43" s="23"/>
      <c r="G43" s="23"/>
      <c r="H43" s="23"/>
      <c r="I43" s="23"/>
      <c r="J43" s="23"/>
      <c r="K43" s="23"/>
      <c r="L43" s="23"/>
      <c r="M43" s="23"/>
      <c r="N43" s="23"/>
      <c r="O43" s="23"/>
      <c r="P43" s="23"/>
      <c r="Q43" s="23"/>
      <c r="R43" s="23"/>
      <c r="S43" s="23"/>
    </row>
    <row r="44" spans="1:19" x14ac:dyDescent="0.2">
      <c r="A44" s="402" t="s">
        <v>2326</v>
      </c>
      <c r="B44" s="23"/>
      <c r="C44" s="23"/>
      <c r="D44" s="23"/>
      <c r="E44" s="23"/>
      <c r="F44" s="23"/>
      <c r="G44" s="23"/>
      <c r="H44" s="23"/>
      <c r="I44" s="23"/>
      <c r="J44" s="23"/>
      <c r="K44" s="23"/>
      <c r="L44" s="23"/>
      <c r="M44" s="23"/>
      <c r="N44" s="23"/>
      <c r="O44" s="23"/>
      <c r="P44" s="23"/>
      <c r="Q44" s="23"/>
      <c r="R44" s="23"/>
      <c r="S44" s="23"/>
    </row>
    <row r="45" spans="1:19" x14ac:dyDescent="0.2">
      <c r="A45" s="402" t="s">
        <v>2327</v>
      </c>
      <c r="B45" s="23">
        <v>50.8</v>
      </c>
      <c r="C45" s="23">
        <v>38.75</v>
      </c>
      <c r="D45" s="23">
        <v>70.39</v>
      </c>
      <c r="E45" s="23">
        <v>69.760000000000005</v>
      </c>
      <c r="F45" s="23">
        <v>72.650000000000006</v>
      </c>
      <c r="G45" s="23">
        <v>174</v>
      </c>
      <c r="H45" s="23"/>
      <c r="I45" s="23">
        <v>234.89</v>
      </c>
      <c r="J45" s="23">
        <v>276.01</v>
      </c>
      <c r="K45" s="23">
        <v>314.73</v>
      </c>
      <c r="L45" s="23">
        <v>297.64999999999998</v>
      </c>
      <c r="M45" s="23">
        <v>380.02</v>
      </c>
      <c r="N45" s="23">
        <v>384.45</v>
      </c>
      <c r="O45" s="23">
        <v>419.5</v>
      </c>
      <c r="P45" s="23">
        <v>1046.6600000000001</v>
      </c>
      <c r="Q45" s="23">
        <v>823.35</v>
      </c>
      <c r="R45" s="23"/>
      <c r="S45" s="23"/>
    </row>
    <row r="46" spans="1:19" x14ac:dyDescent="0.2">
      <c r="A46" s="402" t="s">
        <v>2328</v>
      </c>
      <c r="B46" s="23">
        <v>21.58</v>
      </c>
      <c r="C46" s="23">
        <v>18.12</v>
      </c>
      <c r="D46" s="23">
        <v>35.479999999999997</v>
      </c>
      <c r="E46" s="23">
        <v>32.85</v>
      </c>
      <c r="F46" s="23">
        <v>32.08</v>
      </c>
      <c r="G46" s="23">
        <v>42.96</v>
      </c>
      <c r="H46" s="23">
        <v>39.270000000000003</v>
      </c>
      <c r="I46" s="23">
        <v>40.06</v>
      </c>
      <c r="J46" s="23">
        <v>41.63</v>
      </c>
      <c r="K46" s="23">
        <v>44.38</v>
      </c>
      <c r="L46" s="23">
        <v>41.44</v>
      </c>
      <c r="M46" s="23">
        <v>39.93</v>
      </c>
      <c r="N46" s="23">
        <v>54.47</v>
      </c>
      <c r="O46" s="23">
        <v>46.89</v>
      </c>
      <c r="P46" s="23">
        <v>46.29</v>
      </c>
      <c r="Q46" s="23">
        <v>40.76</v>
      </c>
      <c r="R46" s="23"/>
      <c r="S46" s="23"/>
    </row>
    <row r="47" spans="1:19" x14ac:dyDescent="0.2">
      <c r="A47" s="402" t="s">
        <v>2329</v>
      </c>
      <c r="B47" s="23">
        <v>184.59</v>
      </c>
      <c r="C47" s="23">
        <v>175.06</v>
      </c>
      <c r="D47" s="23">
        <v>128.02000000000001</v>
      </c>
      <c r="E47" s="23">
        <v>142.57</v>
      </c>
      <c r="F47" s="23">
        <v>153.79</v>
      </c>
      <c r="G47" s="23">
        <v>231.01</v>
      </c>
      <c r="H47" s="23"/>
      <c r="I47" s="23">
        <v>351.41</v>
      </c>
      <c r="J47" s="23">
        <v>386.98</v>
      </c>
      <c r="K47" s="23">
        <v>394.43</v>
      </c>
      <c r="L47" s="23">
        <v>420.61000000000007</v>
      </c>
      <c r="M47" s="23">
        <v>571.69000000000005</v>
      </c>
      <c r="N47" s="23">
        <v>321.33999999999997</v>
      </c>
      <c r="O47" s="23">
        <v>475.12</v>
      </c>
      <c r="P47" s="23">
        <v>1214.45</v>
      </c>
      <c r="Q47" s="23">
        <v>1196.5</v>
      </c>
      <c r="R47" s="23"/>
      <c r="S47" s="23"/>
    </row>
    <row r="48" spans="1:19" x14ac:dyDescent="0.2">
      <c r="A48" s="402" t="s">
        <v>2330</v>
      </c>
      <c r="B48" s="23">
        <v>78.42</v>
      </c>
      <c r="C48" s="23">
        <v>81.87</v>
      </c>
      <c r="D48" s="23">
        <v>64.52</v>
      </c>
      <c r="E48" s="23">
        <v>67.150000000000006</v>
      </c>
      <c r="F48" s="23">
        <v>67.92</v>
      </c>
      <c r="G48" s="23">
        <v>57.04</v>
      </c>
      <c r="H48" s="23">
        <v>60.73</v>
      </c>
      <c r="I48" s="23">
        <v>59.94</v>
      </c>
      <c r="J48" s="23">
        <v>58.37</v>
      </c>
      <c r="K48" s="23">
        <v>55.62</v>
      </c>
      <c r="L48" s="23">
        <v>58.56</v>
      </c>
      <c r="M48" s="23">
        <v>60.07</v>
      </c>
      <c r="N48" s="23">
        <v>45.53</v>
      </c>
      <c r="O48" s="23">
        <v>53.11</v>
      </c>
      <c r="P48" s="23">
        <v>53.71</v>
      </c>
      <c r="Q48" s="23">
        <v>59.24</v>
      </c>
      <c r="R48" s="23"/>
      <c r="S48" s="23"/>
    </row>
    <row r="49" spans="1:25" x14ac:dyDescent="0.2">
      <c r="B49" s="23"/>
      <c r="C49" s="23"/>
      <c r="D49" s="23"/>
      <c r="E49" s="23"/>
      <c r="F49" s="23"/>
      <c r="G49" s="23"/>
      <c r="H49" s="23"/>
      <c r="I49" s="23"/>
      <c r="J49" s="23"/>
      <c r="K49" s="23"/>
      <c r="L49" s="23"/>
      <c r="M49" s="23"/>
      <c r="N49" s="23"/>
      <c r="O49" s="23"/>
      <c r="P49" s="23"/>
      <c r="Q49" s="23"/>
      <c r="R49" s="23"/>
      <c r="S49" s="23"/>
    </row>
    <row r="50" spans="1:25" x14ac:dyDescent="0.2">
      <c r="A50" s="402" t="s">
        <v>2331</v>
      </c>
      <c r="B50" s="23"/>
      <c r="C50" s="23"/>
      <c r="D50" s="23"/>
      <c r="E50" s="23"/>
      <c r="F50" s="23"/>
      <c r="G50" s="23"/>
      <c r="H50" s="23"/>
      <c r="I50" s="23"/>
      <c r="J50" s="23"/>
      <c r="K50" s="23"/>
      <c r="L50" s="23"/>
      <c r="M50" s="23"/>
      <c r="N50" s="23"/>
      <c r="O50" s="23"/>
      <c r="P50" s="23"/>
      <c r="Q50" s="23"/>
      <c r="R50" s="23"/>
      <c r="S50" s="23"/>
    </row>
    <row r="51" spans="1:25" x14ac:dyDescent="0.2">
      <c r="A51" s="402" t="s">
        <v>2332</v>
      </c>
      <c r="B51" s="23">
        <v>0.06</v>
      </c>
      <c r="C51" s="23">
        <v>0.02</v>
      </c>
      <c r="D51" s="23">
        <v>0.02</v>
      </c>
      <c r="E51" s="23">
        <v>0.05</v>
      </c>
      <c r="F51" s="23">
        <v>7.0000000000000007E-2</v>
      </c>
      <c r="G51" s="23">
        <v>0.14000000000000001</v>
      </c>
      <c r="H51" s="23"/>
      <c r="I51" s="23">
        <v>0.23</v>
      </c>
      <c r="J51" s="23">
        <v>0.25</v>
      </c>
      <c r="K51" s="23">
        <v>0.33</v>
      </c>
      <c r="L51" s="23">
        <v>0.18</v>
      </c>
      <c r="M51" s="23">
        <v>35.94</v>
      </c>
      <c r="N51" s="23">
        <v>52.6</v>
      </c>
      <c r="O51" s="23">
        <v>52.129999999999995</v>
      </c>
      <c r="P51" s="23">
        <v>77.989999999999995</v>
      </c>
      <c r="Q51" s="23">
        <v>77.34</v>
      </c>
      <c r="R51" s="23"/>
      <c r="S51" s="23"/>
    </row>
    <row r="52" spans="1:25" x14ac:dyDescent="0.2">
      <c r="A52" s="402" t="s">
        <v>2333</v>
      </c>
      <c r="B52" s="23">
        <v>1.0900000000000001</v>
      </c>
      <c r="C52" s="23">
        <v>0.48</v>
      </c>
      <c r="D52" s="23">
        <v>0.47</v>
      </c>
      <c r="E52" s="23">
        <v>1.0900000000000001</v>
      </c>
      <c r="F52" s="23">
        <v>1</v>
      </c>
      <c r="G52" s="23">
        <v>1.17</v>
      </c>
      <c r="H52" s="23">
        <v>0.56999999999999995</v>
      </c>
      <c r="I52" s="23">
        <v>1.1200000000000001</v>
      </c>
      <c r="J52" s="23">
        <v>0.89</v>
      </c>
      <c r="K52" s="23">
        <v>1.03</v>
      </c>
      <c r="L52" s="23">
        <v>0.53</v>
      </c>
      <c r="M52" s="23">
        <v>30.3</v>
      </c>
      <c r="N52" s="23">
        <v>30.74</v>
      </c>
      <c r="O52" s="23">
        <v>28.19</v>
      </c>
      <c r="P52" s="23">
        <v>22.57</v>
      </c>
      <c r="Q52" s="23">
        <v>21.46</v>
      </c>
      <c r="R52" s="23"/>
      <c r="S52" s="23"/>
    </row>
    <row r="53" spans="1:25" x14ac:dyDescent="0.2">
      <c r="A53" s="402" t="s">
        <v>2334</v>
      </c>
      <c r="B53" s="23">
        <v>5.43</v>
      </c>
      <c r="C53" s="23">
        <v>4.07</v>
      </c>
      <c r="D53" s="23">
        <v>4.29</v>
      </c>
      <c r="E53" s="23">
        <v>4.55</v>
      </c>
      <c r="F53" s="23">
        <v>6.93</v>
      </c>
      <c r="G53" s="23">
        <v>11.42</v>
      </c>
      <c r="H53" s="23"/>
      <c r="I53" s="23">
        <v>20.260000000000002</v>
      </c>
      <c r="J53" s="23">
        <v>27.98</v>
      </c>
      <c r="K53" s="23">
        <v>31.93</v>
      </c>
      <c r="L53" s="23">
        <v>33.729999999999997</v>
      </c>
      <c r="M53" s="23">
        <v>82.66</v>
      </c>
      <c r="N53" s="23">
        <v>118.52</v>
      </c>
      <c r="O53" s="23">
        <v>132.80000000000001</v>
      </c>
      <c r="P53" s="23">
        <v>267.5</v>
      </c>
      <c r="Q53" s="23">
        <v>283.04000000000002</v>
      </c>
      <c r="R53" s="23"/>
      <c r="S53" s="23"/>
    </row>
    <row r="54" spans="1:25" x14ac:dyDescent="0.2">
      <c r="A54" s="402" t="s">
        <v>2335</v>
      </c>
      <c r="B54" s="23">
        <v>98.91</v>
      </c>
      <c r="C54" s="23">
        <v>99.52</v>
      </c>
      <c r="D54" s="23">
        <v>99.53</v>
      </c>
      <c r="E54" s="23">
        <v>98.91</v>
      </c>
      <c r="F54" s="23">
        <v>99</v>
      </c>
      <c r="G54" s="23">
        <v>98.83</v>
      </c>
      <c r="H54" s="23">
        <v>99.43</v>
      </c>
      <c r="I54" s="23">
        <v>98.88</v>
      </c>
      <c r="J54" s="23">
        <v>99.11</v>
      </c>
      <c r="K54" s="23">
        <v>98.97</v>
      </c>
      <c r="L54" s="23">
        <v>99.47</v>
      </c>
      <c r="M54" s="23">
        <v>69.7</v>
      </c>
      <c r="N54" s="23">
        <v>69.260000000000005</v>
      </c>
      <c r="O54" s="23">
        <v>71.81</v>
      </c>
      <c r="P54" s="23">
        <v>77.430000000000007</v>
      </c>
      <c r="Q54" s="23">
        <v>78.540000000000006</v>
      </c>
      <c r="R54" s="23"/>
      <c r="S54" s="23"/>
    </row>
    <row r="56" spans="1:25" x14ac:dyDescent="0.2">
      <c r="A56" s="455" t="s">
        <v>430</v>
      </c>
      <c r="B56" s="455"/>
      <c r="C56" s="455"/>
      <c r="D56" s="455"/>
      <c r="E56" s="455"/>
      <c r="F56" s="455"/>
      <c r="G56" s="455"/>
      <c r="H56" s="455"/>
      <c r="I56" s="455"/>
      <c r="J56" s="455"/>
      <c r="K56" s="455"/>
      <c r="L56" s="455"/>
      <c r="M56" s="455"/>
      <c r="N56" s="455"/>
      <c r="O56" s="455"/>
      <c r="P56" s="455"/>
      <c r="Q56" s="455"/>
      <c r="R56" s="455"/>
      <c r="S56" s="455"/>
      <c r="T56" s="455"/>
      <c r="U56" s="455"/>
      <c r="V56" s="455"/>
      <c r="W56" s="455"/>
      <c r="X56" s="455"/>
      <c r="Y56" s="455"/>
    </row>
    <row r="57" spans="1:25" x14ac:dyDescent="0.2">
      <c r="A57" s="455"/>
      <c r="B57" s="455"/>
      <c r="C57" s="455"/>
      <c r="D57" s="455"/>
      <c r="E57" s="455"/>
      <c r="F57" s="455"/>
      <c r="G57" s="455"/>
      <c r="H57" s="455"/>
      <c r="I57" s="455"/>
      <c r="J57" s="455"/>
      <c r="K57" s="455"/>
      <c r="L57" s="455"/>
      <c r="M57" s="455"/>
      <c r="N57" s="455"/>
      <c r="O57" s="455"/>
      <c r="P57" s="455"/>
      <c r="Q57" s="455"/>
      <c r="R57" s="455"/>
      <c r="S57" s="455"/>
      <c r="T57" s="455"/>
      <c r="U57" s="455"/>
      <c r="V57" s="455"/>
      <c r="W57" s="455"/>
      <c r="X57" s="455"/>
      <c r="Y57" s="455"/>
    </row>
    <row r="58" spans="1:25" x14ac:dyDescent="0.2">
      <c r="A58" s="455"/>
      <c r="B58" s="455"/>
      <c r="C58" s="455"/>
      <c r="D58" s="455"/>
      <c r="E58" s="455"/>
      <c r="F58" s="455"/>
      <c r="G58" s="455"/>
      <c r="H58" s="455"/>
      <c r="I58" s="455"/>
      <c r="J58" s="455"/>
      <c r="K58" s="455"/>
      <c r="L58" s="455"/>
      <c r="M58" s="455"/>
      <c r="N58" s="455"/>
      <c r="O58" s="455"/>
      <c r="P58" s="455"/>
      <c r="Q58" s="455"/>
      <c r="R58" s="455"/>
      <c r="S58" s="455"/>
      <c r="T58" s="455"/>
      <c r="U58" s="455"/>
      <c r="V58" s="455"/>
      <c r="W58" s="455"/>
      <c r="X58" s="455"/>
      <c r="Y58" s="455"/>
    </row>
    <row r="59" spans="1:25" x14ac:dyDescent="0.2">
      <c r="A59" s="455"/>
      <c r="B59" s="455"/>
      <c r="C59" s="455"/>
      <c r="D59" s="455"/>
      <c r="E59" s="455"/>
      <c r="F59" s="455"/>
      <c r="G59" s="455"/>
      <c r="H59" s="455"/>
      <c r="I59" s="455"/>
      <c r="J59" s="455"/>
      <c r="K59" s="455"/>
      <c r="L59" s="455"/>
      <c r="M59" s="455"/>
      <c r="N59" s="455"/>
      <c r="O59" s="455"/>
      <c r="P59" s="455"/>
      <c r="Q59" s="455"/>
      <c r="R59" s="455"/>
      <c r="S59" s="455"/>
      <c r="T59" s="455"/>
      <c r="U59" s="455"/>
      <c r="V59" s="455"/>
      <c r="W59" s="455"/>
      <c r="X59" s="455"/>
      <c r="Y59" s="455"/>
    </row>
    <row r="60" spans="1:25" x14ac:dyDescent="0.2">
      <c r="A60" s="455"/>
      <c r="B60" s="455"/>
      <c r="C60" s="455"/>
      <c r="D60" s="455"/>
      <c r="E60" s="455"/>
      <c r="F60" s="455"/>
      <c r="G60" s="455"/>
      <c r="H60" s="455"/>
      <c r="I60" s="455"/>
      <c r="J60" s="455"/>
      <c r="K60" s="455"/>
      <c r="L60" s="455"/>
      <c r="M60" s="455"/>
      <c r="N60" s="455"/>
      <c r="O60" s="455"/>
      <c r="P60" s="455"/>
      <c r="Q60" s="455"/>
      <c r="R60" s="455"/>
      <c r="S60" s="455"/>
      <c r="T60" s="455"/>
      <c r="U60" s="455"/>
      <c r="V60" s="455"/>
      <c r="W60" s="455"/>
      <c r="X60" s="455"/>
      <c r="Y60" s="455"/>
    </row>
    <row r="61" spans="1:25" x14ac:dyDescent="0.2">
      <c r="A61" s="455"/>
      <c r="B61" s="455"/>
      <c r="C61" s="455"/>
      <c r="D61" s="455"/>
      <c r="E61" s="455"/>
      <c r="F61" s="455"/>
      <c r="G61" s="455"/>
      <c r="H61" s="455"/>
      <c r="I61" s="455"/>
      <c r="J61" s="455"/>
      <c r="K61" s="455"/>
      <c r="L61" s="455"/>
      <c r="M61" s="455"/>
      <c r="N61" s="455"/>
      <c r="O61" s="455"/>
      <c r="P61" s="455"/>
      <c r="Q61" s="455"/>
      <c r="R61" s="455"/>
      <c r="S61" s="455"/>
      <c r="T61" s="455"/>
      <c r="U61" s="455"/>
      <c r="V61" s="455"/>
      <c r="W61" s="455"/>
      <c r="X61" s="455"/>
      <c r="Y61" s="455"/>
    </row>
  </sheetData>
  <mergeCells count="2">
    <mergeCell ref="A1:I1"/>
    <mergeCell ref="A56:Y6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218"/>
  <sheetViews>
    <sheetView workbookViewId="0">
      <selection sqref="A1:I1"/>
    </sheetView>
  </sheetViews>
  <sheetFormatPr baseColWidth="10" defaultColWidth="8.83203125" defaultRowHeight="15" x14ac:dyDescent="0.2"/>
  <cols>
    <col min="1" max="1" width="48.5" bestFit="1" customWidth="1"/>
  </cols>
  <sheetData>
    <row r="1" spans="1:19" x14ac:dyDescent="0.2">
      <c r="A1" s="454" t="s">
        <v>712</v>
      </c>
      <c r="B1" s="454"/>
      <c r="C1" s="454"/>
      <c r="D1" s="454"/>
      <c r="E1" s="454"/>
      <c r="F1" s="454"/>
      <c r="G1" s="454"/>
      <c r="H1" s="454"/>
      <c r="I1" s="454"/>
      <c r="J1" s="8"/>
      <c r="K1" s="8"/>
      <c r="L1" s="8"/>
      <c r="M1" s="8"/>
      <c r="N1" s="8"/>
      <c r="O1" s="8"/>
      <c r="P1" s="8"/>
      <c r="Q1" s="8"/>
      <c r="R1" s="8"/>
    </row>
    <row r="2" spans="1:19" x14ac:dyDescent="0.2">
      <c r="A2" s="9" t="s">
        <v>0</v>
      </c>
      <c r="B2" s="10">
        <v>37316</v>
      </c>
      <c r="C2" s="10">
        <v>37681</v>
      </c>
      <c r="D2" s="10">
        <v>38047</v>
      </c>
      <c r="E2" s="10">
        <v>38412</v>
      </c>
      <c r="F2" s="10">
        <v>38777</v>
      </c>
      <c r="G2" s="10">
        <v>39142</v>
      </c>
      <c r="H2" s="10">
        <v>39508</v>
      </c>
      <c r="I2" s="10">
        <v>39873</v>
      </c>
      <c r="J2" s="10">
        <v>40238</v>
      </c>
      <c r="K2" s="10">
        <v>40603</v>
      </c>
      <c r="L2" s="10">
        <v>40969</v>
      </c>
      <c r="M2" s="10">
        <v>41334</v>
      </c>
      <c r="N2" s="10">
        <v>41699</v>
      </c>
      <c r="O2" s="10">
        <v>42064</v>
      </c>
      <c r="P2" s="10">
        <v>42430</v>
      </c>
      <c r="Q2" s="10">
        <v>42795</v>
      </c>
      <c r="R2" s="10">
        <v>43160</v>
      </c>
    </row>
    <row r="3" spans="1:19" x14ac:dyDescent="0.2">
      <c r="A3" s="8"/>
      <c r="B3" s="11"/>
      <c r="C3" s="11"/>
      <c r="D3" s="11"/>
      <c r="E3" s="11"/>
      <c r="F3" s="11"/>
      <c r="G3" s="11"/>
      <c r="H3" s="11"/>
      <c r="I3" s="11"/>
      <c r="J3" s="11"/>
      <c r="K3" s="11"/>
      <c r="L3" s="11"/>
      <c r="M3" s="11"/>
      <c r="N3" s="11"/>
      <c r="O3" s="11"/>
      <c r="P3" s="11"/>
      <c r="Q3" s="11"/>
      <c r="R3" s="11"/>
    </row>
    <row r="4" spans="1:19" x14ac:dyDescent="0.2">
      <c r="A4" s="8" t="s">
        <v>509</v>
      </c>
      <c r="B4" s="23">
        <v>12</v>
      </c>
      <c r="C4" s="23">
        <v>12</v>
      </c>
      <c r="D4" s="23">
        <v>12</v>
      </c>
      <c r="E4" s="23">
        <v>12</v>
      </c>
      <c r="F4" s="23">
        <v>12</v>
      </c>
      <c r="G4" s="23">
        <v>12</v>
      </c>
      <c r="H4" s="23">
        <v>12</v>
      </c>
      <c r="I4" s="23">
        <v>12</v>
      </c>
      <c r="J4" s="23">
        <v>12</v>
      </c>
      <c r="K4" s="23">
        <v>12</v>
      </c>
      <c r="L4" s="23">
        <v>12</v>
      </c>
      <c r="M4" s="23">
        <v>12</v>
      </c>
      <c r="N4" s="23">
        <v>12</v>
      </c>
      <c r="O4" s="23">
        <v>12</v>
      </c>
      <c r="P4" s="23">
        <v>12</v>
      </c>
      <c r="Q4" s="23">
        <v>12</v>
      </c>
      <c r="R4" s="23">
        <v>12</v>
      </c>
    </row>
    <row r="5" spans="1:19" x14ac:dyDescent="0.2">
      <c r="A5" s="8" t="s">
        <v>510</v>
      </c>
      <c r="B5" s="23"/>
      <c r="C5" s="23"/>
      <c r="D5" s="23"/>
      <c r="E5" s="23"/>
      <c r="F5" s="23"/>
      <c r="G5" s="23"/>
      <c r="H5" s="23"/>
      <c r="I5" s="23"/>
      <c r="J5" s="23"/>
      <c r="K5" s="23"/>
      <c r="L5" s="23"/>
      <c r="M5" s="23"/>
      <c r="N5" s="23"/>
      <c r="O5" s="23"/>
      <c r="P5" s="23"/>
      <c r="Q5" s="23"/>
      <c r="R5" s="23"/>
    </row>
    <row r="6" spans="1:19" x14ac:dyDescent="0.2">
      <c r="A6" s="8" t="s">
        <v>511</v>
      </c>
      <c r="B6" s="23">
        <v>753.16</v>
      </c>
      <c r="C6" s="23">
        <v>795.74</v>
      </c>
      <c r="D6" s="23">
        <v>993.46</v>
      </c>
      <c r="E6" s="23">
        <v>1252.2</v>
      </c>
      <c r="F6" s="23">
        <v>1741.71</v>
      </c>
      <c r="G6" s="23">
        <v>2302.75</v>
      </c>
      <c r="H6" s="23">
        <v>3210.76</v>
      </c>
      <c r="I6" s="23">
        <v>3925.45</v>
      </c>
      <c r="J6" s="23">
        <v>2530.54</v>
      </c>
      <c r="K6" s="23">
        <v>3160.23</v>
      </c>
      <c r="L6" s="23">
        <v>4080.49</v>
      </c>
      <c r="M6" s="23">
        <v>2518.4899999999998</v>
      </c>
      <c r="N6" s="23">
        <v>2928.25</v>
      </c>
      <c r="O6" s="23">
        <v>8168.74</v>
      </c>
      <c r="P6" s="23">
        <v>7863.69</v>
      </c>
      <c r="Q6" s="23">
        <v>7793.2</v>
      </c>
      <c r="R6" s="23">
        <v>7947.6</v>
      </c>
    </row>
    <row r="7" spans="1:19" x14ac:dyDescent="0.2">
      <c r="A7" s="8" t="s">
        <v>512</v>
      </c>
      <c r="B7" s="23">
        <v>747.72</v>
      </c>
      <c r="C7" s="23">
        <v>789.83</v>
      </c>
      <c r="D7" s="23">
        <v>892.89</v>
      </c>
      <c r="E7" s="23">
        <v>1044.3499999999999</v>
      </c>
      <c r="F7" s="23">
        <v>1353.01</v>
      </c>
      <c r="G7" s="23">
        <v>1722.13</v>
      </c>
      <c r="H7" s="23">
        <v>2427.35</v>
      </c>
      <c r="I7" s="23">
        <v>2833.65</v>
      </c>
      <c r="J7" s="23">
        <v>1852.88</v>
      </c>
      <c r="K7" s="23">
        <v>1985.78</v>
      </c>
      <c r="L7" s="23">
        <v>2463.1</v>
      </c>
      <c r="M7" s="23">
        <v>2329.75</v>
      </c>
      <c r="N7" s="23">
        <v>2823.77</v>
      </c>
      <c r="O7" s="23">
        <v>7882.47</v>
      </c>
      <c r="P7" s="23">
        <v>7254.09</v>
      </c>
      <c r="Q7" s="23">
        <v>7509.67</v>
      </c>
      <c r="R7" s="23">
        <v>7696.33</v>
      </c>
    </row>
    <row r="8" spans="1:19" x14ac:dyDescent="0.2">
      <c r="A8" s="8" t="s">
        <v>513</v>
      </c>
      <c r="B8" s="23"/>
      <c r="C8" s="23"/>
      <c r="D8" s="23"/>
      <c r="E8" s="23"/>
      <c r="F8" s="23"/>
      <c r="G8" s="23"/>
      <c r="H8" s="23"/>
      <c r="I8" s="23"/>
      <c r="J8" s="23"/>
      <c r="K8" s="23"/>
      <c r="L8" s="23"/>
      <c r="M8" s="23"/>
      <c r="N8" s="23"/>
      <c r="O8" s="23"/>
      <c r="P8" s="23"/>
      <c r="Q8" s="23"/>
      <c r="R8" s="23"/>
      <c r="S8" s="32"/>
    </row>
    <row r="9" spans="1:19" x14ac:dyDescent="0.2">
      <c r="A9" s="8" t="s">
        <v>514</v>
      </c>
      <c r="B9" s="23">
        <v>0.03</v>
      </c>
      <c r="C9" s="23"/>
      <c r="D9" s="23"/>
      <c r="E9" s="23"/>
      <c r="F9" s="23"/>
      <c r="G9" s="23"/>
      <c r="H9" s="23"/>
      <c r="I9" s="23"/>
      <c r="J9" s="23"/>
      <c r="K9" s="23"/>
      <c r="L9" s="23"/>
      <c r="M9" s="23"/>
      <c r="N9" s="23"/>
      <c r="O9" s="23"/>
      <c r="P9" s="23"/>
      <c r="Q9" s="23"/>
      <c r="R9" s="23"/>
      <c r="S9" s="32"/>
    </row>
    <row r="10" spans="1:19" x14ac:dyDescent="0.2">
      <c r="A10" s="8" t="s">
        <v>515</v>
      </c>
      <c r="B10" s="23"/>
      <c r="C10" s="23"/>
      <c r="D10" s="23"/>
      <c r="E10" s="23"/>
      <c r="F10" s="23"/>
      <c r="G10" s="23"/>
      <c r="H10" s="23"/>
      <c r="I10" s="23"/>
      <c r="J10" s="23"/>
      <c r="K10" s="23"/>
      <c r="L10" s="23"/>
      <c r="M10" s="23"/>
      <c r="N10" s="23"/>
      <c r="O10" s="23"/>
      <c r="P10" s="23"/>
      <c r="Q10" s="23"/>
      <c r="R10" s="23"/>
      <c r="S10" s="32"/>
    </row>
    <row r="11" spans="1:19" x14ac:dyDescent="0.2">
      <c r="A11" s="8" t="s">
        <v>516</v>
      </c>
      <c r="B11" s="23"/>
      <c r="C11" s="23"/>
      <c r="D11" s="23"/>
      <c r="E11" s="23"/>
      <c r="F11" s="23"/>
      <c r="G11" s="23"/>
      <c r="H11" s="23"/>
      <c r="I11" s="23"/>
      <c r="J11" s="23"/>
      <c r="K11" s="23"/>
      <c r="L11" s="23"/>
      <c r="M11" s="23"/>
      <c r="N11" s="23"/>
      <c r="O11" s="23"/>
      <c r="P11" s="23"/>
      <c r="Q11" s="23"/>
      <c r="R11" s="23"/>
      <c r="S11" s="32"/>
    </row>
    <row r="12" spans="1:19" x14ac:dyDescent="0.2">
      <c r="A12" s="8" t="s">
        <v>517</v>
      </c>
      <c r="B12" s="23">
        <v>0.06</v>
      </c>
      <c r="C12" s="23"/>
      <c r="D12" s="23"/>
      <c r="E12" s="23"/>
      <c r="F12" s="23"/>
      <c r="G12" s="23"/>
      <c r="H12" s="23"/>
      <c r="I12" s="23"/>
      <c r="J12" s="23"/>
      <c r="K12" s="23"/>
      <c r="L12" s="23"/>
      <c r="M12" s="23"/>
      <c r="N12" s="23"/>
      <c r="O12" s="23"/>
      <c r="P12" s="23"/>
      <c r="Q12" s="23"/>
      <c r="R12" s="23"/>
      <c r="S12" s="32"/>
    </row>
    <row r="13" spans="1:19" x14ac:dyDescent="0.2">
      <c r="A13" s="8" t="s">
        <v>518</v>
      </c>
      <c r="B13" s="23"/>
      <c r="C13" s="23"/>
      <c r="D13" s="23"/>
      <c r="E13" s="23"/>
      <c r="F13" s="23"/>
      <c r="G13" s="23"/>
      <c r="H13" s="23"/>
      <c r="I13" s="23"/>
      <c r="J13" s="23"/>
      <c r="K13" s="23"/>
      <c r="L13" s="23"/>
      <c r="M13" s="23"/>
      <c r="N13" s="23"/>
      <c r="O13" s="23"/>
      <c r="P13" s="23"/>
      <c r="Q13" s="23"/>
      <c r="R13" s="23"/>
      <c r="S13" s="32"/>
    </row>
    <row r="14" spans="1:19" x14ac:dyDescent="0.2">
      <c r="A14" s="8" t="s">
        <v>519</v>
      </c>
      <c r="B14" s="23"/>
      <c r="C14" s="23"/>
      <c r="D14" s="23"/>
      <c r="E14" s="23"/>
      <c r="F14" s="23"/>
      <c r="G14" s="23"/>
      <c r="H14" s="23"/>
      <c r="I14" s="23"/>
      <c r="J14" s="23"/>
      <c r="K14" s="23"/>
      <c r="L14" s="23"/>
      <c r="M14" s="23"/>
      <c r="N14" s="23"/>
      <c r="O14" s="23"/>
      <c r="P14" s="23"/>
      <c r="Q14" s="23"/>
      <c r="R14" s="23"/>
      <c r="S14" s="32"/>
    </row>
    <row r="15" spans="1:19" x14ac:dyDescent="0.2">
      <c r="A15" s="8" t="s">
        <v>520</v>
      </c>
      <c r="B15" s="23"/>
      <c r="C15" s="23"/>
      <c r="D15" s="23"/>
      <c r="E15" s="23"/>
      <c r="F15" s="23"/>
      <c r="G15" s="23"/>
      <c r="H15" s="23"/>
      <c r="I15" s="23"/>
      <c r="J15" s="23"/>
      <c r="K15" s="23"/>
      <c r="L15" s="23"/>
      <c r="M15" s="23"/>
      <c r="N15" s="23"/>
      <c r="O15" s="23"/>
      <c r="P15" s="23"/>
      <c r="Q15" s="23"/>
      <c r="R15" s="23"/>
      <c r="S15" s="32"/>
    </row>
    <row r="16" spans="1:19" x14ac:dyDescent="0.2">
      <c r="A16" s="8" t="s">
        <v>521</v>
      </c>
      <c r="B16" s="23">
        <v>5.35</v>
      </c>
      <c r="C16" s="23">
        <v>5.91</v>
      </c>
      <c r="D16" s="23">
        <v>100.57</v>
      </c>
      <c r="E16" s="23">
        <v>207.85</v>
      </c>
      <c r="F16" s="23">
        <v>388.7</v>
      </c>
      <c r="G16" s="23">
        <v>580.62</v>
      </c>
      <c r="H16" s="23">
        <v>783.41</v>
      </c>
      <c r="I16" s="23">
        <v>1091.8</v>
      </c>
      <c r="J16" s="23">
        <v>677.66</v>
      </c>
      <c r="K16" s="23">
        <v>1174.45</v>
      </c>
      <c r="L16" s="23">
        <v>1617.39</v>
      </c>
      <c r="M16" s="23">
        <v>188.74</v>
      </c>
      <c r="N16" s="23">
        <v>104.48</v>
      </c>
      <c r="O16" s="23">
        <v>286.27</v>
      </c>
      <c r="P16" s="23">
        <v>609.6</v>
      </c>
      <c r="Q16" s="23">
        <v>283.52999999999997</v>
      </c>
      <c r="R16" s="23">
        <v>251.27</v>
      </c>
      <c r="S16" s="32"/>
    </row>
    <row r="17" spans="1:19" x14ac:dyDescent="0.2">
      <c r="A17" s="8" t="s">
        <v>522</v>
      </c>
      <c r="B17" s="23">
        <v>613.55999999999995</v>
      </c>
      <c r="C17" s="23">
        <v>648.79</v>
      </c>
      <c r="D17" s="23">
        <v>775.81</v>
      </c>
      <c r="E17" s="23">
        <v>964.79</v>
      </c>
      <c r="F17" s="23">
        <v>1360.85</v>
      </c>
      <c r="G17" s="23">
        <v>1804.46</v>
      </c>
      <c r="H17" s="23">
        <v>2349.42</v>
      </c>
      <c r="I17" s="23">
        <v>3092.21</v>
      </c>
      <c r="J17" s="23">
        <v>1612.54</v>
      </c>
      <c r="K17" s="23">
        <v>2191.63</v>
      </c>
      <c r="L17" s="23">
        <v>2607.2399999999998</v>
      </c>
      <c r="M17" s="23">
        <v>520.63</v>
      </c>
      <c r="N17" s="23">
        <v>578.75</v>
      </c>
      <c r="O17" s="23">
        <v>3337.8199999999997</v>
      </c>
      <c r="P17" s="23">
        <v>3906.52</v>
      </c>
      <c r="Q17" s="23">
        <v>7793.2</v>
      </c>
      <c r="R17" s="23">
        <v>7947.6</v>
      </c>
      <c r="S17" s="32"/>
    </row>
    <row r="18" spans="1:19" x14ac:dyDescent="0.2">
      <c r="A18" s="8" t="s">
        <v>523</v>
      </c>
      <c r="B18" s="23">
        <v>139.6</v>
      </c>
      <c r="C18" s="23">
        <v>146.94999999999999</v>
      </c>
      <c r="D18" s="23">
        <v>217.65</v>
      </c>
      <c r="E18" s="23">
        <v>287.41000000000003</v>
      </c>
      <c r="F18" s="23">
        <v>380.86</v>
      </c>
      <c r="G18" s="23">
        <v>498.29</v>
      </c>
      <c r="H18" s="23">
        <v>861.34</v>
      </c>
      <c r="I18" s="23">
        <v>833.24</v>
      </c>
      <c r="J18" s="23">
        <v>918</v>
      </c>
      <c r="K18" s="23">
        <v>968.6</v>
      </c>
      <c r="L18" s="23">
        <v>1473.25</v>
      </c>
      <c r="M18" s="23">
        <v>1997.86</v>
      </c>
      <c r="N18" s="23">
        <v>2349.5</v>
      </c>
      <c r="O18" s="23">
        <v>4830.92</v>
      </c>
      <c r="P18" s="23">
        <v>3957.17</v>
      </c>
      <c r="Q18" s="23"/>
      <c r="R18" s="23"/>
      <c r="S18" s="32"/>
    </row>
    <row r="19" spans="1:19" x14ac:dyDescent="0.2">
      <c r="A19" s="8" t="s">
        <v>524</v>
      </c>
      <c r="B19" s="23">
        <v>741.2</v>
      </c>
      <c r="C19" s="23">
        <v>786.95</v>
      </c>
      <c r="D19" s="23">
        <v>889.47</v>
      </c>
      <c r="E19" s="23">
        <v>1042.3599999999999</v>
      </c>
      <c r="F19" s="23">
        <v>1350.95</v>
      </c>
      <c r="G19" s="23">
        <v>1719.9</v>
      </c>
      <c r="H19" s="23">
        <v>2421.2199999999998</v>
      </c>
      <c r="I19" s="23">
        <v>2830.86</v>
      </c>
      <c r="J19" s="23">
        <v>1848.71</v>
      </c>
      <c r="K19" s="23">
        <v>1982.77</v>
      </c>
      <c r="L19" s="23">
        <v>2463.1</v>
      </c>
      <c r="M19" s="23">
        <v>2329.75</v>
      </c>
      <c r="N19" s="23">
        <v>2823.77</v>
      </c>
      <c r="O19" s="23">
        <v>7882.47</v>
      </c>
      <c r="P19" s="23">
        <v>7254.09</v>
      </c>
      <c r="Q19" s="23">
        <v>7509.67</v>
      </c>
      <c r="R19" s="23">
        <v>7696.33</v>
      </c>
      <c r="S19" s="32"/>
    </row>
    <row r="20" spans="1:19" x14ac:dyDescent="0.2">
      <c r="A20" s="8" t="s">
        <v>525</v>
      </c>
      <c r="B20" s="23">
        <v>6.52</v>
      </c>
      <c r="C20" s="23">
        <v>2.88</v>
      </c>
      <c r="D20" s="23">
        <v>3.42</v>
      </c>
      <c r="E20" s="23">
        <v>1.99</v>
      </c>
      <c r="F20" s="23">
        <v>2.06</v>
      </c>
      <c r="G20" s="23">
        <v>2.23</v>
      </c>
      <c r="H20" s="23">
        <v>6.13</v>
      </c>
      <c r="I20" s="23">
        <v>2.79</v>
      </c>
      <c r="J20" s="23">
        <v>4.17</v>
      </c>
      <c r="K20" s="23">
        <v>3.01</v>
      </c>
      <c r="L20" s="23"/>
      <c r="M20" s="23"/>
      <c r="N20" s="23"/>
      <c r="O20" s="23"/>
      <c r="P20" s="23"/>
      <c r="Q20" s="23"/>
      <c r="R20" s="23"/>
      <c r="S20" s="32"/>
    </row>
    <row r="21" spans="1:19" x14ac:dyDescent="0.2">
      <c r="A21" s="8" t="s">
        <v>526</v>
      </c>
      <c r="B21" s="23">
        <v>5.44</v>
      </c>
      <c r="C21" s="23">
        <v>5.91</v>
      </c>
      <c r="D21" s="23">
        <v>100.57</v>
      </c>
      <c r="E21" s="23">
        <v>207.85</v>
      </c>
      <c r="F21" s="23">
        <v>388.7</v>
      </c>
      <c r="G21" s="23">
        <v>580.62</v>
      </c>
      <c r="H21" s="23">
        <v>783.41</v>
      </c>
      <c r="I21" s="23">
        <v>1091.8</v>
      </c>
      <c r="J21" s="23">
        <v>677.66</v>
      </c>
      <c r="K21" s="23">
        <v>1174.45</v>
      </c>
      <c r="L21" s="23">
        <v>1617.39</v>
      </c>
      <c r="M21" s="23">
        <v>188.74</v>
      </c>
      <c r="N21" s="23">
        <v>104.48</v>
      </c>
      <c r="O21" s="23">
        <v>286.27</v>
      </c>
      <c r="P21" s="23">
        <v>609.6</v>
      </c>
      <c r="Q21" s="23">
        <v>283.52999999999997</v>
      </c>
      <c r="R21" s="23">
        <v>251.27</v>
      </c>
      <c r="S21" s="32"/>
    </row>
    <row r="22" spans="1:19" x14ac:dyDescent="0.2">
      <c r="A22" s="8" t="s">
        <v>527</v>
      </c>
      <c r="B22" s="23"/>
      <c r="C22" s="23"/>
      <c r="D22" s="23"/>
      <c r="E22" s="23"/>
      <c r="F22" s="23"/>
      <c r="G22" s="23"/>
      <c r="H22" s="23"/>
      <c r="I22" s="23"/>
      <c r="J22" s="23"/>
      <c r="K22" s="23"/>
      <c r="L22" s="23"/>
      <c r="M22" s="23"/>
      <c r="N22" s="23"/>
      <c r="O22" s="23"/>
      <c r="P22" s="23"/>
      <c r="Q22" s="23"/>
      <c r="R22" s="23"/>
      <c r="S22" s="32"/>
    </row>
    <row r="23" spans="1:19" x14ac:dyDescent="0.2">
      <c r="A23" s="8" t="s">
        <v>528</v>
      </c>
      <c r="B23" s="23"/>
      <c r="C23" s="23"/>
      <c r="D23" s="23"/>
      <c r="E23" s="23"/>
      <c r="F23" s="23"/>
      <c r="G23" s="23"/>
      <c r="H23" s="23"/>
      <c r="I23" s="23"/>
      <c r="J23" s="23"/>
      <c r="K23" s="23"/>
      <c r="L23" s="23"/>
      <c r="M23" s="23"/>
      <c r="N23" s="23"/>
      <c r="O23" s="23"/>
      <c r="P23" s="23"/>
      <c r="Q23" s="23"/>
      <c r="R23" s="23"/>
      <c r="S23" s="32"/>
    </row>
    <row r="24" spans="1:19" x14ac:dyDescent="0.2">
      <c r="A24" s="8" t="s">
        <v>529</v>
      </c>
      <c r="B24" s="23">
        <v>56.73</v>
      </c>
      <c r="C24" s="23">
        <v>71.33</v>
      </c>
      <c r="D24" s="23">
        <v>53.529999999999994</v>
      </c>
      <c r="E24" s="23">
        <v>48.73</v>
      </c>
      <c r="F24" s="23">
        <v>61.37</v>
      </c>
      <c r="G24" s="23">
        <v>56.86</v>
      </c>
      <c r="H24" s="23">
        <v>61.71</v>
      </c>
      <c r="I24" s="23">
        <v>63.9</v>
      </c>
      <c r="J24" s="23">
        <v>45.03</v>
      </c>
      <c r="K24" s="23">
        <v>52.66</v>
      </c>
      <c r="L24" s="23">
        <v>64.930000000000007</v>
      </c>
      <c r="M24" s="23">
        <v>86.35</v>
      </c>
      <c r="N24" s="23">
        <v>99.46</v>
      </c>
      <c r="O24" s="23">
        <v>140.30000000000001</v>
      </c>
      <c r="P24" s="23">
        <v>130.43</v>
      </c>
      <c r="Q24" s="23">
        <v>109.24</v>
      </c>
      <c r="R24" s="23">
        <v>23.76</v>
      </c>
      <c r="S24" s="32"/>
    </row>
    <row r="25" spans="1:19" x14ac:dyDescent="0.2">
      <c r="A25" s="8" t="s">
        <v>530</v>
      </c>
      <c r="B25" s="23">
        <v>696.43</v>
      </c>
      <c r="C25" s="23">
        <v>724.41</v>
      </c>
      <c r="D25" s="23">
        <v>939.93</v>
      </c>
      <c r="E25" s="23">
        <v>1203.47</v>
      </c>
      <c r="F25" s="23">
        <v>1680.3400000000001</v>
      </c>
      <c r="G25" s="23">
        <v>2245.89</v>
      </c>
      <c r="H25" s="23">
        <v>3149.05</v>
      </c>
      <c r="I25" s="23">
        <v>3861.55</v>
      </c>
      <c r="J25" s="23">
        <v>2485.5100000000002</v>
      </c>
      <c r="K25" s="23">
        <v>3107.57</v>
      </c>
      <c r="L25" s="23">
        <v>4015.56</v>
      </c>
      <c r="M25" s="23">
        <v>2432.14</v>
      </c>
      <c r="N25" s="23">
        <v>2828.79</v>
      </c>
      <c r="O25" s="23">
        <v>8028.44</v>
      </c>
      <c r="P25" s="23">
        <v>7733.26</v>
      </c>
      <c r="Q25" s="23">
        <v>7683.96</v>
      </c>
      <c r="R25" s="23">
        <v>7923.84</v>
      </c>
      <c r="S25" s="32"/>
    </row>
    <row r="26" spans="1:19" x14ac:dyDescent="0.2">
      <c r="A26" s="8" t="s">
        <v>531</v>
      </c>
      <c r="B26" s="23"/>
      <c r="C26" s="23"/>
      <c r="D26" s="23"/>
      <c r="E26" s="23"/>
      <c r="F26" s="23"/>
      <c r="G26" s="23"/>
      <c r="H26" s="23"/>
      <c r="I26" s="23"/>
      <c r="J26" s="23"/>
      <c r="K26" s="23"/>
      <c r="L26" s="23"/>
      <c r="M26" s="23"/>
      <c r="N26" s="23"/>
      <c r="O26" s="23"/>
      <c r="P26" s="23"/>
      <c r="Q26" s="23"/>
      <c r="R26" s="23"/>
      <c r="S26" s="32"/>
    </row>
    <row r="27" spans="1:19" x14ac:dyDescent="0.2">
      <c r="A27" s="8" t="s">
        <v>532</v>
      </c>
      <c r="B27" s="23">
        <v>18.440000000000001</v>
      </c>
      <c r="C27" s="23">
        <v>-6.84</v>
      </c>
      <c r="D27" s="23">
        <v>-16.89</v>
      </c>
      <c r="E27" s="23">
        <v>0.45</v>
      </c>
      <c r="F27" s="23">
        <v>-57.23</v>
      </c>
      <c r="G27" s="23">
        <v>-38.700000000000003</v>
      </c>
      <c r="H27" s="23">
        <v>-20.25</v>
      </c>
      <c r="I27" s="23">
        <v>-28.68</v>
      </c>
      <c r="J27" s="23">
        <v>-29.87</v>
      </c>
      <c r="K27" s="23">
        <v>1.72</v>
      </c>
      <c r="L27" s="23">
        <v>-74.38</v>
      </c>
      <c r="M27" s="23">
        <v>-7.92</v>
      </c>
      <c r="N27" s="23">
        <v>-14.12</v>
      </c>
      <c r="O27" s="23">
        <v>316.69</v>
      </c>
      <c r="P27" s="23">
        <v>-0.54</v>
      </c>
      <c r="Q27" s="23">
        <v>-172.8</v>
      </c>
      <c r="R27" s="23">
        <v>135.66999999999999</v>
      </c>
      <c r="S27" s="32"/>
    </row>
    <row r="28" spans="1:19" x14ac:dyDescent="0.2">
      <c r="A28" s="8" t="s">
        <v>533</v>
      </c>
      <c r="B28" s="23">
        <v>32.729999999999997</v>
      </c>
      <c r="C28" s="23">
        <v>26.389999999999997</v>
      </c>
      <c r="D28" s="23">
        <v>35.46</v>
      </c>
      <c r="E28" s="23">
        <v>42.86</v>
      </c>
      <c r="F28" s="23">
        <v>48.97</v>
      </c>
      <c r="G28" s="23">
        <v>90.88</v>
      </c>
      <c r="H28" s="23">
        <v>104.50999999999999</v>
      </c>
      <c r="I28" s="23">
        <v>127.88</v>
      </c>
      <c r="J28" s="23">
        <v>135.71</v>
      </c>
      <c r="K28" s="23">
        <v>185.62</v>
      </c>
      <c r="L28" s="23">
        <v>164.31</v>
      </c>
      <c r="M28" s="23">
        <v>197.71</v>
      </c>
      <c r="N28" s="23">
        <v>207.26</v>
      </c>
      <c r="O28" s="23">
        <v>271.55</v>
      </c>
      <c r="P28" s="23">
        <v>611.89</v>
      </c>
      <c r="Q28" s="23">
        <v>722.93</v>
      </c>
      <c r="R28" s="23">
        <v>844.27999999999986</v>
      </c>
      <c r="S28" s="32"/>
    </row>
    <row r="29" spans="1:19" x14ac:dyDescent="0.2">
      <c r="A29" s="8" t="s">
        <v>534</v>
      </c>
      <c r="B29" s="23">
        <v>54.83</v>
      </c>
      <c r="C29" s="23">
        <v>42.73</v>
      </c>
      <c r="D29" s="23">
        <v>40.5</v>
      </c>
      <c r="E29" s="23">
        <v>49.99</v>
      </c>
      <c r="F29" s="23">
        <v>43.43</v>
      </c>
      <c r="G29" s="23">
        <v>58.75</v>
      </c>
      <c r="H29" s="23">
        <v>86.53</v>
      </c>
      <c r="I29" s="23">
        <v>80.540000000000006</v>
      </c>
      <c r="J29" s="23">
        <v>96.49</v>
      </c>
      <c r="K29" s="23">
        <v>77.489999999999995</v>
      </c>
      <c r="L29" s="23">
        <v>82.19</v>
      </c>
      <c r="M29" s="23">
        <v>126.66</v>
      </c>
      <c r="N29" s="23">
        <v>146.12</v>
      </c>
      <c r="O29" s="23">
        <v>96.36</v>
      </c>
      <c r="P29" s="23">
        <v>417.55</v>
      </c>
      <c r="Q29" s="23">
        <v>562.12</v>
      </c>
      <c r="R29" s="23">
        <v>608.22</v>
      </c>
      <c r="S29" s="32"/>
    </row>
    <row r="30" spans="1:19" x14ac:dyDescent="0.2">
      <c r="A30" s="8" t="s">
        <v>535</v>
      </c>
      <c r="B30" s="23"/>
      <c r="C30" s="23"/>
      <c r="D30" s="23"/>
      <c r="E30" s="23"/>
      <c r="F30" s="23"/>
      <c r="G30" s="23"/>
      <c r="H30" s="23"/>
      <c r="I30" s="23"/>
      <c r="J30" s="23"/>
      <c r="K30" s="23"/>
      <c r="L30" s="23"/>
      <c r="M30" s="23"/>
      <c r="N30" s="23"/>
      <c r="O30" s="23"/>
      <c r="P30" s="23"/>
      <c r="Q30" s="23"/>
      <c r="R30" s="23"/>
      <c r="S30" s="32"/>
    </row>
    <row r="31" spans="1:19" x14ac:dyDescent="0.2">
      <c r="A31" s="8" t="s">
        <v>536</v>
      </c>
      <c r="B31" s="23"/>
      <c r="C31" s="23"/>
      <c r="D31" s="23"/>
      <c r="E31" s="23"/>
      <c r="F31" s="23"/>
      <c r="G31" s="23"/>
      <c r="H31" s="23"/>
      <c r="I31" s="23"/>
      <c r="J31" s="23"/>
      <c r="K31" s="23"/>
      <c r="L31" s="23">
        <v>14.62</v>
      </c>
      <c r="M31" s="23">
        <v>18.48</v>
      </c>
      <c r="N31" s="23"/>
      <c r="O31" s="23">
        <v>1120.05</v>
      </c>
      <c r="P31" s="23">
        <v>285.26</v>
      </c>
      <c r="Q31" s="23">
        <v>45.8</v>
      </c>
      <c r="R31" s="23">
        <v>46.21</v>
      </c>
      <c r="S31" s="32"/>
    </row>
    <row r="32" spans="1:19" x14ac:dyDescent="0.2">
      <c r="A32" s="8" t="s">
        <v>537</v>
      </c>
      <c r="B32" s="23">
        <v>26.389999999999997</v>
      </c>
      <c r="C32" s="23">
        <v>35.46</v>
      </c>
      <c r="D32" s="23">
        <v>42.86</v>
      </c>
      <c r="E32" s="23">
        <v>48.97</v>
      </c>
      <c r="F32" s="23">
        <v>90.88</v>
      </c>
      <c r="G32" s="23">
        <v>104.50999999999999</v>
      </c>
      <c r="H32" s="23">
        <v>127.88</v>
      </c>
      <c r="I32" s="23">
        <v>135.71</v>
      </c>
      <c r="J32" s="23">
        <v>185.62</v>
      </c>
      <c r="K32" s="23">
        <v>164.31</v>
      </c>
      <c r="L32" s="23">
        <v>197.71</v>
      </c>
      <c r="M32" s="23">
        <v>207.26</v>
      </c>
      <c r="N32" s="23">
        <v>271.55</v>
      </c>
      <c r="O32" s="23">
        <v>611.89</v>
      </c>
      <c r="P32" s="23">
        <v>722.93</v>
      </c>
      <c r="Q32" s="23">
        <v>844.27999999999986</v>
      </c>
      <c r="R32" s="23">
        <v>772.78</v>
      </c>
      <c r="S32" s="32"/>
    </row>
    <row r="33" spans="1:19" x14ac:dyDescent="0.2">
      <c r="A33" s="8" t="s">
        <v>538</v>
      </c>
      <c r="B33" s="23">
        <v>42.73</v>
      </c>
      <c r="C33" s="23">
        <v>40.5</v>
      </c>
      <c r="D33" s="23">
        <v>49.99</v>
      </c>
      <c r="E33" s="23">
        <v>43.43</v>
      </c>
      <c r="F33" s="23">
        <v>58.75</v>
      </c>
      <c r="G33" s="23">
        <v>86.53</v>
      </c>
      <c r="H33" s="23">
        <v>80.540000000000006</v>
      </c>
      <c r="I33" s="23">
        <v>96.49</v>
      </c>
      <c r="J33" s="23">
        <v>77.489999999999995</v>
      </c>
      <c r="K33" s="23">
        <v>82.19</v>
      </c>
      <c r="L33" s="23">
        <v>126.66</v>
      </c>
      <c r="M33" s="23">
        <v>146.12</v>
      </c>
      <c r="N33" s="23">
        <v>96.36</v>
      </c>
      <c r="O33" s="23">
        <v>419.12</v>
      </c>
      <c r="P33" s="23">
        <v>562.12</v>
      </c>
      <c r="Q33" s="23">
        <v>608.22</v>
      </c>
      <c r="R33" s="23">
        <v>468.72</v>
      </c>
      <c r="S33" s="32"/>
    </row>
    <row r="34" spans="1:19" x14ac:dyDescent="0.2">
      <c r="A34" s="8" t="s">
        <v>539</v>
      </c>
      <c r="B34" s="23"/>
      <c r="C34" s="23"/>
      <c r="D34" s="23"/>
      <c r="E34" s="23"/>
      <c r="F34" s="23"/>
      <c r="G34" s="23"/>
      <c r="H34" s="23"/>
      <c r="I34" s="23"/>
      <c r="J34" s="23"/>
      <c r="K34" s="23"/>
      <c r="L34" s="23"/>
      <c r="M34" s="23"/>
      <c r="N34" s="23"/>
      <c r="O34" s="23"/>
      <c r="P34" s="23"/>
      <c r="Q34" s="23"/>
      <c r="R34" s="23"/>
      <c r="S34" s="32"/>
    </row>
    <row r="35" spans="1:19" x14ac:dyDescent="0.2">
      <c r="A35" s="8" t="s">
        <v>540</v>
      </c>
      <c r="B35" s="23"/>
      <c r="C35" s="23"/>
      <c r="D35" s="23"/>
      <c r="E35" s="23"/>
      <c r="F35" s="23"/>
      <c r="G35" s="23"/>
      <c r="H35" s="23"/>
      <c r="I35" s="23"/>
      <c r="J35" s="23"/>
      <c r="K35" s="23">
        <v>14.62</v>
      </c>
      <c r="L35" s="23">
        <v>18.48</v>
      </c>
      <c r="M35" s="23"/>
      <c r="N35" s="23"/>
      <c r="O35" s="23">
        <v>138.85</v>
      </c>
      <c r="P35" s="23">
        <v>44.03</v>
      </c>
      <c r="Q35" s="23">
        <v>46.21</v>
      </c>
      <c r="R35" s="23">
        <v>97.95</v>
      </c>
      <c r="S35" s="32"/>
    </row>
    <row r="36" spans="1:19" x14ac:dyDescent="0.2">
      <c r="A36" s="8" t="s">
        <v>541</v>
      </c>
      <c r="B36" s="23"/>
      <c r="C36" s="23"/>
      <c r="D36" s="23"/>
      <c r="E36" s="23"/>
      <c r="F36" s="23"/>
      <c r="G36" s="23"/>
      <c r="H36" s="23"/>
      <c r="I36" s="23"/>
      <c r="J36" s="23"/>
      <c r="K36" s="23"/>
      <c r="L36" s="23"/>
      <c r="M36" s="23"/>
      <c r="N36" s="23"/>
      <c r="O36" s="23"/>
      <c r="P36" s="23"/>
      <c r="Q36" s="23"/>
      <c r="R36" s="23"/>
      <c r="S36" s="32"/>
    </row>
    <row r="37" spans="1:19" x14ac:dyDescent="0.2">
      <c r="A37" s="8" t="s">
        <v>542</v>
      </c>
      <c r="B37" s="23">
        <v>0</v>
      </c>
      <c r="C37" s="23">
        <v>0</v>
      </c>
      <c r="D37" s="23">
        <v>0</v>
      </c>
      <c r="E37" s="23">
        <v>0</v>
      </c>
      <c r="F37" s="23">
        <v>0</v>
      </c>
      <c r="G37" s="23">
        <v>-2.71</v>
      </c>
      <c r="H37" s="23">
        <v>2.87</v>
      </c>
      <c r="I37" s="23">
        <v>4.9000000000000004</v>
      </c>
      <c r="J37" s="23">
        <v>-1.04</v>
      </c>
      <c r="K37" s="23">
        <v>0.27</v>
      </c>
      <c r="L37" s="23">
        <v>-7.35</v>
      </c>
      <c r="M37" s="23">
        <v>-2.61</v>
      </c>
      <c r="N37" s="23">
        <v>-0.41</v>
      </c>
      <c r="O37" s="23">
        <v>1.41</v>
      </c>
      <c r="P37" s="23">
        <v>-13.84</v>
      </c>
      <c r="Q37" s="23">
        <v>4.9400000000000004</v>
      </c>
      <c r="R37" s="23">
        <v>23.59</v>
      </c>
      <c r="S37" s="32"/>
    </row>
    <row r="38" spans="1:19" x14ac:dyDescent="0.2">
      <c r="A38" s="8" t="s">
        <v>543</v>
      </c>
      <c r="B38" s="23"/>
      <c r="C38" s="23"/>
      <c r="D38" s="23"/>
      <c r="E38" s="23"/>
      <c r="F38" s="23"/>
      <c r="G38" s="23"/>
      <c r="H38" s="23"/>
      <c r="I38" s="23"/>
      <c r="J38" s="23"/>
      <c r="K38" s="23"/>
      <c r="L38" s="23"/>
      <c r="M38" s="23"/>
      <c r="N38" s="23"/>
      <c r="O38" s="23"/>
      <c r="P38" s="23"/>
      <c r="Q38" s="23"/>
      <c r="R38" s="23"/>
      <c r="S38" s="32"/>
    </row>
    <row r="39" spans="1:19" x14ac:dyDescent="0.2">
      <c r="A39" s="8" t="s">
        <v>544</v>
      </c>
      <c r="B39" s="23">
        <v>278.89999999999998</v>
      </c>
      <c r="C39" s="23">
        <v>240.1</v>
      </c>
      <c r="D39" s="23">
        <v>381.67</v>
      </c>
      <c r="E39" s="23">
        <v>539.87</v>
      </c>
      <c r="F39" s="23">
        <v>868.56</v>
      </c>
      <c r="G39" s="23">
        <v>1172.3900000000001</v>
      </c>
      <c r="H39" s="23">
        <v>1513.06</v>
      </c>
      <c r="I39" s="23">
        <v>1897.44</v>
      </c>
      <c r="J39" s="23">
        <v>782.27</v>
      </c>
      <c r="K39" s="23">
        <v>894.94</v>
      </c>
      <c r="L39" s="23">
        <v>1139.19</v>
      </c>
      <c r="M39" s="23">
        <v>906.75</v>
      </c>
      <c r="N39" s="23">
        <v>1079.6600000000001</v>
      </c>
      <c r="O39" s="23">
        <v>2815.62</v>
      </c>
      <c r="P39" s="23">
        <v>3008.31</v>
      </c>
      <c r="Q39" s="23">
        <v>3464.95</v>
      </c>
      <c r="R39" s="23">
        <v>3333.51</v>
      </c>
      <c r="S39" s="32"/>
    </row>
    <row r="40" spans="1:19" x14ac:dyDescent="0.2">
      <c r="A40" s="8" t="s">
        <v>545</v>
      </c>
      <c r="B40" s="23">
        <v>56.35</v>
      </c>
      <c r="C40" s="23">
        <v>56.47</v>
      </c>
      <c r="D40" s="23">
        <v>70.959999999999994</v>
      </c>
      <c r="E40" s="23">
        <v>63.8</v>
      </c>
      <c r="F40" s="23">
        <v>82.97</v>
      </c>
      <c r="G40" s="23">
        <v>95.05</v>
      </c>
      <c r="H40" s="23">
        <v>115.58</v>
      </c>
      <c r="I40" s="23">
        <v>148.91999999999999</v>
      </c>
      <c r="J40" s="23">
        <v>205.67</v>
      </c>
      <c r="K40" s="23">
        <v>290.55</v>
      </c>
      <c r="L40" s="23">
        <v>341.59</v>
      </c>
      <c r="M40" s="23">
        <v>419.87</v>
      </c>
      <c r="N40" s="23">
        <v>493.33</v>
      </c>
      <c r="O40" s="23">
        <v>511.64</v>
      </c>
      <c r="P40" s="23">
        <v>844.09</v>
      </c>
      <c r="Q40" s="23">
        <v>772.02</v>
      </c>
      <c r="R40" s="23">
        <v>745.67</v>
      </c>
      <c r="S40" s="32"/>
    </row>
    <row r="41" spans="1:19" x14ac:dyDescent="0.2">
      <c r="A41" s="8" t="s">
        <v>546</v>
      </c>
      <c r="B41" s="23">
        <v>221.97</v>
      </c>
      <c r="C41" s="23">
        <v>196.3</v>
      </c>
      <c r="D41" s="23">
        <v>189.58</v>
      </c>
      <c r="E41" s="23">
        <v>231.89</v>
      </c>
      <c r="F41" s="23">
        <v>397.53</v>
      </c>
      <c r="G41" s="23">
        <v>484.48</v>
      </c>
      <c r="H41" s="23">
        <v>588.58000000000004</v>
      </c>
      <c r="I41" s="23">
        <v>683.52</v>
      </c>
      <c r="J41" s="23">
        <v>694.89</v>
      </c>
      <c r="K41" s="23">
        <v>769.3</v>
      </c>
      <c r="L41" s="23">
        <v>1029.99</v>
      </c>
      <c r="M41" s="23">
        <v>779.25</v>
      </c>
      <c r="N41" s="23">
        <v>912.93</v>
      </c>
      <c r="O41" s="23">
        <v>2358.67</v>
      </c>
      <c r="P41" s="23">
        <v>1758.62</v>
      </c>
      <c r="Q41" s="23">
        <v>2202.1</v>
      </c>
      <c r="R41" s="23">
        <v>2193.0700000000002</v>
      </c>
      <c r="S41" s="32"/>
    </row>
    <row r="42" spans="1:19" x14ac:dyDescent="0.2">
      <c r="A42" s="8" t="s">
        <v>547</v>
      </c>
      <c r="B42" s="23">
        <v>56.47</v>
      </c>
      <c r="C42" s="23">
        <v>70.959999999999994</v>
      </c>
      <c r="D42" s="23">
        <v>63.8</v>
      </c>
      <c r="E42" s="23">
        <v>82.97</v>
      </c>
      <c r="F42" s="23">
        <v>95.05</v>
      </c>
      <c r="G42" s="23">
        <v>115.58</v>
      </c>
      <c r="H42" s="23">
        <v>148.91999999999999</v>
      </c>
      <c r="I42" s="23">
        <v>205.67</v>
      </c>
      <c r="J42" s="23">
        <v>255.33</v>
      </c>
      <c r="K42" s="23">
        <v>341.59</v>
      </c>
      <c r="L42" s="23">
        <v>419.87</v>
      </c>
      <c r="M42" s="23">
        <v>493.33</v>
      </c>
      <c r="N42" s="23">
        <v>511.64</v>
      </c>
      <c r="O42" s="23">
        <v>988.91</v>
      </c>
      <c r="P42" s="23">
        <v>764.4</v>
      </c>
      <c r="Q42" s="23">
        <v>745.67</v>
      </c>
      <c r="R42" s="23">
        <v>771.22</v>
      </c>
      <c r="S42" s="32"/>
    </row>
    <row r="43" spans="1:19" x14ac:dyDescent="0.2">
      <c r="A43" s="8" t="s">
        <v>548</v>
      </c>
      <c r="B43" s="23">
        <v>57.05</v>
      </c>
      <c r="C43" s="23">
        <v>58.29</v>
      </c>
      <c r="D43" s="23">
        <v>184.93</v>
      </c>
      <c r="E43" s="23">
        <v>327.14999999999998</v>
      </c>
      <c r="F43" s="23">
        <v>483.11</v>
      </c>
      <c r="G43" s="23">
        <v>708.44</v>
      </c>
      <c r="H43" s="23">
        <v>957.82</v>
      </c>
      <c r="I43" s="23">
        <v>1270.67</v>
      </c>
      <c r="J43" s="23">
        <v>137.04</v>
      </c>
      <c r="K43" s="23">
        <v>176.68</v>
      </c>
      <c r="L43" s="23">
        <v>187.48</v>
      </c>
      <c r="M43" s="23">
        <v>200.96</v>
      </c>
      <c r="N43" s="23">
        <v>185.04</v>
      </c>
      <c r="O43" s="23">
        <v>934.22</v>
      </c>
      <c r="P43" s="23">
        <v>1170</v>
      </c>
      <c r="Q43" s="23">
        <v>1236.5</v>
      </c>
      <c r="R43" s="23">
        <v>1165.99</v>
      </c>
      <c r="S43" s="32"/>
    </row>
    <row r="44" spans="1:19" x14ac:dyDescent="0.2">
      <c r="A44" s="8" t="s">
        <v>549</v>
      </c>
      <c r="B44" s="23"/>
      <c r="C44" s="23"/>
      <c r="D44" s="23"/>
      <c r="E44" s="23"/>
      <c r="F44" s="23"/>
      <c r="G44" s="23"/>
      <c r="H44" s="23"/>
      <c r="I44" s="23"/>
      <c r="J44" s="23"/>
      <c r="K44" s="23"/>
      <c r="L44" s="23"/>
      <c r="M44" s="23"/>
      <c r="N44" s="23"/>
      <c r="O44" s="23"/>
      <c r="P44" s="23"/>
      <c r="Q44" s="23"/>
      <c r="R44" s="23"/>
      <c r="S44" s="32"/>
    </row>
    <row r="45" spans="1:19" x14ac:dyDescent="0.2">
      <c r="A45" s="8" t="s">
        <v>550</v>
      </c>
      <c r="B45" s="23"/>
      <c r="C45" s="23"/>
      <c r="D45" s="23"/>
      <c r="E45" s="23"/>
      <c r="F45" s="23"/>
      <c r="G45" s="23"/>
      <c r="H45" s="23"/>
      <c r="I45" s="23"/>
      <c r="J45" s="23"/>
      <c r="K45" s="23"/>
      <c r="L45" s="23"/>
      <c r="M45" s="23"/>
      <c r="N45" s="23"/>
      <c r="O45" s="23"/>
      <c r="P45" s="23"/>
      <c r="Q45" s="23"/>
      <c r="R45" s="23"/>
      <c r="S45" s="32"/>
    </row>
    <row r="46" spans="1:19" x14ac:dyDescent="0.2">
      <c r="A46" s="8" t="s">
        <v>551</v>
      </c>
      <c r="B46" s="23"/>
      <c r="C46" s="23"/>
      <c r="D46" s="23"/>
      <c r="E46" s="23"/>
      <c r="F46" s="23"/>
      <c r="G46" s="23"/>
      <c r="H46" s="23"/>
      <c r="I46" s="23"/>
      <c r="J46" s="23"/>
      <c r="K46" s="23"/>
      <c r="L46" s="23"/>
      <c r="M46" s="23"/>
      <c r="N46" s="23"/>
      <c r="O46" s="23"/>
      <c r="P46" s="23"/>
      <c r="Q46" s="23"/>
      <c r="R46" s="23"/>
      <c r="S46" s="32"/>
    </row>
    <row r="47" spans="1:19" x14ac:dyDescent="0.2">
      <c r="A47" s="8" t="s">
        <v>552</v>
      </c>
      <c r="B47" s="23">
        <v>11.51</v>
      </c>
      <c r="C47" s="23">
        <v>13.99</v>
      </c>
      <c r="D47" s="23">
        <v>13.87</v>
      </c>
      <c r="E47" s="23">
        <v>14.3</v>
      </c>
      <c r="F47" s="23">
        <v>25.55</v>
      </c>
      <c r="G47" s="23">
        <v>31.09</v>
      </c>
      <c r="H47" s="23">
        <v>37.36</v>
      </c>
      <c r="I47" s="23">
        <v>50.44</v>
      </c>
      <c r="J47" s="23">
        <v>47.38</v>
      </c>
      <c r="K47" s="23">
        <v>46.59</v>
      </c>
      <c r="L47" s="23">
        <v>68.760000000000005</v>
      </c>
      <c r="M47" s="23">
        <v>93.4</v>
      </c>
      <c r="N47" s="23">
        <v>115.8</v>
      </c>
      <c r="O47" s="23">
        <v>382.52</v>
      </c>
      <c r="P47" s="23">
        <v>370.48</v>
      </c>
      <c r="Q47" s="23">
        <v>349.23</v>
      </c>
      <c r="R47" s="23">
        <v>376.17</v>
      </c>
      <c r="S47" s="32"/>
    </row>
    <row r="48" spans="1:19" x14ac:dyDescent="0.2">
      <c r="A48" s="8" t="s">
        <v>553</v>
      </c>
      <c r="B48" s="23">
        <v>11.51</v>
      </c>
      <c r="C48" s="23">
        <v>13.99</v>
      </c>
      <c r="D48" s="23">
        <v>13.87</v>
      </c>
      <c r="E48" s="23">
        <v>14.3</v>
      </c>
      <c r="F48" s="23">
        <v>25.55</v>
      </c>
      <c r="G48" s="23">
        <v>31.09</v>
      </c>
      <c r="H48" s="23">
        <v>37.36</v>
      </c>
      <c r="I48" s="23">
        <v>50.44</v>
      </c>
      <c r="J48" s="23">
        <v>47.38</v>
      </c>
      <c r="K48" s="23">
        <v>46.59</v>
      </c>
      <c r="L48" s="23">
        <v>68.760000000000005</v>
      </c>
      <c r="M48" s="23">
        <v>93.4</v>
      </c>
      <c r="N48" s="23">
        <v>115.8</v>
      </c>
      <c r="O48" s="23">
        <v>382.52</v>
      </c>
      <c r="P48" s="23">
        <v>370.48</v>
      </c>
      <c r="Q48" s="23">
        <v>349.23</v>
      </c>
      <c r="R48" s="23">
        <v>376.17</v>
      </c>
      <c r="S48" s="32"/>
    </row>
    <row r="49" spans="1:19" x14ac:dyDescent="0.2">
      <c r="A49" s="8" t="s">
        <v>554</v>
      </c>
      <c r="B49" s="23"/>
      <c r="C49" s="23"/>
      <c r="D49" s="23"/>
      <c r="E49" s="23"/>
      <c r="F49" s="23"/>
      <c r="G49" s="23"/>
      <c r="H49" s="23"/>
      <c r="I49" s="23"/>
      <c r="J49" s="23"/>
      <c r="K49" s="23"/>
      <c r="L49" s="23"/>
      <c r="M49" s="23"/>
      <c r="N49" s="23"/>
      <c r="O49" s="23"/>
      <c r="P49" s="23"/>
      <c r="Q49" s="23"/>
      <c r="R49" s="23"/>
      <c r="S49" s="32"/>
    </row>
    <row r="50" spans="1:19" x14ac:dyDescent="0.2">
      <c r="A50" s="8" t="s">
        <v>555</v>
      </c>
      <c r="B50" s="23"/>
      <c r="C50" s="23"/>
      <c r="D50" s="23"/>
      <c r="E50" s="23"/>
      <c r="F50" s="23"/>
      <c r="G50" s="23"/>
      <c r="H50" s="23"/>
      <c r="I50" s="23"/>
      <c r="J50" s="23"/>
      <c r="K50" s="23"/>
      <c r="L50" s="23"/>
      <c r="M50" s="23"/>
      <c r="N50" s="23"/>
      <c r="O50" s="23"/>
      <c r="P50" s="23"/>
      <c r="Q50" s="23"/>
      <c r="R50" s="23"/>
      <c r="S50" s="32"/>
    </row>
    <row r="51" spans="1:19" x14ac:dyDescent="0.2">
      <c r="A51" s="8" t="s">
        <v>556</v>
      </c>
      <c r="B51" s="23"/>
      <c r="C51" s="23"/>
      <c r="D51" s="23"/>
      <c r="E51" s="23"/>
      <c r="F51" s="23"/>
      <c r="G51" s="23"/>
      <c r="H51" s="23"/>
      <c r="I51" s="23"/>
      <c r="J51" s="23"/>
      <c r="K51" s="23"/>
      <c r="L51" s="23"/>
      <c r="M51" s="23"/>
      <c r="N51" s="23"/>
      <c r="O51" s="23"/>
      <c r="P51" s="23"/>
      <c r="Q51" s="23"/>
      <c r="R51" s="23"/>
      <c r="S51" s="32"/>
    </row>
    <row r="52" spans="1:19" x14ac:dyDescent="0.2">
      <c r="A52" s="8" t="s">
        <v>557</v>
      </c>
      <c r="B52" s="23"/>
      <c r="C52" s="23"/>
      <c r="D52" s="23"/>
      <c r="E52" s="23"/>
      <c r="F52" s="23"/>
      <c r="G52" s="23"/>
      <c r="H52" s="23"/>
      <c r="I52" s="23"/>
      <c r="J52" s="23"/>
      <c r="K52" s="23"/>
      <c r="L52" s="23"/>
      <c r="M52" s="23"/>
      <c r="N52" s="23"/>
      <c r="O52" s="23"/>
      <c r="P52" s="23"/>
      <c r="Q52" s="23"/>
      <c r="R52" s="23"/>
      <c r="S52" s="32"/>
    </row>
    <row r="53" spans="1:19" x14ac:dyDescent="0.2">
      <c r="A53" s="8" t="s">
        <v>558</v>
      </c>
      <c r="B53" s="23"/>
      <c r="C53" s="23"/>
      <c r="D53" s="23"/>
      <c r="E53" s="23"/>
      <c r="F53" s="23"/>
      <c r="G53" s="23"/>
      <c r="H53" s="23"/>
      <c r="I53" s="23"/>
      <c r="J53" s="23"/>
      <c r="K53" s="23"/>
      <c r="L53" s="23"/>
      <c r="M53" s="23"/>
      <c r="N53" s="23"/>
      <c r="O53" s="23"/>
      <c r="P53" s="23"/>
      <c r="Q53" s="23"/>
      <c r="R53" s="23"/>
      <c r="S53" s="32"/>
    </row>
    <row r="54" spans="1:19" x14ac:dyDescent="0.2">
      <c r="A54" s="8" t="s">
        <v>559</v>
      </c>
      <c r="B54" s="23"/>
      <c r="C54" s="23"/>
      <c r="D54" s="23"/>
      <c r="E54" s="23"/>
      <c r="F54" s="23"/>
      <c r="G54" s="23"/>
      <c r="H54" s="23"/>
      <c r="I54" s="23"/>
      <c r="J54" s="23"/>
      <c r="K54" s="23"/>
      <c r="L54" s="23"/>
      <c r="M54" s="23"/>
      <c r="N54" s="23"/>
      <c r="O54" s="23"/>
      <c r="P54" s="23"/>
      <c r="Q54" s="23"/>
      <c r="R54" s="23"/>
      <c r="S54" s="32"/>
    </row>
    <row r="55" spans="1:19" x14ac:dyDescent="0.2">
      <c r="A55" s="8" t="s">
        <v>560</v>
      </c>
      <c r="B55" s="23">
        <v>41.1</v>
      </c>
      <c r="C55" s="23">
        <v>48.57</v>
      </c>
      <c r="D55" s="23">
        <v>67.2</v>
      </c>
      <c r="E55" s="23">
        <v>63.88</v>
      </c>
      <c r="F55" s="23">
        <v>79.7</v>
      </c>
      <c r="G55" s="23">
        <v>96.2</v>
      </c>
      <c r="H55" s="23">
        <v>117.12</v>
      </c>
      <c r="I55" s="23">
        <v>144.84</v>
      </c>
      <c r="J55" s="23">
        <v>170.76</v>
      </c>
      <c r="K55" s="23">
        <v>261.08999999999997</v>
      </c>
      <c r="L55" s="23">
        <v>316.56</v>
      </c>
      <c r="M55" s="23">
        <v>234.87</v>
      </c>
      <c r="N55" s="23">
        <v>279.63</v>
      </c>
      <c r="O55" s="23">
        <v>1487.65</v>
      </c>
      <c r="P55" s="23">
        <v>1476.69</v>
      </c>
      <c r="Q55" s="23">
        <v>1499.88</v>
      </c>
      <c r="R55" s="23">
        <v>1617.69</v>
      </c>
      <c r="S55" s="32"/>
    </row>
    <row r="56" spans="1:19" x14ac:dyDescent="0.2">
      <c r="A56" s="8" t="s">
        <v>561</v>
      </c>
      <c r="B56" s="23">
        <v>33.07</v>
      </c>
      <c r="C56" s="23">
        <v>38.43</v>
      </c>
      <c r="D56" s="23">
        <v>54.19</v>
      </c>
      <c r="E56" s="23">
        <v>53.45</v>
      </c>
      <c r="F56" s="23">
        <v>68.34</v>
      </c>
      <c r="G56" s="23">
        <v>80.63</v>
      </c>
      <c r="H56" s="23">
        <v>99.11</v>
      </c>
      <c r="I56" s="23">
        <v>122.33</v>
      </c>
      <c r="J56" s="23">
        <v>142.82</v>
      </c>
      <c r="K56" s="23">
        <v>215.32</v>
      </c>
      <c r="L56" s="23">
        <v>270.88</v>
      </c>
      <c r="M56" s="23">
        <v>182.68</v>
      </c>
      <c r="N56" s="23">
        <v>234.87</v>
      </c>
      <c r="O56" s="23">
        <v>1280.1300000000001</v>
      </c>
      <c r="P56" s="23">
        <v>1309.28</v>
      </c>
      <c r="Q56" s="23">
        <v>1377.9</v>
      </c>
      <c r="R56" s="23">
        <v>1476.57</v>
      </c>
      <c r="S56" s="32"/>
    </row>
    <row r="57" spans="1:19" x14ac:dyDescent="0.2">
      <c r="A57" s="8" t="s">
        <v>562</v>
      </c>
      <c r="B57" s="23">
        <v>3.11</v>
      </c>
      <c r="C57" s="23">
        <v>3.76</v>
      </c>
      <c r="D57" s="23">
        <v>5.25</v>
      </c>
      <c r="E57" s="23">
        <v>5.08</v>
      </c>
      <c r="F57" s="23">
        <v>4.49</v>
      </c>
      <c r="G57" s="23">
        <v>6.12</v>
      </c>
      <c r="H57" s="23">
        <v>7.88</v>
      </c>
      <c r="I57" s="23">
        <v>9.91</v>
      </c>
      <c r="J57" s="23">
        <v>13.4</v>
      </c>
      <c r="K57" s="23">
        <v>13.83</v>
      </c>
      <c r="L57" s="23">
        <v>17.05</v>
      </c>
      <c r="M57" s="23">
        <v>20.03</v>
      </c>
      <c r="N57" s="23">
        <v>13.62</v>
      </c>
      <c r="O57" s="23">
        <v>97.41</v>
      </c>
      <c r="P57" s="23">
        <v>102.82</v>
      </c>
      <c r="Q57" s="23">
        <v>62.04</v>
      </c>
      <c r="R57" s="23">
        <v>71.02</v>
      </c>
      <c r="S57" s="32"/>
    </row>
    <row r="58" spans="1:19" x14ac:dyDescent="0.2">
      <c r="A58" s="8" t="s">
        <v>563</v>
      </c>
      <c r="B58" s="23">
        <v>4.92</v>
      </c>
      <c r="C58" s="23">
        <v>6.38</v>
      </c>
      <c r="D58" s="23">
        <v>7.76</v>
      </c>
      <c r="E58" s="23">
        <v>5.35</v>
      </c>
      <c r="F58" s="23">
        <v>6.87</v>
      </c>
      <c r="G58" s="23">
        <v>9.4499999999999993</v>
      </c>
      <c r="H58" s="23">
        <v>10.130000000000001</v>
      </c>
      <c r="I58" s="23">
        <v>12.6</v>
      </c>
      <c r="J58" s="23">
        <v>14.54</v>
      </c>
      <c r="K58" s="23">
        <v>31.94</v>
      </c>
      <c r="L58" s="23">
        <v>28.63</v>
      </c>
      <c r="M58" s="23">
        <v>32.159999999999997</v>
      </c>
      <c r="N58" s="23">
        <v>31.14</v>
      </c>
      <c r="O58" s="23">
        <v>89.61</v>
      </c>
      <c r="P58" s="23">
        <v>55.53</v>
      </c>
      <c r="Q58" s="23">
        <v>36.32</v>
      </c>
      <c r="R58" s="23">
        <v>37.020000000000003</v>
      </c>
      <c r="S58" s="32"/>
    </row>
    <row r="59" spans="1:19" x14ac:dyDescent="0.2">
      <c r="A59" s="8" t="s">
        <v>564</v>
      </c>
      <c r="B59" s="23"/>
      <c r="C59" s="23"/>
      <c r="D59" s="23"/>
      <c r="E59" s="23"/>
      <c r="F59" s="23"/>
      <c r="G59" s="23"/>
      <c r="H59" s="23"/>
      <c r="I59" s="23"/>
      <c r="J59" s="23"/>
      <c r="K59" s="23"/>
      <c r="L59" s="23"/>
      <c r="M59" s="23"/>
      <c r="N59" s="23"/>
      <c r="O59" s="23"/>
      <c r="P59" s="23"/>
      <c r="Q59" s="23">
        <v>20.54</v>
      </c>
      <c r="R59" s="23">
        <v>33.18</v>
      </c>
      <c r="S59" s="32"/>
    </row>
    <row r="60" spans="1:19" x14ac:dyDescent="0.2">
      <c r="A60" s="8" t="s">
        <v>565</v>
      </c>
      <c r="B60" s="23"/>
      <c r="C60" s="23"/>
      <c r="D60" s="23"/>
      <c r="E60" s="23"/>
      <c r="F60" s="23"/>
      <c r="G60" s="23"/>
      <c r="H60" s="23"/>
      <c r="I60" s="23"/>
      <c r="J60" s="23"/>
      <c r="K60" s="23"/>
      <c r="L60" s="23"/>
      <c r="M60" s="23"/>
      <c r="N60" s="23"/>
      <c r="O60" s="23"/>
      <c r="P60" s="23"/>
      <c r="Q60" s="23"/>
      <c r="R60" s="23"/>
      <c r="S60" s="32"/>
    </row>
    <row r="61" spans="1:19" x14ac:dyDescent="0.2">
      <c r="A61" s="8" t="s">
        <v>566</v>
      </c>
      <c r="B61" s="23"/>
      <c r="C61" s="23"/>
      <c r="D61" s="23"/>
      <c r="E61" s="23"/>
      <c r="F61" s="23"/>
      <c r="G61" s="23"/>
      <c r="H61" s="23"/>
      <c r="I61" s="23"/>
      <c r="J61" s="23"/>
      <c r="K61" s="23"/>
      <c r="L61" s="23"/>
      <c r="M61" s="23"/>
      <c r="N61" s="23"/>
      <c r="O61" s="23"/>
      <c r="P61" s="23"/>
      <c r="Q61" s="23"/>
      <c r="R61" s="23"/>
      <c r="S61" s="32"/>
    </row>
    <row r="62" spans="1:19" x14ac:dyDescent="0.2">
      <c r="A62" s="8" t="s">
        <v>567</v>
      </c>
      <c r="B62" s="23"/>
      <c r="C62" s="23"/>
      <c r="D62" s="23"/>
      <c r="E62" s="23"/>
      <c r="F62" s="23"/>
      <c r="G62" s="23"/>
      <c r="H62" s="23"/>
      <c r="I62" s="23"/>
      <c r="J62" s="23"/>
      <c r="K62" s="23"/>
      <c r="L62" s="23"/>
      <c r="M62" s="23"/>
      <c r="N62" s="23"/>
      <c r="O62" s="23"/>
      <c r="P62" s="23"/>
      <c r="Q62" s="23"/>
      <c r="R62" s="23"/>
      <c r="S62" s="32"/>
    </row>
    <row r="63" spans="1:19" x14ac:dyDescent="0.2">
      <c r="A63" s="8" t="s">
        <v>568</v>
      </c>
      <c r="B63" s="23"/>
      <c r="C63" s="23"/>
      <c r="D63" s="23"/>
      <c r="E63" s="23"/>
      <c r="F63" s="23"/>
      <c r="G63" s="23"/>
      <c r="H63" s="23"/>
      <c r="I63" s="23"/>
      <c r="J63" s="23"/>
      <c r="K63" s="23"/>
      <c r="L63" s="23"/>
      <c r="M63" s="23"/>
      <c r="N63" s="23"/>
      <c r="O63" s="23">
        <v>20.5</v>
      </c>
      <c r="P63" s="23">
        <v>9.06</v>
      </c>
      <c r="Q63" s="23">
        <v>3.08</v>
      </c>
      <c r="R63" s="23">
        <v>-0.1</v>
      </c>
      <c r="S63" s="32"/>
    </row>
    <row r="64" spans="1:19" x14ac:dyDescent="0.2">
      <c r="A64" s="8" t="s">
        <v>569</v>
      </c>
      <c r="B64" s="23"/>
      <c r="C64" s="23"/>
      <c r="D64" s="23"/>
      <c r="E64" s="23"/>
      <c r="F64" s="23"/>
      <c r="G64" s="23"/>
      <c r="H64" s="23"/>
      <c r="I64" s="23"/>
      <c r="J64" s="23"/>
      <c r="K64" s="23"/>
      <c r="L64" s="23"/>
      <c r="M64" s="23"/>
      <c r="N64" s="23"/>
      <c r="O64" s="23"/>
      <c r="P64" s="23"/>
      <c r="Q64" s="23"/>
      <c r="R64" s="23"/>
      <c r="S64" s="32"/>
    </row>
    <row r="65" spans="1:19" x14ac:dyDescent="0.2">
      <c r="A65" s="8" t="s">
        <v>570</v>
      </c>
      <c r="B65" s="23"/>
      <c r="C65" s="23"/>
      <c r="D65" s="23"/>
      <c r="E65" s="23"/>
      <c r="F65" s="23"/>
      <c r="G65" s="23"/>
      <c r="H65" s="23"/>
      <c r="I65" s="23"/>
      <c r="J65" s="23"/>
      <c r="K65" s="23"/>
      <c r="L65" s="23"/>
      <c r="M65" s="23"/>
      <c r="N65" s="23"/>
      <c r="O65" s="23"/>
      <c r="P65" s="23"/>
      <c r="Q65" s="23"/>
      <c r="R65" s="23"/>
      <c r="S65" s="32"/>
    </row>
    <row r="66" spans="1:19" x14ac:dyDescent="0.2">
      <c r="A66" s="8" t="s">
        <v>571</v>
      </c>
      <c r="B66" s="23">
        <v>41.54</v>
      </c>
      <c r="C66" s="23">
        <v>53.05</v>
      </c>
      <c r="D66" s="23">
        <v>62.23</v>
      </c>
      <c r="E66" s="23">
        <v>121.28</v>
      </c>
      <c r="F66" s="23">
        <v>173.12</v>
      </c>
      <c r="G66" s="23">
        <v>226.12</v>
      </c>
      <c r="H66" s="23">
        <v>224.91</v>
      </c>
      <c r="I66" s="23">
        <v>247.57</v>
      </c>
      <c r="J66" s="23">
        <v>286.60000000000002</v>
      </c>
      <c r="K66" s="23">
        <v>179.79</v>
      </c>
      <c r="L66" s="23">
        <v>224.05</v>
      </c>
      <c r="M66" s="23">
        <v>293.89999999999998</v>
      </c>
      <c r="N66" s="23">
        <v>343.25</v>
      </c>
      <c r="O66" s="23">
        <v>1118.8399999999999</v>
      </c>
      <c r="P66" s="23">
        <v>838.79</v>
      </c>
      <c r="Q66" s="23">
        <v>873.2</v>
      </c>
      <c r="R66" s="23">
        <v>891.77</v>
      </c>
      <c r="S66" s="32"/>
    </row>
    <row r="67" spans="1:19" x14ac:dyDescent="0.2">
      <c r="A67" s="8" t="s">
        <v>572</v>
      </c>
      <c r="B67" s="23"/>
      <c r="C67" s="23"/>
      <c r="D67" s="23"/>
      <c r="E67" s="23"/>
      <c r="F67" s="23"/>
      <c r="G67" s="23"/>
      <c r="H67" s="23"/>
      <c r="I67" s="23"/>
      <c r="J67" s="23"/>
      <c r="K67" s="23"/>
      <c r="L67" s="23"/>
      <c r="M67" s="23"/>
      <c r="N67" s="23"/>
      <c r="O67" s="23"/>
      <c r="P67" s="23"/>
      <c r="Q67" s="23"/>
      <c r="R67" s="23"/>
      <c r="S67" s="32"/>
    </row>
    <row r="68" spans="1:19" x14ac:dyDescent="0.2">
      <c r="A68" s="8" t="s">
        <v>573</v>
      </c>
      <c r="B68" s="23"/>
      <c r="C68" s="23"/>
      <c r="D68" s="23"/>
      <c r="E68" s="23"/>
      <c r="F68" s="23"/>
      <c r="G68" s="23"/>
      <c r="H68" s="23"/>
      <c r="I68" s="23"/>
      <c r="J68" s="23"/>
      <c r="K68" s="23"/>
      <c r="L68" s="23"/>
      <c r="M68" s="23"/>
      <c r="N68" s="23"/>
      <c r="O68" s="23"/>
      <c r="P68" s="23"/>
      <c r="Q68" s="23">
        <v>231.79</v>
      </c>
      <c r="R68" s="23">
        <v>199.91</v>
      </c>
      <c r="S68" s="32"/>
    </row>
    <row r="69" spans="1:19" x14ac:dyDescent="0.2">
      <c r="A69" s="8" t="s">
        <v>574</v>
      </c>
      <c r="B69" s="23">
        <v>8.16</v>
      </c>
      <c r="C69" s="23">
        <v>11.02</v>
      </c>
      <c r="D69" s="23">
        <v>11.23</v>
      </c>
      <c r="E69" s="23">
        <v>14.41</v>
      </c>
      <c r="F69" s="23">
        <v>15.95</v>
      </c>
      <c r="G69" s="23">
        <v>17.41</v>
      </c>
      <c r="H69" s="23">
        <v>22.78</v>
      </c>
      <c r="I69" s="23">
        <v>29.42</v>
      </c>
      <c r="J69" s="23">
        <v>30.16</v>
      </c>
      <c r="K69" s="23">
        <v>40.18</v>
      </c>
      <c r="L69" s="23">
        <v>51.320000000000007</v>
      </c>
      <c r="M69" s="23">
        <v>73.06</v>
      </c>
      <c r="N69" s="23">
        <v>87.19</v>
      </c>
      <c r="O69" s="23">
        <v>200.6</v>
      </c>
      <c r="P69" s="23">
        <v>217.23</v>
      </c>
      <c r="Q69" s="23">
        <v>212.08</v>
      </c>
      <c r="R69" s="23">
        <v>221.41</v>
      </c>
      <c r="S69" s="32"/>
    </row>
    <row r="70" spans="1:19" x14ac:dyDescent="0.2">
      <c r="A70" s="8" t="s">
        <v>575</v>
      </c>
      <c r="B70" s="23">
        <v>1.1100000000000001</v>
      </c>
      <c r="C70" s="23">
        <v>1.43</v>
      </c>
      <c r="D70" s="23">
        <v>1.33</v>
      </c>
      <c r="E70" s="23">
        <v>2.91</v>
      </c>
      <c r="F70" s="23">
        <v>2.1</v>
      </c>
      <c r="G70" s="23">
        <v>2.1</v>
      </c>
      <c r="H70" s="23">
        <v>2.2200000000000002</v>
      </c>
      <c r="I70" s="23">
        <v>3.84</v>
      </c>
      <c r="J70" s="23">
        <v>3.11</v>
      </c>
      <c r="K70" s="23">
        <v>4.6900000000000004</v>
      </c>
      <c r="L70" s="23">
        <v>4.3899999999999997</v>
      </c>
      <c r="M70" s="23">
        <v>8.7200000000000006</v>
      </c>
      <c r="N70" s="23">
        <v>8.93</v>
      </c>
      <c r="O70" s="23">
        <v>19.38</v>
      </c>
      <c r="P70" s="23"/>
      <c r="Q70" s="23"/>
      <c r="R70" s="23"/>
      <c r="S70" s="32"/>
    </row>
    <row r="71" spans="1:19" x14ac:dyDescent="0.2">
      <c r="A71" s="8" t="s">
        <v>576</v>
      </c>
      <c r="B71" s="23">
        <v>5.75</v>
      </c>
      <c r="C71" s="23">
        <v>7.55</v>
      </c>
      <c r="D71" s="23">
        <v>7.92</v>
      </c>
      <c r="E71" s="23">
        <v>9.27</v>
      </c>
      <c r="F71" s="23">
        <v>11.5</v>
      </c>
      <c r="G71" s="23">
        <v>12.13</v>
      </c>
      <c r="H71" s="23">
        <v>15.67</v>
      </c>
      <c r="I71" s="23">
        <v>19.16</v>
      </c>
      <c r="J71" s="23">
        <v>20.420000000000002</v>
      </c>
      <c r="K71" s="23">
        <v>26.160000000000004</v>
      </c>
      <c r="L71" s="23">
        <v>34.86</v>
      </c>
      <c r="M71" s="23">
        <v>44.22</v>
      </c>
      <c r="N71" s="23">
        <v>54.26</v>
      </c>
      <c r="O71" s="23">
        <v>86.18</v>
      </c>
      <c r="P71" s="23"/>
      <c r="Q71" s="23"/>
      <c r="R71" s="23"/>
      <c r="S71" s="32"/>
    </row>
    <row r="72" spans="1:19" x14ac:dyDescent="0.2">
      <c r="A72" s="8" t="s">
        <v>577</v>
      </c>
      <c r="B72" s="23">
        <v>1.3</v>
      </c>
      <c r="C72" s="23">
        <v>2.04</v>
      </c>
      <c r="D72" s="23">
        <v>1.98</v>
      </c>
      <c r="E72" s="23">
        <v>2.23</v>
      </c>
      <c r="F72" s="23">
        <v>2.35</v>
      </c>
      <c r="G72" s="23">
        <v>3.18</v>
      </c>
      <c r="H72" s="23">
        <v>4.8899999999999997</v>
      </c>
      <c r="I72" s="23">
        <v>6.42</v>
      </c>
      <c r="J72" s="23">
        <v>6.63</v>
      </c>
      <c r="K72" s="23">
        <v>9.33</v>
      </c>
      <c r="L72" s="23">
        <v>12.07</v>
      </c>
      <c r="M72" s="23">
        <v>20.12</v>
      </c>
      <c r="N72" s="23">
        <v>24</v>
      </c>
      <c r="O72" s="23">
        <v>95.04</v>
      </c>
      <c r="P72" s="23">
        <v>217.23</v>
      </c>
      <c r="Q72" s="23">
        <v>212.08</v>
      </c>
      <c r="R72" s="23">
        <v>221.41</v>
      </c>
      <c r="S72" s="32"/>
    </row>
    <row r="73" spans="1:19" x14ac:dyDescent="0.2">
      <c r="A73" s="8" t="s">
        <v>578</v>
      </c>
      <c r="B73" s="23">
        <v>6.5099999999999989</v>
      </c>
      <c r="C73" s="23">
        <v>10.32</v>
      </c>
      <c r="D73" s="23">
        <v>19.12</v>
      </c>
      <c r="E73" s="23">
        <v>74.14</v>
      </c>
      <c r="F73" s="23">
        <v>113.44</v>
      </c>
      <c r="G73" s="23">
        <v>153.62</v>
      </c>
      <c r="H73" s="23">
        <v>131.04</v>
      </c>
      <c r="I73" s="23">
        <v>128.93</v>
      </c>
      <c r="J73" s="23">
        <v>127.77</v>
      </c>
      <c r="K73" s="23"/>
      <c r="L73" s="23"/>
      <c r="M73" s="23"/>
      <c r="N73" s="23"/>
      <c r="O73" s="23"/>
      <c r="P73" s="23"/>
      <c r="Q73" s="23"/>
      <c r="R73" s="23"/>
      <c r="S73" s="32"/>
    </row>
    <row r="74" spans="1:19" x14ac:dyDescent="0.2">
      <c r="A74" s="8" t="s">
        <v>579</v>
      </c>
      <c r="B74" s="23"/>
      <c r="C74" s="23"/>
      <c r="D74" s="23"/>
      <c r="E74" s="23"/>
      <c r="F74" s="23"/>
      <c r="G74" s="23"/>
      <c r="H74" s="23"/>
      <c r="I74" s="23"/>
      <c r="J74" s="23"/>
      <c r="K74" s="23"/>
      <c r="L74" s="23"/>
      <c r="M74" s="23"/>
      <c r="N74" s="23"/>
      <c r="O74" s="23"/>
      <c r="P74" s="23"/>
      <c r="Q74" s="23"/>
      <c r="R74" s="23"/>
      <c r="S74" s="32"/>
    </row>
    <row r="75" spans="1:19" x14ac:dyDescent="0.2">
      <c r="A75" s="8" t="s">
        <v>580</v>
      </c>
      <c r="B75" s="23"/>
      <c r="C75" s="23"/>
      <c r="D75" s="23"/>
      <c r="E75" s="23"/>
      <c r="F75" s="23"/>
      <c r="G75" s="23"/>
      <c r="H75" s="23"/>
      <c r="I75" s="23"/>
      <c r="J75" s="23"/>
      <c r="K75" s="23"/>
      <c r="L75" s="23"/>
      <c r="M75" s="23"/>
      <c r="N75" s="23"/>
      <c r="O75" s="23"/>
      <c r="P75" s="23"/>
      <c r="Q75" s="23"/>
      <c r="R75" s="23"/>
      <c r="S75" s="32"/>
    </row>
    <row r="76" spans="1:19" x14ac:dyDescent="0.2">
      <c r="A76" s="8" t="s">
        <v>581</v>
      </c>
      <c r="B76" s="23"/>
      <c r="C76" s="23"/>
      <c r="D76" s="23"/>
      <c r="E76" s="23"/>
      <c r="F76" s="23"/>
      <c r="G76" s="23"/>
      <c r="H76" s="23"/>
      <c r="I76" s="23"/>
      <c r="J76" s="23"/>
      <c r="K76" s="23"/>
      <c r="L76" s="23"/>
      <c r="M76" s="23"/>
      <c r="N76" s="23"/>
      <c r="O76" s="23"/>
      <c r="P76" s="23"/>
      <c r="Q76" s="23"/>
      <c r="R76" s="23"/>
      <c r="S76" s="32"/>
    </row>
    <row r="77" spans="1:19" x14ac:dyDescent="0.2">
      <c r="A77" s="8" t="s">
        <v>582</v>
      </c>
      <c r="B77" s="23">
        <v>13.54</v>
      </c>
      <c r="C77" s="23">
        <v>16.600000000000001</v>
      </c>
      <c r="D77" s="23">
        <v>15.59</v>
      </c>
      <c r="E77" s="23">
        <v>13.72</v>
      </c>
      <c r="F77" s="23">
        <v>20.57</v>
      </c>
      <c r="G77" s="23">
        <v>27</v>
      </c>
      <c r="H77" s="23">
        <v>31.06</v>
      </c>
      <c r="I77" s="23">
        <v>36.22</v>
      </c>
      <c r="J77" s="23">
        <v>63.93</v>
      </c>
      <c r="K77" s="23"/>
      <c r="L77" s="23"/>
      <c r="M77" s="23"/>
      <c r="N77" s="23"/>
      <c r="O77" s="23">
        <v>379.71</v>
      </c>
      <c r="P77" s="23"/>
      <c r="Q77" s="23"/>
      <c r="R77" s="23"/>
      <c r="S77" s="32"/>
    </row>
    <row r="78" spans="1:19" x14ac:dyDescent="0.2">
      <c r="A78" s="8" t="s">
        <v>583</v>
      </c>
      <c r="B78" s="23">
        <v>5.5</v>
      </c>
      <c r="C78" s="23">
        <v>4.3099999999999996</v>
      </c>
      <c r="D78" s="23">
        <v>4.5999999999999996</v>
      </c>
      <c r="E78" s="23">
        <v>7</v>
      </c>
      <c r="F78" s="23">
        <v>11.55</v>
      </c>
      <c r="G78" s="23">
        <v>15.14</v>
      </c>
      <c r="H78" s="23">
        <v>20.49</v>
      </c>
      <c r="I78" s="23">
        <v>28.23</v>
      </c>
      <c r="J78" s="23">
        <v>32.26</v>
      </c>
      <c r="K78" s="23">
        <v>98.33</v>
      </c>
      <c r="L78" s="23">
        <v>118.6</v>
      </c>
      <c r="M78" s="23">
        <v>171.12</v>
      </c>
      <c r="N78" s="23">
        <v>184.93</v>
      </c>
      <c r="O78" s="23">
        <v>345.49</v>
      </c>
      <c r="P78" s="23">
        <v>423.07</v>
      </c>
      <c r="Q78" s="23">
        <v>429.33</v>
      </c>
      <c r="R78" s="23">
        <v>470.45</v>
      </c>
      <c r="S78" s="32"/>
    </row>
    <row r="79" spans="1:19" x14ac:dyDescent="0.2">
      <c r="A79" s="8" t="s">
        <v>584</v>
      </c>
      <c r="B79" s="23"/>
      <c r="C79" s="23"/>
      <c r="D79" s="23"/>
      <c r="E79" s="23"/>
      <c r="F79" s="23"/>
      <c r="G79" s="23"/>
      <c r="H79" s="23"/>
      <c r="I79" s="23"/>
      <c r="J79" s="23"/>
      <c r="K79" s="23"/>
      <c r="L79" s="23"/>
      <c r="M79" s="23"/>
      <c r="N79" s="23"/>
      <c r="O79" s="23"/>
      <c r="P79" s="23"/>
      <c r="Q79" s="23"/>
      <c r="R79" s="23"/>
      <c r="S79" s="32"/>
    </row>
    <row r="80" spans="1:19" x14ac:dyDescent="0.2">
      <c r="A80" s="8" t="s">
        <v>585</v>
      </c>
      <c r="B80" s="23"/>
      <c r="C80" s="23"/>
      <c r="D80" s="23"/>
      <c r="E80" s="23"/>
      <c r="F80" s="23"/>
      <c r="G80" s="23"/>
      <c r="H80" s="23"/>
      <c r="I80" s="23"/>
      <c r="J80" s="23"/>
      <c r="K80" s="23"/>
      <c r="L80" s="23"/>
      <c r="M80" s="23"/>
      <c r="N80" s="23"/>
      <c r="O80" s="23"/>
      <c r="P80" s="23"/>
      <c r="Q80" s="23"/>
      <c r="R80" s="23"/>
      <c r="S80" s="32"/>
    </row>
    <row r="81" spans="1:19" x14ac:dyDescent="0.2">
      <c r="A81" s="8" t="s">
        <v>586</v>
      </c>
      <c r="B81" s="23"/>
      <c r="C81" s="23"/>
      <c r="D81" s="23"/>
      <c r="E81" s="23"/>
      <c r="F81" s="23"/>
      <c r="G81" s="23"/>
      <c r="H81" s="23"/>
      <c r="I81" s="23"/>
      <c r="J81" s="23"/>
      <c r="K81" s="23"/>
      <c r="L81" s="23"/>
      <c r="M81" s="23"/>
      <c r="N81" s="23"/>
      <c r="O81" s="23"/>
      <c r="P81" s="23"/>
      <c r="Q81" s="23"/>
      <c r="R81" s="23"/>
      <c r="S81" s="32"/>
    </row>
    <row r="82" spans="1:19" x14ac:dyDescent="0.2">
      <c r="A82" s="8" t="s">
        <v>587</v>
      </c>
      <c r="B82" s="23">
        <v>7.83</v>
      </c>
      <c r="C82" s="23">
        <v>10.8</v>
      </c>
      <c r="D82" s="23">
        <v>11.69</v>
      </c>
      <c r="E82" s="23">
        <v>12.01</v>
      </c>
      <c r="F82" s="23">
        <v>11.61</v>
      </c>
      <c r="G82" s="23">
        <v>12.95</v>
      </c>
      <c r="H82" s="23">
        <v>19.54</v>
      </c>
      <c r="I82" s="23">
        <v>24.77</v>
      </c>
      <c r="J82" s="23">
        <v>32.479999999999997</v>
      </c>
      <c r="K82" s="23">
        <v>41.28</v>
      </c>
      <c r="L82" s="23">
        <v>54.13</v>
      </c>
      <c r="M82" s="23">
        <v>49.72</v>
      </c>
      <c r="N82" s="23">
        <v>71.13</v>
      </c>
      <c r="O82" s="23">
        <v>193.04</v>
      </c>
      <c r="P82" s="23">
        <v>198.49</v>
      </c>
      <c r="Q82" s="23"/>
      <c r="R82" s="23"/>
      <c r="S82" s="32"/>
    </row>
    <row r="83" spans="1:19" x14ac:dyDescent="0.2">
      <c r="A83" s="8" t="s">
        <v>588</v>
      </c>
      <c r="B83" s="23"/>
      <c r="C83" s="23"/>
      <c r="D83" s="23"/>
      <c r="E83" s="23"/>
      <c r="F83" s="23"/>
      <c r="G83" s="23"/>
      <c r="H83" s="23"/>
      <c r="I83" s="23"/>
      <c r="J83" s="23"/>
      <c r="K83" s="23"/>
      <c r="L83" s="23"/>
      <c r="M83" s="23"/>
      <c r="N83" s="23"/>
      <c r="O83" s="23"/>
      <c r="P83" s="23"/>
      <c r="Q83" s="23"/>
      <c r="R83" s="23"/>
      <c r="S83" s="32"/>
    </row>
    <row r="84" spans="1:19" x14ac:dyDescent="0.2">
      <c r="A84" s="8" t="s">
        <v>589</v>
      </c>
      <c r="B84" s="23">
        <v>14.49</v>
      </c>
      <c r="C84" s="23">
        <v>16.5</v>
      </c>
      <c r="D84" s="23">
        <v>20.16</v>
      </c>
      <c r="E84" s="23">
        <v>21.35</v>
      </c>
      <c r="F84" s="23">
        <v>18.059999999999999</v>
      </c>
      <c r="G84" s="23">
        <v>26.32</v>
      </c>
      <c r="H84" s="23">
        <v>31.39</v>
      </c>
      <c r="I84" s="23">
        <v>54.65</v>
      </c>
      <c r="J84" s="23">
        <v>44.59</v>
      </c>
      <c r="K84" s="23">
        <v>156.49</v>
      </c>
      <c r="L84" s="23">
        <v>216.06</v>
      </c>
      <c r="M84" s="23">
        <v>291.70999999999998</v>
      </c>
      <c r="N84" s="23">
        <v>441.71</v>
      </c>
      <c r="O84" s="23">
        <v>1525.97</v>
      </c>
      <c r="P84" s="23">
        <v>1044.78</v>
      </c>
      <c r="Q84" s="23">
        <v>793.31</v>
      </c>
      <c r="R84" s="23">
        <v>840.12000000000012</v>
      </c>
      <c r="S84" s="32"/>
    </row>
    <row r="85" spans="1:19" x14ac:dyDescent="0.2">
      <c r="A85" s="8" t="s">
        <v>590</v>
      </c>
      <c r="B85" s="23">
        <v>2.0299999999999998</v>
      </c>
      <c r="C85" s="23">
        <v>2.56</v>
      </c>
      <c r="D85" s="23">
        <v>1.94</v>
      </c>
      <c r="E85" s="23">
        <v>2.3199999999999998</v>
      </c>
      <c r="F85" s="23">
        <v>2.25</v>
      </c>
      <c r="G85" s="23">
        <v>1.31</v>
      </c>
      <c r="H85" s="23">
        <v>1.4</v>
      </c>
      <c r="I85" s="23">
        <v>2.0099999999999998</v>
      </c>
      <c r="J85" s="23">
        <v>2.66</v>
      </c>
      <c r="K85" s="23">
        <v>3.48</v>
      </c>
      <c r="L85" s="23">
        <v>9.25</v>
      </c>
      <c r="M85" s="23">
        <v>11.81</v>
      </c>
      <c r="N85" s="23">
        <v>13.88</v>
      </c>
      <c r="O85" s="23">
        <v>107.51</v>
      </c>
      <c r="P85" s="23">
        <v>125.92</v>
      </c>
      <c r="Q85" s="23">
        <v>131.24</v>
      </c>
      <c r="R85" s="23">
        <v>169.4</v>
      </c>
      <c r="S85" s="32"/>
    </row>
    <row r="86" spans="1:19" x14ac:dyDescent="0.2">
      <c r="A86" s="8" t="s">
        <v>591</v>
      </c>
      <c r="B86" s="23">
        <v>0.8</v>
      </c>
      <c r="C86" s="23">
        <v>1.21</v>
      </c>
      <c r="D86" s="23">
        <v>0.8</v>
      </c>
      <c r="E86" s="23">
        <v>0.54</v>
      </c>
      <c r="F86" s="23">
        <v>0.55000000000000004</v>
      </c>
      <c r="G86" s="23">
        <v>0.39</v>
      </c>
      <c r="H86" s="23">
        <v>0.43</v>
      </c>
      <c r="I86" s="23">
        <v>0.65</v>
      </c>
      <c r="J86" s="23">
        <v>0.94</v>
      </c>
      <c r="K86" s="23">
        <v>1.81</v>
      </c>
      <c r="L86" s="23">
        <v>2.4500000000000002</v>
      </c>
      <c r="M86" s="23">
        <v>2.93</v>
      </c>
      <c r="N86" s="23">
        <v>2.96</v>
      </c>
      <c r="O86" s="23">
        <v>51.86</v>
      </c>
      <c r="P86" s="23">
        <v>39.31</v>
      </c>
      <c r="Q86" s="23">
        <v>23.26</v>
      </c>
      <c r="R86" s="23">
        <v>22.44</v>
      </c>
      <c r="S86" s="32"/>
    </row>
    <row r="87" spans="1:19" x14ac:dyDescent="0.2">
      <c r="A87" s="8" t="s">
        <v>592</v>
      </c>
      <c r="B87" s="23">
        <v>0.77</v>
      </c>
      <c r="C87" s="23">
        <v>1.08</v>
      </c>
      <c r="D87" s="23">
        <v>0.82</v>
      </c>
      <c r="E87" s="23">
        <v>1</v>
      </c>
      <c r="F87" s="23">
        <v>1.7</v>
      </c>
      <c r="G87" s="23">
        <v>0.92</v>
      </c>
      <c r="H87" s="23">
        <v>0.97</v>
      </c>
      <c r="I87" s="23">
        <v>1.36</v>
      </c>
      <c r="J87" s="23">
        <v>1.72</v>
      </c>
      <c r="K87" s="23">
        <v>1.67</v>
      </c>
      <c r="L87" s="23">
        <v>6.8</v>
      </c>
      <c r="M87" s="23">
        <v>8.8800000000000008</v>
      </c>
      <c r="N87" s="23">
        <v>10.92</v>
      </c>
      <c r="O87" s="23">
        <v>55.65</v>
      </c>
      <c r="P87" s="23">
        <v>86.61</v>
      </c>
      <c r="Q87" s="23">
        <v>107.98</v>
      </c>
      <c r="R87" s="23">
        <v>146.96</v>
      </c>
      <c r="S87" s="32"/>
    </row>
    <row r="88" spans="1:19" x14ac:dyDescent="0.2">
      <c r="A88" s="8" t="s">
        <v>593</v>
      </c>
      <c r="B88" s="23">
        <v>0.46</v>
      </c>
      <c r="C88" s="23">
        <v>0.27</v>
      </c>
      <c r="D88" s="23">
        <v>0.32</v>
      </c>
      <c r="E88" s="23">
        <v>0.78</v>
      </c>
      <c r="F88" s="23"/>
      <c r="G88" s="23"/>
      <c r="H88" s="23"/>
      <c r="I88" s="23"/>
      <c r="J88" s="23"/>
      <c r="K88" s="23"/>
      <c r="L88" s="23"/>
      <c r="M88" s="23"/>
      <c r="N88" s="23"/>
      <c r="O88" s="23"/>
      <c r="P88" s="23"/>
      <c r="Q88" s="23"/>
      <c r="R88" s="23"/>
      <c r="S88" s="32"/>
    </row>
    <row r="89" spans="1:19" x14ac:dyDescent="0.2">
      <c r="A89" s="8" t="s">
        <v>594</v>
      </c>
      <c r="B89" s="23">
        <v>1.05</v>
      </c>
      <c r="C89" s="23">
        <v>1.08</v>
      </c>
      <c r="D89" s="23">
        <v>1.26</v>
      </c>
      <c r="E89" s="23">
        <v>1.54</v>
      </c>
      <c r="F89" s="23">
        <v>1.82</v>
      </c>
      <c r="G89" s="23">
        <v>2.15</v>
      </c>
      <c r="H89" s="23">
        <v>1.57</v>
      </c>
      <c r="I89" s="23">
        <v>2.89</v>
      </c>
      <c r="J89" s="23">
        <v>2.83</v>
      </c>
      <c r="K89" s="23">
        <v>3.46</v>
      </c>
      <c r="L89" s="23">
        <v>4.25</v>
      </c>
      <c r="M89" s="23">
        <v>6.31</v>
      </c>
      <c r="N89" s="23">
        <v>9.4700000000000006</v>
      </c>
      <c r="O89" s="23">
        <v>38.04</v>
      </c>
      <c r="P89" s="23">
        <v>45.41</v>
      </c>
      <c r="Q89" s="23">
        <v>42.03</v>
      </c>
      <c r="R89" s="23">
        <v>51.320000000000007</v>
      </c>
      <c r="S89" s="32"/>
    </row>
    <row r="90" spans="1:19" x14ac:dyDescent="0.2">
      <c r="A90" s="8" t="s">
        <v>595</v>
      </c>
      <c r="B90" s="23"/>
      <c r="C90" s="23"/>
      <c r="D90" s="23"/>
      <c r="E90" s="23"/>
      <c r="F90" s="23"/>
      <c r="G90" s="23"/>
      <c r="H90" s="23"/>
      <c r="I90" s="23"/>
      <c r="J90" s="23"/>
      <c r="K90" s="23"/>
      <c r="L90" s="23"/>
      <c r="M90" s="23"/>
      <c r="N90" s="23"/>
      <c r="O90" s="23"/>
      <c r="P90" s="23"/>
      <c r="Q90" s="23"/>
      <c r="R90" s="23"/>
      <c r="S90" s="32"/>
    </row>
    <row r="91" spans="1:19" x14ac:dyDescent="0.2">
      <c r="A91" s="8" t="s">
        <v>596</v>
      </c>
      <c r="B91" s="23">
        <v>1.4</v>
      </c>
      <c r="C91" s="23">
        <v>1.53</v>
      </c>
      <c r="D91" s="23">
        <v>1.88</v>
      </c>
      <c r="E91" s="23">
        <v>1.56</v>
      </c>
      <c r="F91" s="23">
        <v>1.82</v>
      </c>
      <c r="G91" s="23">
        <v>1.96</v>
      </c>
      <c r="H91" s="23">
        <v>2.27</v>
      </c>
      <c r="I91" s="23">
        <v>2.2200000000000002</v>
      </c>
      <c r="J91" s="23">
        <v>2.64</v>
      </c>
      <c r="K91" s="23">
        <v>4.12</v>
      </c>
      <c r="L91" s="23">
        <v>4.74</v>
      </c>
      <c r="M91" s="23">
        <v>5.05</v>
      </c>
      <c r="N91" s="23">
        <v>5.36</v>
      </c>
      <c r="O91" s="23">
        <v>17.61</v>
      </c>
      <c r="P91" s="23">
        <v>29.75</v>
      </c>
      <c r="Q91" s="23">
        <v>32.729999999999997</v>
      </c>
      <c r="R91" s="23">
        <v>22.54</v>
      </c>
      <c r="S91" s="32"/>
    </row>
    <row r="92" spans="1:19" x14ac:dyDescent="0.2">
      <c r="A92" s="8" t="s">
        <v>597</v>
      </c>
      <c r="B92" s="23">
        <v>2.0099999999999998</v>
      </c>
      <c r="C92" s="23">
        <v>2.81</v>
      </c>
      <c r="D92" s="23">
        <v>5.13</v>
      </c>
      <c r="E92" s="23">
        <v>4.0199999999999996</v>
      </c>
      <c r="F92" s="23">
        <v>1.85</v>
      </c>
      <c r="G92" s="23">
        <v>6.48</v>
      </c>
      <c r="H92" s="23">
        <v>9.73</v>
      </c>
      <c r="I92" s="23">
        <v>30.21</v>
      </c>
      <c r="J92" s="23">
        <v>17.7</v>
      </c>
      <c r="K92" s="23">
        <v>36.57</v>
      </c>
      <c r="L92" s="23">
        <v>55.84</v>
      </c>
      <c r="M92" s="23">
        <v>118.25</v>
      </c>
      <c r="N92" s="23">
        <v>211.46999999999997</v>
      </c>
      <c r="O92" s="23">
        <v>825.66</v>
      </c>
      <c r="P92" s="23">
        <v>630.91</v>
      </c>
      <c r="Q92" s="23">
        <v>381.31</v>
      </c>
      <c r="R92" s="23">
        <v>398.3</v>
      </c>
      <c r="S92" s="32"/>
    </row>
    <row r="93" spans="1:19" x14ac:dyDescent="0.2">
      <c r="A93" s="8" t="s">
        <v>598</v>
      </c>
      <c r="B93" s="23">
        <v>3.55</v>
      </c>
      <c r="C93" s="23">
        <v>3.63</v>
      </c>
      <c r="D93" s="23">
        <v>4.33</v>
      </c>
      <c r="E93" s="23">
        <v>3.74</v>
      </c>
      <c r="F93" s="23">
        <v>4.43</v>
      </c>
      <c r="G93" s="23">
        <v>7.39</v>
      </c>
      <c r="H93" s="23">
        <v>9.1300000000000008</v>
      </c>
      <c r="I93" s="23">
        <v>9.36</v>
      </c>
      <c r="J93" s="23">
        <v>10.56</v>
      </c>
      <c r="K93" s="23">
        <v>102.72</v>
      </c>
      <c r="L93" s="23">
        <v>135.26</v>
      </c>
      <c r="M93" s="23">
        <v>142.16</v>
      </c>
      <c r="N93" s="23">
        <v>192.37</v>
      </c>
      <c r="O93" s="23">
        <v>495.2</v>
      </c>
      <c r="P93" s="23">
        <v>175.42</v>
      </c>
      <c r="Q93" s="23">
        <v>175.99</v>
      </c>
      <c r="R93" s="23">
        <v>167.85</v>
      </c>
      <c r="S93" s="32"/>
    </row>
    <row r="94" spans="1:19" x14ac:dyDescent="0.2">
      <c r="A94" s="8" t="s">
        <v>599</v>
      </c>
      <c r="B94" s="23">
        <v>0.28000000000000003</v>
      </c>
      <c r="C94" s="23">
        <v>0.28000000000000003</v>
      </c>
      <c r="D94" s="23">
        <v>0.37</v>
      </c>
      <c r="E94" s="23">
        <v>0.56999999999999995</v>
      </c>
      <c r="F94" s="23">
        <v>0.43</v>
      </c>
      <c r="G94" s="23">
        <v>0.49</v>
      </c>
      <c r="H94" s="23">
        <v>0.53</v>
      </c>
      <c r="I94" s="23">
        <v>0.62</v>
      </c>
      <c r="J94" s="23">
        <v>0.69</v>
      </c>
      <c r="K94" s="23">
        <v>0.69</v>
      </c>
      <c r="L94" s="23">
        <v>0.89</v>
      </c>
      <c r="M94" s="23">
        <v>0.94</v>
      </c>
      <c r="N94" s="23">
        <v>1.04</v>
      </c>
      <c r="O94" s="23">
        <v>1.71</v>
      </c>
      <c r="P94" s="23">
        <v>4.88</v>
      </c>
      <c r="Q94" s="23">
        <v>3.62</v>
      </c>
      <c r="R94" s="23">
        <v>2.89</v>
      </c>
      <c r="S94" s="32"/>
    </row>
    <row r="95" spans="1:19" x14ac:dyDescent="0.2">
      <c r="A95" s="8" t="s">
        <v>600</v>
      </c>
      <c r="B95" s="23">
        <v>0.17</v>
      </c>
      <c r="C95" s="23">
        <v>0.18</v>
      </c>
      <c r="D95" s="23">
        <v>0.32</v>
      </c>
      <c r="E95" s="23">
        <v>0.53</v>
      </c>
      <c r="F95" s="23">
        <v>0.42</v>
      </c>
      <c r="G95" s="23">
        <v>0.47</v>
      </c>
      <c r="H95" s="23">
        <v>0.51</v>
      </c>
      <c r="I95" s="23">
        <v>0.6</v>
      </c>
      <c r="J95" s="23">
        <v>0.66</v>
      </c>
      <c r="K95" s="23">
        <v>0.59</v>
      </c>
      <c r="L95" s="23">
        <v>0.7</v>
      </c>
      <c r="M95" s="23">
        <v>0.78</v>
      </c>
      <c r="N95" s="23">
        <v>0.83000000000000007</v>
      </c>
      <c r="O95" s="23">
        <v>1.55</v>
      </c>
      <c r="P95" s="23">
        <v>2.29</v>
      </c>
      <c r="Q95" s="23">
        <v>2.48</v>
      </c>
      <c r="R95" s="23">
        <v>1.71</v>
      </c>
      <c r="S95" s="32"/>
    </row>
    <row r="96" spans="1:19" x14ac:dyDescent="0.2">
      <c r="A96" s="8" t="s">
        <v>601</v>
      </c>
      <c r="B96" s="23"/>
      <c r="C96" s="23"/>
      <c r="D96" s="23"/>
      <c r="E96" s="23"/>
      <c r="F96" s="23"/>
      <c r="G96" s="23"/>
      <c r="H96" s="23"/>
      <c r="I96" s="23"/>
      <c r="J96" s="23"/>
      <c r="K96" s="23"/>
      <c r="L96" s="23"/>
      <c r="M96" s="23"/>
      <c r="N96" s="23"/>
      <c r="O96" s="23"/>
      <c r="P96" s="23"/>
      <c r="Q96" s="23"/>
      <c r="R96" s="23"/>
      <c r="S96" s="32"/>
    </row>
    <row r="97" spans="1:19" x14ac:dyDescent="0.2">
      <c r="A97" s="8" t="s">
        <v>602</v>
      </c>
      <c r="B97" s="23">
        <v>0.01</v>
      </c>
      <c r="C97" s="23"/>
      <c r="D97" s="23"/>
      <c r="E97" s="23"/>
      <c r="F97" s="23"/>
      <c r="G97" s="23"/>
      <c r="H97" s="23"/>
      <c r="I97" s="23"/>
      <c r="J97" s="23"/>
      <c r="K97" s="23"/>
      <c r="L97" s="23"/>
      <c r="M97" s="23"/>
      <c r="N97" s="23"/>
      <c r="O97" s="23"/>
      <c r="P97" s="23"/>
      <c r="Q97" s="23"/>
      <c r="R97" s="23"/>
      <c r="S97" s="32"/>
    </row>
    <row r="98" spans="1:19" x14ac:dyDescent="0.2">
      <c r="A98" s="8" t="s">
        <v>603</v>
      </c>
      <c r="B98" s="23">
        <v>0.01</v>
      </c>
      <c r="C98" s="23">
        <v>0.01</v>
      </c>
      <c r="D98" s="23"/>
      <c r="E98" s="23">
        <v>0.01</v>
      </c>
      <c r="F98" s="23"/>
      <c r="G98" s="23">
        <v>0.01</v>
      </c>
      <c r="H98" s="23">
        <v>0.01</v>
      </c>
      <c r="I98" s="23">
        <v>0.01</v>
      </c>
      <c r="J98" s="23">
        <v>0.01</v>
      </c>
      <c r="K98" s="23">
        <v>0.01</v>
      </c>
      <c r="L98" s="23">
        <v>0.02</v>
      </c>
      <c r="M98" s="23">
        <v>0.01</v>
      </c>
      <c r="N98" s="23">
        <v>0.01</v>
      </c>
      <c r="O98" s="23">
        <v>0.01</v>
      </c>
      <c r="P98" s="23">
        <v>0.06</v>
      </c>
      <c r="Q98" s="23">
        <v>0.04</v>
      </c>
      <c r="R98" s="23">
        <v>0.16</v>
      </c>
      <c r="S98" s="32"/>
    </row>
    <row r="99" spans="1:19" x14ac:dyDescent="0.2">
      <c r="A99" s="8" t="s">
        <v>604</v>
      </c>
      <c r="B99" s="23">
        <v>0.09</v>
      </c>
      <c r="C99" s="23">
        <v>0.09</v>
      </c>
      <c r="D99" s="23">
        <v>0.05</v>
      </c>
      <c r="E99" s="23">
        <v>0.03</v>
      </c>
      <c r="F99" s="23">
        <v>0.01</v>
      </c>
      <c r="G99" s="23">
        <v>0.01</v>
      </c>
      <c r="H99" s="23">
        <v>0.01</v>
      </c>
      <c r="I99" s="23">
        <v>0.01</v>
      </c>
      <c r="J99" s="23">
        <v>0.02</v>
      </c>
      <c r="K99" s="23">
        <v>0.09</v>
      </c>
      <c r="L99" s="23">
        <v>0.17</v>
      </c>
      <c r="M99" s="23">
        <v>0.15</v>
      </c>
      <c r="N99" s="23">
        <v>0.2</v>
      </c>
      <c r="O99" s="23">
        <v>0.15</v>
      </c>
      <c r="P99" s="23">
        <v>2.5299999999999998</v>
      </c>
      <c r="Q99" s="23">
        <v>1.1000000000000001</v>
      </c>
      <c r="R99" s="23">
        <v>1.02</v>
      </c>
      <c r="S99" s="32"/>
    </row>
    <row r="100" spans="1:19" x14ac:dyDescent="0.2">
      <c r="A100" s="8" t="s">
        <v>605</v>
      </c>
      <c r="B100" s="23"/>
      <c r="C100" s="23"/>
      <c r="D100" s="23"/>
      <c r="E100" s="23"/>
      <c r="F100" s="23"/>
      <c r="G100" s="23"/>
      <c r="H100" s="23"/>
      <c r="I100" s="23"/>
      <c r="J100" s="23"/>
      <c r="K100" s="23"/>
      <c r="L100" s="23"/>
      <c r="M100" s="23"/>
      <c r="N100" s="23"/>
      <c r="O100" s="23"/>
      <c r="P100" s="23"/>
      <c r="Q100" s="23"/>
      <c r="R100" s="23"/>
      <c r="S100" s="32"/>
    </row>
    <row r="101" spans="1:19" x14ac:dyDescent="0.2">
      <c r="A101" s="8" t="s">
        <v>606</v>
      </c>
      <c r="B101" s="23"/>
      <c r="C101" s="23"/>
      <c r="D101" s="23"/>
      <c r="E101" s="23"/>
      <c r="F101" s="23"/>
      <c r="G101" s="23"/>
      <c r="H101" s="23"/>
      <c r="I101" s="23"/>
      <c r="J101" s="23"/>
      <c r="K101" s="23"/>
      <c r="L101" s="23"/>
      <c r="M101" s="23"/>
      <c r="N101" s="23"/>
      <c r="O101" s="23"/>
      <c r="P101" s="23"/>
      <c r="Q101" s="23"/>
      <c r="R101" s="23"/>
      <c r="S101" s="32"/>
    </row>
    <row r="102" spans="1:19" x14ac:dyDescent="0.2">
      <c r="A102" s="8" t="s">
        <v>607</v>
      </c>
      <c r="B102" s="23">
        <v>3.3200000000000003</v>
      </c>
      <c r="C102" s="23">
        <v>3.3299999999999996</v>
      </c>
      <c r="D102" s="23">
        <v>3.9</v>
      </c>
      <c r="E102" s="23">
        <v>3.77</v>
      </c>
      <c r="F102" s="23">
        <v>3.15</v>
      </c>
      <c r="G102" s="23">
        <v>3.82</v>
      </c>
      <c r="H102" s="23">
        <v>3.68</v>
      </c>
      <c r="I102" s="23">
        <v>3.87</v>
      </c>
      <c r="J102" s="23">
        <v>3.56</v>
      </c>
      <c r="K102" s="23">
        <v>5.45</v>
      </c>
      <c r="L102" s="23">
        <v>5.83</v>
      </c>
      <c r="M102" s="23">
        <v>7.19</v>
      </c>
      <c r="N102" s="23">
        <v>8.1199999999999992</v>
      </c>
      <c r="O102" s="23">
        <v>40.24</v>
      </c>
      <c r="P102" s="23">
        <v>32.49</v>
      </c>
      <c r="Q102" s="23">
        <v>26.389999999999997</v>
      </c>
      <c r="R102" s="23">
        <v>27.82</v>
      </c>
      <c r="S102" s="32"/>
    </row>
    <row r="103" spans="1:19" x14ac:dyDescent="0.2">
      <c r="A103" s="8" t="s">
        <v>608</v>
      </c>
      <c r="B103" s="23"/>
      <c r="C103" s="23"/>
      <c r="D103" s="23"/>
      <c r="E103" s="23"/>
      <c r="F103" s="23"/>
      <c r="G103" s="23"/>
      <c r="H103" s="23"/>
      <c r="I103" s="23"/>
      <c r="J103" s="23"/>
      <c r="K103" s="23"/>
      <c r="L103" s="23"/>
      <c r="M103" s="23"/>
      <c r="N103" s="23"/>
      <c r="O103" s="23"/>
      <c r="P103" s="23"/>
      <c r="Q103" s="23"/>
      <c r="R103" s="23"/>
      <c r="S103" s="32"/>
    </row>
    <row r="104" spans="1:19" x14ac:dyDescent="0.2">
      <c r="A104" s="8" t="s">
        <v>609</v>
      </c>
      <c r="B104" s="23"/>
      <c r="C104" s="23"/>
      <c r="D104" s="23"/>
      <c r="E104" s="23"/>
      <c r="F104" s="23"/>
      <c r="G104" s="23"/>
      <c r="H104" s="23"/>
      <c r="I104" s="23"/>
      <c r="J104" s="23"/>
      <c r="K104" s="23"/>
      <c r="L104" s="23"/>
      <c r="M104" s="23"/>
      <c r="N104" s="23"/>
      <c r="O104" s="23"/>
      <c r="P104" s="23"/>
      <c r="Q104" s="23"/>
      <c r="R104" s="23"/>
      <c r="S104" s="32"/>
    </row>
    <row r="105" spans="1:19" x14ac:dyDescent="0.2">
      <c r="A105" s="8" t="s">
        <v>610</v>
      </c>
      <c r="B105" s="23">
        <v>0.85</v>
      </c>
      <c r="C105" s="23">
        <v>1.28</v>
      </c>
      <c r="D105" s="23">
        <v>1.35</v>
      </c>
      <c r="E105" s="23">
        <v>1.43</v>
      </c>
      <c r="F105" s="23">
        <v>2.31</v>
      </c>
      <c r="G105" s="23">
        <v>2.72</v>
      </c>
      <c r="H105" s="23">
        <v>3.08</v>
      </c>
      <c r="I105" s="23">
        <v>3.47</v>
      </c>
      <c r="J105" s="23">
        <v>3.95</v>
      </c>
      <c r="K105" s="23"/>
      <c r="L105" s="23"/>
      <c r="M105" s="23"/>
      <c r="N105" s="23"/>
      <c r="O105" s="23"/>
      <c r="P105" s="23"/>
      <c r="Q105" s="23">
        <v>0</v>
      </c>
      <c r="R105" s="23"/>
      <c r="S105" s="32"/>
    </row>
    <row r="106" spans="1:19" x14ac:dyDescent="0.2">
      <c r="A106" s="8" t="s">
        <v>611</v>
      </c>
      <c r="B106" s="23"/>
      <c r="C106" s="23"/>
      <c r="D106" s="23"/>
      <c r="E106" s="23">
        <v>2.4</v>
      </c>
      <c r="F106" s="23"/>
      <c r="G106" s="23"/>
      <c r="H106" s="23"/>
      <c r="I106" s="23"/>
      <c r="J106" s="23"/>
      <c r="K106" s="23"/>
      <c r="L106" s="23"/>
      <c r="M106" s="23"/>
      <c r="N106" s="23"/>
      <c r="O106" s="23"/>
      <c r="P106" s="23"/>
      <c r="Q106" s="23"/>
      <c r="R106" s="23"/>
      <c r="S106" s="32"/>
    </row>
    <row r="107" spans="1:19" x14ac:dyDescent="0.2">
      <c r="A107" s="8" t="s">
        <v>612</v>
      </c>
      <c r="B107" s="23"/>
      <c r="C107" s="23"/>
      <c r="D107" s="23"/>
      <c r="E107" s="23"/>
      <c r="F107" s="23"/>
      <c r="G107" s="23"/>
      <c r="H107" s="23"/>
      <c r="I107" s="23"/>
      <c r="J107" s="23"/>
      <c r="K107" s="23"/>
      <c r="L107" s="23"/>
      <c r="M107" s="23"/>
      <c r="N107" s="23"/>
      <c r="O107" s="23"/>
      <c r="P107" s="23"/>
      <c r="Q107" s="23"/>
      <c r="R107" s="23"/>
      <c r="S107" s="32"/>
    </row>
    <row r="108" spans="1:19" x14ac:dyDescent="0.2">
      <c r="A108" s="8" t="s">
        <v>613</v>
      </c>
      <c r="B108" s="23">
        <v>79.77</v>
      </c>
      <c r="C108" s="23">
        <v>85.96</v>
      </c>
      <c r="D108" s="23">
        <v>97.65</v>
      </c>
      <c r="E108" s="23">
        <v>99.17</v>
      </c>
      <c r="F108" s="23">
        <v>153.9</v>
      </c>
      <c r="G108" s="23">
        <v>189.4</v>
      </c>
      <c r="H108" s="23">
        <v>250.04</v>
      </c>
      <c r="I108" s="23">
        <v>305.23</v>
      </c>
      <c r="J108" s="23">
        <v>224.3</v>
      </c>
      <c r="K108" s="23">
        <v>223.41</v>
      </c>
      <c r="L108" s="23">
        <v>289.22000000000003</v>
      </c>
      <c r="M108" s="23">
        <v>27.23</v>
      </c>
      <c r="N108" s="23">
        <v>49.51</v>
      </c>
      <c r="O108" s="23">
        <v>431.67</v>
      </c>
      <c r="P108" s="23">
        <v>700.86</v>
      </c>
      <c r="Q108" s="23">
        <v>665.08</v>
      </c>
      <c r="R108" s="23">
        <v>550.96</v>
      </c>
      <c r="S108" s="32"/>
    </row>
    <row r="109" spans="1:19" x14ac:dyDescent="0.2">
      <c r="A109" s="8" t="s">
        <v>614</v>
      </c>
      <c r="B109" s="23">
        <v>34.979999999999997</v>
      </c>
      <c r="C109" s="23">
        <v>31.88</v>
      </c>
      <c r="D109" s="23">
        <v>25.68</v>
      </c>
      <c r="E109" s="23">
        <v>14.81</v>
      </c>
      <c r="F109" s="23">
        <v>63.45</v>
      </c>
      <c r="G109" s="23">
        <v>71.099999999999994</v>
      </c>
      <c r="H109" s="23">
        <v>103.35999999999999</v>
      </c>
      <c r="I109" s="23">
        <v>128.09</v>
      </c>
      <c r="J109" s="23">
        <v>122.29</v>
      </c>
      <c r="K109" s="23">
        <v>196.73</v>
      </c>
      <c r="L109" s="23">
        <v>242.43</v>
      </c>
      <c r="M109" s="23">
        <v>5.73</v>
      </c>
      <c r="N109" s="23">
        <v>14.1</v>
      </c>
      <c r="O109" s="23">
        <v>378.84</v>
      </c>
      <c r="P109" s="23">
        <v>453.5</v>
      </c>
      <c r="Q109" s="23"/>
      <c r="R109" s="23"/>
      <c r="S109" s="32"/>
    </row>
    <row r="110" spans="1:19" x14ac:dyDescent="0.2">
      <c r="A110" s="8" t="s">
        <v>615</v>
      </c>
      <c r="B110" s="23">
        <v>17.670000000000002</v>
      </c>
      <c r="C110" s="23">
        <v>17.260000000000002</v>
      </c>
      <c r="D110" s="23">
        <v>25.42</v>
      </c>
      <c r="E110" s="23">
        <v>28.02</v>
      </c>
      <c r="F110" s="23">
        <v>33.130000000000003</v>
      </c>
      <c r="G110" s="23">
        <v>46.35</v>
      </c>
      <c r="H110" s="23">
        <v>60.24</v>
      </c>
      <c r="I110" s="23">
        <v>68.16</v>
      </c>
      <c r="J110" s="23">
        <v>65.69</v>
      </c>
      <c r="K110" s="23"/>
      <c r="L110" s="23"/>
      <c r="M110" s="23"/>
      <c r="N110" s="23"/>
      <c r="O110" s="23"/>
      <c r="P110" s="23"/>
      <c r="Q110" s="23"/>
      <c r="R110" s="23"/>
      <c r="S110" s="32"/>
    </row>
    <row r="111" spans="1:19" x14ac:dyDescent="0.2">
      <c r="A111" s="8" t="s">
        <v>616</v>
      </c>
      <c r="B111" s="23">
        <v>5.01</v>
      </c>
      <c r="C111" s="23">
        <v>8.9499999999999993</v>
      </c>
      <c r="D111" s="23">
        <v>9</v>
      </c>
      <c r="E111" s="23">
        <v>15.88</v>
      </c>
      <c r="F111" s="23">
        <v>16.670000000000002</v>
      </c>
      <c r="G111" s="23">
        <v>20.32</v>
      </c>
      <c r="H111" s="23">
        <v>21.57</v>
      </c>
      <c r="I111" s="23">
        <v>27.26</v>
      </c>
      <c r="J111" s="23">
        <v>36.32</v>
      </c>
      <c r="K111" s="23">
        <v>26.68</v>
      </c>
      <c r="L111" s="23">
        <v>46.79</v>
      </c>
      <c r="M111" s="23">
        <v>21.5</v>
      </c>
      <c r="N111" s="23">
        <v>35.409999999999997</v>
      </c>
      <c r="O111" s="23">
        <v>52.829999999999991</v>
      </c>
      <c r="P111" s="23">
        <v>44.14</v>
      </c>
      <c r="Q111" s="23">
        <v>47.24</v>
      </c>
      <c r="R111" s="23">
        <v>46.69</v>
      </c>
      <c r="S111" s="32"/>
    </row>
    <row r="112" spans="1:19" x14ac:dyDescent="0.2">
      <c r="A112" s="8" t="s">
        <v>617</v>
      </c>
      <c r="B112" s="23"/>
      <c r="C112" s="23"/>
      <c r="D112" s="23"/>
      <c r="E112" s="23"/>
      <c r="F112" s="23"/>
      <c r="G112" s="23"/>
      <c r="H112" s="23"/>
      <c r="I112" s="23"/>
      <c r="J112" s="23"/>
      <c r="K112" s="23"/>
      <c r="L112" s="23"/>
      <c r="M112" s="23"/>
      <c r="N112" s="23"/>
      <c r="O112" s="23"/>
      <c r="P112" s="23"/>
      <c r="Q112" s="23"/>
      <c r="R112" s="23"/>
      <c r="S112" s="32"/>
    </row>
    <row r="113" spans="1:19" x14ac:dyDescent="0.2">
      <c r="A113" s="8" t="s">
        <v>618</v>
      </c>
      <c r="B113" s="23"/>
      <c r="C113" s="23"/>
      <c r="D113" s="23"/>
      <c r="E113" s="23"/>
      <c r="F113" s="23"/>
      <c r="G113" s="23"/>
      <c r="H113" s="23"/>
      <c r="I113" s="23"/>
      <c r="J113" s="23"/>
      <c r="K113" s="23"/>
      <c r="L113" s="23"/>
      <c r="M113" s="23"/>
      <c r="N113" s="23"/>
      <c r="O113" s="23"/>
      <c r="P113" s="23"/>
      <c r="Q113" s="23"/>
      <c r="R113" s="23"/>
      <c r="S113" s="32"/>
    </row>
    <row r="114" spans="1:19" x14ac:dyDescent="0.2">
      <c r="A114" s="8" t="s">
        <v>619</v>
      </c>
      <c r="B114" s="23"/>
      <c r="C114" s="23"/>
      <c r="D114" s="23"/>
      <c r="E114" s="23"/>
      <c r="F114" s="23"/>
      <c r="G114" s="23"/>
      <c r="H114" s="23"/>
      <c r="I114" s="23"/>
      <c r="J114" s="23"/>
      <c r="K114" s="23"/>
      <c r="L114" s="23"/>
      <c r="M114" s="23"/>
      <c r="N114" s="23"/>
      <c r="O114" s="23"/>
      <c r="P114" s="23">
        <v>203.22</v>
      </c>
      <c r="Q114" s="23">
        <v>160.22</v>
      </c>
      <c r="R114" s="23">
        <v>178.1</v>
      </c>
      <c r="S114" s="32"/>
    </row>
    <row r="115" spans="1:19" x14ac:dyDescent="0.2">
      <c r="A115" s="8" t="s">
        <v>620</v>
      </c>
      <c r="B115" s="23"/>
      <c r="C115" s="23"/>
      <c r="D115" s="23"/>
      <c r="E115" s="23"/>
      <c r="F115" s="23"/>
      <c r="G115" s="23"/>
      <c r="H115" s="23"/>
      <c r="I115" s="23"/>
      <c r="J115" s="23"/>
      <c r="K115" s="23"/>
      <c r="L115" s="23"/>
      <c r="M115" s="23"/>
      <c r="N115" s="23"/>
      <c r="O115" s="23"/>
      <c r="P115" s="23"/>
      <c r="Q115" s="23"/>
      <c r="R115" s="23"/>
      <c r="S115" s="32"/>
    </row>
    <row r="116" spans="1:19" x14ac:dyDescent="0.2">
      <c r="A116" s="8" t="s">
        <v>621</v>
      </c>
      <c r="B116" s="23">
        <v>22.11</v>
      </c>
      <c r="C116" s="23">
        <v>27.87</v>
      </c>
      <c r="D116" s="23">
        <v>37.549999999999997</v>
      </c>
      <c r="E116" s="23">
        <v>40.46</v>
      </c>
      <c r="F116" s="23">
        <v>40.65</v>
      </c>
      <c r="G116" s="23">
        <v>51.629999999999995</v>
      </c>
      <c r="H116" s="23">
        <v>64.87</v>
      </c>
      <c r="I116" s="23">
        <v>81.72</v>
      </c>
      <c r="J116" s="23"/>
      <c r="K116" s="23"/>
      <c r="L116" s="23"/>
      <c r="M116" s="23"/>
      <c r="N116" s="23"/>
      <c r="O116" s="23"/>
      <c r="P116" s="23"/>
      <c r="Q116" s="23"/>
      <c r="R116" s="23"/>
      <c r="S116" s="32"/>
    </row>
    <row r="117" spans="1:19" x14ac:dyDescent="0.2">
      <c r="A117" s="8" t="s">
        <v>622</v>
      </c>
      <c r="B117" s="23"/>
      <c r="C117" s="23"/>
      <c r="D117" s="23"/>
      <c r="E117" s="23"/>
      <c r="F117" s="23"/>
      <c r="G117" s="23"/>
      <c r="H117" s="23"/>
      <c r="I117" s="23"/>
      <c r="J117" s="23"/>
      <c r="K117" s="23"/>
      <c r="L117" s="23"/>
      <c r="M117" s="23"/>
      <c r="N117" s="23"/>
      <c r="O117" s="23"/>
      <c r="P117" s="23"/>
      <c r="Q117" s="23">
        <v>457.62</v>
      </c>
      <c r="R117" s="23">
        <v>326.17</v>
      </c>
      <c r="S117" s="32"/>
    </row>
    <row r="118" spans="1:19" x14ac:dyDescent="0.2">
      <c r="A118" s="8" t="s">
        <v>623</v>
      </c>
      <c r="B118" s="23"/>
      <c r="C118" s="23"/>
      <c r="D118" s="23"/>
      <c r="E118" s="23"/>
      <c r="F118" s="23"/>
      <c r="G118" s="23"/>
      <c r="H118" s="23"/>
      <c r="I118" s="23"/>
      <c r="J118" s="23"/>
      <c r="K118" s="23"/>
      <c r="L118" s="23"/>
      <c r="M118" s="23"/>
      <c r="N118" s="23"/>
      <c r="O118" s="23"/>
      <c r="P118" s="23"/>
      <c r="Q118" s="23"/>
      <c r="R118" s="23"/>
      <c r="S118" s="32"/>
    </row>
    <row r="119" spans="1:19" x14ac:dyDescent="0.2">
      <c r="A119" s="8" t="s">
        <v>624</v>
      </c>
      <c r="B119" s="23">
        <v>11.84</v>
      </c>
      <c r="C119" s="23">
        <v>9.66</v>
      </c>
      <c r="D119" s="23">
        <v>16.3</v>
      </c>
      <c r="E119" s="23">
        <v>30.2</v>
      </c>
      <c r="F119" s="23">
        <v>15.88</v>
      </c>
      <c r="G119" s="23">
        <v>17.100000000000001</v>
      </c>
      <c r="H119" s="23">
        <v>14.73</v>
      </c>
      <c r="I119" s="23">
        <v>17.91</v>
      </c>
      <c r="J119" s="23">
        <v>64.290000000000006</v>
      </c>
      <c r="K119" s="23">
        <v>39.76</v>
      </c>
      <c r="L119" s="23">
        <v>98.74</v>
      </c>
      <c r="M119" s="23">
        <v>113.66</v>
      </c>
      <c r="N119" s="23">
        <v>583.94000000000005</v>
      </c>
      <c r="O119" s="23">
        <v>614.29999999999995</v>
      </c>
      <c r="P119" s="23">
        <v>712.56</v>
      </c>
      <c r="Q119" s="23">
        <v>271.76</v>
      </c>
      <c r="R119" s="23">
        <v>176.53</v>
      </c>
      <c r="S119" s="32"/>
    </row>
    <row r="120" spans="1:19" x14ac:dyDescent="0.2">
      <c r="A120" s="8" t="s">
        <v>625</v>
      </c>
      <c r="B120" s="23"/>
      <c r="C120" s="23"/>
      <c r="D120" s="23"/>
      <c r="E120" s="23"/>
      <c r="F120" s="23"/>
      <c r="G120" s="23"/>
      <c r="H120" s="23"/>
      <c r="I120" s="23"/>
      <c r="J120" s="23"/>
      <c r="K120" s="23"/>
      <c r="L120" s="23"/>
      <c r="M120" s="23"/>
      <c r="N120" s="23"/>
      <c r="O120" s="23"/>
      <c r="P120" s="23"/>
      <c r="Q120" s="23"/>
      <c r="R120" s="23"/>
      <c r="S120" s="32"/>
    </row>
    <row r="121" spans="1:19" x14ac:dyDescent="0.2">
      <c r="A121" s="8" t="s">
        <v>626</v>
      </c>
      <c r="B121" s="23">
        <v>1.57</v>
      </c>
      <c r="C121" s="23"/>
      <c r="D121" s="23"/>
      <c r="E121" s="23"/>
      <c r="F121" s="23">
        <v>2.1800000000000002</v>
      </c>
      <c r="G121" s="23">
        <v>0.04</v>
      </c>
      <c r="H121" s="23"/>
      <c r="I121" s="23">
        <v>2.29</v>
      </c>
      <c r="J121" s="23">
        <v>0.51</v>
      </c>
      <c r="K121" s="23"/>
      <c r="L121" s="23"/>
      <c r="M121" s="23"/>
      <c r="N121" s="23"/>
      <c r="O121" s="23"/>
      <c r="P121" s="23"/>
      <c r="Q121" s="23"/>
      <c r="R121" s="23"/>
      <c r="S121" s="32"/>
    </row>
    <row r="122" spans="1:19" x14ac:dyDescent="0.2">
      <c r="A122" s="25" t="s">
        <v>627</v>
      </c>
      <c r="B122" s="23"/>
      <c r="C122" s="23"/>
      <c r="D122" s="23">
        <v>0.54</v>
      </c>
      <c r="E122" s="23">
        <v>1.9</v>
      </c>
      <c r="F122" s="23">
        <v>0.51</v>
      </c>
      <c r="G122" s="23">
        <v>2.98</v>
      </c>
      <c r="H122" s="23">
        <v>2.64</v>
      </c>
      <c r="I122" s="23">
        <v>0.95</v>
      </c>
      <c r="J122" s="23">
        <v>1.93</v>
      </c>
      <c r="K122" s="23">
        <v>1.51</v>
      </c>
      <c r="L122" s="23">
        <v>6.36</v>
      </c>
      <c r="M122" s="23">
        <v>9.2799999999999994</v>
      </c>
      <c r="N122" s="23">
        <v>9.8000000000000007</v>
      </c>
      <c r="O122" s="23">
        <v>46.31</v>
      </c>
      <c r="P122" s="23">
        <v>123.21</v>
      </c>
      <c r="Q122" s="23">
        <v>3.85</v>
      </c>
      <c r="R122" s="23"/>
      <c r="S122" s="32"/>
    </row>
    <row r="123" spans="1:19" x14ac:dyDescent="0.2">
      <c r="A123" s="8" t="s">
        <v>628</v>
      </c>
      <c r="B123" s="23">
        <v>0.68</v>
      </c>
      <c r="C123" s="23">
        <v>0.05</v>
      </c>
      <c r="D123" s="23">
        <v>0.1</v>
      </c>
      <c r="E123" s="23">
        <v>0.83000000000000007</v>
      </c>
      <c r="F123" s="23"/>
      <c r="G123" s="23"/>
      <c r="H123" s="23">
        <v>7.0000000000000007E-2</v>
      </c>
      <c r="I123" s="23">
        <v>0.47</v>
      </c>
      <c r="J123" s="23"/>
      <c r="K123" s="23">
        <v>0.45</v>
      </c>
      <c r="L123" s="23">
        <v>3.69</v>
      </c>
      <c r="M123" s="23">
        <v>0.6</v>
      </c>
      <c r="N123" s="23">
        <v>2.11</v>
      </c>
      <c r="O123" s="23">
        <v>6.48</v>
      </c>
      <c r="P123" s="23">
        <v>8.23</v>
      </c>
      <c r="Q123" s="23">
        <v>11.22</v>
      </c>
      <c r="R123" s="23">
        <v>6.37</v>
      </c>
      <c r="S123" s="32"/>
    </row>
    <row r="124" spans="1:19" x14ac:dyDescent="0.2">
      <c r="A124" s="8" t="s">
        <v>629</v>
      </c>
      <c r="B124" s="23"/>
      <c r="C124" s="23"/>
      <c r="D124" s="23"/>
      <c r="E124" s="23"/>
      <c r="F124" s="23"/>
      <c r="G124" s="23"/>
      <c r="H124" s="23"/>
      <c r="I124" s="23"/>
      <c r="J124" s="23"/>
      <c r="K124" s="23"/>
      <c r="L124" s="23">
        <v>54.93</v>
      </c>
      <c r="M124" s="23">
        <v>52.21</v>
      </c>
      <c r="N124" s="23">
        <v>220.37</v>
      </c>
      <c r="O124" s="23">
        <v>106.59000000000002</v>
      </c>
      <c r="P124" s="23">
        <v>275.22000000000003</v>
      </c>
      <c r="Q124" s="23"/>
      <c r="R124" s="23"/>
      <c r="S124" s="32"/>
    </row>
    <row r="125" spans="1:19" x14ac:dyDescent="0.2">
      <c r="A125" s="8" t="s">
        <v>630</v>
      </c>
      <c r="B125" s="23"/>
      <c r="C125" s="23"/>
      <c r="D125" s="23"/>
      <c r="E125" s="23"/>
      <c r="F125" s="23"/>
      <c r="G125" s="23"/>
      <c r="H125" s="23"/>
      <c r="I125" s="23"/>
      <c r="J125" s="23">
        <v>33.479999999999997</v>
      </c>
      <c r="K125" s="23"/>
      <c r="L125" s="23"/>
      <c r="M125" s="23"/>
      <c r="N125" s="23"/>
      <c r="O125" s="23"/>
      <c r="P125" s="23"/>
      <c r="Q125" s="23"/>
      <c r="R125" s="23"/>
      <c r="S125" s="32"/>
    </row>
    <row r="126" spans="1:19" x14ac:dyDescent="0.2">
      <c r="A126" s="8" t="s">
        <v>631</v>
      </c>
      <c r="B126" s="23"/>
      <c r="C126" s="23"/>
      <c r="D126" s="23"/>
      <c r="E126" s="23"/>
      <c r="F126" s="23"/>
      <c r="G126" s="23"/>
      <c r="H126" s="23"/>
      <c r="I126" s="23"/>
      <c r="J126" s="23"/>
      <c r="K126" s="23"/>
      <c r="L126" s="23"/>
      <c r="M126" s="23"/>
      <c r="N126" s="23"/>
      <c r="O126" s="23">
        <v>77.38</v>
      </c>
      <c r="P126" s="23">
        <v>12.29</v>
      </c>
      <c r="Q126" s="23"/>
      <c r="R126" s="23"/>
      <c r="S126" s="32"/>
    </row>
    <row r="127" spans="1:19" x14ac:dyDescent="0.2">
      <c r="A127" s="8" t="s">
        <v>632</v>
      </c>
      <c r="B127" s="23"/>
      <c r="C127" s="23"/>
      <c r="D127" s="23"/>
      <c r="E127" s="23">
        <v>2.4500000000000002</v>
      </c>
      <c r="F127" s="23"/>
      <c r="G127" s="23"/>
      <c r="H127" s="23"/>
      <c r="I127" s="23"/>
      <c r="J127" s="23"/>
      <c r="K127" s="23"/>
      <c r="L127" s="23"/>
      <c r="M127" s="23"/>
      <c r="N127" s="23"/>
      <c r="O127" s="23"/>
      <c r="P127" s="23"/>
      <c r="Q127" s="23">
        <v>16.54</v>
      </c>
      <c r="R127" s="23">
        <v>25.43</v>
      </c>
      <c r="S127" s="32"/>
    </row>
    <row r="128" spans="1:19" x14ac:dyDescent="0.2">
      <c r="A128" s="8" t="s">
        <v>633</v>
      </c>
      <c r="B128" s="23"/>
      <c r="C128" s="23"/>
      <c r="D128" s="23"/>
      <c r="E128" s="23"/>
      <c r="F128" s="23"/>
      <c r="G128" s="23"/>
      <c r="H128" s="23"/>
      <c r="I128" s="23"/>
      <c r="J128" s="23"/>
      <c r="K128" s="23"/>
      <c r="L128" s="23"/>
      <c r="M128" s="23"/>
      <c r="N128" s="23"/>
      <c r="O128" s="23"/>
      <c r="P128" s="23"/>
      <c r="Q128" s="23"/>
      <c r="R128" s="23"/>
      <c r="S128" s="32"/>
    </row>
    <row r="129" spans="1:19" x14ac:dyDescent="0.2">
      <c r="A129" s="8" t="s">
        <v>634</v>
      </c>
      <c r="B129" s="23">
        <v>0.14000000000000001</v>
      </c>
      <c r="C129" s="23">
        <v>0.05</v>
      </c>
      <c r="D129" s="23">
        <v>0.05</v>
      </c>
      <c r="E129" s="23">
        <v>0.13</v>
      </c>
      <c r="F129" s="23">
        <v>0.39</v>
      </c>
      <c r="G129" s="23">
        <v>0.05</v>
      </c>
      <c r="H129" s="23">
        <v>1.03</v>
      </c>
      <c r="I129" s="23">
        <v>0.01</v>
      </c>
      <c r="J129" s="23">
        <v>0.01</v>
      </c>
      <c r="K129" s="23">
        <v>0.22</v>
      </c>
      <c r="L129" s="23">
        <v>0.01</v>
      </c>
      <c r="M129" s="23">
        <v>2.21</v>
      </c>
      <c r="N129" s="23">
        <v>0.57999999999999996</v>
      </c>
      <c r="O129" s="23">
        <v>4.9000000000000004</v>
      </c>
      <c r="P129" s="23">
        <v>2.68</v>
      </c>
      <c r="Q129" s="23">
        <v>1.58</v>
      </c>
      <c r="R129" s="23">
        <v>3.08</v>
      </c>
      <c r="S129" s="32"/>
    </row>
    <row r="130" spans="1:19" x14ac:dyDescent="0.2">
      <c r="A130" s="8" t="s">
        <v>635</v>
      </c>
      <c r="B130" s="23"/>
      <c r="C130" s="23"/>
      <c r="D130" s="23"/>
      <c r="E130" s="23"/>
      <c r="F130" s="23"/>
      <c r="G130" s="23"/>
      <c r="H130" s="23"/>
      <c r="I130" s="23"/>
      <c r="J130" s="23"/>
      <c r="K130" s="23"/>
      <c r="L130" s="23"/>
      <c r="M130" s="23"/>
      <c r="N130" s="23"/>
      <c r="O130" s="23"/>
      <c r="P130" s="23"/>
      <c r="Q130" s="23"/>
      <c r="R130" s="23"/>
      <c r="S130" s="32"/>
    </row>
    <row r="131" spans="1:19" x14ac:dyDescent="0.2">
      <c r="A131" s="8" t="s">
        <v>636</v>
      </c>
      <c r="B131" s="23">
        <v>9.4499999999999993</v>
      </c>
      <c r="C131" s="23">
        <v>9.56</v>
      </c>
      <c r="D131" s="23">
        <v>15.61</v>
      </c>
      <c r="E131" s="23">
        <v>24.89</v>
      </c>
      <c r="F131" s="23">
        <v>12.8</v>
      </c>
      <c r="G131" s="23">
        <v>14.03</v>
      </c>
      <c r="H131" s="23">
        <v>10.99</v>
      </c>
      <c r="I131" s="23">
        <v>14.19</v>
      </c>
      <c r="J131" s="23">
        <v>28.36</v>
      </c>
      <c r="K131" s="23">
        <v>37.58</v>
      </c>
      <c r="L131" s="23">
        <v>33.75</v>
      </c>
      <c r="M131" s="23">
        <v>49.36</v>
      </c>
      <c r="N131" s="23">
        <v>351.08</v>
      </c>
      <c r="O131" s="23">
        <v>372.64</v>
      </c>
      <c r="P131" s="23">
        <v>290.93</v>
      </c>
      <c r="Q131" s="23">
        <v>238.57</v>
      </c>
      <c r="R131" s="23">
        <v>141.65</v>
      </c>
      <c r="S131" s="32"/>
    </row>
    <row r="132" spans="1:19" x14ac:dyDescent="0.2">
      <c r="A132" s="8" t="s">
        <v>637</v>
      </c>
      <c r="B132" s="23"/>
      <c r="C132" s="23"/>
      <c r="D132" s="23"/>
      <c r="E132" s="23"/>
      <c r="F132" s="23"/>
      <c r="G132" s="23"/>
      <c r="H132" s="23"/>
      <c r="I132" s="23"/>
      <c r="J132" s="23"/>
      <c r="K132" s="23"/>
      <c r="L132" s="23"/>
      <c r="M132" s="23"/>
      <c r="N132" s="23"/>
      <c r="O132" s="23"/>
      <c r="P132" s="23"/>
      <c r="Q132" s="23"/>
      <c r="R132" s="23"/>
      <c r="S132" s="32"/>
    </row>
    <row r="133" spans="1:19" x14ac:dyDescent="0.2">
      <c r="A133" s="8" t="s">
        <v>638</v>
      </c>
      <c r="B133" s="23"/>
      <c r="C133" s="23"/>
      <c r="D133" s="23"/>
      <c r="E133" s="23"/>
      <c r="F133" s="23"/>
      <c r="G133" s="23"/>
      <c r="H133" s="23"/>
      <c r="I133" s="23"/>
      <c r="J133" s="23"/>
      <c r="K133" s="23"/>
      <c r="L133" s="23"/>
      <c r="M133" s="23"/>
      <c r="N133" s="23"/>
      <c r="O133" s="23"/>
      <c r="P133" s="23"/>
      <c r="Q133" s="23"/>
      <c r="R133" s="23"/>
      <c r="S133" s="32"/>
    </row>
    <row r="134" spans="1:19" x14ac:dyDescent="0.2">
      <c r="A134" s="8" t="s">
        <v>639</v>
      </c>
      <c r="B134" s="23">
        <v>497.59</v>
      </c>
      <c r="C134" s="23">
        <v>460.99</v>
      </c>
      <c r="D134" s="23">
        <v>642.19000000000005</v>
      </c>
      <c r="E134" s="23">
        <v>890.5</v>
      </c>
      <c r="F134" s="23">
        <v>1277.54</v>
      </c>
      <c r="G134" s="23">
        <v>1719.92</v>
      </c>
      <c r="H134" s="23">
        <v>2168.36</v>
      </c>
      <c r="I134" s="23">
        <v>2689.4</v>
      </c>
      <c r="J134" s="23">
        <v>1590.32</v>
      </c>
      <c r="K134" s="23">
        <v>1803.79</v>
      </c>
      <c r="L134" s="23">
        <v>2278.1999999999998</v>
      </c>
      <c r="M134" s="23">
        <v>1953.6</v>
      </c>
      <c r="N134" s="23">
        <v>2879.38</v>
      </c>
      <c r="O134" s="23">
        <v>8693.26</v>
      </c>
      <c r="P134" s="23">
        <v>8151.93</v>
      </c>
      <c r="Q134" s="23">
        <v>7744.61</v>
      </c>
      <c r="R134" s="23">
        <v>7922.42</v>
      </c>
      <c r="S134" s="32"/>
    </row>
    <row r="135" spans="1:19" x14ac:dyDescent="0.2">
      <c r="A135" s="8" t="s">
        <v>640</v>
      </c>
      <c r="B135" s="23">
        <v>198.84000000000006</v>
      </c>
      <c r="C135" s="23">
        <v>263.42000000000007</v>
      </c>
      <c r="D135" s="23">
        <v>297.73999999999995</v>
      </c>
      <c r="E135" s="23">
        <v>312.97000000000008</v>
      </c>
      <c r="F135" s="23">
        <v>402.80000000000018</v>
      </c>
      <c r="G135" s="23">
        <v>525.97000000000014</v>
      </c>
      <c r="H135" s="23">
        <v>980.69000000000017</v>
      </c>
      <c r="I135" s="23">
        <v>1172.1500000000001</v>
      </c>
      <c r="J135" s="23">
        <v>895.18999999999983</v>
      </c>
      <c r="K135" s="23">
        <v>1303.78</v>
      </c>
      <c r="L135" s="23">
        <v>1737.36</v>
      </c>
      <c r="M135" s="23">
        <v>478.54000000000019</v>
      </c>
      <c r="N135" s="23">
        <v>-50.589999999999776</v>
      </c>
      <c r="O135" s="23">
        <v>-664.82000000000119</v>
      </c>
      <c r="P135" s="23">
        <v>-418.66999999999973</v>
      </c>
      <c r="Q135" s="23">
        <v>-60.65</v>
      </c>
      <c r="R135" s="23">
        <v>1.4199999999997091</v>
      </c>
      <c r="S135" s="32"/>
    </row>
    <row r="136" spans="1:19" x14ac:dyDescent="0.2">
      <c r="A136" s="8" t="s">
        <v>641</v>
      </c>
      <c r="B136" s="23">
        <v>9.43</v>
      </c>
      <c r="C136" s="23">
        <v>9.49</v>
      </c>
      <c r="D136" s="23">
        <v>23.44</v>
      </c>
      <c r="E136" s="23">
        <v>54.81</v>
      </c>
      <c r="F136" s="23">
        <v>137.84</v>
      </c>
      <c r="G136" s="23">
        <v>169.64</v>
      </c>
      <c r="H136" s="23">
        <v>132.68</v>
      </c>
      <c r="I136" s="23">
        <v>184.89</v>
      </c>
      <c r="J136" s="23">
        <v>123.88</v>
      </c>
      <c r="K136" s="23">
        <v>215.02</v>
      </c>
      <c r="L136" s="23">
        <v>364.54</v>
      </c>
      <c r="M136" s="23">
        <v>270.75</v>
      </c>
      <c r="N136" s="23">
        <v>245.42</v>
      </c>
      <c r="O136" s="23">
        <v>317.77999999999997</v>
      </c>
      <c r="P136" s="23">
        <v>445.09</v>
      </c>
      <c r="Q136" s="23">
        <v>689.7</v>
      </c>
      <c r="R136" s="23">
        <v>1249.6400000000001</v>
      </c>
      <c r="S136" s="32"/>
    </row>
    <row r="137" spans="1:19" x14ac:dyDescent="0.2">
      <c r="A137" s="8" t="s">
        <v>642</v>
      </c>
      <c r="B137" s="23">
        <v>3.89</v>
      </c>
      <c r="C137" s="23">
        <v>2.14</v>
      </c>
      <c r="D137" s="23">
        <v>7.4</v>
      </c>
      <c r="E137" s="23">
        <v>21.95</v>
      </c>
      <c r="F137" s="23">
        <v>94.3</v>
      </c>
      <c r="G137" s="23">
        <v>112.3</v>
      </c>
      <c r="H137" s="23">
        <v>111.91</v>
      </c>
      <c r="I137" s="23">
        <v>118.66</v>
      </c>
      <c r="J137" s="23">
        <v>105.21</v>
      </c>
      <c r="K137" s="23">
        <v>126.52</v>
      </c>
      <c r="L137" s="23">
        <v>162.69</v>
      </c>
      <c r="M137" s="23">
        <v>202.96</v>
      </c>
      <c r="N137" s="23">
        <v>89.06</v>
      </c>
      <c r="O137" s="23">
        <v>84.98</v>
      </c>
      <c r="P137" s="23">
        <v>36.24</v>
      </c>
      <c r="Q137" s="23">
        <v>9.2899999999999991</v>
      </c>
      <c r="R137" s="23">
        <v>4.67</v>
      </c>
      <c r="S137" s="32"/>
    </row>
    <row r="138" spans="1:19" x14ac:dyDescent="0.2">
      <c r="A138" s="8" t="s">
        <v>643</v>
      </c>
      <c r="B138" s="23"/>
      <c r="C138" s="23"/>
      <c r="D138" s="23">
        <v>4.3499999999999996</v>
      </c>
      <c r="E138" s="23">
        <v>10.48</v>
      </c>
      <c r="F138" s="23">
        <v>94.3</v>
      </c>
      <c r="G138" s="23">
        <v>96.81</v>
      </c>
      <c r="H138" s="23">
        <v>109.39</v>
      </c>
      <c r="I138" s="23">
        <v>113.61</v>
      </c>
      <c r="J138" s="23">
        <v>79.7</v>
      </c>
      <c r="K138" s="23">
        <v>65.760000000000005</v>
      </c>
      <c r="L138" s="23">
        <v>78.290000000000006</v>
      </c>
      <c r="M138" s="23">
        <v>148.49</v>
      </c>
      <c r="N138" s="23">
        <v>7.72</v>
      </c>
      <c r="O138" s="23">
        <v>34</v>
      </c>
      <c r="P138" s="23">
        <v>4.1100000000000003</v>
      </c>
      <c r="Q138" s="23">
        <v>0.35</v>
      </c>
      <c r="R138" s="23">
        <v>1.18</v>
      </c>
      <c r="S138" s="32"/>
    </row>
    <row r="139" spans="1:19" x14ac:dyDescent="0.2">
      <c r="A139" s="8" t="s">
        <v>644</v>
      </c>
      <c r="B139" s="23"/>
      <c r="C139" s="23"/>
      <c r="D139" s="23"/>
      <c r="E139" s="23"/>
      <c r="F139" s="23"/>
      <c r="G139" s="23"/>
      <c r="H139" s="23"/>
      <c r="I139" s="23">
        <v>0.42</v>
      </c>
      <c r="J139" s="23">
        <v>19</v>
      </c>
      <c r="K139" s="23">
        <v>51.07</v>
      </c>
      <c r="L139" s="23">
        <v>58.68</v>
      </c>
      <c r="M139" s="23">
        <v>11.42</v>
      </c>
      <c r="N139" s="23">
        <v>44.31</v>
      </c>
      <c r="O139" s="23">
        <v>4.25</v>
      </c>
      <c r="P139" s="23">
        <v>1.1599999999999999</v>
      </c>
      <c r="Q139" s="23"/>
      <c r="R139" s="23"/>
      <c r="S139" s="32"/>
    </row>
    <row r="140" spans="1:19" x14ac:dyDescent="0.2">
      <c r="A140" s="8" t="s">
        <v>645</v>
      </c>
      <c r="B140" s="23">
        <v>3.89</v>
      </c>
      <c r="C140" s="23">
        <v>2.14</v>
      </c>
      <c r="D140" s="23">
        <v>3.05</v>
      </c>
      <c r="E140" s="23">
        <v>11.47</v>
      </c>
      <c r="F140" s="23"/>
      <c r="G140" s="23">
        <v>15.49</v>
      </c>
      <c r="H140" s="23">
        <v>2.52</v>
      </c>
      <c r="I140" s="23">
        <v>4.63</v>
      </c>
      <c r="J140" s="23">
        <v>6.5099999999999989</v>
      </c>
      <c r="K140" s="23">
        <v>9.69</v>
      </c>
      <c r="L140" s="23">
        <v>25.72</v>
      </c>
      <c r="M140" s="23">
        <v>43.05</v>
      </c>
      <c r="N140" s="23">
        <v>37.03</v>
      </c>
      <c r="O140" s="23">
        <v>46.73</v>
      </c>
      <c r="P140" s="23">
        <v>30.97</v>
      </c>
      <c r="Q140" s="23">
        <v>8.94</v>
      </c>
      <c r="R140" s="23">
        <v>3.49</v>
      </c>
      <c r="S140" s="32"/>
    </row>
    <row r="141" spans="1:19" x14ac:dyDescent="0.2">
      <c r="A141" s="8" t="s">
        <v>438</v>
      </c>
      <c r="B141" s="23">
        <v>1.18</v>
      </c>
      <c r="C141" s="23"/>
      <c r="D141" s="23">
        <v>0.08</v>
      </c>
      <c r="E141" s="23"/>
      <c r="F141" s="23"/>
      <c r="G141" s="23">
        <v>1.38</v>
      </c>
      <c r="H141" s="23"/>
      <c r="I141" s="23"/>
      <c r="J141" s="23">
        <v>0.01</v>
      </c>
      <c r="K141" s="23"/>
      <c r="L141" s="23">
        <v>0.02</v>
      </c>
      <c r="M141" s="23">
        <v>0.02</v>
      </c>
      <c r="N141" s="23">
        <v>0.02</v>
      </c>
      <c r="O141" s="23">
        <v>0.02</v>
      </c>
      <c r="P141" s="23">
        <v>39.450000000000003</v>
      </c>
      <c r="Q141" s="23">
        <v>204.07</v>
      </c>
      <c r="R141" s="23">
        <v>815.48</v>
      </c>
      <c r="S141" s="32"/>
    </row>
    <row r="142" spans="1:19" x14ac:dyDescent="0.2">
      <c r="A142" s="8" t="s">
        <v>646</v>
      </c>
      <c r="B142" s="23"/>
      <c r="C142" s="23"/>
      <c r="D142" s="23"/>
      <c r="E142" s="23"/>
      <c r="F142" s="23"/>
      <c r="G142" s="23"/>
      <c r="H142" s="23"/>
      <c r="I142" s="23"/>
      <c r="J142" s="23"/>
      <c r="K142" s="23"/>
      <c r="L142" s="23"/>
      <c r="M142" s="23"/>
      <c r="N142" s="23"/>
      <c r="O142" s="23"/>
      <c r="P142" s="23"/>
      <c r="Q142" s="23"/>
      <c r="R142" s="23"/>
      <c r="S142" s="32"/>
    </row>
    <row r="143" spans="1:19" x14ac:dyDescent="0.2">
      <c r="A143" s="8" t="s">
        <v>647</v>
      </c>
      <c r="B143" s="23"/>
      <c r="C143" s="23"/>
      <c r="D143" s="23"/>
      <c r="E143" s="23"/>
      <c r="F143" s="23"/>
      <c r="G143" s="23"/>
      <c r="H143" s="23"/>
      <c r="I143" s="23"/>
      <c r="J143" s="23"/>
      <c r="K143" s="23"/>
      <c r="L143" s="23"/>
      <c r="M143" s="23"/>
      <c r="N143" s="23"/>
      <c r="O143" s="23"/>
      <c r="P143" s="23"/>
      <c r="Q143" s="23"/>
      <c r="R143" s="23"/>
      <c r="S143" s="32"/>
    </row>
    <row r="144" spans="1:19" x14ac:dyDescent="0.2">
      <c r="A144" s="8" t="s">
        <v>648</v>
      </c>
      <c r="B144" s="23"/>
      <c r="C144" s="23"/>
      <c r="D144" s="23"/>
      <c r="E144" s="23"/>
      <c r="F144" s="23"/>
      <c r="G144" s="23"/>
      <c r="H144" s="23"/>
      <c r="I144" s="23"/>
      <c r="J144" s="23"/>
      <c r="K144" s="23"/>
      <c r="L144" s="23"/>
      <c r="M144" s="23"/>
      <c r="N144" s="23"/>
      <c r="O144" s="23"/>
      <c r="P144" s="23"/>
      <c r="Q144" s="23"/>
      <c r="R144" s="23"/>
      <c r="S144" s="32"/>
    </row>
    <row r="145" spans="1:19" x14ac:dyDescent="0.2">
      <c r="A145" s="8" t="s">
        <v>649</v>
      </c>
      <c r="B145" s="23"/>
      <c r="C145" s="23">
        <v>3.16</v>
      </c>
      <c r="D145" s="23">
        <v>1.1599999999999999</v>
      </c>
      <c r="E145" s="23">
        <v>0.16</v>
      </c>
      <c r="F145" s="23">
        <v>0.02</v>
      </c>
      <c r="G145" s="23">
        <v>11.04</v>
      </c>
      <c r="H145" s="23"/>
      <c r="I145" s="23"/>
      <c r="J145" s="23">
        <v>0.65</v>
      </c>
      <c r="K145" s="23"/>
      <c r="L145" s="23"/>
      <c r="M145" s="23"/>
      <c r="N145" s="23"/>
      <c r="O145" s="23"/>
      <c r="P145" s="23">
        <v>18.39</v>
      </c>
      <c r="Q145" s="23"/>
      <c r="R145" s="23"/>
      <c r="S145" s="32"/>
    </row>
    <row r="146" spans="1:19" x14ac:dyDescent="0.2">
      <c r="A146" s="8" t="s">
        <v>650</v>
      </c>
      <c r="B146" s="23"/>
      <c r="C146" s="23"/>
      <c r="D146" s="23">
        <v>6.45</v>
      </c>
      <c r="E146" s="23">
        <v>6.85</v>
      </c>
      <c r="F146" s="23">
        <v>10.93</v>
      </c>
      <c r="G146" s="23">
        <v>5.2</v>
      </c>
      <c r="H146" s="23">
        <v>12.95</v>
      </c>
      <c r="I146" s="23">
        <v>26.37</v>
      </c>
      <c r="J146" s="23"/>
      <c r="K146" s="23">
        <v>39.31</v>
      </c>
      <c r="L146" s="23">
        <v>174.2</v>
      </c>
      <c r="M146" s="23">
        <v>30.72</v>
      </c>
      <c r="N146" s="23">
        <v>81.319999999999993</v>
      </c>
      <c r="O146" s="23">
        <v>98.89</v>
      </c>
      <c r="P146" s="23">
        <v>324.22000000000003</v>
      </c>
      <c r="Q146" s="23">
        <v>242.81</v>
      </c>
      <c r="R146" s="23">
        <v>132.80000000000001</v>
      </c>
      <c r="S146" s="32"/>
    </row>
    <row r="147" spans="1:19" x14ac:dyDescent="0.2">
      <c r="A147" s="8" t="s">
        <v>651</v>
      </c>
      <c r="B147" s="23"/>
      <c r="C147" s="23"/>
      <c r="D147" s="23"/>
      <c r="E147" s="23"/>
      <c r="F147" s="23"/>
      <c r="G147" s="23"/>
      <c r="H147" s="23"/>
      <c r="I147" s="23"/>
      <c r="J147" s="23"/>
      <c r="K147" s="23"/>
      <c r="L147" s="23"/>
      <c r="M147" s="23"/>
      <c r="N147" s="23"/>
      <c r="O147" s="23"/>
      <c r="P147" s="23"/>
      <c r="Q147" s="23"/>
      <c r="R147" s="23"/>
      <c r="S147" s="32"/>
    </row>
    <row r="148" spans="1:19" x14ac:dyDescent="0.2">
      <c r="A148" s="8" t="s">
        <v>652</v>
      </c>
      <c r="B148" s="23"/>
      <c r="C148" s="23"/>
      <c r="D148" s="23"/>
      <c r="E148" s="23"/>
      <c r="F148" s="23"/>
      <c r="G148" s="23"/>
      <c r="H148" s="23"/>
      <c r="I148" s="23"/>
      <c r="J148" s="23"/>
      <c r="K148" s="23"/>
      <c r="L148" s="23"/>
      <c r="M148" s="23"/>
      <c r="N148" s="23"/>
      <c r="O148" s="23"/>
      <c r="P148" s="23"/>
      <c r="Q148" s="23">
        <v>21.16</v>
      </c>
      <c r="R148" s="23">
        <v>70.55</v>
      </c>
      <c r="S148" s="32"/>
    </row>
    <row r="149" spans="1:19" x14ac:dyDescent="0.2">
      <c r="A149" s="8" t="s">
        <v>653</v>
      </c>
      <c r="B149" s="23"/>
      <c r="C149" s="23"/>
      <c r="D149" s="23"/>
      <c r="E149" s="23"/>
      <c r="F149" s="23"/>
      <c r="G149" s="23"/>
      <c r="H149" s="23"/>
      <c r="I149" s="23"/>
      <c r="J149" s="23"/>
      <c r="K149" s="23"/>
      <c r="L149" s="23"/>
      <c r="M149" s="23"/>
      <c r="N149" s="23"/>
      <c r="O149" s="23"/>
      <c r="P149" s="23"/>
      <c r="Q149" s="23"/>
      <c r="R149" s="23"/>
      <c r="S149" s="32"/>
    </row>
    <row r="150" spans="1:19" x14ac:dyDescent="0.2">
      <c r="A150" s="8" t="s">
        <v>654</v>
      </c>
      <c r="B150" s="23"/>
      <c r="C150" s="23"/>
      <c r="D150" s="23"/>
      <c r="E150" s="23"/>
      <c r="F150" s="23"/>
      <c r="G150" s="23"/>
      <c r="H150" s="23"/>
      <c r="I150" s="23"/>
      <c r="J150" s="23"/>
      <c r="K150" s="23"/>
      <c r="L150" s="23"/>
      <c r="M150" s="23"/>
      <c r="N150" s="23"/>
      <c r="O150" s="23"/>
      <c r="P150" s="23"/>
      <c r="Q150" s="23"/>
      <c r="R150" s="23"/>
      <c r="S150" s="32"/>
    </row>
    <row r="151" spans="1:19" x14ac:dyDescent="0.2">
      <c r="A151" s="8" t="s">
        <v>655</v>
      </c>
      <c r="B151" s="23"/>
      <c r="C151" s="23"/>
      <c r="D151" s="23"/>
      <c r="E151" s="23"/>
      <c r="F151" s="23"/>
      <c r="G151" s="23"/>
      <c r="H151" s="23"/>
      <c r="I151" s="23"/>
      <c r="J151" s="23"/>
      <c r="K151" s="23"/>
      <c r="L151" s="23"/>
      <c r="M151" s="23"/>
      <c r="N151" s="23"/>
      <c r="O151" s="23"/>
      <c r="P151" s="23"/>
      <c r="Q151" s="23"/>
      <c r="R151" s="23"/>
      <c r="S151" s="32"/>
    </row>
    <row r="152" spans="1:19" x14ac:dyDescent="0.2">
      <c r="A152" s="8" t="s">
        <v>656</v>
      </c>
      <c r="B152" s="23"/>
      <c r="C152" s="23"/>
      <c r="D152" s="23"/>
      <c r="E152" s="23"/>
      <c r="F152" s="23"/>
      <c r="G152" s="23"/>
      <c r="H152" s="23"/>
      <c r="I152" s="23"/>
      <c r="J152" s="23"/>
      <c r="K152" s="23"/>
      <c r="L152" s="23"/>
      <c r="M152" s="23"/>
      <c r="N152" s="23"/>
      <c r="O152" s="23"/>
      <c r="P152" s="23"/>
      <c r="Q152" s="23"/>
      <c r="R152" s="23"/>
      <c r="S152" s="32"/>
    </row>
    <row r="153" spans="1:19" x14ac:dyDescent="0.2">
      <c r="A153" s="8" t="s">
        <v>657</v>
      </c>
      <c r="B153" s="23"/>
      <c r="C153" s="23"/>
      <c r="D153" s="23"/>
      <c r="E153" s="23"/>
      <c r="F153" s="23"/>
      <c r="G153" s="23"/>
      <c r="H153" s="23"/>
      <c r="I153" s="23"/>
      <c r="J153" s="23"/>
      <c r="K153" s="23">
        <v>19.05</v>
      </c>
      <c r="L153" s="23"/>
      <c r="M153" s="23"/>
      <c r="N153" s="23"/>
      <c r="O153" s="23"/>
      <c r="P153" s="23"/>
      <c r="Q153" s="23">
        <v>174.62</v>
      </c>
      <c r="R153" s="23">
        <v>51.81</v>
      </c>
      <c r="S153" s="32"/>
    </row>
    <row r="154" spans="1:19" x14ac:dyDescent="0.2">
      <c r="A154" s="8" t="s">
        <v>658</v>
      </c>
      <c r="B154" s="23"/>
      <c r="C154" s="23"/>
      <c r="D154" s="23">
        <v>1.65</v>
      </c>
      <c r="E154" s="23">
        <v>1.48</v>
      </c>
      <c r="F154" s="23">
        <v>1.21</v>
      </c>
      <c r="G154" s="23">
        <v>0.6</v>
      </c>
      <c r="H154" s="23">
        <v>0.56999999999999995</v>
      </c>
      <c r="I154" s="23">
        <v>1.97</v>
      </c>
      <c r="J154" s="23">
        <v>1.1000000000000001</v>
      </c>
      <c r="K154" s="23">
        <v>0.93</v>
      </c>
      <c r="L154" s="23">
        <v>1.38</v>
      </c>
      <c r="M154" s="23">
        <v>1.38</v>
      </c>
      <c r="N154" s="23">
        <v>2.64</v>
      </c>
      <c r="O154" s="23">
        <v>17.03</v>
      </c>
      <c r="P154" s="23">
        <v>18.260000000000002</v>
      </c>
      <c r="Q154" s="23">
        <v>19.04</v>
      </c>
      <c r="R154" s="23">
        <v>18.3</v>
      </c>
      <c r="S154" s="32"/>
    </row>
    <row r="155" spans="1:19" x14ac:dyDescent="0.2">
      <c r="A155" s="8" t="s">
        <v>659</v>
      </c>
      <c r="B155" s="23"/>
      <c r="C155" s="23"/>
      <c r="D155" s="23"/>
      <c r="E155" s="23"/>
      <c r="F155" s="23"/>
      <c r="G155" s="23"/>
      <c r="H155" s="23"/>
      <c r="I155" s="23"/>
      <c r="J155" s="23"/>
      <c r="K155" s="23"/>
      <c r="L155" s="23"/>
      <c r="M155" s="23"/>
      <c r="N155" s="23"/>
      <c r="O155" s="23"/>
      <c r="P155" s="23"/>
      <c r="Q155" s="23"/>
      <c r="R155" s="23"/>
      <c r="S155" s="32"/>
    </row>
    <row r="156" spans="1:19" x14ac:dyDescent="0.2">
      <c r="A156" s="8" t="s">
        <v>660</v>
      </c>
      <c r="B156" s="23"/>
      <c r="C156" s="23"/>
      <c r="D156" s="23"/>
      <c r="E156" s="23"/>
      <c r="F156" s="23"/>
      <c r="G156" s="23"/>
      <c r="H156" s="23"/>
      <c r="I156" s="23"/>
      <c r="J156" s="23"/>
      <c r="K156" s="23"/>
      <c r="L156" s="23"/>
      <c r="M156" s="23"/>
      <c r="N156" s="23"/>
      <c r="O156" s="23"/>
      <c r="P156" s="23"/>
      <c r="Q156" s="23"/>
      <c r="R156" s="23"/>
      <c r="S156" s="32"/>
    </row>
    <row r="157" spans="1:19" x14ac:dyDescent="0.2">
      <c r="A157" s="8" t="s">
        <v>661</v>
      </c>
      <c r="B157" s="23"/>
      <c r="C157" s="23"/>
      <c r="D157" s="23"/>
      <c r="E157" s="23"/>
      <c r="F157" s="23"/>
      <c r="G157" s="23"/>
      <c r="H157" s="23"/>
      <c r="I157" s="23"/>
      <c r="J157" s="23"/>
      <c r="K157" s="23"/>
      <c r="L157" s="23"/>
      <c r="M157" s="23"/>
      <c r="N157" s="23"/>
      <c r="O157" s="23"/>
      <c r="P157" s="23"/>
      <c r="Q157" s="23"/>
      <c r="R157" s="23"/>
      <c r="S157" s="32"/>
    </row>
    <row r="158" spans="1:19" x14ac:dyDescent="0.2">
      <c r="A158" s="8" t="s">
        <v>662</v>
      </c>
      <c r="B158" s="23"/>
      <c r="C158" s="23">
        <v>0.12</v>
      </c>
      <c r="D158" s="23">
        <v>0.3</v>
      </c>
      <c r="E158" s="23">
        <v>5.82</v>
      </c>
      <c r="F158" s="23"/>
      <c r="G158" s="23"/>
      <c r="H158" s="23">
        <v>1.19</v>
      </c>
      <c r="I158" s="23"/>
      <c r="J158" s="23">
        <v>2.08</v>
      </c>
      <c r="K158" s="23">
        <v>1.44</v>
      </c>
      <c r="L158" s="23"/>
      <c r="M158" s="23"/>
      <c r="N158" s="23"/>
      <c r="O158" s="23"/>
      <c r="P158" s="23">
        <v>5</v>
      </c>
      <c r="Q158" s="23">
        <v>2.76</v>
      </c>
      <c r="R158" s="23">
        <v>27.77</v>
      </c>
      <c r="S158" s="32"/>
    </row>
    <row r="159" spans="1:19" x14ac:dyDescent="0.2">
      <c r="A159" s="8" t="s">
        <v>663</v>
      </c>
      <c r="B159" s="23">
        <v>0.22</v>
      </c>
      <c r="C159" s="23">
        <v>0.21</v>
      </c>
      <c r="D159" s="23">
        <v>0.75</v>
      </c>
      <c r="E159" s="23">
        <v>0.6</v>
      </c>
      <c r="F159" s="23">
        <v>0.4</v>
      </c>
      <c r="G159" s="23">
        <v>2.15</v>
      </c>
      <c r="H159" s="23">
        <v>0.65</v>
      </c>
      <c r="I159" s="23">
        <v>0.47</v>
      </c>
      <c r="J159" s="23">
        <v>0.46</v>
      </c>
      <c r="K159" s="23">
        <v>1.51</v>
      </c>
      <c r="L159" s="23">
        <v>1.84</v>
      </c>
      <c r="M159" s="23">
        <v>0.67</v>
      </c>
      <c r="N159" s="23">
        <v>0.1</v>
      </c>
      <c r="O159" s="23">
        <v>0.41</v>
      </c>
      <c r="P159" s="23">
        <v>3.14</v>
      </c>
      <c r="Q159" s="23">
        <v>2.48</v>
      </c>
      <c r="R159" s="23">
        <v>9.61</v>
      </c>
      <c r="S159" s="32"/>
    </row>
    <row r="160" spans="1:19" x14ac:dyDescent="0.2">
      <c r="A160" s="8" t="s">
        <v>664</v>
      </c>
      <c r="B160" s="23"/>
      <c r="C160" s="23"/>
      <c r="D160" s="23"/>
      <c r="E160" s="23"/>
      <c r="F160" s="23"/>
      <c r="G160" s="23"/>
      <c r="H160" s="23"/>
      <c r="I160" s="23"/>
      <c r="J160" s="23"/>
      <c r="K160" s="23"/>
      <c r="L160" s="23"/>
      <c r="M160" s="23"/>
      <c r="N160" s="23"/>
      <c r="O160" s="23"/>
      <c r="P160" s="23"/>
      <c r="Q160" s="23"/>
      <c r="R160" s="23"/>
      <c r="S160" s="32"/>
    </row>
    <row r="161" spans="1:19" x14ac:dyDescent="0.2">
      <c r="A161" s="8" t="s">
        <v>462</v>
      </c>
      <c r="B161" s="23">
        <v>4.1399999999999997</v>
      </c>
      <c r="C161" s="23">
        <v>3.86</v>
      </c>
      <c r="D161" s="23">
        <v>5.65</v>
      </c>
      <c r="E161" s="23">
        <v>17.95</v>
      </c>
      <c r="F161" s="23">
        <v>30.98</v>
      </c>
      <c r="G161" s="23">
        <v>36.97</v>
      </c>
      <c r="H161" s="23">
        <v>5.41</v>
      </c>
      <c r="I161" s="23">
        <v>37.42</v>
      </c>
      <c r="J161" s="23">
        <v>14.37</v>
      </c>
      <c r="K161" s="23">
        <v>26.26</v>
      </c>
      <c r="L161" s="23">
        <v>24.41</v>
      </c>
      <c r="M161" s="23">
        <v>35</v>
      </c>
      <c r="N161" s="23">
        <v>72.28</v>
      </c>
      <c r="O161" s="23">
        <v>116.45</v>
      </c>
      <c r="P161" s="23">
        <v>0.39</v>
      </c>
      <c r="Q161" s="23">
        <v>13.47</v>
      </c>
      <c r="R161" s="23">
        <v>118.65</v>
      </c>
      <c r="S161" s="32"/>
    </row>
    <row r="162" spans="1:19" x14ac:dyDescent="0.2">
      <c r="A162" s="8" t="s">
        <v>665</v>
      </c>
      <c r="B162" s="23">
        <v>208.26999999999998</v>
      </c>
      <c r="C162" s="23">
        <v>272.91000000000003</v>
      </c>
      <c r="D162" s="23">
        <v>321.18</v>
      </c>
      <c r="E162" s="23">
        <v>367.78</v>
      </c>
      <c r="F162" s="23">
        <v>540.64</v>
      </c>
      <c r="G162" s="23">
        <v>695.61</v>
      </c>
      <c r="H162" s="23">
        <v>1113.3699999999999</v>
      </c>
      <c r="I162" s="23">
        <v>1357.04</v>
      </c>
      <c r="J162" s="23">
        <v>1019.07</v>
      </c>
      <c r="K162" s="23">
        <v>1518.8</v>
      </c>
      <c r="L162" s="23">
        <v>2101.9</v>
      </c>
      <c r="M162" s="23">
        <v>749.29</v>
      </c>
      <c r="N162" s="23">
        <v>194.83</v>
      </c>
      <c r="O162" s="23">
        <v>-347.04</v>
      </c>
      <c r="P162" s="23">
        <v>26.42</v>
      </c>
      <c r="Q162" s="23">
        <v>629.04999999999995</v>
      </c>
      <c r="R162" s="23">
        <v>1251.06</v>
      </c>
      <c r="S162" s="32"/>
    </row>
    <row r="163" spans="1:19" x14ac:dyDescent="0.2">
      <c r="A163" s="8" t="s">
        <v>666</v>
      </c>
      <c r="B163" s="23">
        <v>3.61</v>
      </c>
      <c r="C163" s="23">
        <v>0.94</v>
      </c>
      <c r="D163" s="23">
        <v>3.62</v>
      </c>
      <c r="E163" s="23">
        <v>11.47</v>
      </c>
      <c r="F163" s="23">
        <v>11.23</v>
      </c>
      <c r="G163" s="23">
        <v>8.8000000000000007</v>
      </c>
      <c r="H163" s="23">
        <v>5.0599999999999996</v>
      </c>
      <c r="I163" s="23">
        <v>2.77</v>
      </c>
      <c r="J163" s="23">
        <v>0.44</v>
      </c>
      <c r="K163" s="23">
        <v>0.59</v>
      </c>
      <c r="L163" s="23">
        <v>0.43</v>
      </c>
      <c r="M163" s="23">
        <v>0.44</v>
      </c>
      <c r="N163" s="23">
        <v>18.38</v>
      </c>
      <c r="O163" s="23">
        <v>551.25</v>
      </c>
      <c r="P163" s="23">
        <v>574.1</v>
      </c>
      <c r="Q163" s="23">
        <v>223.57</v>
      </c>
      <c r="R163" s="23">
        <v>388.31</v>
      </c>
      <c r="S163" s="32"/>
    </row>
    <row r="164" spans="1:19" x14ac:dyDescent="0.2">
      <c r="A164" s="8" t="s">
        <v>667</v>
      </c>
      <c r="B164" s="23">
        <v>0.3</v>
      </c>
      <c r="C164" s="23">
        <v>0.32</v>
      </c>
      <c r="D164" s="23">
        <v>0.75</v>
      </c>
      <c r="E164" s="23"/>
      <c r="F164" s="23"/>
      <c r="G164" s="23"/>
      <c r="H164" s="23"/>
      <c r="I164" s="23"/>
      <c r="J164" s="23"/>
      <c r="K164" s="23"/>
      <c r="L164" s="23"/>
      <c r="M164" s="23"/>
      <c r="N164" s="23"/>
      <c r="O164" s="23"/>
      <c r="P164" s="23"/>
      <c r="Q164" s="23"/>
      <c r="R164" s="23"/>
      <c r="S164" s="32"/>
    </row>
    <row r="165" spans="1:19" x14ac:dyDescent="0.2">
      <c r="A165" s="8" t="s">
        <v>668</v>
      </c>
      <c r="B165" s="23">
        <v>2.68</v>
      </c>
      <c r="C165" s="23">
        <v>0.03</v>
      </c>
      <c r="D165" s="23">
        <v>2.0499999999999998</v>
      </c>
      <c r="E165" s="23">
        <v>7.38</v>
      </c>
      <c r="F165" s="23">
        <v>9.86</v>
      </c>
      <c r="G165" s="23">
        <v>8.5399999999999991</v>
      </c>
      <c r="H165" s="23">
        <v>4.6900000000000004</v>
      </c>
      <c r="I165" s="23">
        <v>2.36</v>
      </c>
      <c r="J165" s="23">
        <v>0.11</v>
      </c>
      <c r="K165" s="23"/>
      <c r="L165" s="23"/>
      <c r="M165" s="23"/>
      <c r="N165" s="23"/>
      <c r="O165" s="23"/>
      <c r="P165" s="23"/>
      <c r="Q165" s="23"/>
      <c r="R165" s="23"/>
      <c r="S165" s="32"/>
    </row>
    <row r="166" spans="1:19" x14ac:dyDescent="0.2">
      <c r="A166" s="8" t="s">
        <v>669</v>
      </c>
      <c r="B166" s="23"/>
      <c r="C166" s="23"/>
      <c r="D166" s="23"/>
      <c r="E166" s="23"/>
      <c r="F166" s="23"/>
      <c r="G166" s="23"/>
      <c r="H166" s="23"/>
      <c r="I166" s="23"/>
      <c r="J166" s="23"/>
      <c r="K166" s="23"/>
      <c r="L166" s="23"/>
      <c r="M166" s="23"/>
      <c r="N166" s="23"/>
      <c r="O166" s="23"/>
      <c r="P166" s="23"/>
      <c r="Q166" s="23"/>
      <c r="R166" s="23"/>
      <c r="S166" s="32"/>
    </row>
    <row r="167" spans="1:19" x14ac:dyDescent="0.2">
      <c r="A167" s="8" t="s">
        <v>670</v>
      </c>
      <c r="B167" s="23"/>
      <c r="C167" s="23"/>
      <c r="D167" s="23"/>
      <c r="E167" s="23"/>
      <c r="F167" s="23"/>
      <c r="G167" s="23"/>
      <c r="H167" s="23"/>
      <c r="I167" s="23"/>
      <c r="J167" s="23"/>
      <c r="K167" s="23"/>
      <c r="L167" s="23"/>
      <c r="M167" s="23"/>
      <c r="N167" s="23"/>
      <c r="O167" s="23"/>
      <c r="P167" s="23"/>
      <c r="Q167" s="23"/>
      <c r="R167" s="23"/>
      <c r="S167" s="32"/>
    </row>
    <row r="168" spans="1:19" x14ac:dyDescent="0.2">
      <c r="A168" s="8" t="s">
        <v>671</v>
      </c>
      <c r="B168" s="23"/>
      <c r="C168" s="23"/>
      <c r="D168" s="23"/>
      <c r="E168" s="23"/>
      <c r="F168" s="23"/>
      <c r="G168" s="23"/>
      <c r="H168" s="23"/>
      <c r="I168" s="23"/>
      <c r="J168" s="23"/>
      <c r="K168" s="23"/>
      <c r="L168" s="23"/>
      <c r="M168" s="23"/>
      <c r="N168" s="23"/>
      <c r="O168" s="23"/>
      <c r="P168" s="23"/>
      <c r="Q168" s="23"/>
      <c r="R168" s="23"/>
      <c r="S168" s="32"/>
    </row>
    <row r="169" spans="1:19" x14ac:dyDescent="0.2">
      <c r="A169" s="8" t="s">
        <v>672</v>
      </c>
      <c r="B169" s="23"/>
      <c r="C169" s="23"/>
      <c r="D169" s="23"/>
      <c r="E169" s="23"/>
      <c r="F169" s="23"/>
      <c r="G169" s="23"/>
      <c r="H169" s="23"/>
      <c r="I169" s="23"/>
      <c r="J169" s="23"/>
      <c r="K169" s="23"/>
      <c r="L169" s="23"/>
      <c r="M169" s="23"/>
      <c r="N169" s="23"/>
      <c r="O169" s="23"/>
      <c r="P169" s="23"/>
      <c r="Q169" s="23"/>
      <c r="R169" s="23"/>
      <c r="S169" s="32"/>
    </row>
    <row r="170" spans="1:19" x14ac:dyDescent="0.2">
      <c r="A170" s="8" t="s">
        <v>673</v>
      </c>
      <c r="B170" s="23"/>
      <c r="C170" s="23"/>
      <c r="D170" s="23"/>
      <c r="E170" s="23"/>
      <c r="F170" s="23"/>
      <c r="G170" s="23"/>
      <c r="H170" s="23"/>
      <c r="I170" s="23"/>
      <c r="J170" s="23"/>
      <c r="K170" s="23"/>
      <c r="L170" s="23"/>
      <c r="M170" s="23"/>
      <c r="N170" s="23">
        <v>2.25</v>
      </c>
      <c r="O170" s="23">
        <v>4.87</v>
      </c>
      <c r="P170" s="23"/>
      <c r="Q170" s="23"/>
      <c r="R170" s="23"/>
      <c r="S170" s="32"/>
    </row>
    <row r="171" spans="1:19" x14ac:dyDescent="0.2">
      <c r="A171" s="8" t="s">
        <v>674</v>
      </c>
      <c r="B171" s="23">
        <v>0.63</v>
      </c>
      <c r="C171" s="23">
        <v>0.59</v>
      </c>
      <c r="D171" s="23">
        <v>0.82</v>
      </c>
      <c r="E171" s="23">
        <v>4.09</v>
      </c>
      <c r="F171" s="23">
        <v>1.37</v>
      </c>
      <c r="G171" s="23">
        <v>0.26</v>
      </c>
      <c r="H171" s="23">
        <v>0.37</v>
      </c>
      <c r="I171" s="23">
        <v>0.41</v>
      </c>
      <c r="J171" s="23">
        <v>0.33</v>
      </c>
      <c r="K171" s="23">
        <v>0.59</v>
      </c>
      <c r="L171" s="23">
        <v>0.43</v>
      </c>
      <c r="M171" s="23">
        <v>0.44</v>
      </c>
      <c r="N171" s="23">
        <v>16.13</v>
      </c>
      <c r="O171" s="23">
        <v>546.38</v>
      </c>
      <c r="P171" s="23">
        <v>574.1</v>
      </c>
      <c r="Q171" s="23">
        <v>223.57</v>
      </c>
      <c r="R171" s="23">
        <v>388.31</v>
      </c>
      <c r="S171" s="32"/>
    </row>
    <row r="172" spans="1:19" x14ac:dyDescent="0.2">
      <c r="A172" s="8" t="s">
        <v>675</v>
      </c>
      <c r="B172" s="23"/>
      <c r="C172" s="23"/>
      <c r="D172" s="23"/>
      <c r="E172" s="23"/>
      <c r="F172" s="23"/>
      <c r="G172" s="23"/>
      <c r="H172" s="23"/>
      <c r="I172" s="23"/>
      <c r="J172" s="23"/>
      <c r="K172" s="23"/>
      <c r="L172" s="23"/>
      <c r="M172" s="23"/>
      <c r="N172" s="23"/>
      <c r="O172" s="23"/>
      <c r="P172" s="23"/>
      <c r="Q172" s="23"/>
      <c r="R172" s="23"/>
      <c r="S172" s="32"/>
    </row>
    <row r="173" spans="1:19" x14ac:dyDescent="0.2">
      <c r="A173" s="8" t="s">
        <v>676</v>
      </c>
      <c r="B173" s="23">
        <v>204.66</v>
      </c>
      <c r="C173" s="23">
        <v>271.97000000000003</v>
      </c>
      <c r="D173" s="23">
        <v>317.56</v>
      </c>
      <c r="E173" s="23">
        <v>356.31</v>
      </c>
      <c r="F173" s="23">
        <v>529.41</v>
      </c>
      <c r="G173" s="23">
        <v>686.81</v>
      </c>
      <c r="H173" s="23">
        <v>1108.31</v>
      </c>
      <c r="I173" s="23">
        <v>1354.27</v>
      </c>
      <c r="J173" s="23">
        <v>1018.63</v>
      </c>
      <c r="K173" s="23">
        <v>1518.21</v>
      </c>
      <c r="L173" s="23">
        <v>2101.4699999999998</v>
      </c>
      <c r="M173" s="23">
        <v>748.85</v>
      </c>
      <c r="N173" s="23">
        <v>176.45</v>
      </c>
      <c r="O173" s="23">
        <v>-898.29</v>
      </c>
      <c r="P173" s="23">
        <v>-547.67999999999995</v>
      </c>
      <c r="Q173" s="23">
        <v>405.48</v>
      </c>
      <c r="R173" s="23">
        <v>862.75</v>
      </c>
      <c r="S173" s="32"/>
    </row>
    <row r="174" spans="1:19" x14ac:dyDescent="0.2">
      <c r="A174" s="8" t="s">
        <v>677</v>
      </c>
      <c r="B174" s="23">
        <v>17.38</v>
      </c>
      <c r="C174" s="23">
        <v>19.14</v>
      </c>
      <c r="D174" s="23">
        <v>23.55</v>
      </c>
      <c r="E174" s="23">
        <v>32.83</v>
      </c>
      <c r="F174" s="23">
        <v>40.729999999999997</v>
      </c>
      <c r="G174" s="23">
        <v>46.27</v>
      </c>
      <c r="H174" s="23">
        <v>56.11</v>
      </c>
      <c r="I174" s="23">
        <v>58.86</v>
      </c>
      <c r="J174" s="23">
        <v>69.47</v>
      </c>
      <c r="K174" s="23">
        <v>64.23</v>
      </c>
      <c r="L174" s="23">
        <v>75.72</v>
      </c>
      <c r="M174" s="23">
        <v>85.82</v>
      </c>
      <c r="N174" s="23">
        <v>101.94</v>
      </c>
      <c r="O174" s="23">
        <v>660.68</v>
      </c>
      <c r="P174" s="23">
        <v>464.25</v>
      </c>
      <c r="Q174" s="23">
        <v>422.28</v>
      </c>
      <c r="R174" s="23">
        <v>432.23</v>
      </c>
      <c r="S174" s="32"/>
    </row>
    <row r="175" spans="1:19" x14ac:dyDescent="0.2">
      <c r="A175" s="8" t="s">
        <v>678</v>
      </c>
      <c r="B175" s="23">
        <v>187.28</v>
      </c>
      <c r="C175" s="23">
        <v>252.83</v>
      </c>
      <c r="D175" s="23">
        <v>294.01</v>
      </c>
      <c r="E175" s="23">
        <v>323.48</v>
      </c>
      <c r="F175" s="23">
        <v>488.68</v>
      </c>
      <c r="G175" s="23">
        <v>640.54</v>
      </c>
      <c r="H175" s="23">
        <v>1052.2</v>
      </c>
      <c r="I175" s="23">
        <v>1295.4100000000001</v>
      </c>
      <c r="J175" s="23">
        <v>949.16</v>
      </c>
      <c r="K175" s="23">
        <v>1453.98</v>
      </c>
      <c r="L175" s="23">
        <v>2025.75</v>
      </c>
      <c r="M175" s="23">
        <v>663.03</v>
      </c>
      <c r="N175" s="23">
        <v>74.510000000000005</v>
      </c>
      <c r="O175" s="23">
        <v>-1558.97</v>
      </c>
      <c r="P175" s="23">
        <v>-1011.93</v>
      </c>
      <c r="Q175" s="23">
        <v>-16.8</v>
      </c>
      <c r="R175" s="23">
        <v>430.52</v>
      </c>
      <c r="S175" s="32"/>
    </row>
    <row r="176" spans="1:19" x14ac:dyDescent="0.2">
      <c r="A176" s="8" t="s">
        <v>679</v>
      </c>
      <c r="B176" s="23">
        <v>-2.64</v>
      </c>
      <c r="C176" s="23"/>
      <c r="D176" s="23"/>
      <c r="E176" s="23"/>
      <c r="F176" s="23"/>
      <c r="G176" s="23"/>
      <c r="H176" s="23"/>
      <c r="I176" s="23"/>
      <c r="J176" s="23"/>
      <c r="K176" s="23"/>
      <c r="L176" s="23">
        <v>-299.92</v>
      </c>
      <c r="M176" s="23"/>
      <c r="N176" s="23">
        <v>-2875.6</v>
      </c>
      <c r="O176" s="23"/>
      <c r="P176" s="23">
        <v>-70.13</v>
      </c>
      <c r="Q176" s="23"/>
      <c r="R176" s="23">
        <v>-950.5</v>
      </c>
      <c r="S176" s="32"/>
    </row>
    <row r="177" spans="1:19" x14ac:dyDescent="0.2">
      <c r="A177" s="8" t="s">
        <v>680</v>
      </c>
      <c r="B177" s="23"/>
      <c r="C177" s="23"/>
      <c r="D177" s="23"/>
      <c r="E177" s="23"/>
      <c r="F177" s="23"/>
      <c r="G177" s="23"/>
      <c r="H177" s="23"/>
      <c r="I177" s="23"/>
      <c r="J177" s="23"/>
      <c r="K177" s="23"/>
      <c r="L177" s="23"/>
      <c r="M177" s="23"/>
      <c r="N177" s="23"/>
      <c r="O177" s="23"/>
      <c r="P177" s="23"/>
      <c r="Q177" s="23"/>
      <c r="R177" s="23"/>
      <c r="S177" s="32"/>
    </row>
    <row r="178" spans="1:19" x14ac:dyDescent="0.2">
      <c r="A178" s="8" t="s">
        <v>681</v>
      </c>
      <c r="B178" s="23"/>
      <c r="C178" s="23"/>
      <c r="D178" s="23"/>
      <c r="E178" s="23"/>
      <c r="F178" s="23"/>
      <c r="G178" s="23"/>
      <c r="H178" s="23"/>
      <c r="I178" s="23"/>
      <c r="J178" s="23"/>
      <c r="K178" s="23"/>
      <c r="L178" s="23"/>
      <c r="M178" s="23"/>
      <c r="N178" s="23"/>
      <c r="O178" s="23"/>
      <c r="P178" s="23"/>
      <c r="Q178" s="23"/>
      <c r="R178" s="23"/>
      <c r="S178" s="32"/>
    </row>
    <row r="179" spans="1:19" x14ac:dyDescent="0.2">
      <c r="A179" s="8" t="s">
        <v>682</v>
      </c>
      <c r="B179" s="23"/>
      <c r="C179" s="23"/>
      <c r="D179" s="23"/>
      <c r="E179" s="23"/>
      <c r="F179" s="23"/>
      <c r="G179" s="23"/>
      <c r="H179" s="23"/>
      <c r="I179" s="23"/>
      <c r="J179" s="23"/>
      <c r="K179" s="23"/>
      <c r="L179" s="23"/>
      <c r="M179" s="23"/>
      <c r="N179" s="23"/>
      <c r="O179" s="23"/>
      <c r="P179" s="23"/>
      <c r="Q179" s="23"/>
      <c r="R179" s="23"/>
      <c r="S179" s="32"/>
    </row>
    <row r="180" spans="1:19" x14ac:dyDescent="0.2">
      <c r="A180" s="8" t="s">
        <v>683</v>
      </c>
      <c r="B180" s="23"/>
      <c r="C180" s="23"/>
      <c r="D180" s="23"/>
      <c r="E180" s="23"/>
      <c r="F180" s="23"/>
      <c r="G180" s="23"/>
      <c r="H180" s="23"/>
      <c r="I180" s="23"/>
      <c r="J180" s="23"/>
      <c r="K180" s="23"/>
      <c r="L180" s="23"/>
      <c r="M180" s="23"/>
      <c r="N180" s="23"/>
      <c r="O180" s="23"/>
      <c r="P180" s="23"/>
      <c r="Q180" s="23"/>
      <c r="R180" s="23"/>
      <c r="S180" s="32"/>
    </row>
    <row r="181" spans="1:19" x14ac:dyDescent="0.2">
      <c r="A181" s="8" t="s">
        <v>684</v>
      </c>
      <c r="B181" s="23"/>
      <c r="C181" s="23"/>
      <c r="D181" s="23"/>
      <c r="E181" s="23"/>
      <c r="F181" s="23"/>
      <c r="G181" s="23"/>
      <c r="H181" s="23"/>
      <c r="I181" s="23"/>
      <c r="J181" s="23"/>
      <c r="K181" s="23"/>
      <c r="L181" s="23"/>
      <c r="M181" s="23"/>
      <c r="N181" s="23"/>
      <c r="O181" s="23"/>
      <c r="P181" s="23"/>
      <c r="Q181" s="23"/>
      <c r="R181" s="23"/>
      <c r="S181" s="32"/>
    </row>
    <row r="182" spans="1:19" x14ac:dyDescent="0.2">
      <c r="A182" s="8" t="s">
        <v>685</v>
      </c>
      <c r="B182" s="23">
        <v>-2.64</v>
      </c>
      <c r="C182" s="23"/>
      <c r="D182" s="23"/>
      <c r="E182" s="23"/>
      <c r="F182" s="23"/>
      <c r="G182" s="23"/>
      <c r="H182" s="23"/>
      <c r="I182" s="23"/>
      <c r="J182" s="23"/>
      <c r="K182" s="23"/>
      <c r="L182" s="23">
        <v>-299.92</v>
      </c>
      <c r="M182" s="23"/>
      <c r="N182" s="23">
        <v>-2875.6</v>
      </c>
      <c r="O182" s="23"/>
      <c r="P182" s="23">
        <v>-70.13</v>
      </c>
      <c r="Q182" s="23"/>
      <c r="R182" s="23">
        <v>-950.5</v>
      </c>
      <c r="S182" s="32"/>
    </row>
    <row r="183" spans="1:19" x14ac:dyDescent="0.2">
      <c r="A183" s="8" t="s">
        <v>686</v>
      </c>
      <c r="B183" s="23"/>
      <c r="C183" s="23"/>
      <c r="D183" s="23"/>
      <c r="E183" s="23"/>
      <c r="F183" s="23"/>
      <c r="G183" s="23"/>
      <c r="H183" s="23"/>
      <c r="I183" s="23"/>
      <c r="J183" s="23"/>
      <c r="K183" s="23"/>
      <c r="L183" s="23"/>
      <c r="M183" s="23"/>
      <c r="N183" s="23"/>
      <c r="O183" s="23"/>
      <c r="P183" s="23"/>
      <c r="Q183" s="23"/>
      <c r="R183" s="23"/>
      <c r="S183" s="32"/>
    </row>
    <row r="184" spans="1:19" x14ac:dyDescent="0.2">
      <c r="A184" s="8" t="s">
        <v>431</v>
      </c>
      <c r="B184" s="23">
        <v>184.64</v>
      </c>
      <c r="C184" s="23">
        <v>252.83</v>
      </c>
      <c r="D184" s="23">
        <v>294.01</v>
      </c>
      <c r="E184" s="23">
        <v>323.48</v>
      </c>
      <c r="F184" s="23">
        <v>488.68</v>
      </c>
      <c r="G184" s="23">
        <v>640.54</v>
      </c>
      <c r="H184" s="23">
        <v>1052.2</v>
      </c>
      <c r="I184" s="23">
        <v>1295.4100000000001</v>
      </c>
      <c r="J184" s="23">
        <v>949.16</v>
      </c>
      <c r="K184" s="23">
        <v>1453.98</v>
      </c>
      <c r="L184" s="23">
        <v>1725.83</v>
      </c>
      <c r="M184" s="23">
        <v>663.03</v>
      </c>
      <c r="N184" s="23">
        <v>-2801.09</v>
      </c>
      <c r="O184" s="23">
        <v>-1558.97</v>
      </c>
      <c r="P184" s="23">
        <v>-1082.06</v>
      </c>
      <c r="Q184" s="23">
        <v>-16.8</v>
      </c>
      <c r="R184" s="23">
        <v>-519.98</v>
      </c>
      <c r="S184" s="32"/>
    </row>
    <row r="185" spans="1:19" x14ac:dyDescent="0.2">
      <c r="A185" s="8" t="s">
        <v>687</v>
      </c>
      <c r="B185" s="23">
        <v>16</v>
      </c>
      <c r="C185" s="23">
        <v>21.42</v>
      </c>
      <c r="D185" s="23">
        <v>34.65</v>
      </c>
      <c r="E185" s="23">
        <v>17.77</v>
      </c>
      <c r="F185" s="23">
        <v>27.39</v>
      </c>
      <c r="G185" s="23">
        <v>11.61</v>
      </c>
      <c r="H185" s="23">
        <v>38.159999999999997</v>
      </c>
      <c r="I185" s="23">
        <v>30.12</v>
      </c>
      <c r="J185" s="23">
        <v>50.51</v>
      </c>
      <c r="K185" s="23">
        <v>70.180000000000007</v>
      </c>
      <c r="L185" s="23">
        <v>28.34</v>
      </c>
      <c r="M185" s="23">
        <v>146.47999999999999</v>
      </c>
      <c r="N185" s="23">
        <v>27.43</v>
      </c>
      <c r="O185" s="23">
        <v>-84.84</v>
      </c>
      <c r="P185" s="23">
        <v>5.45</v>
      </c>
      <c r="Q185" s="23">
        <v>6.04</v>
      </c>
      <c r="R185" s="23">
        <v>-25.39</v>
      </c>
      <c r="S185" s="32"/>
    </row>
    <row r="186" spans="1:19" x14ac:dyDescent="0.2">
      <c r="A186" s="8" t="s">
        <v>688</v>
      </c>
      <c r="B186" s="23">
        <v>12.31</v>
      </c>
      <c r="C186" s="23">
        <v>15.78</v>
      </c>
      <c r="D186" s="23">
        <v>8.5299999999999994</v>
      </c>
      <c r="E186" s="23">
        <v>6.53</v>
      </c>
      <c r="F186" s="23">
        <v>7.38</v>
      </c>
      <c r="G186" s="23">
        <v>5.63</v>
      </c>
      <c r="H186" s="23">
        <v>33.090000000000003</v>
      </c>
      <c r="I186" s="23">
        <v>24.1</v>
      </c>
      <c r="J186" s="23">
        <v>52.6</v>
      </c>
      <c r="K186" s="23">
        <v>57</v>
      </c>
      <c r="L186" s="23">
        <v>22.94</v>
      </c>
      <c r="M186" s="23">
        <v>114.98</v>
      </c>
      <c r="N186" s="23"/>
      <c r="O186" s="23">
        <v>108</v>
      </c>
      <c r="P186" s="23">
        <v>5.45</v>
      </c>
      <c r="Q186" s="23">
        <v>5.77</v>
      </c>
      <c r="R186" s="23">
        <v>2.02</v>
      </c>
      <c r="S186" s="32"/>
    </row>
    <row r="187" spans="1:19" x14ac:dyDescent="0.2">
      <c r="A187" s="8" t="s">
        <v>689</v>
      </c>
      <c r="B187" s="23">
        <v>3.69</v>
      </c>
      <c r="C187" s="23">
        <v>5.64</v>
      </c>
      <c r="D187" s="23">
        <v>26.12</v>
      </c>
      <c r="E187" s="23">
        <v>11.24</v>
      </c>
      <c r="F187" s="23">
        <v>19.14</v>
      </c>
      <c r="G187" s="23">
        <v>4.88</v>
      </c>
      <c r="H187" s="23">
        <v>3.62</v>
      </c>
      <c r="I187" s="23">
        <v>4.4800000000000004</v>
      </c>
      <c r="J187" s="23">
        <v>-2.09</v>
      </c>
      <c r="K187" s="23">
        <v>13.180000000000001</v>
      </c>
      <c r="L187" s="23">
        <v>5.4</v>
      </c>
      <c r="M187" s="23">
        <v>31.5</v>
      </c>
      <c r="N187" s="23">
        <v>27.43</v>
      </c>
      <c r="O187" s="23">
        <v>-192.84</v>
      </c>
      <c r="P187" s="23"/>
      <c r="Q187" s="23">
        <v>0.27</v>
      </c>
      <c r="R187" s="23">
        <v>-27.41</v>
      </c>
      <c r="S187" s="32"/>
    </row>
    <row r="188" spans="1:19" x14ac:dyDescent="0.2">
      <c r="A188" s="8" t="s">
        <v>690</v>
      </c>
      <c r="B188" s="23"/>
      <c r="C188" s="23"/>
      <c r="D188" s="23"/>
      <c r="E188" s="23"/>
      <c r="F188" s="23">
        <v>0.87</v>
      </c>
      <c r="G188" s="23">
        <v>1.1000000000000001</v>
      </c>
      <c r="H188" s="23">
        <v>1.45</v>
      </c>
      <c r="I188" s="23">
        <v>1.54</v>
      </c>
      <c r="J188" s="23"/>
      <c r="K188" s="23"/>
      <c r="L188" s="23"/>
      <c r="M188" s="23"/>
      <c r="N188" s="23"/>
      <c r="O188" s="23"/>
      <c r="P188" s="23"/>
      <c r="Q188" s="23"/>
      <c r="R188" s="23"/>
      <c r="S188" s="32"/>
    </row>
    <row r="189" spans="1:19" x14ac:dyDescent="0.2">
      <c r="A189" s="8" t="s">
        <v>691</v>
      </c>
      <c r="B189" s="23"/>
      <c r="C189" s="23"/>
      <c r="D189" s="23"/>
      <c r="E189" s="23"/>
      <c r="F189" s="23"/>
      <c r="G189" s="23"/>
      <c r="H189" s="23"/>
      <c r="I189" s="23"/>
      <c r="J189" s="23"/>
      <c r="K189" s="23"/>
      <c r="L189" s="23"/>
      <c r="M189" s="23"/>
      <c r="N189" s="23"/>
      <c r="O189" s="23"/>
      <c r="P189" s="23"/>
      <c r="Q189" s="23"/>
      <c r="R189" s="23"/>
      <c r="S189" s="32"/>
    </row>
    <row r="190" spans="1:19" x14ac:dyDescent="0.2">
      <c r="A190" s="8" t="s">
        <v>692</v>
      </c>
      <c r="B190" s="23">
        <v>0</v>
      </c>
      <c r="C190" s="23">
        <v>0</v>
      </c>
      <c r="D190" s="23">
        <v>0</v>
      </c>
      <c r="E190" s="23">
        <v>0</v>
      </c>
      <c r="F190" s="23">
        <v>0</v>
      </c>
      <c r="G190" s="23">
        <v>0</v>
      </c>
      <c r="H190" s="23">
        <v>0</v>
      </c>
      <c r="I190" s="23">
        <v>0</v>
      </c>
      <c r="J190" s="23">
        <v>0</v>
      </c>
      <c r="K190" s="23">
        <v>0</v>
      </c>
      <c r="L190" s="23">
        <v>0</v>
      </c>
      <c r="M190" s="23">
        <v>0</v>
      </c>
      <c r="N190" s="23">
        <v>0</v>
      </c>
      <c r="O190" s="23">
        <v>0</v>
      </c>
      <c r="P190" s="23">
        <v>0</v>
      </c>
      <c r="Q190" s="23">
        <v>0</v>
      </c>
      <c r="R190" s="23">
        <v>0</v>
      </c>
      <c r="S190" s="32"/>
    </row>
    <row r="191" spans="1:19" x14ac:dyDescent="0.2">
      <c r="A191" s="8" t="s">
        <v>693</v>
      </c>
      <c r="B191" s="23">
        <v>168.64</v>
      </c>
      <c r="C191" s="23">
        <v>231.41</v>
      </c>
      <c r="D191" s="23">
        <v>259.36</v>
      </c>
      <c r="E191" s="23">
        <v>305.70999999999998</v>
      </c>
      <c r="F191" s="23">
        <v>461.29</v>
      </c>
      <c r="G191" s="23">
        <v>628.92999999999995</v>
      </c>
      <c r="H191" s="23">
        <v>1014.04</v>
      </c>
      <c r="I191" s="23">
        <v>1265.29</v>
      </c>
      <c r="J191" s="23">
        <v>898.65</v>
      </c>
      <c r="K191" s="23">
        <v>1383.8</v>
      </c>
      <c r="L191" s="23">
        <v>1697.4900000000002</v>
      </c>
      <c r="M191" s="23">
        <v>516.54999999999995</v>
      </c>
      <c r="N191" s="23">
        <v>-2828.52</v>
      </c>
      <c r="O191" s="23">
        <v>-1474.13</v>
      </c>
      <c r="P191" s="23">
        <v>-1087.51</v>
      </c>
      <c r="Q191" s="23">
        <v>-22.84</v>
      </c>
      <c r="R191" s="23">
        <v>-494.59</v>
      </c>
      <c r="S191" s="32"/>
    </row>
    <row r="192" spans="1:19" x14ac:dyDescent="0.2">
      <c r="A192" s="8" t="s">
        <v>694</v>
      </c>
      <c r="B192" s="23"/>
      <c r="C192" s="23"/>
      <c r="D192" s="23"/>
      <c r="E192" s="23"/>
      <c r="F192" s="23"/>
      <c r="G192" s="23"/>
      <c r="H192" s="23"/>
      <c r="I192" s="23"/>
      <c r="J192" s="23"/>
      <c r="K192" s="23"/>
      <c r="L192" s="23"/>
      <c r="M192" s="23"/>
      <c r="N192" s="23"/>
      <c r="O192" s="23"/>
      <c r="P192" s="23"/>
      <c r="Q192" s="23"/>
      <c r="R192" s="23"/>
    </row>
    <row r="193" spans="1:18" x14ac:dyDescent="0.2">
      <c r="A193" s="8" t="s">
        <v>60</v>
      </c>
      <c r="B193" s="23"/>
      <c r="C193" s="23"/>
      <c r="D193" s="23"/>
      <c r="E193" s="23"/>
      <c r="F193" s="23"/>
      <c r="G193" s="23"/>
      <c r="H193" s="23"/>
      <c r="I193" s="23"/>
      <c r="J193" s="23"/>
      <c r="K193" s="23"/>
      <c r="L193" s="23"/>
      <c r="M193" s="23"/>
      <c r="N193" s="23"/>
      <c r="O193" s="23"/>
      <c r="P193" s="23"/>
      <c r="Q193" s="23"/>
      <c r="R193" s="23"/>
    </row>
    <row r="194" spans="1:18" x14ac:dyDescent="0.2">
      <c r="A194" s="8" t="s">
        <v>695</v>
      </c>
      <c r="B194" s="23"/>
      <c r="C194" s="23"/>
      <c r="D194" s="23"/>
      <c r="E194" s="23"/>
      <c r="F194" s="23"/>
      <c r="G194" s="23"/>
      <c r="H194" s="23"/>
      <c r="I194" s="23"/>
      <c r="J194" s="23"/>
      <c r="K194" s="23"/>
      <c r="L194" s="23"/>
      <c r="M194" s="23"/>
      <c r="N194" s="23"/>
      <c r="O194" s="23"/>
      <c r="P194" s="23"/>
      <c r="Q194" s="23"/>
      <c r="R194" s="23"/>
    </row>
    <row r="195" spans="1:18" x14ac:dyDescent="0.2">
      <c r="A195" s="8" t="s">
        <v>696</v>
      </c>
      <c r="B195" s="23"/>
      <c r="C195" s="23"/>
      <c r="D195" s="23"/>
      <c r="E195" s="23"/>
      <c r="F195" s="23"/>
      <c r="G195" s="23"/>
      <c r="H195" s="23"/>
      <c r="I195" s="23"/>
      <c r="J195" s="23"/>
      <c r="K195" s="23"/>
      <c r="L195" s="23"/>
      <c r="M195" s="23"/>
      <c r="N195" s="23"/>
      <c r="O195" s="23"/>
      <c r="P195" s="23"/>
      <c r="Q195" s="23"/>
      <c r="R195" s="23"/>
    </row>
    <row r="196" spans="1:18" x14ac:dyDescent="0.2">
      <c r="A196" s="8" t="s">
        <v>697</v>
      </c>
      <c r="B196" s="23"/>
      <c r="C196" s="23"/>
      <c r="D196" s="23"/>
      <c r="E196" s="23"/>
      <c r="F196" s="23"/>
      <c r="G196" s="23"/>
      <c r="H196" s="23"/>
      <c r="I196" s="23"/>
      <c r="J196" s="23"/>
      <c r="K196" s="23"/>
      <c r="L196" s="23"/>
      <c r="M196" s="23"/>
      <c r="N196" s="23"/>
      <c r="O196" s="23"/>
      <c r="P196" s="23"/>
      <c r="Q196" s="23"/>
      <c r="R196" s="23"/>
    </row>
    <row r="197" spans="1:18" x14ac:dyDescent="0.2">
      <c r="A197" s="8" t="s">
        <v>698</v>
      </c>
      <c r="B197" s="23"/>
      <c r="C197" s="23"/>
      <c r="D197" s="23">
        <v>-59.5</v>
      </c>
      <c r="E197" s="23">
        <v>0.19</v>
      </c>
      <c r="F197" s="23"/>
      <c r="G197" s="23">
        <v>-0.05</v>
      </c>
      <c r="H197" s="23"/>
      <c r="I197" s="23"/>
      <c r="J197" s="23"/>
      <c r="K197" s="23"/>
      <c r="L197" s="23">
        <v>11.62</v>
      </c>
      <c r="M197" s="23"/>
      <c r="N197" s="23"/>
      <c r="O197" s="23">
        <v>15879.19</v>
      </c>
      <c r="P197" s="23"/>
      <c r="Q197" s="23"/>
      <c r="R197" s="23"/>
    </row>
    <row r="198" spans="1:18" x14ac:dyDescent="0.2">
      <c r="A198" s="8" t="s">
        <v>699</v>
      </c>
      <c r="B198" s="23">
        <v>117.73</v>
      </c>
      <c r="C198" s="23">
        <v>128.77000000000001</v>
      </c>
      <c r="D198" s="23">
        <v>154.25</v>
      </c>
      <c r="E198" s="23">
        <v>190.57</v>
      </c>
      <c r="F198" s="23">
        <v>259.45</v>
      </c>
      <c r="G198" s="23">
        <v>390.32</v>
      </c>
      <c r="H198" s="23">
        <v>670.84</v>
      </c>
      <c r="I198" s="23">
        <v>1128.79</v>
      </c>
      <c r="J198" s="23">
        <v>1622.59</v>
      </c>
      <c r="K198" s="23">
        <v>1889.15</v>
      </c>
      <c r="L198" s="23">
        <v>2351.6999999999998</v>
      </c>
      <c r="M198" s="23">
        <v>3349.29</v>
      </c>
      <c r="N198" s="23">
        <v>3208.05</v>
      </c>
      <c r="O198" s="23">
        <v>16.059999999999999</v>
      </c>
      <c r="P198" s="23">
        <v>14618.45</v>
      </c>
      <c r="Q198" s="23">
        <v>12635.34</v>
      </c>
      <c r="R198" s="23">
        <v>12486</v>
      </c>
    </row>
    <row r="199" spans="1:18" x14ac:dyDescent="0.2">
      <c r="A199" s="8" t="s">
        <v>700</v>
      </c>
      <c r="B199" s="23">
        <v>286.37</v>
      </c>
      <c r="C199" s="23">
        <v>360.18</v>
      </c>
      <c r="D199" s="23">
        <v>354.11</v>
      </c>
      <c r="E199" s="23">
        <v>496.47</v>
      </c>
      <c r="F199" s="23">
        <v>720.74</v>
      </c>
      <c r="G199" s="23">
        <v>1019.2</v>
      </c>
      <c r="H199" s="23">
        <v>1684.88</v>
      </c>
      <c r="I199" s="23">
        <v>2394.08</v>
      </c>
      <c r="J199" s="23">
        <v>2521.2399999999998</v>
      </c>
      <c r="K199" s="23">
        <v>3272.95</v>
      </c>
      <c r="L199" s="23">
        <v>4060.81</v>
      </c>
      <c r="M199" s="23">
        <v>3865.84</v>
      </c>
      <c r="N199" s="23">
        <v>379.53</v>
      </c>
      <c r="O199" s="23">
        <v>14421.12</v>
      </c>
      <c r="P199" s="23">
        <v>13530.94</v>
      </c>
      <c r="Q199" s="23">
        <v>12612.5</v>
      </c>
      <c r="R199" s="23">
        <v>11991.41</v>
      </c>
    </row>
    <row r="200" spans="1:18" x14ac:dyDescent="0.2">
      <c r="A200" s="8" t="s">
        <v>701</v>
      </c>
      <c r="B200" s="23">
        <v>100</v>
      </c>
      <c r="C200" s="23">
        <v>150</v>
      </c>
      <c r="D200" s="23">
        <v>100</v>
      </c>
      <c r="E200" s="23">
        <v>150</v>
      </c>
      <c r="F200" s="23">
        <v>200</v>
      </c>
      <c r="G200" s="23">
        <v>200</v>
      </c>
      <c r="H200" s="23">
        <v>300</v>
      </c>
      <c r="I200" s="23">
        <v>450</v>
      </c>
      <c r="J200" s="23">
        <v>300</v>
      </c>
      <c r="K200" s="23">
        <v>500</v>
      </c>
      <c r="L200" s="23">
        <v>200</v>
      </c>
      <c r="M200" s="23">
        <v>52</v>
      </c>
      <c r="N200" s="23"/>
      <c r="O200" s="23"/>
      <c r="P200" s="23"/>
      <c r="Q200" s="23"/>
      <c r="R200" s="23"/>
    </row>
    <row r="201" spans="1:18" x14ac:dyDescent="0.2">
      <c r="A201" s="8" t="s">
        <v>702</v>
      </c>
      <c r="B201" s="23"/>
      <c r="C201" s="23"/>
      <c r="D201" s="23"/>
      <c r="E201" s="23"/>
      <c r="F201" s="23"/>
      <c r="G201" s="23">
        <v>129.96</v>
      </c>
      <c r="H201" s="23"/>
      <c r="I201" s="23"/>
      <c r="J201" s="23"/>
      <c r="K201" s="23"/>
      <c r="L201" s="23"/>
      <c r="M201" s="23"/>
      <c r="N201" s="23"/>
      <c r="O201" s="23"/>
      <c r="P201" s="23"/>
      <c r="Q201" s="23"/>
      <c r="R201" s="23"/>
    </row>
    <row r="202" spans="1:18" x14ac:dyDescent="0.2">
      <c r="A202" s="8" t="s">
        <v>703</v>
      </c>
      <c r="B202" s="23">
        <v>23.39</v>
      </c>
      <c r="C202" s="23">
        <v>46.52</v>
      </c>
      <c r="D202" s="23">
        <v>60.29</v>
      </c>
      <c r="E202" s="23">
        <v>69.569999999999993</v>
      </c>
      <c r="F202" s="23">
        <v>102.3</v>
      </c>
      <c r="G202" s="23">
        <v>0.05</v>
      </c>
      <c r="H202" s="23">
        <v>217.47</v>
      </c>
      <c r="I202" s="23">
        <v>284.79000000000002</v>
      </c>
      <c r="J202" s="23">
        <v>284.79000000000002</v>
      </c>
      <c r="K202" s="23">
        <v>362.45</v>
      </c>
      <c r="L202" s="23">
        <v>440.12</v>
      </c>
      <c r="M202" s="23">
        <v>517.79</v>
      </c>
      <c r="N202" s="23">
        <v>310.67</v>
      </c>
      <c r="O202" s="23">
        <v>721.95</v>
      </c>
      <c r="P202" s="23"/>
      <c r="Q202" s="23"/>
      <c r="R202" s="23"/>
    </row>
    <row r="203" spans="1:18" x14ac:dyDescent="0.2">
      <c r="A203" s="8" t="s">
        <v>495</v>
      </c>
      <c r="B203" s="23">
        <v>1.35</v>
      </c>
      <c r="C203" s="23">
        <v>0.39</v>
      </c>
      <c r="D203" s="23">
        <v>0.93</v>
      </c>
      <c r="E203" s="23">
        <v>0.08</v>
      </c>
      <c r="F203" s="23">
        <v>0.08</v>
      </c>
      <c r="G203" s="23">
        <v>0.08</v>
      </c>
      <c r="H203" s="23">
        <v>0.05</v>
      </c>
      <c r="I203" s="23"/>
      <c r="J203" s="23"/>
      <c r="K203" s="23"/>
      <c r="L203" s="23"/>
      <c r="M203" s="23"/>
      <c r="N203" s="23"/>
      <c r="O203" s="23"/>
      <c r="P203" s="23"/>
      <c r="Q203" s="23"/>
      <c r="R203" s="23"/>
    </row>
    <row r="204" spans="1:18" x14ac:dyDescent="0.2">
      <c r="A204" s="8" t="s">
        <v>704</v>
      </c>
      <c r="B204" s="23">
        <v>0.14000000000000001</v>
      </c>
      <c r="C204" s="23">
        <v>6.01</v>
      </c>
      <c r="D204" s="23">
        <v>7.88</v>
      </c>
      <c r="E204" s="23">
        <v>9.91</v>
      </c>
      <c r="F204" s="23">
        <v>14.36</v>
      </c>
      <c r="G204" s="23">
        <v>18.25</v>
      </c>
      <c r="H204" s="23">
        <v>37.200000000000003</v>
      </c>
      <c r="I204" s="23">
        <v>48.4</v>
      </c>
      <c r="J204" s="23">
        <v>47.3</v>
      </c>
      <c r="K204" s="23">
        <v>58.8</v>
      </c>
      <c r="L204" s="23">
        <v>71.400000000000006</v>
      </c>
      <c r="M204" s="23">
        <v>88</v>
      </c>
      <c r="N204" s="23">
        <v>52.8</v>
      </c>
      <c r="O204" s="23">
        <v>146.97</v>
      </c>
      <c r="P204" s="23"/>
      <c r="Q204" s="23"/>
      <c r="R204" s="23"/>
    </row>
    <row r="205" spans="1:18" x14ac:dyDescent="0.2">
      <c r="A205" s="8" t="s">
        <v>705</v>
      </c>
      <c r="B205" s="23"/>
      <c r="C205" s="23"/>
      <c r="D205" s="23"/>
      <c r="E205" s="23"/>
      <c r="F205" s="23"/>
      <c r="G205" s="23"/>
      <c r="H205" s="23"/>
      <c r="I205" s="23"/>
      <c r="J205" s="23"/>
      <c r="K205" s="23"/>
      <c r="L205" s="23"/>
      <c r="M205" s="23"/>
      <c r="N205" s="23"/>
      <c r="O205" s="23"/>
      <c r="P205" s="23"/>
      <c r="Q205" s="23"/>
      <c r="R205" s="23"/>
    </row>
    <row r="206" spans="1:18" x14ac:dyDescent="0.2">
      <c r="A206" s="8" t="s">
        <v>706</v>
      </c>
      <c r="B206" s="23"/>
      <c r="C206" s="23"/>
      <c r="D206" s="23">
        <v>-5.81</v>
      </c>
      <c r="E206" s="23">
        <v>-6.5900000000000007</v>
      </c>
      <c r="F206" s="23">
        <v>13.67</v>
      </c>
      <c r="G206" s="23"/>
      <c r="H206" s="23"/>
      <c r="I206" s="23">
        <v>-11.7</v>
      </c>
      <c r="J206" s="23"/>
      <c r="K206" s="23"/>
      <c r="L206" s="23"/>
      <c r="M206" s="23"/>
      <c r="N206" s="23"/>
      <c r="O206" s="23"/>
      <c r="P206" s="23">
        <v>895.6</v>
      </c>
      <c r="Q206" s="23">
        <v>125.75</v>
      </c>
      <c r="R206" s="23">
        <v>754.64</v>
      </c>
    </row>
    <row r="207" spans="1:18" x14ac:dyDescent="0.2">
      <c r="A207" s="8" t="s">
        <v>707</v>
      </c>
      <c r="B207" s="23">
        <v>32.72</v>
      </c>
      <c r="C207" s="23">
        <v>3.01</v>
      </c>
      <c r="D207" s="23">
        <v>0.25</v>
      </c>
      <c r="E207" s="23">
        <v>14.05</v>
      </c>
      <c r="F207" s="23">
        <v>0.01</v>
      </c>
      <c r="G207" s="23">
        <v>0.02</v>
      </c>
      <c r="H207" s="23">
        <v>1.37</v>
      </c>
      <c r="I207" s="23"/>
      <c r="J207" s="23"/>
      <c r="K207" s="23"/>
      <c r="L207" s="23"/>
      <c r="M207" s="23"/>
      <c r="N207" s="23"/>
      <c r="O207" s="23"/>
      <c r="P207" s="23"/>
      <c r="Q207" s="23">
        <v>0.75</v>
      </c>
      <c r="R207" s="23"/>
    </row>
    <row r="208" spans="1:18" x14ac:dyDescent="0.2">
      <c r="A208" s="8" t="s">
        <v>708</v>
      </c>
      <c r="B208" s="23">
        <v>128.77000000000001</v>
      </c>
      <c r="C208" s="23">
        <v>154.25</v>
      </c>
      <c r="D208" s="23">
        <v>190.57</v>
      </c>
      <c r="E208" s="23">
        <v>259.45</v>
      </c>
      <c r="F208" s="23">
        <v>390.32</v>
      </c>
      <c r="G208" s="23">
        <v>670.84</v>
      </c>
      <c r="H208" s="23">
        <v>1128.79</v>
      </c>
      <c r="I208" s="23">
        <v>1622.59</v>
      </c>
      <c r="J208" s="23">
        <v>1889.15</v>
      </c>
      <c r="K208" s="23">
        <v>2351.6999999999998</v>
      </c>
      <c r="L208" s="23">
        <v>3349.29</v>
      </c>
      <c r="M208" s="23">
        <v>3208.05</v>
      </c>
      <c r="N208" s="23">
        <v>16.059999999999999</v>
      </c>
      <c r="O208" s="23">
        <v>13552.2</v>
      </c>
      <c r="P208" s="23">
        <v>12635.34</v>
      </c>
      <c r="Q208" s="23">
        <v>12486</v>
      </c>
      <c r="R208" s="23">
        <v>11236.77</v>
      </c>
    </row>
    <row r="209" spans="1:30" x14ac:dyDescent="0.2">
      <c r="A209" s="8" t="s">
        <v>709</v>
      </c>
      <c r="B209" s="23">
        <v>50</v>
      </c>
      <c r="C209" s="23">
        <v>100</v>
      </c>
      <c r="D209" s="23">
        <v>130</v>
      </c>
      <c r="E209" s="23">
        <v>75</v>
      </c>
      <c r="F209" s="23">
        <v>110</v>
      </c>
      <c r="G209" s="23">
        <v>135</v>
      </c>
      <c r="H209" s="23">
        <v>210</v>
      </c>
      <c r="I209" s="23">
        <v>275</v>
      </c>
      <c r="J209" s="23">
        <v>275</v>
      </c>
      <c r="K209" s="23">
        <v>350</v>
      </c>
      <c r="L209" s="23">
        <v>425</v>
      </c>
      <c r="M209" s="23">
        <v>500</v>
      </c>
      <c r="N209" s="23">
        <v>150</v>
      </c>
      <c r="O209" s="23">
        <v>300</v>
      </c>
      <c r="P209" s="23">
        <v>100</v>
      </c>
      <c r="Q209" s="23">
        <v>350</v>
      </c>
      <c r="R209" s="23">
        <v>200</v>
      </c>
      <c r="S209" s="8"/>
      <c r="T209" s="8"/>
      <c r="U209" s="8"/>
      <c r="V209" s="8"/>
      <c r="W209" s="8"/>
      <c r="X209" s="8"/>
      <c r="Y209" s="8"/>
      <c r="Z209" s="8"/>
      <c r="AA209" s="8"/>
      <c r="AB209" s="8"/>
      <c r="AC209" s="8"/>
      <c r="AD209" s="8"/>
    </row>
    <row r="210" spans="1:30" x14ac:dyDescent="0.2">
      <c r="A210" s="8" t="s">
        <v>710</v>
      </c>
      <c r="B210" s="23">
        <v>35.768655120803899</v>
      </c>
      <c r="C210" s="23">
        <v>24.830180567497901</v>
      </c>
      <c r="D210" s="23">
        <v>27.860068995256601</v>
      </c>
      <c r="E210" s="23">
        <v>16.474234583872398</v>
      </c>
      <c r="F210" s="23">
        <v>24.8309</v>
      </c>
      <c r="G210" s="23">
        <v>32.515500000000003</v>
      </c>
      <c r="H210" s="23">
        <v>48.956600000000002</v>
      </c>
      <c r="I210" s="23">
        <v>61.089706450366897</v>
      </c>
      <c r="J210" s="23">
        <v>43.387900000000002</v>
      </c>
      <c r="K210" s="23">
        <v>13.362299999999999</v>
      </c>
      <c r="L210" s="23">
        <v>16.391400000000001</v>
      </c>
      <c r="M210" s="23">
        <v>4.9878999999999998</v>
      </c>
      <c r="N210" s="23">
        <v>-13.6564</v>
      </c>
      <c r="O210" s="23">
        <v>-7.1172750096562396</v>
      </c>
      <c r="P210" s="23">
        <v>-4.5188647884983002</v>
      </c>
      <c r="Q210" s="23">
        <v>-9.5194431709248503E-2</v>
      </c>
      <c r="R210" s="23">
        <v>-2.0613999999999999</v>
      </c>
      <c r="S210" s="8"/>
      <c r="T210" s="8"/>
      <c r="U210" s="8"/>
      <c r="V210" s="8"/>
      <c r="W210" s="8"/>
      <c r="X210" s="8"/>
      <c r="Y210" s="8"/>
      <c r="Z210" s="8"/>
      <c r="AA210" s="8"/>
      <c r="AB210" s="8"/>
      <c r="AC210" s="8"/>
      <c r="AD210" s="8"/>
    </row>
    <row r="211" spans="1:30" x14ac:dyDescent="0.2">
      <c r="A211" s="8" t="s">
        <v>711</v>
      </c>
      <c r="B211" s="23">
        <v>0.89421637802009901</v>
      </c>
      <c r="C211" s="23">
        <v>1.24150902837489</v>
      </c>
      <c r="D211" s="23">
        <v>1.3930034497628301</v>
      </c>
      <c r="E211" s="23">
        <v>1.6474</v>
      </c>
      <c r="F211" s="23">
        <v>2.4830999999999999</v>
      </c>
      <c r="G211" s="23">
        <v>3.2515999999999998</v>
      </c>
      <c r="H211" s="23">
        <v>4.8956999999999997</v>
      </c>
      <c r="I211" s="23">
        <v>6.109</v>
      </c>
      <c r="J211" s="23">
        <v>4.3388</v>
      </c>
      <c r="K211" s="23">
        <v>6.6810999999999998</v>
      </c>
      <c r="L211" s="23">
        <v>8.1957000000000004</v>
      </c>
      <c r="M211" s="23">
        <v>2.4939</v>
      </c>
      <c r="N211" s="23">
        <v>-13.6564</v>
      </c>
      <c r="O211" s="23">
        <v>-7.1173000000000002</v>
      </c>
      <c r="P211" s="23">
        <v>-4.5189000000000004</v>
      </c>
      <c r="Q211" s="23">
        <v>-9.5194431709248503E-2</v>
      </c>
      <c r="R211" s="23">
        <v>-2.0613999999999999</v>
      </c>
      <c r="S211" s="8"/>
      <c r="T211" s="8"/>
      <c r="U211" s="8"/>
      <c r="V211" s="8"/>
      <c r="W211" s="8"/>
      <c r="X211" s="8"/>
      <c r="Y211" s="8"/>
      <c r="Z211" s="8"/>
      <c r="AA211" s="8"/>
      <c r="AB211" s="8"/>
      <c r="AC211" s="8"/>
      <c r="AD211" s="8"/>
    </row>
    <row r="213" spans="1:30" x14ac:dyDescent="0.2">
      <c r="A213" s="455" t="s">
        <v>430</v>
      </c>
      <c r="B213" s="455"/>
      <c r="C213" s="455"/>
      <c r="D213" s="455"/>
      <c r="E213" s="455"/>
      <c r="F213" s="455"/>
      <c r="G213" s="455"/>
      <c r="H213" s="455"/>
      <c r="I213" s="455"/>
      <c r="J213" s="455"/>
      <c r="K213" s="455"/>
      <c r="L213" s="455"/>
      <c r="M213" s="455"/>
      <c r="N213" s="455"/>
      <c r="O213" s="455"/>
      <c r="P213" s="455"/>
      <c r="Q213" s="455"/>
      <c r="R213" s="455"/>
      <c r="S213" s="455"/>
      <c r="T213" s="455"/>
      <c r="U213" s="455"/>
      <c r="V213" s="455"/>
      <c r="W213" s="455"/>
      <c r="X213" s="455"/>
      <c r="Y213" s="455"/>
      <c r="Z213" s="455"/>
      <c r="AA213" s="455"/>
      <c r="AB213" s="455"/>
      <c r="AC213" s="455"/>
      <c r="AD213" s="455"/>
    </row>
    <row r="214" spans="1:30" x14ac:dyDescent="0.2">
      <c r="A214" s="455"/>
      <c r="B214" s="455"/>
      <c r="C214" s="455"/>
      <c r="D214" s="455"/>
      <c r="E214" s="455"/>
      <c r="F214" s="455"/>
      <c r="G214" s="455"/>
      <c r="H214" s="455"/>
      <c r="I214" s="455"/>
      <c r="J214" s="455"/>
      <c r="K214" s="455"/>
      <c r="L214" s="455"/>
      <c r="M214" s="455"/>
      <c r="N214" s="455"/>
      <c r="O214" s="455"/>
      <c r="P214" s="455"/>
      <c r="Q214" s="455"/>
      <c r="R214" s="455"/>
      <c r="S214" s="455"/>
      <c r="T214" s="455"/>
      <c r="U214" s="455"/>
      <c r="V214" s="455"/>
      <c r="W214" s="455"/>
      <c r="X214" s="455"/>
      <c r="Y214" s="455"/>
      <c r="Z214" s="455"/>
      <c r="AA214" s="455"/>
      <c r="AB214" s="455"/>
      <c r="AC214" s="455"/>
      <c r="AD214" s="455"/>
    </row>
    <row r="215" spans="1:30" x14ac:dyDescent="0.2">
      <c r="A215" s="455"/>
      <c r="B215" s="455"/>
      <c r="C215" s="455"/>
      <c r="D215" s="455"/>
      <c r="E215" s="455"/>
      <c r="F215" s="455"/>
      <c r="G215" s="455"/>
      <c r="H215" s="455"/>
      <c r="I215" s="455"/>
      <c r="J215" s="455"/>
      <c r="K215" s="455"/>
      <c r="L215" s="455"/>
      <c r="M215" s="455"/>
      <c r="N215" s="455"/>
      <c r="O215" s="455"/>
      <c r="P215" s="455"/>
      <c r="Q215" s="455"/>
      <c r="R215" s="455"/>
      <c r="S215" s="455"/>
      <c r="T215" s="455"/>
      <c r="U215" s="455"/>
      <c r="V215" s="455"/>
      <c r="W215" s="455"/>
      <c r="X215" s="455"/>
      <c r="Y215" s="455"/>
      <c r="Z215" s="455"/>
      <c r="AA215" s="455"/>
      <c r="AB215" s="455"/>
      <c r="AC215" s="455"/>
      <c r="AD215" s="455"/>
    </row>
    <row r="216" spans="1:30" x14ac:dyDescent="0.2">
      <c r="A216" s="455"/>
      <c r="B216" s="455"/>
      <c r="C216" s="455"/>
      <c r="D216" s="455"/>
      <c r="E216" s="455"/>
      <c r="F216" s="455"/>
      <c r="G216" s="455"/>
      <c r="H216" s="455"/>
      <c r="I216" s="455"/>
      <c r="J216" s="455"/>
      <c r="K216" s="455"/>
      <c r="L216" s="455"/>
      <c r="M216" s="455"/>
      <c r="N216" s="455"/>
      <c r="O216" s="455"/>
      <c r="P216" s="455"/>
      <c r="Q216" s="455"/>
      <c r="R216" s="455"/>
      <c r="S216" s="455"/>
      <c r="T216" s="455"/>
      <c r="U216" s="455"/>
      <c r="V216" s="455"/>
      <c r="W216" s="455"/>
      <c r="X216" s="455"/>
      <c r="Y216" s="455"/>
      <c r="Z216" s="455"/>
      <c r="AA216" s="455"/>
      <c r="AB216" s="455"/>
      <c r="AC216" s="455"/>
      <c r="AD216" s="455"/>
    </row>
    <row r="217" spans="1:30" x14ac:dyDescent="0.2">
      <c r="A217" s="455"/>
      <c r="B217" s="455"/>
      <c r="C217" s="455"/>
      <c r="D217" s="455"/>
      <c r="E217" s="455"/>
      <c r="F217" s="455"/>
      <c r="G217" s="455"/>
      <c r="H217" s="455"/>
      <c r="I217" s="455"/>
      <c r="J217" s="455"/>
      <c r="K217" s="455"/>
      <c r="L217" s="455"/>
      <c r="M217" s="455"/>
      <c r="N217" s="455"/>
      <c r="O217" s="455"/>
      <c r="P217" s="455"/>
      <c r="Q217" s="455"/>
      <c r="R217" s="455"/>
      <c r="S217" s="455"/>
      <c r="T217" s="455"/>
      <c r="U217" s="455"/>
      <c r="V217" s="455"/>
      <c r="W217" s="455"/>
      <c r="X217" s="455"/>
      <c r="Y217" s="455"/>
      <c r="Z217" s="455"/>
      <c r="AA217" s="455"/>
      <c r="AB217" s="455"/>
      <c r="AC217" s="455"/>
      <c r="AD217" s="455"/>
    </row>
    <row r="218" spans="1:30" x14ac:dyDescent="0.2">
      <c r="A218" s="455"/>
      <c r="B218" s="455"/>
      <c r="C218" s="455"/>
      <c r="D218" s="455"/>
      <c r="E218" s="455"/>
      <c r="F218" s="455"/>
      <c r="G218" s="455"/>
      <c r="H218" s="455"/>
      <c r="I218" s="455"/>
      <c r="J218" s="455"/>
      <c r="K218" s="455"/>
      <c r="L218" s="455"/>
      <c r="M218" s="455"/>
      <c r="N218" s="455"/>
      <c r="O218" s="455"/>
      <c r="P218" s="455"/>
      <c r="Q218" s="455"/>
      <c r="R218" s="455"/>
      <c r="S218" s="455"/>
      <c r="T218" s="455"/>
      <c r="U218" s="455"/>
      <c r="V218" s="455"/>
      <c r="W218" s="455"/>
      <c r="X218" s="455"/>
      <c r="Y218" s="455"/>
      <c r="Z218" s="455"/>
      <c r="AA218" s="455"/>
      <c r="AB218" s="455"/>
      <c r="AC218" s="455"/>
      <c r="AD218" s="455"/>
    </row>
  </sheetData>
  <mergeCells count="2">
    <mergeCell ref="A1:I1"/>
    <mergeCell ref="A213:AD21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25"/>
  <sheetViews>
    <sheetView workbookViewId="0">
      <pane xSplit="1" ySplit="2" topLeftCell="B3" activePane="bottomRight" state="frozen"/>
      <selection sqref="A1:J1"/>
      <selection pane="topRight" sqref="A1:J1"/>
      <selection pane="bottomLeft" sqref="A1:J1"/>
      <selection pane="bottomRight" sqref="A1:I1"/>
    </sheetView>
  </sheetViews>
  <sheetFormatPr baseColWidth="10" defaultColWidth="8.83203125" defaultRowHeight="15" x14ac:dyDescent="0.2"/>
  <cols>
    <col min="1" max="1" width="65.6640625" bestFit="1" customWidth="1"/>
    <col min="2" max="10" width="12.5" bestFit="1" customWidth="1"/>
    <col min="11" max="18" width="13.6640625" bestFit="1" customWidth="1"/>
  </cols>
  <sheetData>
    <row r="1" spans="1:19" x14ac:dyDescent="0.2">
      <c r="A1" s="454" t="s">
        <v>722</v>
      </c>
      <c r="B1" s="454"/>
      <c r="C1" s="454"/>
      <c r="D1" s="454"/>
      <c r="E1" s="454"/>
      <c r="F1" s="454"/>
      <c r="G1" s="454"/>
      <c r="H1" s="454"/>
      <c r="I1" s="454"/>
    </row>
    <row r="2" spans="1:19" x14ac:dyDescent="0.2">
      <c r="A2" s="1" t="s">
        <v>0</v>
      </c>
      <c r="B2" s="2">
        <v>37316</v>
      </c>
      <c r="C2" s="2">
        <v>37681</v>
      </c>
      <c r="D2" s="2">
        <v>38047</v>
      </c>
      <c r="E2" s="2">
        <v>38412</v>
      </c>
      <c r="F2" s="2">
        <v>38777</v>
      </c>
      <c r="G2" s="2">
        <v>39142</v>
      </c>
      <c r="H2" s="2">
        <v>39508</v>
      </c>
      <c r="I2" s="2">
        <v>39873</v>
      </c>
      <c r="J2" s="2">
        <v>40238</v>
      </c>
      <c r="K2" s="2">
        <v>40603</v>
      </c>
      <c r="L2" s="2">
        <v>40969</v>
      </c>
      <c r="M2" s="2">
        <v>41334</v>
      </c>
      <c r="N2" s="2">
        <v>41699</v>
      </c>
      <c r="O2" s="2">
        <v>42064</v>
      </c>
      <c r="P2" s="2">
        <v>42430</v>
      </c>
      <c r="Q2" s="2">
        <v>42795</v>
      </c>
      <c r="R2" s="2">
        <v>43160</v>
      </c>
    </row>
    <row r="3" spans="1:19" x14ac:dyDescent="0.2">
      <c r="B3" s="3"/>
      <c r="C3" s="3"/>
      <c r="D3" s="3"/>
      <c r="E3" s="3"/>
      <c r="F3" s="3"/>
      <c r="G3" s="3"/>
      <c r="H3" s="3"/>
      <c r="I3" s="3"/>
      <c r="J3" s="3"/>
      <c r="K3" s="3"/>
      <c r="L3" s="3"/>
      <c r="M3" s="3"/>
      <c r="N3" s="3"/>
      <c r="O3" s="3"/>
      <c r="P3" s="3"/>
      <c r="Q3" s="3"/>
      <c r="R3" s="3"/>
    </row>
    <row r="4" spans="1:19" x14ac:dyDescent="0.2">
      <c r="A4" s="39" t="s">
        <v>1</v>
      </c>
      <c r="B4" s="3"/>
      <c r="C4" s="3"/>
      <c r="D4" s="3"/>
      <c r="E4" s="3"/>
      <c r="F4" s="3"/>
      <c r="G4" s="3"/>
      <c r="H4" s="3"/>
      <c r="I4" s="3"/>
      <c r="J4" s="3"/>
      <c r="K4" s="3"/>
      <c r="L4" s="3"/>
      <c r="M4" s="3"/>
      <c r="N4" s="3"/>
      <c r="O4" s="3"/>
      <c r="P4" s="3"/>
      <c r="Q4" s="3"/>
      <c r="R4" s="3"/>
    </row>
    <row r="5" spans="1:19" x14ac:dyDescent="0.2">
      <c r="A5" s="39" t="s">
        <v>2</v>
      </c>
      <c r="B5" s="23">
        <v>46.77</v>
      </c>
      <c r="C5" s="23">
        <v>62.22</v>
      </c>
      <c r="D5" s="23">
        <v>61.83</v>
      </c>
      <c r="E5" s="23">
        <v>94.16</v>
      </c>
      <c r="F5" s="23">
        <v>94.27</v>
      </c>
      <c r="G5" s="23">
        <v>98.07</v>
      </c>
      <c r="H5" s="23">
        <v>103.55999999999999</v>
      </c>
      <c r="I5" s="23">
        <v>103.55999999999999</v>
      </c>
      <c r="J5" s="23">
        <v>103.55999999999999</v>
      </c>
      <c r="K5" s="23">
        <v>103.55999999999999</v>
      </c>
      <c r="L5" s="23">
        <v>103.55999999999999</v>
      </c>
      <c r="M5" s="23">
        <v>103.55999999999999</v>
      </c>
      <c r="N5" s="23">
        <v>207.11999999999998</v>
      </c>
      <c r="O5" s="23">
        <v>207.11999999999998</v>
      </c>
      <c r="P5" s="23">
        <v>240.66</v>
      </c>
      <c r="Q5" s="23">
        <v>239.93</v>
      </c>
      <c r="R5" s="23">
        <v>239.93</v>
      </c>
    </row>
    <row r="6" spans="1:19" x14ac:dyDescent="0.2">
      <c r="A6" s="39" t="s">
        <v>3</v>
      </c>
      <c r="B6" s="23">
        <v>100</v>
      </c>
      <c r="C6" s="23">
        <v>100</v>
      </c>
      <c r="D6" s="23">
        <v>126</v>
      </c>
      <c r="E6" s="23">
        <v>153.94999999999999</v>
      </c>
      <c r="F6" s="23">
        <v>153.94999999999999</v>
      </c>
      <c r="G6" s="23">
        <v>127.35</v>
      </c>
      <c r="H6" s="23">
        <v>147.5</v>
      </c>
      <c r="I6" s="23">
        <v>150</v>
      </c>
      <c r="J6" s="23">
        <v>150</v>
      </c>
      <c r="K6" s="23">
        <v>150</v>
      </c>
      <c r="L6" s="23">
        <v>150</v>
      </c>
      <c r="M6" s="23">
        <v>150</v>
      </c>
      <c r="N6" s="23">
        <v>300</v>
      </c>
      <c r="O6" s="23">
        <v>599</v>
      </c>
      <c r="P6" s="23">
        <v>599</v>
      </c>
      <c r="Q6" s="23">
        <v>599</v>
      </c>
      <c r="R6" s="23">
        <v>599</v>
      </c>
      <c r="S6" s="32"/>
    </row>
    <row r="7" spans="1:19" x14ac:dyDescent="0.2">
      <c r="A7" s="39" t="s">
        <v>4</v>
      </c>
      <c r="B7" s="23">
        <v>46.77</v>
      </c>
      <c r="C7" s="23">
        <v>46.52</v>
      </c>
      <c r="D7" s="23">
        <v>46.38</v>
      </c>
      <c r="E7" s="23">
        <v>92.76</v>
      </c>
      <c r="F7" s="23">
        <v>92.87</v>
      </c>
      <c r="G7" s="23">
        <v>96.7</v>
      </c>
      <c r="H7" s="23">
        <v>103.55999999999999</v>
      </c>
      <c r="I7" s="23">
        <v>103.55999999999999</v>
      </c>
      <c r="J7" s="23">
        <v>103.55999999999999</v>
      </c>
      <c r="K7" s="23">
        <v>103.55999999999999</v>
      </c>
      <c r="L7" s="23">
        <v>103.55999999999999</v>
      </c>
      <c r="M7" s="23">
        <v>103.55999999999999</v>
      </c>
      <c r="N7" s="23">
        <v>207.11999999999998</v>
      </c>
      <c r="O7" s="23">
        <v>207.11999999999998</v>
      </c>
      <c r="P7" s="23">
        <v>240.66</v>
      </c>
      <c r="Q7" s="23">
        <v>239.93</v>
      </c>
      <c r="R7" s="23">
        <v>239.93</v>
      </c>
      <c r="S7" s="32"/>
    </row>
    <row r="8" spans="1:19" x14ac:dyDescent="0.2">
      <c r="A8" s="39" t="s">
        <v>5</v>
      </c>
      <c r="B8" s="23">
        <v>46.77</v>
      </c>
      <c r="C8" s="23">
        <v>46.52</v>
      </c>
      <c r="D8" s="23">
        <v>46.38</v>
      </c>
      <c r="E8" s="23">
        <v>92.76</v>
      </c>
      <c r="F8" s="23">
        <v>92.87</v>
      </c>
      <c r="G8" s="23">
        <v>96.7</v>
      </c>
      <c r="H8" s="23">
        <v>103.55999999999999</v>
      </c>
      <c r="I8" s="23">
        <v>103.55999999999999</v>
      </c>
      <c r="J8" s="23">
        <v>103.55999999999999</v>
      </c>
      <c r="K8" s="23">
        <v>103.55999999999999</v>
      </c>
      <c r="L8" s="23">
        <v>103.55999999999999</v>
      </c>
      <c r="M8" s="23">
        <v>103.55999999999999</v>
      </c>
      <c r="N8" s="23">
        <v>207.11999999999998</v>
      </c>
      <c r="O8" s="23">
        <v>207.11999999999998</v>
      </c>
      <c r="P8" s="23">
        <v>240.66</v>
      </c>
      <c r="Q8" s="23">
        <v>239.93</v>
      </c>
      <c r="R8" s="23">
        <v>239.93</v>
      </c>
      <c r="S8" s="32"/>
    </row>
    <row r="9" spans="1:19" x14ac:dyDescent="0.2">
      <c r="A9" s="39" t="s">
        <v>6</v>
      </c>
      <c r="B9" s="23">
        <v>46.77</v>
      </c>
      <c r="C9" s="23">
        <v>46.52</v>
      </c>
      <c r="D9" s="23">
        <v>46.38</v>
      </c>
      <c r="E9" s="23">
        <v>92.76</v>
      </c>
      <c r="F9" s="23">
        <v>92.87</v>
      </c>
      <c r="G9" s="23">
        <v>96.7</v>
      </c>
      <c r="H9" s="23">
        <v>103.55999999999999</v>
      </c>
      <c r="I9" s="23">
        <v>103.55999999999999</v>
      </c>
      <c r="J9" s="23">
        <v>103.55999999999999</v>
      </c>
      <c r="K9" s="23">
        <v>103.55999999999999</v>
      </c>
      <c r="L9" s="23">
        <v>103.55999999999999</v>
      </c>
      <c r="M9" s="23">
        <v>103.55999999999999</v>
      </c>
      <c r="N9" s="23">
        <v>207.11999999999998</v>
      </c>
      <c r="O9" s="23">
        <v>207.11999999999998</v>
      </c>
      <c r="P9" s="23">
        <v>240.66</v>
      </c>
      <c r="Q9" s="23">
        <v>239.93</v>
      </c>
      <c r="R9" s="23">
        <v>239.93</v>
      </c>
      <c r="S9" s="32"/>
    </row>
    <row r="10" spans="1:19" x14ac:dyDescent="0.2">
      <c r="A10" s="39" t="s">
        <v>7</v>
      </c>
      <c r="B10" s="23"/>
      <c r="C10" s="23"/>
      <c r="D10" s="23"/>
      <c r="E10" s="23"/>
      <c r="F10" s="23"/>
      <c r="G10" s="23"/>
      <c r="H10" s="23"/>
      <c r="I10" s="23"/>
      <c r="J10" s="23"/>
      <c r="K10" s="23"/>
      <c r="L10" s="23"/>
      <c r="M10" s="23"/>
      <c r="N10" s="23"/>
      <c r="O10" s="23"/>
      <c r="P10" s="23"/>
      <c r="Q10" s="23"/>
      <c r="R10" s="23"/>
      <c r="S10" s="32"/>
    </row>
    <row r="11" spans="1:19" x14ac:dyDescent="0.2">
      <c r="A11" s="39" t="s">
        <v>8</v>
      </c>
      <c r="B11" s="23">
        <v>46.77</v>
      </c>
      <c r="C11" s="23">
        <v>46.52</v>
      </c>
      <c r="D11" s="23">
        <v>46.38</v>
      </c>
      <c r="E11" s="23">
        <v>92.76</v>
      </c>
      <c r="F11" s="23">
        <v>92.87</v>
      </c>
      <c r="G11" s="23">
        <v>96.7</v>
      </c>
      <c r="H11" s="23">
        <v>103.55999999999999</v>
      </c>
      <c r="I11" s="23">
        <v>103.55999999999999</v>
      </c>
      <c r="J11" s="23">
        <v>103.55999999999999</v>
      </c>
      <c r="K11" s="23">
        <v>103.55999999999999</v>
      </c>
      <c r="L11" s="23">
        <v>103.55999999999999</v>
      </c>
      <c r="M11" s="23">
        <v>103.55999999999999</v>
      </c>
      <c r="N11" s="23">
        <v>207.11999999999998</v>
      </c>
      <c r="O11" s="23">
        <v>207.11999999999998</v>
      </c>
      <c r="P11" s="23">
        <v>240.66</v>
      </c>
      <c r="Q11" s="23">
        <v>239.93</v>
      </c>
      <c r="R11" s="23">
        <v>239.93</v>
      </c>
      <c r="S11" s="32"/>
    </row>
    <row r="12" spans="1:19" x14ac:dyDescent="0.2">
      <c r="A12" s="39" t="s">
        <v>9</v>
      </c>
      <c r="B12" s="23"/>
      <c r="C12" s="23"/>
      <c r="D12" s="23"/>
      <c r="E12" s="23"/>
      <c r="F12" s="23"/>
      <c r="G12" s="23"/>
      <c r="H12" s="23"/>
      <c r="I12" s="23"/>
      <c r="J12" s="23"/>
      <c r="K12" s="23"/>
      <c r="L12" s="23"/>
      <c r="M12" s="23"/>
      <c r="N12" s="23"/>
      <c r="O12" s="23"/>
      <c r="P12" s="23"/>
      <c r="Q12" s="23"/>
      <c r="R12" s="23"/>
      <c r="S12" s="32"/>
    </row>
    <row r="13" spans="1:19" x14ac:dyDescent="0.2">
      <c r="A13" s="39" t="s">
        <v>10</v>
      </c>
      <c r="B13" s="23"/>
      <c r="C13" s="23"/>
      <c r="D13" s="23"/>
      <c r="E13" s="23"/>
      <c r="F13" s="23"/>
      <c r="G13" s="23"/>
      <c r="H13" s="23"/>
      <c r="I13" s="23"/>
      <c r="J13" s="23"/>
      <c r="K13" s="23"/>
      <c r="L13" s="23"/>
      <c r="M13" s="23"/>
      <c r="N13" s="23"/>
      <c r="O13" s="23"/>
      <c r="P13" s="23"/>
      <c r="Q13" s="23"/>
      <c r="R13" s="23"/>
      <c r="S13" s="32"/>
    </row>
    <row r="14" spans="1:19" x14ac:dyDescent="0.2">
      <c r="A14" s="39" t="s">
        <v>11</v>
      </c>
      <c r="B14" s="23">
        <v>0</v>
      </c>
      <c r="C14" s="23">
        <v>15.7</v>
      </c>
      <c r="D14" s="23">
        <v>15.45</v>
      </c>
      <c r="E14" s="23">
        <v>1.4</v>
      </c>
      <c r="F14" s="23">
        <v>1.4</v>
      </c>
      <c r="G14" s="23">
        <v>1.37</v>
      </c>
      <c r="H14" s="23"/>
      <c r="I14" s="23">
        <v>0</v>
      </c>
      <c r="J14" s="23"/>
      <c r="K14" s="23"/>
      <c r="L14" s="23"/>
      <c r="M14" s="23"/>
      <c r="N14" s="23"/>
      <c r="O14" s="23">
        <v>0</v>
      </c>
      <c r="P14" s="23"/>
      <c r="Q14" s="23">
        <v>0</v>
      </c>
      <c r="R14" s="23"/>
      <c r="S14" s="32"/>
    </row>
    <row r="15" spans="1:19" x14ac:dyDescent="0.2">
      <c r="A15" s="318" t="s">
        <v>12</v>
      </c>
      <c r="B15" s="23"/>
      <c r="C15" s="23"/>
      <c r="D15" s="23"/>
      <c r="E15" s="23"/>
      <c r="F15" s="23"/>
      <c r="G15" s="23"/>
      <c r="H15" s="23"/>
      <c r="I15" s="23"/>
      <c r="J15" s="23"/>
      <c r="K15" s="23"/>
      <c r="L15" s="23"/>
      <c r="M15" s="23"/>
      <c r="N15" s="23"/>
      <c r="O15" s="23"/>
      <c r="P15" s="23"/>
      <c r="Q15" s="23"/>
      <c r="R15" s="23"/>
      <c r="S15" s="32"/>
    </row>
    <row r="16" spans="1:19" x14ac:dyDescent="0.2">
      <c r="A16" s="39" t="s">
        <v>13</v>
      </c>
      <c r="B16" s="23"/>
      <c r="C16" s="23">
        <v>15.7</v>
      </c>
      <c r="D16" s="23">
        <v>15.45</v>
      </c>
      <c r="E16" s="23">
        <v>1.4</v>
      </c>
      <c r="F16" s="23">
        <v>1.4</v>
      </c>
      <c r="G16" s="23">
        <v>1.37</v>
      </c>
      <c r="H16" s="23"/>
      <c r="I16" s="23"/>
      <c r="J16" s="23"/>
      <c r="K16" s="23"/>
      <c r="L16" s="23"/>
      <c r="M16" s="23"/>
      <c r="N16" s="23"/>
      <c r="O16" s="23"/>
      <c r="P16" s="23"/>
      <c r="Q16" s="23"/>
      <c r="R16" s="23"/>
      <c r="S16" s="32"/>
    </row>
    <row r="17" spans="1:19" x14ac:dyDescent="0.2">
      <c r="A17" s="39" t="s">
        <v>14</v>
      </c>
      <c r="B17" s="23"/>
      <c r="C17" s="23"/>
      <c r="D17" s="23"/>
      <c r="E17" s="23"/>
      <c r="F17" s="23"/>
      <c r="G17" s="23"/>
      <c r="H17" s="23"/>
      <c r="I17" s="23"/>
      <c r="J17" s="23"/>
      <c r="K17" s="23"/>
      <c r="L17" s="23"/>
      <c r="M17" s="23"/>
      <c r="N17" s="23"/>
      <c r="O17" s="23"/>
      <c r="P17" s="23"/>
      <c r="Q17" s="23"/>
      <c r="R17" s="23"/>
      <c r="S17" s="32"/>
    </row>
    <row r="18" spans="1:19" x14ac:dyDescent="0.2">
      <c r="A18" s="39" t="s">
        <v>15</v>
      </c>
      <c r="B18" s="23">
        <v>10</v>
      </c>
      <c r="C18" s="23">
        <v>5</v>
      </c>
      <c r="D18" s="23">
        <v>5</v>
      </c>
      <c r="E18" s="23">
        <v>5</v>
      </c>
      <c r="F18" s="23">
        <v>5</v>
      </c>
      <c r="G18" s="23">
        <v>5</v>
      </c>
      <c r="H18" s="23">
        <v>5</v>
      </c>
      <c r="I18" s="23">
        <v>5</v>
      </c>
      <c r="J18" s="23">
        <v>5</v>
      </c>
      <c r="K18" s="23">
        <v>1</v>
      </c>
      <c r="L18" s="23">
        <v>1</v>
      </c>
      <c r="M18" s="23">
        <v>1</v>
      </c>
      <c r="N18" s="23">
        <v>1</v>
      </c>
      <c r="O18" s="23">
        <v>1</v>
      </c>
      <c r="P18" s="23">
        <v>1</v>
      </c>
      <c r="Q18" s="23">
        <v>1</v>
      </c>
      <c r="R18" s="23">
        <v>1</v>
      </c>
      <c r="S18" s="32"/>
    </row>
    <row r="19" spans="1:19" x14ac:dyDescent="0.2">
      <c r="A19" s="39" t="s">
        <v>16</v>
      </c>
      <c r="B19" s="23">
        <v>100000000</v>
      </c>
      <c r="C19" s="23">
        <v>200000000</v>
      </c>
      <c r="D19" s="23">
        <v>252000000</v>
      </c>
      <c r="E19" s="23">
        <v>307900000</v>
      </c>
      <c r="F19" s="23">
        <v>307900000</v>
      </c>
      <c r="G19" s="23">
        <v>254700000</v>
      </c>
      <c r="H19" s="23">
        <v>295000000</v>
      </c>
      <c r="I19" s="23">
        <v>300000000</v>
      </c>
      <c r="J19" s="23">
        <v>300000000</v>
      </c>
      <c r="K19" s="23">
        <v>1500000000</v>
      </c>
      <c r="L19" s="23">
        <v>1500000000</v>
      </c>
      <c r="M19" s="23">
        <v>1500000000</v>
      </c>
      <c r="N19" s="23">
        <v>3000000000</v>
      </c>
      <c r="O19" s="23">
        <v>5990000000</v>
      </c>
      <c r="P19" s="23">
        <v>5990000000</v>
      </c>
      <c r="Q19" s="23">
        <v>5990000000</v>
      </c>
      <c r="R19" s="23">
        <v>5990000000</v>
      </c>
      <c r="S19" s="32"/>
    </row>
    <row r="20" spans="1:19" x14ac:dyDescent="0.2">
      <c r="A20" s="39" t="s">
        <v>17</v>
      </c>
      <c r="B20" s="23">
        <v>46774537</v>
      </c>
      <c r="C20" s="23">
        <v>93048478</v>
      </c>
      <c r="D20" s="23">
        <v>92755678</v>
      </c>
      <c r="E20" s="23">
        <v>185511356</v>
      </c>
      <c r="F20" s="23">
        <v>185731637</v>
      </c>
      <c r="G20" s="23">
        <v>193402120</v>
      </c>
      <c r="H20" s="23">
        <v>207116391</v>
      </c>
      <c r="I20" s="23">
        <v>207116391</v>
      </c>
      <c r="J20" s="23">
        <v>207116391</v>
      </c>
      <c r="K20" s="23">
        <v>1035581955</v>
      </c>
      <c r="L20" s="23">
        <v>1035581955</v>
      </c>
      <c r="M20" s="23">
        <v>1035581955</v>
      </c>
      <c r="N20" s="23">
        <v>2071163910</v>
      </c>
      <c r="O20" s="23">
        <v>2071163910</v>
      </c>
      <c r="P20" s="23">
        <v>2406605118</v>
      </c>
      <c r="Q20" s="23">
        <v>2399260815</v>
      </c>
      <c r="R20" s="23">
        <v>2399323180</v>
      </c>
      <c r="S20" s="32"/>
    </row>
    <row r="21" spans="1:19" x14ac:dyDescent="0.2">
      <c r="A21" s="39" t="s">
        <v>18</v>
      </c>
      <c r="B21" s="23">
        <v>46774537</v>
      </c>
      <c r="C21" s="23">
        <v>93048478</v>
      </c>
      <c r="D21" s="23">
        <v>92755678</v>
      </c>
      <c r="E21" s="23">
        <v>185511356</v>
      </c>
      <c r="F21" s="23">
        <v>185731637</v>
      </c>
      <c r="G21" s="23">
        <v>193402120</v>
      </c>
      <c r="H21" s="23">
        <v>207116391</v>
      </c>
      <c r="I21" s="23">
        <v>207116391</v>
      </c>
      <c r="J21" s="23">
        <v>207116391</v>
      </c>
      <c r="K21" s="23">
        <v>1035581955</v>
      </c>
      <c r="L21" s="23">
        <v>1035581955</v>
      </c>
      <c r="M21" s="23">
        <v>1035581955</v>
      </c>
      <c r="N21" s="23">
        <v>2071163910</v>
      </c>
      <c r="O21" s="23">
        <v>2071163910</v>
      </c>
      <c r="P21" s="23">
        <v>2406605118</v>
      </c>
      <c r="Q21" s="23">
        <v>2399260815</v>
      </c>
      <c r="R21" s="23">
        <v>2399323180</v>
      </c>
      <c r="S21" s="32"/>
    </row>
    <row r="22" spans="1:19" x14ac:dyDescent="0.2">
      <c r="A22" s="39" t="s">
        <v>19</v>
      </c>
      <c r="B22" s="23">
        <v>46774537</v>
      </c>
      <c r="C22" s="23">
        <v>93048478</v>
      </c>
      <c r="D22" s="23">
        <v>92755678</v>
      </c>
      <c r="E22" s="23">
        <v>185511356</v>
      </c>
      <c r="F22" s="23">
        <v>185731637</v>
      </c>
      <c r="G22" s="23">
        <v>193402120</v>
      </c>
      <c r="H22" s="23">
        <v>207116391</v>
      </c>
      <c r="I22" s="23">
        <v>207116391</v>
      </c>
      <c r="J22" s="23">
        <v>207116391</v>
      </c>
      <c r="K22" s="23">
        <v>1035581955</v>
      </c>
      <c r="L22" s="23">
        <v>1035581955</v>
      </c>
      <c r="M22" s="23">
        <v>1035581955</v>
      </c>
      <c r="N22" s="23">
        <v>2071163910</v>
      </c>
      <c r="O22" s="23">
        <v>2071163910</v>
      </c>
      <c r="P22" s="23">
        <v>2406605118</v>
      </c>
      <c r="Q22" s="23">
        <v>2399260815</v>
      </c>
      <c r="R22" s="23">
        <v>2399323180</v>
      </c>
      <c r="S22" s="32"/>
    </row>
    <row r="23" spans="1:19" x14ac:dyDescent="0.2">
      <c r="A23" s="39" t="s">
        <v>20</v>
      </c>
      <c r="B23" s="23">
        <v>46774537</v>
      </c>
      <c r="C23" s="23">
        <v>93048478</v>
      </c>
      <c r="D23" s="23">
        <v>92755678</v>
      </c>
      <c r="E23" s="23">
        <v>185511356</v>
      </c>
      <c r="F23" s="23">
        <v>185731637</v>
      </c>
      <c r="G23" s="23">
        <v>193402120</v>
      </c>
      <c r="H23" s="23">
        <v>207116391</v>
      </c>
      <c r="I23" s="23">
        <v>207116391</v>
      </c>
      <c r="J23" s="23">
        <v>207116391</v>
      </c>
      <c r="K23" s="23">
        <v>1035581955</v>
      </c>
      <c r="L23" s="23">
        <v>1035581955</v>
      </c>
      <c r="M23" s="23">
        <v>1035581955</v>
      </c>
      <c r="N23" s="23">
        <v>2071163910</v>
      </c>
      <c r="O23" s="23">
        <v>2071163910</v>
      </c>
      <c r="P23" s="23">
        <v>2406605118</v>
      </c>
      <c r="Q23" s="23">
        <v>2399260815</v>
      </c>
      <c r="R23" s="23">
        <v>2399323180</v>
      </c>
      <c r="S23" s="32"/>
    </row>
    <row r="24" spans="1:19" x14ac:dyDescent="0.2">
      <c r="A24" s="39" t="s">
        <v>21</v>
      </c>
      <c r="B24" s="23">
        <v>34437166</v>
      </c>
      <c r="C24" s="23">
        <v>68874332</v>
      </c>
      <c r="D24" s="23">
        <v>68874332</v>
      </c>
      <c r="E24" s="23">
        <v>161630010</v>
      </c>
      <c r="F24" s="23">
        <v>161630010</v>
      </c>
      <c r="G24" s="23">
        <v>161630010</v>
      </c>
      <c r="H24" s="23">
        <v>161630010</v>
      </c>
      <c r="I24" s="23">
        <v>161630010</v>
      </c>
      <c r="J24" s="23">
        <v>161630010</v>
      </c>
      <c r="K24" s="23">
        <v>808150050</v>
      </c>
      <c r="L24" s="23">
        <v>808150050</v>
      </c>
      <c r="M24" s="23">
        <v>808150050</v>
      </c>
      <c r="N24" s="23">
        <v>1843732005</v>
      </c>
      <c r="O24" s="23">
        <v>1843732005</v>
      </c>
      <c r="P24" s="23">
        <v>1843732005</v>
      </c>
      <c r="Q24" s="23">
        <v>1843732005</v>
      </c>
      <c r="R24" s="23">
        <v>1843732005</v>
      </c>
      <c r="S24" s="32"/>
    </row>
    <row r="25" spans="1:19" x14ac:dyDescent="0.2">
      <c r="A25" s="39" t="s">
        <v>22</v>
      </c>
      <c r="B25" s="23">
        <v>270069</v>
      </c>
      <c r="C25" s="23">
        <v>540138</v>
      </c>
      <c r="D25" s="23">
        <v>832938</v>
      </c>
      <c r="E25" s="23">
        <v>832938</v>
      </c>
      <c r="F25" s="23">
        <v>832938</v>
      </c>
      <c r="G25" s="23">
        <v>832938</v>
      </c>
      <c r="H25" s="23">
        <v>832938</v>
      </c>
      <c r="I25" s="23">
        <v>832938</v>
      </c>
      <c r="J25" s="23">
        <v>832938</v>
      </c>
      <c r="K25" s="23">
        <v>4164690</v>
      </c>
      <c r="L25" s="23">
        <v>4164690</v>
      </c>
      <c r="M25" s="23">
        <v>4164690</v>
      </c>
      <c r="N25" s="23">
        <v>4164690</v>
      </c>
      <c r="O25" s="23">
        <v>4164690</v>
      </c>
      <c r="P25" s="23">
        <v>4164690</v>
      </c>
      <c r="Q25" s="23">
        <v>10200690</v>
      </c>
      <c r="R25" s="23">
        <v>10200690</v>
      </c>
      <c r="S25" s="32"/>
    </row>
    <row r="26" spans="1:19" x14ac:dyDescent="0.2">
      <c r="A26" s="39" t="s">
        <v>23</v>
      </c>
      <c r="B26" s="23"/>
      <c r="C26" s="23"/>
      <c r="D26" s="23"/>
      <c r="E26" s="23"/>
      <c r="F26" s="23"/>
      <c r="G26" s="23"/>
      <c r="H26" s="23"/>
      <c r="I26" s="23"/>
      <c r="J26" s="23"/>
      <c r="K26" s="23"/>
      <c r="L26" s="23"/>
      <c r="M26" s="23"/>
      <c r="N26" s="23"/>
      <c r="O26" s="23"/>
      <c r="P26" s="23"/>
      <c r="Q26" s="23"/>
      <c r="R26" s="23"/>
      <c r="S26" s="32"/>
    </row>
    <row r="27" spans="1:19" x14ac:dyDescent="0.2">
      <c r="A27" s="39" t="s">
        <v>24</v>
      </c>
      <c r="B27" s="23">
        <v>46.77</v>
      </c>
      <c r="C27" s="23">
        <v>46.52</v>
      </c>
      <c r="D27" s="23">
        <v>46.38</v>
      </c>
      <c r="E27" s="23">
        <v>92.76</v>
      </c>
      <c r="F27" s="23">
        <v>92.87</v>
      </c>
      <c r="G27" s="23">
        <v>96.7</v>
      </c>
      <c r="H27" s="23">
        <v>103.55999999999999</v>
      </c>
      <c r="I27" s="23">
        <v>103.55999999999999</v>
      </c>
      <c r="J27" s="23">
        <v>103.55999999999999</v>
      </c>
      <c r="K27" s="23">
        <v>103.55999999999999</v>
      </c>
      <c r="L27" s="23">
        <v>103.55999999999999</v>
      </c>
      <c r="M27" s="23">
        <v>103.55999999999999</v>
      </c>
      <c r="N27" s="23">
        <v>207.11999999999998</v>
      </c>
      <c r="O27" s="23">
        <v>207.11999999999998</v>
      </c>
      <c r="P27" s="23">
        <v>240.66</v>
      </c>
      <c r="Q27" s="23">
        <v>239.93</v>
      </c>
      <c r="R27" s="23">
        <v>239.93</v>
      </c>
      <c r="S27" s="32"/>
    </row>
    <row r="28" spans="1:19" x14ac:dyDescent="0.2">
      <c r="A28" s="39" t="s">
        <v>25</v>
      </c>
      <c r="B28" s="23">
        <v>34.436999999999998</v>
      </c>
      <c r="C28" s="23">
        <v>34.436999999999998</v>
      </c>
      <c r="D28" s="23">
        <v>34.436999999999998</v>
      </c>
      <c r="E28" s="23">
        <v>80.814999999999998</v>
      </c>
      <c r="F28" s="23">
        <v>80.814999999999998</v>
      </c>
      <c r="G28" s="23">
        <v>80.814999999999998</v>
      </c>
      <c r="H28" s="23">
        <v>80.814999999999998</v>
      </c>
      <c r="I28" s="23">
        <v>80.814999999999998</v>
      </c>
      <c r="J28" s="23">
        <v>80.814999999999998</v>
      </c>
      <c r="K28" s="23">
        <v>80.814999999999998</v>
      </c>
      <c r="L28" s="23">
        <v>80.814999999999998</v>
      </c>
      <c r="M28" s="23">
        <v>80.814999999999998</v>
      </c>
      <c r="N28" s="23">
        <v>184.37299999999999</v>
      </c>
      <c r="O28" s="23">
        <v>184.37299999999999</v>
      </c>
      <c r="P28" s="23">
        <v>184.37299999999999</v>
      </c>
      <c r="Q28" s="23">
        <v>184.37299999999999</v>
      </c>
      <c r="R28" s="23">
        <v>184.37299999999999</v>
      </c>
      <c r="S28" s="32"/>
    </row>
    <row r="29" spans="1:19" x14ac:dyDescent="0.2">
      <c r="A29" s="39" t="s">
        <v>26</v>
      </c>
      <c r="B29" s="23">
        <v>34437166</v>
      </c>
      <c r="C29" s="23">
        <v>68874332</v>
      </c>
      <c r="D29" s="23">
        <v>68874332</v>
      </c>
      <c r="E29" s="23">
        <v>161630010</v>
      </c>
      <c r="F29" s="23">
        <v>161630010</v>
      </c>
      <c r="G29" s="23">
        <v>161630010</v>
      </c>
      <c r="H29" s="23">
        <v>161630010</v>
      </c>
      <c r="I29" s="23">
        <v>161630010</v>
      </c>
      <c r="J29" s="23">
        <v>161630010</v>
      </c>
      <c r="K29" s="23">
        <v>808150050</v>
      </c>
      <c r="L29" s="23">
        <v>808150050</v>
      </c>
      <c r="M29" s="23">
        <v>808150050</v>
      </c>
      <c r="N29" s="23">
        <v>1843732005</v>
      </c>
      <c r="O29" s="23">
        <v>1843732005</v>
      </c>
      <c r="P29" s="23">
        <v>1843732005</v>
      </c>
      <c r="Q29" s="23">
        <v>1843732005</v>
      </c>
      <c r="R29" s="23">
        <v>1843732005</v>
      </c>
      <c r="S29" s="32"/>
    </row>
    <row r="30" spans="1:19" x14ac:dyDescent="0.2">
      <c r="A30" s="39" t="s">
        <v>27</v>
      </c>
      <c r="B30" s="23">
        <v>73.2</v>
      </c>
      <c r="C30" s="23">
        <v>73.59</v>
      </c>
      <c r="D30" s="23">
        <v>73.59</v>
      </c>
      <c r="E30" s="23">
        <v>86.74</v>
      </c>
      <c r="F30" s="23">
        <v>86.63</v>
      </c>
      <c r="G30" s="23">
        <v>83.21</v>
      </c>
      <c r="H30" s="23">
        <v>77.73</v>
      </c>
      <c r="I30" s="23">
        <v>77.73</v>
      </c>
      <c r="J30" s="23">
        <v>77.73</v>
      </c>
      <c r="K30" s="23">
        <v>77.73</v>
      </c>
      <c r="L30" s="23">
        <v>77.73</v>
      </c>
      <c r="M30" s="23">
        <v>77.73</v>
      </c>
      <c r="N30" s="23">
        <v>88.84</v>
      </c>
      <c r="O30" s="23">
        <v>88.84</v>
      </c>
      <c r="P30" s="23">
        <v>76.48</v>
      </c>
      <c r="Q30" s="23">
        <v>76.52</v>
      </c>
      <c r="R30" s="23">
        <v>76.52</v>
      </c>
      <c r="S30" s="32"/>
    </row>
    <row r="31" spans="1:19" x14ac:dyDescent="0.2">
      <c r="A31" s="39" t="s">
        <v>28</v>
      </c>
      <c r="B31" s="23">
        <v>1129171</v>
      </c>
      <c r="C31" s="23">
        <v>2297884</v>
      </c>
      <c r="D31" s="23">
        <v>2297884</v>
      </c>
      <c r="E31" s="23">
        <v>2302158</v>
      </c>
      <c r="F31" s="23">
        <v>2302158</v>
      </c>
      <c r="G31" s="23">
        <v>2302158</v>
      </c>
      <c r="H31" s="23">
        <v>2302158</v>
      </c>
      <c r="I31" s="23">
        <v>2302158</v>
      </c>
      <c r="J31" s="23">
        <v>11510790</v>
      </c>
      <c r="K31" s="23">
        <v>11510790</v>
      </c>
      <c r="L31" s="23">
        <v>11510790</v>
      </c>
      <c r="M31" s="23">
        <v>11510790</v>
      </c>
      <c r="N31" s="23">
        <v>11510790</v>
      </c>
      <c r="O31" s="23">
        <v>11510790</v>
      </c>
      <c r="P31" s="23">
        <v>346467554</v>
      </c>
      <c r="Q31" s="23">
        <v>346467554</v>
      </c>
      <c r="R31" s="23">
        <v>346467554</v>
      </c>
      <c r="S31" s="32"/>
    </row>
    <row r="32" spans="1:19" x14ac:dyDescent="0.2">
      <c r="A32" s="39" t="s">
        <v>29</v>
      </c>
      <c r="B32" s="23"/>
      <c r="C32" s="23"/>
      <c r="D32" s="23"/>
      <c r="E32" s="23"/>
      <c r="F32" s="23"/>
      <c r="G32" s="23"/>
      <c r="H32" s="23"/>
      <c r="I32" s="23"/>
      <c r="J32" s="23"/>
      <c r="K32" s="23"/>
      <c r="L32" s="23"/>
      <c r="M32" s="23"/>
      <c r="N32" s="23"/>
      <c r="O32" s="23"/>
      <c r="P32" s="23"/>
      <c r="Q32" s="23"/>
      <c r="R32" s="23"/>
      <c r="S32" s="32"/>
    </row>
    <row r="33" spans="1:19" x14ac:dyDescent="0.2">
      <c r="A33" s="39" t="s">
        <v>30</v>
      </c>
      <c r="B33" s="23">
        <v>0.02</v>
      </c>
      <c r="C33" s="23">
        <v>0</v>
      </c>
      <c r="D33" s="23">
        <v>0.01</v>
      </c>
      <c r="E33" s="23">
        <v>0.01</v>
      </c>
      <c r="F33" s="23">
        <v>0</v>
      </c>
      <c r="G33" s="23">
        <v>0</v>
      </c>
      <c r="H33" s="23">
        <v>0</v>
      </c>
      <c r="I33" s="23">
        <v>0</v>
      </c>
      <c r="J33" s="23">
        <v>0</v>
      </c>
      <c r="K33" s="23">
        <v>0</v>
      </c>
      <c r="L33" s="23">
        <v>0</v>
      </c>
      <c r="M33" s="23">
        <v>0</v>
      </c>
      <c r="N33" s="23">
        <v>0</v>
      </c>
      <c r="O33" s="23">
        <v>56.59</v>
      </c>
      <c r="P33" s="23">
        <v>5.56</v>
      </c>
      <c r="Q33" s="23">
        <v>2.64</v>
      </c>
      <c r="R33" s="23">
        <v>0</v>
      </c>
      <c r="S33" s="32"/>
    </row>
    <row r="34" spans="1:19" x14ac:dyDescent="0.2">
      <c r="A34" s="39" t="s">
        <v>31</v>
      </c>
      <c r="B34" s="23">
        <v>488.85</v>
      </c>
      <c r="C34" s="23">
        <v>634</v>
      </c>
      <c r="D34" s="23">
        <v>797.73</v>
      </c>
      <c r="E34" s="23">
        <v>1011.28</v>
      </c>
      <c r="F34" s="23">
        <v>1370.67</v>
      </c>
      <c r="G34" s="23">
        <v>2351.42</v>
      </c>
      <c r="H34" s="23">
        <v>4104.0600000000004</v>
      </c>
      <c r="I34" s="23">
        <v>5047.8599999999997</v>
      </c>
      <c r="J34" s="23">
        <v>5614.42</v>
      </c>
      <c r="K34" s="23">
        <v>6576.97</v>
      </c>
      <c r="L34" s="23">
        <v>7774.56</v>
      </c>
      <c r="M34" s="23">
        <v>7685.32</v>
      </c>
      <c r="N34" s="23">
        <v>7200.76</v>
      </c>
      <c r="O34" s="23">
        <v>22522.560000000001</v>
      </c>
      <c r="P34" s="23">
        <v>21644.48</v>
      </c>
      <c r="Q34" s="23">
        <v>20769.900000000001</v>
      </c>
      <c r="R34" s="23">
        <v>19530.169999999998</v>
      </c>
      <c r="S34" s="32"/>
    </row>
    <row r="35" spans="1:19" x14ac:dyDescent="0.2">
      <c r="A35" s="39" t="s">
        <v>32</v>
      </c>
      <c r="B35" s="23">
        <v>5.74</v>
      </c>
      <c r="C35" s="23"/>
      <c r="D35" s="23"/>
      <c r="E35" s="23"/>
      <c r="F35" s="23">
        <v>15.65</v>
      </c>
      <c r="G35" s="23">
        <v>516.59</v>
      </c>
      <c r="H35" s="23">
        <v>1509.91</v>
      </c>
      <c r="I35" s="23">
        <v>1509.91</v>
      </c>
      <c r="J35" s="23">
        <v>1509.91</v>
      </c>
      <c r="K35" s="23">
        <v>1509.91</v>
      </c>
      <c r="L35" s="23">
        <v>1509.91</v>
      </c>
      <c r="M35" s="23">
        <v>1509.91</v>
      </c>
      <c r="N35" s="23">
        <v>1421.8</v>
      </c>
      <c r="O35" s="23">
        <v>1822.03</v>
      </c>
      <c r="P35" s="23">
        <v>1858.52</v>
      </c>
      <c r="Q35" s="23">
        <v>1189.46</v>
      </c>
      <c r="R35" s="23">
        <v>1192.9100000000001</v>
      </c>
      <c r="S35" s="32"/>
    </row>
    <row r="36" spans="1:19" x14ac:dyDescent="0.2">
      <c r="A36" s="39" t="s">
        <v>33</v>
      </c>
      <c r="B36" s="23">
        <v>0.67</v>
      </c>
      <c r="C36" s="23">
        <v>0.67</v>
      </c>
      <c r="D36" s="23">
        <v>1.67</v>
      </c>
      <c r="E36" s="23">
        <v>26.72</v>
      </c>
      <c r="F36" s="23">
        <v>25.910000000000004</v>
      </c>
      <c r="G36" s="23">
        <v>25.910000000000004</v>
      </c>
      <c r="H36" s="23">
        <v>25.910000000000004</v>
      </c>
      <c r="I36" s="23">
        <v>25.910000000000004</v>
      </c>
      <c r="J36" s="23">
        <v>25.910000000000004</v>
      </c>
      <c r="K36" s="23">
        <v>25.910000000000004</v>
      </c>
      <c r="L36" s="23">
        <v>25.910000000000004</v>
      </c>
      <c r="M36" s="23">
        <v>25.910000000000004</v>
      </c>
      <c r="N36" s="23">
        <v>2836.9</v>
      </c>
      <c r="O36" s="23">
        <v>3666.02</v>
      </c>
      <c r="P36" s="23">
        <v>3666</v>
      </c>
      <c r="Q36" s="23">
        <v>3612.44</v>
      </c>
      <c r="R36" s="23">
        <v>3612.44</v>
      </c>
      <c r="S36" s="32"/>
    </row>
    <row r="37" spans="1:19" x14ac:dyDescent="0.2">
      <c r="A37" s="39" t="s">
        <v>34</v>
      </c>
      <c r="B37" s="23">
        <v>128.77000000000001</v>
      </c>
      <c r="C37" s="23">
        <v>154.25</v>
      </c>
      <c r="D37" s="23">
        <v>190.57</v>
      </c>
      <c r="E37" s="23">
        <v>259.45</v>
      </c>
      <c r="F37" s="23">
        <v>390.32</v>
      </c>
      <c r="G37" s="23">
        <v>670.84</v>
      </c>
      <c r="H37" s="23">
        <v>1128.79</v>
      </c>
      <c r="I37" s="23">
        <v>1622.59</v>
      </c>
      <c r="J37" s="23">
        <v>1889.15</v>
      </c>
      <c r="K37" s="23">
        <v>2351.6999999999998</v>
      </c>
      <c r="L37" s="23">
        <v>3349.29</v>
      </c>
      <c r="M37" s="23">
        <v>3208.05</v>
      </c>
      <c r="N37" s="23">
        <v>16.059999999999999</v>
      </c>
      <c r="O37" s="23">
        <v>13552.2</v>
      </c>
      <c r="P37" s="23">
        <v>12635.34</v>
      </c>
      <c r="Q37" s="23">
        <v>12486</v>
      </c>
      <c r="R37" s="23">
        <v>11236.77</v>
      </c>
      <c r="S37" s="32"/>
    </row>
    <row r="38" spans="1:19" x14ac:dyDescent="0.2">
      <c r="A38" s="39" t="s">
        <v>35</v>
      </c>
      <c r="B38" s="23">
        <v>303.49</v>
      </c>
      <c r="C38" s="23">
        <v>444.34</v>
      </c>
      <c r="D38" s="23">
        <v>570.36</v>
      </c>
      <c r="E38" s="23">
        <v>711.06</v>
      </c>
      <c r="F38" s="23">
        <v>924.73</v>
      </c>
      <c r="G38" s="23">
        <v>1124</v>
      </c>
      <c r="H38" s="23">
        <v>1424</v>
      </c>
      <c r="I38" s="23">
        <v>1874</v>
      </c>
      <c r="J38" s="23">
        <v>2174</v>
      </c>
      <c r="K38" s="23">
        <v>2674</v>
      </c>
      <c r="L38" s="23">
        <v>2874</v>
      </c>
      <c r="M38" s="23">
        <v>2926</v>
      </c>
      <c r="N38" s="23">
        <v>2926</v>
      </c>
      <c r="O38" s="23">
        <v>3402.9300000000003</v>
      </c>
      <c r="P38" s="23">
        <v>3477.93</v>
      </c>
      <c r="Q38" s="23">
        <v>3477.93</v>
      </c>
      <c r="R38" s="23">
        <v>3477.93</v>
      </c>
      <c r="S38" s="32"/>
    </row>
    <row r="39" spans="1:19" x14ac:dyDescent="0.2">
      <c r="A39" s="39" t="s">
        <v>36</v>
      </c>
      <c r="B39" s="23"/>
      <c r="C39" s="23"/>
      <c r="D39" s="23"/>
      <c r="E39" s="23"/>
      <c r="F39" s="23"/>
      <c r="G39" s="23"/>
      <c r="H39" s="23"/>
      <c r="I39" s="23"/>
      <c r="J39" s="23"/>
      <c r="K39" s="23"/>
      <c r="L39" s="23"/>
      <c r="M39" s="23"/>
      <c r="N39" s="23"/>
      <c r="O39" s="23"/>
      <c r="P39" s="23"/>
      <c r="Q39" s="23"/>
      <c r="R39" s="23"/>
      <c r="S39" s="32"/>
    </row>
    <row r="40" spans="1:19" x14ac:dyDescent="0.2">
      <c r="A40" s="39" t="s">
        <v>37</v>
      </c>
      <c r="B40" s="23"/>
      <c r="C40" s="23"/>
      <c r="D40" s="23"/>
      <c r="E40" s="23"/>
      <c r="F40" s="23"/>
      <c r="G40" s="23"/>
      <c r="H40" s="23"/>
      <c r="I40" s="23"/>
      <c r="J40" s="23"/>
      <c r="K40" s="23"/>
      <c r="L40" s="23"/>
      <c r="M40" s="23"/>
      <c r="N40" s="23"/>
      <c r="O40" s="23"/>
      <c r="P40" s="23"/>
      <c r="Q40" s="23"/>
      <c r="R40" s="23"/>
      <c r="S40" s="32"/>
    </row>
    <row r="41" spans="1:19" x14ac:dyDescent="0.2">
      <c r="A41" s="39" t="s">
        <v>38</v>
      </c>
      <c r="B41" s="23"/>
      <c r="C41" s="23"/>
      <c r="D41" s="23"/>
      <c r="E41" s="23"/>
      <c r="F41" s="23"/>
      <c r="G41" s="23"/>
      <c r="H41" s="23"/>
      <c r="I41" s="23"/>
      <c r="J41" s="23"/>
      <c r="K41" s="23"/>
      <c r="L41" s="23"/>
      <c r="M41" s="23"/>
      <c r="N41" s="23"/>
      <c r="O41" s="23">
        <v>75</v>
      </c>
      <c r="P41" s="23"/>
      <c r="Q41" s="23"/>
      <c r="R41" s="23"/>
      <c r="S41" s="32"/>
    </row>
    <row r="42" spans="1:19" x14ac:dyDescent="0.2">
      <c r="A42" s="39" t="s">
        <v>39</v>
      </c>
      <c r="B42" s="23">
        <v>50.18</v>
      </c>
      <c r="C42" s="23">
        <v>34.47</v>
      </c>
      <c r="D42" s="23">
        <v>35.130000000000003</v>
      </c>
      <c r="E42" s="23">
        <v>14.05</v>
      </c>
      <c r="F42" s="23">
        <v>14.06</v>
      </c>
      <c r="G42" s="23">
        <v>14.08</v>
      </c>
      <c r="H42" s="23">
        <v>15.45</v>
      </c>
      <c r="I42" s="23">
        <v>15.45</v>
      </c>
      <c r="J42" s="23">
        <v>15.45</v>
      </c>
      <c r="K42" s="23">
        <v>15.45</v>
      </c>
      <c r="L42" s="23">
        <v>15.45</v>
      </c>
      <c r="M42" s="23">
        <v>15.45</v>
      </c>
      <c r="N42" s="23"/>
      <c r="O42" s="23"/>
      <c r="P42" s="23"/>
      <c r="Q42" s="23">
        <v>0.75</v>
      </c>
      <c r="R42" s="23">
        <v>0.75</v>
      </c>
      <c r="S42" s="32"/>
    </row>
    <row r="43" spans="1:19" x14ac:dyDescent="0.2">
      <c r="A43" s="39" t="s">
        <v>40</v>
      </c>
      <c r="B43" s="23"/>
      <c r="C43" s="23"/>
      <c r="D43" s="23"/>
      <c r="E43" s="23"/>
      <c r="F43" s="23"/>
      <c r="G43" s="23"/>
      <c r="H43" s="23"/>
      <c r="I43" s="23"/>
      <c r="J43" s="23"/>
      <c r="K43" s="23"/>
      <c r="L43" s="23"/>
      <c r="M43" s="23"/>
      <c r="N43" s="23"/>
      <c r="O43" s="23">
        <v>4.38</v>
      </c>
      <c r="P43" s="23">
        <v>4.38</v>
      </c>
      <c r="Q43" s="23">
        <v>4.38</v>
      </c>
      <c r="R43" s="23">
        <v>4.38</v>
      </c>
      <c r="S43" s="32"/>
    </row>
    <row r="44" spans="1:19" x14ac:dyDescent="0.2">
      <c r="A44" s="39" t="s">
        <v>41</v>
      </c>
      <c r="B44" s="23"/>
      <c r="C44" s="23"/>
      <c r="D44" s="23"/>
      <c r="E44" s="23"/>
      <c r="F44" s="23"/>
      <c r="G44" s="23"/>
      <c r="H44" s="23"/>
      <c r="I44" s="23"/>
      <c r="J44" s="23"/>
      <c r="K44" s="23"/>
      <c r="L44" s="23"/>
      <c r="M44" s="23"/>
      <c r="N44" s="23"/>
      <c r="O44" s="23"/>
      <c r="P44" s="23"/>
      <c r="Q44" s="23"/>
      <c r="R44" s="23"/>
      <c r="S44" s="32"/>
    </row>
    <row r="45" spans="1:19" x14ac:dyDescent="0.2">
      <c r="A45" s="39" t="s">
        <v>42</v>
      </c>
      <c r="B45" s="23"/>
      <c r="C45" s="23"/>
      <c r="D45" s="23"/>
      <c r="E45" s="23"/>
      <c r="F45" s="23"/>
      <c r="G45" s="23"/>
      <c r="H45" s="23"/>
      <c r="I45" s="23"/>
      <c r="J45" s="23"/>
      <c r="K45" s="23"/>
      <c r="L45" s="23"/>
      <c r="M45" s="23"/>
      <c r="N45" s="23"/>
      <c r="O45" s="23"/>
      <c r="P45" s="23"/>
      <c r="Q45" s="23"/>
      <c r="R45" s="23"/>
      <c r="S45" s="32"/>
    </row>
    <row r="46" spans="1:19" x14ac:dyDescent="0.2">
      <c r="A46" s="39" t="s">
        <v>43</v>
      </c>
      <c r="B46" s="23"/>
      <c r="C46" s="23"/>
      <c r="D46" s="23"/>
      <c r="E46" s="23"/>
      <c r="F46" s="23"/>
      <c r="G46" s="23"/>
      <c r="H46" s="23"/>
      <c r="I46" s="23"/>
      <c r="J46" s="23"/>
      <c r="K46" s="23"/>
      <c r="L46" s="23"/>
      <c r="M46" s="23"/>
      <c r="N46" s="23"/>
      <c r="O46" s="23"/>
      <c r="P46" s="23"/>
      <c r="Q46" s="23"/>
      <c r="R46" s="23"/>
      <c r="S46" s="32"/>
    </row>
    <row r="47" spans="1:19" x14ac:dyDescent="0.2">
      <c r="A47" s="39" t="s">
        <v>44</v>
      </c>
      <c r="B47" s="23"/>
      <c r="C47" s="23"/>
      <c r="D47" s="23"/>
      <c r="E47" s="23"/>
      <c r="F47" s="23"/>
      <c r="G47" s="23"/>
      <c r="H47" s="23"/>
      <c r="I47" s="23"/>
      <c r="J47" s="23"/>
      <c r="K47" s="23"/>
      <c r="L47" s="23"/>
      <c r="M47" s="23"/>
      <c r="N47" s="23"/>
      <c r="O47" s="23"/>
      <c r="P47" s="23"/>
      <c r="Q47" s="23"/>
      <c r="R47" s="23"/>
      <c r="S47" s="32"/>
    </row>
    <row r="48" spans="1:19" x14ac:dyDescent="0.2">
      <c r="A48" s="39" t="s">
        <v>45</v>
      </c>
      <c r="B48" s="23"/>
      <c r="C48" s="23"/>
      <c r="D48" s="23"/>
      <c r="E48" s="23"/>
      <c r="F48" s="23"/>
      <c r="G48" s="23"/>
      <c r="H48" s="23"/>
      <c r="I48" s="23"/>
      <c r="J48" s="23"/>
      <c r="K48" s="23"/>
      <c r="L48" s="23"/>
      <c r="M48" s="23"/>
      <c r="N48" s="23"/>
      <c r="O48" s="23"/>
      <c r="P48" s="23"/>
      <c r="Q48" s="23"/>
      <c r="R48" s="23"/>
      <c r="S48" s="32"/>
    </row>
    <row r="49" spans="1:19" x14ac:dyDescent="0.2">
      <c r="A49" s="39" t="s">
        <v>46</v>
      </c>
      <c r="B49" s="23"/>
      <c r="C49" s="23"/>
      <c r="D49" s="23"/>
      <c r="E49" s="23"/>
      <c r="F49" s="23"/>
      <c r="G49" s="23"/>
      <c r="H49" s="23"/>
      <c r="I49" s="23"/>
      <c r="J49" s="23"/>
      <c r="K49" s="23"/>
      <c r="L49" s="23"/>
      <c r="M49" s="23"/>
      <c r="N49" s="23"/>
      <c r="O49" s="23"/>
      <c r="P49" s="23"/>
      <c r="Q49" s="23"/>
      <c r="R49" s="23"/>
      <c r="S49" s="32"/>
    </row>
    <row r="50" spans="1:19" x14ac:dyDescent="0.2">
      <c r="A50" s="39" t="s">
        <v>47</v>
      </c>
      <c r="B50" s="23"/>
      <c r="C50" s="23"/>
      <c r="D50" s="23"/>
      <c r="E50" s="23"/>
      <c r="F50" s="23"/>
      <c r="G50" s="23"/>
      <c r="H50" s="23"/>
      <c r="I50" s="23"/>
      <c r="J50" s="23"/>
      <c r="K50" s="23"/>
      <c r="L50" s="23"/>
      <c r="M50" s="23"/>
      <c r="N50" s="23"/>
      <c r="O50" s="23"/>
      <c r="P50" s="23"/>
      <c r="Q50" s="23"/>
      <c r="R50" s="23"/>
      <c r="S50" s="32"/>
    </row>
    <row r="51" spans="1:19" x14ac:dyDescent="0.2">
      <c r="A51" s="39" t="s">
        <v>48</v>
      </c>
      <c r="B51" s="23"/>
      <c r="C51" s="23"/>
      <c r="D51" s="23"/>
      <c r="E51" s="23"/>
      <c r="F51" s="23"/>
      <c r="G51" s="23"/>
      <c r="H51" s="23"/>
      <c r="I51" s="23"/>
      <c r="J51" s="23"/>
      <c r="K51" s="23"/>
      <c r="L51" s="23"/>
      <c r="M51" s="23"/>
      <c r="N51" s="23"/>
      <c r="O51" s="23"/>
      <c r="P51" s="23"/>
      <c r="Q51" s="23"/>
      <c r="R51" s="23"/>
      <c r="S51" s="32"/>
    </row>
    <row r="52" spans="1:19" x14ac:dyDescent="0.2">
      <c r="A52" s="39" t="s">
        <v>49</v>
      </c>
      <c r="B52" s="23"/>
      <c r="C52" s="23">
        <v>0.27</v>
      </c>
      <c r="D52" s="23"/>
      <c r="E52" s="23"/>
      <c r="F52" s="23"/>
      <c r="G52" s="23"/>
      <c r="H52" s="23"/>
      <c r="I52" s="23"/>
      <c r="J52" s="23"/>
      <c r="K52" s="23"/>
      <c r="L52" s="23"/>
      <c r="M52" s="23"/>
      <c r="N52" s="23"/>
      <c r="O52" s="23"/>
      <c r="P52" s="23"/>
      <c r="Q52" s="23"/>
      <c r="R52" s="23"/>
      <c r="S52" s="32"/>
    </row>
    <row r="53" spans="1:19" x14ac:dyDescent="0.2">
      <c r="A53" s="39" t="s">
        <v>50</v>
      </c>
      <c r="B53" s="23"/>
      <c r="C53" s="23"/>
      <c r="D53" s="23"/>
      <c r="E53" s="23"/>
      <c r="F53" s="23"/>
      <c r="G53" s="23"/>
      <c r="H53" s="23"/>
      <c r="I53" s="23"/>
      <c r="J53" s="23"/>
      <c r="K53" s="23"/>
      <c r="L53" s="23"/>
      <c r="M53" s="23"/>
      <c r="N53" s="23"/>
      <c r="O53" s="23"/>
      <c r="P53" s="23"/>
      <c r="Q53" s="23"/>
      <c r="R53" s="23"/>
      <c r="S53" s="32"/>
    </row>
    <row r="54" spans="1:19" x14ac:dyDescent="0.2">
      <c r="A54" s="39" t="s">
        <v>51</v>
      </c>
      <c r="B54" s="23"/>
      <c r="C54" s="23"/>
      <c r="D54" s="23"/>
      <c r="E54" s="23"/>
      <c r="F54" s="23"/>
      <c r="G54" s="23"/>
      <c r="H54" s="23"/>
      <c r="I54" s="23"/>
      <c r="J54" s="23"/>
      <c r="K54" s="23"/>
      <c r="L54" s="23"/>
      <c r="M54" s="23"/>
      <c r="N54" s="23"/>
      <c r="O54" s="23"/>
      <c r="P54" s="23"/>
      <c r="Q54" s="23"/>
      <c r="R54" s="23"/>
      <c r="S54" s="32"/>
    </row>
    <row r="55" spans="1:19" x14ac:dyDescent="0.2">
      <c r="A55" s="39" t="s">
        <v>52</v>
      </c>
      <c r="B55" s="23"/>
      <c r="C55" s="23"/>
      <c r="D55" s="23"/>
      <c r="E55" s="23"/>
      <c r="F55" s="23"/>
      <c r="G55" s="23"/>
      <c r="H55" s="23"/>
      <c r="I55" s="23"/>
      <c r="J55" s="23"/>
      <c r="K55" s="23"/>
      <c r="L55" s="23"/>
      <c r="M55" s="23"/>
      <c r="N55" s="23"/>
      <c r="O55" s="23"/>
      <c r="P55" s="23"/>
      <c r="Q55" s="23"/>
      <c r="R55" s="23"/>
      <c r="S55" s="32"/>
    </row>
    <row r="56" spans="1:19" x14ac:dyDescent="0.2">
      <c r="A56" s="39" t="s">
        <v>53</v>
      </c>
      <c r="B56" s="23"/>
      <c r="C56" s="23"/>
      <c r="D56" s="23"/>
      <c r="E56" s="23"/>
      <c r="F56" s="23"/>
      <c r="G56" s="23"/>
      <c r="H56" s="23"/>
      <c r="I56" s="23"/>
      <c r="J56" s="23"/>
      <c r="K56" s="23"/>
      <c r="L56" s="23"/>
      <c r="M56" s="23"/>
      <c r="N56" s="23"/>
      <c r="O56" s="23"/>
      <c r="P56" s="23">
        <v>2.31</v>
      </c>
      <c r="Q56" s="23">
        <v>-1.06</v>
      </c>
      <c r="R56" s="23">
        <v>4.99</v>
      </c>
      <c r="S56" s="32"/>
    </row>
    <row r="57" spans="1:19" x14ac:dyDescent="0.2">
      <c r="A57" s="39" t="s">
        <v>54</v>
      </c>
      <c r="B57" s="23"/>
      <c r="C57" s="23"/>
      <c r="D57" s="23"/>
      <c r="E57" s="23"/>
      <c r="F57" s="23"/>
      <c r="G57" s="23"/>
      <c r="H57" s="23"/>
      <c r="I57" s="23"/>
      <c r="J57" s="23"/>
      <c r="K57" s="23"/>
      <c r="L57" s="23"/>
      <c r="M57" s="23"/>
      <c r="N57" s="23"/>
      <c r="O57" s="23"/>
      <c r="P57" s="23"/>
      <c r="Q57" s="23"/>
      <c r="R57" s="23"/>
      <c r="S57" s="32"/>
    </row>
    <row r="58" spans="1:19" x14ac:dyDescent="0.2">
      <c r="A58" s="39" t="s">
        <v>55</v>
      </c>
      <c r="B58" s="23">
        <v>488.85</v>
      </c>
      <c r="C58" s="23">
        <v>634</v>
      </c>
      <c r="D58" s="23">
        <v>797.73</v>
      </c>
      <c r="E58" s="23">
        <v>1011.28</v>
      </c>
      <c r="F58" s="23">
        <v>1370.67</v>
      </c>
      <c r="G58" s="23">
        <v>2351.42</v>
      </c>
      <c r="H58" s="23">
        <v>4104.0600000000004</v>
      </c>
      <c r="I58" s="23">
        <v>5047.8599999999997</v>
      </c>
      <c r="J58" s="23">
        <v>5614.42</v>
      </c>
      <c r="K58" s="23">
        <v>6576.97</v>
      </c>
      <c r="L58" s="23">
        <v>7774.56</v>
      </c>
      <c r="M58" s="23">
        <v>7685.32</v>
      </c>
      <c r="N58" s="23">
        <v>7200.76</v>
      </c>
      <c r="O58" s="23">
        <v>22522.560000000001</v>
      </c>
      <c r="P58" s="23">
        <v>21644.48</v>
      </c>
      <c r="Q58" s="23">
        <v>20769.900000000001</v>
      </c>
      <c r="R58" s="23">
        <v>19530.169999999998</v>
      </c>
      <c r="S58" s="32"/>
    </row>
    <row r="59" spans="1:19" x14ac:dyDescent="0.2">
      <c r="A59" s="39" t="s">
        <v>56</v>
      </c>
      <c r="B59" s="23">
        <v>0</v>
      </c>
      <c r="C59" s="23">
        <v>0</v>
      </c>
      <c r="D59" s="23">
        <v>0</v>
      </c>
      <c r="E59" s="23">
        <v>0</v>
      </c>
      <c r="F59" s="23"/>
      <c r="G59" s="23"/>
      <c r="H59" s="23"/>
      <c r="I59" s="23">
        <v>0</v>
      </c>
      <c r="J59" s="23"/>
      <c r="K59" s="23"/>
      <c r="L59" s="23"/>
      <c r="M59" s="23"/>
      <c r="N59" s="23"/>
      <c r="O59" s="23">
        <v>0</v>
      </c>
      <c r="P59" s="23"/>
      <c r="Q59" s="23">
        <v>0</v>
      </c>
      <c r="R59" s="23"/>
      <c r="S59" s="32"/>
    </row>
    <row r="60" spans="1:19" x14ac:dyDescent="0.2">
      <c r="A60" s="39" t="s">
        <v>57</v>
      </c>
      <c r="B60" s="23"/>
      <c r="C60" s="23"/>
      <c r="D60" s="23"/>
      <c r="E60" s="23"/>
      <c r="F60" s="23"/>
      <c r="G60" s="23"/>
      <c r="H60" s="23"/>
      <c r="I60" s="23"/>
      <c r="J60" s="23"/>
      <c r="K60" s="23"/>
      <c r="L60" s="23"/>
      <c r="M60" s="23"/>
      <c r="N60" s="23"/>
      <c r="O60" s="23"/>
      <c r="P60" s="23"/>
      <c r="Q60" s="23"/>
      <c r="R60" s="23"/>
      <c r="S60" s="32"/>
    </row>
    <row r="61" spans="1:19" x14ac:dyDescent="0.2">
      <c r="A61" s="39" t="s">
        <v>58</v>
      </c>
      <c r="B61" s="23"/>
      <c r="C61" s="23"/>
      <c r="D61" s="23"/>
      <c r="E61" s="23"/>
      <c r="F61" s="23"/>
      <c r="G61" s="23"/>
      <c r="H61" s="23"/>
      <c r="I61" s="23"/>
      <c r="J61" s="23"/>
      <c r="K61" s="23"/>
      <c r="L61" s="23"/>
      <c r="M61" s="23"/>
      <c r="N61" s="23"/>
      <c r="O61" s="23"/>
      <c r="P61" s="23"/>
      <c r="Q61" s="23"/>
      <c r="R61" s="23"/>
      <c r="S61" s="32"/>
    </row>
    <row r="62" spans="1:19" x14ac:dyDescent="0.2">
      <c r="A62" s="39" t="s">
        <v>59</v>
      </c>
      <c r="B62" s="23">
        <v>535.64</v>
      </c>
      <c r="C62" s="23">
        <v>696.22</v>
      </c>
      <c r="D62" s="23">
        <v>859.57</v>
      </c>
      <c r="E62" s="23">
        <v>1105.45</v>
      </c>
      <c r="F62" s="23">
        <v>1464.94</v>
      </c>
      <c r="G62" s="23">
        <v>2449.4899999999998</v>
      </c>
      <c r="H62" s="23">
        <v>4207.62</v>
      </c>
      <c r="I62" s="23">
        <v>5151.42</v>
      </c>
      <c r="J62" s="23">
        <v>5717.98</v>
      </c>
      <c r="K62" s="23">
        <v>6680.53</v>
      </c>
      <c r="L62" s="23">
        <v>7878.12</v>
      </c>
      <c r="M62" s="23">
        <v>7788.88</v>
      </c>
      <c r="N62" s="23">
        <v>7407.88</v>
      </c>
      <c r="O62" s="23">
        <v>22786.27</v>
      </c>
      <c r="P62" s="23">
        <v>21890.7</v>
      </c>
      <c r="Q62" s="23">
        <v>21012.47</v>
      </c>
      <c r="R62" s="23">
        <v>19770.099999999999</v>
      </c>
      <c r="S62" s="32"/>
    </row>
    <row r="63" spans="1:19" x14ac:dyDescent="0.2">
      <c r="A63" s="39" t="s">
        <v>60</v>
      </c>
      <c r="B63" s="23"/>
      <c r="C63" s="23"/>
      <c r="D63" s="23"/>
      <c r="E63" s="23"/>
      <c r="F63" s="23"/>
      <c r="G63" s="23"/>
      <c r="H63" s="23"/>
      <c r="I63" s="23"/>
      <c r="J63" s="23"/>
      <c r="K63" s="23"/>
      <c r="L63" s="23"/>
      <c r="M63" s="23"/>
      <c r="N63" s="23"/>
      <c r="O63" s="23"/>
      <c r="P63" s="23"/>
      <c r="Q63" s="23"/>
      <c r="R63" s="23"/>
      <c r="S63" s="67"/>
    </row>
    <row r="64" spans="1:19" x14ac:dyDescent="0.2">
      <c r="A64" s="39" t="s">
        <v>61</v>
      </c>
      <c r="B64" s="23"/>
      <c r="C64" s="23"/>
      <c r="D64" s="23"/>
      <c r="E64" s="23"/>
      <c r="F64" s="23"/>
      <c r="G64" s="23"/>
      <c r="H64" s="23"/>
      <c r="I64" s="23"/>
      <c r="J64" s="23"/>
      <c r="K64" s="23"/>
      <c r="L64" s="23"/>
      <c r="M64" s="23"/>
      <c r="N64" s="23"/>
      <c r="O64" s="23"/>
      <c r="P64" s="23"/>
      <c r="Q64" s="23"/>
      <c r="R64" s="23"/>
      <c r="S64" s="32"/>
    </row>
    <row r="65" spans="1:19" x14ac:dyDescent="0.2">
      <c r="A65" s="39" t="s">
        <v>62</v>
      </c>
      <c r="B65" s="23"/>
      <c r="C65" s="23">
        <v>9.24</v>
      </c>
      <c r="D65" s="23">
        <v>51.46</v>
      </c>
      <c r="E65" s="23">
        <v>13.92</v>
      </c>
      <c r="F65" s="23">
        <v>18.39</v>
      </c>
      <c r="G65" s="23">
        <v>20.39</v>
      </c>
      <c r="H65" s="23">
        <v>22.88</v>
      </c>
      <c r="I65" s="23">
        <v>23.6</v>
      </c>
      <c r="J65" s="23">
        <v>29.49</v>
      </c>
      <c r="K65" s="23"/>
      <c r="L65" s="23"/>
      <c r="M65" s="23">
        <v>4.6399999999999997</v>
      </c>
      <c r="N65" s="23">
        <v>4.6399999999999997</v>
      </c>
      <c r="O65" s="23">
        <v>7.73</v>
      </c>
      <c r="P65" s="23">
        <v>7.73</v>
      </c>
      <c r="Q65" s="23">
        <v>10.82</v>
      </c>
      <c r="R65" s="23">
        <v>10.82</v>
      </c>
      <c r="S65" s="32"/>
    </row>
    <row r="66" spans="1:19" x14ac:dyDescent="0.2">
      <c r="A66" s="39" t="s">
        <v>63</v>
      </c>
      <c r="B66" s="23"/>
      <c r="C66" s="23"/>
      <c r="D66" s="23">
        <v>2.08</v>
      </c>
      <c r="E66" s="23"/>
      <c r="F66" s="23"/>
      <c r="G66" s="23"/>
      <c r="H66" s="23"/>
      <c r="I66" s="23"/>
      <c r="J66" s="23"/>
      <c r="K66" s="23"/>
      <c r="L66" s="23"/>
      <c r="M66" s="23"/>
      <c r="N66" s="23"/>
      <c r="O66" s="23"/>
      <c r="P66" s="23"/>
      <c r="Q66" s="23"/>
      <c r="R66" s="23"/>
      <c r="S66" s="32"/>
    </row>
    <row r="67" spans="1:19" x14ac:dyDescent="0.2">
      <c r="A67" s="318" t="s">
        <v>64</v>
      </c>
      <c r="B67" s="23"/>
      <c r="C67" s="23"/>
      <c r="D67" s="23"/>
      <c r="E67" s="23"/>
      <c r="F67" s="23"/>
      <c r="G67" s="23"/>
      <c r="H67" s="23"/>
      <c r="I67" s="23"/>
      <c r="J67" s="23"/>
      <c r="K67" s="23"/>
      <c r="L67" s="23"/>
      <c r="M67" s="23"/>
      <c r="N67" s="23"/>
      <c r="O67" s="23"/>
      <c r="P67" s="23"/>
      <c r="Q67" s="23"/>
      <c r="R67" s="23"/>
      <c r="S67" s="32"/>
    </row>
    <row r="68" spans="1:19" x14ac:dyDescent="0.2">
      <c r="A68" s="39" t="s">
        <v>65</v>
      </c>
      <c r="B68" s="23"/>
      <c r="C68" s="23"/>
      <c r="D68" s="23"/>
      <c r="E68" s="23"/>
      <c r="F68" s="23"/>
      <c r="G68" s="23"/>
      <c r="H68" s="23"/>
      <c r="I68" s="23"/>
      <c r="J68" s="23"/>
      <c r="K68" s="23"/>
      <c r="L68" s="23"/>
      <c r="M68" s="23"/>
      <c r="N68" s="23"/>
      <c r="O68" s="23"/>
      <c r="P68" s="23"/>
      <c r="Q68" s="23"/>
      <c r="R68" s="23"/>
      <c r="S68" s="32"/>
    </row>
    <row r="69" spans="1:19" x14ac:dyDescent="0.2">
      <c r="A69" s="39" t="s">
        <v>66</v>
      </c>
      <c r="B69" s="23"/>
      <c r="C69" s="23"/>
      <c r="D69" s="23"/>
      <c r="E69" s="23"/>
      <c r="F69" s="23"/>
      <c r="G69" s="23"/>
      <c r="H69" s="23"/>
      <c r="I69" s="23">
        <v>23.6</v>
      </c>
      <c r="J69" s="23">
        <v>29.49</v>
      </c>
      <c r="K69" s="23"/>
      <c r="L69" s="23"/>
      <c r="M69" s="23"/>
      <c r="N69" s="23"/>
      <c r="O69" s="23"/>
      <c r="P69" s="23"/>
      <c r="Q69" s="23"/>
      <c r="R69" s="23"/>
      <c r="S69" s="32"/>
    </row>
    <row r="70" spans="1:19" x14ac:dyDescent="0.2">
      <c r="A70" s="39" t="s">
        <v>67</v>
      </c>
      <c r="B70" s="23"/>
      <c r="C70" s="23"/>
      <c r="D70" s="23"/>
      <c r="E70" s="23"/>
      <c r="F70" s="23"/>
      <c r="G70" s="23"/>
      <c r="H70" s="23"/>
      <c r="I70" s="23"/>
      <c r="J70" s="23"/>
      <c r="K70" s="23"/>
      <c r="L70" s="23"/>
      <c r="M70" s="23"/>
      <c r="N70" s="23"/>
      <c r="O70" s="23"/>
      <c r="P70" s="23"/>
      <c r="Q70" s="23"/>
      <c r="R70" s="23"/>
      <c r="S70" s="32"/>
    </row>
    <row r="71" spans="1:19" x14ac:dyDescent="0.2">
      <c r="A71" s="39" t="s">
        <v>68</v>
      </c>
      <c r="B71" s="23"/>
      <c r="C71" s="23"/>
      <c r="D71" s="23"/>
      <c r="E71" s="23"/>
      <c r="F71" s="23"/>
      <c r="G71" s="23"/>
      <c r="H71" s="23"/>
      <c r="I71" s="23"/>
      <c r="J71" s="23"/>
      <c r="K71" s="23"/>
      <c r="L71" s="23"/>
      <c r="M71" s="23"/>
      <c r="N71" s="23"/>
      <c r="O71" s="23"/>
      <c r="P71" s="23"/>
      <c r="Q71" s="23"/>
      <c r="R71" s="23"/>
      <c r="S71" s="32"/>
    </row>
    <row r="72" spans="1:19" x14ac:dyDescent="0.2">
      <c r="A72" s="39" t="s">
        <v>69</v>
      </c>
      <c r="B72" s="23">
        <v>0</v>
      </c>
      <c r="C72" s="23">
        <v>0</v>
      </c>
      <c r="D72" s="23">
        <v>0</v>
      </c>
      <c r="E72" s="23">
        <v>0</v>
      </c>
      <c r="F72" s="23"/>
      <c r="G72" s="23"/>
      <c r="H72" s="23"/>
      <c r="I72" s="23">
        <v>0</v>
      </c>
      <c r="J72" s="23"/>
      <c r="K72" s="23"/>
      <c r="L72" s="23"/>
      <c r="M72" s="23"/>
      <c r="N72" s="23"/>
      <c r="O72" s="23">
        <v>0</v>
      </c>
      <c r="P72" s="23"/>
      <c r="Q72" s="23">
        <v>0</v>
      </c>
      <c r="R72" s="23"/>
      <c r="S72" s="32"/>
    </row>
    <row r="73" spans="1:19" x14ac:dyDescent="0.2">
      <c r="A73" s="39" t="s">
        <v>70</v>
      </c>
      <c r="B73" s="23"/>
      <c r="C73" s="23"/>
      <c r="D73" s="23"/>
      <c r="E73" s="23"/>
      <c r="F73" s="23"/>
      <c r="G73" s="23"/>
      <c r="H73" s="23"/>
      <c r="I73" s="23"/>
      <c r="J73" s="23"/>
      <c r="K73" s="23"/>
      <c r="L73" s="23"/>
      <c r="M73" s="23"/>
      <c r="N73" s="23"/>
      <c r="O73" s="23"/>
      <c r="P73" s="23"/>
      <c r="Q73" s="23"/>
      <c r="R73" s="23"/>
      <c r="S73" s="32"/>
    </row>
    <row r="74" spans="1:19" x14ac:dyDescent="0.2">
      <c r="A74" s="39" t="s">
        <v>71</v>
      </c>
      <c r="B74" s="23"/>
      <c r="C74" s="23"/>
      <c r="D74" s="23"/>
      <c r="E74" s="23"/>
      <c r="F74" s="23"/>
      <c r="G74" s="23"/>
      <c r="H74" s="23"/>
      <c r="I74" s="23"/>
      <c r="J74" s="23"/>
      <c r="K74" s="23"/>
      <c r="L74" s="23"/>
      <c r="M74" s="23"/>
      <c r="N74" s="23"/>
      <c r="O74" s="23"/>
      <c r="P74" s="23"/>
      <c r="Q74" s="23"/>
      <c r="R74" s="23"/>
      <c r="S74" s="32"/>
    </row>
    <row r="75" spans="1:19" x14ac:dyDescent="0.2">
      <c r="A75" s="39" t="s">
        <v>72</v>
      </c>
      <c r="B75" s="23">
        <v>0</v>
      </c>
      <c r="C75" s="23">
        <v>0</v>
      </c>
      <c r="D75" s="23">
        <v>0</v>
      </c>
      <c r="E75" s="23">
        <v>0</v>
      </c>
      <c r="F75" s="23"/>
      <c r="G75" s="23"/>
      <c r="H75" s="23"/>
      <c r="I75" s="23">
        <v>0</v>
      </c>
      <c r="J75" s="23"/>
      <c r="K75" s="23"/>
      <c r="L75" s="23"/>
      <c r="M75" s="23"/>
      <c r="N75" s="23"/>
      <c r="O75" s="23">
        <v>0</v>
      </c>
      <c r="P75" s="23"/>
      <c r="Q75" s="23">
        <v>0</v>
      </c>
      <c r="R75" s="23"/>
      <c r="S75" s="32"/>
    </row>
    <row r="76" spans="1:19" x14ac:dyDescent="0.2">
      <c r="A76" s="39" t="s">
        <v>70</v>
      </c>
      <c r="B76" s="23"/>
      <c r="C76" s="23"/>
      <c r="D76" s="23"/>
      <c r="E76" s="23"/>
      <c r="F76" s="23"/>
      <c r="G76" s="23"/>
      <c r="H76" s="23"/>
      <c r="I76" s="23"/>
      <c r="J76" s="23"/>
      <c r="K76" s="23"/>
      <c r="L76" s="23"/>
      <c r="M76" s="23"/>
      <c r="N76" s="23"/>
      <c r="O76" s="23"/>
      <c r="P76" s="23"/>
      <c r="Q76" s="23"/>
      <c r="R76" s="23"/>
      <c r="S76" s="32"/>
    </row>
    <row r="77" spans="1:19" x14ac:dyDescent="0.2">
      <c r="A77" s="39" t="s">
        <v>71</v>
      </c>
      <c r="B77" s="23"/>
      <c r="C77" s="23"/>
      <c r="D77" s="23"/>
      <c r="E77" s="23"/>
      <c r="F77" s="23"/>
      <c r="G77" s="23"/>
      <c r="H77" s="23"/>
      <c r="I77" s="23"/>
      <c r="J77" s="23"/>
      <c r="K77" s="23"/>
      <c r="L77" s="23"/>
      <c r="M77" s="23"/>
      <c r="N77" s="23"/>
      <c r="O77" s="23"/>
      <c r="P77" s="23"/>
      <c r="Q77" s="23"/>
      <c r="R77" s="23"/>
      <c r="S77" s="32"/>
    </row>
    <row r="78" spans="1:19" x14ac:dyDescent="0.2">
      <c r="A78" s="39" t="s">
        <v>73</v>
      </c>
      <c r="B78" s="23">
        <v>0</v>
      </c>
      <c r="C78" s="23">
        <v>0</v>
      </c>
      <c r="D78" s="23">
        <v>0</v>
      </c>
      <c r="E78" s="23">
        <v>0</v>
      </c>
      <c r="F78" s="23"/>
      <c r="G78" s="23"/>
      <c r="H78" s="23"/>
      <c r="I78" s="23">
        <v>0</v>
      </c>
      <c r="J78" s="23"/>
      <c r="K78" s="23"/>
      <c r="L78" s="23"/>
      <c r="M78" s="23"/>
      <c r="N78" s="23"/>
      <c r="O78" s="23">
        <v>0</v>
      </c>
      <c r="P78" s="23"/>
      <c r="Q78" s="23">
        <v>0</v>
      </c>
      <c r="R78" s="23"/>
      <c r="S78" s="32"/>
    </row>
    <row r="79" spans="1:19" x14ac:dyDescent="0.2">
      <c r="A79" s="39" t="s">
        <v>70</v>
      </c>
      <c r="B79" s="23"/>
      <c r="C79" s="23"/>
      <c r="D79" s="23"/>
      <c r="E79" s="23"/>
      <c r="F79" s="23"/>
      <c r="G79" s="23"/>
      <c r="H79" s="23"/>
      <c r="I79" s="23"/>
      <c r="J79" s="23"/>
      <c r="K79" s="23"/>
      <c r="L79" s="23"/>
      <c r="M79" s="23"/>
      <c r="N79" s="23"/>
      <c r="O79" s="23"/>
      <c r="P79" s="23"/>
      <c r="Q79" s="23"/>
      <c r="R79" s="23"/>
      <c r="S79" s="32"/>
    </row>
    <row r="80" spans="1:19" x14ac:dyDescent="0.2">
      <c r="A80" s="39" t="s">
        <v>71</v>
      </c>
      <c r="B80" s="23"/>
      <c r="C80" s="23"/>
      <c r="D80" s="23"/>
      <c r="E80" s="23"/>
      <c r="F80" s="23"/>
      <c r="G80" s="23"/>
      <c r="H80" s="23"/>
      <c r="I80" s="23"/>
      <c r="J80" s="23"/>
      <c r="K80" s="23"/>
      <c r="L80" s="23"/>
      <c r="M80" s="23"/>
      <c r="N80" s="23"/>
      <c r="O80" s="23"/>
      <c r="P80" s="23"/>
      <c r="Q80" s="23"/>
      <c r="R80" s="23"/>
      <c r="S80" s="32"/>
    </row>
    <row r="81" spans="1:19" x14ac:dyDescent="0.2">
      <c r="A81" s="39" t="s">
        <v>74</v>
      </c>
      <c r="B81" s="23">
        <v>0</v>
      </c>
      <c r="C81" s="23">
        <v>0</v>
      </c>
      <c r="D81" s="23">
        <v>0</v>
      </c>
      <c r="E81" s="23">
        <v>0</v>
      </c>
      <c r="F81" s="23"/>
      <c r="G81" s="23"/>
      <c r="H81" s="23"/>
      <c r="I81" s="23">
        <v>0</v>
      </c>
      <c r="J81" s="23"/>
      <c r="K81" s="23"/>
      <c r="L81" s="23"/>
      <c r="M81" s="23"/>
      <c r="N81" s="23"/>
      <c r="O81" s="23">
        <v>0</v>
      </c>
      <c r="P81" s="23"/>
      <c r="Q81" s="23">
        <v>0</v>
      </c>
      <c r="R81" s="23"/>
      <c r="S81" s="32"/>
    </row>
    <row r="82" spans="1:19" x14ac:dyDescent="0.2">
      <c r="A82" s="39" t="s">
        <v>70</v>
      </c>
      <c r="B82" s="23"/>
      <c r="C82" s="23"/>
      <c r="D82" s="23"/>
      <c r="E82" s="23"/>
      <c r="F82" s="23"/>
      <c r="G82" s="23"/>
      <c r="H82" s="23"/>
      <c r="I82" s="23"/>
      <c r="J82" s="23"/>
      <c r="K82" s="23"/>
      <c r="L82" s="23"/>
      <c r="M82" s="23"/>
      <c r="N82" s="23"/>
      <c r="O82" s="23"/>
      <c r="P82" s="23"/>
      <c r="Q82" s="23"/>
      <c r="R82" s="23"/>
      <c r="S82" s="32"/>
    </row>
    <row r="83" spans="1:19" x14ac:dyDescent="0.2">
      <c r="A83" s="39" t="s">
        <v>71</v>
      </c>
      <c r="B83" s="23"/>
      <c r="C83" s="23"/>
      <c r="D83" s="23"/>
      <c r="E83" s="23"/>
      <c r="F83" s="23"/>
      <c r="G83" s="23"/>
      <c r="H83" s="23"/>
      <c r="I83" s="23"/>
      <c r="J83" s="23"/>
      <c r="K83" s="23"/>
      <c r="L83" s="23"/>
      <c r="M83" s="23"/>
      <c r="N83" s="23"/>
      <c r="O83" s="23"/>
      <c r="P83" s="23"/>
      <c r="Q83" s="23"/>
      <c r="R83" s="23"/>
      <c r="S83" s="32"/>
    </row>
    <row r="84" spans="1:19" x14ac:dyDescent="0.2">
      <c r="A84" s="39" t="s">
        <v>75</v>
      </c>
      <c r="B84" s="23"/>
      <c r="C84" s="23"/>
      <c r="D84" s="23"/>
      <c r="E84" s="23"/>
      <c r="F84" s="23"/>
      <c r="G84" s="23"/>
      <c r="H84" s="23"/>
      <c r="I84" s="23"/>
      <c r="J84" s="23"/>
      <c r="K84" s="23"/>
      <c r="L84" s="23"/>
      <c r="M84" s="23"/>
      <c r="N84" s="23"/>
      <c r="O84" s="23"/>
      <c r="P84" s="23"/>
      <c r="Q84" s="23"/>
      <c r="R84" s="23"/>
      <c r="S84" s="32"/>
    </row>
    <row r="85" spans="1:19" x14ac:dyDescent="0.2">
      <c r="A85" s="39" t="s">
        <v>76</v>
      </c>
      <c r="B85" s="23"/>
      <c r="C85" s="23"/>
      <c r="D85" s="23"/>
      <c r="E85" s="23"/>
      <c r="F85" s="23"/>
      <c r="G85" s="23"/>
      <c r="H85" s="23"/>
      <c r="I85" s="23"/>
      <c r="J85" s="23"/>
      <c r="K85" s="23"/>
      <c r="L85" s="23"/>
      <c r="M85" s="23"/>
      <c r="N85" s="23"/>
      <c r="O85" s="23"/>
      <c r="P85" s="23"/>
      <c r="Q85" s="23"/>
      <c r="R85" s="23"/>
      <c r="S85" s="32"/>
    </row>
    <row r="86" spans="1:19" x14ac:dyDescent="0.2">
      <c r="A86" s="39" t="s">
        <v>77</v>
      </c>
      <c r="B86" s="23"/>
      <c r="C86" s="23"/>
      <c r="D86" s="23"/>
      <c r="E86" s="23"/>
      <c r="F86" s="23"/>
      <c r="G86" s="23"/>
      <c r="H86" s="23"/>
      <c r="I86" s="23"/>
      <c r="J86" s="23"/>
      <c r="K86" s="23"/>
      <c r="L86" s="23"/>
      <c r="M86" s="23"/>
      <c r="N86" s="23"/>
      <c r="O86" s="23"/>
      <c r="P86" s="23"/>
      <c r="Q86" s="23"/>
      <c r="R86" s="23"/>
      <c r="S86" s="32"/>
    </row>
    <row r="87" spans="1:19" x14ac:dyDescent="0.2">
      <c r="A87" s="39" t="s">
        <v>78</v>
      </c>
      <c r="B87" s="23"/>
      <c r="C87" s="23"/>
      <c r="D87" s="23"/>
      <c r="E87" s="23"/>
      <c r="F87" s="23"/>
      <c r="G87" s="23"/>
      <c r="H87" s="23"/>
      <c r="I87" s="23"/>
      <c r="J87" s="23"/>
      <c r="K87" s="23"/>
      <c r="L87" s="23"/>
      <c r="M87" s="23"/>
      <c r="N87" s="23"/>
      <c r="O87" s="23"/>
      <c r="P87" s="23"/>
      <c r="Q87" s="23"/>
      <c r="R87" s="23"/>
      <c r="S87" s="32"/>
    </row>
    <row r="88" spans="1:19" x14ac:dyDescent="0.2">
      <c r="A88" s="39" t="s">
        <v>79</v>
      </c>
      <c r="B88" s="23"/>
      <c r="C88" s="23"/>
      <c r="D88" s="23"/>
      <c r="E88" s="23"/>
      <c r="F88" s="23"/>
      <c r="G88" s="23"/>
      <c r="H88" s="23"/>
      <c r="I88" s="23"/>
      <c r="J88" s="23"/>
      <c r="K88" s="23"/>
      <c r="L88" s="23"/>
      <c r="M88" s="23"/>
      <c r="N88" s="23"/>
      <c r="O88" s="23"/>
      <c r="P88" s="23"/>
      <c r="Q88" s="23"/>
      <c r="R88" s="23"/>
      <c r="S88" s="32"/>
    </row>
    <row r="89" spans="1:19" x14ac:dyDescent="0.2">
      <c r="A89" s="39" t="s">
        <v>80</v>
      </c>
      <c r="B89" s="23"/>
      <c r="C89" s="23"/>
      <c r="D89" s="23"/>
      <c r="E89" s="23"/>
      <c r="F89" s="23"/>
      <c r="G89" s="23"/>
      <c r="H89" s="23"/>
      <c r="I89" s="23"/>
      <c r="J89" s="23"/>
      <c r="K89" s="23"/>
      <c r="L89" s="23"/>
      <c r="M89" s="23"/>
      <c r="N89" s="23"/>
      <c r="O89" s="23"/>
      <c r="P89" s="23"/>
      <c r="Q89" s="23"/>
      <c r="R89" s="23"/>
      <c r="S89" s="32"/>
    </row>
    <row r="90" spans="1:19" x14ac:dyDescent="0.2">
      <c r="A90" s="39" t="s">
        <v>81</v>
      </c>
      <c r="B90" s="23">
        <v>0</v>
      </c>
      <c r="C90" s="23">
        <v>9.24</v>
      </c>
      <c r="D90" s="23">
        <v>49.38</v>
      </c>
      <c r="E90" s="23">
        <v>13.92</v>
      </c>
      <c r="F90" s="23">
        <v>18.39</v>
      </c>
      <c r="G90" s="23">
        <v>20.39</v>
      </c>
      <c r="H90" s="23">
        <v>22.88</v>
      </c>
      <c r="I90" s="23">
        <v>0</v>
      </c>
      <c r="J90" s="23"/>
      <c r="K90" s="23"/>
      <c r="L90" s="23"/>
      <c r="M90" s="23"/>
      <c r="N90" s="23"/>
      <c r="O90" s="23">
        <v>0</v>
      </c>
      <c r="P90" s="23"/>
      <c r="Q90" s="23">
        <v>0</v>
      </c>
      <c r="R90" s="23"/>
      <c r="S90" s="32"/>
    </row>
    <row r="91" spans="1:19" x14ac:dyDescent="0.2">
      <c r="A91" s="39" t="s">
        <v>82</v>
      </c>
      <c r="B91" s="23"/>
      <c r="C91" s="23"/>
      <c r="D91" s="23"/>
      <c r="E91" s="23"/>
      <c r="F91" s="23"/>
      <c r="G91" s="23"/>
      <c r="H91" s="23"/>
      <c r="I91" s="23"/>
      <c r="J91" s="23"/>
      <c r="K91" s="23"/>
      <c r="L91" s="23"/>
      <c r="M91" s="23"/>
      <c r="N91" s="23"/>
      <c r="O91" s="23"/>
      <c r="P91" s="23"/>
      <c r="Q91" s="23"/>
      <c r="R91" s="23"/>
      <c r="S91" s="32"/>
    </row>
    <row r="92" spans="1:19" x14ac:dyDescent="0.2">
      <c r="A92" s="39" t="s">
        <v>83</v>
      </c>
      <c r="B92" s="23"/>
      <c r="C92" s="23">
        <v>9.24</v>
      </c>
      <c r="D92" s="23">
        <v>48.3</v>
      </c>
      <c r="E92" s="23">
        <v>13.92</v>
      </c>
      <c r="F92" s="23">
        <v>18.39</v>
      </c>
      <c r="G92" s="23">
        <v>20.39</v>
      </c>
      <c r="H92" s="23">
        <v>22.88</v>
      </c>
      <c r="I92" s="23"/>
      <c r="J92" s="23"/>
      <c r="K92" s="23"/>
      <c r="L92" s="23"/>
      <c r="M92" s="23"/>
      <c r="N92" s="23"/>
      <c r="O92" s="23"/>
      <c r="P92" s="23"/>
      <c r="Q92" s="23"/>
      <c r="R92" s="23"/>
      <c r="S92" s="32"/>
    </row>
    <row r="93" spans="1:19" x14ac:dyDescent="0.2">
      <c r="A93" s="39" t="s">
        <v>84</v>
      </c>
      <c r="B93" s="23"/>
      <c r="C93" s="23"/>
      <c r="D93" s="23">
        <v>1.08</v>
      </c>
      <c r="E93" s="23"/>
      <c r="F93" s="23"/>
      <c r="G93" s="23"/>
      <c r="H93" s="23"/>
      <c r="I93" s="23"/>
      <c r="J93" s="23"/>
      <c r="K93" s="23"/>
      <c r="L93" s="23"/>
      <c r="M93" s="23"/>
      <c r="N93" s="23"/>
      <c r="O93" s="23"/>
      <c r="P93" s="23"/>
      <c r="Q93" s="23"/>
      <c r="R93" s="23"/>
      <c r="S93" s="32"/>
    </row>
    <row r="94" spans="1:19" x14ac:dyDescent="0.2">
      <c r="A94" s="39" t="s">
        <v>85</v>
      </c>
      <c r="B94" s="23"/>
      <c r="C94" s="23"/>
      <c r="D94" s="23"/>
      <c r="E94" s="23"/>
      <c r="F94" s="23"/>
      <c r="G94" s="23"/>
      <c r="H94" s="23"/>
      <c r="I94" s="23"/>
      <c r="J94" s="23"/>
      <c r="K94" s="23"/>
      <c r="L94" s="23"/>
      <c r="M94" s="23"/>
      <c r="N94" s="23"/>
      <c r="O94" s="23"/>
      <c r="P94" s="23"/>
      <c r="Q94" s="23"/>
      <c r="R94" s="23"/>
      <c r="S94" s="32"/>
    </row>
    <row r="95" spans="1:19" x14ac:dyDescent="0.2">
      <c r="A95" s="39" t="s">
        <v>86</v>
      </c>
      <c r="B95" s="23"/>
      <c r="C95" s="23"/>
      <c r="D95" s="23"/>
      <c r="E95" s="23"/>
      <c r="F95" s="23"/>
      <c r="G95" s="23"/>
      <c r="H95" s="23"/>
      <c r="I95" s="23"/>
      <c r="J95" s="23"/>
      <c r="K95" s="23"/>
      <c r="L95" s="23"/>
      <c r="M95" s="23"/>
      <c r="N95" s="23"/>
      <c r="O95" s="23"/>
      <c r="P95" s="23"/>
      <c r="Q95" s="23"/>
      <c r="R95" s="23"/>
      <c r="S95" s="32"/>
    </row>
    <row r="96" spans="1:19" x14ac:dyDescent="0.2">
      <c r="A96" s="39" t="s">
        <v>87</v>
      </c>
      <c r="B96" s="23"/>
      <c r="C96" s="23"/>
      <c r="D96" s="23"/>
      <c r="E96" s="23"/>
      <c r="F96" s="23"/>
      <c r="G96" s="23"/>
      <c r="H96" s="23"/>
      <c r="I96" s="23"/>
      <c r="J96" s="23"/>
      <c r="K96" s="23"/>
      <c r="L96" s="23"/>
      <c r="M96" s="23"/>
      <c r="N96" s="23"/>
      <c r="O96" s="23"/>
      <c r="P96" s="23"/>
      <c r="Q96" s="23"/>
      <c r="R96" s="23"/>
      <c r="S96" s="32"/>
    </row>
    <row r="97" spans="1:19" x14ac:dyDescent="0.2">
      <c r="A97" s="39" t="s">
        <v>88</v>
      </c>
      <c r="B97" s="23"/>
      <c r="C97" s="23"/>
      <c r="D97" s="23"/>
      <c r="E97" s="23"/>
      <c r="F97" s="23"/>
      <c r="G97" s="23"/>
      <c r="H97" s="23"/>
      <c r="I97" s="23"/>
      <c r="J97" s="23"/>
      <c r="K97" s="23"/>
      <c r="L97" s="23"/>
      <c r="M97" s="23"/>
      <c r="N97" s="23"/>
      <c r="O97" s="23"/>
      <c r="P97" s="23"/>
      <c r="Q97" s="23"/>
      <c r="R97" s="23"/>
      <c r="S97" s="32"/>
    </row>
    <row r="98" spans="1:19" x14ac:dyDescent="0.2">
      <c r="A98" s="39" t="s">
        <v>89</v>
      </c>
      <c r="B98" s="23"/>
      <c r="C98" s="23"/>
      <c r="D98" s="23"/>
      <c r="E98" s="23"/>
      <c r="F98" s="23"/>
      <c r="G98" s="23"/>
      <c r="H98" s="23"/>
      <c r="I98" s="23"/>
      <c r="J98" s="23"/>
      <c r="K98" s="23"/>
      <c r="L98" s="23"/>
      <c r="M98" s="23">
        <v>4.6399999999999997</v>
      </c>
      <c r="N98" s="23">
        <v>4.6399999999999997</v>
      </c>
      <c r="O98" s="23">
        <v>7.73</v>
      </c>
      <c r="P98" s="23">
        <v>7.73</v>
      </c>
      <c r="Q98" s="23">
        <v>10.82</v>
      </c>
      <c r="R98" s="23">
        <v>10.82</v>
      </c>
      <c r="S98" s="32"/>
    </row>
    <row r="99" spans="1:19" x14ac:dyDescent="0.2">
      <c r="A99" s="39" t="s">
        <v>90</v>
      </c>
      <c r="B99" s="23"/>
      <c r="C99" s="23"/>
      <c r="D99" s="23"/>
      <c r="E99" s="23"/>
      <c r="F99" s="23"/>
      <c r="G99" s="23"/>
      <c r="H99" s="23"/>
      <c r="I99" s="23"/>
      <c r="J99" s="23"/>
      <c r="K99" s="23"/>
      <c r="L99" s="23"/>
      <c r="M99" s="23"/>
      <c r="N99" s="23"/>
      <c r="O99" s="23"/>
      <c r="P99" s="23"/>
      <c r="Q99" s="23"/>
      <c r="R99" s="23"/>
      <c r="S99" s="32"/>
    </row>
    <row r="100" spans="1:19" x14ac:dyDescent="0.2">
      <c r="A100" s="39" t="s">
        <v>91</v>
      </c>
      <c r="B100" s="23">
        <v>0.17</v>
      </c>
      <c r="C100" s="23">
        <v>4.13</v>
      </c>
      <c r="D100" s="23">
        <v>260.79000000000002</v>
      </c>
      <c r="E100" s="23">
        <v>1800.73</v>
      </c>
      <c r="F100" s="23">
        <v>1727.59</v>
      </c>
      <c r="G100" s="23">
        <v>1047.76</v>
      </c>
      <c r="H100" s="23">
        <v>79.64</v>
      </c>
      <c r="I100" s="23"/>
      <c r="J100" s="23"/>
      <c r="K100" s="23"/>
      <c r="L100" s="23"/>
      <c r="M100" s="23"/>
      <c r="N100" s="23"/>
      <c r="O100" s="23">
        <v>1162.5899999999999</v>
      </c>
      <c r="P100" s="23">
        <v>1915.11</v>
      </c>
      <c r="Q100" s="23">
        <v>749.82</v>
      </c>
      <c r="R100" s="23">
        <v>1553.87</v>
      </c>
      <c r="S100" s="32"/>
    </row>
    <row r="101" spans="1:19" x14ac:dyDescent="0.2">
      <c r="A101" s="39" t="s">
        <v>92</v>
      </c>
      <c r="B101" s="23"/>
      <c r="C101" s="23"/>
      <c r="D101" s="23"/>
      <c r="E101" s="23"/>
      <c r="F101" s="23"/>
      <c r="G101" s="23"/>
      <c r="H101" s="23"/>
      <c r="I101" s="23"/>
      <c r="J101" s="23"/>
      <c r="K101" s="23"/>
      <c r="L101" s="23"/>
      <c r="M101" s="23"/>
      <c r="N101" s="23"/>
      <c r="O101" s="23"/>
      <c r="P101" s="23"/>
      <c r="Q101" s="23"/>
      <c r="R101" s="23"/>
      <c r="S101" s="32"/>
    </row>
    <row r="102" spans="1:19" x14ac:dyDescent="0.2">
      <c r="A102" s="39" t="s">
        <v>93</v>
      </c>
      <c r="B102" s="23"/>
      <c r="C102" s="23"/>
      <c r="D102" s="23"/>
      <c r="E102" s="23"/>
      <c r="F102" s="23"/>
      <c r="G102" s="23"/>
      <c r="H102" s="23"/>
      <c r="I102" s="23"/>
      <c r="J102" s="23"/>
      <c r="K102" s="23"/>
      <c r="L102" s="23"/>
      <c r="M102" s="23"/>
      <c r="N102" s="23"/>
      <c r="O102" s="23"/>
      <c r="P102" s="23"/>
      <c r="Q102" s="23"/>
      <c r="R102" s="23"/>
      <c r="S102" s="32"/>
    </row>
    <row r="103" spans="1:19" x14ac:dyDescent="0.2">
      <c r="A103" s="39" t="s">
        <v>94</v>
      </c>
      <c r="B103" s="23"/>
      <c r="C103" s="23"/>
      <c r="D103" s="23"/>
      <c r="E103" s="23"/>
      <c r="F103" s="23"/>
      <c r="G103" s="23"/>
      <c r="H103" s="23"/>
      <c r="I103" s="23"/>
      <c r="J103" s="23"/>
      <c r="K103" s="23"/>
      <c r="L103" s="23"/>
      <c r="M103" s="23"/>
      <c r="N103" s="23"/>
      <c r="O103" s="23"/>
      <c r="P103" s="23"/>
      <c r="Q103" s="23"/>
      <c r="R103" s="23"/>
      <c r="S103" s="32"/>
    </row>
    <row r="104" spans="1:19" x14ac:dyDescent="0.2">
      <c r="A104" s="318" t="s">
        <v>95</v>
      </c>
      <c r="B104" s="23"/>
      <c r="C104" s="23"/>
      <c r="D104" s="23"/>
      <c r="E104" s="23">
        <v>1575.35</v>
      </c>
      <c r="F104" s="23">
        <v>1546.78</v>
      </c>
      <c r="G104" s="23">
        <v>957.74</v>
      </c>
      <c r="H104" s="23"/>
      <c r="I104" s="23"/>
      <c r="J104" s="23"/>
      <c r="K104" s="23"/>
      <c r="L104" s="23"/>
      <c r="M104" s="23"/>
      <c r="N104" s="23"/>
      <c r="O104" s="23"/>
      <c r="P104" s="23"/>
      <c r="Q104" s="23"/>
      <c r="R104" s="23"/>
      <c r="S104" s="32"/>
    </row>
    <row r="105" spans="1:19" x14ac:dyDescent="0.2">
      <c r="A105" s="39" t="s">
        <v>96</v>
      </c>
      <c r="B105" s="23"/>
      <c r="C105" s="23"/>
      <c r="D105" s="23">
        <v>188.88</v>
      </c>
      <c r="E105" s="23">
        <v>180.83</v>
      </c>
      <c r="F105" s="23">
        <v>180.81</v>
      </c>
      <c r="G105" s="23">
        <v>90.02</v>
      </c>
      <c r="H105" s="23">
        <v>79.64</v>
      </c>
      <c r="I105" s="23"/>
      <c r="J105" s="23"/>
      <c r="K105" s="23"/>
      <c r="L105" s="23"/>
      <c r="M105" s="23"/>
      <c r="N105" s="23"/>
      <c r="O105" s="23"/>
      <c r="P105" s="23"/>
      <c r="Q105" s="23"/>
      <c r="R105" s="23"/>
      <c r="S105" s="32"/>
    </row>
    <row r="106" spans="1:19" x14ac:dyDescent="0.2">
      <c r="A106" s="39" t="s">
        <v>97</v>
      </c>
      <c r="B106" s="23"/>
      <c r="C106" s="23"/>
      <c r="D106" s="23"/>
      <c r="E106" s="23"/>
      <c r="F106" s="23"/>
      <c r="G106" s="23"/>
      <c r="H106" s="23"/>
      <c r="I106" s="23"/>
      <c r="J106" s="23"/>
      <c r="K106" s="23"/>
      <c r="L106" s="23"/>
      <c r="M106" s="23"/>
      <c r="N106" s="23"/>
      <c r="O106" s="23"/>
      <c r="P106" s="23"/>
      <c r="Q106" s="23"/>
      <c r="R106" s="23"/>
      <c r="S106" s="32"/>
    </row>
    <row r="107" spans="1:19" x14ac:dyDescent="0.2">
      <c r="A107" s="39" t="s">
        <v>98</v>
      </c>
      <c r="B107" s="23"/>
      <c r="C107" s="23"/>
      <c r="D107" s="23"/>
      <c r="E107" s="23"/>
      <c r="F107" s="23"/>
      <c r="G107" s="23"/>
      <c r="H107" s="23"/>
      <c r="I107" s="23"/>
      <c r="J107" s="23"/>
      <c r="K107" s="23"/>
      <c r="L107" s="23"/>
      <c r="M107" s="23"/>
      <c r="N107" s="23"/>
      <c r="O107" s="23"/>
      <c r="P107" s="23"/>
      <c r="Q107" s="23"/>
      <c r="R107" s="23"/>
      <c r="S107" s="32"/>
    </row>
    <row r="108" spans="1:19" x14ac:dyDescent="0.2">
      <c r="A108" s="39" t="s">
        <v>99</v>
      </c>
      <c r="B108" s="23"/>
      <c r="C108" s="23"/>
      <c r="D108" s="23"/>
      <c r="E108" s="23"/>
      <c r="F108" s="23"/>
      <c r="G108" s="23"/>
      <c r="H108" s="23"/>
      <c r="I108" s="23"/>
      <c r="J108" s="23"/>
      <c r="K108" s="23"/>
      <c r="L108" s="23"/>
      <c r="M108" s="23"/>
      <c r="N108" s="23"/>
      <c r="O108" s="23">
        <v>1162.5899999999999</v>
      </c>
      <c r="P108" s="23">
        <v>1915.11</v>
      </c>
      <c r="Q108" s="23">
        <v>749.82</v>
      </c>
      <c r="R108" s="23">
        <v>1553.87</v>
      </c>
      <c r="S108" s="32"/>
    </row>
    <row r="109" spans="1:19" x14ac:dyDescent="0.2">
      <c r="A109" s="39" t="s">
        <v>100</v>
      </c>
      <c r="B109" s="23"/>
      <c r="C109" s="23"/>
      <c r="D109" s="23"/>
      <c r="E109" s="23"/>
      <c r="F109" s="23"/>
      <c r="G109" s="23"/>
      <c r="H109" s="23"/>
      <c r="I109" s="23"/>
      <c r="J109" s="23"/>
      <c r="K109" s="23"/>
      <c r="L109" s="23"/>
      <c r="M109" s="23"/>
      <c r="N109" s="23"/>
      <c r="O109" s="23"/>
      <c r="P109" s="23"/>
      <c r="Q109" s="23"/>
      <c r="R109" s="23"/>
      <c r="S109" s="32"/>
    </row>
    <row r="110" spans="1:19" x14ac:dyDescent="0.2">
      <c r="A110" s="39" t="s">
        <v>101</v>
      </c>
      <c r="B110" s="23"/>
      <c r="C110" s="23"/>
      <c r="D110" s="23"/>
      <c r="E110" s="23"/>
      <c r="F110" s="23"/>
      <c r="G110" s="23"/>
      <c r="H110" s="23"/>
      <c r="I110" s="23"/>
      <c r="J110" s="23"/>
      <c r="K110" s="23"/>
      <c r="L110" s="23"/>
      <c r="M110" s="23"/>
      <c r="N110" s="23"/>
      <c r="O110" s="23"/>
      <c r="P110" s="23"/>
      <c r="Q110" s="23"/>
      <c r="R110" s="23"/>
      <c r="S110" s="32"/>
    </row>
    <row r="111" spans="1:19" x14ac:dyDescent="0.2">
      <c r="A111" s="39" t="s">
        <v>102</v>
      </c>
      <c r="B111" s="23"/>
      <c r="C111" s="23"/>
      <c r="D111" s="23">
        <v>65.56</v>
      </c>
      <c r="E111" s="23">
        <v>30.62</v>
      </c>
      <c r="F111" s="23"/>
      <c r="G111" s="23"/>
      <c r="H111" s="23"/>
      <c r="I111" s="23"/>
      <c r="J111" s="23"/>
      <c r="K111" s="23"/>
      <c r="L111" s="23"/>
      <c r="M111" s="23"/>
      <c r="N111" s="23"/>
      <c r="O111" s="23"/>
      <c r="P111" s="23"/>
      <c r="Q111" s="23"/>
      <c r="R111" s="23"/>
      <c r="S111" s="32"/>
    </row>
    <row r="112" spans="1:19" x14ac:dyDescent="0.2">
      <c r="A112" s="39" t="s">
        <v>103</v>
      </c>
      <c r="B112" s="23"/>
      <c r="C112" s="23"/>
      <c r="D112" s="23"/>
      <c r="E112" s="23"/>
      <c r="F112" s="23"/>
      <c r="G112" s="23"/>
      <c r="H112" s="23"/>
      <c r="I112" s="23"/>
      <c r="J112" s="23"/>
      <c r="K112" s="23"/>
      <c r="L112" s="23"/>
      <c r="M112" s="23"/>
      <c r="N112" s="23"/>
      <c r="O112" s="23"/>
      <c r="P112" s="23"/>
      <c r="Q112" s="23"/>
      <c r="R112" s="23"/>
      <c r="S112" s="32"/>
    </row>
    <row r="113" spans="1:19" x14ac:dyDescent="0.2">
      <c r="A113" s="39" t="s">
        <v>104</v>
      </c>
      <c r="B113" s="23">
        <v>0.17</v>
      </c>
      <c r="C113" s="23"/>
      <c r="D113" s="23"/>
      <c r="E113" s="23"/>
      <c r="F113" s="23"/>
      <c r="G113" s="23"/>
      <c r="H113" s="23"/>
      <c r="I113" s="23"/>
      <c r="J113" s="23"/>
      <c r="K113" s="23"/>
      <c r="L113" s="23"/>
      <c r="M113" s="23"/>
      <c r="N113" s="23"/>
      <c r="O113" s="23"/>
      <c r="P113" s="23"/>
      <c r="Q113" s="23"/>
      <c r="R113" s="23"/>
      <c r="S113" s="32"/>
    </row>
    <row r="114" spans="1:19" x14ac:dyDescent="0.2">
      <c r="A114" s="39" t="s">
        <v>105</v>
      </c>
      <c r="B114" s="23"/>
      <c r="C114" s="23"/>
      <c r="D114" s="23"/>
      <c r="E114" s="23"/>
      <c r="F114" s="23"/>
      <c r="G114" s="23"/>
      <c r="H114" s="23"/>
      <c r="I114" s="23"/>
      <c r="J114" s="23"/>
      <c r="K114" s="23"/>
      <c r="L114" s="23"/>
      <c r="M114" s="23"/>
      <c r="N114" s="23"/>
      <c r="O114" s="23"/>
      <c r="P114" s="23"/>
      <c r="Q114" s="23"/>
      <c r="R114" s="23"/>
      <c r="S114" s="32"/>
    </row>
    <row r="115" spans="1:19" x14ac:dyDescent="0.2">
      <c r="A115" s="39" t="s">
        <v>106</v>
      </c>
      <c r="B115" s="23"/>
      <c r="C115" s="23">
        <v>4.13</v>
      </c>
      <c r="D115" s="23">
        <v>5.47</v>
      </c>
      <c r="E115" s="23">
        <v>0.24</v>
      </c>
      <c r="F115" s="23"/>
      <c r="G115" s="23"/>
      <c r="H115" s="23"/>
      <c r="I115" s="23"/>
      <c r="J115" s="23"/>
      <c r="K115" s="23"/>
      <c r="L115" s="23"/>
      <c r="M115" s="23"/>
      <c r="N115" s="23"/>
      <c r="O115" s="23"/>
      <c r="P115" s="23"/>
      <c r="Q115" s="23"/>
      <c r="R115" s="23"/>
      <c r="S115" s="32"/>
    </row>
    <row r="116" spans="1:19" x14ac:dyDescent="0.2">
      <c r="A116" s="39" t="s">
        <v>107</v>
      </c>
      <c r="B116" s="23"/>
      <c r="C116" s="23"/>
      <c r="D116" s="23"/>
      <c r="E116" s="23"/>
      <c r="F116" s="23"/>
      <c r="G116" s="23"/>
      <c r="H116" s="23"/>
      <c r="I116" s="23"/>
      <c r="J116" s="23"/>
      <c r="K116" s="23"/>
      <c r="L116" s="23"/>
      <c r="M116" s="23"/>
      <c r="N116" s="23"/>
      <c r="O116" s="23"/>
      <c r="P116" s="23"/>
      <c r="Q116" s="23"/>
      <c r="R116" s="23"/>
      <c r="S116" s="32"/>
    </row>
    <row r="117" spans="1:19" x14ac:dyDescent="0.2">
      <c r="A117" s="39" t="s">
        <v>108</v>
      </c>
      <c r="B117" s="23"/>
      <c r="C117" s="23"/>
      <c r="D117" s="23"/>
      <c r="E117" s="23"/>
      <c r="F117" s="23"/>
      <c r="G117" s="23"/>
      <c r="H117" s="23"/>
      <c r="I117" s="23"/>
      <c r="J117" s="23"/>
      <c r="K117" s="23"/>
      <c r="L117" s="23"/>
      <c r="M117" s="23"/>
      <c r="N117" s="23"/>
      <c r="O117" s="23"/>
      <c r="P117" s="23"/>
      <c r="Q117" s="23"/>
      <c r="R117" s="23"/>
      <c r="S117" s="32"/>
    </row>
    <row r="118" spans="1:19" x14ac:dyDescent="0.2">
      <c r="A118" s="39" t="s">
        <v>109</v>
      </c>
      <c r="B118" s="23"/>
      <c r="C118" s="23"/>
      <c r="D118" s="23"/>
      <c r="E118" s="23"/>
      <c r="F118" s="23"/>
      <c r="G118" s="23"/>
      <c r="H118" s="23"/>
      <c r="I118" s="23"/>
      <c r="J118" s="23"/>
      <c r="K118" s="23"/>
      <c r="L118" s="23"/>
      <c r="M118" s="23"/>
      <c r="N118" s="23"/>
      <c r="O118" s="23"/>
      <c r="P118" s="23"/>
      <c r="Q118" s="23"/>
      <c r="R118" s="23"/>
      <c r="S118" s="32"/>
    </row>
    <row r="119" spans="1:19" x14ac:dyDescent="0.2">
      <c r="A119" s="39" t="s">
        <v>110</v>
      </c>
      <c r="B119" s="23"/>
      <c r="C119" s="23"/>
      <c r="D119" s="23"/>
      <c r="E119" s="23"/>
      <c r="F119" s="23"/>
      <c r="G119" s="23"/>
      <c r="H119" s="23"/>
      <c r="I119" s="23"/>
      <c r="J119" s="23"/>
      <c r="K119" s="23"/>
      <c r="L119" s="23"/>
      <c r="M119" s="23"/>
      <c r="N119" s="23"/>
      <c r="O119" s="23"/>
      <c r="P119" s="23"/>
      <c r="Q119" s="23"/>
      <c r="R119" s="23"/>
      <c r="S119" s="32"/>
    </row>
    <row r="120" spans="1:19" x14ac:dyDescent="0.2">
      <c r="A120" s="39" t="s">
        <v>111</v>
      </c>
      <c r="B120" s="23"/>
      <c r="C120" s="23"/>
      <c r="D120" s="23"/>
      <c r="E120" s="23"/>
      <c r="F120" s="23"/>
      <c r="G120" s="23"/>
      <c r="H120" s="23"/>
      <c r="I120" s="23"/>
      <c r="J120" s="23"/>
      <c r="K120" s="23"/>
      <c r="L120" s="23"/>
      <c r="M120" s="23"/>
      <c r="N120" s="23"/>
      <c r="O120" s="23"/>
      <c r="P120" s="23"/>
      <c r="Q120" s="23"/>
      <c r="R120" s="23"/>
      <c r="S120" s="32"/>
    </row>
    <row r="121" spans="1:19" x14ac:dyDescent="0.2">
      <c r="A121" s="39" t="s">
        <v>87</v>
      </c>
      <c r="B121" s="23"/>
      <c r="C121" s="23"/>
      <c r="D121" s="23"/>
      <c r="E121" s="23"/>
      <c r="F121" s="23"/>
      <c r="G121" s="23"/>
      <c r="H121" s="23"/>
      <c r="I121" s="23"/>
      <c r="J121" s="23"/>
      <c r="K121" s="23"/>
      <c r="L121" s="23"/>
      <c r="M121" s="23"/>
      <c r="N121" s="23"/>
      <c r="O121" s="23"/>
      <c r="P121" s="23"/>
      <c r="Q121" s="23"/>
      <c r="R121" s="23"/>
      <c r="S121" s="32"/>
    </row>
    <row r="122" spans="1:19" x14ac:dyDescent="0.2">
      <c r="A122" s="39" t="s">
        <v>88</v>
      </c>
      <c r="B122" s="23"/>
      <c r="C122" s="23"/>
      <c r="D122" s="23"/>
      <c r="E122" s="23"/>
      <c r="F122" s="23"/>
      <c r="G122" s="23"/>
      <c r="H122" s="23"/>
      <c r="I122" s="23"/>
      <c r="J122" s="23"/>
      <c r="K122" s="23"/>
      <c r="L122" s="23"/>
      <c r="M122" s="23"/>
      <c r="N122" s="23"/>
      <c r="O122" s="23"/>
      <c r="P122" s="23"/>
      <c r="Q122" s="23"/>
      <c r="R122" s="23"/>
      <c r="S122" s="32"/>
    </row>
    <row r="123" spans="1:19" x14ac:dyDescent="0.2">
      <c r="A123" s="39" t="s">
        <v>112</v>
      </c>
      <c r="B123" s="23"/>
      <c r="C123" s="23"/>
      <c r="D123" s="23">
        <v>0.88</v>
      </c>
      <c r="E123" s="23">
        <v>13.69</v>
      </c>
      <c r="F123" s="23"/>
      <c r="G123" s="23"/>
      <c r="H123" s="23"/>
      <c r="I123" s="23"/>
      <c r="J123" s="23"/>
      <c r="K123" s="23"/>
      <c r="L123" s="23"/>
      <c r="M123" s="23"/>
      <c r="N123" s="23"/>
      <c r="O123" s="23"/>
      <c r="P123" s="23"/>
      <c r="Q123" s="23"/>
      <c r="R123" s="23"/>
      <c r="S123" s="32"/>
    </row>
    <row r="124" spans="1:19" x14ac:dyDescent="0.2">
      <c r="A124" s="39" t="s">
        <v>113</v>
      </c>
      <c r="B124" s="23"/>
      <c r="C124" s="23"/>
      <c r="D124" s="23"/>
      <c r="E124" s="23"/>
      <c r="F124" s="23">
        <v>90.79</v>
      </c>
      <c r="G124" s="23"/>
      <c r="H124" s="23"/>
      <c r="I124" s="23"/>
      <c r="J124" s="23"/>
      <c r="K124" s="23"/>
      <c r="L124" s="23"/>
      <c r="M124" s="23"/>
      <c r="N124" s="23"/>
      <c r="O124" s="23"/>
      <c r="P124" s="23"/>
      <c r="Q124" s="23"/>
      <c r="R124" s="23"/>
      <c r="S124" s="32"/>
    </row>
    <row r="125" spans="1:19" x14ac:dyDescent="0.2">
      <c r="A125" s="39" t="s">
        <v>114</v>
      </c>
      <c r="B125" s="23">
        <v>23.11</v>
      </c>
      <c r="C125" s="23">
        <v>28.75</v>
      </c>
      <c r="D125" s="23">
        <v>74.06</v>
      </c>
      <c r="E125" s="23">
        <v>85.3</v>
      </c>
      <c r="F125" s="23">
        <v>104.44000000000001</v>
      </c>
      <c r="G125" s="23">
        <v>109.32</v>
      </c>
      <c r="H125" s="23">
        <v>112.94</v>
      </c>
      <c r="I125" s="23">
        <v>117.42</v>
      </c>
      <c r="J125" s="23">
        <v>115.33</v>
      </c>
      <c r="K125" s="23">
        <v>128.51</v>
      </c>
      <c r="L125" s="23">
        <v>133.91</v>
      </c>
      <c r="M125" s="23">
        <v>165.41</v>
      </c>
      <c r="N125" s="23">
        <v>192.84</v>
      </c>
      <c r="O125" s="23"/>
      <c r="P125" s="23">
        <v>-751.7</v>
      </c>
      <c r="Q125" s="23">
        <v>-749.06</v>
      </c>
      <c r="R125" s="23">
        <v>-751.7</v>
      </c>
      <c r="S125" s="32"/>
    </row>
    <row r="126" spans="1:19" x14ac:dyDescent="0.2">
      <c r="A126" s="39" t="s">
        <v>115</v>
      </c>
      <c r="B126" s="23">
        <v>0.23</v>
      </c>
      <c r="C126" s="23">
        <v>0.34</v>
      </c>
      <c r="D126" s="23">
        <v>3.84</v>
      </c>
      <c r="E126" s="23">
        <v>2.64</v>
      </c>
      <c r="F126" s="23">
        <v>2.68</v>
      </c>
      <c r="G126" s="23">
        <v>4.4400000000000004</v>
      </c>
      <c r="H126" s="23">
        <v>6.48</v>
      </c>
      <c r="I126" s="23">
        <v>5.83</v>
      </c>
      <c r="J126" s="23">
        <v>9.82</v>
      </c>
      <c r="K126" s="23">
        <v>6.93</v>
      </c>
      <c r="L126" s="23">
        <v>6.4900000000000011</v>
      </c>
      <c r="M126" s="23">
        <v>8.99</v>
      </c>
      <c r="N126" s="23">
        <v>11.51</v>
      </c>
      <c r="O126" s="23">
        <v>389.31</v>
      </c>
      <c r="P126" s="23">
        <v>1137.6500000000001</v>
      </c>
      <c r="Q126" s="23">
        <v>1185.28</v>
      </c>
      <c r="R126" s="23">
        <v>1267.9000000000001</v>
      </c>
      <c r="S126" s="32"/>
    </row>
    <row r="127" spans="1:19" x14ac:dyDescent="0.2">
      <c r="A127" s="39" t="s">
        <v>116</v>
      </c>
      <c r="B127" s="23"/>
      <c r="C127" s="23"/>
      <c r="D127" s="23"/>
      <c r="E127" s="23"/>
      <c r="F127" s="23"/>
      <c r="G127" s="23"/>
      <c r="H127" s="23"/>
      <c r="I127" s="23"/>
      <c r="J127" s="23"/>
      <c r="K127" s="23"/>
      <c r="L127" s="23"/>
      <c r="M127" s="23"/>
      <c r="N127" s="23"/>
      <c r="O127" s="23"/>
      <c r="P127" s="23"/>
      <c r="Q127" s="23"/>
      <c r="R127" s="23"/>
      <c r="S127" s="32"/>
    </row>
    <row r="128" spans="1:19" x14ac:dyDescent="0.2">
      <c r="A128" s="39" t="s">
        <v>117</v>
      </c>
      <c r="B128" s="23"/>
      <c r="C128" s="23"/>
      <c r="D128" s="23"/>
      <c r="E128" s="23"/>
      <c r="F128" s="23"/>
      <c r="G128" s="23"/>
      <c r="H128" s="23"/>
      <c r="I128" s="23"/>
      <c r="J128" s="23"/>
      <c r="K128" s="23"/>
      <c r="L128" s="23"/>
      <c r="M128" s="23"/>
      <c r="N128" s="23"/>
      <c r="O128" s="23"/>
      <c r="P128" s="23"/>
      <c r="Q128" s="23"/>
      <c r="R128" s="23"/>
      <c r="S128" s="32"/>
    </row>
    <row r="129" spans="1:19" x14ac:dyDescent="0.2">
      <c r="A129" s="39" t="s">
        <v>118</v>
      </c>
      <c r="B129" s="23"/>
      <c r="C129" s="23"/>
      <c r="D129" s="23"/>
      <c r="E129" s="23"/>
      <c r="F129" s="23"/>
      <c r="G129" s="23"/>
      <c r="H129" s="23"/>
      <c r="I129" s="23"/>
      <c r="J129" s="23"/>
      <c r="K129" s="23"/>
      <c r="L129" s="23"/>
      <c r="M129" s="23"/>
      <c r="N129" s="23"/>
      <c r="O129" s="23"/>
      <c r="P129" s="23"/>
      <c r="Q129" s="23"/>
      <c r="R129" s="23"/>
      <c r="S129" s="32"/>
    </row>
    <row r="130" spans="1:19" x14ac:dyDescent="0.2">
      <c r="A130" s="39" t="s">
        <v>119</v>
      </c>
      <c r="B130" s="23"/>
      <c r="C130" s="23"/>
      <c r="D130" s="23"/>
      <c r="E130" s="23"/>
      <c r="F130" s="23"/>
      <c r="G130" s="23"/>
      <c r="H130" s="23"/>
      <c r="I130" s="23"/>
      <c r="J130" s="23"/>
      <c r="K130" s="23"/>
      <c r="L130" s="23"/>
      <c r="M130" s="23"/>
      <c r="N130" s="23"/>
      <c r="O130" s="23"/>
      <c r="P130" s="23">
        <v>74.42</v>
      </c>
      <c r="Q130" s="23">
        <v>74.319999999999993</v>
      </c>
      <c r="R130" s="23">
        <v>66.7</v>
      </c>
      <c r="S130" s="32"/>
    </row>
    <row r="131" spans="1:19" x14ac:dyDescent="0.2">
      <c r="A131" s="39" t="s">
        <v>120</v>
      </c>
      <c r="B131" s="23"/>
      <c r="C131" s="23"/>
      <c r="D131" s="23"/>
      <c r="E131" s="23"/>
      <c r="F131" s="23"/>
      <c r="G131" s="23"/>
      <c r="H131" s="23"/>
      <c r="I131" s="23"/>
      <c r="J131" s="23"/>
      <c r="K131" s="23"/>
      <c r="L131" s="23"/>
      <c r="M131" s="23"/>
      <c r="N131" s="23"/>
      <c r="O131" s="23"/>
      <c r="P131" s="23"/>
      <c r="Q131" s="23"/>
      <c r="R131" s="23"/>
      <c r="S131" s="32"/>
    </row>
    <row r="132" spans="1:19" x14ac:dyDescent="0.2">
      <c r="A132" s="39" t="s">
        <v>121</v>
      </c>
      <c r="B132" s="23"/>
      <c r="C132" s="23"/>
      <c r="D132" s="23"/>
      <c r="E132" s="23"/>
      <c r="F132" s="23"/>
      <c r="G132" s="23"/>
      <c r="H132" s="23"/>
      <c r="I132" s="23"/>
      <c r="J132" s="23"/>
      <c r="K132" s="23"/>
      <c r="L132" s="23"/>
      <c r="M132" s="23"/>
      <c r="N132" s="23"/>
      <c r="O132" s="23"/>
      <c r="P132" s="23"/>
      <c r="Q132" s="23"/>
      <c r="R132" s="23"/>
      <c r="S132" s="32"/>
    </row>
    <row r="133" spans="1:19" x14ac:dyDescent="0.2">
      <c r="A133" s="39" t="s">
        <v>122</v>
      </c>
      <c r="B133" s="23"/>
      <c r="C133" s="23"/>
      <c r="D133" s="23"/>
      <c r="E133" s="23"/>
      <c r="F133" s="23"/>
      <c r="G133" s="23"/>
      <c r="H133" s="23"/>
      <c r="I133" s="23"/>
      <c r="J133" s="23"/>
      <c r="K133" s="23"/>
      <c r="L133" s="23"/>
      <c r="M133" s="23"/>
      <c r="N133" s="23"/>
      <c r="O133" s="23"/>
      <c r="P133" s="23"/>
      <c r="Q133" s="23"/>
      <c r="R133" s="23"/>
      <c r="S133" s="32"/>
    </row>
    <row r="134" spans="1:19" x14ac:dyDescent="0.2">
      <c r="A134" s="39" t="s">
        <v>123</v>
      </c>
      <c r="B134" s="23"/>
      <c r="C134" s="23"/>
      <c r="D134" s="23"/>
      <c r="E134" s="23"/>
      <c r="F134" s="23"/>
      <c r="G134" s="23"/>
      <c r="H134" s="23"/>
      <c r="I134" s="23"/>
      <c r="J134" s="23"/>
      <c r="K134" s="23"/>
      <c r="L134" s="23"/>
      <c r="M134" s="23"/>
      <c r="N134" s="23"/>
      <c r="O134" s="23"/>
      <c r="P134" s="23"/>
      <c r="Q134" s="23"/>
      <c r="R134" s="23"/>
      <c r="S134" s="32"/>
    </row>
    <row r="135" spans="1:19" x14ac:dyDescent="0.2">
      <c r="A135" s="39" t="s">
        <v>124</v>
      </c>
      <c r="B135" s="23"/>
      <c r="C135" s="23"/>
      <c r="D135" s="23"/>
      <c r="E135" s="23"/>
      <c r="F135" s="23"/>
      <c r="G135" s="23"/>
      <c r="H135" s="23"/>
      <c r="I135" s="23"/>
      <c r="J135" s="23"/>
      <c r="K135" s="23"/>
      <c r="L135" s="23"/>
      <c r="M135" s="23"/>
      <c r="N135" s="23"/>
      <c r="O135" s="23">
        <v>282.06</v>
      </c>
      <c r="P135" s="23">
        <v>243.12</v>
      </c>
      <c r="Q135" s="23">
        <v>249.73</v>
      </c>
      <c r="R135" s="23">
        <v>395.42</v>
      </c>
      <c r="S135" s="32"/>
    </row>
    <row r="136" spans="1:19" x14ac:dyDescent="0.2">
      <c r="A136" s="39" t="s">
        <v>125</v>
      </c>
      <c r="B136" s="23">
        <v>0.21</v>
      </c>
      <c r="C136" s="23">
        <v>0.33</v>
      </c>
      <c r="D136" s="23">
        <v>3.83</v>
      </c>
      <c r="E136" s="23">
        <v>1.86</v>
      </c>
      <c r="F136" s="23">
        <v>1.79</v>
      </c>
      <c r="G136" s="23">
        <v>2.93</v>
      </c>
      <c r="H136" s="23">
        <v>3.06</v>
      </c>
      <c r="I136" s="23">
        <v>3.34</v>
      </c>
      <c r="J136" s="23">
        <v>6.92</v>
      </c>
      <c r="K136" s="23">
        <v>4.1500000000000004</v>
      </c>
      <c r="L136" s="23">
        <v>4.96</v>
      </c>
      <c r="M136" s="23">
        <v>4.0999999999999996</v>
      </c>
      <c r="N136" s="23">
        <v>6.69</v>
      </c>
      <c r="O136" s="23">
        <v>42.69</v>
      </c>
      <c r="P136" s="23">
        <v>789.42</v>
      </c>
      <c r="Q136" s="23">
        <v>832</v>
      </c>
      <c r="R136" s="23">
        <v>791.04</v>
      </c>
      <c r="S136" s="32"/>
    </row>
    <row r="137" spans="1:19" x14ac:dyDescent="0.2">
      <c r="A137" s="39" t="s">
        <v>126</v>
      </c>
      <c r="B137" s="23">
        <v>0.02</v>
      </c>
      <c r="C137" s="23">
        <v>0.01</v>
      </c>
      <c r="D137" s="23">
        <v>0.01</v>
      </c>
      <c r="E137" s="23">
        <v>0.78</v>
      </c>
      <c r="F137" s="23">
        <v>0.89</v>
      </c>
      <c r="G137" s="23">
        <v>1.51</v>
      </c>
      <c r="H137" s="23">
        <v>3.42</v>
      </c>
      <c r="I137" s="23">
        <v>2.4900000000000002</v>
      </c>
      <c r="J137" s="23">
        <v>2.9</v>
      </c>
      <c r="K137" s="23">
        <v>2.78</v>
      </c>
      <c r="L137" s="23">
        <v>1.53</v>
      </c>
      <c r="M137" s="23">
        <v>4.8899999999999997</v>
      </c>
      <c r="N137" s="23">
        <v>4.82</v>
      </c>
      <c r="O137" s="23">
        <v>64.56</v>
      </c>
      <c r="P137" s="23">
        <v>30.69</v>
      </c>
      <c r="Q137" s="23">
        <v>29.23</v>
      </c>
      <c r="R137" s="23">
        <v>14.74</v>
      </c>
      <c r="S137" s="32"/>
    </row>
    <row r="138" spans="1:19" x14ac:dyDescent="0.2">
      <c r="A138" s="39" t="s">
        <v>127</v>
      </c>
      <c r="B138" s="23">
        <v>23.34</v>
      </c>
      <c r="C138" s="23">
        <v>29.09</v>
      </c>
      <c r="D138" s="23">
        <v>77.900000000000006</v>
      </c>
      <c r="E138" s="23">
        <v>87.94</v>
      </c>
      <c r="F138" s="23">
        <v>107.12</v>
      </c>
      <c r="G138" s="23">
        <v>113.76</v>
      </c>
      <c r="H138" s="23">
        <v>119.42</v>
      </c>
      <c r="I138" s="23">
        <v>123.25</v>
      </c>
      <c r="J138" s="23">
        <v>125.15</v>
      </c>
      <c r="K138" s="23">
        <v>135.44</v>
      </c>
      <c r="L138" s="23">
        <v>140.4</v>
      </c>
      <c r="M138" s="23">
        <v>174.4</v>
      </c>
      <c r="N138" s="23">
        <v>204.35</v>
      </c>
      <c r="O138" s="23">
        <v>389.31</v>
      </c>
      <c r="P138" s="23">
        <v>385.95</v>
      </c>
      <c r="Q138" s="23">
        <v>436.22</v>
      </c>
      <c r="R138" s="23">
        <v>516.20000000000005</v>
      </c>
      <c r="S138" s="32"/>
    </row>
    <row r="139" spans="1:19" x14ac:dyDescent="0.2">
      <c r="A139" s="39" t="s">
        <v>128</v>
      </c>
      <c r="B139" s="23">
        <v>23.34</v>
      </c>
      <c r="C139" s="23">
        <v>29.09</v>
      </c>
      <c r="D139" s="23">
        <v>77.900000000000006</v>
      </c>
      <c r="E139" s="23">
        <v>87.94</v>
      </c>
      <c r="F139" s="23">
        <v>107.12</v>
      </c>
      <c r="G139" s="23">
        <v>113.76</v>
      </c>
      <c r="H139" s="23">
        <v>119.42</v>
      </c>
      <c r="I139" s="23">
        <v>123.25</v>
      </c>
      <c r="J139" s="23">
        <v>124.63</v>
      </c>
      <c r="K139" s="23">
        <v>134.6</v>
      </c>
      <c r="L139" s="23">
        <v>139.29</v>
      </c>
      <c r="M139" s="23">
        <v>174.4</v>
      </c>
      <c r="N139" s="23">
        <v>204.35</v>
      </c>
      <c r="O139" s="23">
        <v>372.72</v>
      </c>
      <c r="P139" s="23">
        <v>367.64</v>
      </c>
      <c r="Q139" s="23">
        <v>435.3</v>
      </c>
      <c r="R139" s="23">
        <v>512.73</v>
      </c>
      <c r="S139" s="32"/>
    </row>
    <row r="140" spans="1:19" x14ac:dyDescent="0.2">
      <c r="A140" s="39" t="s">
        <v>129</v>
      </c>
      <c r="B140" s="23"/>
      <c r="C140" s="23"/>
      <c r="D140" s="23"/>
      <c r="E140" s="23"/>
      <c r="F140" s="23"/>
      <c r="G140" s="23"/>
      <c r="H140" s="23"/>
      <c r="I140" s="23"/>
      <c r="J140" s="23"/>
      <c r="K140" s="23"/>
      <c r="L140" s="23"/>
      <c r="M140" s="23"/>
      <c r="N140" s="23"/>
      <c r="O140" s="23"/>
      <c r="P140" s="23"/>
      <c r="Q140" s="23"/>
      <c r="R140" s="23"/>
      <c r="S140" s="32"/>
    </row>
    <row r="141" spans="1:19" x14ac:dyDescent="0.2">
      <c r="A141" s="39" t="s">
        <v>130</v>
      </c>
      <c r="B141" s="23"/>
      <c r="C141" s="23"/>
      <c r="D141" s="23"/>
      <c r="E141" s="23"/>
      <c r="F141" s="23"/>
      <c r="G141" s="23"/>
      <c r="H141" s="23"/>
      <c r="I141" s="23"/>
      <c r="J141" s="23"/>
      <c r="K141" s="23"/>
      <c r="L141" s="23"/>
      <c r="M141" s="23"/>
      <c r="N141" s="23"/>
      <c r="O141" s="23"/>
      <c r="P141" s="23"/>
      <c r="Q141" s="23"/>
      <c r="R141" s="23"/>
      <c r="S141" s="32"/>
    </row>
    <row r="142" spans="1:19" x14ac:dyDescent="0.2">
      <c r="A142" s="39" t="s">
        <v>131</v>
      </c>
      <c r="B142" s="23"/>
      <c r="C142" s="23"/>
      <c r="D142" s="23"/>
      <c r="E142" s="23"/>
      <c r="F142" s="23"/>
      <c r="G142" s="23"/>
      <c r="H142" s="23"/>
      <c r="I142" s="23"/>
      <c r="J142" s="23"/>
      <c r="K142" s="23"/>
      <c r="L142" s="23"/>
      <c r="M142" s="23"/>
      <c r="N142" s="23"/>
      <c r="O142" s="23"/>
      <c r="P142" s="23"/>
      <c r="Q142" s="23"/>
      <c r="R142" s="23"/>
      <c r="S142" s="32"/>
    </row>
    <row r="143" spans="1:19" x14ac:dyDescent="0.2">
      <c r="A143" s="39" t="s">
        <v>132</v>
      </c>
      <c r="B143" s="23"/>
      <c r="C143" s="23"/>
      <c r="D143" s="23"/>
      <c r="E143" s="23"/>
      <c r="F143" s="23"/>
      <c r="G143" s="23"/>
      <c r="H143" s="23"/>
      <c r="I143" s="23"/>
      <c r="J143" s="23"/>
      <c r="K143" s="23"/>
      <c r="L143" s="23"/>
      <c r="M143" s="23"/>
      <c r="N143" s="23"/>
      <c r="O143" s="23"/>
      <c r="P143" s="23"/>
      <c r="Q143" s="23"/>
      <c r="R143" s="23"/>
      <c r="S143" s="32"/>
    </row>
    <row r="144" spans="1:19" x14ac:dyDescent="0.2">
      <c r="A144" s="39" t="s">
        <v>133</v>
      </c>
      <c r="B144" s="23"/>
      <c r="C144" s="23"/>
      <c r="D144" s="23"/>
      <c r="E144" s="23"/>
      <c r="F144" s="23"/>
      <c r="G144" s="23"/>
      <c r="H144" s="23"/>
      <c r="I144" s="23"/>
      <c r="J144" s="23">
        <v>0.52</v>
      </c>
      <c r="K144" s="23">
        <v>0.84</v>
      </c>
      <c r="L144" s="23">
        <v>1.1100000000000001</v>
      </c>
      <c r="M144" s="23"/>
      <c r="N144" s="23"/>
      <c r="O144" s="23">
        <v>16.59</v>
      </c>
      <c r="P144" s="23">
        <v>18.309999999999999</v>
      </c>
      <c r="Q144" s="23">
        <v>0.92</v>
      </c>
      <c r="R144" s="23">
        <v>3.47</v>
      </c>
      <c r="S144" s="32"/>
    </row>
    <row r="145" spans="1:19" x14ac:dyDescent="0.2">
      <c r="A145" s="39" t="s">
        <v>134</v>
      </c>
      <c r="B145" s="23"/>
      <c r="C145" s="23"/>
      <c r="D145" s="23"/>
      <c r="E145" s="23"/>
      <c r="F145" s="23"/>
      <c r="G145" s="23"/>
      <c r="H145" s="23"/>
      <c r="I145" s="23"/>
      <c r="J145" s="23"/>
      <c r="K145" s="23">
        <v>2.19</v>
      </c>
      <c r="L145" s="23">
        <v>2.0299999999999998</v>
      </c>
      <c r="M145" s="23">
        <v>1.01</v>
      </c>
      <c r="N145" s="23">
        <v>1.38</v>
      </c>
      <c r="O145" s="23">
        <v>14.37</v>
      </c>
      <c r="P145" s="23">
        <v>0.49</v>
      </c>
      <c r="Q145" s="23">
        <v>0.68</v>
      </c>
      <c r="R145" s="23">
        <v>0.91</v>
      </c>
      <c r="S145" s="32"/>
    </row>
    <row r="146" spans="1:19" x14ac:dyDescent="0.2">
      <c r="A146" s="39" t="s">
        <v>135</v>
      </c>
      <c r="B146" s="23"/>
      <c r="C146" s="23"/>
      <c r="D146" s="23"/>
      <c r="E146" s="23"/>
      <c r="F146" s="23"/>
      <c r="G146" s="23"/>
      <c r="H146" s="23"/>
      <c r="I146" s="23"/>
      <c r="J146" s="23"/>
      <c r="K146" s="23"/>
      <c r="L146" s="23"/>
      <c r="M146" s="23"/>
      <c r="N146" s="23"/>
      <c r="O146" s="23"/>
      <c r="P146" s="23"/>
      <c r="Q146" s="23"/>
      <c r="R146" s="23"/>
      <c r="S146" s="32"/>
    </row>
    <row r="147" spans="1:19" x14ac:dyDescent="0.2">
      <c r="A147" s="39" t="s">
        <v>136</v>
      </c>
      <c r="B147" s="23"/>
      <c r="C147" s="23"/>
      <c r="D147" s="23"/>
      <c r="E147" s="23"/>
      <c r="F147" s="23"/>
      <c r="G147" s="23"/>
      <c r="H147" s="23"/>
      <c r="I147" s="23"/>
      <c r="J147" s="23"/>
      <c r="K147" s="23"/>
      <c r="L147" s="23"/>
      <c r="M147" s="23"/>
      <c r="N147" s="23"/>
      <c r="O147" s="23"/>
      <c r="P147" s="23"/>
      <c r="Q147" s="23"/>
      <c r="R147" s="23"/>
      <c r="S147" s="32"/>
    </row>
    <row r="148" spans="1:19" x14ac:dyDescent="0.2">
      <c r="A148" s="39" t="s">
        <v>137</v>
      </c>
      <c r="B148" s="23"/>
      <c r="C148" s="23"/>
      <c r="D148" s="23"/>
      <c r="E148" s="23"/>
      <c r="F148" s="23"/>
      <c r="G148" s="23"/>
      <c r="H148" s="23"/>
      <c r="I148" s="23"/>
      <c r="J148" s="23"/>
      <c r="K148" s="23"/>
      <c r="L148" s="23"/>
      <c r="M148" s="23">
        <v>0.14000000000000001</v>
      </c>
      <c r="N148" s="23">
        <v>0.28000000000000003</v>
      </c>
      <c r="O148" s="23">
        <v>0.34</v>
      </c>
      <c r="P148" s="23">
        <v>0.49</v>
      </c>
      <c r="Q148" s="23">
        <v>0.68</v>
      </c>
      <c r="R148" s="23">
        <v>0.91</v>
      </c>
      <c r="S148" s="32"/>
    </row>
    <row r="149" spans="1:19" x14ac:dyDescent="0.2">
      <c r="A149" s="39" t="s">
        <v>138</v>
      </c>
      <c r="B149" s="23"/>
      <c r="C149" s="23"/>
      <c r="D149" s="23"/>
      <c r="E149" s="23"/>
      <c r="F149" s="23"/>
      <c r="G149" s="23"/>
      <c r="H149" s="23"/>
      <c r="I149" s="23"/>
      <c r="J149" s="23"/>
      <c r="K149" s="23"/>
      <c r="L149" s="23"/>
      <c r="M149" s="23"/>
      <c r="N149" s="23"/>
      <c r="O149" s="23"/>
      <c r="P149" s="23"/>
      <c r="Q149" s="23"/>
      <c r="R149" s="23"/>
      <c r="S149" s="32"/>
    </row>
    <row r="150" spans="1:19" x14ac:dyDescent="0.2">
      <c r="A150" s="39" t="s">
        <v>139</v>
      </c>
      <c r="B150" s="23"/>
      <c r="C150" s="23"/>
      <c r="D150" s="23"/>
      <c r="E150" s="23"/>
      <c r="F150" s="23"/>
      <c r="G150" s="23"/>
      <c r="H150" s="23"/>
      <c r="I150" s="23"/>
      <c r="J150" s="23"/>
      <c r="K150" s="23"/>
      <c r="L150" s="23"/>
      <c r="M150" s="23"/>
      <c r="N150" s="23"/>
      <c r="O150" s="23"/>
      <c r="P150" s="23"/>
      <c r="Q150" s="23"/>
      <c r="R150" s="23"/>
      <c r="S150" s="32"/>
    </row>
    <row r="151" spans="1:19" x14ac:dyDescent="0.2">
      <c r="A151" s="39" t="s">
        <v>140</v>
      </c>
      <c r="B151" s="23"/>
      <c r="C151" s="23"/>
      <c r="D151" s="23"/>
      <c r="E151" s="23"/>
      <c r="F151" s="23"/>
      <c r="G151" s="23"/>
      <c r="H151" s="23"/>
      <c r="I151" s="23"/>
      <c r="J151" s="23"/>
      <c r="K151" s="23"/>
      <c r="L151" s="23"/>
      <c r="M151" s="23"/>
      <c r="N151" s="23"/>
      <c r="O151" s="23"/>
      <c r="P151" s="23"/>
      <c r="Q151" s="23"/>
      <c r="R151" s="23"/>
      <c r="S151" s="32"/>
    </row>
    <row r="152" spans="1:19" x14ac:dyDescent="0.2">
      <c r="A152" s="39" t="s">
        <v>141</v>
      </c>
      <c r="B152" s="23"/>
      <c r="C152" s="23"/>
      <c r="D152" s="23"/>
      <c r="E152" s="23"/>
      <c r="F152" s="23"/>
      <c r="G152" s="23"/>
      <c r="H152" s="23"/>
      <c r="I152" s="23"/>
      <c r="J152" s="23"/>
      <c r="K152" s="23"/>
      <c r="L152" s="23"/>
      <c r="M152" s="23"/>
      <c r="N152" s="23"/>
      <c r="O152" s="23"/>
      <c r="P152" s="23"/>
      <c r="Q152" s="23"/>
      <c r="R152" s="23"/>
      <c r="S152" s="32"/>
    </row>
    <row r="153" spans="1:19" x14ac:dyDescent="0.2">
      <c r="A153" s="39" t="s">
        <v>142</v>
      </c>
      <c r="B153" s="23"/>
      <c r="C153" s="23"/>
      <c r="D153" s="23"/>
      <c r="E153" s="23"/>
      <c r="F153" s="23"/>
      <c r="G153" s="23"/>
      <c r="H153" s="23"/>
      <c r="I153" s="23"/>
      <c r="J153" s="23"/>
      <c r="K153" s="23">
        <v>2.19</v>
      </c>
      <c r="L153" s="23">
        <v>2.0299999999999998</v>
      </c>
      <c r="M153" s="23">
        <v>0.87</v>
      </c>
      <c r="N153" s="23">
        <v>1.1000000000000001</v>
      </c>
      <c r="O153" s="23">
        <v>14.03</v>
      </c>
      <c r="P153" s="23"/>
      <c r="Q153" s="23"/>
      <c r="R153" s="23"/>
      <c r="S153" s="32"/>
    </row>
    <row r="154" spans="1:19" x14ac:dyDescent="0.2">
      <c r="A154" s="39" t="s">
        <v>143</v>
      </c>
      <c r="B154" s="23"/>
      <c r="C154" s="23"/>
      <c r="D154" s="23"/>
      <c r="E154" s="23"/>
      <c r="F154" s="23"/>
      <c r="G154" s="23"/>
      <c r="H154" s="23"/>
      <c r="I154" s="23"/>
      <c r="J154" s="23"/>
      <c r="K154" s="23"/>
      <c r="L154" s="23"/>
      <c r="M154" s="23"/>
      <c r="N154" s="23"/>
      <c r="O154" s="23"/>
      <c r="P154" s="23"/>
      <c r="Q154" s="23"/>
      <c r="R154" s="23"/>
      <c r="S154" s="32"/>
    </row>
    <row r="155" spans="1:19" x14ac:dyDescent="0.2">
      <c r="A155" s="39" t="s">
        <v>144</v>
      </c>
      <c r="B155" s="23"/>
      <c r="C155" s="23"/>
      <c r="D155" s="23"/>
      <c r="E155" s="23"/>
      <c r="F155" s="23"/>
      <c r="G155" s="23"/>
      <c r="H155" s="23"/>
      <c r="I155" s="23"/>
      <c r="J155" s="23"/>
      <c r="K155" s="23"/>
      <c r="L155" s="23"/>
      <c r="M155" s="23"/>
      <c r="N155" s="23"/>
      <c r="O155" s="23"/>
      <c r="P155" s="23"/>
      <c r="Q155" s="23"/>
      <c r="R155" s="23"/>
      <c r="S155" s="32"/>
    </row>
    <row r="156" spans="1:19" x14ac:dyDescent="0.2">
      <c r="A156" s="39" t="s">
        <v>145</v>
      </c>
      <c r="B156" s="23"/>
      <c r="C156" s="23"/>
      <c r="D156" s="23"/>
      <c r="E156" s="23"/>
      <c r="F156" s="23"/>
      <c r="G156" s="23"/>
      <c r="H156" s="23"/>
      <c r="I156" s="23"/>
      <c r="J156" s="23"/>
      <c r="K156" s="23"/>
      <c r="L156" s="23"/>
      <c r="M156" s="23"/>
      <c r="N156" s="23"/>
      <c r="O156" s="23"/>
      <c r="P156" s="23"/>
      <c r="Q156" s="23"/>
      <c r="R156" s="23"/>
      <c r="S156" s="32"/>
    </row>
    <row r="157" spans="1:19" x14ac:dyDescent="0.2">
      <c r="A157" s="39" t="s">
        <v>146</v>
      </c>
      <c r="B157" s="23"/>
      <c r="C157" s="23"/>
      <c r="D157" s="23"/>
      <c r="E157" s="23"/>
      <c r="F157" s="23"/>
      <c r="G157" s="23"/>
      <c r="H157" s="23"/>
      <c r="I157" s="23"/>
      <c r="J157" s="23"/>
      <c r="K157" s="23"/>
      <c r="L157" s="23"/>
      <c r="M157" s="23"/>
      <c r="N157" s="23"/>
      <c r="O157" s="23"/>
      <c r="P157" s="23"/>
      <c r="Q157" s="23"/>
      <c r="R157" s="23"/>
      <c r="S157" s="32"/>
    </row>
    <row r="158" spans="1:19" x14ac:dyDescent="0.2">
      <c r="A158" s="39" t="s">
        <v>147</v>
      </c>
      <c r="B158" s="23"/>
      <c r="C158" s="23"/>
      <c r="D158" s="23"/>
      <c r="E158" s="23"/>
      <c r="F158" s="23"/>
      <c r="G158" s="23"/>
      <c r="H158" s="23"/>
      <c r="I158" s="23"/>
      <c r="J158" s="23"/>
      <c r="K158" s="23"/>
      <c r="L158" s="23"/>
      <c r="M158" s="23"/>
      <c r="N158" s="23"/>
      <c r="O158" s="23"/>
      <c r="P158" s="23"/>
      <c r="Q158" s="23"/>
      <c r="R158" s="23"/>
      <c r="S158" s="32"/>
    </row>
    <row r="159" spans="1:19" x14ac:dyDescent="0.2">
      <c r="A159" s="39" t="s">
        <v>148</v>
      </c>
      <c r="B159" s="23"/>
      <c r="C159" s="23"/>
      <c r="D159" s="23"/>
      <c r="E159" s="23"/>
      <c r="F159" s="23"/>
      <c r="G159" s="23"/>
      <c r="H159" s="23"/>
      <c r="I159" s="23"/>
      <c r="J159" s="23"/>
      <c r="K159" s="23">
        <v>133.55000000000001</v>
      </c>
      <c r="L159" s="23">
        <v>245.19</v>
      </c>
      <c r="M159" s="23">
        <v>391.56</v>
      </c>
      <c r="N159" s="23">
        <v>2784.26</v>
      </c>
      <c r="O159" s="23">
        <v>3511.96</v>
      </c>
      <c r="P159" s="23">
        <v>2914.58</v>
      </c>
      <c r="Q159" s="23">
        <v>2222.2800000000002</v>
      </c>
      <c r="R159" s="23">
        <v>1434.78</v>
      </c>
      <c r="S159" s="32"/>
    </row>
    <row r="160" spans="1:19" x14ac:dyDescent="0.2">
      <c r="A160" s="39" t="s">
        <v>149</v>
      </c>
      <c r="B160" s="23"/>
      <c r="C160" s="23"/>
      <c r="D160" s="23"/>
      <c r="E160" s="23"/>
      <c r="F160" s="23"/>
      <c r="G160" s="23"/>
      <c r="H160" s="23"/>
      <c r="I160" s="23"/>
      <c r="J160" s="23"/>
      <c r="K160" s="23"/>
      <c r="L160" s="23"/>
      <c r="M160" s="23"/>
      <c r="N160" s="23"/>
      <c r="O160" s="23"/>
      <c r="P160" s="23"/>
      <c r="Q160" s="23"/>
      <c r="R160" s="23"/>
      <c r="S160" s="32"/>
    </row>
    <row r="161" spans="1:19" x14ac:dyDescent="0.2">
      <c r="A161" s="39" t="s">
        <v>150</v>
      </c>
      <c r="B161" s="23"/>
      <c r="C161" s="23"/>
      <c r="D161" s="23"/>
      <c r="E161" s="23"/>
      <c r="F161" s="23"/>
      <c r="G161" s="23"/>
      <c r="H161" s="23"/>
      <c r="I161" s="23"/>
      <c r="J161" s="23"/>
      <c r="K161" s="23">
        <v>8.6199999999999992</v>
      </c>
      <c r="L161" s="23">
        <v>10.34</v>
      </c>
      <c r="M161" s="23">
        <v>8.6999999999999993</v>
      </c>
      <c r="N161" s="23">
        <v>9.5399999999999991</v>
      </c>
      <c r="O161" s="23"/>
      <c r="P161" s="23"/>
      <c r="Q161" s="23"/>
      <c r="R161" s="23"/>
      <c r="S161" s="32"/>
    </row>
    <row r="162" spans="1:19" x14ac:dyDescent="0.2">
      <c r="A162" s="39" t="s">
        <v>151</v>
      </c>
      <c r="B162" s="23"/>
      <c r="C162" s="23"/>
      <c r="D162" s="23"/>
      <c r="E162" s="23"/>
      <c r="F162" s="23"/>
      <c r="G162" s="23"/>
      <c r="H162" s="23"/>
      <c r="I162" s="23"/>
      <c r="J162" s="23"/>
      <c r="K162" s="23"/>
      <c r="L162" s="23"/>
      <c r="M162" s="23"/>
      <c r="N162" s="23"/>
      <c r="O162" s="23">
        <v>161.06</v>
      </c>
      <c r="P162" s="23">
        <v>165.95</v>
      </c>
      <c r="Q162" s="23">
        <v>244.38</v>
      </c>
      <c r="R162" s="23">
        <v>164.33</v>
      </c>
      <c r="S162" s="32"/>
    </row>
    <row r="163" spans="1:19" x14ac:dyDescent="0.2">
      <c r="A163" s="39" t="s">
        <v>152</v>
      </c>
      <c r="B163" s="23"/>
      <c r="C163" s="23"/>
      <c r="D163" s="23"/>
      <c r="E163" s="23"/>
      <c r="F163" s="23"/>
      <c r="G163" s="23"/>
      <c r="H163" s="23"/>
      <c r="I163" s="23"/>
      <c r="J163" s="23"/>
      <c r="K163" s="23"/>
      <c r="L163" s="23"/>
      <c r="M163" s="23"/>
      <c r="N163" s="23"/>
      <c r="O163" s="23"/>
      <c r="P163" s="23"/>
      <c r="Q163" s="23"/>
      <c r="R163" s="23"/>
      <c r="S163" s="32"/>
    </row>
    <row r="164" spans="1:19" x14ac:dyDescent="0.2">
      <c r="A164" s="39" t="s">
        <v>153</v>
      </c>
      <c r="B164" s="23"/>
      <c r="C164" s="23"/>
      <c r="D164" s="23"/>
      <c r="E164" s="23"/>
      <c r="F164" s="23"/>
      <c r="G164" s="23"/>
      <c r="H164" s="23"/>
      <c r="I164" s="23"/>
      <c r="J164" s="23"/>
      <c r="K164" s="23">
        <v>124.93</v>
      </c>
      <c r="L164" s="23">
        <v>146.57</v>
      </c>
      <c r="M164" s="23">
        <v>260.07</v>
      </c>
      <c r="N164" s="23">
        <v>260.07</v>
      </c>
      <c r="O164" s="23">
        <v>1089.45</v>
      </c>
      <c r="P164" s="23">
        <v>1089.45</v>
      </c>
      <c r="Q164" s="23">
        <v>1089.45</v>
      </c>
      <c r="R164" s="23">
        <v>1089.5999999999999</v>
      </c>
      <c r="S164" s="32"/>
    </row>
    <row r="165" spans="1:19" x14ac:dyDescent="0.2">
      <c r="A165" s="39" t="s">
        <v>154</v>
      </c>
      <c r="B165" s="23"/>
      <c r="C165" s="23"/>
      <c r="D165" s="23"/>
      <c r="E165" s="23"/>
      <c r="F165" s="23"/>
      <c r="G165" s="23"/>
      <c r="H165" s="23"/>
      <c r="I165" s="23"/>
      <c r="J165" s="23"/>
      <c r="K165" s="23"/>
      <c r="L165" s="23">
        <v>88.28</v>
      </c>
      <c r="M165" s="23">
        <v>122.79</v>
      </c>
      <c r="N165" s="23">
        <v>2514.65</v>
      </c>
      <c r="O165" s="23">
        <v>2261.4499999999998</v>
      </c>
      <c r="P165" s="23">
        <v>1659.18</v>
      </c>
      <c r="Q165" s="23">
        <v>888.45</v>
      </c>
      <c r="R165" s="23">
        <v>180.85</v>
      </c>
      <c r="S165" s="32"/>
    </row>
    <row r="166" spans="1:19" x14ac:dyDescent="0.2">
      <c r="A166" s="39" t="s">
        <v>155</v>
      </c>
      <c r="B166" s="23">
        <v>23.28</v>
      </c>
      <c r="C166" s="23">
        <v>42.12</v>
      </c>
      <c r="D166" s="23">
        <v>386.31</v>
      </c>
      <c r="E166" s="23">
        <v>1899.95</v>
      </c>
      <c r="F166" s="23">
        <v>1850.42</v>
      </c>
      <c r="G166" s="23">
        <v>1177.47</v>
      </c>
      <c r="H166" s="23">
        <v>215.46</v>
      </c>
      <c r="I166" s="23">
        <v>141.02000000000001</v>
      </c>
      <c r="J166" s="23">
        <v>144.82</v>
      </c>
      <c r="K166" s="23">
        <v>264.25</v>
      </c>
      <c r="L166" s="23">
        <v>381.13</v>
      </c>
      <c r="M166" s="23">
        <v>562.62</v>
      </c>
      <c r="N166" s="23">
        <v>2983.12</v>
      </c>
      <c r="O166" s="23">
        <v>4696.6499999999996</v>
      </c>
      <c r="P166" s="23">
        <v>4086.21</v>
      </c>
      <c r="Q166" s="23">
        <v>2234.54</v>
      </c>
      <c r="R166" s="23">
        <v>2248.6799999999998</v>
      </c>
      <c r="S166" s="32"/>
    </row>
    <row r="167" spans="1:19" x14ac:dyDescent="0.2">
      <c r="A167" s="39" t="s">
        <v>156</v>
      </c>
      <c r="B167" s="23"/>
      <c r="C167" s="23"/>
      <c r="D167" s="23"/>
      <c r="E167" s="23"/>
      <c r="F167" s="23"/>
      <c r="G167" s="23"/>
      <c r="H167" s="23"/>
      <c r="I167" s="23"/>
      <c r="J167" s="23"/>
      <c r="K167" s="23"/>
      <c r="L167" s="23"/>
      <c r="M167" s="23"/>
      <c r="N167" s="23"/>
      <c r="O167" s="23"/>
      <c r="P167" s="23"/>
      <c r="Q167" s="23"/>
      <c r="R167" s="23"/>
      <c r="S167" s="32"/>
    </row>
    <row r="168" spans="1:19" x14ac:dyDescent="0.2">
      <c r="A168" s="39" t="s">
        <v>157</v>
      </c>
      <c r="B168" s="23">
        <v>36.76</v>
      </c>
      <c r="C168" s="23">
        <v>53.26</v>
      </c>
      <c r="D168" s="23">
        <v>78.48</v>
      </c>
      <c r="E168" s="23">
        <v>64.23</v>
      </c>
      <c r="F168" s="23">
        <v>76.959999999999994</v>
      </c>
      <c r="G168" s="23">
        <v>375.97</v>
      </c>
      <c r="H168" s="23">
        <v>646.48</v>
      </c>
      <c r="I168" s="23">
        <v>477.79</v>
      </c>
      <c r="J168" s="23">
        <v>223.53</v>
      </c>
      <c r="K168" s="23">
        <v>269.66000000000003</v>
      </c>
      <c r="L168" s="23">
        <v>400.19</v>
      </c>
      <c r="M168" s="23">
        <v>362.51</v>
      </c>
      <c r="N168" s="23">
        <v>380.06</v>
      </c>
      <c r="O168" s="23">
        <v>1576.75</v>
      </c>
      <c r="P168" s="23">
        <v>1772.45</v>
      </c>
      <c r="Q168" s="23">
        <v>2072.6</v>
      </c>
      <c r="R168" s="23">
        <v>2489.94</v>
      </c>
      <c r="S168" s="32"/>
    </row>
    <row r="169" spans="1:19" x14ac:dyDescent="0.2">
      <c r="A169" s="39" t="s">
        <v>158</v>
      </c>
      <c r="B169" s="23">
        <v>36.76</v>
      </c>
      <c r="C169" s="23">
        <v>53.26</v>
      </c>
      <c r="D169" s="23">
        <v>78.48</v>
      </c>
      <c r="E169" s="23">
        <v>64.23</v>
      </c>
      <c r="F169" s="23">
        <v>76.959999999999994</v>
      </c>
      <c r="G169" s="23">
        <v>375.97</v>
      </c>
      <c r="H169" s="23">
        <v>646.48</v>
      </c>
      <c r="I169" s="23">
        <v>477.79</v>
      </c>
      <c r="J169" s="23">
        <v>223.53</v>
      </c>
      <c r="K169" s="23">
        <v>269.66000000000003</v>
      </c>
      <c r="L169" s="23">
        <v>400.19</v>
      </c>
      <c r="M169" s="23">
        <v>362.51</v>
      </c>
      <c r="N169" s="23">
        <v>380.06</v>
      </c>
      <c r="O169" s="23">
        <v>1576.75</v>
      </c>
      <c r="P169" s="23">
        <v>1772.45</v>
      </c>
      <c r="Q169" s="23">
        <v>2072.6</v>
      </c>
      <c r="R169" s="23">
        <v>2489.94</v>
      </c>
      <c r="S169" s="32"/>
    </row>
    <row r="170" spans="1:19" x14ac:dyDescent="0.2">
      <c r="A170" s="39" t="s">
        <v>159</v>
      </c>
      <c r="B170" s="23"/>
      <c r="C170" s="23"/>
      <c r="D170" s="23"/>
      <c r="E170" s="23"/>
      <c r="F170" s="23"/>
      <c r="G170" s="23"/>
      <c r="H170" s="23"/>
      <c r="I170" s="23"/>
      <c r="J170" s="23"/>
      <c r="K170" s="23"/>
      <c r="L170" s="23"/>
      <c r="M170" s="23"/>
      <c r="N170" s="23"/>
      <c r="O170" s="23"/>
      <c r="P170" s="23"/>
      <c r="Q170" s="23"/>
      <c r="R170" s="23"/>
      <c r="S170" s="32"/>
    </row>
    <row r="171" spans="1:19" x14ac:dyDescent="0.2">
      <c r="A171" s="39" t="s">
        <v>160</v>
      </c>
      <c r="B171" s="23">
        <v>0.64</v>
      </c>
      <c r="C171" s="23">
        <v>0.67</v>
      </c>
      <c r="D171" s="23">
        <v>0.27</v>
      </c>
      <c r="E171" s="23"/>
      <c r="F171" s="23"/>
      <c r="G171" s="23"/>
      <c r="H171" s="23"/>
      <c r="I171" s="23">
        <v>0.21</v>
      </c>
      <c r="J171" s="23">
        <v>1.48</v>
      </c>
      <c r="K171" s="23">
        <v>3.3</v>
      </c>
      <c r="L171" s="23">
        <v>3.94</v>
      </c>
      <c r="M171" s="23">
        <v>6.62</v>
      </c>
      <c r="N171" s="23">
        <v>6.97</v>
      </c>
      <c r="O171" s="23">
        <v>9.4</v>
      </c>
      <c r="P171" s="23">
        <v>8.74</v>
      </c>
      <c r="Q171" s="23">
        <v>12.32</v>
      </c>
      <c r="R171" s="23">
        <v>10.55</v>
      </c>
      <c r="S171" s="32"/>
    </row>
    <row r="172" spans="1:19" x14ac:dyDescent="0.2">
      <c r="A172" s="39" t="s">
        <v>161</v>
      </c>
      <c r="B172" s="23">
        <v>36.119999999999997</v>
      </c>
      <c r="C172" s="23">
        <v>52.59</v>
      </c>
      <c r="D172" s="23">
        <v>78.209999999999994</v>
      </c>
      <c r="E172" s="23">
        <v>64.23</v>
      </c>
      <c r="F172" s="23">
        <v>76.959999999999994</v>
      </c>
      <c r="G172" s="23">
        <v>375.97</v>
      </c>
      <c r="H172" s="23">
        <v>646.48</v>
      </c>
      <c r="I172" s="23">
        <v>477.58</v>
      </c>
      <c r="J172" s="23">
        <v>222.05</v>
      </c>
      <c r="K172" s="23">
        <v>266.36</v>
      </c>
      <c r="L172" s="23">
        <v>396.25</v>
      </c>
      <c r="M172" s="23">
        <v>355.89</v>
      </c>
      <c r="N172" s="23">
        <v>373.09</v>
      </c>
      <c r="O172" s="23">
        <v>1567.35</v>
      </c>
      <c r="P172" s="23">
        <v>1763.71</v>
      </c>
      <c r="Q172" s="23">
        <v>2060.2800000000002</v>
      </c>
      <c r="R172" s="23">
        <v>2479.39</v>
      </c>
      <c r="S172" s="32"/>
    </row>
    <row r="173" spans="1:19" x14ac:dyDescent="0.2">
      <c r="A173" s="39" t="s">
        <v>158</v>
      </c>
      <c r="B173" s="23">
        <v>36.76</v>
      </c>
      <c r="C173" s="23">
        <v>53.26</v>
      </c>
      <c r="D173" s="23">
        <v>78.48</v>
      </c>
      <c r="E173" s="23">
        <v>64.23</v>
      </c>
      <c r="F173" s="23">
        <v>76.959999999999994</v>
      </c>
      <c r="G173" s="23">
        <v>375.97</v>
      </c>
      <c r="H173" s="23">
        <v>646.48</v>
      </c>
      <c r="I173" s="23">
        <v>477.79</v>
      </c>
      <c r="J173" s="23">
        <v>223.53</v>
      </c>
      <c r="K173" s="23">
        <v>269.66000000000003</v>
      </c>
      <c r="L173" s="23">
        <v>400.19</v>
      </c>
      <c r="M173" s="23">
        <v>362.51</v>
      </c>
      <c r="N173" s="23">
        <v>380.06</v>
      </c>
      <c r="O173" s="23">
        <v>1576.75</v>
      </c>
      <c r="P173" s="23">
        <v>1772.45</v>
      </c>
      <c r="Q173" s="23">
        <v>2072.6</v>
      </c>
      <c r="R173" s="23">
        <v>2489.94</v>
      </c>
      <c r="S173" s="32"/>
    </row>
    <row r="174" spans="1:19" x14ac:dyDescent="0.2">
      <c r="A174" s="39" t="s">
        <v>162</v>
      </c>
      <c r="B174" s="23"/>
      <c r="C174" s="23"/>
      <c r="D174" s="23"/>
      <c r="E174" s="23"/>
      <c r="F174" s="23"/>
      <c r="G174" s="23"/>
      <c r="H174" s="23"/>
      <c r="I174" s="23"/>
      <c r="J174" s="23"/>
      <c r="K174" s="23"/>
      <c r="L174" s="23"/>
      <c r="M174" s="23"/>
      <c r="N174" s="23"/>
      <c r="O174" s="23"/>
      <c r="P174" s="23"/>
      <c r="Q174" s="23"/>
      <c r="R174" s="23"/>
      <c r="S174" s="32"/>
    </row>
    <row r="175" spans="1:19" x14ac:dyDescent="0.2">
      <c r="A175" s="39" t="s">
        <v>163</v>
      </c>
      <c r="B175" s="23">
        <v>36.76</v>
      </c>
      <c r="C175" s="23">
        <v>53.26</v>
      </c>
      <c r="D175" s="23">
        <v>78.48</v>
      </c>
      <c r="E175" s="23">
        <v>64.23</v>
      </c>
      <c r="F175" s="23">
        <v>76.959999999999994</v>
      </c>
      <c r="G175" s="23">
        <v>375.97</v>
      </c>
      <c r="H175" s="23">
        <v>646.48</v>
      </c>
      <c r="I175" s="23">
        <v>477.79</v>
      </c>
      <c r="J175" s="23">
        <v>223.53</v>
      </c>
      <c r="K175" s="23">
        <v>269.66000000000003</v>
      </c>
      <c r="L175" s="23">
        <v>400.19</v>
      </c>
      <c r="M175" s="23">
        <v>362.51</v>
      </c>
      <c r="N175" s="23">
        <v>380.06</v>
      </c>
      <c r="O175" s="23">
        <v>1576.75</v>
      </c>
      <c r="P175" s="23">
        <v>1772.45</v>
      </c>
      <c r="Q175" s="23">
        <v>2072.6</v>
      </c>
      <c r="R175" s="23">
        <v>2489.94</v>
      </c>
      <c r="S175" s="32"/>
    </row>
    <row r="176" spans="1:19" x14ac:dyDescent="0.2">
      <c r="A176" s="39" t="s">
        <v>164</v>
      </c>
      <c r="B176" s="23"/>
      <c r="C176" s="23"/>
      <c r="D176" s="23"/>
      <c r="E176" s="23"/>
      <c r="F176" s="23"/>
      <c r="G176" s="23"/>
      <c r="H176" s="23"/>
      <c r="I176" s="23"/>
      <c r="J176" s="23"/>
      <c r="K176" s="23"/>
      <c r="L176" s="23"/>
      <c r="M176" s="23"/>
      <c r="N176" s="23"/>
      <c r="O176" s="23"/>
      <c r="P176" s="23"/>
      <c r="Q176" s="23"/>
      <c r="R176" s="23"/>
      <c r="S176" s="32"/>
    </row>
    <row r="177" spans="1:19" x14ac:dyDescent="0.2">
      <c r="A177" s="39" t="s">
        <v>165</v>
      </c>
      <c r="B177" s="23"/>
      <c r="C177" s="23"/>
      <c r="D177" s="23"/>
      <c r="E177" s="23"/>
      <c r="F177" s="23"/>
      <c r="G177" s="23"/>
      <c r="H177" s="23"/>
      <c r="I177" s="23"/>
      <c r="J177" s="23"/>
      <c r="K177" s="23"/>
      <c r="L177" s="23"/>
      <c r="M177" s="23"/>
      <c r="N177" s="23"/>
      <c r="O177" s="23"/>
      <c r="P177" s="23"/>
      <c r="Q177" s="23"/>
      <c r="R177" s="23"/>
      <c r="S177" s="32"/>
    </row>
    <row r="178" spans="1:19" x14ac:dyDescent="0.2">
      <c r="A178" s="39" t="s">
        <v>166</v>
      </c>
      <c r="B178" s="23"/>
      <c r="C178" s="23"/>
      <c r="D178" s="23"/>
      <c r="E178" s="23"/>
      <c r="F178" s="23"/>
      <c r="G178" s="23"/>
      <c r="H178" s="23"/>
      <c r="I178" s="23"/>
      <c r="J178" s="23"/>
      <c r="K178" s="23"/>
      <c r="L178" s="23"/>
      <c r="M178" s="23"/>
      <c r="N178" s="23"/>
      <c r="O178" s="23"/>
      <c r="P178" s="23"/>
      <c r="Q178" s="23"/>
      <c r="R178" s="23"/>
      <c r="S178" s="32"/>
    </row>
    <row r="179" spans="1:19" x14ac:dyDescent="0.2">
      <c r="A179" s="39" t="s">
        <v>167</v>
      </c>
      <c r="B179" s="23">
        <v>35.159999999999997</v>
      </c>
      <c r="C179" s="23">
        <v>24.34</v>
      </c>
      <c r="D179" s="23">
        <v>35.090000000000003</v>
      </c>
      <c r="E179" s="23">
        <v>72.78</v>
      </c>
      <c r="F179" s="23">
        <v>89.22</v>
      </c>
      <c r="G179" s="23">
        <v>110.37</v>
      </c>
      <c r="H179" s="23">
        <v>79.83</v>
      </c>
      <c r="I179" s="23">
        <v>95.3</v>
      </c>
      <c r="J179" s="23">
        <v>39.770000000000003</v>
      </c>
      <c r="K179" s="23">
        <v>42.08</v>
      </c>
      <c r="L179" s="23">
        <v>62.54</v>
      </c>
      <c r="M179" s="23">
        <v>145.15</v>
      </c>
      <c r="N179" s="23">
        <v>761.01</v>
      </c>
      <c r="O179" s="23">
        <v>3155.83</v>
      </c>
      <c r="P179" s="23">
        <v>1941.52</v>
      </c>
      <c r="Q179" s="23">
        <v>2988.58</v>
      </c>
      <c r="R179" s="23">
        <v>2114.25</v>
      </c>
      <c r="S179" s="32"/>
    </row>
    <row r="180" spans="1:19" x14ac:dyDescent="0.2">
      <c r="A180" s="39" t="s">
        <v>168</v>
      </c>
      <c r="B180" s="23">
        <v>8.91</v>
      </c>
      <c r="C180" s="23"/>
      <c r="D180" s="23"/>
      <c r="E180" s="23"/>
      <c r="F180" s="23"/>
      <c r="G180" s="23"/>
      <c r="H180" s="23"/>
      <c r="I180" s="23"/>
      <c r="J180" s="23"/>
      <c r="K180" s="23"/>
      <c r="L180" s="23"/>
      <c r="M180" s="23"/>
      <c r="N180" s="23"/>
      <c r="O180" s="23"/>
      <c r="P180" s="23"/>
      <c r="Q180" s="23"/>
      <c r="R180" s="23"/>
      <c r="S180" s="32"/>
    </row>
    <row r="181" spans="1:19" x14ac:dyDescent="0.2">
      <c r="A181" s="39" t="s">
        <v>169</v>
      </c>
      <c r="B181" s="23">
        <v>0.45</v>
      </c>
      <c r="C181" s="23">
        <v>0.55000000000000004</v>
      </c>
      <c r="D181" s="23">
        <v>0.48</v>
      </c>
      <c r="E181" s="23">
        <v>0.62</v>
      </c>
      <c r="F181" s="23">
        <v>0.74</v>
      </c>
      <c r="G181" s="23">
        <v>2.95</v>
      </c>
      <c r="H181" s="23">
        <v>1.44</v>
      </c>
      <c r="I181" s="23">
        <v>1.95</v>
      </c>
      <c r="J181" s="23">
        <v>2.35</v>
      </c>
      <c r="K181" s="23">
        <v>3.04</v>
      </c>
      <c r="L181" s="23">
        <v>4.04</v>
      </c>
      <c r="M181" s="23">
        <v>4.51</v>
      </c>
      <c r="N181" s="23">
        <v>5.24</v>
      </c>
      <c r="O181" s="23">
        <v>6.57</v>
      </c>
      <c r="P181" s="23">
        <v>7.28</v>
      </c>
      <c r="Q181" s="23">
        <v>7.67</v>
      </c>
      <c r="R181" s="23">
        <v>8.64</v>
      </c>
      <c r="S181" s="32"/>
    </row>
    <row r="182" spans="1:19" x14ac:dyDescent="0.2">
      <c r="A182" s="39" t="s">
        <v>170</v>
      </c>
      <c r="B182" s="23"/>
      <c r="C182" s="23"/>
      <c r="D182" s="23"/>
      <c r="E182" s="23"/>
      <c r="F182" s="23"/>
      <c r="G182" s="23"/>
      <c r="H182" s="23"/>
      <c r="I182" s="23"/>
      <c r="J182" s="23"/>
      <c r="K182" s="23"/>
      <c r="L182" s="23"/>
      <c r="M182" s="23"/>
      <c r="N182" s="23"/>
      <c r="O182" s="23"/>
      <c r="P182" s="23"/>
      <c r="Q182" s="23"/>
      <c r="R182" s="23"/>
      <c r="S182" s="32"/>
    </row>
    <row r="183" spans="1:19" x14ac:dyDescent="0.2">
      <c r="A183" s="39" t="s">
        <v>171</v>
      </c>
      <c r="B183" s="23"/>
      <c r="C183" s="23"/>
      <c r="D183" s="23"/>
      <c r="E183" s="23">
        <v>18.899999999999999</v>
      </c>
      <c r="F183" s="23">
        <v>3.64</v>
      </c>
      <c r="G183" s="23">
        <v>6.94</v>
      </c>
      <c r="H183" s="23">
        <v>6.2</v>
      </c>
      <c r="I183" s="23">
        <v>10.46</v>
      </c>
      <c r="J183" s="23">
        <v>28.48</v>
      </c>
      <c r="K183" s="23">
        <v>9.5500000000000007</v>
      </c>
      <c r="L183" s="23">
        <v>5.69</v>
      </c>
      <c r="M183" s="23">
        <v>74.33</v>
      </c>
      <c r="N183" s="23">
        <v>689.22</v>
      </c>
      <c r="O183" s="23">
        <v>103.58</v>
      </c>
      <c r="P183" s="23">
        <v>27.54</v>
      </c>
      <c r="Q183" s="23">
        <v>34.880000000000003</v>
      </c>
      <c r="R183" s="23">
        <v>28.83</v>
      </c>
      <c r="S183" s="32"/>
    </row>
    <row r="184" spans="1:19" x14ac:dyDescent="0.2">
      <c r="A184" s="39" t="s">
        <v>172</v>
      </c>
      <c r="B184" s="23"/>
      <c r="C184" s="23"/>
      <c r="D184" s="23">
        <v>1.73</v>
      </c>
      <c r="E184" s="23">
        <v>2.37</v>
      </c>
      <c r="F184" s="23">
        <v>3.31</v>
      </c>
      <c r="G184" s="23">
        <v>2.08</v>
      </c>
      <c r="H184" s="23">
        <v>1.76</v>
      </c>
      <c r="I184" s="23"/>
      <c r="J184" s="23"/>
      <c r="K184" s="23"/>
      <c r="L184" s="23"/>
      <c r="M184" s="23"/>
      <c r="N184" s="23"/>
      <c r="O184" s="23">
        <v>22.17</v>
      </c>
      <c r="P184" s="23">
        <v>9.18</v>
      </c>
      <c r="Q184" s="23">
        <v>6.31</v>
      </c>
      <c r="R184" s="23">
        <v>4</v>
      </c>
      <c r="S184" s="32"/>
    </row>
    <row r="185" spans="1:19" x14ac:dyDescent="0.2">
      <c r="A185" s="39" t="s">
        <v>173</v>
      </c>
      <c r="B185" s="23"/>
      <c r="C185" s="23"/>
      <c r="D185" s="23"/>
      <c r="E185" s="23"/>
      <c r="F185" s="23"/>
      <c r="G185" s="23"/>
      <c r="H185" s="23"/>
      <c r="I185" s="23"/>
      <c r="J185" s="23"/>
      <c r="K185" s="23"/>
      <c r="L185" s="23"/>
      <c r="M185" s="23"/>
      <c r="N185" s="23"/>
      <c r="O185" s="23"/>
      <c r="P185" s="23"/>
      <c r="Q185" s="23"/>
      <c r="R185" s="23"/>
      <c r="S185" s="32"/>
    </row>
    <row r="186" spans="1:19" x14ac:dyDescent="0.2">
      <c r="A186" s="39" t="s">
        <v>174</v>
      </c>
      <c r="B186" s="23"/>
      <c r="C186" s="23"/>
      <c r="D186" s="23"/>
      <c r="E186" s="23"/>
      <c r="F186" s="23"/>
      <c r="G186" s="23"/>
      <c r="H186" s="23"/>
      <c r="I186" s="23"/>
      <c r="J186" s="23"/>
      <c r="K186" s="23"/>
      <c r="L186" s="23"/>
      <c r="M186" s="23"/>
      <c r="N186" s="23"/>
      <c r="O186" s="23"/>
      <c r="P186" s="23"/>
      <c r="Q186" s="23"/>
      <c r="R186" s="23"/>
      <c r="S186" s="32"/>
    </row>
    <row r="187" spans="1:19" x14ac:dyDescent="0.2">
      <c r="A187" s="39" t="s">
        <v>175</v>
      </c>
      <c r="B187" s="23"/>
      <c r="C187" s="23"/>
      <c r="D187" s="23"/>
      <c r="E187" s="23"/>
      <c r="F187" s="23"/>
      <c r="G187" s="23"/>
      <c r="H187" s="23"/>
      <c r="I187" s="23"/>
      <c r="J187" s="23"/>
      <c r="K187" s="23"/>
      <c r="L187" s="23"/>
      <c r="M187" s="23"/>
      <c r="N187" s="23"/>
      <c r="O187" s="23"/>
      <c r="P187" s="23"/>
      <c r="Q187" s="23"/>
      <c r="R187" s="23"/>
      <c r="S187" s="32"/>
    </row>
    <row r="188" spans="1:19" x14ac:dyDescent="0.2">
      <c r="A188" s="39" t="s">
        <v>176</v>
      </c>
      <c r="B188" s="23"/>
      <c r="C188" s="23"/>
      <c r="D188" s="23"/>
      <c r="E188" s="23"/>
      <c r="F188" s="23"/>
      <c r="G188" s="23"/>
      <c r="H188" s="23"/>
      <c r="I188" s="23"/>
      <c r="J188" s="23"/>
      <c r="K188" s="23"/>
      <c r="L188" s="23"/>
      <c r="M188" s="23"/>
      <c r="N188" s="23"/>
      <c r="O188" s="23"/>
      <c r="P188" s="23"/>
      <c r="Q188" s="23"/>
      <c r="R188" s="23"/>
      <c r="S188" s="32"/>
    </row>
    <row r="189" spans="1:19" x14ac:dyDescent="0.2">
      <c r="A189" s="39" t="s">
        <v>177</v>
      </c>
      <c r="B189" s="23"/>
      <c r="C189" s="23"/>
      <c r="D189" s="23"/>
      <c r="E189" s="23"/>
      <c r="F189" s="23"/>
      <c r="G189" s="23"/>
      <c r="H189" s="23"/>
      <c r="I189" s="23"/>
      <c r="J189" s="23"/>
      <c r="K189" s="23">
        <v>20.55</v>
      </c>
      <c r="L189" s="23">
        <v>28.88</v>
      </c>
      <c r="M189" s="23">
        <v>36.67</v>
      </c>
      <c r="N189" s="23">
        <v>36.270000000000003</v>
      </c>
      <c r="O189" s="23">
        <v>69.91</v>
      </c>
      <c r="P189" s="23">
        <v>83.85</v>
      </c>
      <c r="Q189" s="23">
        <v>115.29</v>
      </c>
      <c r="R189" s="23">
        <v>115.01</v>
      </c>
      <c r="S189" s="32"/>
    </row>
    <row r="190" spans="1:19" x14ac:dyDescent="0.2">
      <c r="A190" s="39" t="s">
        <v>178</v>
      </c>
      <c r="B190" s="23"/>
      <c r="C190" s="23"/>
      <c r="D190" s="23"/>
      <c r="E190" s="23"/>
      <c r="F190" s="23"/>
      <c r="G190" s="23"/>
      <c r="H190" s="23"/>
      <c r="I190" s="23"/>
      <c r="J190" s="23"/>
      <c r="K190" s="23"/>
      <c r="L190" s="23"/>
      <c r="M190" s="23"/>
      <c r="N190" s="23"/>
      <c r="O190" s="23"/>
      <c r="P190" s="23"/>
      <c r="Q190" s="23"/>
      <c r="R190" s="23"/>
      <c r="S190" s="32"/>
    </row>
    <row r="191" spans="1:19" x14ac:dyDescent="0.2">
      <c r="A191" s="39" t="s">
        <v>179</v>
      </c>
      <c r="B191" s="23"/>
      <c r="C191" s="23"/>
      <c r="D191" s="23"/>
      <c r="E191" s="23"/>
      <c r="F191" s="23"/>
      <c r="G191" s="23"/>
      <c r="H191" s="23"/>
      <c r="I191" s="23"/>
      <c r="J191" s="23"/>
      <c r="K191" s="23"/>
      <c r="L191" s="23"/>
      <c r="M191" s="23"/>
      <c r="N191" s="23"/>
      <c r="O191" s="23">
        <v>1387.55</v>
      </c>
      <c r="P191" s="23">
        <v>172.28</v>
      </c>
      <c r="Q191" s="23">
        <v>1231.93</v>
      </c>
      <c r="R191" s="23">
        <v>105.50999999999999</v>
      </c>
      <c r="S191" s="32"/>
    </row>
    <row r="192" spans="1:19" x14ac:dyDescent="0.2">
      <c r="A192" s="39" t="s">
        <v>180</v>
      </c>
      <c r="B192" s="23"/>
      <c r="C192" s="23"/>
      <c r="D192" s="23"/>
      <c r="E192" s="23"/>
      <c r="F192" s="23"/>
      <c r="G192" s="23"/>
      <c r="H192" s="23"/>
      <c r="I192" s="23"/>
      <c r="J192" s="23"/>
      <c r="K192" s="23"/>
      <c r="L192" s="23"/>
      <c r="M192" s="23"/>
      <c r="N192" s="23"/>
      <c r="O192" s="23"/>
      <c r="P192" s="23"/>
      <c r="Q192" s="23"/>
      <c r="R192" s="23"/>
      <c r="S192" s="32"/>
    </row>
    <row r="193" spans="1:19" x14ac:dyDescent="0.2">
      <c r="A193" s="39" t="s">
        <v>181</v>
      </c>
      <c r="B193" s="23"/>
      <c r="C193" s="23"/>
      <c r="D193" s="23"/>
      <c r="E193" s="23"/>
      <c r="F193" s="23"/>
      <c r="G193" s="23"/>
      <c r="H193" s="23"/>
      <c r="I193" s="23"/>
      <c r="J193" s="23"/>
      <c r="K193" s="23"/>
      <c r="L193" s="23"/>
      <c r="M193" s="23"/>
      <c r="N193" s="23"/>
      <c r="O193" s="23"/>
      <c r="P193" s="23"/>
      <c r="Q193" s="23"/>
      <c r="R193" s="23"/>
      <c r="S193" s="32"/>
    </row>
    <row r="194" spans="1:19" x14ac:dyDescent="0.2">
      <c r="A194" s="39" t="s">
        <v>182</v>
      </c>
      <c r="B194" s="23"/>
      <c r="C194" s="23"/>
      <c r="D194" s="23"/>
      <c r="E194" s="23"/>
      <c r="F194" s="23"/>
      <c r="G194" s="23"/>
      <c r="H194" s="23"/>
      <c r="I194" s="23"/>
      <c r="J194" s="23"/>
      <c r="K194" s="23"/>
      <c r="L194" s="23"/>
      <c r="M194" s="23"/>
      <c r="N194" s="23"/>
      <c r="O194" s="23"/>
      <c r="P194" s="23"/>
      <c r="Q194" s="23"/>
      <c r="R194" s="23"/>
      <c r="S194" s="32"/>
    </row>
    <row r="195" spans="1:19" x14ac:dyDescent="0.2">
      <c r="A195" s="39" t="s">
        <v>183</v>
      </c>
      <c r="B195" s="23"/>
      <c r="C195" s="23"/>
      <c r="D195" s="23"/>
      <c r="E195" s="23"/>
      <c r="F195" s="23"/>
      <c r="G195" s="23"/>
      <c r="H195" s="23"/>
      <c r="I195" s="23"/>
      <c r="J195" s="23"/>
      <c r="K195" s="23"/>
      <c r="L195" s="23"/>
      <c r="M195" s="23"/>
      <c r="N195" s="23"/>
      <c r="O195" s="23"/>
      <c r="P195" s="23"/>
      <c r="Q195" s="23"/>
      <c r="R195" s="23"/>
      <c r="S195" s="32"/>
    </row>
    <row r="196" spans="1:19" x14ac:dyDescent="0.2">
      <c r="A196" s="39" t="s">
        <v>184</v>
      </c>
      <c r="B196" s="23"/>
      <c r="C196" s="23"/>
      <c r="D196" s="23"/>
      <c r="E196" s="23">
        <v>2.68</v>
      </c>
      <c r="F196" s="23">
        <v>1.83</v>
      </c>
      <c r="G196" s="23">
        <v>1.84</v>
      </c>
      <c r="H196" s="23">
        <v>1.93</v>
      </c>
      <c r="I196" s="23">
        <v>1.84</v>
      </c>
      <c r="J196" s="23">
        <v>1.93</v>
      </c>
      <c r="K196" s="23"/>
      <c r="L196" s="23"/>
      <c r="M196" s="23"/>
      <c r="N196" s="23"/>
      <c r="O196" s="23"/>
      <c r="P196" s="23">
        <v>13.230000000000002</v>
      </c>
      <c r="Q196" s="23">
        <v>13.54</v>
      </c>
      <c r="R196" s="23">
        <v>11.83</v>
      </c>
      <c r="S196" s="32"/>
    </row>
    <row r="197" spans="1:19" x14ac:dyDescent="0.2">
      <c r="A197" s="39" t="s">
        <v>185</v>
      </c>
      <c r="B197" s="23">
        <v>24.37</v>
      </c>
      <c r="C197" s="23">
        <v>22.06</v>
      </c>
      <c r="D197" s="23">
        <v>30.58</v>
      </c>
      <c r="E197" s="23">
        <v>48.21</v>
      </c>
      <c r="F197" s="23">
        <v>79.7</v>
      </c>
      <c r="G197" s="23">
        <v>96.56</v>
      </c>
      <c r="H197" s="23">
        <v>68.5</v>
      </c>
      <c r="I197" s="23">
        <v>81.05</v>
      </c>
      <c r="J197" s="23">
        <v>7.01</v>
      </c>
      <c r="K197" s="23">
        <v>0.81</v>
      </c>
      <c r="L197" s="23">
        <v>0.8</v>
      </c>
      <c r="M197" s="23">
        <v>0.79</v>
      </c>
      <c r="N197" s="23">
        <v>0.78</v>
      </c>
      <c r="O197" s="23">
        <v>1446.41</v>
      </c>
      <c r="P197" s="23">
        <v>1494.26</v>
      </c>
      <c r="Q197" s="23">
        <v>1440.18</v>
      </c>
      <c r="R197" s="23">
        <v>1612.15</v>
      </c>
      <c r="S197" s="32"/>
    </row>
    <row r="198" spans="1:19" x14ac:dyDescent="0.2">
      <c r="A198" s="39" t="s">
        <v>186</v>
      </c>
      <c r="B198" s="23">
        <v>1.43</v>
      </c>
      <c r="C198" s="23">
        <v>1.73</v>
      </c>
      <c r="D198" s="23">
        <v>2.2999999999999998</v>
      </c>
      <c r="E198" s="23"/>
      <c r="F198" s="23"/>
      <c r="G198" s="23"/>
      <c r="H198" s="23"/>
      <c r="I198" s="23"/>
      <c r="J198" s="23"/>
      <c r="K198" s="23"/>
      <c r="L198" s="23"/>
      <c r="M198" s="23"/>
      <c r="N198" s="23"/>
      <c r="O198" s="23"/>
      <c r="P198" s="23"/>
      <c r="Q198" s="23"/>
      <c r="R198" s="23"/>
      <c r="S198" s="32"/>
    </row>
    <row r="199" spans="1:19" x14ac:dyDescent="0.2">
      <c r="A199" s="39" t="s">
        <v>187</v>
      </c>
      <c r="B199" s="23"/>
      <c r="C199" s="23"/>
      <c r="D199" s="23"/>
      <c r="E199" s="23"/>
      <c r="F199" s="23"/>
      <c r="G199" s="23"/>
      <c r="H199" s="23"/>
      <c r="I199" s="23"/>
      <c r="J199" s="23"/>
      <c r="K199" s="23">
        <v>8.1300000000000008</v>
      </c>
      <c r="L199" s="23">
        <v>23.13</v>
      </c>
      <c r="M199" s="23">
        <v>28.85</v>
      </c>
      <c r="N199" s="23">
        <v>29.5</v>
      </c>
      <c r="O199" s="23">
        <v>119.64</v>
      </c>
      <c r="P199" s="23">
        <v>133.9</v>
      </c>
      <c r="Q199" s="23">
        <v>138.78</v>
      </c>
      <c r="R199" s="23">
        <v>228.28</v>
      </c>
      <c r="S199" s="32"/>
    </row>
    <row r="200" spans="1:19" x14ac:dyDescent="0.2">
      <c r="A200" s="39" t="s">
        <v>188</v>
      </c>
      <c r="B200" s="23"/>
      <c r="C200" s="23"/>
      <c r="D200" s="23"/>
      <c r="E200" s="23"/>
      <c r="F200" s="23"/>
      <c r="G200" s="23"/>
      <c r="H200" s="23"/>
      <c r="I200" s="23"/>
      <c r="J200" s="23"/>
      <c r="K200" s="23">
        <v>50.53</v>
      </c>
      <c r="L200" s="23">
        <v>40.299999999999997</v>
      </c>
      <c r="M200" s="23">
        <v>38.49</v>
      </c>
      <c r="N200" s="23">
        <v>2404.37</v>
      </c>
      <c r="O200" s="23">
        <v>4252.8100000000004</v>
      </c>
      <c r="P200" s="23">
        <v>3733.72</v>
      </c>
      <c r="Q200" s="23">
        <v>4054.04</v>
      </c>
      <c r="R200" s="23">
        <v>5213.8100000000004</v>
      </c>
      <c r="S200" s="32"/>
    </row>
    <row r="201" spans="1:19" x14ac:dyDescent="0.2">
      <c r="A201" s="39" t="s">
        <v>189</v>
      </c>
      <c r="B201" s="23"/>
      <c r="C201" s="23"/>
      <c r="D201" s="23"/>
      <c r="E201" s="23">
        <v>0</v>
      </c>
      <c r="F201" s="23"/>
      <c r="G201" s="23"/>
      <c r="H201" s="23"/>
      <c r="I201" s="23"/>
      <c r="J201" s="23"/>
      <c r="K201" s="23">
        <v>50.53</v>
      </c>
      <c r="L201" s="23">
        <v>40.299999999999997</v>
      </c>
      <c r="M201" s="23">
        <v>38.49</v>
      </c>
      <c r="N201" s="23">
        <v>4.17</v>
      </c>
      <c r="O201" s="23">
        <v>273.89999999999998</v>
      </c>
      <c r="P201" s="23">
        <v>256.05</v>
      </c>
      <c r="Q201" s="23">
        <v>19.809999999999999</v>
      </c>
      <c r="R201" s="23"/>
      <c r="S201" s="32"/>
    </row>
    <row r="202" spans="1:19" x14ac:dyDescent="0.2">
      <c r="A202" s="39" t="s">
        <v>190</v>
      </c>
      <c r="B202" s="23"/>
      <c r="C202" s="23"/>
      <c r="D202" s="23"/>
      <c r="E202" s="23">
        <v>0</v>
      </c>
      <c r="F202" s="23"/>
      <c r="G202" s="23"/>
      <c r="H202" s="23"/>
      <c r="I202" s="23"/>
      <c r="J202" s="23"/>
      <c r="K202" s="23"/>
      <c r="L202" s="23"/>
      <c r="M202" s="23"/>
      <c r="N202" s="23"/>
      <c r="O202" s="23">
        <v>273.89999999999998</v>
      </c>
      <c r="P202" s="23">
        <v>256.05</v>
      </c>
      <c r="Q202" s="23">
        <v>19.809999999999999</v>
      </c>
      <c r="R202" s="23"/>
      <c r="S202" s="32"/>
    </row>
    <row r="203" spans="1:19" x14ac:dyDescent="0.2">
      <c r="A203" s="39" t="s">
        <v>191</v>
      </c>
      <c r="B203" s="23"/>
      <c r="C203" s="23"/>
      <c r="D203" s="23"/>
      <c r="E203" s="23"/>
      <c r="F203" s="23"/>
      <c r="G203" s="23"/>
      <c r="H203" s="23"/>
      <c r="I203" s="23"/>
      <c r="J203" s="23"/>
      <c r="K203" s="23"/>
      <c r="L203" s="23"/>
      <c r="M203" s="23"/>
      <c r="N203" s="23"/>
      <c r="O203" s="23">
        <v>273.89999999999998</v>
      </c>
      <c r="P203" s="23">
        <v>256.05</v>
      </c>
      <c r="Q203" s="23">
        <v>19.809999999999999</v>
      </c>
      <c r="R203" s="23"/>
      <c r="S203" s="32"/>
    </row>
    <row r="204" spans="1:19" x14ac:dyDescent="0.2">
      <c r="A204" s="39" t="s">
        <v>192</v>
      </c>
      <c r="B204" s="23"/>
      <c r="C204" s="23"/>
      <c r="D204" s="23"/>
      <c r="E204" s="23"/>
      <c r="F204" s="23"/>
      <c r="G204" s="23"/>
      <c r="H204" s="23"/>
      <c r="I204" s="23"/>
      <c r="J204" s="23"/>
      <c r="K204" s="23"/>
      <c r="L204" s="23"/>
      <c r="M204" s="23"/>
      <c r="N204" s="23"/>
      <c r="O204" s="23"/>
      <c r="P204" s="23"/>
      <c r="Q204" s="23"/>
      <c r="R204" s="23"/>
      <c r="S204" s="32"/>
    </row>
    <row r="205" spans="1:19" x14ac:dyDescent="0.2">
      <c r="A205" s="39" t="s">
        <v>193</v>
      </c>
      <c r="B205" s="23"/>
      <c r="C205" s="23"/>
      <c r="D205" s="23"/>
      <c r="E205" s="23">
        <v>0</v>
      </c>
      <c r="F205" s="23"/>
      <c r="G205" s="23"/>
      <c r="H205" s="23"/>
      <c r="I205" s="23"/>
      <c r="J205" s="23"/>
      <c r="K205" s="23"/>
      <c r="L205" s="23"/>
      <c r="M205" s="23"/>
      <c r="N205" s="23"/>
      <c r="O205" s="23">
        <v>0</v>
      </c>
      <c r="P205" s="23"/>
      <c r="Q205" s="23">
        <v>0</v>
      </c>
      <c r="R205" s="23"/>
      <c r="S205" s="32"/>
    </row>
    <row r="206" spans="1:19" x14ac:dyDescent="0.2">
      <c r="A206" s="39" t="s">
        <v>194</v>
      </c>
      <c r="B206" s="23"/>
      <c r="C206" s="23"/>
      <c r="D206" s="23"/>
      <c r="E206" s="23"/>
      <c r="F206" s="23"/>
      <c r="G206" s="23"/>
      <c r="H206" s="23"/>
      <c r="I206" s="23"/>
      <c r="J206" s="23"/>
      <c r="K206" s="23"/>
      <c r="L206" s="23"/>
      <c r="M206" s="23"/>
      <c r="N206" s="23"/>
      <c r="O206" s="23"/>
      <c r="P206" s="23"/>
      <c r="Q206" s="23"/>
      <c r="R206" s="23"/>
      <c r="S206" s="32"/>
    </row>
    <row r="207" spans="1:19" x14ac:dyDescent="0.2">
      <c r="A207" s="39" t="s">
        <v>195</v>
      </c>
      <c r="B207" s="23"/>
      <c r="C207" s="23"/>
      <c r="D207" s="23"/>
      <c r="E207" s="23"/>
      <c r="F207" s="23"/>
      <c r="G207" s="23"/>
      <c r="H207" s="23"/>
      <c r="I207" s="23"/>
      <c r="J207" s="23"/>
      <c r="K207" s="23"/>
      <c r="L207" s="23"/>
      <c r="M207" s="23"/>
      <c r="N207" s="23"/>
      <c r="O207" s="23"/>
      <c r="P207" s="23"/>
      <c r="Q207" s="23"/>
      <c r="R207" s="23"/>
      <c r="S207" s="32"/>
    </row>
    <row r="208" spans="1:19" x14ac:dyDescent="0.2">
      <c r="A208" s="39" t="s">
        <v>196</v>
      </c>
      <c r="B208" s="23"/>
      <c r="C208" s="23"/>
      <c r="D208" s="23"/>
      <c r="E208" s="23">
        <v>0</v>
      </c>
      <c r="F208" s="23"/>
      <c r="G208" s="23"/>
      <c r="H208" s="23"/>
      <c r="I208" s="23"/>
      <c r="J208" s="23"/>
      <c r="K208" s="23">
        <v>50.53</v>
      </c>
      <c r="L208" s="23">
        <v>40.299999999999997</v>
      </c>
      <c r="M208" s="23">
        <v>38.49</v>
      </c>
      <c r="N208" s="23">
        <v>4.17</v>
      </c>
      <c r="O208" s="23">
        <v>0</v>
      </c>
      <c r="P208" s="23"/>
      <c r="Q208" s="23">
        <v>0</v>
      </c>
      <c r="R208" s="23"/>
      <c r="S208" s="32"/>
    </row>
    <row r="209" spans="1:19" x14ac:dyDescent="0.2">
      <c r="A209" s="39" t="s">
        <v>197</v>
      </c>
      <c r="B209" s="23"/>
      <c r="C209" s="23"/>
      <c r="D209" s="23"/>
      <c r="E209" s="23"/>
      <c r="F209" s="23"/>
      <c r="G209" s="23"/>
      <c r="H209" s="23"/>
      <c r="I209" s="23"/>
      <c r="J209" s="23"/>
      <c r="K209" s="23"/>
      <c r="L209" s="23"/>
      <c r="M209" s="23"/>
      <c r="N209" s="23"/>
      <c r="O209" s="23"/>
      <c r="P209" s="23"/>
      <c r="Q209" s="23"/>
      <c r="R209" s="23"/>
      <c r="S209" s="32"/>
    </row>
    <row r="210" spans="1:19" x14ac:dyDescent="0.2">
      <c r="A210" s="39" t="s">
        <v>198</v>
      </c>
      <c r="B210" s="23"/>
      <c r="C210" s="23"/>
      <c r="D210" s="23"/>
      <c r="E210" s="23"/>
      <c r="F210" s="23"/>
      <c r="G210" s="23"/>
      <c r="H210" s="23"/>
      <c r="I210" s="23"/>
      <c r="J210" s="23"/>
      <c r="K210" s="23">
        <v>50.53</v>
      </c>
      <c r="L210" s="23">
        <v>40.299999999999997</v>
      </c>
      <c r="M210" s="23">
        <v>38.49</v>
      </c>
      <c r="N210" s="23">
        <v>4.17</v>
      </c>
      <c r="O210" s="23"/>
      <c r="P210" s="23"/>
      <c r="Q210" s="23"/>
      <c r="R210" s="23"/>
      <c r="S210" s="32"/>
    </row>
    <row r="211" spans="1:19" x14ac:dyDescent="0.2">
      <c r="A211" s="39" t="s">
        <v>199</v>
      </c>
      <c r="B211" s="23"/>
      <c r="C211" s="23"/>
      <c r="D211" s="23"/>
      <c r="E211" s="23"/>
      <c r="F211" s="23"/>
      <c r="G211" s="23"/>
      <c r="H211" s="23"/>
      <c r="I211" s="23"/>
      <c r="J211" s="23"/>
      <c r="K211" s="23"/>
      <c r="L211" s="23"/>
      <c r="M211" s="23"/>
      <c r="N211" s="23"/>
      <c r="O211" s="23"/>
      <c r="P211" s="23"/>
      <c r="Q211" s="23"/>
      <c r="R211" s="23"/>
      <c r="S211" s="32"/>
    </row>
    <row r="212" spans="1:19" x14ac:dyDescent="0.2">
      <c r="A212" s="39" t="s">
        <v>200</v>
      </c>
      <c r="B212" s="23"/>
      <c r="C212" s="23"/>
      <c r="D212" s="23"/>
      <c r="E212" s="23"/>
      <c r="F212" s="23"/>
      <c r="G212" s="23"/>
      <c r="H212" s="23"/>
      <c r="I212" s="23"/>
      <c r="J212" s="23"/>
      <c r="K212" s="23"/>
      <c r="L212" s="23"/>
      <c r="M212" s="23"/>
      <c r="N212" s="23"/>
      <c r="O212" s="23"/>
      <c r="P212" s="23"/>
      <c r="Q212" s="23"/>
      <c r="R212" s="23"/>
      <c r="S212" s="32"/>
    </row>
    <row r="213" spans="1:19" x14ac:dyDescent="0.2">
      <c r="A213" s="39" t="s">
        <v>201</v>
      </c>
      <c r="B213" s="23"/>
      <c r="C213" s="23"/>
      <c r="D213" s="23"/>
      <c r="E213" s="23"/>
      <c r="F213" s="23"/>
      <c r="G213" s="23"/>
      <c r="H213" s="23"/>
      <c r="I213" s="23"/>
      <c r="J213" s="23"/>
      <c r="K213" s="23"/>
      <c r="L213" s="23"/>
      <c r="M213" s="23"/>
      <c r="N213" s="23"/>
      <c r="O213" s="23"/>
      <c r="P213" s="23"/>
      <c r="Q213" s="23"/>
      <c r="R213" s="23"/>
      <c r="S213" s="32"/>
    </row>
    <row r="214" spans="1:19" x14ac:dyDescent="0.2">
      <c r="A214" s="39" t="s">
        <v>202</v>
      </c>
      <c r="B214" s="23"/>
      <c r="C214" s="23"/>
      <c r="D214" s="23"/>
      <c r="E214" s="23"/>
      <c r="F214" s="23"/>
      <c r="G214" s="23"/>
      <c r="H214" s="23"/>
      <c r="I214" s="23"/>
      <c r="J214" s="23"/>
      <c r="K214" s="23"/>
      <c r="L214" s="23"/>
      <c r="M214" s="23"/>
      <c r="N214" s="23"/>
      <c r="O214" s="23"/>
      <c r="P214" s="23"/>
      <c r="Q214" s="23"/>
      <c r="R214" s="23"/>
      <c r="S214" s="32"/>
    </row>
    <row r="215" spans="1:19" x14ac:dyDescent="0.2">
      <c r="A215" s="39" t="s">
        <v>203</v>
      </c>
      <c r="B215" s="23"/>
      <c r="C215" s="23"/>
      <c r="D215" s="23"/>
      <c r="E215" s="23">
        <v>0</v>
      </c>
      <c r="F215" s="23"/>
      <c r="G215" s="23"/>
      <c r="H215" s="23"/>
      <c r="I215" s="23"/>
      <c r="J215" s="23"/>
      <c r="K215" s="23"/>
      <c r="L215" s="23"/>
      <c r="M215" s="23"/>
      <c r="N215" s="23">
        <v>2400.1999999999998</v>
      </c>
      <c r="O215" s="23">
        <v>3978.91</v>
      </c>
      <c r="P215" s="23">
        <v>3477.67</v>
      </c>
      <c r="Q215" s="23">
        <v>4034.23</v>
      </c>
      <c r="R215" s="23">
        <v>5213.8100000000004</v>
      </c>
      <c r="S215" s="32"/>
    </row>
    <row r="216" spans="1:19" x14ac:dyDescent="0.2">
      <c r="A216" s="39" t="s">
        <v>204</v>
      </c>
      <c r="B216" s="23"/>
      <c r="C216" s="23"/>
      <c r="D216" s="23"/>
      <c r="E216" s="23">
        <v>0</v>
      </c>
      <c r="F216" s="23"/>
      <c r="G216" s="23"/>
      <c r="H216" s="23"/>
      <c r="I216" s="23"/>
      <c r="J216" s="23"/>
      <c r="K216" s="23"/>
      <c r="L216" s="23"/>
      <c r="M216" s="23"/>
      <c r="N216" s="23">
        <v>2400.1999999999998</v>
      </c>
      <c r="O216" s="23">
        <v>2722.34</v>
      </c>
      <c r="P216" s="23">
        <v>2675.68</v>
      </c>
      <c r="Q216" s="23">
        <v>2502.15</v>
      </c>
      <c r="R216" s="23">
        <v>2080.2199999999998</v>
      </c>
      <c r="S216" s="32"/>
    </row>
    <row r="217" spans="1:19" x14ac:dyDescent="0.2">
      <c r="A217" s="39" t="s">
        <v>205</v>
      </c>
      <c r="B217" s="23"/>
      <c r="C217" s="23"/>
      <c r="D217" s="23"/>
      <c r="E217" s="23"/>
      <c r="F217" s="23"/>
      <c r="G217" s="23"/>
      <c r="H217" s="23"/>
      <c r="I217" s="23"/>
      <c r="J217" s="23"/>
      <c r="K217" s="23"/>
      <c r="L217" s="23"/>
      <c r="M217" s="23"/>
      <c r="N217" s="23">
        <v>2400.1999999999998</v>
      </c>
      <c r="O217" s="23">
        <v>2722.34</v>
      </c>
      <c r="P217" s="23">
        <v>2675.68</v>
      </c>
      <c r="Q217" s="23">
        <v>2502.15</v>
      </c>
      <c r="R217" s="23">
        <v>2080.2199999999998</v>
      </c>
      <c r="S217" s="32"/>
    </row>
    <row r="218" spans="1:19" x14ac:dyDescent="0.2">
      <c r="A218" s="39" t="s">
        <v>206</v>
      </c>
      <c r="B218" s="23"/>
      <c r="C218" s="23"/>
      <c r="D218" s="23"/>
      <c r="E218" s="23"/>
      <c r="F218" s="23"/>
      <c r="G218" s="23"/>
      <c r="H218" s="23"/>
      <c r="I218" s="23"/>
      <c r="J218" s="23"/>
      <c r="K218" s="23"/>
      <c r="L218" s="23"/>
      <c r="M218" s="23"/>
      <c r="N218" s="23"/>
      <c r="O218" s="23"/>
      <c r="P218" s="23"/>
      <c r="Q218" s="23"/>
      <c r="R218" s="23"/>
      <c r="S218" s="32"/>
    </row>
    <row r="219" spans="1:19" x14ac:dyDescent="0.2">
      <c r="A219" s="39" t="s">
        <v>207</v>
      </c>
      <c r="B219" s="23"/>
      <c r="C219" s="23"/>
      <c r="D219" s="23"/>
      <c r="E219" s="23">
        <v>0</v>
      </c>
      <c r="F219" s="23"/>
      <c r="G219" s="23"/>
      <c r="H219" s="23"/>
      <c r="I219" s="23"/>
      <c r="J219" s="23"/>
      <c r="K219" s="23"/>
      <c r="L219" s="23"/>
      <c r="M219" s="23"/>
      <c r="N219" s="23"/>
      <c r="O219" s="23">
        <v>0</v>
      </c>
      <c r="P219" s="23"/>
      <c r="Q219" s="23">
        <v>0</v>
      </c>
      <c r="R219" s="23"/>
      <c r="S219" s="32"/>
    </row>
    <row r="220" spans="1:19" x14ac:dyDescent="0.2">
      <c r="A220" s="39" t="s">
        <v>208</v>
      </c>
      <c r="B220" s="23"/>
      <c r="C220" s="23"/>
      <c r="D220" s="23"/>
      <c r="E220" s="23"/>
      <c r="F220" s="23"/>
      <c r="G220" s="23"/>
      <c r="H220" s="23"/>
      <c r="I220" s="23"/>
      <c r="J220" s="23"/>
      <c r="K220" s="23"/>
      <c r="L220" s="23"/>
      <c r="M220" s="23"/>
      <c r="N220" s="23"/>
      <c r="O220" s="23"/>
      <c r="P220" s="23"/>
      <c r="Q220" s="23"/>
      <c r="R220" s="23"/>
      <c r="S220" s="32"/>
    </row>
    <row r="221" spans="1:19" x14ac:dyDescent="0.2">
      <c r="A221" s="39" t="s">
        <v>209</v>
      </c>
      <c r="B221" s="23"/>
      <c r="C221" s="23"/>
      <c r="D221" s="23"/>
      <c r="E221" s="23"/>
      <c r="F221" s="23"/>
      <c r="G221" s="23"/>
      <c r="H221" s="23"/>
      <c r="I221" s="23"/>
      <c r="J221" s="23"/>
      <c r="K221" s="23"/>
      <c r="L221" s="23"/>
      <c r="M221" s="23"/>
      <c r="N221" s="23"/>
      <c r="O221" s="23"/>
      <c r="P221" s="23"/>
      <c r="Q221" s="23"/>
      <c r="R221" s="23"/>
      <c r="S221" s="32"/>
    </row>
    <row r="222" spans="1:19" x14ac:dyDescent="0.2">
      <c r="A222" s="39" t="s">
        <v>210</v>
      </c>
      <c r="B222" s="23"/>
      <c r="C222" s="23"/>
      <c r="D222" s="23"/>
      <c r="E222" s="23">
        <v>0</v>
      </c>
      <c r="F222" s="23"/>
      <c r="G222" s="23"/>
      <c r="H222" s="23"/>
      <c r="I222" s="23"/>
      <c r="J222" s="23"/>
      <c r="K222" s="23"/>
      <c r="L222" s="23"/>
      <c r="M222" s="23"/>
      <c r="N222" s="23"/>
      <c r="O222" s="23">
        <v>0</v>
      </c>
      <c r="P222" s="23"/>
      <c r="Q222" s="23">
        <v>0</v>
      </c>
      <c r="R222" s="23">
        <v>604.97</v>
      </c>
      <c r="S222" s="32"/>
    </row>
    <row r="223" spans="1:19" x14ac:dyDescent="0.2">
      <c r="A223" s="39" t="s">
        <v>211</v>
      </c>
      <c r="B223" s="23"/>
      <c r="C223" s="23"/>
      <c r="D223" s="23"/>
      <c r="E223" s="23"/>
      <c r="F223" s="23"/>
      <c r="G223" s="23"/>
      <c r="H223" s="23"/>
      <c r="I223" s="23"/>
      <c r="J223" s="23"/>
      <c r="K223" s="23"/>
      <c r="L223" s="23"/>
      <c r="M223" s="23"/>
      <c r="N223" s="23"/>
      <c r="O223" s="23"/>
      <c r="P223" s="23"/>
      <c r="Q223" s="23"/>
      <c r="R223" s="23"/>
      <c r="S223" s="32"/>
    </row>
    <row r="224" spans="1:19" x14ac:dyDescent="0.2">
      <c r="A224" s="39" t="s">
        <v>212</v>
      </c>
      <c r="B224" s="23"/>
      <c r="C224" s="23"/>
      <c r="D224" s="23"/>
      <c r="E224" s="23"/>
      <c r="F224" s="23"/>
      <c r="G224" s="23"/>
      <c r="H224" s="23"/>
      <c r="I224" s="23"/>
      <c r="J224" s="23"/>
      <c r="K224" s="23"/>
      <c r="L224" s="23"/>
      <c r="M224" s="23"/>
      <c r="N224" s="23"/>
      <c r="O224" s="23"/>
      <c r="P224" s="23"/>
      <c r="Q224" s="23"/>
      <c r="R224" s="23"/>
      <c r="S224" s="32"/>
    </row>
    <row r="225" spans="1:19" x14ac:dyDescent="0.2">
      <c r="A225" s="39" t="s">
        <v>213</v>
      </c>
      <c r="B225" s="23"/>
      <c r="C225" s="23"/>
      <c r="D225" s="23"/>
      <c r="E225" s="23"/>
      <c r="F225" s="23"/>
      <c r="G225" s="23"/>
      <c r="H225" s="23"/>
      <c r="I225" s="23"/>
      <c r="J225" s="23"/>
      <c r="K225" s="23"/>
      <c r="L225" s="23"/>
      <c r="M225" s="23"/>
      <c r="N225" s="23"/>
      <c r="O225" s="23"/>
      <c r="P225" s="23"/>
      <c r="Q225" s="23"/>
      <c r="R225" s="23">
        <v>604.97</v>
      </c>
      <c r="S225" s="32"/>
    </row>
    <row r="226" spans="1:19" x14ac:dyDescent="0.2">
      <c r="A226" s="39" t="s">
        <v>214</v>
      </c>
      <c r="B226" s="23"/>
      <c r="C226" s="23"/>
      <c r="D226" s="23"/>
      <c r="E226" s="23"/>
      <c r="F226" s="23"/>
      <c r="G226" s="23"/>
      <c r="H226" s="23"/>
      <c r="I226" s="23"/>
      <c r="J226" s="23"/>
      <c r="K226" s="23"/>
      <c r="L226" s="23"/>
      <c r="M226" s="23"/>
      <c r="N226" s="23"/>
      <c r="O226" s="23"/>
      <c r="P226" s="23"/>
      <c r="Q226" s="23"/>
      <c r="R226" s="23"/>
      <c r="S226" s="32"/>
    </row>
    <row r="227" spans="1:19" x14ac:dyDescent="0.2">
      <c r="A227" s="39" t="s">
        <v>215</v>
      </c>
      <c r="B227" s="23"/>
      <c r="C227" s="23"/>
      <c r="D227" s="23"/>
      <c r="E227" s="23"/>
      <c r="F227" s="23"/>
      <c r="G227" s="23"/>
      <c r="H227" s="23"/>
      <c r="I227" s="23"/>
      <c r="J227" s="23"/>
      <c r="K227" s="23"/>
      <c r="L227" s="23"/>
      <c r="M227" s="23"/>
      <c r="N227" s="23"/>
      <c r="O227" s="23"/>
      <c r="P227" s="23"/>
      <c r="Q227" s="23"/>
      <c r="R227" s="23"/>
      <c r="S227" s="32"/>
    </row>
    <row r="228" spans="1:19" x14ac:dyDescent="0.2">
      <c r="A228" s="39" t="s">
        <v>216</v>
      </c>
      <c r="B228" s="23"/>
      <c r="C228" s="23"/>
      <c r="D228" s="23"/>
      <c r="E228" s="23"/>
      <c r="F228" s="23"/>
      <c r="G228" s="23"/>
      <c r="H228" s="23"/>
      <c r="I228" s="23"/>
      <c r="J228" s="23"/>
      <c r="K228" s="23"/>
      <c r="L228" s="23"/>
      <c r="M228" s="23"/>
      <c r="N228" s="23"/>
      <c r="O228" s="23">
        <v>1250</v>
      </c>
      <c r="P228" s="23"/>
      <c r="Q228" s="23">
        <v>1532.08</v>
      </c>
      <c r="R228" s="23">
        <v>2528.62</v>
      </c>
      <c r="S228" s="32"/>
    </row>
    <row r="229" spans="1:19" x14ac:dyDescent="0.2">
      <c r="A229" s="39" t="s">
        <v>217</v>
      </c>
      <c r="B229" s="23"/>
      <c r="C229" s="23"/>
      <c r="D229" s="23"/>
      <c r="E229" s="23"/>
      <c r="F229" s="23"/>
      <c r="G229" s="23"/>
      <c r="H229" s="23"/>
      <c r="I229" s="23"/>
      <c r="J229" s="23"/>
      <c r="K229" s="23"/>
      <c r="L229" s="23"/>
      <c r="M229" s="23"/>
      <c r="N229" s="23"/>
      <c r="O229" s="23"/>
      <c r="P229" s="23"/>
      <c r="Q229" s="23"/>
      <c r="R229" s="23"/>
      <c r="S229" s="32"/>
    </row>
    <row r="230" spans="1:19" x14ac:dyDescent="0.2">
      <c r="A230" s="39" t="s">
        <v>218</v>
      </c>
      <c r="B230" s="23"/>
      <c r="C230" s="23"/>
      <c r="D230" s="23"/>
      <c r="E230" s="23"/>
      <c r="F230" s="23"/>
      <c r="G230" s="23"/>
      <c r="H230" s="23"/>
      <c r="I230" s="23"/>
      <c r="J230" s="23"/>
      <c r="K230" s="23"/>
      <c r="L230" s="23"/>
      <c r="M230" s="23"/>
      <c r="N230" s="23"/>
      <c r="O230" s="23">
        <v>6.57</v>
      </c>
      <c r="P230" s="23">
        <v>801.99</v>
      </c>
      <c r="Q230" s="23"/>
      <c r="R230" s="23"/>
      <c r="S230" s="32"/>
    </row>
    <row r="231" spans="1:19" x14ac:dyDescent="0.2">
      <c r="A231" s="39" t="s">
        <v>219</v>
      </c>
      <c r="B231" s="23"/>
      <c r="C231" s="23"/>
      <c r="D231" s="23"/>
      <c r="E231" s="23"/>
      <c r="F231" s="23"/>
      <c r="G231" s="23"/>
      <c r="H231" s="23"/>
      <c r="I231" s="23"/>
      <c r="J231" s="23"/>
      <c r="K231" s="23"/>
      <c r="L231" s="23"/>
      <c r="M231" s="23"/>
      <c r="N231" s="23"/>
      <c r="O231" s="23"/>
      <c r="P231" s="23"/>
      <c r="Q231" s="23"/>
      <c r="R231" s="23"/>
      <c r="S231" s="32"/>
    </row>
    <row r="232" spans="1:19" x14ac:dyDescent="0.2">
      <c r="A232" s="39" t="s">
        <v>220</v>
      </c>
      <c r="B232" s="23">
        <v>23.39</v>
      </c>
      <c r="C232" s="23">
        <v>55.32</v>
      </c>
      <c r="D232" s="23">
        <v>73.37</v>
      </c>
      <c r="E232" s="23">
        <v>84.45</v>
      </c>
      <c r="F232" s="23">
        <v>122.5</v>
      </c>
      <c r="G232" s="23">
        <v>28.02</v>
      </c>
      <c r="H232" s="23">
        <v>309.39999999999998</v>
      </c>
      <c r="I232" s="23">
        <v>416.42</v>
      </c>
      <c r="J232" s="23">
        <v>465.62</v>
      </c>
      <c r="K232" s="23">
        <v>424.42</v>
      </c>
      <c r="L232" s="23">
        <v>515.49</v>
      </c>
      <c r="M232" s="23">
        <v>608.91</v>
      </c>
      <c r="N232" s="23">
        <v>688.03</v>
      </c>
      <c r="O232" s="23">
        <v>2066.69</v>
      </c>
      <c r="P232" s="23">
        <v>1179.6099999999999</v>
      </c>
      <c r="Q232" s="23">
        <v>1847.43</v>
      </c>
      <c r="R232" s="23">
        <v>2425.4899999999998</v>
      </c>
      <c r="S232" s="32"/>
    </row>
    <row r="233" spans="1:19" x14ac:dyDescent="0.2">
      <c r="A233" s="39" t="s">
        <v>221</v>
      </c>
      <c r="B233" s="23">
        <v>23.39</v>
      </c>
      <c r="C233" s="23">
        <v>46.52</v>
      </c>
      <c r="D233" s="23">
        <v>60.29</v>
      </c>
      <c r="E233" s="23">
        <v>69.569999999999993</v>
      </c>
      <c r="F233" s="23">
        <v>102.3</v>
      </c>
      <c r="G233" s="23"/>
      <c r="H233" s="23">
        <v>217.47</v>
      </c>
      <c r="I233" s="23">
        <v>284.79000000000002</v>
      </c>
      <c r="J233" s="23">
        <v>284.79000000000002</v>
      </c>
      <c r="K233" s="23">
        <v>362.45</v>
      </c>
      <c r="L233" s="23">
        <v>440.12</v>
      </c>
      <c r="M233" s="23">
        <v>517.79</v>
      </c>
      <c r="N233" s="23">
        <v>310.67</v>
      </c>
      <c r="O233" s="23">
        <v>721.95</v>
      </c>
      <c r="P233" s="23"/>
      <c r="Q233" s="23"/>
      <c r="R233" s="23"/>
      <c r="S233" s="32"/>
    </row>
    <row r="234" spans="1:19" x14ac:dyDescent="0.2">
      <c r="A234" s="39" t="s">
        <v>222</v>
      </c>
      <c r="B234" s="23"/>
      <c r="C234" s="23">
        <v>6.01</v>
      </c>
      <c r="D234" s="23">
        <v>7.84</v>
      </c>
      <c r="E234" s="23">
        <v>9.77</v>
      </c>
      <c r="F234" s="23">
        <v>14.36</v>
      </c>
      <c r="G234" s="23"/>
      <c r="H234" s="23">
        <v>36.96</v>
      </c>
      <c r="I234" s="23">
        <v>48.4</v>
      </c>
      <c r="J234" s="23">
        <v>47.3</v>
      </c>
      <c r="K234" s="23">
        <v>58.8</v>
      </c>
      <c r="L234" s="23">
        <v>71.400000000000006</v>
      </c>
      <c r="M234" s="23">
        <v>88</v>
      </c>
      <c r="N234" s="23">
        <v>52.8</v>
      </c>
      <c r="O234" s="23">
        <v>146.97</v>
      </c>
      <c r="P234" s="23"/>
      <c r="Q234" s="23"/>
      <c r="R234" s="23"/>
      <c r="S234" s="32"/>
    </row>
    <row r="235" spans="1:19" x14ac:dyDescent="0.2">
      <c r="A235" s="39" t="s">
        <v>223</v>
      </c>
      <c r="B235" s="23"/>
      <c r="C235" s="23"/>
      <c r="D235" s="23"/>
      <c r="E235" s="23"/>
      <c r="F235" s="23"/>
      <c r="G235" s="23">
        <v>20.399999999999999</v>
      </c>
      <c r="H235" s="23">
        <v>46.71</v>
      </c>
      <c r="I235" s="23">
        <v>74.38</v>
      </c>
      <c r="J235" s="23">
        <v>123.2</v>
      </c>
      <c r="K235" s="23"/>
      <c r="L235" s="23"/>
      <c r="M235" s="23"/>
      <c r="N235" s="23"/>
      <c r="O235" s="23"/>
      <c r="P235" s="23"/>
      <c r="Q235" s="23"/>
      <c r="R235" s="23"/>
      <c r="S235" s="32"/>
    </row>
    <row r="236" spans="1:19" x14ac:dyDescent="0.2">
      <c r="A236" s="39" t="s">
        <v>224</v>
      </c>
      <c r="B236" s="23"/>
      <c r="C236" s="23"/>
      <c r="D236" s="23"/>
      <c r="E236" s="23"/>
      <c r="F236" s="23"/>
      <c r="G236" s="23"/>
      <c r="H236" s="23"/>
      <c r="I236" s="23"/>
      <c r="J236" s="23"/>
      <c r="K236" s="23"/>
      <c r="L236" s="23"/>
      <c r="M236" s="23"/>
      <c r="N236" s="23"/>
      <c r="O236" s="23"/>
      <c r="P236" s="23"/>
      <c r="Q236" s="23"/>
      <c r="R236" s="23"/>
      <c r="S236" s="32"/>
    </row>
    <row r="237" spans="1:19" x14ac:dyDescent="0.2">
      <c r="A237" s="39" t="s">
        <v>225</v>
      </c>
      <c r="B237" s="23"/>
      <c r="C237" s="23"/>
      <c r="D237" s="23"/>
      <c r="E237" s="23"/>
      <c r="F237" s="23"/>
      <c r="G237" s="23"/>
      <c r="H237" s="23"/>
      <c r="I237" s="23"/>
      <c r="J237" s="23"/>
      <c r="K237" s="23"/>
      <c r="L237" s="23"/>
      <c r="M237" s="23">
        <v>3.12</v>
      </c>
      <c r="N237" s="23">
        <v>9.5399999999999991</v>
      </c>
      <c r="O237" s="23"/>
      <c r="P237" s="23">
        <v>61.15</v>
      </c>
      <c r="Q237" s="23">
        <v>75.92</v>
      </c>
      <c r="R237" s="23">
        <v>39.479999999999997</v>
      </c>
      <c r="S237" s="32"/>
    </row>
    <row r="238" spans="1:19" x14ac:dyDescent="0.2">
      <c r="A238" s="39" t="s">
        <v>226</v>
      </c>
      <c r="B238" s="23"/>
      <c r="C238" s="23">
        <v>2.4</v>
      </c>
      <c r="D238" s="23">
        <v>4.3099999999999996</v>
      </c>
      <c r="E238" s="23">
        <v>5.03</v>
      </c>
      <c r="F238" s="23">
        <v>5.76</v>
      </c>
      <c r="G238" s="23">
        <v>7.62</v>
      </c>
      <c r="H238" s="23">
        <v>8.26</v>
      </c>
      <c r="I238" s="23">
        <v>8.85</v>
      </c>
      <c r="J238" s="23">
        <v>10.33</v>
      </c>
      <c r="K238" s="23">
        <v>3.17</v>
      </c>
      <c r="L238" s="23">
        <v>3.97</v>
      </c>
      <c r="M238" s="23"/>
      <c r="N238" s="23"/>
      <c r="O238" s="23"/>
      <c r="P238" s="23"/>
      <c r="Q238" s="23"/>
      <c r="R238" s="23"/>
      <c r="S238" s="32"/>
    </row>
    <row r="239" spans="1:19" x14ac:dyDescent="0.2">
      <c r="A239" s="39" t="s">
        <v>227</v>
      </c>
      <c r="B239" s="23"/>
      <c r="C239" s="23"/>
      <c r="D239" s="23"/>
      <c r="E239" s="23"/>
      <c r="F239" s="23"/>
      <c r="G239" s="23"/>
      <c r="H239" s="23"/>
      <c r="I239" s="23"/>
      <c r="J239" s="23"/>
      <c r="K239" s="23"/>
      <c r="L239" s="23"/>
      <c r="M239" s="23"/>
      <c r="N239" s="23"/>
      <c r="O239" s="23"/>
      <c r="P239" s="23"/>
      <c r="Q239" s="23"/>
      <c r="R239" s="23"/>
      <c r="S239" s="32"/>
    </row>
    <row r="240" spans="1:19" x14ac:dyDescent="0.2">
      <c r="A240" s="39" t="s">
        <v>228</v>
      </c>
      <c r="B240" s="23"/>
      <c r="C240" s="23"/>
      <c r="D240" s="23"/>
      <c r="E240" s="23"/>
      <c r="F240" s="23"/>
      <c r="G240" s="23"/>
      <c r="H240" s="23"/>
      <c r="I240" s="23"/>
      <c r="J240" s="23"/>
      <c r="K240" s="23"/>
      <c r="L240" s="23"/>
      <c r="M240" s="23"/>
      <c r="N240" s="23"/>
      <c r="O240" s="23"/>
      <c r="P240" s="23"/>
      <c r="Q240" s="23"/>
      <c r="R240" s="23"/>
      <c r="S240" s="32"/>
    </row>
    <row r="241" spans="1:19" x14ac:dyDescent="0.2">
      <c r="A241" s="39" t="s">
        <v>229</v>
      </c>
      <c r="B241" s="23">
        <v>0</v>
      </c>
      <c r="C241" s="23">
        <v>0.39</v>
      </c>
      <c r="D241" s="23">
        <v>0.93</v>
      </c>
      <c r="E241" s="23">
        <v>0.08</v>
      </c>
      <c r="F241" s="23">
        <v>0.08</v>
      </c>
      <c r="G241" s="23">
        <v>0</v>
      </c>
      <c r="H241" s="23">
        <v>0</v>
      </c>
      <c r="I241" s="23">
        <v>0</v>
      </c>
      <c r="J241" s="23">
        <v>0</v>
      </c>
      <c r="K241" s="23"/>
      <c r="L241" s="23"/>
      <c r="M241" s="23"/>
      <c r="N241" s="23">
        <v>315.02</v>
      </c>
      <c r="O241" s="23">
        <v>1197.77</v>
      </c>
      <c r="P241" s="23">
        <v>1118.46</v>
      </c>
      <c r="Q241" s="23">
        <v>1771.51</v>
      </c>
      <c r="R241" s="23">
        <v>2386.0100000000002</v>
      </c>
      <c r="S241" s="32"/>
    </row>
    <row r="242" spans="1:19" x14ac:dyDescent="0.2">
      <c r="A242" s="39" t="s">
        <v>230</v>
      </c>
      <c r="B242" s="23">
        <v>95.31</v>
      </c>
      <c r="C242" s="23">
        <v>132.91999999999999</v>
      </c>
      <c r="D242" s="23">
        <v>186.94</v>
      </c>
      <c r="E242" s="23">
        <v>221.46</v>
      </c>
      <c r="F242" s="23">
        <v>288.68</v>
      </c>
      <c r="G242" s="23">
        <v>514.36</v>
      </c>
      <c r="H242" s="23">
        <v>1035.71</v>
      </c>
      <c r="I242" s="23">
        <v>989.51</v>
      </c>
      <c r="J242" s="23">
        <v>728.92</v>
      </c>
      <c r="K242" s="23">
        <v>786.69</v>
      </c>
      <c r="L242" s="23">
        <v>1018.52</v>
      </c>
      <c r="M242" s="23">
        <v>1155.06</v>
      </c>
      <c r="N242" s="23">
        <v>4233.47</v>
      </c>
      <c r="O242" s="23">
        <v>11052.08</v>
      </c>
      <c r="P242" s="23">
        <v>8627.2999999999993</v>
      </c>
      <c r="Q242" s="23">
        <v>10962.65</v>
      </c>
      <c r="R242" s="23">
        <v>12243.49</v>
      </c>
      <c r="S242" s="32"/>
    </row>
    <row r="243" spans="1:19" s="64" customFormat="1" ht="16" thickBot="1" x14ac:dyDescent="0.25">
      <c r="A243" s="64" t="s">
        <v>231</v>
      </c>
      <c r="B243" s="404">
        <v>654.23</v>
      </c>
      <c r="C243" s="404">
        <v>871.26</v>
      </c>
      <c r="D243" s="404">
        <v>1432.82</v>
      </c>
      <c r="E243" s="404">
        <v>3226.86</v>
      </c>
      <c r="F243" s="404">
        <v>3604.04</v>
      </c>
      <c r="G243" s="404">
        <v>4141.32</v>
      </c>
      <c r="H243" s="404">
        <v>5458.79</v>
      </c>
      <c r="I243" s="404">
        <v>6281.95</v>
      </c>
      <c r="J243" s="404">
        <v>6591.72</v>
      </c>
      <c r="K243" s="404">
        <v>7731.47</v>
      </c>
      <c r="L243" s="404">
        <v>9277.77</v>
      </c>
      <c r="M243" s="404">
        <v>9506.56</v>
      </c>
      <c r="N243" s="404">
        <v>14624.47</v>
      </c>
      <c r="O243" s="404">
        <v>38535</v>
      </c>
      <c r="P243" s="404">
        <v>34604.21</v>
      </c>
      <c r="Q243" s="404">
        <v>34209.660000000003</v>
      </c>
      <c r="R243" s="404">
        <v>34262.269999999997</v>
      </c>
    </row>
    <row r="244" spans="1:19" ht="16" thickTop="1" x14ac:dyDescent="0.2">
      <c r="A244" t="s">
        <v>232</v>
      </c>
      <c r="B244" s="23"/>
      <c r="C244" s="23"/>
      <c r="D244" s="23"/>
      <c r="E244" s="23"/>
      <c r="F244" s="23"/>
      <c r="G244" s="23"/>
      <c r="H244" s="23"/>
      <c r="I244" s="23"/>
      <c r="J244" s="23"/>
      <c r="K244" s="23"/>
      <c r="L244" s="23"/>
      <c r="M244" s="23"/>
      <c r="N244" s="23"/>
      <c r="O244" s="23"/>
      <c r="P244" s="23"/>
      <c r="Q244" s="23"/>
      <c r="R244" s="23"/>
    </row>
    <row r="245" spans="1:19" x14ac:dyDescent="0.2">
      <c r="A245" t="s">
        <v>233</v>
      </c>
      <c r="B245" s="23"/>
      <c r="C245" s="23"/>
      <c r="D245" s="23"/>
      <c r="E245" s="23"/>
      <c r="F245" s="23"/>
      <c r="G245" s="23"/>
      <c r="H245" s="23"/>
      <c r="I245" s="23"/>
      <c r="J245" s="23"/>
      <c r="K245" s="23"/>
      <c r="L245" s="23"/>
      <c r="M245" s="23"/>
      <c r="N245" s="23"/>
      <c r="O245" s="23"/>
      <c r="P245" s="23"/>
      <c r="Q245" s="23"/>
      <c r="R245" s="23"/>
    </row>
    <row r="246" spans="1:19" x14ac:dyDescent="0.2">
      <c r="A246" t="s">
        <v>234</v>
      </c>
      <c r="B246" s="23">
        <v>300.49</v>
      </c>
      <c r="C246" s="23">
        <v>340.34</v>
      </c>
      <c r="D246" s="23">
        <v>510.08</v>
      </c>
      <c r="E246" s="23">
        <v>612.04999999999995</v>
      </c>
      <c r="F246" s="23">
        <v>744.26</v>
      </c>
      <c r="G246" s="23">
        <v>838.7</v>
      </c>
      <c r="H246" s="23">
        <v>935.03</v>
      </c>
      <c r="I246" s="23">
        <v>1061.9000000000001</v>
      </c>
      <c r="J246" s="23">
        <v>1159.76</v>
      </c>
      <c r="K246" s="23">
        <v>1268.76</v>
      </c>
      <c r="L246" s="23">
        <v>1483.03</v>
      </c>
      <c r="M246" s="23">
        <v>1725.14</v>
      </c>
      <c r="N246" s="23">
        <v>1973.53</v>
      </c>
      <c r="O246" s="23">
        <v>5995.07</v>
      </c>
      <c r="P246" s="23">
        <v>4103.7</v>
      </c>
      <c r="Q246" s="23">
        <v>4988.08</v>
      </c>
      <c r="R246" s="23">
        <v>5929.21</v>
      </c>
    </row>
    <row r="247" spans="1:19" x14ac:dyDescent="0.2">
      <c r="A247" t="s">
        <v>235</v>
      </c>
      <c r="B247" s="23"/>
      <c r="C247" s="23"/>
      <c r="D247" s="23"/>
      <c r="E247" s="23"/>
      <c r="F247" s="23"/>
      <c r="G247" s="23"/>
      <c r="H247" s="23"/>
      <c r="I247" s="23"/>
      <c r="J247" s="23"/>
      <c r="K247" s="23"/>
      <c r="L247" s="23"/>
      <c r="M247" s="23"/>
      <c r="N247" s="23"/>
      <c r="O247" s="23"/>
      <c r="P247" s="23"/>
      <c r="Q247" s="23">
        <v>120.8</v>
      </c>
      <c r="R247" s="23">
        <v>120.8</v>
      </c>
      <c r="S247" s="32"/>
    </row>
    <row r="248" spans="1:19" x14ac:dyDescent="0.2">
      <c r="A248" t="s">
        <v>236</v>
      </c>
      <c r="B248" s="23">
        <v>1.49</v>
      </c>
      <c r="C248" s="23">
        <v>1.48</v>
      </c>
      <c r="D248" s="23">
        <v>2.2799999999999998</v>
      </c>
      <c r="E248" s="23">
        <v>2.39</v>
      </c>
      <c r="F248" s="23">
        <v>2.39</v>
      </c>
      <c r="G248" s="23">
        <v>2.39</v>
      </c>
      <c r="H248" s="23">
        <v>2.39</v>
      </c>
      <c r="I248" s="23">
        <v>3.87</v>
      </c>
      <c r="J248" s="23">
        <v>3.87</v>
      </c>
      <c r="K248" s="23">
        <v>3.87</v>
      </c>
      <c r="L248" s="23">
        <v>17.34</v>
      </c>
      <c r="M248" s="23">
        <v>18.87</v>
      </c>
      <c r="N248" s="23">
        <v>19.21</v>
      </c>
      <c r="O248" s="23">
        <v>53.09</v>
      </c>
      <c r="P248" s="23">
        <v>54.11</v>
      </c>
      <c r="Q248" s="23">
        <v>93.38</v>
      </c>
      <c r="R248" s="23">
        <v>104.12</v>
      </c>
      <c r="S248" s="32"/>
    </row>
    <row r="249" spans="1:19" x14ac:dyDescent="0.2">
      <c r="A249" t="s">
        <v>237</v>
      </c>
      <c r="B249" s="23"/>
      <c r="C249" s="23"/>
      <c r="D249" s="23"/>
      <c r="E249" s="23"/>
      <c r="F249" s="23"/>
      <c r="G249" s="23"/>
      <c r="H249" s="23"/>
      <c r="I249" s="23"/>
      <c r="J249" s="23"/>
      <c r="K249" s="23"/>
      <c r="L249" s="23"/>
      <c r="M249" s="23"/>
      <c r="N249" s="23"/>
      <c r="O249" s="23"/>
      <c r="P249" s="23"/>
      <c r="Q249" s="23"/>
      <c r="R249" s="23"/>
      <c r="S249" s="32"/>
    </row>
    <row r="250" spans="1:19" x14ac:dyDescent="0.2">
      <c r="A250" t="s">
        <v>238</v>
      </c>
      <c r="B250" s="23">
        <v>67.66</v>
      </c>
      <c r="C250" s="23">
        <v>79.569999999999993</v>
      </c>
      <c r="D250" s="23">
        <v>149.44</v>
      </c>
      <c r="E250" s="23">
        <v>158.24</v>
      </c>
      <c r="F250" s="23">
        <v>187.79</v>
      </c>
      <c r="G250" s="23">
        <v>188.84</v>
      </c>
      <c r="H250" s="23">
        <v>199.3</v>
      </c>
      <c r="I250" s="23">
        <v>214.05</v>
      </c>
      <c r="J250" s="23">
        <v>236.71</v>
      </c>
      <c r="K250" s="23">
        <v>252.85</v>
      </c>
      <c r="L250" s="23">
        <v>293.91000000000003</v>
      </c>
      <c r="M250" s="23">
        <v>311.52999999999997</v>
      </c>
      <c r="N250" s="23">
        <v>332.26</v>
      </c>
      <c r="O250" s="23">
        <v>1122.8499999999999</v>
      </c>
      <c r="P250" s="23">
        <v>1108.8599999999999</v>
      </c>
      <c r="Q250" s="23">
        <v>1229.8800000000001</v>
      </c>
      <c r="R250" s="23">
        <v>1417.7</v>
      </c>
      <c r="S250" s="32"/>
    </row>
    <row r="251" spans="1:19" x14ac:dyDescent="0.2">
      <c r="A251" t="s">
        <v>239</v>
      </c>
      <c r="B251" s="23"/>
      <c r="C251" s="23"/>
      <c r="D251" s="23"/>
      <c r="E251" s="23"/>
      <c r="F251" s="23"/>
      <c r="G251" s="23"/>
      <c r="H251" s="23"/>
      <c r="I251" s="23"/>
      <c r="J251" s="23"/>
      <c r="K251" s="23"/>
      <c r="L251" s="23"/>
      <c r="M251" s="23"/>
      <c r="N251" s="23"/>
      <c r="O251" s="23"/>
      <c r="P251" s="23"/>
      <c r="Q251" s="23"/>
      <c r="R251" s="23"/>
      <c r="S251" s="32"/>
    </row>
    <row r="252" spans="1:19" x14ac:dyDescent="0.2">
      <c r="A252" t="s">
        <v>240</v>
      </c>
      <c r="B252" s="23">
        <v>166.74</v>
      </c>
      <c r="C252" s="23">
        <v>201.4</v>
      </c>
      <c r="D252" s="23">
        <v>293.75</v>
      </c>
      <c r="E252" s="23">
        <v>381.43</v>
      </c>
      <c r="F252" s="23">
        <v>481.32</v>
      </c>
      <c r="G252" s="23">
        <v>571.27</v>
      </c>
      <c r="H252" s="23">
        <v>653.16999999999996</v>
      </c>
      <c r="I252" s="23">
        <v>756.33</v>
      </c>
      <c r="J252" s="23">
        <v>829.2700000000001</v>
      </c>
      <c r="K252" s="23">
        <v>888.15</v>
      </c>
      <c r="L252" s="23">
        <v>1067.6500000000001</v>
      </c>
      <c r="M252" s="23">
        <v>1279.58</v>
      </c>
      <c r="N252" s="23">
        <v>1459.91</v>
      </c>
      <c r="O252" s="23">
        <v>4147.93</v>
      </c>
      <c r="P252" s="23">
        <v>2633.93</v>
      </c>
      <c r="Q252" s="23">
        <v>3204.97</v>
      </c>
      <c r="R252" s="23">
        <v>3890.59</v>
      </c>
      <c r="S252" s="32"/>
    </row>
    <row r="253" spans="1:19" x14ac:dyDescent="0.2">
      <c r="A253" t="s">
        <v>241</v>
      </c>
      <c r="B253" s="23">
        <v>5.54</v>
      </c>
      <c r="C253" s="23">
        <v>6.18</v>
      </c>
      <c r="D253" s="23">
        <v>9.14</v>
      </c>
      <c r="E253" s="23">
        <v>13.78</v>
      </c>
      <c r="F253" s="23">
        <v>16.32</v>
      </c>
      <c r="G253" s="23">
        <v>19.79</v>
      </c>
      <c r="H253" s="23">
        <v>21.74</v>
      </c>
      <c r="I253" s="23">
        <v>25.53</v>
      </c>
      <c r="J253" s="23">
        <v>27.5</v>
      </c>
      <c r="K253" s="23">
        <v>59.9</v>
      </c>
      <c r="L253" s="23">
        <v>66.569999999999993</v>
      </c>
      <c r="M253" s="23">
        <v>73.349999999999994</v>
      </c>
      <c r="N253" s="23">
        <v>83.73</v>
      </c>
      <c r="O253" s="23">
        <v>251.9</v>
      </c>
      <c r="P253" s="23">
        <v>127.03</v>
      </c>
      <c r="Q253" s="23">
        <v>149.56</v>
      </c>
      <c r="R253" s="23">
        <v>171.63</v>
      </c>
      <c r="S253" s="32"/>
    </row>
    <row r="254" spans="1:19" x14ac:dyDescent="0.2">
      <c r="A254" t="s">
        <v>242</v>
      </c>
      <c r="B254" s="23"/>
      <c r="C254" s="23"/>
      <c r="D254" s="23"/>
      <c r="E254" s="23"/>
      <c r="F254" s="23"/>
      <c r="G254" s="23"/>
      <c r="H254" s="23"/>
      <c r="I254" s="23"/>
      <c r="J254" s="23"/>
      <c r="K254" s="23"/>
      <c r="L254" s="23"/>
      <c r="M254" s="23"/>
      <c r="N254" s="23"/>
      <c r="O254" s="23"/>
      <c r="P254" s="23"/>
      <c r="Q254" s="23"/>
      <c r="R254" s="23"/>
      <c r="S254" s="32"/>
    </row>
    <row r="255" spans="1:19" x14ac:dyDescent="0.2">
      <c r="A255" t="s">
        <v>243</v>
      </c>
      <c r="B255" s="23"/>
      <c r="C255" s="23"/>
      <c r="D255" s="23"/>
      <c r="E255" s="23"/>
      <c r="F255" s="23"/>
      <c r="G255" s="23"/>
      <c r="H255" s="23"/>
      <c r="I255" s="23"/>
      <c r="J255" s="23"/>
      <c r="K255" s="23"/>
      <c r="L255" s="23"/>
      <c r="M255" s="23"/>
      <c r="N255" s="23"/>
      <c r="O255" s="23"/>
      <c r="P255" s="23"/>
      <c r="Q255" s="23"/>
      <c r="R255" s="23"/>
      <c r="S255" s="32"/>
    </row>
    <row r="256" spans="1:19" x14ac:dyDescent="0.2">
      <c r="A256" t="s">
        <v>244</v>
      </c>
      <c r="B256" s="23">
        <v>3.48</v>
      </c>
      <c r="C256" s="23">
        <v>4.03</v>
      </c>
      <c r="D256" s="23">
        <v>5.87</v>
      </c>
      <c r="E256" s="23">
        <v>6.82</v>
      </c>
      <c r="F256" s="23">
        <v>9.31</v>
      </c>
      <c r="G256" s="23">
        <v>9.2799999999999994</v>
      </c>
      <c r="H256" s="23">
        <v>10.050000000000001</v>
      </c>
      <c r="I256" s="23">
        <v>13.74</v>
      </c>
      <c r="J256" s="23">
        <v>14.03</v>
      </c>
      <c r="K256" s="23">
        <v>15.61</v>
      </c>
      <c r="L256" s="23">
        <v>18.309999999999999</v>
      </c>
      <c r="M256" s="23">
        <v>22.56</v>
      </c>
      <c r="N256" s="23">
        <v>28.97</v>
      </c>
      <c r="O256" s="23">
        <v>75.98</v>
      </c>
      <c r="P256" s="23">
        <v>43</v>
      </c>
      <c r="Q256" s="23">
        <v>45.5</v>
      </c>
      <c r="R256" s="23">
        <v>48.11</v>
      </c>
      <c r="S256" s="32"/>
    </row>
    <row r="257" spans="1:19" x14ac:dyDescent="0.2">
      <c r="A257" t="s">
        <v>245</v>
      </c>
      <c r="B257" s="23"/>
      <c r="C257" s="23"/>
      <c r="D257" s="23"/>
      <c r="E257" s="23"/>
      <c r="F257" s="23"/>
      <c r="G257" s="23"/>
      <c r="H257" s="23"/>
      <c r="I257" s="23"/>
      <c r="J257" s="23"/>
      <c r="K257" s="23"/>
      <c r="L257" s="23"/>
      <c r="M257" s="23"/>
      <c r="N257" s="23"/>
      <c r="O257" s="23"/>
      <c r="P257" s="23"/>
      <c r="Q257" s="23"/>
      <c r="R257" s="23"/>
      <c r="S257" s="32"/>
    </row>
    <row r="258" spans="1:19" x14ac:dyDescent="0.2">
      <c r="A258" t="s">
        <v>246</v>
      </c>
      <c r="B258" s="23"/>
      <c r="C258" s="23"/>
      <c r="D258" s="23"/>
      <c r="E258" s="23"/>
      <c r="F258" s="23"/>
      <c r="G258" s="23"/>
      <c r="H258" s="23"/>
      <c r="I258" s="23"/>
      <c r="J258" s="23"/>
      <c r="K258" s="23"/>
      <c r="L258" s="23"/>
      <c r="M258" s="23"/>
      <c r="N258" s="23"/>
      <c r="O258" s="23"/>
      <c r="P258" s="23"/>
      <c r="Q258" s="23"/>
      <c r="R258" s="23"/>
      <c r="S258" s="32"/>
    </row>
    <row r="259" spans="1:19" x14ac:dyDescent="0.2">
      <c r="A259" t="s">
        <v>247</v>
      </c>
      <c r="B259" s="23"/>
      <c r="C259" s="23"/>
      <c r="D259" s="23"/>
      <c r="E259" s="23"/>
      <c r="F259" s="23"/>
      <c r="G259" s="23"/>
      <c r="H259" s="23"/>
      <c r="I259" s="23"/>
      <c r="J259" s="23"/>
      <c r="K259" s="23"/>
      <c r="L259" s="23"/>
      <c r="M259" s="23"/>
      <c r="N259" s="23"/>
      <c r="O259" s="23"/>
      <c r="P259" s="23"/>
      <c r="Q259" s="23"/>
      <c r="R259" s="23"/>
      <c r="S259" s="32"/>
    </row>
    <row r="260" spans="1:19" x14ac:dyDescent="0.2">
      <c r="A260" t="s">
        <v>248</v>
      </c>
      <c r="B260" s="23"/>
      <c r="C260" s="23"/>
      <c r="D260" s="23"/>
      <c r="E260" s="23"/>
      <c r="F260" s="23"/>
      <c r="G260" s="23"/>
      <c r="H260" s="23"/>
      <c r="I260" s="23"/>
      <c r="J260" s="23"/>
      <c r="K260" s="23"/>
      <c r="L260" s="23"/>
      <c r="M260" s="23"/>
      <c r="N260" s="23"/>
      <c r="O260" s="23"/>
      <c r="P260" s="23"/>
      <c r="Q260" s="23"/>
      <c r="R260" s="23"/>
      <c r="S260" s="32"/>
    </row>
    <row r="261" spans="1:19" x14ac:dyDescent="0.2">
      <c r="A261" t="s">
        <v>249</v>
      </c>
      <c r="B261" s="23"/>
      <c r="C261" s="23"/>
      <c r="D261" s="23"/>
      <c r="E261" s="23"/>
      <c r="F261" s="23"/>
      <c r="G261" s="23"/>
      <c r="H261" s="23"/>
      <c r="I261" s="23"/>
      <c r="J261" s="23"/>
      <c r="K261" s="23"/>
      <c r="L261" s="23"/>
      <c r="M261" s="23"/>
      <c r="N261" s="23"/>
      <c r="O261" s="23"/>
      <c r="P261" s="23"/>
      <c r="Q261" s="23"/>
      <c r="R261" s="23"/>
      <c r="S261" s="32"/>
    </row>
    <row r="262" spans="1:19" x14ac:dyDescent="0.2">
      <c r="A262" t="s">
        <v>250</v>
      </c>
      <c r="B262" s="23">
        <v>1.93</v>
      </c>
      <c r="C262" s="23">
        <v>1.93</v>
      </c>
      <c r="D262" s="23">
        <v>1.93</v>
      </c>
      <c r="E262" s="23">
        <v>2</v>
      </c>
      <c r="F262" s="23">
        <v>2.74</v>
      </c>
      <c r="G262" s="23">
        <v>2.74</v>
      </c>
      <c r="H262" s="23">
        <v>3.92</v>
      </c>
      <c r="I262" s="23">
        <v>3.92</v>
      </c>
      <c r="J262" s="23">
        <v>3.92</v>
      </c>
      <c r="K262" s="23">
        <v>3.92</v>
      </c>
      <c r="L262" s="23">
        <v>13.78</v>
      </c>
      <c r="M262" s="23">
        <v>13.78</v>
      </c>
      <c r="N262" s="23">
        <v>13.78</v>
      </c>
      <c r="O262" s="23">
        <v>60.97</v>
      </c>
      <c r="P262" s="23">
        <v>56.24</v>
      </c>
      <c r="Q262" s="23">
        <v>56.24</v>
      </c>
      <c r="R262" s="23">
        <v>56.24</v>
      </c>
      <c r="S262" s="32"/>
    </row>
    <row r="263" spans="1:19" x14ac:dyDescent="0.2">
      <c r="A263" t="s">
        <v>251</v>
      </c>
      <c r="B263" s="23"/>
      <c r="C263" s="23"/>
      <c r="D263" s="23"/>
      <c r="E263" s="23"/>
      <c r="F263" s="23"/>
      <c r="G263" s="23"/>
      <c r="H263" s="23"/>
      <c r="I263" s="23"/>
      <c r="J263" s="23"/>
      <c r="K263" s="23"/>
      <c r="L263" s="23"/>
      <c r="M263" s="23"/>
      <c r="N263" s="23"/>
      <c r="O263" s="23">
        <v>163.94</v>
      </c>
      <c r="P263" s="23">
        <v>65.61</v>
      </c>
      <c r="Q263" s="23">
        <v>71.97</v>
      </c>
      <c r="R263" s="23">
        <v>104.24000000000001</v>
      </c>
      <c r="S263" s="32"/>
    </row>
    <row r="264" spans="1:19" x14ac:dyDescent="0.2">
      <c r="A264" t="s">
        <v>252</v>
      </c>
      <c r="B264" s="23"/>
      <c r="C264" s="23"/>
      <c r="D264" s="23"/>
      <c r="E264" s="23"/>
      <c r="F264" s="23"/>
      <c r="G264" s="23"/>
      <c r="H264" s="23"/>
      <c r="I264" s="23"/>
      <c r="J264" s="23"/>
      <c r="K264" s="23"/>
      <c r="L264" s="23"/>
      <c r="M264" s="23"/>
      <c r="N264" s="23"/>
      <c r="O264" s="23"/>
      <c r="P264" s="23"/>
      <c r="Q264" s="23"/>
      <c r="R264" s="23"/>
      <c r="S264" s="32"/>
    </row>
    <row r="265" spans="1:19" x14ac:dyDescent="0.2">
      <c r="A265" t="s">
        <v>253</v>
      </c>
      <c r="B265" s="23">
        <v>46.95</v>
      </c>
      <c r="C265" s="23">
        <v>39.049999999999997</v>
      </c>
      <c r="D265" s="23">
        <v>40.97</v>
      </c>
      <c r="E265" s="23">
        <v>40.97</v>
      </c>
      <c r="F265" s="23">
        <v>44.39</v>
      </c>
      <c r="G265" s="23">
        <v>44.39</v>
      </c>
      <c r="H265" s="23">
        <v>44.46</v>
      </c>
      <c r="I265" s="23">
        <v>44.46</v>
      </c>
      <c r="J265" s="23">
        <v>44.46</v>
      </c>
      <c r="K265" s="23">
        <v>44.46</v>
      </c>
      <c r="L265" s="23">
        <v>5.47</v>
      </c>
      <c r="M265" s="23">
        <v>5.47</v>
      </c>
      <c r="N265" s="23">
        <v>35.67</v>
      </c>
      <c r="O265" s="23">
        <v>118.41</v>
      </c>
      <c r="P265" s="23">
        <v>14.92</v>
      </c>
      <c r="Q265" s="23">
        <v>15.78</v>
      </c>
      <c r="R265" s="23">
        <v>15.78</v>
      </c>
      <c r="S265" s="32"/>
    </row>
    <row r="266" spans="1:19" x14ac:dyDescent="0.2">
      <c r="A266" t="s">
        <v>254</v>
      </c>
      <c r="B266" s="23"/>
      <c r="C266" s="23"/>
      <c r="D266" s="23"/>
      <c r="E266" s="23"/>
      <c r="F266" s="23"/>
      <c r="G266" s="23"/>
      <c r="H266" s="23"/>
      <c r="I266" s="23"/>
      <c r="J266" s="23"/>
      <c r="K266" s="23"/>
      <c r="L266" s="23"/>
      <c r="M266" s="23"/>
      <c r="N266" s="23"/>
      <c r="O266" s="23"/>
      <c r="P266" s="23"/>
      <c r="Q266" s="23"/>
      <c r="R266" s="23"/>
      <c r="S266" s="32"/>
    </row>
    <row r="267" spans="1:19" x14ac:dyDescent="0.2">
      <c r="A267" t="s">
        <v>255</v>
      </c>
      <c r="B267" s="23"/>
      <c r="C267" s="23"/>
      <c r="D267" s="23"/>
      <c r="E267" s="23"/>
      <c r="F267" s="23"/>
      <c r="G267" s="23"/>
      <c r="H267" s="23"/>
      <c r="I267" s="23"/>
      <c r="J267" s="23"/>
      <c r="K267" s="23"/>
      <c r="L267" s="23"/>
      <c r="M267" s="23"/>
      <c r="N267" s="23"/>
      <c r="O267" s="23"/>
      <c r="P267" s="23"/>
      <c r="Q267" s="23"/>
      <c r="R267" s="23"/>
      <c r="S267" s="32"/>
    </row>
    <row r="268" spans="1:19" x14ac:dyDescent="0.2">
      <c r="A268" t="s">
        <v>256</v>
      </c>
      <c r="B268" s="23"/>
      <c r="C268" s="23"/>
      <c r="D268" s="23"/>
      <c r="E268" s="23"/>
      <c r="F268" s="23"/>
      <c r="G268" s="23"/>
      <c r="H268" s="23"/>
      <c r="I268" s="23"/>
      <c r="J268" s="23"/>
      <c r="K268" s="23"/>
      <c r="L268" s="23"/>
      <c r="M268" s="23"/>
      <c r="N268" s="23"/>
      <c r="O268" s="23"/>
      <c r="P268" s="23"/>
      <c r="Q268" s="23"/>
      <c r="R268" s="23"/>
      <c r="S268" s="32"/>
    </row>
    <row r="269" spans="1:19" x14ac:dyDescent="0.2">
      <c r="A269" t="s">
        <v>257</v>
      </c>
      <c r="B269" s="23"/>
      <c r="C269" s="23"/>
      <c r="D269" s="23"/>
      <c r="E269" s="23"/>
      <c r="F269" s="23"/>
      <c r="G269" s="23"/>
      <c r="H269" s="23"/>
      <c r="I269" s="23"/>
      <c r="J269" s="23"/>
      <c r="K269" s="23"/>
      <c r="L269" s="23"/>
      <c r="M269" s="23"/>
      <c r="N269" s="23"/>
      <c r="O269" s="23"/>
      <c r="P269" s="23"/>
      <c r="Q269" s="23"/>
      <c r="R269" s="23"/>
      <c r="S269" s="32"/>
    </row>
    <row r="270" spans="1:19" x14ac:dyDescent="0.2">
      <c r="A270" t="s">
        <v>258</v>
      </c>
      <c r="B270" s="23"/>
      <c r="C270" s="23"/>
      <c r="D270" s="23"/>
      <c r="E270" s="23"/>
      <c r="F270" s="23"/>
      <c r="G270" s="23"/>
      <c r="H270" s="23"/>
      <c r="I270" s="23"/>
      <c r="J270" s="23"/>
      <c r="K270" s="23"/>
      <c r="L270" s="23"/>
      <c r="M270" s="23"/>
      <c r="N270" s="23"/>
      <c r="O270" s="23"/>
      <c r="P270" s="23"/>
      <c r="Q270" s="23"/>
      <c r="R270" s="23"/>
      <c r="S270" s="32"/>
    </row>
    <row r="271" spans="1:19" x14ac:dyDescent="0.2">
      <c r="A271" t="s">
        <v>259</v>
      </c>
      <c r="B271" s="23"/>
      <c r="C271" s="23"/>
      <c r="D271" s="23"/>
      <c r="E271" s="23"/>
      <c r="F271" s="23"/>
      <c r="G271" s="23"/>
      <c r="H271" s="23"/>
      <c r="I271" s="23"/>
      <c r="J271" s="23"/>
      <c r="K271" s="23"/>
      <c r="L271" s="23"/>
      <c r="M271" s="23"/>
      <c r="N271" s="23"/>
      <c r="O271" s="23"/>
      <c r="P271" s="23"/>
      <c r="Q271" s="23"/>
      <c r="R271" s="23"/>
      <c r="S271" s="32"/>
    </row>
    <row r="272" spans="1:19" x14ac:dyDescent="0.2">
      <c r="A272" t="s">
        <v>260</v>
      </c>
      <c r="B272" s="23">
        <v>6.7</v>
      </c>
      <c r="C272" s="23">
        <v>6.7</v>
      </c>
      <c r="D272" s="23">
        <v>6.7</v>
      </c>
      <c r="E272" s="23">
        <v>6.42</v>
      </c>
      <c r="F272" s="23"/>
      <c r="G272" s="23"/>
      <c r="H272" s="23"/>
      <c r="I272" s="23"/>
      <c r="J272" s="23"/>
      <c r="K272" s="23"/>
      <c r="L272" s="23"/>
      <c r="M272" s="23"/>
      <c r="N272" s="23"/>
      <c r="O272" s="23"/>
      <c r="P272" s="23"/>
      <c r="Q272" s="23"/>
      <c r="R272" s="23"/>
      <c r="S272" s="32"/>
    </row>
    <row r="273" spans="1:19" x14ac:dyDescent="0.2">
      <c r="A273" t="s">
        <v>261</v>
      </c>
      <c r="B273" s="23"/>
      <c r="C273" s="23"/>
      <c r="D273" s="23"/>
      <c r="E273" s="23"/>
      <c r="F273" s="23"/>
      <c r="G273" s="23"/>
      <c r="H273" s="23"/>
      <c r="I273" s="23"/>
      <c r="J273" s="23"/>
      <c r="K273" s="23"/>
      <c r="L273" s="23"/>
      <c r="M273" s="23"/>
      <c r="N273" s="23"/>
      <c r="O273" s="23"/>
      <c r="P273" s="23"/>
      <c r="Q273" s="23"/>
      <c r="R273" s="23"/>
      <c r="S273" s="32"/>
    </row>
    <row r="274" spans="1:19" x14ac:dyDescent="0.2">
      <c r="A274" t="s">
        <v>262</v>
      </c>
      <c r="B274" s="23">
        <v>88.33</v>
      </c>
      <c r="C274" s="23">
        <v>106.02</v>
      </c>
      <c r="D274" s="23">
        <v>142.88999999999999</v>
      </c>
      <c r="E274" s="23">
        <v>172.9</v>
      </c>
      <c r="F274" s="23">
        <v>208.06999999999996</v>
      </c>
      <c r="G274" s="23">
        <v>249.41</v>
      </c>
      <c r="H274" s="23">
        <v>304.99</v>
      </c>
      <c r="I274" s="23">
        <v>362.64</v>
      </c>
      <c r="J274" s="23">
        <v>419.23999999999995</v>
      </c>
      <c r="K274" s="23">
        <v>474.37</v>
      </c>
      <c r="L274" s="23">
        <v>505.73</v>
      </c>
      <c r="M274" s="23">
        <v>589.35</v>
      </c>
      <c r="N274" s="23">
        <v>706.36</v>
      </c>
      <c r="O274" s="23">
        <v>2809.8</v>
      </c>
      <c r="P274" s="23">
        <v>529.08000000000004</v>
      </c>
      <c r="Q274" s="23">
        <v>949.45</v>
      </c>
      <c r="R274" s="23">
        <v>1370.68</v>
      </c>
      <c r="S274" s="32"/>
    </row>
    <row r="275" spans="1:19" x14ac:dyDescent="0.2">
      <c r="A275" t="s">
        <v>235</v>
      </c>
      <c r="B275" s="23"/>
      <c r="C275" s="23"/>
      <c r="D275" s="23"/>
      <c r="E275" s="23"/>
      <c r="F275" s="23"/>
      <c r="G275" s="23"/>
      <c r="H275" s="23"/>
      <c r="I275" s="23"/>
      <c r="J275" s="23"/>
      <c r="K275" s="23"/>
      <c r="L275" s="23"/>
      <c r="M275" s="23"/>
      <c r="N275" s="23"/>
      <c r="O275" s="23"/>
      <c r="P275" s="23"/>
      <c r="Q275" s="23"/>
      <c r="R275" s="23"/>
      <c r="S275" s="32"/>
    </row>
    <row r="276" spans="1:19" x14ac:dyDescent="0.2">
      <c r="A276" t="s">
        <v>236</v>
      </c>
      <c r="B276" s="23"/>
      <c r="C276" s="23"/>
      <c r="D276" s="23"/>
      <c r="E276" s="23"/>
      <c r="F276" s="23"/>
      <c r="G276" s="23"/>
      <c r="H276" s="23"/>
      <c r="I276" s="23"/>
      <c r="J276" s="23"/>
      <c r="K276" s="23"/>
      <c r="L276" s="23"/>
      <c r="M276" s="23"/>
      <c r="N276" s="23"/>
      <c r="O276" s="23"/>
      <c r="P276" s="23"/>
      <c r="Q276" s="23"/>
      <c r="R276" s="23"/>
      <c r="S276" s="32"/>
    </row>
    <row r="277" spans="1:19" x14ac:dyDescent="0.2">
      <c r="A277" t="s">
        <v>238</v>
      </c>
      <c r="B277" s="23">
        <v>10.55</v>
      </c>
      <c r="C277" s="23">
        <v>12.37</v>
      </c>
      <c r="D277" s="23">
        <v>15.89</v>
      </c>
      <c r="E277" s="23">
        <v>19.62</v>
      </c>
      <c r="F277" s="23">
        <v>23.82</v>
      </c>
      <c r="G277" s="23">
        <v>27.65</v>
      </c>
      <c r="H277" s="23">
        <v>32.659999999999997</v>
      </c>
      <c r="I277" s="23">
        <v>37.96</v>
      </c>
      <c r="J277" s="23">
        <v>43.74</v>
      </c>
      <c r="K277" s="23">
        <v>50.26</v>
      </c>
      <c r="L277" s="23">
        <v>57.66</v>
      </c>
      <c r="M277" s="23">
        <v>65.95</v>
      </c>
      <c r="N277" s="23">
        <v>74.930000000000007</v>
      </c>
      <c r="O277" s="23">
        <v>264.01</v>
      </c>
      <c r="P277" s="23">
        <v>66.16</v>
      </c>
      <c r="Q277" s="23">
        <v>107.02</v>
      </c>
      <c r="R277" s="23">
        <v>147.02000000000001</v>
      </c>
      <c r="S277" s="32"/>
    </row>
    <row r="278" spans="1:19" x14ac:dyDescent="0.2">
      <c r="A278" t="s">
        <v>239</v>
      </c>
      <c r="B278" s="23"/>
      <c r="C278" s="23"/>
      <c r="D278" s="23"/>
      <c r="E278" s="23"/>
      <c r="F278" s="23"/>
      <c r="G278" s="23"/>
      <c r="H278" s="23"/>
      <c r="I278" s="23"/>
      <c r="J278" s="23"/>
      <c r="K278" s="23"/>
      <c r="L278" s="23"/>
      <c r="M278" s="23"/>
      <c r="N278" s="23"/>
      <c r="O278" s="23"/>
      <c r="P278" s="23"/>
      <c r="Q278" s="23"/>
      <c r="R278" s="23"/>
      <c r="S278" s="32"/>
    </row>
    <row r="279" spans="1:19" x14ac:dyDescent="0.2">
      <c r="A279" t="s">
        <v>263</v>
      </c>
      <c r="B279" s="23">
        <v>61.59</v>
      </c>
      <c r="C279" s="23">
        <v>75.069999999999993</v>
      </c>
      <c r="D279" s="23">
        <v>100.91</v>
      </c>
      <c r="E279" s="23">
        <v>122.8</v>
      </c>
      <c r="F279" s="23">
        <v>154.34</v>
      </c>
      <c r="G279" s="23">
        <v>186.99</v>
      </c>
      <c r="H279" s="23">
        <v>232.52</v>
      </c>
      <c r="I279" s="23">
        <v>280.77</v>
      </c>
      <c r="J279" s="23">
        <v>327.33</v>
      </c>
      <c r="K279" s="23">
        <v>354.98</v>
      </c>
      <c r="L279" s="23">
        <v>404.93</v>
      </c>
      <c r="M279" s="23">
        <v>474.45</v>
      </c>
      <c r="N279" s="23">
        <v>554</v>
      </c>
      <c r="O279" s="23">
        <v>2150.4</v>
      </c>
      <c r="P279" s="23">
        <v>403.93</v>
      </c>
      <c r="Q279" s="23">
        <v>730.89</v>
      </c>
      <c r="R279" s="23">
        <v>1061.45</v>
      </c>
      <c r="S279" s="32"/>
    </row>
    <row r="280" spans="1:19" x14ac:dyDescent="0.2">
      <c r="A280" t="s">
        <v>241</v>
      </c>
      <c r="B280" s="23">
        <v>2.2400000000000002</v>
      </c>
      <c r="C280" s="23">
        <v>2.73</v>
      </c>
      <c r="D280" s="23">
        <v>3.48</v>
      </c>
      <c r="E280" s="23">
        <v>4.25</v>
      </c>
      <c r="F280" s="23">
        <v>5.35</v>
      </c>
      <c r="G280" s="23">
        <v>6.74</v>
      </c>
      <c r="H280" s="23">
        <v>8.19</v>
      </c>
      <c r="I280" s="23">
        <v>9.6199999999999992</v>
      </c>
      <c r="J280" s="23">
        <v>11.72</v>
      </c>
      <c r="K280" s="23">
        <v>29.94</v>
      </c>
      <c r="L280" s="23">
        <v>32.85</v>
      </c>
      <c r="M280" s="23">
        <v>36.94</v>
      </c>
      <c r="N280" s="23">
        <v>41.87</v>
      </c>
      <c r="O280" s="23">
        <v>148.93</v>
      </c>
      <c r="P280" s="23">
        <v>27.07</v>
      </c>
      <c r="Q280" s="23">
        <v>55.74</v>
      </c>
      <c r="R280" s="23">
        <v>80.290000000000006</v>
      </c>
      <c r="S280" s="32"/>
    </row>
    <row r="281" spans="1:19" x14ac:dyDescent="0.2">
      <c r="A281" t="s">
        <v>242</v>
      </c>
      <c r="B281" s="23"/>
      <c r="C281" s="23"/>
      <c r="D281" s="23"/>
      <c r="E281" s="23"/>
      <c r="F281" s="23"/>
      <c r="G281" s="23"/>
      <c r="H281" s="23"/>
      <c r="I281" s="23"/>
      <c r="J281" s="23"/>
      <c r="K281" s="23"/>
      <c r="L281" s="23"/>
      <c r="M281" s="23"/>
      <c r="N281" s="23"/>
      <c r="O281" s="23"/>
      <c r="P281" s="23"/>
      <c r="Q281" s="23"/>
      <c r="R281" s="23"/>
      <c r="S281" s="32"/>
    </row>
    <row r="282" spans="1:19" x14ac:dyDescent="0.2">
      <c r="A282" t="s">
        <v>243</v>
      </c>
      <c r="B282" s="23"/>
      <c r="C282" s="23"/>
      <c r="D282" s="23"/>
      <c r="E282" s="23"/>
      <c r="F282" s="23"/>
      <c r="G282" s="23"/>
      <c r="H282" s="23"/>
      <c r="I282" s="23"/>
      <c r="J282" s="23"/>
      <c r="K282" s="23"/>
      <c r="L282" s="23"/>
      <c r="M282" s="23"/>
      <c r="N282" s="23"/>
      <c r="O282" s="23"/>
      <c r="P282" s="23"/>
      <c r="Q282" s="23"/>
      <c r="R282" s="23"/>
      <c r="S282" s="32"/>
    </row>
    <row r="283" spans="1:19" x14ac:dyDescent="0.2">
      <c r="A283" t="s">
        <v>244</v>
      </c>
      <c r="B283" s="23">
        <v>1.41</v>
      </c>
      <c r="C283" s="23">
        <v>1.69</v>
      </c>
      <c r="D283" s="23">
        <v>1.93</v>
      </c>
      <c r="E283" s="23">
        <v>2.37</v>
      </c>
      <c r="F283" s="23">
        <v>2.99</v>
      </c>
      <c r="G283" s="23">
        <v>3.3</v>
      </c>
      <c r="H283" s="23">
        <v>3.85</v>
      </c>
      <c r="I283" s="23">
        <v>4.07</v>
      </c>
      <c r="J283" s="23">
        <v>4.38</v>
      </c>
      <c r="K283" s="23">
        <v>5.5</v>
      </c>
      <c r="L283" s="23">
        <v>5.46</v>
      </c>
      <c r="M283" s="23">
        <v>6.63</v>
      </c>
      <c r="N283" s="23">
        <v>8.35</v>
      </c>
      <c r="O283" s="23">
        <v>29.36</v>
      </c>
      <c r="P283" s="23">
        <v>8.98</v>
      </c>
      <c r="Q283" s="23">
        <v>15.15</v>
      </c>
      <c r="R283" s="23">
        <v>21.92</v>
      </c>
      <c r="S283" s="32"/>
    </row>
    <row r="284" spans="1:19" x14ac:dyDescent="0.2">
      <c r="A284" t="s">
        <v>245</v>
      </c>
      <c r="B284" s="23"/>
      <c r="C284" s="23"/>
      <c r="D284" s="23"/>
      <c r="E284" s="23"/>
      <c r="F284" s="23"/>
      <c r="G284" s="23"/>
      <c r="H284" s="23"/>
      <c r="I284" s="23"/>
      <c r="J284" s="23"/>
      <c r="K284" s="23"/>
      <c r="L284" s="23"/>
      <c r="M284" s="23"/>
      <c r="N284" s="23"/>
      <c r="O284" s="23"/>
      <c r="P284" s="23"/>
      <c r="Q284" s="23"/>
      <c r="R284" s="23"/>
      <c r="S284" s="32"/>
    </row>
    <row r="285" spans="1:19" x14ac:dyDescent="0.2">
      <c r="A285" t="s">
        <v>246</v>
      </c>
      <c r="B285" s="23"/>
      <c r="C285" s="23"/>
      <c r="D285" s="23"/>
      <c r="E285" s="23"/>
      <c r="F285" s="23"/>
      <c r="G285" s="23"/>
      <c r="H285" s="23"/>
      <c r="I285" s="23"/>
      <c r="J285" s="23"/>
      <c r="K285" s="23"/>
      <c r="L285" s="23"/>
      <c r="M285" s="23"/>
      <c r="N285" s="23"/>
      <c r="O285" s="23"/>
      <c r="P285" s="23"/>
      <c r="Q285" s="23"/>
      <c r="R285" s="23"/>
      <c r="S285" s="32"/>
    </row>
    <row r="286" spans="1:19" x14ac:dyDescent="0.2">
      <c r="A286" t="s">
        <v>247</v>
      </c>
      <c r="B286" s="23"/>
      <c r="C286" s="23"/>
      <c r="D286" s="23"/>
      <c r="E286" s="23"/>
      <c r="F286" s="23"/>
      <c r="G286" s="23"/>
      <c r="H286" s="23"/>
      <c r="I286" s="23"/>
      <c r="J286" s="23"/>
      <c r="K286" s="23"/>
      <c r="L286" s="23"/>
      <c r="M286" s="23"/>
      <c r="N286" s="23"/>
      <c r="O286" s="23"/>
      <c r="P286" s="23"/>
      <c r="Q286" s="23"/>
      <c r="R286" s="23"/>
      <c r="S286" s="32"/>
    </row>
    <row r="287" spans="1:19" x14ac:dyDescent="0.2">
      <c r="A287" t="s">
        <v>248</v>
      </c>
      <c r="B287" s="23"/>
      <c r="C287" s="23"/>
      <c r="D287" s="23"/>
      <c r="E287" s="23"/>
      <c r="F287" s="23"/>
      <c r="G287" s="23"/>
      <c r="H287" s="23"/>
      <c r="I287" s="23"/>
      <c r="J287" s="23"/>
      <c r="K287" s="23"/>
      <c r="L287" s="23"/>
      <c r="M287" s="23"/>
      <c r="N287" s="23"/>
      <c r="O287" s="23"/>
      <c r="P287" s="23"/>
      <c r="Q287" s="23"/>
      <c r="R287" s="23"/>
      <c r="S287" s="32"/>
    </row>
    <row r="288" spans="1:19" x14ac:dyDescent="0.2">
      <c r="A288" t="s">
        <v>249</v>
      </c>
      <c r="B288" s="23"/>
      <c r="C288" s="23"/>
      <c r="D288" s="23"/>
      <c r="E288" s="23"/>
      <c r="F288" s="23"/>
      <c r="G288" s="23"/>
      <c r="H288" s="23"/>
      <c r="I288" s="23"/>
      <c r="J288" s="23"/>
      <c r="K288" s="23"/>
      <c r="L288" s="23"/>
      <c r="M288" s="23"/>
      <c r="N288" s="23"/>
      <c r="O288" s="23"/>
      <c r="P288" s="23"/>
      <c r="Q288" s="23"/>
      <c r="R288" s="23"/>
      <c r="S288" s="32"/>
    </row>
    <row r="289" spans="1:19" x14ac:dyDescent="0.2">
      <c r="A289" t="s">
        <v>250</v>
      </c>
      <c r="B289" s="23">
        <v>0.17</v>
      </c>
      <c r="C289" s="23">
        <v>0.19</v>
      </c>
      <c r="D289" s="23">
        <v>0.21</v>
      </c>
      <c r="E289" s="23">
        <v>0.48</v>
      </c>
      <c r="F289" s="23">
        <v>0.5</v>
      </c>
      <c r="G289" s="23">
        <v>0.28000000000000003</v>
      </c>
      <c r="H289" s="23">
        <v>0.32</v>
      </c>
      <c r="I289" s="23">
        <v>0.36</v>
      </c>
      <c r="J289" s="23">
        <v>0.4</v>
      </c>
      <c r="K289" s="23">
        <v>0.44</v>
      </c>
      <c r="L289" s="23">
        <v>0.73</v>
      </c>
      <c r="M289" s="23">
        <v>0.94</v>
      </c>
      <c r="N289" s="23">
        <v>1.1499999999999999</v>
      </c>
      <c r="O289" s="23">
        <v>4.7300000000000004</v>
      </c>
      <c r="P289" s="23">
        <v>0.69</v>
      </c>
      <c r="Q289" s="23">
        <v>1.38</v>
      </c>
      <c r="R289" s="23">
        <v>2.06</v>
      </c>
      <c r="S289" s="32"/>
    </row>
    <row r="290" spans="1:19" x14ac:dyDescent="0.2">
      <c r="A290" t="s">
        <v>251</v>
      </c>
      <c r="B290" s="23"/>
      <c r="C290" s="23"/>
      <c r="D290" s="23"/>
      <c r="E290" s="23"/>
      <c r="F290" s="23"/>
      <c r="G290" s="23"/>
      <c r="H290" s="23"/>
      <c r="I290" s="23"/>
      <c r="J290" s="23"/>
      <c r="K290" s="23"/>
      <c r="L290" s="23"/>
      <c r="M290" s="23"/>
      <c r="N290" s="23"/>
      <c r="O290" s="23">
        <v>104.75999999999999</v>
      </c>
      <c r="P290" s="23">
        <v>19.36</v>
      </c>
      <c r="Q290" s="23">
        <v>34.24</v>
      </c>
      <c r="R290" s="23">
        <v>50.74</v>
      </c>
      <c r="S290" s="32"/>
    </row>
    <row r="291" spans="1:19" x14ac:dyDescent="0.2">
      <c r="A291" t="s">
        <v>252</v>
      </c>
      <c r="B291" s="23"/>
      <c r="C291" s="23"/>
      <c r="D291" s="23"/>
      <c r="E291" s="23"/>
      <c r="F291" s="23"/>
      <c r="G291" s="23"/>
      <c r="H291" s="23"/>
      <c r="I291" s="23"/>
      <c r="J291" s="23"/>
      <c r="K291" s="23"/>
      <c r="L291" s="23"/>
      <c r="M291" s="23"/>
      <c r="N291" s="23"/>
      <c r="O291" s="23"/>
      <c r="P291" s="23"/>
      <c r="Q291" s="23"/>
      <c r="R291" s="23"/>
      <c r="S291" s="32"/>
    </row>
    <row r="292" spans="1:19" x14ac:dyDescent="0.2">
      <c r="A292" t="s">
        <v>253</v>
      </c>
      <c r="B292" s="23">
        <v>10.27</v>
      </c>
      <c r="C292" s="23">
        <v>11.55</v>
      </c>
      <c r="D292" s="23">
        <v>14.96</v>
      </c>
      <c r="E292" s="23">
        <v>18</v>
      </c>
      <c r="F292" s="23">
        <v>21.07</v>
      </c>
      <c r="G292" s="23">
        <v>24.45</v>
      </c>
      <c r="H292" s="23">
        <v>27.45</v>
      </c>
      <c r="I292" s="23">
        <v>29.86</v>
      </c>
      <c r="J292" s="23">
        <v>31.67</v>
      </c>
      <c r="K292" s="23">
        <v>33.25</v>
      </c>
      <c r="L292" s="23">
        <v>4.0999999999999996</v>
      </c>
      <c r="M292" s="23">
        <v>4.4400000000000004</v>
      </c>
      <c r="N292" s="23">
        <v>26.060000000000002</v>
      </c>
      <c r="O292" s="23">
        <v>107.61</v>
      </c>
      <c r="P292" s="23">
        <v>2.89</v>
      </c>
      <c r="Q292" s="23">
        <v>5.03</v>
      </c>
      <c r="R292" s="23">
        <v>7.2</v>
      </c>
      <c r="S292" s="32"/>
    </row>
    <row r="293" spans="1:19" x14ac:dyDescent="0.2">
      <c r="A293" t="s">
        <v>254</v>
      </c>
      <c r="B293" s="23"/>
      <c r="C293" s="23"/>
      <c r="D293" s="23"/>
      <c r="E293" s="23"/>
      <c r="F293" s="23"/>
      <c r="G293" s="23"/>
      <c r="H293" s="23"/>
      <c r="I293" s="23"/>
      <c r="J293" s="23"/>
      <c r="K293" s="23"/>
      <c r="L293" s="23"/>
      <c r="M293" s="23"/>
      <c r="N293" s="23"/>
      <c r="O293" s="23"/>
      <c r="P293" s="23"/>
      <c r="Q293" s="23"/>
      <c r="R293" s="23"/>
      <c r="S293" s="32"/>
    </row>
    <row r="294" spans="1:19" x14ac:dyDescent="0.2">
      <c r="A294" t="s">
        <v>255</v>
      </c>
      <c r="B294" s="23"/>
      <c r="C294" s="23"/>
      <c r="D294" s="23"/>
      <c r="E294" s="23"/>
      <c r="F294" s="23"/>
      <c r="G294" s="23"/>
      <c r="H294" s="23"/>
      <c r="I294" s="23"/>
      <c r="J294" s="23"/>
      <c r="K294" s="23"/>
      <c r="L294" s="23"/>
      <c r="M294" s="23"/>
      <c r="N294" s="23"/>
      <c r="O294" s="23"/>
      <c r="P294" s="23"/>
      <c r="Q294" s="23"/>
      <c r="R294" s="23"/>
      <c r="S294" s="32"/>
    </row>
    <row r="295" spans="1:19" x14ac:dyDescent="0.2">
      <c r="A295" t="s">
        <v>256</v>
      </c>
      <c r="B295" s="23"/>
      <c r="C295" s="23"/>
      <c r="D295" s="23"/>
      <c r="E295" s="23"/>
      <c r="F295" s="23"/>
      <c r="G295" s="23"/>
      <c r="H295" s="23"/>
      <c r="I295" s="23"/>
      <c r="J295" s="23"/>
      <c r="K295" s="23"/>
      <c r="L295" s="23"/>
      <c r="M295" s="23"/>
      <c r="N295" s="23"/>
      <c r="O295" s="23"/>
      <c r="P295" s="23"/>
      <c r="Q295" s="23"/>
      <c r="R295" s="23"/>
      <c r="S295" s="32"/>
    </row>
    <row r="296" spans="1:19" x14ac:dyDescent="0.2">
      <c r="A296" t="s">
        <v>257</v>
      </c>
      <c r="B296" s="23"/>
      <c r="C296" s="23"/>
      <c r="D296" s="23"/>
      <c r="E296" s="23"/>
      <c r="F296" s="23"/>
      <c r="G296" s="23"/>
      <c r="H296" s="23"/>
      <c r="I296" s="23"/>
      <c r="J296" s="23"/>
      <c r="K296" s="23"/>
      <c r="L296" s="23"/>
      <c r="M296" s="23"/>
      <c r="N296" s="23"/>
      <c r="O296" s="23"/>
      <c r="P296" s="23"/>
      <c r="Q296" s="23"/>
      <c r="R296" s="23"/>
      <c r="S296" s="32"/>
    </row>
    <row r="297" spans="1:19" x14ac:dyDescent="0.2">
      <c r="A297" t="s">
        <v>258</v>
      </c>
      <c r="B297" s="23"/>
      <c r="C297" s="23"/>
      <c r="D297" s="23"/>
      <c r="E297" s="23"/>
      <c r="F297" s="23"/>
      <c r="G297" s="23"/>
      <c r="H297" s="23"/>
      <c r="I297" s="23"/>
      <c r="J297" s="23"/>
      <c r="K297" s="23"/>
      <c r="L297" s="23"/>
      <c r="M297" s="23"/>
      <c r="N297" s="23"/>
      <c r="O297" s="23"/>
      <c r="P297" s="23"/>
      <c r="Q297" s="23"/>
      <c r="R297" s="23"/>
      <c r="S297" s="32"/>
    </row>
    <row r="298" spans="1:19" x14ac:dyDescent="0.2">
      <c r="A298" t="s">
        <v>237</v>
      </c>
      <c r="B298" s="23"/>
      <c r="C298" s="23"/>
      <c r="D298" s="23"/>
      <c r="E298" s="23"/>
      <c r="F298" s="23"/>
      <c r="G298" s="23"/>
      <c r="H298" s="23"/>
      <c r="I298" s="23"/>
      <c r="J298" s="23"/>
      <c r="K298" s="23"/>
      <c r="L298" s="23"/>
      <c r="M298" s="23"/>
      <c r="N298" s="23"/>
      <c r="O298" s="23"/>
      <c r="P298" s="23"/>
      <c r="Q298" s="23"/>
      <c r="R298" s="23"/>
      <c r="S298" s="32"/>
    </row>
    <row r="299" spans="1:19" x14ac:dyDescent="0.2">
      <c r="A299" t="s">
        <v>259</v>
      </c>
      <c r="B299" s="23"/>
      <c r="C299" s="23"/>
      <c r="D299" s="23"/>
      <c r="E299" s="23"/>
      <c r="F299" s="23"/>
      <c r="G299" s="23"/>
      <c r="H299" s="23"/>
      <c r="I299" s="23"/>
      <c r="J299" s="23"/>
      <c r="K299" s="23"/>
      <c r="L299" s="23"/>
      <c r="M299" s="23"/>
      <c r="N299" s="23"/>
      <c r="O299" s="23"/>
      <c r="P299" s="23"/>
      <c r="Q299" s="23"/>
      <c r="R299" s="23"/>
      <c r="S299" s="32"/>
    </row>
    <row r="300" spans="1:19" x14ac:dyDescent="0.2">
      <c r="A300" t="s">
        <v>260</v>
      </c>
      <c r="B300" s="23">
        <v>2.1</v>
      </c>
      <c r="C300" s="23">
        <v>2.42</v>
      </c>
      <c r="D300" s="23">
        <v>5.51</v>
      </c>
      <c r="E300" s="23">
        <v>5.38</v>
      </c>
      <c r="F300" s="23"/>
      <c r="G300" s="23"/>
      <c r="H300" s="23"/>
      <c r="I300" s="23"/>
      <c r="J300" s="23"/>
      <c r="K300" s="23"/>
      <c r="L300" s="23"/>
      <c r="M300" s="23"/>
      <c r="N300" s="23"/>
      <c r="O300" s="23"/>
      <c r="P300" s="23"/>
      <c r="Q300" s="23"/>
      <c r="R300" s="23"/>
      <c r="S300" s="32"/>
    </row>
    <row r="301" spans="1:19" x14ac:dyDescent="0.2">
      <c r="A301" t="s">
        <v>261</v>
      </c>
      <c r="B301" s="23"/>
      <c r="C301" s="23"/>
      <c r="D301" s="23"/>
      <c r="E301" s="23"/>
      <c r="F301" s="23"/>
      <c r="G301" s="23"/>
      <c r="H301" s="23"/>
      <c r="I301" s="23"/>
      <c r="J301" s="23"/>
      <c r="K301" s="23"/>
      <c r="L301" s="23"/>
      <c r="M301" s="23"/>
      <c r="N301" s="23"/>
      <c r="O301" s="23"/>
      <c r="P301" s="23"/>
      <c r="Q301" s="23"/>
      <c r="R301" s="23"/>
      <c r="S301" s="32"/>
    </row>
    <row r="302" spans="1:19" x14ac:dyDescent="0.2">
      <c r="A302" t="s">
        <v>264</v>
      </c>
      <c r="B302" s="23"/>
      <c r="C302" s="23"/>
      <c r="D302" s="23"/>
      <c r="E302" s="23"/>
      <c r="F302" s="23"/>
      <c r="G302" s="23"/>
      <c r="H302" s="23"/>
      <c r="I302" s="23"/>
      <c r="J302" s="23"/>
      <c r="K302" s="23"/>
      <c r="L302" s="23"/>
      <c r="M302" s="23"/>
      <c r="N302" s="23"/>
      <c r="O302" s="23"/>
      <c r="P302" s="23"/>
      <c r="Q302" s="23"/>
      <c r="R302" s="23"/>
      <c r="S302" s="32"/>
    </row>
    <row r="303" spans="1:19" s="75" customFormat="1" x14ac:dyDescent="0.2">
      <c r="A303" s="75" t="s">
        <v>265</v>
      </c>
      <c r="B303" s="23">
        <v>212.16</v>
      </c>
      <c r="C303" s="23">
        <v>234.32</v>
      </c>
      <c r="D303" s="23">
        <v>367.19</v>
      </c>
      <c r="E303" s="23">
        <v>439.15</v>
      </c>
      <c r="F303" s="23">
        <v>536.19000000000005</v>
      </c>
      <c r="G303" s="23">
        <v>589.29</v>
      </c>
      <c r="H303" s="23">
        <v>630.04</v>
      </c>
      <c r="I303" s="23">
        <v>699.26</v>
      </c>
      <c r="J303" s="23">
        <v>740.52</v>
      </c>
      <c r="K303" s="23">
        <v>794.39</v>
      </c>
      <c r="L303" s="23">
        <v>977.3</v>
      </c>
      <c r="M303" s="23">
        <v>1135.79</v>
      </c>
      <c r="N303" s="23">
        <v>1267.17</v>
      </c>
      <c r="O303" s="23">
        <v>3185.27</v>
      </c>
      <c r="P303" s="23">
        <v>3574.62</v>
      </c>
      <c r="Q303" s="23">
        <v>4038.63</v>
      </c>
      <c r="R303" s="23">
        <v>4558.53</v>
      </c>
    </row>
    <row r="304" spans="1:19" x14ac:dyDescent="0.2">
      <c r="A304" t="s">
        <v>235</v>
      </c>
      <c r="B304" s="23">
        <v>0</v>
      </c>
      <c r="C304" s="23">
        <v>0</v>
      </c>
      <c r="D304" s="23">
        <v>0</v>
      </c>
      <c r="E304" s="23">
        <v>0</v>
      </c>
      <c r="F304" s="23"/>
      <c r="G304" s="23"/>
      <c r="H304" s="23"/>
      <c r="I304" s="23"/>
      <c r="J304" s="23"/>
      <c r="K304" s="23"/>
      <c r="L304" s="23"/>
      <c r="M304" s="23"/>
      <c r="N304" s="23"/>
      <c r="O304" s="23">
        <v>0</v>
      </c>
      <c r="P304" s="23"/>
      <c r="Q304" s="23">
        <v>120.8</v>
      </c>
      <c r="R304" s="23">
        <v>120.8</v>
      </c>
      <c r="S304" s="32"/>
    </row>
    <row r="305" spans="1:19" x14ac:dyDescent="0.2">
      <c r="A305" t="s">
        <v>266</v>
      </c>
      <c r="B305" s="23">
        <v>1.49</v>
      </c>
      <c r="C305" s="23">
        <v>1.48</v>
      </c>
      <c r="D305" s="23">
        <v>2.2799999999999998</v>
      </c>
      <c r="E305" s="23">
        <v>2.39</v>
      </c>
      <c r="F305" s="23">
        <v>2.39</v>
      </c>
      <c r="G305" s="23">
        <v>2.39</v>
      </c>
      <c r="H305" s="23">
        <v>2.39</v>
      </c>
      <c r="I305" s="23">
        <v>3.87</v>
      </c>
      <c r="J305" s="23">
        <v>3.87</v>
      </c>
      <c r="K305" s="23">
        <v>3.87</v>
      </c>
      <c r="L305" s="23">
        <v>17.34</v>
      </c>
      <c r="M305" s="23">
        <v>18.87</v>
      </c>
      <c r="N305" s="23">
        <v>19.21</v>
      </c>
      <c r="O305" s="23">
        <v>53.09</v>
      </c>
      <c r="P305" s="23">
        <v>54.11</v>
      </c>
      <c r="Q305" s="23">
        <v>93.38</v>
      </c>
      <c r="R305" s="23">
        <v>104.12</v>
      </c>
      <c r="S305" s="32"/>
    </row>
    <row r="306" spans="1:19" x14ac:dyDescent="0.2">
      <c r="A306" t="s">
        <v>238</v>
      </c>
      <c r="B306" s="23">
        <v>57.11</v>
      </c>
      <c r="C306" s="23">
        <v>67.2</v>
      </c>
      <c r="D306" s="23">
        <v>133.55000000000001</v>
      </c>
      <c r="E306" s="23">
        <v>138.62</v>
      </c>
      <c r="F306" s="23">
        <v>163.97</v>
      </c>
      <c r="G306" s="23">
        <v>161.19</v>
      </c>
      <c r="H306" s="23">
        <v>166.64</v>
      </c>
      <c r="I306" s="23">
        <v>176.09</v>
      </c>
      <c r="J306" s="23">
        <v>192.97</v>
      </c>
      <c r="K306" s="23">
        <v>202.59</v>
      </c>
      <c r="L306" s="23">
        <v>236.25</v>
      </c>
      <c r="M306" s="23">
        <v>245.58</v>
      </c>
      <c r="N306" s="23">
        <v>257.33</v>
      </c>
      <c r="O306" s="23">
        <v>858.84</v>
      </c>
      <c r="P306" s="23">
        <v>1042.7</v>
      </c>
      <c r="Q306" s="23">
        <v>1122.8599999999999</v>
      </c>
      <c r="R306" s="23">
        <v>1270.68</v>
      </c>
      <c r="S306" s="32"/>
    </row>
    <row r="307" spans="1:19" x14ac:dyDescent="0.2">
      <c r="A307" t="s">
        <v>239</v>
      </c>
      <c r="B307" s="23">
        <v>0</v>
      </c>
      <c r="C307" s="23">
        <v>0</v>
      </c>
      <c r="D307" s="23">
        <v>0</v>
      </c>
      <c r="E307" s="23">
        <v>0</v>
      </c>
      <c r="F307" s="23"/>
      <c r="G307" s="23"/>
      <c r="H307" s="23"/>
      <c r="I307" s="23"/>
      <c r="J307" s="23"/>
      <c r="K307" s="23"/>
      <c r="L307" s="23"/>
      <c r="M307" s="23"/>
      <c r="N307" s="23"/>
      <c r="O307" s="23">
        <v>0</v>
      </c>
      <c r="P307" s="23"/>
      <c r="Q307" s="23">
        <v>0</v>
      </c>
      <c r="R307" s="23"/>
      <c r="S307" s="32"/>
    </row>
    <row r="308" spans="1:19" x14ac:dyDescent="0.2">
      <c r="A308" t="s">
        <v>263</v>
      </c>
      <c r="B308" s="23">
        <v>105.15</v>
      </c>
      <c r="C308" s="23">
        <v>126.33</v>
      </c>
      <c r="D308" s="23">
        <v>192.84</v>
      </c>
      <c r="E308" s="23">
        <v>258.63</v>
      </c>
      <c r="F308" s="23">
        <v>326.98</v>
      </c>
      <c r="G308" s="23">
        <v>384.28</v>
      </c>
      <c r="H308" s="23">
        <v>420.65</v>
      </c>
      <c r="I308" s="23">
        <v>475.56</v>
      </c>
      <c r="J308" s="23">
        <v>501.94</v>
      </c>
      <c r="K308" s="23">
        <v>533.16999999999996</v>
      </c>
      <c r="L308" s="23">
        <v>662.72</v>
      </c>
      <c r="M308" s="23">
        <v>805.13</v>
      </c>
      <c r="N308" s="23">
        <v>905.91</v>
      </c>
      <c r="O308" s="23">
        <v>1997.53</v>
      </c>
      <c r="P308" s="23">
        <v>2230</v>
      </c>
      <c r="Q308" s="23">
        <v>2474.08</v>
      </c>
      <c r="R308" s="23">
        <v>2829.14</v>
      </c>
      <c r="S308" s="32"/>
    </row>
    <row r="309" spans="1:19" x14ac:dyDescent="0.2">
      <c r="A309" t="s">
        <v>241</v>
      </c>
      <c r="B309" s="23">
        <v>3.3</v>
      </c>
      <c r="C309" s="23">
        <v>3.45</v>
      </c>
      <c r="D309" s="23">
        <v>5.66</v>
      </c>
      <c r="E309" s="23">
        <v>9.5299999999999994</v>
      </c>
      <c r="F309" s="23">
        <v>10.97</v>
      </c>
      <c r="G309" s="23">
        <v>13.05</v>
      </c>
      <c r="H309" s="23">
        <v>13.55</v>
      </c>
      <c r="I309" s="23">
        <v>15.91</v>
      </c>
      <c r="J309" s="23">
        <v>15.78</v>
      </c>
      <c r="K309" s="23">
        <v>29.96</v>
      </c>
      <c r="L309" s="23">
        <v>33.72</v>
      </c>
      <c r="M309" s="23">
        <v>36.409999999999997</v>
      </c>
      <c r="N309" s="23">
        <v>41.86</v>
      </c>
      <c r="O309" s="23">
        <v>102.97</v>
      </c>
      <c r="P309" s="23">
        <v>99.96</v>
      </c>
      <c r="Q309" s="23">
        <v>93.82</v>
      </c>
      <c r="R309" s="23">
        <v>91.34</v>
      </c>
      <c r="S309" s="32"/>
    </row>
    <row r="310" spans="1:19" x14ac:dyDescent="0.2">
      <c r="A310" t="s">
        <v>242</v>
      </c>
      <c r="B310" s="23">
        <v>0</v>
      </c>
      <c r="C310" s="23">
        <v>0</v>
      </c>
      <c r="D310" s="23">
        <v>0</v>
      </c>
      <c r="E310" s="23">
        <v>0</v>
      </c>
      <c r="F310" s="23"/>
      <c r="G310" s="23"/>
      <c r="H310" s="23"/>
      <c r="I310" s="23"/>
      <c r="J310" s="23"/>
      <c r="K310" s="23"/>
      <c r="L310" s="23"/>
      <c r="M310" s="23"/>
      <c r="N310" s="23"/>
      <c r="O310" s="23">
        <v>0</v>
      </c>
      <c r="P310" s="23"/>
      <c r="Q310" s="23">
        <v>0</v>
      </c>
      <c r="R310" s="23"/>
      <c r="S310" s="32"/>
    </row>
    <row r="311" spans="1:19" x14ac:dyDescent="0.2">
      <c r="A311" t="s">
        <v>243</v>
      </c>
      <c r="B311" s="23">
        <v>0</v>
      </c>
      <c r="C311" s="23">
        <v>0</v>
      </c>
      <c r="D311" s="23">
        <v>0</v>
      </c>
      <c r="E311" s="23">
        <v>0</v>
      </c>
      <c r="F311" s="23"/>
      <c r="G311" s="23"/>
      <c r="H311" s="23"/>
      <c r="I311" s="23"/>
      <c r="J311" s="23"/>
      <c r="K311" s="23"/>
      <c r="L311" s="23"/>
      <c r="M311" s="23"/>
      <c r="N311" s="23"/>
      <c r="O311" s="23">
        <v>0</v>
      </c>
      <c r="P311" s="23"/>
      <c r="Q311" s="23">
        <v>0</v>
      </c>
      <c r="R311" s="23"/>
      <c r="S311" s="32"/>
    </row>
    <row r="312" spans="1:19" x14ac:dyDescent="0.2">
      <c r="A312" t="s">
        <v>244</v>
      </c>
      <c r="B312" s="23">
        <v>2.0699999999999998</v>
      </c>
      <c r="C312" s="23">
        <v>2.34</v>
      </c>
      <c r="D312" s="23">
        <v>3.94</v>
      </c>
      <c r="E312" s="23">
        <v>4.45</v>
      </c>
      <c r="F312" s="23">
        <v>6.32</v>
      </c>
      <c r="G312" s="23">
        <v>5.98</v>
      </c>
      <c r="H312" s="23">
        <v>6.2</v>
      </c>
      <c r="I312" s="23">
        <v>9.67</v>
      </c>
      <c r="J312" s="23">
        <v>9.65</v>
      </c>
      <c r="K312" s="23">
        <v>10.11</v>
      </c>
      <c r="L312" s="23">
        <v>12.85</v>
      </c>
      <c r="M312" s="23">
        <v>15.93</v>
      </c>
      <c r="N312" s="23">
        <v>20.62</v>
      </c>
      <c r="O312" s="23">
        <v>46.62</v>
      </c>
      <c r="P312" s="23">
        <v>34.020000000000003</v>
      </c>
      <c r="Q312" s="23">
        <v>30.35</v>
      </c>
      <c r="R312" s="23">
        <v>26.189999999999998</v>
      </c>
      <c r="S312" s="32"/>
    </row>
    <row r="313" spans="1:19" x14ac:dyDescent="0.2">
      <c r="A313" t="s">
        <v>245</v>
      </c>
      <c r="B313" s="23">
        <v>0</v>
      </c>
      <c r="C313" s="23">
        <v>0</v>
      </c>
      <c r="D313" s="23">
        <v>0</v>
      </c>
      <c r="E313" s="23">
        <v>0</v>
      </c>
      <c r="F313" s="23"/>
      <c r="G313" s="23"/>
      <c r="H313" s="23"/>
      <c r="I313" s="23"/>
      <c r="J313" s="23"/>
      <c r="K313" s="23"/>
      <c r="L313" s="23"/>
      <c r="M313" s="23"/>
      <c r="N313" s="23"/>
      <c r="O313" s="23">
        <v>0</v>
      </c>
      <c r="P313" s="23"/>
      <c r="Q313" s="23">
        <v>0</v>
      </c>
      <c r="R313" s="23"/>
      <c r="S313" s="32"/>
    </row>
    <row r="314" spans="1:19" x14ac:dyDescent="0.2">
      <c r="A314" t="s">
        <v>246</v>
      </c>
      <c r="B314" s="23">
        <v>0</v>
      </c>
      <c r="C314" s="23">
        <v>0</v>
      </c>
      <c r="D314" s="23">
        <v>0</v>
      </c>
      <c r="E314" s="23">
        <v>0</v>
      </c>
      <c r="F314" s="23"/>
      <c r="G314" s="23"/>
      <c r="H314" s="23"/>
      <c r="I314" s="23"/>
      <c r="J314" s="23"/>
      <c r="K314" s="23"/>
      <c r="L314" s="23"/>
      <c r="M314" s="23"/>
      <c r="N314" s="23"/>
      <c r="O314" s="23">
        <v>0</v>
      </c>
      <c r="P314" s="23"/>
      <c r="Q314" s="23">
        <v>0</v>
      </c>
      <c r="R314" s="23"/>
      <c r="S314" s="32"/>
    </row>
    <row r="315" spans="1:19" x14ac:dyDescent="0.2">
      <c r="A315" t="s">
        <v>247</v>
      </c>
      <c r="B315" s="23">
        <v>0</v>
      </c>
      <c r="C315" s="23">
        <v>0</v>
      </c>
      <c r="D315" s="23">
        <v>0</v>
      </c>
      <c r="E315" s="23">
        <v>0</v>
      </c>
      <c r="F315" s="23"/>
      <c r="G315" s="23"/>
      <c r="H315" s="23"/>
      <c r="I315" s="23"/>
      <c r="J315" s="23"/>
      <c r="K315" s="23"/>
      <c r="L315" s="23"/>
      <c r="M315" s="23"/>
      <c r="N315" s="23"/>
      <c r="O315" s="23">
        <v>0</v>
      </c>
      <c r="P315" s="23"/>
      <c r="Q315" s="23">
        <v>0</v>
      </c>
      <c r="R315" s="23"/>
      <c r="S315" s="32"/>
    </row>
    <row r="316" spans="1:19" x14ac:dyDescent="0.2">
      <c r="A316" t="s">
        <v>248</v>
      </c>
      <c r="B316" s="23">
        <v>0</v>
      </c>
      <c r="C316" s="23">
        <v>0</v>
      </c>
      <c r="D316" s="23">
        <v>0</v>
      </c>
      <c r="E316" s="23">
        <v>0</v>
      </c>
      <c r="F316" s="23"/>
      <c r="G316" s="23"/>
      <c r="H316" s="23"/>
      <c r="I316" s="23"/>
      <c r="J316" s="23"/>
      <c r="K316" s="23"/>
      <c r="L316" s="23"/>
      <c r="M316" s="23"/>
      <c r="N316" s="23"/>
      <c r="O316" s="23">
        <v>0</v>
      </c>
      <c r="P316" s="23"/>
      <c r="Q316" s="23">
        <v>0</v>
      </c>
      <c r="R316" s="23"/>
      <c r="S316" s="32"/>
    </row>
    <row r="317" spans="1:19" x14ac:dyDescent="0.2">
      <c r="A317" t="s">
        <v>249</v>
      </c>
      <c r="B317" s="23">
        <v>0</v>
      </c>
      <c r="C317" s="23">
        <v>0</v>
      </c>
      <c r="D317" s="23">
        <v>0</v>
      </c>
      <c r="E317" s="23">
        <v>0</v>
      </c>
      <c r="F317" s="23"/>
      <c r="G317" s="23"/>
      <c r="H317" s="23"/>
      <c r="I317" s="23"/>
      <c r="J317" s="23"/>
      <c r="K317" s="23"/>
      <c r="L317" s="23"/>
      <c r="M317" s="23"/>
      <c r="N317" s="23"/>
      <c r="O317" s="23">
        <v>0</v>
      </c>
      <c r="P317" s="23"/>
      <c r="Q317" s="23">
        <v>0</v>
      </c>
      <c r="R317" s="23"/>
      <c r="S317" s="32"/>
    </row>
    <row r="318" spans="1:19" x14ac:dyDescent="0.2">
      <c r="A318" t="s">
        <v>250</v>
      </c>
      <c r="B318" s="23">
        <v>1.76</v>
      </c>
      <c r="C318" s="23">
        <v>1.74</v>
      </c>
      <c r="D318" s="23">
        <v>1.72</v>
      </c>
      <c r="E318" s="23">
        <v>1.52</v>
      </c>
      <c r="F318" s="23">
        <v>2.2400000000000002</v>
      </c>
      <c r="G318" s="23">
        <v>2.46</v>
      </c>
      <c r="H318" s="23">
        <v>3.6</v>
      </c>
      <c r="I318" s="23">
        <v>3.56</v>
      </c>
      <c r="J318" s="23">
        <v>3.52</v>
      </c>
      <c r="K318" s="23">
        <v>3.48</v>
      </c>
      <c r="L318" s="23">
        <v>13.05</v>
      </c>
      <c r="M318" s="23">
        <v>12.84</v>
      </c>
      <c r="N318" s="23">
        <v>12.63</v>
      </c>
      <c r="O318" s="23">
        <v>56.24</v>
      </c>
      <c r="P318" s="23">
        <v>55.55</v>
      </c>
      <c r="Q318" s="23">
        <v>54.86</v>
      </c>
      <c r="R318" s="23">
        <v>54.18</v>
      </c>
      <c r="S318" s="32"/>
    </row>
    <row r="319" spans="1:19" x14ac:dyDescent="0.2">
      <c r="A319" t="s">
        <v>251</v>
      </c>
      <c r="B319" s="23">
        <v>0</v>
      </c>
      <c r="C319" s="23">
        <v>0</v>
      </c>
      <c r="D319" s="23">
        <v>0</v>
      </c>
      <c r="E319" s="23">
        <v>0</v>
      </c>
      <c r="F319" s="23"/>
      <c r="G319" s="23"/>
      <c r="H319" s="23"/>
      <c r="I319" s="23"/>
      <c r="J319" s="23"/>
      <c r="K319" s="23"/>
      <c r="L319" s="23"/>
      <c r="M319" s="23"/>
      <c r="N319" s="23"/>
      <c r="O319" s="23">
        <v>59.18</v>
      </c>
      <c r="P319" s="23">
        <v>46.25</v>
      </c>
      <c r="Q319" s="23">
        <v>37.729999999999997</v>
      </c>
      <c r="R319" s="23">
        <v>53.5</v>
      </c>
      <c r="S319" s="32"/>
    </row>
    <row r="320" spans="1:19" x14ac:dyDescent="0.2">
      <c r="A320" t="s">
        <v>252</v>
      </c>
      <c r="B320" s="23">
        <v>0</v>
      </c>
      <c r="C320" s="23">
        <v>0</v>
      </c>
      <c r="D320" s="23">
        <v>0</v>
      </c>
      <c r="E320" s="23">
        <v>0</v>
      </c>
      <c r="F320" s="23"/>
      <c r="G320" s="23"/>
      <c r="H320" s="23"/>
      <c r="I320" s="23"/>
      <c r="J320" s="23"/>
      <c r="K320" s="23"/>
      <c r="L320" s="23"/>
      <c r="M320" s="23"/>
      <c r="N320" s="23"/>
      <c r="O320" s="23">
        <v>0</v>
      </c>
      <c r="P320" s="23"/>
      <c r="Q320" s="23">
        <v>0</v>
      </c>
      <c r="R320" s="23"/>
      <c r="S320" s="32"/>
    </row>
    <row r="321" spans="1:19" x14ac:dyDescent="0.2">
      <c r="A321" t="s">
        <v>253</v>
      </c>
      <c r="B321" s="23">
        <v>36.68</v>
      </c>
      <c r="C321" s="23">
        <v>27.5</v>
      </c>
      <c r="D321" s="23">
        <v>26.01</v>
      </c>
      <c r="E321" s="23">
        <v>22.97</v>
      </c>
      <c r="F321" s="23">
        <v>23.32</v>
      </c>
      <c r="G321" s="23">
        <v>19.940000000000001</v>
      </c>
      <c r="H321" s="23">
        <v>17.010000000000002</v>
      </c>
      <c r="I321" s="23">
        <v>14.6</v>
      </c>
      <c r="J321" s="23">
        <v>12.79</v>
      </c>
      <c r="K321" s="23">
        <v>11.21</v>
      </c>
      <c r="L321" s="23">
        <v>1.37</v>
      </c>
      <c r="M321" s="23">
        <v>1.03</v>
      </c>
      <c r="N321" s="23">
        <v>9.61</v>
      </c>
      <c r="O321" s="23">
        <v>10.8</v>
      </c>
      <c r="P321" s="23">
        <v>12.03</v>
      </c>
      <c r="Q321" s="23">
        <v>10.75</v>
      </c>
      <c r="R321" s="23">
        <v>8.58</v>
      </c>
      <c r="S321" s="32"/>
    </row>
    <row r="322" spans="1:19" x14ac:dyDescent="0.2">
      <c r="A322" t="s">
        <v>254</v>
      </c>
      <c r="B322" s="23">
        <v>0</v>
      </c>
      <c r="C322" s="23">
        <v>0</v>
      </c>
      <c r="D322" s="23">
        <v>0</v>
      </c>
      <c r="E322" s="23">
        <v>0</v>
      </c>
      <c r="F322" s="23"/>
      <c r="G322" s="23"/>
      <c r="H322" s="23"/>
      <c r="I322" s="23"/>
      <c r="J322" s="23"/>
      <c r="K322" s="23"/>
      <c r="L322" s="23"/>
      <c r="M322" s="23"/>
      <c r="N322" s="23"/>
      <c r="O322" s="23">
        <v>0</v>
      </c>
      <c r="P322" s="23"/>
      <c r="Q322" s="23">
        <v>0</v>
      </c>
      <c r="R322" s="23"/>
      <c r="S322" s="32"/>
    </row>
    <row r="323" spans="1:19" x14ac:dyDescent="0.2">
      <c r="A323" t="s">
        <v>255</v>
      </c>
      <c r="B323" s="23">
        <v>0</v>
      </c>
      <c r="C323" s="23">
        <v>0</v>
      </c>
      <c r="D323" s="23">
        <v>0</v>
      </c>
      <c r="E323" s="23">
        <v>0</v>
      </c>
      <c r="F323" s="23"/>
      <c r="G323" s="23"/>
      <c r="H323" s="23"/>
      <c r="I323" s="23"/>
      <c r="J323" s="23"/>
      <c r="K323" s="23"/>
      <c r="L323" s="23"/>
      <c r="M323" s="23"/>
      <c r="N323" s="23"/>
      <c r="O323" s="23">
        <v>0</v>
      </c>
      <c r="P323" s="23"/>
      <c r="Q323" s="23">
        <v>0</v>
      </c>
      <c r="R323" s="23"/>
      <c r="S323" s="32"/>
    </row>
    <row r="324" spans="1:19" x14ac:dyDescent="0.2">
      <c r="A324" t="s">
        <v>256</v>
      </c>
      <c r="B324" s="23">
        <v>0</v>
      </c>
      <c r="C324" s="23">
        <v>0</v>
      </c>
      <c r="D324" s="23">
        <v>0</v>
      </c>
      <c r="E324" s="23">
        <v>0</v>
      </c>
      <c r="F324" s="23"/>
      <c r="G324" s="23"/>
      <c r="H324" s="23"/>
      <c r="I324" s="23"/>
      <c r="J324" s="23"/>
      <c r="K324" s="23"/>
      <c r="L324" s="23"/>
      <c r="M324" s="23"/>
      <c r="N324" s="23"/>
      <c r="O324" s="23">
        <v>0</v>
      </c>
      <c r="P324" s="23"/>
      <c r="Q324" s="23">
        <v>0</v>
      </c>
      <c r="R324" s="23"/>
      <c r="S324" s="32"/>
    </row>
    <row r="325" spans="1:19" x14ac:dyDescent="0.2">
      <c r="A325" t="s">
        <v>257</v>
      </c>
      <c r="B325" s="23">
        <v>0</v>
      </c>
      <c r="C325" s="23">
        <v>0</v>
      </c>
      <c r="D325" s="23">
        <v>0</v>
      </c>
      <c r="E325" s="23">
        <v>0</v>
      </c>
      <c r="F325" s="23"/>
      <c r="G325" s="23"/>
      <c r="H325" s="23"/>
      <c r="I325" s="23"/>
      <c r="J325" s="23"/>
      <c r="K325" s="23"/>
      <c r="L325" s="23"/>
      <c r="M325" s="23"/>
      <c r="N325" s="23"/>
      <c r="O325" s="23">
        <v>0</v>
      </c>
      <c r="P325" s="23"/>
      <c r="Q325" s="23">
        <v>0</v>
      </c>
      <c r="R325" s="23"/>
      <c r="S325" s="32"/>
    </row>
    <row r="326" spans="1:19" x14ac:dyDescent="0.2">
      <c r="A326" t="s">
        <v>258</v>
      </c>
      <c r="B326" s="23">
        <v>0</v>
      </c>
      <c r="C326" s="23">
        <v>0</v>
      </c>
      <c r="D326" s="23">
        <v>0</v>
      </c>
      <c r="E326" s="23">
        <v>0</v>
      </c>
      <c r="F326" s="23"/>
      <c r="G326" s="23"/>
      <c r="H326" s="23"/>
      <c r="I326" s="23"/>
      <c r="J326" s="23"/>
      <c r="K326" s="23"/>
      <c r="L326" s="23"/>
      <c r="M326" s="23"/>
      <c r="N326" s="23"/>
      <c r="O326" s="23">
        <v>0</v>
      </c>
      <c r="P326" s="23"/>
      <c r="Q326" s="23">
        <v>0</v>
      </c>
      <c r="R326" s="23"/>
      <c r="S326" s="32"/>
    </row>
    <row r="327" spans="1:19" x14ac:dyDescent="0.2">
      <c r="A327" t="s">
        <v>237</v>
      </c>
      <c r="B327" s="23">
        <v>0</v>
      </c>
      <c r="C327" s="23">
        <v>0</v>
      </c>
      <c r="D327" s="23">
        <v>0</v>
      </c>
      <c r="E327" s="23">
        <v>0</v>
      </c>
      <c r="F327" s="23"/>
      <c r="G327" s="23"/>
      <c r="H327" s="23"/>
      <c r="I327" s="23"/>
      <c r="J327" s="23"/>
      <c r="K327" s="23"/>
      <c r="L327" s="23"/>
      <c r="M327" s="23"/>
      <c r="N327" s="23"/>
      <c r="O327" s="23">
        <v>0</v>
      </c>
      <c r="P327" s="23"/>
      <c r="Q327" s="23">
        <v>0</v>
      </c>
      <c r="R327" s="23"/>
      <c r="S327" s="32"/>
    </row>
    <row r="328" spans="1:19" x14ac:dyDescent="0.2">
      <c r="A328" t="s">
        <v>259</v>
      </c>
      <c r="B328" s="23"/>
      <c r="C328" s="23"/>
      <c r="D328" s="23"/>
      <c r="E328" s="23">
        <v>0</v>
      </c>
      <c r="F328" s="23"/>
      <c r="G328" s="23"/>
      <c r="H328" s="23"/>
      <c r="I328" s="23"/>
      <c r="J328" s="23"/>
      <c r="K328" s="23"/>
      <c r="L328" s="23"/>
      <c r="M328" s="23"/>
      <c r="N328" s="23"/>
      <c r="O328" s="23">
        <v>0</v>
      </c>
      <c r="P328" s="23"/>
      <c r="Q328" s="23">
        <v>0</v>
      </c>
      <c r="R328" s="23"/>
      <c r="S328" s="32"/>
    </row>
    <row r="329" spans="1:19" x14ac:dyDescent="0.2">
      <c r="A329" t="s">
        <v>260</v>
      </c>
      <c r="B329" s="23">
        <v>4.5999999999999996</v>
      </c>
      <c r="C329" s="23">
        <v>4.28</v>
      </c>
      <c r="D329" s="23">
        <v>1.19</v>
      </c>
      <c r="E329" s="23">
        <v>1.04</v>
      </c>
      <c r="F329" s="23"/>
      <c r="G329" s="23"/>
      <c r="H329" s="23"/>
      <c r="I329" s="23"/>
      <c r="J329" s="23"/>
      <c r="K329" s="23"/>
      <c r="L329" s="23"/>
      <c r="M329" s="23"/>
      <c r="N329" s="23"/>
      <c r="O329" s="23">
        <v>0</v>
      </c>
      <c r="P329" s="23"/>
      <c r="Q329" s="23">
        <v>0</v>
      </c>
      <c r="R329" s="23"/>
      <c r="S329" s="32"/>
    </row>
    <row r="330" spans="1:19" x14ac:dyDescent="0.2">
      <c r="A330" t="s">
        <v>261</v>
      </c>
      <c r="B330" s="23"/>
      <c r="C330" s="23"/>
      <c r="D330" s="23"/>
      <c r="E330" s="23">
        <v>0</v>
      </c>
      <c r="F330" s="23"/>
      <c r="G330" s="23"/>
      <c r="H330" s="23"/>
      <c r="I330" s="23"/>
      <c r="J330" s="23"/>
      <c r="K330" s="23"/>
      <c r="L330" s="23"/>
      <c r="M330" s="23"/>
      <c r="N330" s="23"/>
      <c r="O330" s="23">
        <v>0</v>
      </c>
      <c r="P330" s="23"/>
      <c r="Q330" s="23">
        <v>0</v>
      </c>
      <c r="R330" s="23"/>
      <c r="S330" s="32"/>
    </row>
    <row r="331" spans="1:19" s="75" customFormat="1" x14ac:dyDescent="0.2">
      <c r="A331" s="75" t="s">
        <v>267</v>
      </c>
      <c r="B331" s="23">
        <v>-3.18</v>
      </c>
      <c r="C331" s="23">
        <v>-2.98</v>
      </c>
      <c r="D331" s="23"/>
      <c r="E331" s="23"/>
      <c r="F331" s="23"/>
      <c r="G331" s="23"/>
      <c r="H331" s="23"/>
      <c r="I331" s="23"/>
      <c r="J331" s="23"/>
      <c r="K331" s="23"/>
      <c r="L331" s="23"/>
      <c r="M331" s="23"/>
      <c r="N331" s="23"/>
      <c r="O331" s="23"/>
      <c r="P331" s="23"/>
      <c r="Q331" s="23"/>
      <c r="R331" s="23"/>
    </row>
    <row r="332" spans="1:19" s="75" customFormat="1" x14ac:dyDescent="0.2">
      <c r="A332" s="75" t="s">
        <v>268</v>
      </c>
      <c r="B332" s="23">
        <v>36.840000000000003</v>
      </c>
      <c r="C332" s="23">
        <v>67.39</v>
      </c>
      <c r="D332" s="23">
        <v>26.07</v>
      </c>
      <c r="E332" s="23">
        <v>47.94</v>
      </c>
      <c r="F332" s="23">
        <v>30.8</v>
      </c>
      <c r="G332" s="23">
        <v>31.91</v>
      </c>
      <c r="H332" s="23">
        <v>33.43</v>
      </c>
      <c r="I332" s="23">
        <v>75.95</v>
      </c>
      <c r="J332" s="23">
        <v>92.15</v>
      </c>
      <c r="K332" s="23">
        <v>195.65</v>
      </c>
      <c r="L332" s="23">
        <v>248.87</v>
      </c>
      <c r="M332" s="23">
        <v>348.04</v>
      </c>
      <c r="N332" s="23">
        <v>480.46</v>
      </c>
      <c r="O332" s="23">
        <v>1086.32</v>
      </c>
      <c r="P332" s="23">
        <v>765.4</v>
      </c>
      <c r="Q332" s="23">
        <v>1055.1099999999999</v>
      </c>
      <c r="R332" s="23">
        <v>830.39</v>
      </c>
    </row>
    <row r="333" spans="1:19" s="75" customFormat="1" x14ac:dyDescent="0.2">
      <c r="A333" s="75" t="s">
        <v>269</v>
      </c>
      <c r="B333" s="23"/>
      <c r="C333" s="23"/>
      <c r="D333" s="23"/>
      <c r="E333" s="23"/>
      <c r="F333" s="23"/>
      <c r="G333" s="23"/>
      <c r="H333" s="23"/>
      <c r="I333" s="23"/>
      <c r="J333" s="23"/>
      <c r="K333" s="23"/>
      <c r="L333" s="23"/>
      <c r="M333" s="23"/>
      <c r="N333" s="23"/>
      <c r="O333" s="23">
        <v>4.2699999999999996</v>
      </c>
      <c r="P333" s="23">
        <v>2.33</v>
      </c>
      <c r="Q333" s="23">
        <v>45.39</v>
      </c>
      <c r="R333" s="23">
        <v>43.74</v>
      </c>
    </row>
    <row r="334" spans="1:19" s="75" customFormat="1" x14ac:dyDescent="0.2">
      <c r="A334" s="75" t="s">
        <v>270</v>
      </c>
      <c r="B334" s="23"/>
      <c r="C334" s="23"/>
      <c r="D334" s="23"/>
      <c r="E334" s="23"/>
      <c r="F334" s="23"/>
      <c r="G334" s="23"/>
      <c r="H334" s="23"/>
      <c r="I334" s="23"/>
      <c r="J334" s="23"/>
      <c r="K334" s="23"/>
      <c r="L334" s="23"/>
      <c r="M334" s="23"/>
      <c r="N334" s="23"/>
      <c r="O334" s="23"/>
      <c r="P334" s="23"/>
      <c r="Q334" s="23"/>
      <c r="R334" s="23"/>
    </row>
    <row r="335" spans="1:19" s="75" customFormat="1" x14ac:dyDescent="0.2">
      <c r="A335" s="75" t="s">
        <v>271</v>
      </c>
      <c r="B335" s="23"/>
      <c r="C335" s="23"/>
      <c r="D335" s="23"/>
      <c r="E335" s="23"/>
      <c r="F335" s="23"/>
      <c r="G335" s="23"/>
      <c r="H335" s="23"/>
      <c r="I335" s="23"/>
      <c r="J335" s="23"/>
      <c r="K335" s="23"/>
      <c r="L335" s="23"/>
      <c r="M335" s="23"/>
      <c r="N335" s="23"/>
      <c r="O335" s="23"/>
      <c r="P335" s="23"/>
      <c r="Q335" s="23"/>
      <c r="R335" s="23"/>
    </row>
    <row r="336" spans="1:19" s="75" customFormat="1" x14ac:dyDescent="0.2">
      <c r="A336" s="75" t="s">
        <v>272</v>
      </c>
      <c r="B336" s="23">
        <v>82.53</v>
      </c>
      <c r="C336" s="23">
        <v>85.61</v>
      </c>
      <c r="D336" s="23">
        <v>536.92999999999995</v>
      </c>
      <c r="E336" s="23">
        <v>549.04</v>
      </c>
      <c r="F336" s="23">
        <v>769.57</v>
      </c>
      <c r="G336" s="23">
        <v>1039.49</v>
      </c>
      <c r="H336" s="23">
        <v>1846.62</v>
      </c>
      <c r="I336" s="23">
        <v>1990.74</v>
      </c>
      <c r="J336" s="23">
        <v>2414.42</v>
      </c>
      <c r="K336" s="23">
        <v>1778.59</v>
      </c>
      <c r="L336" s="23">
        <v>3592.8</v>
      </c>
      <c r="M336" s="23">
        <v>3376.49</v>
      </c>
      <c r="N336" s="23">
        <v>6155.73</v>
      </c>
      <c r="O336" s="23">
        <v>25782.23</v>
      </c>
      <c r="P336" s="23">
        <v>22298.13</v>
      </c>
      <c r="Q336" s="23">
        <v>19293.29</v>
      </c>
      <c r="R336" s="23">
        <v>18310.5</v>
      </c>
    </row>
    <row r="337" spans="1:19" x14ac:dyDescent="0.2">
      <c r="A337" t="s">
        <v>273</v>
      </c>
      <c r="B337" s="23">
        <v>82.53</v>
      </c>
      <c r="C337" s="23">
        <v>85.61</v>
      </c>
      <c r="D337" s="23">
        <v>536.92999999999995</v>
      </c>
      <c r="E337" s="23">
        <v>549.04</v>
      </c>
      <c r="F337" s="23">
        <v>769.57</v>
      </c>
      <c r="G337" s="23">
        <v>1039.49</v>
      </c>
      <c r="H337" s="23">
        <v>1846.62</v>
      </c>
      <c r="I337" s="23">
        <v>1990.74</v>
      </c>
      <c r="J337" s="23">
        <v>2414.42</v>
      </c>
      <c r="K337" s="23">
        <v>1778.59</v>
      </c>
      <c r="L337" s="23">
        <v>3592.8</v>
      </c>
      <c r="M337" s="23">
        <v>3376.49</v>
      </c>
      <c r="N337" s="23">
        <v>6155.73</v>
      </c>
      <c r="O337" s="23">
        <v>25782.23</v>
      </c>
      <c r="P337" s="23">
        <v>22298.13</v>
      </c>
      <c r="Q337" s="23">
        <v>19293.29</v>
      </c>
      <c r="R337" s="23">
        <v>18310.5</v>
      </c>
      <c r="S337" s="32"/>
    </row>
    <row r="338" spans="1:19" x14ac:dyDescent="0.2">
      <c r="A338" t="s">
        <v>274</v>
      </c>
      <c r="B338" s="23">
        <v>30.39</v>
      </c>
      <c r="C338" s="23">
        <v>30.39</v>
      </c>
      <c r="D338" s="23">
        <v>175.38</v>
      </c>
      <c r="E338" s="23">
        <v>34.61</v>
      </c>
      <c r="F338" s="23">
        <v>34.61</v>
      </c>
      <c r="G338" s="23">
        <v>34.61</v>
      </c>
      <c r="H338" s="23">
        <v>34.61</v>
      </c>
      <c r="I338" s="23">
        <v>80.39</v>
      </c>
      <c r="J338" s="23">
        <v>171.36</v>
      </c>
      <c r="K338" s="23">
        <v>67.64</v>
      </c>
      <c r="L338" s="23">
        <v>61.73</v>
      </c>
      <c r="M338" s="23">
        <v>61.73</v>
      </c>
      <c r="N338" s="23">
        <v>61.73</v>
      </c>
      <c r="O338" s="23">
        <v>246.35</v>
      </c>
      <c r="P338" s="23">
        <v>257.58</v>
      </c>
      <c r="Q338" s="23">
        <v>312.87</v>
      </c>
      <c r="R338" s="23">
        <v>379.02</v>
      </c>
      <c r="S338" s="32"/>
    </row>
    <row r="339" spans="1:19" x14ac:dyDescent="0.2">
      <c r="A339" t="s">
        <v>275</v>
      </c>
      <c r="B339" s="23"/>
      <c r="C339" s="23"/>
      <c r="D339" s="23"/>
      <c r="E339" s="23"/>
      <c r="F339" s="23"/>
      <c r="G339" s="23"/>
      <c r="H339" s="23"/>
      <c r="I339" s="23"/>
      <c r="J339" s="23"/>
      <c r="K339" s="23"/>
      <c r="L339" s="23"/>
      <c r="M339" s="23"/>
      <c r="N339" s="23"/>
      <c r="O339" s="23"/>
      <c r="P339" s="23"/>
      <c r="Q339" s="23">
        <v>56.01</v>
      </c>
      <c r="R339" s="23">
        <v>29.94</v>
      </c>
      <c r="S339" s="32"/>
    </row>
    <row r="340" spans="1:19" x14ac:dyDescent="0.2">
      <c r="A340" t="s">
        <v>276</v>
      </c>
      <c r="B340" s="23"/>
      <c r="C340" s="23"/>
      <c r="D340" s="23"/>
      <c r="E340" s="23"/>
      <c r="F340" s="23"/>
      <c r="G340" s="23"/>
      <c r="H340" s="23"/>
      <c r="I340" s="23"/>
      <c r="J340" s="23"/>
      <c r="K340" s="23"/>
      <c r="L340" s="23"/>
      <c r="M340" s="23"/>
      <c r="N340" s="23"/>
      <c r="O340" s="23"/>
      <c r="P340" s="23"/>
      <c r="Q340" s="23"/>
      <c r="R340" s="23"/>
      <c r="S340" s="32"/>
    </row>
    <row r="341" spans="1:19" x14ac:dyDescent="0.2">
      <c r="A341" t="s">
        <v>277</v>
      </c>
      <c r="B341" s="23"/>
      <c r="C341" s="23"/>
      <c r="D341" s="23"/>
      <c r="E341" s="23"/>
      <c r="F341" s="23"/>
      <c r="G341" s="23"/>
      <c r="H341" s="23"/>
      <c r="I341" s="23"/>
      <c r="J341" s="23"/>
      <c r="K341" s="23"/>
      <c r="L341" s="23"/>
      <c r="M341" s="23"/>
      <c r="N341" s="23"/>
      <c r="O341" s="23"/>
      <c r="P341" s="23">
        <v>11.23</v>
      </c>
      <c r="Q341" s="23">
        <v>10.51</v>
      </c>
      <c r="R341" s="23">
        <v>17.23</v>
      </c>
      <c r="S341" s="32"/>
    </row>
    <row r="342" spans="1:19" x14ac:dyDescent="0.2">
      <c r="A342" t="s">
        <v>278</v>
      </c>
      <c r="B342" s="23"/>
      <c r="C342" s="23"/>
      <c r="D342" s="23"/>
      <c r="E342" s="23"/>
      <c r="F342" s="23"/>
      <c r="G342" s="23"/>
      <c r="H342" s="23"/>
      <c r="I342" s="23"/>
      <c r="J342" s="23"/>
      <c r="K342" s="23"/>
      <c r="L342" s="23"/>
      <c r="M342" s="23"/>
      <c r="N342" s="23"/>
      <c r="O342" s="23"/>
      <c r="P342" s="23"/>
      <c r="Q342" s="23"/>
      <c r="R342" s="23"/>
      <c r="S342" s="32"/>
    </row>
    <row r="343" spans="1:19" x14ac:dyDescent="0.2">
      <c r="A343" t="s">
        <v>279</v>
      </c>
      <c r="B343" s="23"/>
      <c r="C343" s="23"/>
      <c r="D343" s="23">
        <v>4.22</v>
      </c>
      <c r="E343" s="23">
        <v>4.22</v>
      </c>
      <c r="F343" s="23">
        <v>4.22</v>
      </c>
      <c r="G343" s="23">
        <v>4.22</v>
      </c>
      <c r="H343" s="23">
        <v>4.22</v>
      </c>
      <c r="I343" s="23">
        <v>50</v>
      </c>
      <c r="J343" s="23">
        <v>140.97</v>
      </c>
      <c r="K343" s="23">
        <v>37.25</v>
      </c>
      <c r="L343" s="23">
        <v>61.73</v>
      </c>
      <c r="M343" s="23">
        <v>61.73</v>
      </c>
      <c r="N343" s="23">
        <v>61.73</v>
      </c>
      <c r="O343" s="23"/>
      <c r="P343" s="23"/>
      <c r="Q343" s="23"/>
      <c r="R343" s="23"/>
      <c r="S343" s="32"/>
    </row>
    <row r="344" spans="1:19" x14ac:dyDescent="0.2">
      <c r="A344" t="s">
        <v>280</v>
      </c>
      <c r="B344" s="23">
        <v>0</v>
      </c>
      <c r="C344" s="23">
        <v>30.39</v>
      </c>
      <c r="D344" s="23">
        <v>171.16</v>
      </c>
      <c r="E344" s="23">
        <v>30.39</v>
      </c>
      <c r="F344" s="23">
        <v>30.39</v>
      </c>
      <c r="G344" s="23">
        <v>30.39</v>
      </c>
      <c r="H344" s="23">
        <v>30.39</v>
      </c>
      <c r="I344" s="23">
        <v>30.39</v>
      </c>
      <c r="J344" s="23">
        <v>30.39</v>
      </c>
      <c r="K344" s="23">
        <v>30.39</v>
      </c>
      <c r="L344" s="23"/>
      <c r="M344" s="23"/>
      <c r="N344" s="23"/>
      <c r="O344" s="23">
        <v>0</v>
      </c>
      <c r="P344" s="23"/>
      <c r="Q344" s="23">
        <v>0</v>
      </c>
      <c r="R344" s="23">
        <v>331.85</v>
      </c>
      <c r="S344" s="32"/>
    </row>
    <row r="345" spans="1:19" x14ac:dyDescent="0.2">
      <c r="A345" t="s">
        <v>281</v>
      </c>
      <c r="B345" s="23"/>
      <c r="C345" s="23">
        <v>30.39</v>
      </c>
      <c r="D345" s="23">
        <v>171.16</v>
      </c>
      <c r="E345" s="23">
        <v>30.39</v>
      </c>
      <c r="F345" s="23">
        <v>30.39</v>
      </c>
      <c r="G345" s="23">
        <v>30.39</v>
      </c>
      <c r="H345" s="23">
        <v>30.39</v>
      </c>
      <c r="I345" s="23">
        <v>30.39</v>
      </c>
      <c r="J345" s="23">
        <v>30.39</v>
      </c>
      <c r="K345" s="23">
        <v>30.39</v>
      </c>
      <c r="L345" s="23"/>
      <c r="M345" s="23"/>
      <c r="N345" s="23"/>
      <c r="O345" s="23"/>
      <c r="P345" s="23"/>
      <c r="Q345" s="23"/>
      <c r="R345" s="23">
        <v>331.85</v>
      </c>
      <c r="S345" s="32"/>
    </row>
    <row r="346" spans="1:19" x14ac:dyDescent="0.2">
      <c r="A346" t="s">
        <v>282</v>
      </c>
      <c r="B346" s="23"/>
      <c r="C346" s="23"/>
      <c r="D346" s="23"/>
      <c r="E346" s="23"/>
      <c r="F346" s="23"/>
      <c r="G346" s="23"/>
      <c r="H346" s="23"/>
      <c r="I346" s="23"/>
      <c r="J346" s="23"/>
      <c r="K346" s="23"/>
      <c r="L346" s="23"/>
      <c r="M346" s="23"/>
      <c r="N346" s="23"/>
      <c r="O346" s="23"/>
      <c r="P346" s="23"/>
      <c r="Q346" s="23"/>
      <c r="R346" s="23"/>
      <c r="S346" s="32"/>
    </row>
    <row r="347" spans="1:19" x14ac:dyDescent="0.2">
      <c r="A347" t="s">
        <v>283</v>
      </c>
      <c r="B347" s="23"/>
      <c r="C347" s="23"/>
      <c r="D347" s="23"/>
      <c r="E347" s="23"/>
      <c r="F347" s="23"/>
      <c r="G347" s="23"/>
      <c r="H347" s="23"/>
      <c r="I347" s="23"/>
      <c r="J347" s="23"/>
      <c r="K347" s="23"/>
      <c r="L347" s="23"/>
      <c r="M347" s="23"/>
      <c r="N347" s="23"/>
      <c r="O347" s="23"/>
      <c r="P347" s="23"/>
      <c r="Q347" s="23"/>
      <c r="R347" s="23"/>
      <c r="S347" s="32"/>
    </row>
    <row r="348" spans="1:19" x14ac:dyDescent="0.2">
      <c r="A348" t="s">
        <v>284</v>
      </c>
      <c r="B348" s="23">
        <v>30.39</v>
      </c>
      <c r="C348" s="23"/>
      <c r="D348" s="23"/>
      <c r="E348" s="23"/>
      <c r="F348" s="23"/>
      <c r="G348" s="23"/>
      <c r="H348" s="23"/>
      <c r="I348" s="23"/>
      <c r="J348" s="23"/>
      <c r="K348" s="23"/>
      <c r="L348" s="23"/>
      <c r="M348" s="23"/>
      <c r="N348" s="23"/>
      <c r="O348" s="23">
        <v>246.35</v>
      </c>
      <c r="P348" s="23">
        <v>246.35</v>
      </c>
      <c r="Q348" s="23">
        <v>246.35</v>
      </c>
      <c r="R348" s="23"/>
      <c r="S348" s="32"/>
    </row>
    <row r="349" spans="1:19" x14ac:dyDescent="0.2">
      <c r="A349" t="s">
        <v>285</v>
      </c>
      <c r="B349" s="23"/>
      <c r="C349" s="23"/>
      <c r="D349" s="23"/>
      <c r="E349" s="23"/>
      <c r="F349" s="23"/>
      <c r="G349" s="23"/>
      <c r="H349" s="23"/>
      <c r="I349" s="23"/>
      <c r="J349" s="23"/>
      <c r="K349" s="23"/>
      <c r="L349" s="23"/>
      <c r="M349" s="23"/>
      <c r="N349" s="23"/>
      <c r="O349" s="23"/>
      <c r="P349" s="23"/>
      <c r="Q349" s="23"/>
      <c r="R349" s="23"/>
      <c r="S349" s="32"/>
    </row>
    <row r="350" spans="1:19" x14ac:dyDescent="0.2">
      <c r="A350" t="s">
        <v>286</v>
      </c>
      <c r="B350" s="23">
        <v>52.14</v>
      </c>
      <c r="C350" s="23">
        <v>55.22</v>
      </c>
      <c r="D350" s="23">
        <v>361.55</v>
      </c>
      <c r="E350" s="23">
        <v>514.42999999999995</v>
      </c>
      <c r="F350" s="23">
        <v>734.96</v>
      </c>
      <c r="G350" s="23">
        <v>1004.88</v>
      </c>
      <c r="H350" s="23">
        <v>1812.01</v>
      </c>
      <c r="I350" s="23">
        <v>1910.35</v>
      </c>
      <c r="J350" s="23">
        <v>2243.06</v>
      </c>
      <c r="K350" s="23">
        <v>1710.95</v>
      </c>
      <c r="L350" s="23">
        <v>3531.07</v>
      </c>
      <c r="M350" s="23">
        <v>3314.76</v>
      </c>
      <c r="N350" s="23">
        <v>6094</v>
      </c>
      <c r="O350" s="23">
        <v>26370.49</v>
      </c>
      <c r="P350" s="23">
        <v>22875.16</v>
      </c>
      <c r="Q350" s="23">
        <v>19791.13</v>
      </c>
      <c r="R350" s="23">
        <v>18685.98</v>
      </c>
      <c r="S350" s="32"/>
    </row>
    <row r="351" spans="1:19" x14ac:dyDescent="0.2">
      <c r="A351" t="s">
        <v>275</v>
      </c>
      <c r="B351" s="23"/>
      <c r="C351" s="23"/>
      <c r="D351" s="23"/>
      <c r="E351" s="23"/>
      <c r="F351" s="23"/>
      <c r="G351" s="23"/>
      <c r="H351" s="23"/>
      <c r="I351" s="23"/>
      <c r="J351" s="23"/>
      <c r="K351" s="23"/>
      <c r="L351" s="23"/>
      <c r="M351" s="23"/>
      <c r="N351" s="23"/>
      <c r="O351" s="23"/>
      <c r="P351" s="23"/>
      <c r="Q351" s="23"/>
      <c r="R351" s="23"/>
      <c r="S351" s="32"/>
    </row>
    <row r="352" spans="1:19" x14ac:dyDescent="0.2">
      <c r="A352" t="s">
        <v>276</v>
      </c>
      <c r="B352" s="23"/>
      <c r="C352" s="23"/>
      <c r="D352" s="23">
        <v>150</v>
      </c>
      <c r="E352" s="23">
        <v>180</v>
      </c>
      <c r="F352" s="23">
        <v>115</v>
      </c>
      <c r="G352" s="23">
        <v>100</v>
      </c>
      <c r="H352" s="23">
        <v>5</v>
      </c>
      <c r="I352" s="23">
        <v>95</v>
      </c>
      <c r="J352" s="23">
        <v>372.03</v>
      </c>
      <c r="K352" s="23"/>
      <c r="L352" s="23"/>
      <c r="M352" s="23">
        <v>525</v>
      </c>
      <c r="N352" s="23"/>
      <c r="O352" s="23"/>
      <c r="P352" s="23"/>
      <c r="Q352" s="23"/>
      <c r="R352" s="23"/>
      <c r="S352" s="32"/>
    </row>
    <row r="353" spans="1:19" x14ac:dyDescent="0.2">
      <c r="A353" t="s">
        <v>287</v>
      </c>
      <c r="B353" s="23"/>
      <c r="C353" s="23">
        <v>0.54</v>
      </c>
      <c r="D353" s="23">
        <v>0.31</v>
      </c>
      <c r="E353" s="23">
        <v>0.31</v>
      </c>
      <c r="F353" s="23">
        <v>0.31</v>
      </c>
      <c r="G353" s="23">
        <v>0.31</v>
      </c>
      <c r="H353" s="23">
        <v>0.31</v>
      </c>
      <c r="I353" s="23">
        <v>0.1</v>
      </c>
      <c r="J353" s="23">
        <v>0.1</v>
      </c>
      <c r="K353" s="23">
        <v>0.1</v>
      </c>
      <c r="L353" s="23">
        <v>0.1</v>
      </c>
      <c r="M353" s="23">
        <v>0.1</v>
      </c>
      <c r="N353" s="23">
        <v>0.1</v>
      </c>
      <c r="O353" s="23">
        <v>93.71</v>
      </c>
      <c r="P353" s="23">
        <v>93.71</v>
      </c>
      <c r="Q353" s="23">
        <v>93.71</v>
      </c>
      <c r="R353" s="23">
        <v>94.21</v>
      </c>
      <c r="S353" s="32"/>
    </row>
    <row r="354" spans="1:19" x14ac:dyDescent="0.2">
      <c r="A354" t="s">
        <v>288</v>
      </c>
      <c r="B354" s="23"/>
      <c r="C354" s="23"/>
      <c r="D354" s="23"/>
      <c r="E354" s="23"/>
      <c r="F354" s="23"/>
      <c r="G354" s="23"/>
      <c r="H354" s="23"/>
      <c r="I354" s="23"/>
      <c r="J354" s="23"/>
      <c r="K354" s="23"/>
      <c r="L354" s="23"/>
      <c r="M354" s="23"/>
      <c r="N354" s="23"/>
      <c r="O354" s="23"/>
      <c r="P354" s="23"/>
      <c r="Q354" s="23"/>
      <c r="R354" s="23"/>
      <c r="S354" s="32"/>
    </row>
    <row r="355" spans="1:19" x14ac:dyDescent="0.2">
      <c r="A355" t="s">
        <v>289</v>
      </c>
      <c r="B355" s="23"/>
      <c r="C355" s="23"/>
      <c r="D355" s="23"/>
      <c r="E355" s="23">
        <v>5.86</v>
      </c>
      <c r="F355" s="23">
        <v>6.33</v>
      </c>
      <c r="G355" s="23">
        <v>6.84</v>
      </c>
      <c r="H355" s="23">
        <v>102.72</v>
      </c>
      <c r="I355" s="23">
        <v>129.81</v>
      </c>
      <c r="J355" s="23">
        <v>0.5</v>
      </c>
      <c r="K355" s="23">
        <v>0.5</v>
      </c>
      <c r="L355" s="23"/>
      <c r="M355" s="23"/>
      <c r="N355" s="23"/>
      <c r="O355" s="23"/>
      <c r="P355" s="23"/>
      <c r="Q355" s="23"/>
      <c r="R355" s="23"/>
      <c r="S355" s="32"/>
    </row>
    <row r="356" spans="1:19" x14ac:dyDescent="0.2">
      <c r="A356" t="s">
        <v>280</v>
      </c>
      <c r="B356" s="23">
        <v>1.8</v>
      </c>
      <c r="C356" s="23">
        <v>48.34</v>
      </c>
      <c r="D356" s="23">
        <v>55.06</v>
      </c>
      <c r="E356" s="23">
        <v>208.89</v>
      </c>
      <c r="F356" s="23">
        <v>454.47</v>
      </c>
      <c r="G356" s="23">
        <v>454.47</v>
      </c>
      <c r="H356" s="23">
        <v>959.25</v>
      </c>
      <c r="I356" s="23">
        <v>737.35</v>
      </c>
      <c r="J356" s="23">
        <v>968.78</v>
      </c>
      <c r="K356" s="23">
        <v>968.92</v>
      </c>
      <c r="L356" s="23">
        <v>999.43</v>
      </c>
      <c r="M356" s="23">
        <v>1645.3</v>
      </c>
      <c r="N356" s="23">
        <v>6079.64</v>
      </c>
      <c r="O356" s="23">
        <v>26274.35</v>
      </c>
      <c r="P356" s="23">
        <v>22776.17</v>
      </c>
      <c r="Q356" s="23">
        <v>19694.259999999998</v>
      </c>
      <c r="R356" s="23">
        <v>18588.61</v>
      </c>
      <c r="S356" s="32"/>
    </row>
    <row r="357" spans="1:19" x14ac:dyDescent="0.2">
      <c r="A357" t="s">
        <v>281</v>
      </c>
      <c r="B357" s="23">
        <v>1.8</v>
      </c>
      <c r="C357" s="23">
        <v>1.84</v>
      </c>
      <c r="D357" s="23">
        <v>55.06</v>
      </c>
      <c r="E357" s="23">
        <v>6.35</v>
      </c>
      <c r="F357" s="23">
        <v>6.33</v>
      </c>
      <c r="G357" s="23">
        <v>6.33</v>
      </c>
      <c r="H357" s="23">
        <v>511.11</v>
      </c>
      <c r="I357" s="23">
        <v>512.41999999999996</v>
      </c>
      <c r="J357" s="23">
        <v>946.38</v>
      </c>
      <c r="K357" s="23">
        <v>968.92</v>
      </c>
      <c r="L357" s="23">
        <v>999.43</v>
      </c>
      <c r="M357" s="23">
        <v>1039.52</v>
      </c>
      <c r="N357" s="23">
        <v>1000.37</v>
      </c>
      <c r="O357" s="23">
        <v>9984.67</v>
      </c>
      <c r="P357" s="23">
        <v>10001.65</v>
      </c>
      <c r="Q357" s="23">
        <v>9920.7900000000009</v>
      </c>
      <c r="R357" s="23">
        <v>9920.7900000000009</v>
      </c>
      <c r="S357" s="32"/>
    </row>
    <row r="358" spans="1:19" x14ac:dyDescent="0.2">
      <c r="A358" t="s">
        <v>282</v>
      </c>
      <c r="B358" s="23"/>
      <c r="C358" s="23"/>
      <c r="D358" s="23"/>
      <c r="E358" s="23"/>
      <c r="F358" s="23"/>
      <c r="G358" s="23"/>
      <c r="H358" s="23"/>
      <c r="I358" s="23"/>
      <c r="J358" s="23"/>
      <c r="K358" s="23"/>
      <c r="L358" s="23"/>
      <c r="M358" s="23">
        <v>605.78</v>
      </c>
      <c r="N358" s="23">
        <v>5079.2700000000004</v>
      </c>
      <c r="O358" s="23">
        <v>16289.68</v>
      </c>
      <c r="P358" s="23">
        <v>12774.52</v>
      </c>
      <c r="Q358" s="23">
        <v>9773.4699999999993</v>
      </c>
      <c r="R358" s="23">
        <v>8667.82</v>
      </c>
      <c r="S358" s="32"/>
    </row>
    <row r="359" spans="1:19" x14ac:dyDescent="0.2">
      <c r="A359" t="s">
        <v>283</v>
      </c>
      <c r="B359" s="23"/>
      <c r="C359" s="23">
        <v>46.5</v>
      </c>
      <c r="D359" s="23"/>
      <c r="E359" s="23">
        <v>202.54</v>
      </c>
      <c r="F359" s="23">
        <v>448.14</v>
      </c>
      <c r="G359" s="23">
        <v>448.14</v>
      </c>
      <c r="H359" s="23">
        <v>448.14</v>
      </c>
      <c r="I359" s="23">
        <v>224.93</v>
      </c>
      <c r="J359" s="23">
        <v>22.4</v>
      </c>
      <c r="K359" s="23"/>
      <c r="L359" s="23"/>
      <c r="M359" s="23"/>
      <c r="N359" s="23"/>
      <c r="O359" s="23"/>
      <c r="P359" s="23"/>
      <c r="Q359" s="23"/>
      <c r="R359" s="23"/>
      <c r="S359" s="32"/>
    </row>
    <row r="360" spans="1:19" x14ac:dyDescent="0.2">
      <c r="A360" t="s">
        <v>284</v>
      </c>
      <c r="B360" s="23">
        <v>44</v>
      </c>
      <c r="C360" s="23"/>
      <c r="D360" s="23">
        <v>149.84</v>
      </c>
      <c r="E360" s="23">
        <v>116.66</v>
      </c>
      <c r="F360" s="23">
        <v>155.68</v>
      </c>
      <c r="G360" s="23">
        <v>440.09</v>
      </c>
      <c r="H360" s="23">
        <v>741.56</v>
      </c>
      <c r="I360" s="23">
        <v>944.93</v>
      </c>
      <c r="J360" s="23">
        <v>724.49</v>
      </c>
      <c r="K360" s="23">
        <v>738.27</v>
      </c>
      <c r="L360" s="23">
        <v>2097.81</v>
      </c>
      <c r="M360" s="23"/>
      <c r="N360" s="23"/>
      <c r="O360" s="23">
        <v>2.12</v>
      </c>
      <c r="P360" s="23">
        <v>2.12</v>
      </c>
      <c r="Q360" s="23"/>
      <c r="R360" s="23"/>
      <c r="S360" s="32"/>
    </row>
    <row r="361" spans="1:19" x14ac:dyDescent="0.2">
      <c r="A361" t="s">
        <v>290</v>
      </c>
      <c r="B361" s="23"/>
      <c r="C361" s="23"/>
      <c r="D361" s="23"/>
      <c r="E361" s="23">
        <v>0.01</v>
      </c>
      <c r="F361" s="23">
        <v>0.01</v>
      </c>
      <c r="G361" s="23">
        <v>0.01</v>
      </c>
      <c r="H361" s="23">
        <v>0.01</v>
      </c>
      <c r="I361" s="23"/>
      <c r="J361" s="23"/>
      <c r="K361" s="23"/>
      <c r="L361" s="23"/>
      <c r="M361" s="23"/>
      <c r="N361" s="23"/>
      <c r="O361" s="23"/>
      <c r="P361" s="23"/>
      <c r="Q361" s="23"/>
      <c r="R361" s="23"/>
      <c r="S361" s="32"/>
    </row>
    <row r="362" spans="1:19" x14ac:dyDescent="0.2">
      <c r="A362" t="s">
        <v>291</v>
      </c>
      <c r="B362" s="23">
        <v>6.34</v>
      </c>
      <c r="C362" s="23">
        <v>6.34</v>
      </c>
      <c r="D362" s="23">
        <v>6.34</v>
      </c>
      <c r="E362" s="23">
        <v>2.7</v>
      </c>
      <c r="F362" s="23">
        <v>3.16</v>
      </c>
      <c r="G362" s="23">
        <v>3.16</v>
      </c>
      <c r="H362" s="23">
        <v>3.16</v>
      </c>
      <c r="I362" s="23">
        <v>3.16</v>
      </c>
      <c r="J362" s="23">
        <v>3.16</v>
      </c>
      <c r="K362" s="23">
        <v>3.16</v>
      </c>
      <c r="L362" s="23">
        <v>383.73</v>
      </c>
      <c r="M362" s="23">
        <v>1094.3599999999999</v>
      </c>
      <c r="N362" s="23">
        <v>14.26</v>
      </c>
      <c r="O362" s="23">
        <v>0.31</v>
      </c>
      <c r="P362" s="23">
        <v>3.16</v>
      </c>
      <c r="Q362" s="23">
        <v>3.16</v>
      </c>
      <c r="R362" s="23">
        <v>3.16</v>
      </c>
      <c r="S362" s="32"/>
    </row>
    <row r="363" spans="1:19" x14ac:dyDescent="0.2">
      <c r="A363" t="s">
        <v>292</v>
      </c>
      <c r="B363" s="23"/>
      <c r="C363" s="23"/>
      <c r="D363" s="23"/>
      <c r="E363" s="23"/>
      <c r="F363" s="23"/>
      <c r="G363" s="23"/>
      <c r="H363" s="23"/>
      <c r="I363" s="23"/>
      <c r="J363" s="23">
        <v>174</v>
      </c>
      <c r="K363" s="23"/>
      <c r="L363" s="23">
        <v>50</v>
      </c>
      <c r="M363" s="23">
        <v>50</v>
      </c>
      <c r="N363" s="23"/>
      <c r="O363" s="23"/>
      <c r="P363" s="23"/>
      <c r="Q363" s="23"/>
      <c r="R363" s="23"/>
      <c r="S363" s="32"/>
    </row>
    <row r="364" spans="1:19" x14ac:dyDescent="0.2">
      <c r="A364" t="s">
        <v>293</v>
      </c>
      <c r="B364" s="23"/>
      <c r="C364" s="23"/>
      <c r="D364" s="23"/>
      <c r="E364" s="23"/>
      <c r="F364" s="23"/>
      <c r="G364" s="23"/>
      <c r="H364" s="23"/>
      <c r="I364" s="23"/>
      <c r="J364" s="23"/>
      <c r="K364" s="23"/>
      <c r="L364" s="23"/>
      <c r="M364" s="23"/>
      <c r="N364" s="23"/>
      <c r="O364" s="23">
        <v>834.61</v>
      </c>
      <c r="P364" s="23">
        <v>834.61</v>
      </c>
      <c r="Q364" s="23">
        <v>810.71</v>
      </c>
      <c r="R364" s="23">
        <v>754.5</v>
      </c>
      <c r="S364" s="32"/>
    </row>
    <row r="365" spans="1:19" x14ac:dyDescent="0.2">
      <c r="A365" t="s">
        <v>294</v>
      </c>
      <c r="B365" s="23">
        <v>151.19999999999999</v>
      </c>
      <c r="C365" s="23">
        <v>112.29</v>
      </c>
      <c r="D365" s="23">
        <v>529.91</v>
      </c>
      <c r="E365" s="23">
        <v>304.17</v>
      </c>
      <c r="F365" s="23">
        <v>490.53</v>
      </c>
      <c r="G365" s="23">
        <v>444.06</v>
      </c>
      <c r="H365" s="23">
        <v>603.19000000000005</v>
      </c>
      <c r="I365" s="23">
        <v>200.04</v>
      </c>
      <c r="J365" s="23">
        <v>520.89</v>
      </c>
      <c r="K365" s="23">
        <v>233.27</v>
      </c>
      <c r="L365" s="23">
        <v>63.27</v>
      </c>
      <c r="M365" s="23">
        <v>66.599999999999994</v>
      </c>
      <c r="N365" s="23">
        <v>63.97</v>
      </c>
      <c r="O365" s="23">
        <v>72.98</v>
      </c>
      <c r="P365" s="23">
        <v>65.42</v>
      </c>
      <c r="Q365" s="23">
        <v>123.53</v>
      </c>
      <c r="R365" s="23">
        <v>190.14</v>
      </c>
      <c r="S365" s="32"/>
    </row>
    <row r="366" spans="1:19" x14ac:dyDescent="0.2">
      <c r="A366" t="s">
        <v>295</v>
      </c>
      <c r="B366" s="23">
        <v>30.39</v>
      </c>
      <c r="C366" s="23">
        <v>30.39</v>
      </c>
      <c r="D366" s="23">
        <v>175.38</v>
      </c>
      <c r="E366" s="23">
        <v>34.61</v>
      </c>
      <c r="F366" s="23">
        <v>34.61</v>
      </c>
      <c r="G366" s="23">
        <v>34.61</v>
      </c>
      <c r="H366" s="23">
        <v>34.61</v>
      </c>
      <c r="I366" s="23">
        <v>80.39</v>
      </c>
      <c r="J366" s="23">
        <v>320.72000000000003</v>
      </c>
      <c r="K366" s="23">
        <v>67.64</v>
      </c>
      <c r="L366" s="23">
        <v>61.73</v>
      </c>
      <c r="M366" s="23">
        <v>61.73</v>
      </c>
      <c r="N366" s="23">
        <v>61.73</v>
      </c>
      <c r="O366" s="23">
        <v>246.35</v>
      </c>
      <c r="P366" s="23">
        <v>257.58</v>
      </c>
      <c r="Q366" s="23">
        <v>312.87</v>
      </c>
      <c r="R366" s="23">
        <v>379.02</v>
      </c>
      <c r="S366" s="32"/>
    </row>
    <row r="367" spans="1:19" x14ac:dyDescent="0.2">
      <c r="A367" t="s">
        <v>296</v>
      </c>
      <c r="B367" s="23">
        <v>52.14</v>
      </c>
      <c r="C367" s="23">
        <v>55.22</v>
      </c>
      <c r="D367" s="23">
        <v>383.55</v>
      </c>
      <c r="E367" s="23">
        <v>950.63</v>
      </c>
      <c r="F367" s="23">
        <v>745.01</v>
      </c>
      <c r="G367" s="23">
        <v>1022.88</v>
      </c>
      <c r="H367" s="23">
        <v>1908.51</v>
      </c>
      <c r="I367" s="23">
        <v>2614.1999999999998</v>
      </c>
      <c r="J367" s="23">
        <v>3730.97</v>
      </c>
      <c r="K367" s="23">
        <v>1710.95</v>
      </c>
      <c r="L367" s="23">
        <v>3531.07</v>
      </c>
      <c r="M367" s="23">
        <v>3314.76</v>
      </c>
      <c r="N367" s="23">
        <v>6094</v>
      </c>
      <c r="O367" s="23">
        <v>26370.49</v>
      </c>
      <c r="P367" s="23">
        <v>22875.16</v>
      </c>
      <c r="Q367" s="23">
        <v>19791.13</v>
      </c>
      <c r="R367" s="23">
        <v>18685.98</v>
      </c>
      <c r="S367" s="32"/>
    </row>
    <row r="368" spans="1:19" s="75" customFormat="1" x14ac:dyDescent="0.2">
      <c r="A368" s="75" t="s">
        <v>297</v>
      </c>
      <c r="B368" s="23"/>
      <c r="C368" s="23"/>
      <c r="D368" s="23"/>
      <c r="E368" s="23"/>
      <c r="F368" s="23"/>
      <c r="G368" s="23"/>
      <c r="H368" s="23"/>
      <c r="I368" s="23"/>
      <c r="J368" s="23"/>
      <c r="K368" s="23">
        <v>268.35000000000002</v>
      </c>
      <c r="L368" s="23">
        <v>484.76</v>
      </c>
      <c r="M368" s="23">
        <v>749.38</v>
      </c>
      <c r="N368" s="23">
        <v>1019.98</v>
      </c>
      <c r="O368" s="23">
        <v>2978.67</v>
      </c>
      <c r="P368" s="23">
        <v>2497.9</v>
      </c>
      <c r="Q368" s="23">
        <v>3325.06</v>
      </c>
      <c r="R368" s="23">
        <v>3600.73</v>
      </c>
    </row>
    <row r="369" spans="1:19" x14ac:dyDescent="0.2">
      <c r="A369" t="s">
        <v>298</v>
      </c>
      <c r="B369" s="23"/>
      <c r="C369" s="23"/>
      <c r="D369" s="23"/>
      <c r="E369" s="23">
        <v>0</v>
      </c>
      <c r="F369" s="23"/>
      <c r="G369" s="23"/>
      <c r="H369" s="23"/>
      <c r="I369" s="23"/>
      <c r="J369" s="23"/>
      <c r="K369" s="23"/>
      <c r="L369" s="23"/>
      <c r="M369" s="23"/>
      <c r="N369" s="23"/>
      <c r="O369" s="23">
        <v>0</v>
      </c>
      <c r="P369" s="23"/>
      <c r="Q369" s="23">
        <v>0</v>
      </c>
      <c r="R369" s="23"/>
      <c r="S369" s="32"/>
    </row>
    <row r="370" spans="1:19" x14ac:dyDescent="0.2">
      <c r="A370" t="s">
        <v>299</v>
      </c>
      <c r="B370" s="23"/>
      <c r="C370" s="23"/>
      <c r="D370" s="23"/>
      <c r="E370" s="23"/>
      <c r="F370" s="23"/>
      <c r="G370" s="23"/>
      <c r="H370" s="23"/>
      <c r="I370" s="23"/>
      <c r="J370" s="23"/>
      <c r="K370" s="23"/>
      <c r="L370" s="23"/>
      <c r="M370" s="23"/>
      <c r="N370" s="23"/>
      <c r="O370" s="23"/>
      <c r="P370" s="23"/>
      <c r="Q370" s="23"/>
      <c r="R370" s="23"/>
      <c r="S370" s="32"/>
    </row>
    <row r="371" spans="1:19" x14ac:dyDescent="0.2">
      <c r="A371" t="s">
        <v>300</v>
      </c>
      <c r="B371" s="23"/>
      <c r="C371" s="23"/>
      <c r="D371" s="23"/>
      <c r="E371" s="23"/>
      <c r="F371" s="23"/>
      <c r="G371" s="23"/>
      <c r="H371" s="23"/>
      <c r="I371" s="23"/>
      <c r="J371" s="23"/>
      <c r="K371" s="23"/>
      <c r="L371" s="23"/>
      <c r="M371" s="23"/>
      <c r="N371" s="23"/>
      <c r="O371" s="23"/>
      <c r="P371" s="23"/>
      <c r="Q371" s="23"/>
      <c r="R371" s="23"/>
      <c r="S371" s="32"/>
    </row>
    <row r="372" spans="1:19" x14ac:dyDescent="0.2">
      <c r="A372" t="s">
        <v>301</v>
      </c>
      <c r="B372" s="23"/>
      <c r="C372" s="23"/>
      <c r="D372" s="23"/>
      <c r="E372" s="23"/>
      <c r="F372" s="23"/>
      <c r="G372" s="23"/>
      <c r="H372" s="23"/>
      <c r="I372" s="23"/>
      <c r="J372" s="23"/>
      <c r="K372" s="23"/>
      <c r="L372" s="23"/>
      <c r="M372" s="23"/>
      <c r="N372" s="23"/>
      <c r="O372" s="23"/>
      <c r="P372" s="23"/>
      <c r="Q372" s="23"/>
      <c r="R372" s="23"/>
      <c r="S372" s="32"/>
    </row>
    <row r="373" spans="1:19" x14ac:dyDescent="0.2">
      <c r="A373" t="s">
        <v>302</v>
      </c>
      <c r="B373" s="23"/>
      <c r="C373" s="23"/>
      <c r="D373" s="23"/>
      <c r="E373" s="23"/>
      <c r="F373" s="23"/>
      <c r="G373" s="23"/>
      <c r="H373" s="23"/>
      <c r="I373" s="23"/>
      <c r="J373" s="23"/>
      <c r="K373" s="23">
        <v>189.45</v>
      </c>
      <c r="L373" s="23">
        <v>332.58</v>
      </c>
      <c r="M373" s="23">
        <v>499.86</v>
      </c>
      <c r="N373" s="23">
        <v>648.63</v>
      </c>
      <c r="O373" s="23">
        <v>1748.42</v>
      </c>
      <c r="P373" s="23">
        <v>2095.6999999999998</v>
      </c>
      <c r="Q373" s="23">
        <v>2874.32</v>
      </c>
      <c r="R373" s="23">
        <v>3163.84</v>
      </c>
      <c r="S373" s="32"/>
    </row>
    <row r="374" spans="1:19" x14ac:dyDescent="0.2">
      <c r="A374" t="s">
        <v>303</v>
      </c>
      <c r="B374" s="23"/>
      <c r="C374" s="23"/>
      <c r="D374" s="23"/>
      <c r="E374" s="23"/>
      <c r="F374" s="23"/>
      <c r="G374" s="23"/>
      <c r="H374" s="23"/>
      <c r="I374" s="23"/>
      <c r="J374" s="23"/>
      <c r="K374" s="23">
        <v>6.12</v>
      </c>
      <c r="L374" s="23">
        <v>7.13</v>
      </c>
      <c r="M374" s="23">
        <v>7.74</v>
      </c>
      <c r="N374" s="23">
        <v>44.11</v>
      </c>
      <c r="O374" s="23">
        <v>0.44</v>
      </c>
      <c r="P374" s="23">
        <v>0.44</v>
      </c>
      <c r="Q374" s="23"/>
      <c r="R374" s="23"/>
      <c r="S374" s="32"/>
    </row>
    <row r="375" spans="1:19" x14ac:dyDescent="0.2">
      <c r="A375" t="s">
        <v>304</v>
      </c>
      <c r="B375" s="23"/>
      <c r="C375" s="23"/>
      <c r="D375" s="23"/>
      <c r="E375" s="23"/>
      <c r="F375" s="23"/>
      <c r="G375" s="23"/>
      <c r="H375" s="23"/>
      <c r="I375" s="23"/>
      <c r="J375" s="23"/>
      <c r="K375" s="23">
        <v>3.22</v>
      </c>
      <c r="L375" s="23">
        <v>3.46</v>
      </c>
      <c r="M375" s="23">
        <v>5.09</v>
      </c>
      <c r="N375" s="23">
        <v>4.63</v>
      </c>
      <c r="O375" s="23">
        <v>15.61</v>
      </c>
      <c r="P375" s="23">
        <v>10.37</v>
      </c>
      <c r="Q375" s="23">
        <v>4.87</v>
      </c>
      <c r="R375" s="23">
        <v>3.42</v>
      </c>
      <c r="S375" s="32"/>
    </row>
    <row r="376" spans="1:19" x14ac:dyDescent="0.2">
      <c r="A376" t="s">
        <v>305</v>
      </c>
      <c r="B376" s="23"/>
      <c r="C376" s="23"/>
      <c r="D376" s="23"/>
      <c r="E376" s="23"/>
      <c r="F376" s="23"/>
      <c r="G376" s="23"/>
      <c r="H376" s="23"/>
      <c r="I376" s="23"/>
      <c r="J376" s="23"/>
      <c r="K376" s="23">
        <v>28.06</v>
      </c>
      <c r="L376" s="23">
        <v>43.65</v>
      </c>
      <c r="M376" s="23">
        <v>46.35</v>
      </c>
      <c r="N376" s="23">
        <v>64.98</v>
      </c>
      <c r="O376" s="23">
        <v>136.86000000000001</v>
      </c>
      <c r="P376" s="23">
        <v>107.1</v>
      </c>
      <c r="Q376" s="23">
        <v>115.72</v>
      </c>
      <c r="R376" s="23">
        <v>105.83</v>
      </c>
      <c r="S376" s="32"/>
    </row>
    <row r="377" spans="1:19" x14ac:dyDescent="0.2">
      <c r="A377" t="s">
        <v>306</v>
      </c>
      <c r="B377" s="23"/>
      <c r="C377" s="23"/>
      <c r="D377" s="23"/>
      <c r="E377" s="23"/>
      <c r="F377" s="23"/>
      <c r="G377" s="23"/>
      <c r="H377" s="23"/>
      <c r="I377" s="23"/>
      <c r="J377" s="23"/>
      <c r="K377" s="23"/>
      <c r="L377" s="23"/>
      <c r="M377" s="23"/>
      <c r="N377" s="23"/>
      <c r="O377" s="23">
        <v>0.1</v>
      </c>
      <c r="P377" s="23"/>
      <c r="Q377" s="23"/>
      <c r="R377" s="23"/>
      <c r="S377" s="32"/>
    </row>
    <row r="378" spans="1:19" x14ac:dyDescent="0.2">
      <c r="A378" t="s">
        <v>307</v>
      </c>
      <c r="B378" s="23"/>
      <c r="C378" s="23"/>
      <c r="D378" s="23"/>
      <c r="E378" s="23"/>
      <c r="F378" s="23"/>
      <c r="G378" s="23"/>
      <c r="H378" s="23"/>
      <c r="I378" s="23"/>
      <c r="J378" s="23"/>
      <c r="K378" s="23">
        <v>32.409999999999997</v>
      </c>
      <c r="L378" s="23">
        <v>84.35</v>
      </c>
      <c r="M378" s="23">
        <v>176.51</v>
      </c>
      <c r="N378" s="23">
        <v>243.83</v>
      </c>
      <c r="O378" s="23">
        <v>282.76</v>
      </c>
      <c r="P378" s="23">
        <v>246.74</v>
      </c>
      <c r="Q378" s="23">
        <v>292.39999999999998</v>
      </c>
      <c r="R378" s="23">
        <v>287.05</v>
      </c>
      <c r="S378" s="32"/>
    </row>
    <row r="379" spans="1:19" x14ac:dyDescent="0.2">
      <c r="A379" t="s">
        <v>308</v>
      </c>
      <c r="B379" s="23"/>
      <c r="C379" s="23"/>
      <c r="D379" s="23"/>
      <c r="E379" s="23"/>
      <c r="F379" s="23"/>
      <c r="G379" s="23"/>
      <c r="H379" s="23"/>
      <c r="I379" s="23"/>
      <c r="J379" s="23"/>
      <c r="K379" s="23">
        <v>9.09</v>
      </c>
      <c r="L379" s="23">
        <v>13.59</v>
      </c>
      <c r="M379" s="23">
        <v>13.83</v>
      </c>
      <c r="N379" s="23">
        <v>13.8</v>
      </c>
      <c r="O379" s="23">
        <v>42.78</v>
      </c>
      <c r="P379" s="23">
        <v>37.549999999999997</v>
      </c>
      <c r="Q379" s="23">
        <v>37.75</v>
      </c>
      <c r="R379" s="23">
        <v>40.590000000000003</v>
      </c>
      <c r="S379" s="32"/>
    </row>
    <row r="380" spans="1:19" x14ac:dyDescent="0.2">
      <c r="A380" t="s">
        <v>309</v>
      </c>
      <c r="B380" s="23"/>
      <c r="C380" s="23"/>
      <c r="D380" s="23"/>
      <c r="E380" s="23">
        <v>0</v>
      </c>
      <c r="F380" s="23"/>
      <c r="G380" s="23"/>
      <c r="H380" s="23"/>
      <c r="I380" s="23"/>
      <c r="J380" s="23"/>
      <c r="K380" s="23"/>
      <c r="L380" s="23"/>
      <c r="M380" s="23"/>
      <c r="N380" s="23"/>
      <c r="O380" s="23">
        <v>751.7</v>
      </c>
      <c r="P380" s="23"/>
      <c r="Q380" s="23">
        <v>0</v>
      </c>
      <c r="R380" s="23"/>
      <c r="S380" s="32"/>
    </row>
    <row r="381" spans="1:19" x14ac:dyDescent="0.2">
      <c r="A381" t="s">
        <v>310</v>
      </c>
      <c r="B381" s="23"/>
      <c r="C381" s="23"/>
      <c r="D381" s="23"/>
      <c r="E381" s="23"/>
      <c r="F381" s="23"/>
      <c r="G381" s="23"/>
      <c r="H381" s="23"/>
      <c r="I381" s="23"/>
      <c r="J381" s="23"/>
      <c r="K381" s="23"/>
      <c r="L381" s="23"/>
      <c r="M381" s="23"/>
      <c r="N381" s="23"/>
      <c r="O381" s="23"/>
      <c r="P381" s="23"/>
      <c r="Q381" s="23"/>
      <c r="R381" s="23"/>
      <c r="S381" s="32"/>
    </row>
    <row r="382" spans="1:19" x14ac:dyDescent="0.2">
      <c r="A382" t="s">
        <v>311</v>
      </c>
      <c r="B382" s="23"/>
      <c r="C382" s="23"/>
      <c r="D382" s="23"/>
      <c r="E382" s="23"/>
      <c r="F382" s="23"/>
      <c r="G382" s="23"/>
      <c r="H382" s="23"/>
      <c r="I382" s="23"/>
      <c r="J382" s="23"/>
      <c r="K382" s="23"/>
      <c r="L382" s="23"/>
      <c r="M382" s="23"/>
      <c r="N382" s="23"/>
      <c r="O382" s="23">
        <v>751.7</v>
      </c>
      <c r="P382" s="23"/>
      <c r="Q382" s="23"/>
      <c r="R382" s="23"/>
      <c r="S382" s="32"/>
    </row>
    <row r="383" spans="1:19" x14ac:dyDescent="0.2">
      <c r="A383" t="s">
        <v>312</v>
      </c>
      <c r="B383" s="23"/>
      <c r="C383" s="23"/>
      <c r="D383" s="23"/>
      <c r="E383" s="23"/>
      <c r="F383" s="23"/>
      <c r="G383" s="23"/>
      <c r="H383" s="23"/>
      <c r="I383" s="23"/>
      <c r="J383" s="23"/>
      <c r="K383" s="23"/>
      <c r="L383" s="23"/>
      <c r="M383" s="23"/>
      <c r="N383" s="23"/>
      <c r="O383" s="23"/>
      <c r="P383" s="23"/>
      <c r="Q383" s="23"/>
      <c r="R383" s="23"/>
      <c r="S383" s="32"/>
    </row>
    <row r="384" spans="1:19" x14ac:dyDescent="0.2">
      <c r="A384" t="s">
        <v>313</v>
      </c>
      <c r="B384" s="23"/>
      <c r="C384" s="23"/>
      <c r="D384" s="23"/>
      <c r="E384" s="23"/>
      <c r="F384" s="23"/>
      <c r="G384" s="23"/>
      <c r="H384" s="23"/>
      <c r="I384" s="23"/>
      <c r="J384" s="23"/>
      <c r="K384" s="23"/>
      <c r="L384" s="23"/>
      <c r="M384" s="23"/>
      <c r="N384" s="23"/>
      <c r="O384" s="23"/>
      <c r="P384" s="23"/>
      <c r="Q384" s="23"/>
      <c r="R384" s="23"/>
      <c r="S384" s="32"/>
    </row>
    <row r="385" spans="1:19" x14ac:dyDescent="0.2">
      <c r="A385" t="s">
        <v>314</v>
      </c>
      <c r="B385" s="23"/>
      <c r="C385" s="23"/>
      <c r="D385" s="23"/>
      <c r="E385" s="23"/>
      <c r="F385" s="23"/>
      <c r="G385" s="23"/>
      <c r="H385" s="23"/>
      <c r="I385" s="23"/>
      <c r="J385" s="23"/>
      <c r="K385" s="23"/>
      <c r="L385" s="23"/>
      <c r="M385" s="23"/>
      <c r="N385" s="23"/>
      <c r="O385" s="23"/>
      <c r="P385" s="23"/>
      <c r="Q385" s="23"/>
      <c r="R385" s="23"/>
      <c r="S385" s="32"/>
    </row>
    <row r="386" spans="1:19" s="75" customFormat="1" x14ac:dyDescent="0.2">
      <c r="A386" s="75" t="s">
        <v>315</v>
      </c>
      <c r="B386" s="23"/>
      <c r="C386" s="23"/>
      <c r="D386" s="23"/>
      <c r="E386" s="23">
        <v>0</v>
      </c>
      <c r="F386" s="23"/>
      <c r="G386" s="23"/>
      <c r="H386" s="23"/>
      <c r="I386" s="23"/>
      <c r="J386" s="23"/>
      <c r="K386" s="23">
        <v>0.41</v>
      </c>
      <c r="L386" s="23">
        <v>3.02</v>
      </c>
      <c r="M386" s="23">
        <v>9.48</v>
      </c>
      <c r="N386" s="23">
        <v>1.58</v>
      </c>
      <c r="O386" s="23">
        <v>47.96</v>
      </c>
      <c r="P386" s="23">
        <v>149.57</v>
      </c>
      <c r="Q386" s="23">
        <v>63.99</v>
      </c>
      <c r="R386" s="23">
        <v>10.86</v>
      </c>
    </row>
    <row r="387" spans="1:19" x14ac:dyDescent="0.2">
      <c r="A387" t="s">
        <v>316</v>
      </c>
      <c r="B387" s="23"/>
      <c r="C387" s="23"/>
      <c r="D387" s="23"/>
      <c r="E387" s="23"/>
      <c r="F387" s="23"/>
      <c r="G387" s="23"/>
      <c r="H387" s="23"/>
      <c r="I387" s="23"/>
      <c r="J387" s="23"/>
      <c r="K387" s="23"/>
      <c r="L387" s="23"/>
      <c r="M387" s="23"/>
      <c r="N387" s="23"/>
      <c r="O387" s="23"/>
      <c r="P387" s="23"/>
      <c r="Q387" s="23"/>
      <c r="R387" s="23"/>
      <c r="S387" s="32"/>
    </row>
    <row r="388" spans="1:19" x14ac:dyDescent="0.2">
      <c r="A388" t="s">
        <v>317</v>
      </c>
      <c r="B388" s="23"/>
      <c r="C388" s="23"/>
      <c r="D388" s="23"/>
      <c r="E388" s="23"/>
      <c r="F388" s="23"/>
      <c r="G388" s="23"/>
      <c r="H388" s="23"/>
      <c r="I388" s="23"/>
      <c r="J388" s="23"/>
      <c r="K388" s="23"/>
      <c r="L388" s="23"/>
      <c r="M388" s="23"/>
      <c r="N388" s="23"/>
      <c r="O388" s="23"/>
      <c r="P388" s="23"/>
      <c r="Q388" s="23"/>
      <c r="R388" s="23"/>
      <c r="S388" s="32"/>
    </row>
    <row r="389" spans="1:19" x14ac:dyDescent="0.2">
      <c r="A389" t="s">
        <v>318</v>
      </c>
      <c r="B389" s="23"/>
      <c r="C389" s="23"/>
      <c r="D389" s="23"/>
      <c r="E389" s="23"/>
      <c r="F389" s="23"/>
      <c r="G389" s="23"/>
      <c r="H389" s="23"/>
      <c r="I389" s="23"/>
      <c r="J389" s="23"/>
      <c r="K389" s="23"/>
      <c r="L389" s="23">
        <v>2.67</v>
      </c>
      <c r="M389" s="23">
        <v>7.7</v>
      </c>
      <c r="N389" s="23"/>
      <c r="O389" s="23"/>
      <c r="P389" s="23"/>
      <c r="Q389" s="23"/>
      <c r="R389" s="23"/>
      <c r="S389" s="32"/>
    </row>
    <row r="390" spans="1:19" x14ac:dyDescent="0.2">
      <c r="A390" t="s">
        <v>319</v>
      </c>
      <c r="B390" s="23"/>
      <c r="C390" s="23"/>
      <c r="D390" s="23"/>
      <c r="E390" s="23"/>
      <c r="F390" s="23"/>
      <c r="G390" s="23"/>
      <c r="H390" s="23"/>
      <c r="I390" s="23"/>
      <c r="J390" s="23"/>
      <c r="K390" s="23">
        <v>0.41</v>
      </c>
      <c r="L390" s="23">
        <v>0.35</v>
      </c>
      <c r="M390" s="23">
        <v>1.78</v>
      </c>
      <c r="N390" s="23">
        <v>1.58</v>
      </c>
      <c r="O390" s="23">
        <v>6.11</v>
      </c>
      <c r="P390" s="23">
        <v>2.88</v>
      </c>
      <c r="Q390" s="23">
        <v>1.64</v>
      </c>
      <c r="R390" s="23">
        <v>1.8</v>
      </c>
      <c r="S390" s="32"/>
    </row>
    <row r="391" spans="1:19" x14ac:dyDescent="0.2">
      <c r="A391" t="s">
        <v>320</v>
      </c>
      <c r="B391" s="23"/>
      <c r="C391" s="23"/>
      <c r="D391" s="23"/>
      <c r="E391" s="23"/>
      <c r="F391" s="23"/>
      <c r="G391" s="23"/>
      <c r="H391" s="23"/>
      <c r="I391" s="23"/>
      <c r="J391" s="23"/>
      <c r="K391" s="23"/>
      <c r="L391" s="23"/>
      <c r="M391" s="23"/>
      <c r="N391" s="23"/>
      <c r="O391" s="23">
        <v>41.85</v>
      </c>
      <c r="P391" s="23">
        <v>144.22</v>
      </c>
      <c r="Q391" s="23"/>
      <c r="R391" s="23"/>
      <c r="S391" s="32"/>
    </row>
    <row r="392" spans="1:19" x14ac:dyDescent="0.2">
      <c r="A392" t="s">
        <v>321</v>
      </c>
      <c r="B392" s="23"/>
      <c r="C392" s="23"/>
      <c r="D392" s="23"/>
      <c r="E392" s="23"/>
      <c r="F392" s="23"/>
      <c r="G392" s="23"/>
      <c r="H392" s="23"/>
      <c r="I392" s="23"/>
      <c r="J392" s="23"/>
      <c r="K392" s="23"/>
      <c r="L392" s="23"/>
      <c r="M392" s="23"/>
      <c r="N392" s="23"/>
      <c r="O392" s="23"/>
      <c r="P392" s="23"/>
      <c r="Q392" s="23"/>
      <c r="R392" s="23"/>
      <c r="S392" s="32"/>
    </row>
    <row r="393" spans="1:19" x14ac:dyDescent="0.2">
      <c r="A393" t="s">
        <v>322</v>
      </c>
      <c r="B393" s="23"/>
      <c r="C393" s="23"/>
      <c r="D393" s="23"/>
      <c r="E393" s="23"/>
      <c r="F393" s="23"/>
      <c r="G393" s="23"/>
      <c r="H393" s="23"/>
      <c r="I393" s="23"/>
      <c r="J393" s="23"/>
      <c r="K393" s="23"/>
      <c r="L393" s="23"/>
      <c r="M393" s="23"/>
      <c r="N393" s="23"/>
      <c r="O393" s="23"/>
      <c r="P393" s="23"/>
      <c r="Q393" s="23"/>
      <c r="R393" s="23"/>
      <c r="S393" s="32"/>
    </row>
    <row r="394" spans="1:19" x14ac:dyDescent="0.2">
      <c r="A394" t="s">
        <v>323</v>
      </c>
      <c r="B394" s="23"/>
      <c r="C394" s="23"/>
      <c r="D394" s="23"/>
      <c r="E394" s="23"/>
      <c r="F394" s="23"/>
      <c r="G394" s="23"/>
      <c r="H394" s="23"/>
      <c r="I394" s="23"/>
      <c r="J394" s="23"/>
      <c r="K394" s="23"/>
      <c r="L394" s="23"/>
      <c r="M394" s="23"/>
      <c r="N394" s="23"/>
      <c r="O394" s="23"/>
      <c r="P394" s="23">
        <v>2.4700000000000002</v>
      </c>
      <c r="Q394" s="23">
        <v>62.35</v>
      </c>
      <c r="R394" s="23">
        <v>9.06</v>
      </c>
      <c r="S394" s="32"/>
    </row>
    <row r="395" spans="1:19" x14ac:dyDescent="0.2">
      <c r="A395" t="s">
        <v>324</v>
      </c>
      <c r="B395" s="23">
        <v>328.35</v>
      </c>
      <c r="C395" s="23">
        <v>384.34</v>
      </c>
      <c r="D395" s="23">
        <v>930.19</v>
      </c>
      <c r="E395" s="23">
        <v>1036.1300000000001</v>
      </c>
      <c r="F395" s="23">
        <v>1336.56</v>
      </c>
      <c r="G395" s="23">
        <v>1660.6900000000003</v>
      </c>
      <c r="H395" s="23">
        <v>2510.09</v>
      </c>
      <c r="I395" s="23">
        <v>2765.95</v>
      </c>
      <c r="J395" s="23">
        <v>3247.09</v>
      </c>
      <c r="K395" s="23">
        <v>3037.39</v>
      </c>
      <c r="L395" s="23">
        <v>5306.75</v>
      </c>
      <c r="M395" s="23">
        <v>5619.18</v>
      </c>
      <c r="N395" s="23">
        <v>8924.92</v>
      </c>
      <c r="O395" s="23">
        <v>33084.720000000001</v>
      </c>
      <c r="P395" s="23">
        <v>29287.95</v>
      </c>
      <c r="Q395" s="23">
        <v>27821.47</v>
      </c>
      <c r="R395" s="23">
        <v>27354.75</v>
      </c>
      <c r="S395" s="32"/>
    </row>
    <row r="396" spans="1:19" x14ac:dyDescent="0.2">
      <c r="A396" t="s">
        <v>325</v>
      </c>
      <c r="B396" s="23"/>
      <c r="C396" s="23"/>
      <c r="D396" s="23"/>
      <c r="E396" s="23"/>
      <c r="F396" s="23"/>
      <c r="G396" s="23"/>
      <c r="H396" s="23"/>
      <c r="I396" s="23"/>
      <c r="J396" s="23"/>
      <c r="K396" s="23"/>
      <c r="L396" s="23"/>
      <c r="M396" s="23"/>
      <c r="N396" s="23"/>
      <c r="O396" s="23"/>
      <c r="P396" s="23"/>
      <c r="Q396" s="23"/>
      <c r="R396" s="23"/>
      <c r="S396" s="32"/>
    </row>
    <row r="397" spans="1:19" x14ac:dyDescent="0.2">
      <c r="A397" t="s">
        <v>326</v>
      </c>
      <c r="B397" s="23">
        <v>0</v>
      </c>
      <c r="C397" s="23">
        <v>0</v>
      </c>
      <c r="D397" s="23">
        <v>22</v>
      </c>
      <c r="E397" s="23">
        <v>436.2</v>
      </c>
      <c r="F397" s="23">
        <v>10.050000000000001</v>
      </c>
      <c r="G397" s="23">
        <v>18</v>
      </c>
      <c r="H397" s="23">
        <v>96.5</v>
      </c>
      <c r="I397" s="23">
        <v>703.85</v>
      </c>
      <c r="J397" s="23">
        <v>1637.27</v>
      </c>
      <c r="K397" s="23">
        <v>1822.83</v>
      </c>
      <c r="L397" s="23">
        <v>844.9799999999999</v>
      </c>
      <c r="M397" s="23">
        <v>941.05</v>
      </c>
      <c r="N397" s="23">
        <v>860</v>
      </c>
      <c r="O397" s="23">
        <v>93.93</v>
      </c>
      <c r="P397" s="23">
        <v>73.56</v>
      </c>
      <c r="Q397" s="23">
        <v>40.01</v>
      </c>
      <c r="R397" s="23">
        <v>44.76</v>
      </c>
      <c r="S397" s="32"/>
    </row>
    <row r="398" spans="1:19" x14ac:dyDescent="0.2">
      <c r="A398" t="s">
        <v>327</v>
      </c>
      <c r="B398" s="23">
        <v>0</v>
      </c>
      <c r="C398" s="23">
        <v>0</v>
      </c>
      <c r="D398" s="23">
        <v>0</v>
      </c>
      <c r="E398" s="23">
        <v>0</v>
      </c>
      <c r="F398" s="23"/>
      <c r="G398" s="23"/>
      <c r="H398" s="23"/>
      <c r="I398" s="23">
        <v>0</v>
      </c>
      <c r="J398" s="23">
        <v>149.36000000000001</v>
      </c>
      <c r="K398" s="23">
        <v>35</v>
      </c>
      <c r="L398" s="23">
        <v>12.25</v>
      </c>
      <c r="M398" s="23"/>
      <c r="N398" s="23"/>
      <c r="O398" s="23">
        <v>8.93</v>
      </c>
      <c r="P398" s="23"/>
      <c r="Q398" s="23">
        <v>0</v>
      </c>
      <c r="R398" s="23">
        <v>2.69</v>
      </c>
      <c r="S398" s="32"/>
    </row>
    <row r="399" spans="1:19" x14ac:dyDescent="0.2">
      <c r="A399" t="s">
        <v>275</v>
      </c>
      <c r="B399" s="23"/>
      <c r="C399" s="23"/>
      <c r="D399" s="23"/>
      <c r="E399" s="23"/>
      <c r="F399" s="23"/>
      <c r="G399" s="23"/>
      <c r="H399" s="23"/>
      <c r="I399" s="23"/>
      <c r="J399" s="23"/>
      <c r="K399" s="23"/>
      <c r="L399" s="23"/>
      <c r="M399" s="23"/>
      <c r="N399" s="23"/>
      <c r="O399" s="23"/>
      <c r="P399" s="23"/>
      <c r="Q399" s="23"/>
      <c r="R399" s="23">
        <v>2.69</v>
      </c>
      <c r="S399" s="32"/>
    </row>
    <row r="400" spans="1:19" x14ac:dyDescent="0.2">
      <c r="A400" t="s">
        <v>328</v>
      </c>
      <c r="B400" s="23"/>
      <c r="C400" s="23"/>
      <c r="D400" s="23"/>
      <c r="E400" s="23"/>
      <c r="F400" s="23"/>
      <c r="G400" s="23"/>
      <c r="H400" s="23"/>
      <c r="I400" s="23"/>
      <c r="J400" s="23"/>
      <c r="K400" s="23"/>
      <c r="L400" s="23"/>
      <c r="M400" s="23"/>
      <c r="N400" s="23"/>
      <c r="O400" s="23"/>
      <c r="P400" s="23"/>
      <c r="Q400" s="23"/>
      <c r="R400" s="23"/>
      <c r="S400" s="32"/>
    </row>
    <row r="401" spans="1:19" x14ac:dyDescent="0.2">
      <c r="A401" t="s">
        <v>276</v>
      </c>
      <c r="B401" s="23"/>
      <c r="C401" s="23"/>
      <c r="D401" s="23"/>
      <c r="E401" s="23"/>
      <c r="F401" s="23"/>
      <c r="G401" s="23"/>
      <c r="H401" s="23"/>
      <c r="I401" s="23"/>
      <c r="J401" s="23"/>
      <c r="K401" s="23"/>
      <c r="L401" s="23"/>
      <c r="M401" s="23"/>
      <c r="N401" s="23"/>
      <c r="O401" s="23"/>
      <c r="P401" s="23"/>
      <c r="Q401" s="23"/>
      <c r="R401" s="23"/>
      <c r="S401" s="32"/>
    </row>
    <row r="402" spans="1:19" x14ac:dyDescent="0.2">
      <c r="A402" t="s">
        <v>277</v>
      </c>
      <c r="B402" s="23"/>
      <c r="C402" s="23"/>
      <c r="D402" s="23"/>
      <c r="E402" s="23"/>
      <c r="F402" s="23"/>
      <c r="G402" s="23"/>
      <c r="H402" s="23"/>
      <c r="I402" s="23"/>
      <c r="J402" s="23"/>
      <c r="K402" s="23"/>
      <c r="L402" s="23"/>
      <c r="M402" s="23"/>
      <c r="N402" s="23"/>
      <c r="O402" s="23">
        <v>8.93</v>
      </c>
      <c r="P402" s="23"/>
      <c r="Q402" s="23"/>
      <c r="R402" s="23"/>
      <c r="S402" s="32"/>
    </row>
    <row r="403" spans="1:19" x14ac:dyDescent="0.2">
      <c r="A403" t="s">
        <v>278</v>
      </c>
      <c r="B403" s="23"/>
      <c r="C403" s="23"/>
      <c r="D403" s="23"/>
      <c r="E403" s="23"/>
      <c r="F403" s="23"/>
      <c r="G403" s="23"/>
      <c r="H403" s="23"/>
      <c r="I403" s="23"/>
      <c r="J403" s="23"/>
      <c r="K403" s="23"/>
      <c r="L403" s="23"/>
      <c r="M403" s="23"/>
      <c r="N403" s="23"/>
      <c r="O403" s="23"/>
      <c r="P403" s="23"/>
      <c r="Q403" s="23"/>
      <c r="R403" s="23"/>
      <c r="S403" s="32"/>
    </row>
    <row r="404" spans="1:19" x14ac:dyDescent="0.2">
      <c r="A404" t="s">
        <v>279</v>
      </c>
      <c r="B404" s="23"/>
      <c r="C404" s="23"/>
      <c r="D404" s="23"/>
      <c r="E404" s="23"/>
      <c r="F404" s="23"/>
      <c r="G404" s="23"/>
      <c r="H404" s="23"/>
      <c r="I404" s="23"/>
      <c r="J404" s="23"/>
      <c r="K404" s="23">
        <v>35</v>
      </c>
      <c r="L404" s="23">
        <v>12.25</v>
      </c>
      <c r="M404" s="23"/>
      <c r="N404" s="23"/>
      <c r="O404" s="23"/>
      <c r="P404" s="23"/>
      <c r="Q404" s="23"/>
      <c r="R404" s="23"/>
      <c r="S404" s="32"/>
    </row>
    <row r="405" spans="1:19" x14ac:dyDescent="0.2">
      <c r="A405" t="s">
        <v>329</v>
      </c>
      <c r="B405" s="23"/>
      <c r="C405" s="23"/>
      <c r="D405" s="23"/>
      <c r="E405" s="23"/>
      <c r="F405" s="23"/>
      <c r="G405" s="23"/>
      <c r="H405" s="23"/>
      <c r="I405" s="23"/>
      <c r="J405" s="23">
        <v>149.36000000000001</v>
      </c>
      <c r="K405" s="23"/>
      <c r="L405" s="23"/>
      <c r="M405" s="23"/>
      <c r="N405" s="23"/>
      <c r="O405" s="23"/>
      <c r="P405" s="23"/>
      <c r="Q405" s="23"/>
      <c r="R405" s="23"/>
      <c r="S405" s="32"/>
    </row>
    <row r="406" spans="1:19" x14ac:dyDescent="0.2">
      <c r="A406" t="s">
        <v>286</v>
      </c>
      <c r="B406" s="23">
        <v>0</v>
      </c>
      <c r="C406" s="23">
        <v>0</v>
      </c>
      <c r="D406" s="23">
        <v>22</v>
      </c>
      <c r="E406" s="23">
        <v>436.2</v>
      </c>
      <c r="F406" s="23">
        <v>10.050000000000001</v>
      </c>
      <c r="G406" s="23">
        <v>18</v>
      </c>
      <c r="H406" s="23">
        <v>96.5</v>
      </c>
      <c r="I406" s="23">
        <v>703.85</v>
      </c>
      <c r="J406" s="23">
        <v>1487.91</v>
      </c>
      <c r="K406" s="23">
        <v>1787.83</v>
      </c>
      <c r="L406" s="23">
        <v>832.7299999999999</v>
      </c>
      <c r="M406" s="23">
        <v>941.05</v>
      </c>
      <c r="N406" s="23">
        <v>860</v>
      </c>
      <c r="O406" s="23">
        <v>85</v>
      </c>
      <c r="P406" s="23">
        <v>73.56</v>
      </c>
      <c r="Q406" s="23">
        <v>40.01</v>
      </c>
      <c r="R406" s="23">
        <v>42.07</v>
      </c>
      <c r="S406" s="32"/>
    </row>
    <row r="407" spans="1:19" x14ac:dyDescent="0.2">
      <c r="A407" t="s">
        <v>275</v>
      </c>
      <c r="B407" s="23"/>
      <c r="C407" s="23"/>
      <c r="D407" s="23"/>
      <c r="E407" s="23"/>
      <c r="F407" s="23"/>
      <c r="G407" s="23"/>
      <c r="H407" s="23"/>
      <c r="I407" s="23"/>
      <c r="J407" s="23"/>
      <c r="K407" s="23"/>
      <c r="L407" s="23"/>
      <c r="M407" s="23"/>
      <c r="N407" s="23"/>
      <c r="O407" s="23"/>
      <c r="P407" s="23"/>
      <c r="Q407" s="23"/>
      <c r="R407" s="23"/>
      <c r="S407" s="32"/>
    </row>
    <row r="408" spans="1:19" x14ac:dyDescent="0.2">
      <c r="A408" t="s">
        <v>328</v>
      </c>
      <c r="B408" s="23"/>
      <c r="C408" s="23"/>
      <c r="D408" s="23"/>
      <c r="E408" s="23"/>
      <c r="F408" s="23"/>
      <c r="G408" s="23"/>
      <c r="H408" s="23"/>
      <c r="I408" s="23"/>
      <c r="J408" s="23"/>
      <c r="K408" s="23"/>
      <c r="L408" s="23"/>
      <c r="M408" s="23"/>
      <c r="N408" s="23"/>
      <c r="O408" s="23"/>
      <c r="P408" s="23"/>
      <c r="Q408" s="23"/>
      <c r="R408" s="23"/>
      <c r="S408" s="32"/>
    </row>
    <row r="409" spans="1:19" x14ac:dyDescent="0.2">
      <c r="A409" t="s">
        <v>330</v>
      </c>
      <c r="B409" s="23"/>
      <c r="C409" s="23"/>
      <c r="D409" s="23"/>
      <c r="E409" s="23"/>
      <c r="F409" s="23"/>
      <c r="G409" s="23"/>
      <c r="H409" s="23"/>
      <c r="I409" s="23"/>
      <c r="J409" s="23"/>
      <c r="K409" s="23"/>
      <c r="L409" s="23"/>
      <c r="M409" s="23"/>
      <c r="N409" s="23"/>
      <c r="O409" s="23"/>
      <c r="P409" s="23"/>
      <c r="Q409" s="23"/>
      <c r="R409" s="23"/>
      <c r="S409" s="32"/>
    </row>
    <row r="410" spans="1:19" x14ac:dyDescent="0.2">
      <c r="A410" t="s">
        <v>276</v>
      </c>
      <c r="B410" s="23"/>
      <c r="C410" s="23"/>
      <c r="D410" s="23">
        <v>22</v>
      </c>
      <c r="E410" s="23">
        <v>436.2</v>
      </c>
      <c r="F410" s="23">
        <v>10</v>
      </c>
      <c r="G410" s="23">
        <v>18</v>
      </c>
      <c r="H410" s="23">
        <v>96.5</v>
      </c>
      <c r="I410" s="23">
        <v>703.85</v>
      </c>
      <c r="J410" s="23">
        <v>1487.91</v>
      </c>
      <c r="K410" s="23">
        <v>1488</v>
      </c>
      <c r="L410" s="23">
        <v>260</v>
      </c>
      <c r="M410" s="23">
        <v>569</v>
      </c>
      <c r="N410" s="23">
        <v>810</v>
      </c>
      <c r="O410" s="23">
        <v>85</v>
      </c>
      <c r="P410" s="23"/>
      <c r="Q410" s="23">
        <v>40.01</v>
      </c>
      <c r="R410" s="23">
        <v>42.07</v>
      </c>
      <c r="S410" s="32"/>
    </row>
    <row r="411" spans="1:19" x14ac:dyDescent="0.2">
      <c r="A411" t="s">
        <v>287</v>
      </c>
      <c r="B411" s="23"/>
      <c r="C411" s="23"/>
      <c r="D411" s="23"/>
      <c r="E411" s="23"/>
      <c r="F411" s="23">
        <v>0.05</v>
      </c>
      <c r="G411" s="23"/>
      <c r="H411" s="23"/>
      <c r="I411" s="23"/>
      <c r="J411" s="23"/>
      <c r="K411" s="23"/>
      <c r="L411" s="23"/>
      <c r="M411" s="23"/>
      <c r="N411" s="23"/>
      <c r="O411" s="23"/>
      <c r="P411" s="23"/>
      <c r="Q411" s="23"/>
      <c r="R411" s="23"/>
      <c r="S411" s="32"/>
    </row>
    <row r="412" spans="1:19" x14ac:dyDescent="0.2">
      <c r="A412" t="s">
        <v>288</v>
      </c>
      <c r="B412" s="23"/>
      <c r="C412" s="23"/>
      <c r="D412" s="23"/>
      <c r="E412" s="23"/>
      <c r="F412" s="23"/>
      <c r="G412" s="23"/>
      <c r="H412" s="23"/>
      <c r="I412" s="23"/>
      <c r="J412" s="23"/>
      <c r="K412" s="23"/>
      <c r="L412" s="23"/>
      <c r="M412" s="23"/>
      <c r="N412" s="23"/>
      <c r="O412" s="23"/>
      <c r="P412" s="23"/>
      <c r="Q412" s="23"/>
      <c r="R412" s="23"/>
      <c r="S412" s="32"/>
    </row>
    <row r="413" spans="1:19" x14ac:dyDescent="0.2">
      <c r="A413" t="s">
        <v>289</v>
      </c>
      <c r="B413" s="23"/>
      <c r="C413" s="23"/>
      <c r="D413" s="23"/>
      <c r="E413" s="23"/>
      <c r="F413" s="23"/>
      <c r="G413" s="23"/>
      <c r="H413" s="23"/>
      <c r="I413" s="23"/>
      <c r="J413" s="23"/>
      <c r="K413" s="23">
        <v>25</v>
      </c>
      <c r="L413" s="23">
        <v>0.5</v>
      </c>
      <c r="M413" s="23"/>
      <c r="N413" s="23"/>
      <c r="O413" s="23"/>
      <c r="P413" s="23"/>
      <c r="Q413" s="23"/>
      <c r="R413" s="23"/>
      <c r="S413" s="32"/>
    </row>
    <row r="414" spans="1:19" x14ac:dyDescent="0.2">
      <c r="A414" t="s">
        <v>331</v>
      </c>
      <c r="B414" s="23"/>
      <c r="C414" s="23"/>
      <c r="D414" s="23"/>
      <c r="E414" s="23"/>
      <c r="F414" s="23"/>
      <c r="G414" s="23"/>
      <c r="H414" s="23"/>
      <c r="I414" s="23"/>
      <c r="J414" s="23"/>
      <c r="K414" s="23"/>
      <c r="L414" s="23"/>
      <c r="M414" s="23"/>
      <c r="N414" s="23"/>
      <c r="O414" s="23"/>
      <c r="P414" s="23"/>
      <c r="Q414" s="23"/>
      <c r="R414" s="23"/>
      <c r="S414" s="32"/>
    </row>
    <row r="415" spans="1:19" x14ac:dyDescent="0.2">
      <c r="A415" t="s">
        <v>332</v>
      </c>
      <c r="B415" s="23"/>
      <c r="C415" s="23"/>
      <c r="D415" s="23"/>
      <c r="E415" s="23"/>
      <c r="F415" s="23"/>
      <c r="G415" s="23"/>
      <c r="H415" s="23"/>
      <c r="I415" s="23"/>
      <c r="J415" s="23"/>
      <c r="K415" s="23">
        <v>274.83</v>
      </c>
      <c r="L415" s="23">
        <v>572.23</v>
      </c>
      <c r="M415" s="23">
        <v>372.05</v>
      </c>
      <c r="N415" s="23">
        <v>50</v>
      </c>
      <c r="O415" s="23"/>
      <c r="P415" s="23">
        <v>73.56</v>
      </c>
      <c r="Q415" s="23"/>
      <c r="R415" s="23"/>
      <c r="S415" s="32"/>
    </row>
    <row r="416" spans="1:19" x14ac:dyDescent="0.2">
      <c r="A416" t="s">
        <v>333</v>
      </c>
      <c r="B416" s="23"/>
      <c r="C416" s="23"/>
      <c r="D416" s="23"/>
      <c r="E416" s="23"/>
      <c r="F416" s="23"/>
      <c r="G416" s="23"/>
      <c r="H416" s="23"/>
      <c r="I416" s="23"/>
      <c r="J416" s="23"/>
      <c r="K416" s="23"/>
      <c r="L416" s="23"/>
      <c r="M416" s="23"/>
      <c r="N416" s="23"/>
      <c r="O416" s="23"/>
      <c r="P416" s="23"/>
      <c r="Q416" s="23"/>
      <c r="R416" s="23"/>
      <c r="S416" s="32"/>
    </row>
    <row r="417" spans="1:19" x14ac:dyDescent="0.2">
      <c r="A417" t="s">
        <v>334</v>
      </c>
      <c r="B417" s="23"/>
      <c r="C417" s="23"/>
      <c r="D417" s="23"/>
      <c r="E417" s="23"/>
      <c r="F417" s="23"/>
      <c r="G417" s="23"/>
      <c r="H417" s="23"/>
      <c r="I417" s="23"/>
      <c r="J417" s="23"/>
      <c r="K417" s="23">
        <v>34.6</v>
      </c>
      <c r="L417" s="23">
        <v>12.09</v>
      </c>
      <c r="M417" s="23"/>
      <c r="N417" s="23"/>
      <c r="O417" s="23">
        <v>9.34</v>
      </c>
      <c r="P417" s="23"/>
      <c r="Q417" s="23"/>
      <c r="R417" s="23"/>
      <c r="S417" s="32"/>
    </row>
    <row r="418" spans="1:19" x14ac:dyDescent="0.2">
      <c r="A418" t="s">
        <v>335</v>
      </c>
      <c r="B418" s="23"/>
      <c r="C418" s="23"/>
      <c r="D418" s="23"/>
      <c r="E418" s="23"/>
      <c r="F418" s="23"/>
      <c r="G418" s="23"/>
      <c r="H418" s="23"/>
      <c r="I418" s="23"/>
      <c r="J418" s="23"/>
      <c r="K418" s="23">
        <v>35</v>
      </c>
      <c r="L418" s="23">
        <v>12.25</v>
      </c>
      <c r="M418" s="23"/>
      <c r="N418" s="23"/>
      <c r="O418" s="23">
        <v>8.93</v>
      </c>
      <c r="P418" s="23"/>
      <c r="Q418" s="23"/>
      <c r="R418" s="23">
        <v>2.69</v>
      </c>
      <c r="S418" s="32"/>
    </row>
    <row r="419" spans="1:19" x14ac:dyDescent="0.2">
      <c r="A419" t="s">
        <v>336</v>
      </c>
      <c r="B419" s="23"/>
      <c r="C419" s="23"/>
      <c r="D419" s="23"/>
      <c r="E419" s="23"/>
      <c r="F419" s="23"/>
      <c r="G419" s="23"/>
      <c r="H419" s="23"/>
      <c r="I419" s="23"/>
      <c r="J419" s="23"/>
      <c r="K419" s="23"/>
      <c r="L419" s="23">
        <v>832.7299999999999</v>
      </c>
      <c r="M419" s="23">
        <v>941.05</v>
      </c>
      <c r="N419" s="23">
        <v>860</v>
      </c>
      <c r="O419" s="23">
        <v>85</v>
      </c>
      <c r="P419" s="23">
        <v>73.56</v>
      </c>
      <c r="Q419" s="23">
        <v>40.01</v>
      </c>
      <c r="R419" s="23">
        <v>42.07</v>
      </c>
      <c r="S419" s="32"/>
    </row>
    <row r="420" spans="1:19" x14ac:dyDescent="0.2">
      <c r="A420" t="s">
        <v>337</v>
      </c>
      <c r="B420" s="23">
        <v>131.05000000000001</v>
      </c>
      <c r="C420" s="23">
        <v>155.62</v>
      </c>
      <c r="D420" s="23">
        <v>161.44999999999999</v>
      </c>
      <c r="E420" s="23">
        <v>186.62</v>
      </c>
      <c r="F420" s="23">
        <v>263.41000000000003</v>
      </c>
      <c r="G420" s="23">
        <v>333.38</v>
      </c>
      <c r="H420" s="23">
        <v>389.63</v>
      </c>
      <c r="I420" s="23">
        <v>486.74</v>
      </c>
      <c r="J420" s="23">
        <v>570.14</v>
      </c>
      <c r="K420" s="23">
        <v>618.26</v>
      </c>
      <c r="L420" s="23">
        <v>640.07000000000005</v>
      </c>
      <c r="M420" s="23">
        <v>868.76</v>
      </c>
      <c r="N420" s="23">
        <v>918.38</v>
      </c>
      <c r="O420" s="23">
        <v>2189.25</v>
      </c>
      <c r="P420" s="23">
        <v>2132.15</v>
      </c>
      <c r="Q420" s="23">
        <v>2308.2800000000002</v>
      </c>
      <c r="R420" s="23">
        <v>2135.64</v>
      </c>
      <c r="S420" s="32"/>
    </row>
    <row r="421" spans="1:19" x14ac:dyDescent="0.2">
      <c r="A421" t="s">
        <v>338</v>
      </c>
      <c r="B421" s="23">
        <v>56.47</v>
      </c>
      <c r="C421" s="23">
        <v>70.959999999999994</v>
      </c>
      <c r="D421" s="23">
        <v>63.8</v>
      </c>
      <c r="E421" s="23">
        <v>82.97</v>
      </c>
      <c r="F421" s="23">
        <v>95.05</v>
      </c>
      <c r="G421" s="23">
        <v>115.58</v>
      </c>
      <c r="H421" s="23">
        <v>148.91999999999999</v>
      </c>
      <c r="I421" s="23">
        <v>205.67</v>
      </c>
      <c r="J421" s="23">
        <v>255.33</v>
      </c>
      <c r="K421" s="23">
        <v>341.59</v>
      </c>
      <c r="L421" s="23">
        <v>419.87</v>
      </c>
      <c r="M421" s="23">
        <v>493.33</v>
      </c>
      <c r="N421" s="23">
        <v>511.64</v>
      </c>
      <c r="O421" s="23">
        <v>988.91</v>
      </c>
      <c r="P421" s="23">
        <v>764.4</v>
      </c>
      <c r="Q421" s="23">
        <v>745.67</v>
      </c>
      <c r="R421" s="23">
        <v>771.22</v>
      </c>
      <c r="S421" s="32"/>
    </row>
    <row r="422" spans="1:19" x14ac:dyDescent="0.2">
      <c r="A422" t="s">
        <v>339</v>
      </c>
      <c r="B422" s="23">
        <v>26.389999999999997</v>
      </c>
      <c r="C422" s="23">
        <v>35.46</v>
      </c>
      <c r="D422" s="23">
        <v>42.86</v>
      </c>
      <c r="E422" s="23">
        <v>48.97</v>
      </c>
      <c r="F422" s="23">
        <v>90.88</v>
      </c>
      <c r="G422" s="23">
        <v>104.50999999999999</v>
      </c>
      <c r="H422" s="23">
        <v>127.88</v>
      </c>
      <c r="I422" s="23">
        <v>135.71</v>
      </c>
      <c r="J422" s="23">
        <v>185.62</v>
      </c>
      <c r="K422" s="23">
        <v>164.31</v>
      </c>
      <c r="L422" s="23">
        <v>197.71</v>
      </c>
      <c r="M422" s="23">
        <v>207.26</v>
      </c>
      <c r="N422" s="23">
        <v>271.55</v>
      </c>
      <c r="O422" s="23">
        <v>611.89</v>
      </c>
      <c r="P422" s="23">
        <v>722.93</v>
      </c>
      <c r="Q422" s="23">
        <v>844.27999999999986</v>
      </c>
      <c r="R422" s="23">
        <v>772.78</v>
      </c>
      <c r="S422" s="32"/>
    </row>
    <row r="423" spans="1:19" x14ac:dyDescent="0.2">
      <c r="A423" t="s">
        <v>340</v>
      </c>
      <c r="B423" s="23">
        <v>42.73</v>
      </c>
      <c r="C423" s="23">
        <v>40.5</v>
      </c>
      <c r="D423" s="23">
        <v>49.99</v>
      </c>
      <c r="E423" s="23">
        <v>43.43</v>
      </c>
      <c r="F423" s="23">
        <v>58.75</v>
      </c>
      <c r="G423" s="23">
        <v>86.53</v>
      </c>
      <c r="H423" s="23">
        <v>80.540000000000006</v>
      </c>
      <c r="I423" s="23">
        <v>96.49</v>
      </c>
      <c r="J423" s="23">
        <v>77.489999999999995</v>
      </c>
      <c r="K423" s="23">
        <v>82.19</v>
      </c>
      <c r="L423" s="23">
        <v>126.66</v>
      </c>
      <c r="M423" s="23">
        <v>146.12</v>
      </c>
      <c r="N423" s="23">
        <v>96.36</v>
      </c>
      <c r="O423" s="23">
        <v>419.12</v>
      </c>
      <c r="P423" s="23">
        <v>562.12</v>
      </c>
      <c r="Q423" s="23">
        <v>608.22</v>
      </c>
      <c r="R423" s="23">
        <v>468.72</v>
      </c>
      <c r="S423" s="32"/>
    </row>
    <row r="424" spans="1:19" x14ac:dyDescent="0.2">
      <c r="A424" t="s">
        <v>341</v>
      </c>
      <c r="B424" s="23">
        <v>5.39</v>
      </c>
      <c r="C424" s="23">
        <v>8.58</v>
      </c>
      <c r="D424" s="23">
        <v>4.74</v>
      </c>
      <c r="E424" s="23">
        <v>7.81</v>
      </c>
      <c r="F424" s="23">
        <v>11.59</v>
      </c>
      <c r="G424" s="23">
        <v>14.02</v>
      </c>
      <c r="H424" s="23">
        <v>19.13</v>
      </c>
      <c r="I424" s="23">
        <v>35.520000000000003</v>
      </c>
      <c r="J424" s="23">
        <v>35.22</v>
      </c>
      <c r="K424" s="23"/>
      <c r="L424" s="23"/>
      <c r="M424" s="23"/>
      <c r="N424" s="23"/>
      <c r="O424" s="23"/>
      <c r="P424" s="23"/>
      <c r="Q424" s="23"/>
      <c r="R424" s="23"/>
      <c r="S424" s="32"/>
    </row>
    <row r="425" spans="1:19" x14ac:dyDescent="0.2">
      <c r="A425" t="s">
        <v>342</v>
      </c>
      <c r="B425" s="23"/>
      <c r="C425" s="23"/>
      <c r="D425" s="23"/>
      <c r="E425" s="23"/>
      <c r="F425" s="23"/>
      <c r="G425" s="23"/>
      <c r="H425" s="23"/>
      <c r="I425" s="23"/>
      <c r="J425" s="23"/>
      <c r="K425" s="23"/>
      <c r="L425" s="23"/>
      <c r="M425" s="23"/>
      <c r="N425" s="23"/>
      <c r="O425" s="23"/>
      <c r="P425" s="23"/>
      <c r="Q425" s="23"/>
      <c r="R425" s="23"/>
      <c r="S425" s="32"/>
    </row>
    <row r="426" spans="1:19" x14ac:dyDescent="0.2">
      <c r="A426" t="s">
        <v>343</v>
      </c>
      <c r="B426" s="23">
        <v>7.0000000000000007E-2</v>
      </c>
      <c r="C426" s="23">
        <v>0.12</v>
      </c>
      <c r="D426" s="23">
        <v>0.06</v>
      </c>
      <c r="E426" s="23">
        <v>3.44</v>
      </c>
      <c r="F426" s="23">
        <v>7.14</v>
      </c>
      <c r="G426" s="23">
        <v>12.74</v>
      </c>
      <c r="H426" s="23">
        <v>13.16</v>
      </c>
      <c r="I426" s="23">
        <v>13.35</v>
      </c>
      <c r="J426" s="23">
        <v>16.48</v>
      </c>
      <c r="K426" s="23">
        <v>15.5</v>
      </c>
      <c r="L426" s="23">
        <v>23.42</v>
      </c>
      <c r="M426" s="23">
        <v>22.03</v>
      </c>
      <c r="N426" s="23">
        <v>38.83</v>
      </c>
      <c r="O426" s="23">
        <v>30.48</v>
      </c>
      <c r="P426" s="23">
        <v>38.67</v>
      </c>
      <c r="Q426" s="23">
        <v>63.9</v>
      </c>
      <c r="R426" s="23">
        <v>24.97</v>
      </c>
      <c r="S426" s="32"/>
    </row>
    <row r="427" spans="1:19" x14ac:dyDescent="0.2">
      <c r="A427" t="s">
        <v>344</v>
      </c>
      <c r="B427" s="23"/>
      <c r="C427" s="23"/>
      <c r="D427" s="23"/>
      <c r="E427" s="23"/>
      <c r="F427" s="23"/>
      <c r="G427" s="23"/>
      <c r="H427" s="23"/>
      <c r="I427" s="23"/>
      <c r="J427" s="23"/>
      <c r="K427" s="23"/>
      <c r="L427" s="23"/>
      <c r="M427" s="23"/>
      <c r="N427" s="23"/>
      <c r="O427" s="23"/>
      <c r="P427" s="23"/>
      <c r="Q427" s="23"/>
      <c r="R427" s="23"/>
      <c r="S427" s="32"/>
    </row>
    <row r="428" spans="1:19" x14ac:dyDescent="0.2">
      <c r="A428" t="s">
        <v>345</v>
      </c>
      <c r="B428" s="23"/>
      <c r="C428" s="23"/>
      <c r="D428" s="23"/>
      <c r="E428" s="23"/>
      <c r="F428" s="23"/>
      <c r="G428" s="23"/>
      <c r="H428" s="23"/>
      <c r="I428" s="23"/>
      <c r="J428" s="23"/>
      <c r="K428" s="23">
        <v>9.5399999999999991</v>
      </c>
      <c r="L428" s="23">
        <v>2.29</v>
      </c>
      <c r="M428" s="23">
        <v>0.02</v>
      </c>
      <c r="N428" s="23"/>
      <c r="O428" s="23">
        <v>6.18</v>
      </c>
      <c r="P428" s="23">
        <v>6.1</v>
      </c>
      <c r="Q428" s="23"/>
      <c r="R428" s="23"/>
      <c r="S428" s="32"/>
    </row>
    <row r="429" spans="1:19" x14ac:dyDescent="0.2">
      <c r="A429" t="s">
        <v>346</v>
      </c>
      <c r="B429" s="23"/>
      <c r="C429" s="23"/>
      <c r="D429" s="23"/>
      <c r="E429" s="23"/>
      <c r="F429" s="23"/>
      <c r="G429" s="23"/>
      <c r="H429" s="23"/>
      <c r="I429" s="23"/>
      <c r="J429" s="23"/>
      <c r="K429" s="23">
        <v>5.13</v>
      </c>
      <c r="L429" s="23">
        <v>16.2</v>
      </c>
      <c r="M429" s="23"/>
      <c r="N429" s="23"/>
      <c r="O429" s="23">
        <v>132.66999999999999</v>
      </c>
      <c r="P429" s="23">
        <v>37.93</v>
      </c>
      <c r="Q429" s="23">
        <v>46.21</v>
      </c>
      <c r="R429" s="23">
        <v>97.95</v>
      </c>
      <c r="S429" s="32"/>
    </row>
    <row r="430" spans="1:19" x14ac:dyDescent="0.2">
      <c r="A430" t="s">
        <v>347</v>
      </c>
      <c r="B430" s="23"/>
      <c r="C430" s="23"/>
      <c r="D430" s="23"/>
      <c r="E430" s="23"/>
      <c r="F430" s="23"/>
      <c r="G430" s="23"/>
      <c r="H430" s="23"/>
      <c r="I430" s="23"/>
      <c r="J430" s="23"/>
      <c r="K430" s="23"/>
      <c r="L430" s="23"/>
      <c r="M430" s="23"/>
      <c r="N430" s="23"/>
      <c r="O430" s="23"/>
      <c r="P430" s="23"/>
      <c r="Q430" s="23"/>
      <c r="R430" s="23"/>
      <c r="S430" s="32"/>
    </row>
    <row r="431" spans="1:19" x14ac:dyDescent="0.2">
      <c r="A431" t="s">
        <v>348</v>
      </c>
      <c r="B431" s="23"/>
      <c r="C431" s="23"/>
      <c r="D431" s="23"/>
      <c r="E431" s="23"/>
      <c r="F431" s="23"/>
      <c r="G431" s="23"/>
      <c r="H431" s="23"/>
      <c r="I431" s="23"/>
      <c r="J431" s="23"/>
      <c r="K431" s="23"/>
      <c r="L431" s="23"/>
      <c r="M431" s="23"/>
      <c r="N431" s="23"/>
      <c r="O431" s="23"/>
      <c r="P431" s="23"/>
      <c r="Q431" s="23"/>
      <c r="R431" s="23"/>
      <c r="S431" s="32"/>
    </row>
    <row r="432" spans="1:19" x14ac:dyDescent="0.2">
      <c r="A432" t="s">
        <v>349</v>
      </c>
      <c r="B432" s="23"/>
      <c r="C432" s="23"/>
      <c r="D432" s="23"/>
      <c r="E432" s="23"/>
      <c r="F432" s="23"/>
      <c r="G432" s="23"/>
      <c r="H432" s="23"/>
      <c r="I432" s="23"/>
      <c r="J432" s="23"/>
      <c r="K432" s="23"/>
      <c r="L432" s="23">
        <v>-146.08000000000001</v>
      </c>
      <c r="M432" s="23"/>
      <c r="N432" s="23"/>
      <c r="O432" s="23"/>
      <c r="P432" s="23"/>
      <c r="Q432" s="23"/>
      <c r="R432" s="23"/>
      <c r="S432" s="32"/>
    </row>
    <row r="433" spans="1:19" x14ac:dyDescent="0.2">
      <c r="A433" t="s">
        <v>350</v>
      </c>
      <c r="B433" s="23">
        <v>107.76</v>
      </c>
      <c r="C433" s="23">
        <v>197.16</v>
      </c>
      <c r="D433" s="23">
        <v>128.37</v>
      </c>
      <c r="E433" s="23">
        <v>234.97</v>
      </c>
      <c r="F433" s="23">
        <v>256.47000000000003</v>
      </c>
      <c r="G433" s="23">
        <v>564.87</v>
      </c>
      <c r="H433" s="23">
        <v>1055.44</v>
      </c>
      <c r="I433" s="23">
        <v>680.03</v>
      </c>
      <c r="J433" s="23">
        <v>553.29</v>
      </c>
      <c r="K433" s="23">
        <v>542.62</v>
      </c>
      <c r="L433" s="23">
        <v>713.48</v>
      </c>
      <c r="M433" s="23">
        <v>737.53</v>
      </c>
      <c r="N433" s="23">
        <v>980.15</v>
      </c>
      <c r="O433" s="23">
        <v>1802.82</v>
      </c>
      <c r="P433" s="23">
        <v>1997.81</v>
      </c>
      <c r="Q433" s="23">
        <v>2714.7</v>
      </c>
      <c r="R433" s="23">
        <v>2846.96</v>
      </c>
      <c r="S433" s="32"/>
    </row>
    <row r="434" spans="1:19" x14ac:dyDescent="0.2">
      <c r="A434" t="s">
        <v>351</v>
      </c>
      <c r="B434" s="23">
        <v>16.34</v>
      </c>
      <c r="C434" s="23">
        <v>19.8</v>
      </c>
      <c r="D434" s="23">
        <v>18.87</v>
      </c>
      <c r="E434" s="23">
        <v>25.93</v>
      </c>
      <c r="F434" s="23">
        <v>42.72</v>
      </c>
      <c r="G434" s="23">
        <v>42.18</v>
      </c>
      <c r="H434" s="23">
        <v>58.97</v>
      </c>
      <c r="I434" s="23">
        <v>62.08</v>
      </c>
      <c r="J434" s="23">
        <v>87.77</v>
      </c>
      <c r="K434" s="23">
        <v>75.34</v>
      </c>
      <c r="L434" s="23">
        <v>58.04</v>
      </c>
      <c r="M434" s="23">
        <v>79.31</v>
      </c>
      <c r="N434" s="23">
        <v>123.69</v>
      </c>
      <c r="O434" s="23">
        <v>305.91000000000003</v>
      </c>
      <c r="P434" s="23"/>
      <c r="Q434" s="23">
        <v>0</v>
      </c>
      <c r="R434" s="23"/>
      <c r="S434" s="32"/>
    </row>
    <row r="435" spans="1:19" x14ac:dyDescent="0.2">
      <c r="A435" t="s">
        <v>352</v>
      </c>
      <c r="B435" s="23">
        <v>16.34</v>
      </c>
      <c r="C435" s="23">
        <v>19.649999999999999</v>
      </c>
      <c r="D435" s="23">
        <v>18.63</v>
      </c>
      <c r="E435" s="23">
        <v>23.79</v>
      </c>
      <c r="F435" s="23">
        <v>39.229999999999997</v>
      </c>
      <c r="G435" s="23">
        <v>35.72</v>
      </c>
      <c r="H435" s="23">
        <v>49.86</v>
      </c>
      <c r="I435" s="23">
        <v>55.72</v>
      </c>
      <c r="J435" s="23">
        <v>79.98</v>
      </c>
      <c r="K435" s="23">
        <v>67.72</v>
      </c>
      <c r="L435" s="23">
        <v>53.8</v>
      </c>
      <c r="M435" s="23">
        <v>66.14</v>
      </c>
      <c r="N435" s="23">
        <v>109.78</v>
      </c>
      <c r="O435" s="23">
        <v>259.20999999999998</v>
      </c>
      <c r="P435" s="23"/>
      <c r="Q435" s="23"/>
      <c r="R435" s="23"/>
      <c r="S435" s="32"/>
    </row>
    <row r="436" spans="1:19" x14ac:dyDescent="0.2">
      <c r="A436" t="s">
        <v>353</v>
      </c>
      <c r="B436" s="23"/>
      <c r="C436" s="23">
        <v>0.15</v>
      </c>
      <c r="D436" s="23">
        <v>0.24</v>
      </c>
      <c r="E436" s="23">
        <v>2.14</v>
      </c>
      <c r="F436" s="23">
        <v>3.49</v>
      </c>
      <c r="G436" s="23">
        <v>6.4599999999999991</v>
      </c>
      <c r="H436" s="23">
        <v>9.11</v>
      </c>
      <c r="I436" s="23">
        <v>6.36</v>
      </c>
      <c r="J436" s="23">
        <v>7.79</v>
      </c>
      <c r="K436" s="23">
        <v>7.62</v>
      </c>
      <c r="L436" s="23">
        <v>4.24</v>
      </c>
      <c r="M436" s="23">
        <v>13.169999999999998</v>
      </c>
      <c r="N436" s="23">
        <v>13.91</v>
      </c>
      <c r="O436" s="23">
        <v>46.7</v>
      </c>
      <c r="P436" s="23"/>
      <c r="Q436" s="23"/>
      <c r="R436" s="23"/>
      <c r="S436" s="32"/>
    </row>
    <row r="437" spans="1:19" x14ac:dyDescent="0.2">
      <c r="A437" t="s">
        <v>354</v>
      </c>
      <c r="B437" s="23">
        <v>91.42</v>
      </c>
      <c r="C437" s="23">
        <v>177.51</v>
      </c>
      <c r="D437" s="23">
        <v>109.74</v>
      </c>
      <c r="E437" s="23">
        <v>211.18000000000004</v>
      </c>
      <c r="F437" s="23">
        <v>217.24</v>
      </c>
      <c r="G437" s="23">
        <v>529.15</v>
      </c>
      <c r="H437" s="23">
        <v>1005.58</v>
      </c>
      <c r="I437" s="23">
        <v>624.30999999999995</v>
      </c>
      <c r="J437" s="23">
        <v>473.31</v>
      </c>
      <c r="K437" s="23">
        <v>474.9</v>
      </c>
      <c r="L437" s="23">
        <v>659.68</v>
      </c>
      <c r="M437" s="23">
        <v>671.39</v>
      </c>
      <c r="N437" s="23">
        <v>870.37</v>
      </c>
      <c r="O437" s="23">
        <v>1543.61</v>
      </c>
      <c r="P437" s="23">
        <v>2128.2600000000002</v>
      </c>
      <c r="Q437" s="23">
        <v>2835.67</v>
      </c>
      <c r="R437" s="23">
        <v>3004.51</v>
      </c>
      <c r="S437" s="32"/>
    </row>
    <row r="438" spans="1:19" x14ac:dyDescent="0.2">
      <c r="A438" t="s">
        <v>352</v>
      </c>
      <c r="B438" s="23">
        <v>91.42</v>
      </c>
      <c r="C438" s="23">
        <v>177.51</v>
      </c>
      <c r="D438" s="23">
        <v>109.74</v>
      </c>
      <c r="E438" s="23">
        <v>211.18000000000004</v>
      </c>
      <c r="F438" s="23">
        <v>217.24</v>
      </c>
      <c r="G438" s="23">
        <v>529.15</v>
      </c>
      <c r="H438" s="23">
        <v>1005.58</v>
      </c>
      <c r="I438" s="23">
        <v>624.30999999999995</v>
      </c>
      <c r="J438" s="23">
        <v>473.31</v>
      </c>
      <c r="K438" s="23">
        <v>474.9</v>
      </c>
      <c r="L438" s="23">
        <v>659.68</v>
      </c>
      <c r="M438" s="23">
        <v>671.39</v>
      </c>
      <c r="N438" s="23">
        <v>870.37</v>
      </c>
      <c r="O438" s="23">
        <v>1543.61</v>
      </c>
      <c r="P438" s="23">
        <v>1997.81</v>
      </c>
      <c r="Q438" s="23">
        <v>2714.7</v>
      </c>
      <c r="R438" s="23">
        <v>2846.96</v>
      </c>
      <c r="S438" s="32"/>
    </row>
    <row r="439" spans="1:19" x14ac:dyDescent="0.2">
      <c r="A439" t="s">
        <v>355</v>
      </c>
      <c r="B439" s="23"/>
      <c r="C439" s="23"/>
      <c r="D439" s="23"/>
      <c r="E439" s="23"/>
      <c r="F439" s="23"/>
      <c r="G439" s="23"/>
      <c r="H439" s="23"/>
      <c r="I439" s="23"/>
      <c r="J439" s="23"/>
      <c r="K439" s="23"/>
      <c r="L439" s="23"/>
      <c r="M439" s="23"/>
      <c r="N439" s="23"/>
      <c r="O439" s="23"/>
      <c r="P439" s="23">
        <v>130.44999999999999</v>
      </c>
      <c r="Q439" s="23">
        <v>120.97</v>
      </c>
      <c r="R439" s="23">
        <v>157.55000000000001</v>
      </c>
      <c r="S439" s="32"/>
    </row>
    <row r="440" spans="1:19" x14ac:dyDescent="0.2">
      <c r="A440" t="s">
        <v>356</v>
      </c>
      <c r="B440" s="23"/>
      <c r="C440" s="23">
        <v>0.15</v>
      </c>
      <c r="D440" s="23">
        <v>0.24</v>
      </c>
      <c r="E440" s="23">
        <v>2.14</v>
      </c>
      <c r="F440" s="23">
        <v>3.49</v>
      </c>
      <c r="G440" s="23">
        <v>6.4599999999999991</v>
      </c>
      <c r="H440" s="23">
        <v>9.11</v>
      </c>
      <c r="I440" s="23">
        <v>6.36</v>
      </c>
      <c r="J440" s="23">
        <v>7.79</v>
      </c>
      <c r="K440" s="23">
        <v>7.62</v>
      </c>
      <c r="L440" s="23">
        <v>4.24</v>
      </c>
      <c r="M440" s="23">
        <v>13.169999999999998</v>
      </c>
      <c r="N440" s="23">
        <v>13.91</v>
      </c>
      <c r="O440" s="23">
        <v>46.7</v>
      </c>
      <c r="P440" s="23">
        <v>130.44999999999999</v>
      </c>
      <c r="Q440" s="23">
        <v>120.97</v>
      </c>
      <c r="R440" s="23">
        <v>157.55000000000001</v>
      </c>
      <c r="S440" s="32"/>
    </row>
    <row r="441" spans="1:19" x14ac:dyDescent="0.2">
      <c r="A441" t="s">
        <v>357</v>
      </c>
      <c r="B441" s="23">
        <v>0</v>
      </c>
      <c r="C441" s="23">
        <v>0</v>
      </c>
      <c r="D441" s="23">
        <v>0</v>
      </c>
      <c r="E441" s="23">
        <v>0</v>
      </c>
      <c r="F441" s="23"/>
      <c r="G441" s="23"/>
      <c r="H441" s="23"/>
      <c r="I441" s="23">
        <v>0</v>
      </c>
      <c r="J441" s="23"/>
      <c r="K441" s="23"/>
      <c r="L441" s="23"/>
      <c r="M441" s="23"/>
      <c r="N441" s="23"/>
      <c r="O441" s="23">
        <v>0</v>
      </c>
      <c r="P441" s="23"/>
      <c r="Q441" s="23">
        <v>0</v>
      </c>
      <c r="R441" s="23"/>
      <c r="S441" s="32"/>
    </row>
    <row r="442" spans="1:19" x14ac:dyDescent="0.2">
      <c r="A442" t="s">
        <v>352</v>
      </c>
      <c r="B442" s="23"/>
      <c r="C442" s="23"/>
      <c r="D442" s="23"/>
      <c r="E442" s="23"/>
      <c r="F442" s="23"/>
      <c r="G442" s="23"/>
      <c r="H442" s="23"/>
      <c r="I442" s="23"/>
      <c r="J442" s="23"/>
      <c r="K442" s="23"/>
      <c r="L442" s="23"/>
      <c r="M442" s="23"/>
      <c r="N442" s="23"/>
      <c r="O442" s="23"/>
      <c r="P442" s="23"/>
      <c r="Q442" s="23"/>
      <c r="R442" s="23"/>
      <c r="S442" s="32"/>
    </row>
    <row r="443" spans="1:19" x14ac:dyDescent="0.2">
      <c r="A443" t="s">
        <v>355</v>
      </c>
      <c r="B443" s="23"/>
      <c r="C443" s="23"/>
      <c r="D443" s="23"/>
      <c r="E443" s="23"/>
      <c r="F443" s="23"/>
      <c r="G443" s="23"/>
      <c r="H443" s="23"/>
      <c r="I443" s="23"/>
      <c r="J443" s="23"/>
      <c r="K443" s="23"/>
      <c r="L443" s="23"/>
      <c r="M443" s="23"/>
      <c r="N443" s="23"/>
      <c r="O443" s="23"/>
      <c r="P443" s="23"/>
      <c r="Q443" s="23"/>
      <c r="R443" s="23"/>
      <c r="S443" s="32"/>
    </row>
    <row r="444" spans="1:19" x14ac:dyDescent="0.2">
      <c r="A444" t="s">
        <v>358</v>
      </c>
      <c r="B444" s="23"/>
      <c r="C444" s="23"/>
      <c r="D444" s="23"/>
      <c r="E444" s="23"/>
      <c r="F444" s="23"/>
      <c r="G444" s="23"/>
      <c r="H444" s="23"/>
      <c r="I444" s="23"/>
      <c r="J444" s="23"/>
      <c r="K444" s="23"/>
      <c r="L444" s="23"/>
      <c r="M444" s="23"/>
      <c r="N444" s="23"/>
      <c r="O444" s="23"/>
      <c r="P444" s="23"/>
      <c r="Q444" s="23"/>
      <c r="R444" s="23"/>
      <c r="S444" s="32"/>
    </row>
    <row r="445" spans="1:19" x14ac:dyDescent="0.2">
      <c r="A445" t="s">
        <v>359</v>
      </c>
      <c r="B445" s="23">
        <v>24.78</v>
      </c>
      <c r="C445" s="23">
        <v>78.680000000000007</v>
      </c>
      <c r="D445" s="23">
        <v>75.75</v>
      </c>
      <c r="E445" s="23">
        <v>890.03</v>
      </c>
      <c r="F445" s="23">
        <v>1230.98</v>
      </c>
      <c r="G445" s="23">
        <v>1202.68</v>
      </c>
      <c r="H445" s="23">
        <v>972.87</v>
      </c>
      <c r="I445" s="23">
        <v>1265.47</v>
      </c>
      <c r="J445" s="23">
        <v>88.87</v>
      </c>
      <c r="K445" s="23">
        <v>1250.9100000000001</v>
      </c>
      <c r="L445" s="23">
        <v>1327.71</v>
      </c>
      <c r="M445" s="23">
        <v>431.12</v>
      </c>
      <c r="N445" s="23">
        <v>141.47999999999999</v>
      </c>
      <c r="O445" s="23">
        <v>416.46000000000004</v>
      </c>
      <c r="P445" s="23">
        <v>169.11</v>
      </c>
      <c r="Q445" s="23">
        <v>170.28</v>
      </c>
      <c r="R445" s="23">
        <v>155.27000000000001</v>
      </c>
      <c r="S445" s="32"/>
    </row>
    <row r="446" spans="1:19" x14ac:dyDescent="0.2">
      <c r="A446" t="s">
        <v>360</v>
      </c>
      <c r="B446" s="23">
        <v>0.94</v>
      </c>
      <c r="C446" s="23">
        <v>0.25</v>
      </c>
      <c r="D446" s="23">
        <v>1.04</v>
      </c>
      <c r="E446" s="23">
        <v>0.46</v>
      </c>
      <c r="F446" s="23">
        <v>0.42</v>
      </c>
      <c r="G446" s="23">
        <v>0.36</v>
      </c>
      <c r="H446" s="23">
        <v>0.22</v>
      </c>
      <c r="I446" s="23">
        <v>0.52</v>
      </c>
      <c r="J446" s="23">
        <v>8.69</v>
      </c>
      <c r="K446" s="23">
        <v>0.36</v>
      </c>
      <c r="L446" s="23">
        <v>0.54</v>
      </c>
      <c r="M446" s="23">
        <v>0.47</v>
      </c>
      <c r="N446" s="23">
        <v>0.41</v>
      </c>
      <c r="O446" s="23">
        <v>0.79</v>
      </c>
      <c r="P446" s="23">
        <v>0.55000000000000004</v>
      </c>
      <c r="Q446" s="23">
        <v>0.65</v>
      </c>
      <c r="R446" s="23">
        <v>0.24</v>
      </c>
      <c r="S446" s="32"/>
    </row>
    <row r="447" spans="1:19" x14ac:dyDescent="0.2">
      <c r="A447" t="s">
        <v>361</v>
      </c>
      <c r="B447" s="23">
        <v>23.84</v>
      </c>
      <c r="C447" s="23">
        <v>78.430000000000007</v>
      </c>
      <c r="D447" s="23">
        <v>74.709999999999994</v>
      </c>
      <c r="E447" s="23">
        <v>889.57</v>
      </c>
      <c r="F447" s="23">
        <v>1230.56</v>
      </c>
      <c r="G447" s="23">
        <v>1202.32</v>
      </c>
      <c r="H447" s="23">
        <v>972.65</v>
      </c>
      <c r="I447" s="23">
        <v>1264.95</v>
      </c>
      <c r="J447" s="23">
        <v>80.180000000000007</v>
      </c>
      <c r="K447" s="23">
        <v>1250.55</v>
      </c>
      <c r="L447" s="23">
        <v>1326.84</v>
      </c>
      <c r="M447" s="23">
        <v>430.65</v>
      </c>
      <c r="N447" s="23">
        <v>141.07</v>
      </c>
      <c r="O447" s="23">
        <v>411.67</v>
      </c>
      <c r="P447" s="23">
        <v>168.18</v>
      </c>
      <c r="Q447" s="23">
        <v>169.18</v>
      </c>
      <c r="R447" s="23">
        <v>155.03</v>
      </c>
      <c r="S447" s="32"/>
    </row>
    <row r="448" spans="1:19" x14ac:dyDescent="0.2">
      <c r="A448" t="s">
        <v>362</v>
      </c>
      <c r="B448" s="23">
        <v>23.84</v>
      </c>
      <c r="C448" s="23">
        <v>78.430000000000007</v>
      </c>
      <c r="D448" s="23">
        <v>74.709999999999994</v>
      </c>
      <c r="E448" s="23">
        <v>731.81</v>
      </c>
      <c r="F448" s="23">
        <v>976.29</v>
      </c>
      <c r="G448" s="23">
        <v>1007.47</v>
      </c>
      <c r="H448" s="23">
        <v>937.82</v>
      </c>
      <c r="I448" s="23">
        <v>1224.45</v>
      </c>
      <c r="J448" s="23">
        <v>43.68</v>
      </c>
      <c r="K448" s="23">
        <v>1250.55</v>
      </c>
      <c r="L448" s="23">
        <v>1326.84</v>
      </c>
      <c r="M448" s="23">
        <v>430.65</v>
      </c>
      <c r="N448" s="23">
        <v>141.07</v>
      </c>
      <c r="O448" s="23">
        <v>411.67</v>
      </c>
      <c r="P448" s="23">
        <v>168.18</v>
      </c>
      <c r="Q448" s="23">
        <v>169.18</v>
      </c>
      <c r="R448" s="23">
        <v>155.03</v>
      </c>
      <c r="S448" s="32"/>
    </row>
    <row r="449" spans="1:19" x14ac:dyDescent="0.2">
      <c r="A449" t="s">
        <v>363</v>
      </c>
      <c r="B449" s="23">
        <v>13.280000000000001</v>
      </c>
      <c r="C449" s="23">
        <v>7.69</v>
      </c>
      <c r="D449" s="23">
        <v>4.1500000000000004</v>
      </c>
      <c r="E449" s="23">
        <v>2.86</v>
      </c>
      <c r="F449" s="23">
        <v>8.48</v>
      </c>
      <c r="G449" s="23">
        <v>34.94</v>
      </c>
      <c r="H449" s="23">
        <v>22.77</v>
      </c>
      <c r="I449" s="23">
        <v>18.7</v>
      </c>
      <c r="J449" s="23">
        <v>16.37</v>
      </c>
      <c r="K449" s="23">
        <v>3.79</v>
      </c>
      <c r="L449" s="23">
        <v>5.04</v>
      </c>
      <c r="M449" s="23">
        <v>15.55</v>
      </c>
      <c r="N449" s="23">
        <v>11.69</v>
      </c>
      <c r="O449" s="23">
        <v>162.47999999999999</v>
      </c>
      <c r="P449" s="23">
        <v>153.41</v>
      </c>
      <c r="Q449" s="23">
        <v>152.22999999999999</v>
      </c>
      <c r="R449" s="23">
        <v>109.13</v>
      </c>
      <c r="S449" s="32"/>
    </row>
    <row r="450" spans="1:19" x14ac:dyDescent="0.2">
      <c r="A450" t="s">
        <v>364</v>
      </c>
      <c r="B450" s="23"/>
      <c r="C450" s="23"/>
      <c r="D450" s="23"/>
      <c r="E450" s="23"/>
      <c r="F450" s="23"/>
      <c r="G450" s="23"/>
      <c r="H450" s="23"/>
      <c r="I450" s="23"/>
      <c r="J450" s="23"/>
      <c r="K450" s="23"/>
      <c r="L450" s="23"/>
      <c r="M450" s="23"/>
      <c r="N450" s="23"/>
      <c r="O450" s="23"/>
      <c r="P450" s="23"/>
      <c r="Q450" s="23"/>
      <c r="R450" s="23"/>
      <c r="S450" s="32"/>
    </row>
    <row r="451" spans="1:19" x14ac:dyDescent="0.2">
      <c r="A451" t="s">
        <v>365</v>
      </c>
      <c r="B451" s="23">
        <v>10.11</v>
      </c>
      <c r="C451" s="23">
        <v>70.19</v>
      </c>
      <c r="D451" s="23">
        <v>70.08</v>
      </c>
      <c r="E451" s="23">
        <v>728.33</v>
      </c>
      <c r="F451" s="23">
        <v>967.08</v>
      </c>
      <c r="G451" s="23">
        <v>972.53</v>
      </c>
      <c r="H451" s="23">
        <v>915.05</v>
      </c>
      <c r="I451" s="23">
        <v>1205.75</v>
      </c>
      <c r="J451" s="23">
        <v>27.31</v>
      </c>
      <c r="K451" s="23">
        <v>1224.32</v>
      </c>
      <c r="L451" s="23">
        <v>1192.78</v>
      </c>
      <c r="M451" s="23">
        <v>211.45</v>
      </c>
      <c r="N451" s="23">
        <v>53.83</v>
      </c>
      <c r="O451" s="23">
        <v>211.76999999999998</v>
      </c>
      <c r="P451" s="23">
        <v>8.4700000000000006</v>
      </c>
      <c r="Q451" s="23">
        <v>3.8</v>
      </c>
      <c r="R451" s="23">
        <v>6.12</v>
      </c>
      <c r="S451" s="32"/>
    </row>
    <row r="452" spans="1:19" x14ac:dyDescent="0.2">
      <c r="A452" t="s">
        <v>366</v>
      </c>
      <c r="B452" s="23">
        <v>0.45</v>
      </c>
      <c r="C452" s="23">
        <v>0.55000000000000004</v>
      </c>
      <c r="D452" s="23">
        <v>0.48</v>
      </c>
      <c r="E452" s="23">
        <v>0.62</v>
      </c>
      <c r="F452" s="23">
        <v>0.73</v>
      </c>
      <c r="G452" s="23"/>
      <c r="H452" s="23"/>
      <c r="I452" s="23"/>
      <c r="J452" s="23"/>
      <c r="K452" s="23">
        <v>2.85</v>
      </c>
      <c r="L452" s="23">
        <v>3.77</v>
      </c>
      <c r="M452" s="23">
        <v>4.24</v>
      </c>
      <c r="N452" s="23">
        <v>4.72</v>
      </c>
      <c r="O452" s="23">
        <v>5.86</v>
      </c>
      <c r="P452" s="23">
        <v>6.3</v>
      </c>
      <c r="Q452" s="23">
        <v>5.93</v>
      </c>
      <c r="R452" s="23">
        <v>7.3</v>
      </c>
      <c r="S452" s="32"/>
    </row>
    <row r="453" spans="1:19" x14ac:dyDescent="0.2">
      <c r="A453" t="s">
        <v>367</v>
      </c>
      <c r="B453" s="23"/>
      <c r="C453" s="23"/>
      <c r="D453" s="23"/>
      <c r="E453" s="23"/>
      <c r="F453" s="23"/>
      <c r="G453" s="23"/>
      <c r="H453" s="23"/>
      <c r="I453" s="23"/>
      <c r="J453" s="23"/>
      <c r="K453" s="23"/>
      <c r="L453" s="23"/>
      <c r="M453" s="23"/>
      <c r="N453" s="23"/>
      <c r="O453" s="23"/>
      <c r="P453" s="23"/>
      <c r="Q453" s="23"/>
      <c r="R453" s="23"/>
      <c r="S453" s="32"/>
    </row>
    <row r="454" spans="1:19" x14ac:dyDescent="0.2">
      <c r="A454" t="s">
        <v>368</v>
      </c>
      <c r="B454" s="23"/>
      <c r="C454" s="23"/>
      <c r="D454" s="23"/>
      <c r="E454" s="23"/>
      <c r="F454" s="23"/>
      <c r="G454" s="23"/>
      <c r="H454" s="23"/>
      <c r="I454" s="23"/>
      <c r="J454" s="23"/>
      <c r="K454" s="23">
        <v>19.59</v>
      </c>
      <c r="L454" s="23">
        <v>125.25</v>
      </c>
      <c r="M454" s="23">
        <v>199.41</v>
      </c>
      <c r="N454" s="23">
        <v>70.83</v>
      </c>
      <c r="O454" s="23">
        <v>31.56</v>
      </c>
      <c r="P454" s="23"/>
      <c r="Q454" s="23">
        <v>7.22</v>
      </c>
      <c r="R454" s="23">
        <v>32.479999999999997</v>
      </c>
      <c r="S454" s="32"/>
    </row>
    <row r="455" spans="1:19" x14ac:dyDescent="0.2">
      <c r="A455" t="s">
        <v>369</v>
      </c>
      <c r="B455" s="23"/>
      <c r="C455" s="23"/>
      <c r="D455" s="23"/>
      <c r="E455" s="23">
        <v>157.76</v>
      </c>
      <c r="F455" s="23">
        <v>254.27</v>
      </c>
      <c r="G455" s="23">
        <v>194.85</v>
      </c>
      <c r="H455" s="23">
        <v>34.83</v>
      </c>
      <c r="I455" s="23">
        <v>40.5</v>
      </c>
      <c r="J455" s="23">
        <v>36.5</v>
      </c>
      <c r="K455" s="23"/>
      <c r="L455" s="23"/>
      <c r="M455" s="23"/>
      <c r="N455" s="23"/>
      <c r="O455" s="23"/>
      <c r="P455" s="23"/>
      <c r="Q455" s="23"/>
      <c r="R455" s="23"/>
      <c r="S455" s="32"/>
    </row>
    <row r="456" spans="1:19" x14ac:dyDescent="0.2">
      <c r="A456" t="s">
        <v>370</v>
      </c>
      <c r="B456" s="23"/>
      <c r="C456" s="23"/>
      <c r="D456" s="23"/>
      <c r="E456" s="23"/>
      <c r="F456" s="23"/>
      <c r="G456" s="23"/>
      <c r="H456" s="23"/>
      <c r="I456" s="23"/>
      <c r="J456" s="23"/>
      <c r="K456" s="23"/>
      <c r="L456" s="23"/>
      <c r="M456" s="23"/>
      <c r="N456" s="23"/>
      <c r="O456" s="23"/>
      <c r="P456" s="23"/>
      <c r="Q456" s="23"/>
      <c r="R456" s="23"/>
      <c r="S456" s="32"/>
    </row>
    <row r="457" spans="1:19" x14ac:dyDescent="0.2">
      <c r="A457" t="s">
        <v>371</v>
      </c>
      <c r="B457" s="23"/>
      <c r="C457" s="23"/>
      <c r="D457" s="23"/>
      <c r="E457" s="23"/>
      <c r="F457" s="23"/>
      <c r="G457" s="23"/>
      <c r="H457" s="23"/>
      <c r="I457" s="23"/>
      <c r="J457" s="23"/>
      <c r="K457" s="23"/>
      <c r="L457" s="23"/>
      <c r="M457" s="23"/>
      <c r="N457" s="23"/>
      <c r="O457" s="23"/>
      <c r="P457" s="23"/>
      <c r="Q457" s="23"/>
      <c r="R457" s="23"/>
      <c r="S457" s="32"/>
    </row>
    <row r="458" spans="1:19" x14ac:dyDescent="0.2">
      <c r="A458" t="s">
        <v>372</v>
      </c>
      <c r="B458" s="23"/>
      <c r="C458" s="23"/>
      <c r="D458" s="23"/>
      <c r="E458" s="23"/>
      <c r="F458" s="23"/>
      <c r="G458" s="23"/>
      <c r="H458" s="23"/>
      <c r="I458" s="23"/>
      <c r="J458" s="23"/>
      <c r="K458" s="23"/>
      <c r="L458" s="23">
        <v>0.33</v>
      </c>
      <c r="M458" s="23"/>
      <c r="N458" s="23"/>
      <c r="O458" s="23">
        <v>4</v>
      </c>
      <c r="P458" s="23">
        <v>0.38</v>
      </c>
      <c r="Q458" s="23">
        <v>0.45</v>
      </c>
      <c r="R458" s="23"/>
      <c r="S458" s="32"/>
    </row>
    <row r="459" spans="1:19" x14ac:dyDescent="0.2">
      <c r="A459" t="s">
        <v>373</v>
      </c>
      <c r="B459" s="23">
        <v>8.84</v>
      </c>
      <c r="C459" s="23">
        <v>9.4600000000000009</v>
      </c>
      <c r="D459" s="23">
        <v>11.68</v>
      </c>
      <c r="E459" s="23">
        <v>26.789999999999996</v>
      </c>
      <c r="F459" s="23">
        <v>53</v>
      </c>
      <c r="G459" s="23">
        <v>46.88</v>
      </c>
      <c r="H459" s="23">
        <v>38.9</v>
      </c>
      <c r="I459" s="23">
        <v>51.26</v>
      </c>
      <c r="J459" s="23">
        <v>19.510000000000002</v>
      </c>
      <c r="K459" s="23">
        <v>45.52</v>
      </c>
      <c r="L459" s="23">
        <v>60.86</v>
      </c>
      <c r="M459" s="23">
        <v>66.91</v>
      </c>
      <c r="N459" s="23">
        <v>2498.96</v>
      </c>
      <c r="O459" s="23">
        <v>322.73</v>
      </c>
      <c r="P459" s="23">
        <v>228.94</v>
      </c>
      <c r="Q459" s="23">
        <v>315.77</v>
      </c>
      <c r="R459" s="23">
        <v>387.65</v>
      </c>
      <c r="S459" s="32"/>
    </row>
    <row r="460" spans="1:19" x14ac:dyDescent="0.2">
      <c r="A460" t="s">
        <v>374</v>
      </c>
      <c r="B460" s="23"/>
      <c r="C460" s="23"/>
      <c r="D460" s="23">
        <v>0.05</v>
      </c>
      <c r="E460" s="23">
        <v>4.5</v>
      </c>
      <c r="F460" s="23">
        <v>17.55</v>
      </c>
      <c r="G460" s="23">
        <v>27.54</v>
      </c>
      <c r="H460" s="23">
        <v>25.78</v>
      </c>
      <c r="I460" s="23">
        <v>38.130000000000003</v>
      </c>
      <c r="J460" s="23">
        <v>5.79</v>
      </c>
      <c r="K460" s="23">
        <v>18.37</v>
      </c>
      <c r="L460" s="23">
        <v>33.67</v>
      </c>
      <c r="M460" s="23">
        <v>23.91</v>
      </c>
      <c r="N460" s="23">
        <v>15.03</v>
      </c>
      <c r="O460" s="23"/>
      <c r="P460" s="23"/>
      <c r="Q460" s="23">
        <v>0.08</v>
      </c>
      <c r="R460" s="23">
        <v>0.99</v>
      </c>
      <c r="S460" s="32"/>
    </row>
    <row r="461" spans="1:19" x14ac:dyDescent="0.2">
      <c r="A461" t="s">
        <v>375</v>
      </c>
      <c r="B461" s="23"/>
      <c r="C461" s="23"/>
      <c r="D461" s="23"/>
      <c r="E461" s="23"/>
      <c r="F461" s="23"/>
      <c r="G461" s="23"/>
      <c r="H461" s="23"/>
      <c r="I461" s="23"/>
      <c r="J461" s="23"/>
      <c r="K461" s="23"/>
      <c r="L461" s="23"/>
      <c r="M461" s="23"/>
      <c r="N461" s="23"/>
      <c r="O461" s="23"/>
      <c r="P461" s="23"/>
      <c r="Q461" s="23"/>
      <c r="R461" s="23"/>
      <c r="S461" s="32"/>
    </row>
    <row r="462" spans="1:19" x14ac:dyDescent="0.2">
      <c r="A462" t="s">
        <v>376</v>
      </c>
      <c r="B462" s="23"/>
      <c r="C462" s="23"/>
      <c r="D462" s="23"/>
      <c r="E462" s="23"/>
      <c r="F462" s="23"/>
      <c r="G462" s="23"/>
      <c r="H462" s="23"/>
      <c r="I462" s="23"/>
      <c r="J462" s="23"/>
      <c r="K462" s="23"/>
      <c r="L462" s="23"/>
      <c r="M462" s="23"/>
      <c r="N462" s="23"/>
      <c r="O462" s="23"/>
      <c r="P462" s="23"/>
      <c r="Q462" s="23"/>
      <c r="R462" s="23"/>
      <c r="S462" s="32"/>
    </row>
    <row r="463" spans="1:19" x14ac:dyDescent="0.2">
      <c r="A463" t="s">
        <v>377</v>
      </c>
      <c r="B463" s="23"/>
      <c r="C463" s="23"/>
      <c r="D463" s="23"/>
      <c r="E463" s="23"/>
      <c r="F463" s="23">
        <v>12.91</v>
      </c>
      <c r="G463" s="23">
        <v>5.16</v>
      </c>
      <c r="H463" s="23"/>
      <c r="I463" s="23"/>
      <c r="J463" s="23"/>
      <c r="K463" s="23"/>
      <c r="L463" s="23"/>
      <c r="M463" s="23"/>
      <c r="N463" s="23"/>
      <c r="O463" s="23">
        <v>11.44</v>
      </c>
      <c r="P463" s="23"/>
      <c r="Q463" s="23"/>
      <c r="R463" s="23"/>
      <c r="S463" s="32"/>
    </row>
    <row r="464" spans="1:19" x14ac:dyDescent="0.2">
      <c r="A464" t="s">
        <v>378</v>
      </c>
      <c r="B464" s="23">
        <v>8.84</v>
      </c>
      <c r="C464" s="23">
        <v>9.4600000000000009</v>
      </c>
      <c r="D464" s="23">
        <v>11.63</v>
      </c>
      <c r="E464" s="23">
        <v>22.29</v>
      </c>
      <c r="F464" s="23">
        <v>22.54</v>
      </c>
      <c r="G464" s="23">
        <v>14.18</v>
      </c>
      <c r="H464" s="23">
        <v>13.12</v>
      </c>
      <c r="I464" s="23">
        <v>13.13</v>
      </c>
      <c r="J464" s="23">
        <v>13.72</v>
      </c>
      <c r="K464" s="23">
        <v>20.95</v>
      </c>
      <c r="L464" s="23">
        <v>20.309999999999999</v>
      </c>
      <c r="M464" s="23">
        <v>35.35</v>
      </c>
      <c r="N464" s="23">
        <v>68.12</v>
      </c>
      <c r="O464" s="23">
        <v>150.03</v>
      </c>
      <c r="P464" s="23">
        <v>193.64</v>
      </c>
      <c r="Q464" s="23">
        <v>215.91</v>
      </c>
      <c r="R464" s="23">
        <v>270.10000000000002</v>
      </c>
      <c r="S464" s="32"/>
    </row>
    <row r="465" spans="1:19" x14ac:dyDescent="0.2">
      <c r="A465" t="s">
        <v>379</v>
      </c>
      <c r="B465" s="23"/>
      <c r="C465" s="23"/>
      <c r="D465" s="23"/>
      <c r="E465" s="23"/>
      <c r="F465" s="23"/>
      <c r="G465" s="23"/>
      <c r="H465" s="23"/>
      <c r="I465" s="23"/>
      <c r="J465" s="23"/>
      <c r="K465" s="23"/>
      <c r="L465" s="23"/>
      <c r="M465" s="23"/>
      <c r="N465" s="23"/>
      <c r="O465" s="23"/>
      <c r="P465" s="23"/>
      <c r="Q465" s="23"/>
      <c r="R465" s="23"/>
      <c r="S465" s="32"/>
    </row>
    <row r="466" spans="1:19" x14ac:dyDescent="0.2">
      <c r="A466" t="s">
        <v>380</v>
      </c>
      <c r="B466" s="23"/>
      <c r="C466" s="23"/>
      <c r="D466" s="23"/>
      <c r="E466" s="23"/>
      <c r="F466" s="23"/>
      <c r="G466" s="23"/>
      <c r="H466" s="23"/>
      <c r="I466" s="23"/>
      <c r="J466" s="23"/>
      <c r="K466" s="23">
        <v>4.5999999999999996</v>
      </c>
      <c r="L466" s="23">
        <v>6.85</v>
      </c>
      <c r="M466" s="23">
        <v>7.62</v>
      </c>
      <c r="N466" s="23">
        <v>8.85</v>
      </c>
      <c r="O466" s="23">
        <v>71.599999999999994</v>
      </c>
      <c r="P466" s="23">
        <v>20.03</v>
      </c>
      <c r="Q466" s="23">
        <v>32.92</v>
      </c>
      <c r="R466" s="23">
        <v>30.23</v>
      </c>
      <c r="S466" s="32"/>
    </row>
    <row r="467" spans="1:19" x14ac:dyDescent="0.2">
      <c r="A467" t="s">
        <v>381</v>
      </c>
      <c r="B467" s="23"/>
      <c r="C467" s="23"/>
      <c r="D467" s="23"/>
      <c r="E467" s="23"/>
      <c r="F467" s="23"/>
      <c r="G467" s="23"/>
      <c r="H467" s="23"/>
      <c r="I467" s="23"/>
      <c r="J467" s="23"/>
      <c r="K467" s="23">
        <v>1.56</v>
      </c>
      <c r="L467" s="23"/>
      <c r="M467" s="23"/>
      <c r="N467" s="23">
        <v>6.74</v>
      </c>
      <c r="O467" s="23"/>
      <c r="P467" s="23">
        <v>0.64</v>
      </c>
      <c r="Q467" s="23">
        <v>4.21</v>
      </c>
      <c r="R467" s="23">
        <v>18.43</v>
      </c>
      <c r="S467" s="32"/>
    </row>
    <row r="468" spans="1:19" x14ac:dyDescent="0.2">
      <c r="A468" t="s">
        <v>382</v>
      </c>
      <c r="B468" s="23"/>
      <c r="C468" s="23"/>
      <c r="D468" s="23"/>
      <c r="E468" s="23"/>
      <c r="F468" s="23"/>
      <c r="G468" s="23"/>
      <c r="H468" s="23"/>
      <c r="I468" s="23"/>
      <c r="J468" s="23"/>
      <c r="K468" s="23">
        <v>0.04</v>
      </c>
      <c r="L468" s="23">
        <v>0.03</v>
      </c>
      <c r="M468" s="23">
        <v>0.03</v>
      </c>
      <c r="N468" s="23">
        <v>2400.2199999999998</v>
      </c>
      <c r="O468" s="23">
        <v>12.37</v>
      </c>
      <c r="P468" s="23">
        <v>5.39</v>
      </c>
      <c r="Q468" s="23">
        <v>62.65</v>
      </c>
      <c r="R468" s="23">
        <v>67.900000000000006</v>
      </c>
      <c r="S468" s="32"/>
    </row>
    <row r="469" spans="1:19" x14ac:dyDescent="0.2">
      <c r="A469" t="s">
        <v>383</v>
      </c>
      <c r="B469" s="23"/>
      <c r="C469" s="23"/>
      <c r="D469" s="23"/>
      <c r="E469" s="23"/>
      <c r="F469" s="23"/>
      <c r="G469" s="23"/>
      <c r="H469" s="23"/>
      <c r="I469" s="23"/>
      <c r="J469" s="23"/>
      <c r="K469" s="23"/>
      <c r="L469" s="23"/>
      <c r="M469" s="23"/>
      <c r="N469" s="23"/>
      <c r="O469" s="23">
        <v>77.290000000000006</v>
      </c>
      <c r="P469" s="23">
        <v>9.24</v>
      </c>
      <c r="Q469" s="23"/>
      <c r="R469" s="23"/>
      <c r="S469" s="32"/>
    </row>
    <row r="470" spans="1:19" x14ac:dyDescent="0.2">
      <c r="A470" t="s">
        <v>384</v>
      </c>
      <c r="B470" s="23">
        <v>53.45</v>
      </c>
      <c r="C470" s="23">
        <v>46</v>
      </c>
      <c r="D470" s="23">
        <v>103.38</v>
      </c>
      <c r="E470" s="23">
        <v>416.12</v>
      </c>
      <c r="F470" s="23">
        <v>453.57</v>
      </c>
      <c r="G470" s="23">
        <v>314.82</v>
      </c>
      <c r="H470" s="23">
        <v>395.36</v>
      </c>
      <c r="I470" s="23">
        <v>328.65</v>
      </c>
      <c r="J470" s="23">
        <v>475.55</v>
      </c>
      <c r="K470" s="23">
        <v>413.75</v>
      </c>
      <c r="L470" s="23">
        <v>383.76</v>
      </c>
      <c r="M470" s="23">
        <v>841.87999999999988</v>
      </c>
      <c r="N470" s="23">
        <v>300.47000000000003</v>
      </c>
      <c r="O470" s="23">
        <v>625.09</v>
      </c>
      <c r="P470" s="23">
        <v>714.69</v>
      </c>
      <c r="Q470" s="23">
        <v>839.15</v>
      </c>
      <c r="R470" s="23">
        <v>1337.24</v>
      </c>
      <c r="S470" s="32"/>
    </row>
    <row r="471" spans="1:19" x14ac:dyDescent="0.2">
      <c r="A471" t="s">
        <v>385</v>
      </c>
      <c r="B471" s="23">
        <v>11.21</v>
      </c>
      <c r="C471" s="23">
        <v>13.280000000000001</v>
      </c>
      <c r="D471" s="23">
        <v>63.79</v>
      </c>
      <c r="E471" s="23">
        <v>56.06</v>
      </c>
      <c r="F471" s="23">
        <v>62.37</v>
      </c>
      <c r="G471" s="23">
        <v>48.33</v>
      </c>
      <c r="H471" s="23">
        <v>114.76</v>
      </c>
      <c r="I471" s="23">
        <v>45.03</v>
      </c>
      <c r="J471" s="23">
        <v>47.91</v>
      </c>
      <c r="K471" s="23">
        <v>33.299999999999997</v>
      </c>
      <c r="L471" s="23">
        <v>40.25</v>
      </c>
      <c r="M471" s="23">
        <v>30.73</v>
      </c>
      <c r="N471" s="23">
        <v>47.49</v>
      </c>
      <c r="O471" s="23">
        <v>111.1</v>
      </c>
      <c r="P471" s="23">
        <v>131.58000000000001</v>
      </c>
      <c r="Q471" s="23">
        <v>214.54</v>
      </c>
      <c r="R471" s="23">
        <v>371.2</v>
      </c>
      <c r="S471" s="32"/>
    </row>
    <row r="472" spans="1:19" x14ac:dyDescent="0.2">
      <c r="A472" t="s">
        <v>386</v>
      </c>
      <c r="B472" s="23"/>
      <c r="C472" s="23"/>
      <c r="D472" s="23"/>
      <c r="E472" s="23"/>
      <c r="F472" s="23"/>
      <c r="G472" s="23"/>
      <c r="H472" s="23"/>
      <c r="I472" s="23"/>
      <c r="J472" s="23"/>
      <c r="K472" s="23"/>
      <c r="L472" s="23"/>
      <c r="M472" s="23"/>
      <c r="N472" s="23"/>
      <c r="O472" s="23"/>
      <c r="P472" s="23"/>
      <c r="Q472" s="23"/>
      <c r="R472" s="23"/>
      <c r="S472" s="32"/>
    </row>
    <row r="473" spans="1:19" x14ac:dyDescent="0.2">
      <c r="A473" t="s">
        <v>163</v>
      </c>
      <c r="B473" s="23">
        <v>7.17</v>
      </c>
      <c r="C473" s="23">
        <v>8.39</v>
      </c>
      <c r="D473" s="23">
        <v>58.76</v>
      </c>
      <c r="E473" s="23">
        <v>34.51</v>
      </c>
      <c r="F473" s="23">
        <v>34.99</v>
      </c>
      <c r="G473" s="23">
        <v>26.639999999999997</v>
      </c>
      <c r="H473" s="23">
        <v>41.56</v>
      </c>
      <c r="I473" s="23">
        <v>24.99</v>
      </c>
      <c r="J473" s="23">
        <v>22.8</v>
      </c>
      <c r="K473" s="23">
        <v>33.299999999999997</v>
      </c>
      <c r="L473" s="23">
        <v>40.25</v>
      </c>
      <c r="M473" s="23">
        <v>30.73</v>
      </c>
      <c r="N473" s="23">
        <v>47.49</v>
      </c>
      <c r="O473" s="23">
        <v>111.1</v>
      </c>
      <c r="P473" s="23">
        <v>131.58000000000001</v>
      </c>
      <c r="Q473" s="23">
        <v>214.54</v>
      </c>
      <c r="R473" s="23">
        <v>371.2</v>
      </c>
      <c r="S473" s="32"/>
    </row>
    <row r="474" spans="1:19" x14ac:dyDescent="0.2">
      <c r="A474" t="s">
        <v>387</v>
      </c>
      <c r="B474" s="23"/>
      <c r="C474" s="23"/>
      <c r="D474" s="23"/>
      <c r="E474" s="23"/>
      <c r="F474" s="23"/>
      <c r="G474" s="23"/>
      <c r="H474" s="23"/>
      <c r="I474" s="23"/>
      <c r="J474" s="23"/>
      <c r="K474" s="23"/>
      <c r="L474" s="23"/>
      <c r="M474" s="23"/>
      <c r="N474" s="23"/>
      <c r="O474" s="23"/>
      <c r="P474" s="23"/>
      <c r="Q474" s="23"/>
      <c r="R474" s="23"/>
      <c r="S474" s="32"/>
    </row>
    <row r="475" spans="1:19" x14ac:dyDescent="0.2">
      <c r="A475" t="s">
        <v>388</v>
      </c>
      <c r="B475" s="23">
        <v>4.04</v>
      </c>
      <c r="C475" s="23">
        <v>4.8899999999999997</v>
      </c>
      <c r="D475" s="23">
        <v>5.03</v>
      </c>
      <c r="E475" s="23">
        <v>21.55</v>
      </c>
      <c r="F475" s="23">
        <v>27.38</v>
      </c>
      <c r="G475" s="23">
        <v>21.69</v>
      </c>
      <c r="H475" s="23">
        <v>73.2</v>
      </c>
      <c r="I475" s="23">
        <v>20.04</v>
      </c>
      <c r="J475" s="23">
        <v>25.11</v>
      </c>
      <c r="K475" s="23"/>
      <c r="L475" s="23"/>
      <c r="M475" s="23"/>
      <c r="N475" s="23"/>
      <c r="O475" s="23"/>
      <c r="P475" s="23"/>
      <c r="Q475" s="23"/>
      <c r="R475" s="23"/>
      <c r="S475" s="32"/>
    </row>
    <row r="476" spans="1:19" x14ac:dyDescent="0.2">
      <c r="A476" t="s">
        <v>389</v>
      </c>
      <c r="B476" s="23">
        <v>5.68</v>
      </c>
      <c r="C476" s="23">
        <v>9.82</v>
      </c>
      <c r="D476" s="23">
        <v>10.86</v>
      </c>
      <c r="E476" s="23">
        <v>16.48</v>
      </c>
      <c r="F476" s="23">
        <v>18.91</v>
      </c>
      <c r="G476" s="23">
        <v>50.19</v>
      </c>
      <c r="H476" s="23">
        <v>102.92</v>
      </c>
      <c r="I476" s="23">
        <v>126.14</v>
      </c>
      <c r="J476" s="23">
        <v>171.15</v>
      </c>
      <c r="K476" s="23"/>
      <c r="L476" s="23"/>
      <c r="M476" s="23"/>
      <c r="N476" s="23"/>
      <c r="O476" s="23"/>
      <c r="P476" s="23"/>
      <c r="Q476" s="23"/>
      <c r="R476" s="23"/>
      <c r="S476" s="32"/>
    </row>
    <row r="477" spans="1:19" x14ac:dyDescent="0.2">
      <c r="A477" t="s">
        <v>390</v>
      </c>
      <c r="B477" s="23"/>
      <c r="C477" s="23"/>
      <c r="D477" s="23"/>
      <c r="E477" s="23"/>
      <c r="F477" s="23"/>
      <c r="G477" s="23"/>
      <c r="H477" s="23"/>
      <c r="I477" s="23"/>
      <c r="J477" s="23"/>
      <c r="K477" s="23"/>
      <c r="L477" s="23"/>
      <c r="M477" s="23"/>
      <c r="N477" s="23"/>
      <c r="O477" s="23"/>
      <c r="P477" s="23"/>
      <c r="Q477" s="23"/>
      <c r="R477" s="23"/>
      <c r="S477" s="32"/>
    </row>
    <row r="478" spans="1:19" x14ac:dyDescent="0.2">
      <c r="A478" t="s">
        <v>391</v>
      </c>
      <c r="B478" s="23"/>
      <c r="C478" s="23"/>
      <c r="D478" s="23"/>
      <c r="E478" s="23">
        <v>309.8</v>
      </c>
      <c r="F478" s="23">
        <v>296.75</v>
      </c>
      <c r="G478" s="23">
        <v>152.97999999999999</v>
      </c>
      <c r="H478" s="23">
        <v>106.10999999999999</v>
      </c>
      <c r="I478" s="23">
        <v>57.69</v>
      </c>
      <c r="J478" s="23">
        <v>140.43</v>
      </c>
      <c r="K478" s="23"/>
      <c r="L478" s="23"/>
      <c r="M478" s="23">
        <v>7.3</v>
      </c>
      <c r="N478" s="23"/>
      <c r="O478" s="23"/>
      <c r="P478" s="23"/>
      <c r="Q478" s="23"/>
      <c r="R478" s="23"/>
      <c r="S478" s="32"/>
    </row>
    <row r="479" spans="1:19" x14ac:dyDescent="0.2">
      <c r="A479" t="s">
        <v>392</v>
      </c>
      <c r="B479" s="23">
        <v>8.5</v>
      </c>
      <c r="C479" s="23">
        <v>11.51</v>
      </c>
      <c r="D479" s="23">
        <v>8.19</v>
      </c>
      <c r="E479" s="23">
        <v>13.57</v>
      </c>
      <c r="F479" s="23">
        <v>38.770000000000003</v>
      </c>
      <c r="G479" s="23">
        <v>8.06</v>
      </c>
      <c r="H479" s="23">
        <v>6.97</v>
      </c>
      <c r="I479" s="23">
        <v>24.25</v>
      </c>
      <c r="J479" s="23">
        <v>42.35</v>
      </c>
      <c r="K479" s="23">
        <v>306.37</v>
      </c>
      <c r="L479" s="23">
        <v>246.31</v>
      </c>
      <c r="M479" s="23">
        <v>640.30999999999995</v>
      </c>
      <c r="N479" s="23">
        <v>33.79</v>
      </c>
      <c r="O479" s="23">
        <v>101.22</v>
      </c>
      <c r="P479" s="23">
        <v>70.349999999999994</v>
      </c>
      <c r="Q479" s="23">
        <v>65.5</v>
      </c>
      <c r="R479" s="23">
        <v>52.5</v>
      </c>
      <c r="S479" s="32"/>
    </row>
    <row r="480" spans="1:19" x14ac:dyDescent="0.2">
      <c r="A480" t="s">
        <v>393</v>
      </c>
      <c r="B480" s="23"/>
      <c r="C480" s="23"/>
      <c r="D480" s="23"/>
      <c r="E480" s="23"/>
      <c r="F480" s="23"/>
      <c r="G480" s="23"/>
      <c r="H480" s="23"/>
      <c r="I480" s="23"/>
      <c r="J480" s="23"/>
      <c r="K480" s="23"/>
      <c r="L480" s="23"/>
      <c r="M480" s="23">
        <v>270.17</v>
      </c>
      <c r="N480" s="23"/>
      <c r="O480" s="23"/>
      <c r="P480" s="23"/>
      <c r="Q480" s="23"/>
      <c r="R480" s="23"/>
      <c r="S480" s="32"/>
    </row>
    <row r="481" spans="1:19" x14ac:dyDescent="0.2">
      <c r="A481" t="s">
        <v>386</v>
      </c>
      <c r="B481" s="23">
        <v>8.5</v>
      </c>
      <c r="C481" s="23">
        <v>11.51</v>
      </c>
      <c r="D481" s="23">
        <v>8.19</v>
      </c>
      <c r="E481" s="23">
        <v>13.57</v>
      </c>
      <c r="F481" s="23">
        <v>38.770000000000003</v>
      </c>
      <c r="G481" s="23">
        <v>8.06</v>
      </c>
      <c r="H481" s="23">
        <v>6.97</v>
      </c>
      <c r="I481" s="23">
        <v>24.25</v>
      </c>
      <c r="J481" s="23">
        <v>42.35</v>
      </c>
      <c r="K481" s="23">
        <v>306.37</v>
      </c>
      <c r="L481" s="23">
        <v>246.31</v>
      </c>
      <c r="M481" s="23">
        <v>304.04000000000002</v>
      </c>
      <c r="N481" s="23">
        <v>33.79</v>
      </c>
      <c r="O481" s="23">
        <v>49.98</v>
      </c>
      <c r="P481" s="23">
        <v>19.149999999999999</v>
      </c>
      <c r="Q481" s="23">
        <v>14.3</v>
      </c>
      <c r="R481" s="23">
        <v>47.16</v>
      </c>
      <c r="S481" s="32"/>
    </row>
    <row r="482" spans="1:19" x14ac:dyDescent="0.2">
      <c r="A482" t="s">
        <v>388</v>
      </c>
      <c r="B482" s="23"/>
      <c r="C482" s="23"/>
      <c r="D482" s="23"/>
      <c r="E482" s="23"/>
      <c r="F482" s="23"/>
      <c r="G482" s="23"/>
      <c r="H482" s="23"/>
      <c r="I482" s="23"/>
      <c r="J482" s="23"/>
      <c r="K482" s="23"/>
      <c r="L482" s="23"/>
      <c r="M482" s="23">
        <v>66.099999999999994</v>
      </c>
      <c r="N482" s="23"/>
      <c r="O482" s="23">
        <v>51.24</v>
      </c>
      <c r="P482" s="23">
        <v>51.2</v>
      </c>
      <c r="Q482" s="23">
        <v>51.2</v>
      </c>
      <c r="R482" s="23">
        <v>5.34</v>
      </c>
      <c r="S482" s="32"/>
    </row>
    <row r="483" spans="1:19" x14ac:dyDescent="0.2">
      <c r="A483" t="s">
        <v>394</v>
      </c>
      <c r="B483" s="23">
        <v>6.36</v>
      </c>
      <c r="C483" s="23">
        <v>8.01</v>
      </c>
      <c r="D483" s="23">
        <v>11.62</v>
      </c>
      <c r="E483" s="23">
        <v>16.16</v>
      </c>
      <c r="F483" s="23">
        <v>32.46</v>
      </c>
      <c r="G483" s="23">
        <v>49.88</v>
      </c>
      <c r="H483" s="23">
        <v>58.5</v>
      </c>
      <c r="I483" s="23">
        <v>68.5</v>
      </c>
      <c r="J483" s="23">
        <v>66.790000000000006</v>
      </c>
      <c r="K483" s="23">
        <v>75.03</v>
      </c>
      <c r="L483" s="23">
        <v>97.65</v>
      </c>
      <c r="M483" s="23">
        <v>163.99</v>
      </c>
      <c r="N483" s="23">
        <v>219.64</v>
      </c>
      <c r="O483" s="23">
        <v>453.07</v>
      </c>
      <c r="P483" s="23">
        <v>575.80999999999995</v>
      </c>
      <c r="Q483" s="23">
        <v>627.86</v>
      </c>
      <c r="R483" s="23">
        <v>945.4</v>
      </c>
      <c r="S483" s="32"/>
    </row>
    <row r="484" spans="1:19" x14ac:dyDescent="0.2">
      <c r="A484" t="s">
        <v>395</v>
      </c>
      <c r="B484" s="23"/>
      <c r="C484" s="23"/>
      <c r="D484" s="23"/>
      <c r="E484" s="23"/>
      <c r="F484" s="23"/>
      <c r="G484" s="23"/>
      <c r="H484" s="23"/>
      <c r="I484" s="23"/>
      <c r="J484" s="23"/>
      <c r="K484" s="23"/>
      <c r="L484" s="23"/>
      <c r="M484" s="23"/>
      <c r="N484" s="23"/>
      <c r="O484" s="23"/>
      <c r="P484" s="23"/>
      <c r="Q484" s="23"/>
      <c r="R484" s="23"/>
      <c r="S484" s="32"/>
    </row>
    <row r="485" spans="1:19" x14ac:dyDescent="0.2">
      <c r="A485" t="s">
        <v>396</v>
      </c>
      <c r="B485" s="23"/>
      <c r="C485" s="23"/>
      <c r="D485" s="23"/>
      <c r="E485" s="23"/>
      <c r="F485" s="23"/>
      <c r="G485" s="23"/>
      <c r="H485" s="23"/>
      <c r="I485" s="23"/>
      <c r="J485" s="23"/>
      <c r="K485" s="23"/>
      <c r="L485" s="23"/>
      <c r="M485" s="23"/>
      <c r="N485" s="23"/>
      <c r="O485" s="23"/>
      <c r="P485" s="23"/>
      <c r="Q485" s="23"/>
      <c r="R485" s="23"/>
      <c r="S485" s="32"/>
    </row>
    <row r="486" spans="1:19" x14ac:dyDescent="0.2">
      <c r="A486" t="s">
        <v>397</v>
      </c>
      <c r="B486" s="23"/>
      <c r="C486" s="23"/>
      <c r="D486" s="23"/>
      <c r="E486" s="23"/>
      <c r="F486" s="23"/>
      <c r="G486" s="23"/>
      <c r="H486" s="23"/>
      <c r="I486" s="23"/>
      <c r="J486" s="23"/>
      <c r="K486" s="23"/>
      <c r="L486" s="23"/>
      <c r="M486" s="23"/>
      <c r="N486" s="23"/>
      <c r="O486" s="23">
        <v>6.06</v>
      </c>
      <c r="P486" s="23">
        <v>7.02</v>
      </c>
      <c r="Q486" s="23">
        <v>3.53</v>
      </c>
      <c r="R486" s="23">
        <v>1.47</v>
      </c>
      <c r="S486" s="32"/>
    </row>
    <row r="487" spans="1:19" x14ac:dyDescent="0.2">
      <c r="A487" t="s">
        <v>398</v>
      </c>
      <c r="B487" s="23">
        <v>2.76</v>
      </c>
      <c r="C487" s="23">
        <v>3.38</v>
      </c>
      <c r="D487" s="23">
        <v>9.3699999999999992</v>
      </c>
      <c r="E487" s="23">
        <v>4.5</v>
      </c>
      <c r="F487" s="23">
        <v>5.26</v>
      </c>
      <c r="G487" s="23">
        <v>6.33</v>
      </c>
      <c r="H487" s="23">
        <v>7.05</v>
      </c>
      <c r="I487" s="23">
        <v>7.99</v>
      </c>
      <c r="J487" s="23">
        <v>7.87</v>
      </c>
      <c r="K487" s="23"/>
      <c r="L487" s="23"/>
      <c r="M487" s="23"/>
      <c r="N487" s="23"/>
      <c r="O487" s="23"/>
      <c r="P487" s="23"/>
      <c r="Q487" s="23"/>
      <c r="R487" s="23"/>
      <c r="S487" s="32"/>
    </row>
    <row r="488" spans="1:19" x14ac:dyDescent="0.2">
      <c r="A488" t="s">
        <v>399</v>
      </c>
      <c r="B488" s="23"/>
      <c r="C488" s="23"/>
      <c r="D488" s="23"/>
      <c r="E488" s="23"/>
      <c r="F488" s="23"/>
      <c r="G488" s="23"/>
      <c r="H488" s="23"/>
      <c r="I488" s="23"/>
      <c r="J488" s="23"/>
      <c r="K488" s="23"/>
      <c r="L488" s="23"/>
      <c r="M488" s="23"/>
      <c r="N488" s="23"/>
      <c r="O488" s="23"/>
      <c r="P488" s="23"/>
      <c r="Q488" s="23"/>
      <c r="R488" s="23"/>
      <c r="S488" s="32"/>
    </row>
    <row r="489" spans="1:19" x14ac:dyDescent="0.2">
      <c r="A489" t="s">
        <v>400</v>
      </c>
      <c r="B489" s="23"/>
      <c r="C489" s="23"/>
      <c r="D489" s="23"/>
      <c r="E489" s="23"/>
      <c r="F489" s="23"/>
      <c r="G489" s="23"/>
      <c r="H489" s="23"/>
      <c r="I489" s="23"/>
      <c r="J489" s="23"/>
      <c r="K489" s="23"/>
      <c r="L489" s="23"/>
      <c r="M489" s="23"/>
      <c r="N489" s="23"/>
      <c r="O489" s="23"/>
      <c r="P489" s="23"/>
      <c r="Q489" s="23"/>
      <c r="R489" s="23"/>
      <c r="S489" s="32"/>
    </row>
    <row r="490" spans="1:19" x14ac:dyDescent="0.2">
      <c r="A490" t="s">
        <v>401</v>
      </c>
      <c r="B490" s="23">
        <v>18.940000000000001</v>
      </c>
      <c r="C490" s="23"/>
      <c r="D490" s="23"/>
      <c r="E490" s="23"/>
      <c r="F490" s="23"/>
      <c r="G490" s="23"/>
      <c r="H490" s="23"/>
      <c r="I490" s="23"/>
      <c r="J490" s="23"/>
      <c r="K490" s="23"/>
      <c r="L490" s="23"/>
      <c r="M490" s="23"/>
      <c r="N490" s="23"/>
      <c r="O490" s="23"/>
      <c r="P490" s="23"/>
      <c r="Q490" s="23"/>
      <c r="R490" s="23"/>
      <c r="S490" s="32"/>
    </row>
    <row r="491" spans="1:19" x14ac:dyDescent="0.2">
      <c r="A491" t="s">
        <v>402</v>
      </c>
      <c r="B491" s="23"/>
      <c r="C491" s="23"/>
      <c r="D491" s="23">
        <v>0.45</v>
      </c>
      <c r="E491" s="23">
        <v>0.45</v>
      </c>
      <c r="F491" s="23">
        <v>0.95</v>
      </c>
      <c r="G491" s="23">
        <v>0.95</v>
      </c>
      <c r="H491" s="23">
        <v>0.95</v>
      </c>
      <c r="I491" s="23">
        <v>0.95</v>
      </c>
      <c r="J491" s="23">
        <v>0.95</v>
      </c>
      <c r="K491" s="23">
        <v>0.95</v>
      </c>
      <c r="L491" s="23">
        <v>0.45</v>
      </c>
      <c r="M491" s="23">
        <v>0.45</v>
      </c>
      <c r="N491" s="23">
        <v>0.45</v>
      </c>
      <c r="O491" s="23">
        <v>46.36</v>
      </c>
      <c r="P491" s="23">
        <v>70.069999999999993</v>
      </c>
      <c r="Q491" s="23">
        <v>72.28</v>
      </c>
      <c r="R491" s="23">
        <v>33.33</v>
      </c>
      <c r="S491" s="32"/>
    </row>
    <row r="492" spans="1:19" x14ac:dyDescent="0.2">
      <c r="A492" t="s">
        <v>403</v>
      </c>
      <c r="B492" s="23"/>
      <c r="C492" s="23"/>
      <c r="D492" s="23"/>
      <c r="E492" s="23"/>
      <c r="F492" s="23"/>
      <c r="G492" s="23"/>
      <c r="H492" s="23"/>
      <c r="I492" s="23"/>
      <c r="J492" s="23"/>
      <c r="K492" s="23"/>
      <c r="L492" s="23"/>
      <c r="M492" s="23"/>
      <c r="N492" s="23"/>
      <c r="O492" s="23"/>
      <c r="P492" s="23"/>
      <c r="Q492" s="23"/>
      <c r="R492" s="23"/>
      <c r="S492" s="32"/>
    </row>
    <row r="493" spans="1:19" x14ac:dyDescent="0.2">
      <c r="A493" t="s">
        <v>404</v>
      </c>
      <c r="B493" s="23">
        <v>325.88</v>
      </c>
      <c r="C493" s="23">
        <v>486.92</v>
      </c>
      <c r="D493" s="23">
        <v>502.63</v>
      </c>
      <c r="E493" s="23">
        <v>2190.73</v>
      </c>
      <c r="F493" s="23">
        <v>2267.48</v>
      </c>
      <c r="G493" s="23">
        <v>2480.63</v>
      </c>
      <c r="H493" s="23">
        <v>2948.7</v>
      </c>
      <c r="I493" s="23">
        <v>3516</v>
      </c>
      <c r="J493" s="23">
        <v>3344.6300000000006</v>
      </c>
      <c r="K493" s="23">
        <v>4693.8900000000003</v>
      </c>
      <c r="L493" s="23">
        <v>3970.86</v>
      </c>
      <c r="M493" s="23">
        <v>3887.25</v>
      </c>
      <c r="N493" s="23">
        <v>5699.44</v>
      </c>
      <c r="O493" s="23">
        <v>5450.28</v>
      </c>
      <c r="P493" s="23">
        <v>5316.26</v>
      </c>
      <c r="Q493" s="23">
        <v>6388.19</v>
      </c>
      <c r="R493" s="23">
        <v>6907.52</v>
      </c>
      <c r="S493" s="32"/>
    </row>
    <row r="494" spans="1:19" x14ac:dyDescent="0.2">
      <c r="A494" t="s">
        <v>405</v>
      </c>
      <c r="B494" s="23">
        <v>230.57</v>
      </c>
      <c r="C494" s="23">
        <v>354</v>
      </c>
      <c r="D494" s="23">
        <v>315.69</v>
      </c>
      <c r="E494" s="23">
        <v>1969.27</v>
      </c>
      <c r="F494" s="23">
        <v>1978.8</v>
      </c>
      <c r="G494" s="23">
        <v>1966.27</v>
      </c>
      <c r="H494" s="23">
        <v>1912.99</v>
      </c>
      <c r="I494" s="23">
        <v>2526.4899999999998</v>
      </c>
      <c r="J494" s="23">
        <v>2615.71</v>
      </c>
      <c r="K494" s="23">
        <v>3907.2</v>
      </c>
      <c r="L494" s="23">
        <v>2952.34</v>
      </c>
      <c r="M494" s="23">
        <v>2732.19</v>
      </c>
      <c r="N494" s="23">
        <v>1465.97</v>
      </c>
      <c r="O494" s="23">
        <v>-5601.8</v>
      </c>
      <c r="P494" s="23">
        <v>-3311.04</v>
      </c>
      <c r="Q494" s="23">
        <v>-4574.46</v>
      </c>
      <c r="R494" s="23">
        <v>-5335.97</v>
      </c>
      <c r="S494" s="32"/>
    </row>
    <row r="495" spans="1:19" x14ac:dyDescent="0.2">
      <c r="A495" t="s">
        <v>406</v>
      </c>
      <c r="B495" s="23">
        <v>325.88</v>
      </c>
      <c r="C495" s="23">
        <v>486.92</v>
      </c>
      <c r="D495" s="23">
        <v>480.63</v>
      </c>
      <c r="E495" s="23">
        <v>1754.53</v>
      </c>
      <c r="F495" s="23">
        <v>2257.4299999999998</v>
      </c>
      <c r="G495" s="23">
        <v>2462.63</v>
      </c>
      <c r="H495" s="23">
        <v>2852.2</v>
      </c>
      <c r="I495" s="23">
        <v>2812.15</v>
      </c>
      <c r="J495" s="23">
        <v>1707.36</v>
      </c>
      <c r="K495" s="23">
        <v>2871.06</v>
      </c>
      <c r="L495" s="23">
        <v>3125.88</v>
      </c>
      <c r="M495" s="23">
        <v>2946.2</v>
      </c>
      <c r="N495" s="23">
        <v>4839.4399999999996</v>
      </c>
      <c r="O495" s="23">
        <v>5356.35</v>
      </c>
      <c r="P495" s="23">
        <v>5242.7</v>
      </c>
      <c r="Q495" s="23">
        <v>6348.18</v>
      </c>
      <c r="R495" s="23">
        <v>6862.7600000000011</v>
      </c>
      <c r="S495" s="32"/>
    </row>
    <row r="496" spans="1:19" x14ac:dyDescent="0.2">
      <c r="A496" t="s">
        <v>407</v>
      </c>
      <c r="B496" s="23"/>
      <c r="C496" s="23"/>
      <c r="D496" s="23"/>
      <c r="E496" s="23"/>
      <c r="F496" s="23"/>
      <c r="G496" s="23"/>
      <c r="H496" s="23"/>
      <c r="I496" s="23"/>
      <c r="J496" s="23"/>
      <c r="K496" s="23">
        <v>0.19</v>
      </c>
      <c r="L496" s="23">
        <v>0.16</v>
      </c>
      <c r="M496" s="23">
        <v>0.13</v>
      </c>
      <c r="N496" s="23">
        <v>0.11</v>
      </c>
      <c r="O496" s="23"/>
      <c r="P496" s="23"/>
      <c r="Q496" s="23"/>
      <c r="R496" s="23"/>
      <c r="S496" s="32"/>
    </row>
    <row r="497" spans="1:19" x14ac:dyDescent="0.2">
      <c r="A497" t="s">
        <v>408</v>
      </c>
      <c r="B497" s="23"/>
      <c r="C497" s="23"/>
      <c r="D497" s="23"/>
      <c r="E497" s="23"/>
      <c r="F497" s="23"/>
      <c r="G497" s="23"/>
      <c r="H497" s="23"/>
      <c r="I497" s="23"/>
      <c r="J497" s="23"/>
      <c r="K497" s="23"/>
      <c r="L497" s="23"/>
      <c r="M497" s="23"/>
      <c r="N497" s="23"/>
      <c r="O497" s="23"/>
      <c r="P497" s="23"/>
      <c r="Q497" s="23"/>
      <c r="R497" s="23"/>
      <c r="S497" s="32"/>
    </row>
    <row r="498" spans="1:19" x14ac:dyDescent="0.2">
      <c r="A498" t="s">
        <v>409</v>
      </c>
      <c r="B498" s="23"/>
      <c r="C498" s="23"/>
      <c r="D498" s="23"/>
      <c r="E498" s="23"/>
      <c r="F498" s="23"/>
      <c r="G498" s="23"/>
      <c r="H498" s="23"/>
      <c r="I498" s="23"/>
      <c r="J498" s="23"/>
      <c r="K498" s="23"/>
      <c r="L498" s="23"/>
      <c r="M498" s="23"/>
      <c r="N498" s="23"/>
      <c r="O498" s="23"/>
      <c r="P498" s="23"/>
      <c r="Q498" s="23"/>
      <c r="R498" s="23"/>
      <c r="S498" s="32"/>
    </row>
    <row r="499" spans="1:19" x14ac:dyDescent="0.2">
      <c r="A499" t="s">
        <v>410</v>
      </c>
      <c r="B499" s="23"/>
      <c r="C499" s="23"/>
      <c r="D499" s="23"/>
      <c r="E499" s="23"/>
      <c r="F499" s="23"/>
      <c r="G499" s="23"/>
      <c r="H499" s="23"/>
      <c r="I499" s="23"/>
      <c r="J499" s="23"/>
      <c r="K499" s="23"/>
      <c r="L499" s="23"/>
      <c r="M499" s="23"/>
      <c r="N499" s="23"/>
      <c r="O499" s="23"/>
      <c r="P499" s="23"/>
      <c r="Q499" s="23"/>
      <c r="R499" s="23"/>
      <c r="S499" s="32"/>
    </row>
    <row r="500" spans="1:19" x14ac:dyDescent="0.2">
      <c r="A500" t="s">
        <v>411</v>
      </c>
      <c r="B500" s="23"/>
      <c r="C500" s="23"/>
      <c r="D500" s="23"/>
      <c r="E500" s="23"/>
      <c r="F500" s="23"/>
      <c r="G500" s="23"/>
      <c r="H500" s="23"/>
      <c r="I500" s="23"/>
      <c r="J500" s="23"/>
      <c r="K500" s="23"/>
      <c r="L500" s="23"/>
      <c r="M500" s="23"/>
      <c r="N500" s="23"/>
      <c r="O500" s="23"/>
      <c r="P500" s="23"/>
      <c r="Q500" s="23"/>
      <c r="R500" s="23"/>
      <c r="S500" s="32"/>
    </row>
    <row r="501" spans="1:19" x14ac:dyDescent="0.2">
      <c r="A501" t="s">
        <v>412</v>
      </c>
      <c r="B501" s="23"/>
      <c r="C501" s="23"/>
      <c r="D501" s="23"/>
      <c r="E501" s="23"/>
      <c r="F501" s="23"/>
      <c r="G501" s="23"/>
      <c r="H501" s="23"/>
      <c r="I501" s="23"/>
      <c r="J501" s="23"/>
      <c r="K501" s="23"/>
      <c r="L501" s="23"/>
      <c r="M501" s="23"/>
      <c r="N501" s="23"/>
      <c r="O501" s="23"/>
      <c r="P501" s="23"/>
      <c r="Q501" s="23"/>
      <c r="R501" s="23"/>
      <c r="S501" s="32"/>
    </row>
    <row r="502" spans="1:19" x14ac:dyDescent="0.2">
      <c r="A502" t="s">
        <v>413</v>
      </c>
      <c r="B502" s="23"/>
      <c r="C502" s="23"/>
      <c r="D502" s="23"/>
      <c r="E502" s="23"/>
      <c r="F502" s="23"/>
      <c r="G502" s="23"/>
      <c r="H502" s="23"/>
      <c r="I502" s="23"/>
      <c r="J502" s="23"/>
      <c r="K502" s="23"/>
      <c r="L502" s="23"/>
      <c r="M502" s="23"/>
      <c r="N502" s="23"/>
      <c r="O502" s="23"/>
      <c r="P502" s="23"/>
      <c r="Q502" s="23"/>
      <c r="R502" s="23"/>
      <c r="S502" s="32"/>
    </row>
    <row r="503" spans="1:19" x14ac:dyDescent="0.2">
      <c r="A503" t="s">
        <v>414</v>
      </c>
      <c r="B503" s="23"/>
      <c r="C503" s="23"/>
      <c r="D503" s="23"/>
      <c r="E503" s="23"/>
      <c r="F503" s="23"/>
      <c r="G503" s="23"/>
      <c r="H503" s="23"/>
      <c r="I503" s="23"/>
      <c r="J503" s="23"/>
      <c r="K503" s="23"/>
      <c r="L503" s="23"/>
      <c r="M503" s="23"/>
      <c r="N503" s="23"/>
      <c r="O503" s="23"/>
      <c r="P503" s="23"/>
      <c r="Q503" s="23"/>
      <c r="R503" s="23"/>
      <c r="S503" s="32"/>
    </row>
    <row r="504" spans="1:19" x14ac:dyDescent="0.2">
      <c r="A504" t="s">
        <v>415</v>
      </c>
      <c r="B504" s="23"/>
      <c r="C504" s="23"/>
      <c r="D504" s="23"/>
      <c r="E504" s="23"/>
      <c r="F504" s="23"/>
      <c r="G504" s="23"/>
      <c r="H504" s="23"/>
      <c r="I504" s="23"/>
      <c r="J504" s="23"/>
      <c r="K504" s="23"/>
      <c r="L504" s="23"/>
      <c r="M504" s="23"/>
      <c r="N504" s="23"/>
      <c r="O504" s="23"/>
      <c r="P504" s="23"/>
      <c r="Q504" s="23"/>
      <c r="R504" s="23"/>
      <c r="S504" s="32"/>
    </row>
    <row r="505" spans="1:19" x14ac:dyDescent="0.2">
      <c r="A505" t="s">
        <v>416</v>
      </c>
      <c r="B505" s="23"/>
      <c r="C505" s="23"/>
      <c r="D505" s="23"/>
      <c r="E505" s="23"/>
      <c r="F505" s="23"/>
      <c r="G505" s="23"/>
      <c r="H505" s="23"/>
      <c r="I505" s="23"/>
      <c r="J505" s="23"/>
      <c r="K505" s="23"/>
      <c r="L505" s="23"/>
      <c r="M505" s="23"/>
      <c r="N505" s="23"/>
      <c r="O505" s="23"/>
      <c r="P505" s="23"/>
      <c r="Q505" s="23"/>
      <c r="R505" s="23"/>
      <c r="S505" s="32"/>
    </row>
    <row r="506" spans="1:19" x14ac:dyDescent="0.2">
      <c r="A506" t="s">
        <v>417</v>
      </c>
      <c r="B506" s="23"/>
      <c r="C506" s="23"/>
      <c r="D506" s="23"/>
      <c r="E506" s="23"/>
      <c r="F506" s="23"/>
      <c r="G506" s="23"/>
      <c r="H506" s="23"/>
      <c r="I506" s="23"/>
      <c r="J506" s="23"/>
      <c r="K506" s="23">
        <v>0.19</v>
      </c>
      <c r="L506" s="23">
        <v>0.16</v>
      </c>
      <c r="M506" s="23">
        <v>0.13</v>
      </c>
      <c r="N506" s="23">
        <v>0.11</v>
      </c>
      <c r="O506" s="23"/>
      <c r="P506" s="23"/>
      <c r="Q506" s="23"/>
      <c r="R506" s="23"/>
      <c r="S506" s="32"/>
    </row>
    <row r="507" spans="1:19" s="64" customFormat="1" ht="16" thickBot="1" x14ac:dyDescent="0.25">
      <c r="A507" s="64" t="s">
        <v>418</v>
      </c>
      <c r="B507" s="23">
        <v>654.23</v>
      </c>
      <c r="C507" s="23">
        <v>871.26</v>
      </c>
      <c r="D507" s="23">
        <v>1432.82</v>
      </c>
      <c r="E507" s="23">
        <v>3226.86</v>
      </c>
      <c r="F507" s="23">
        <v>3604.04</v>
      </c>
      <c r="G507" s="23">
        <v>4141.32</v>
      </c>
      <c r="H507" s="23">
        <v>5458.79</v>
      </c>
      <c r="I507" s="23">
        <v>6281.95</v>
      </c>
      <c r="J507" s="23">
        <v>6591.72</v>
      </c>
      <c r="K507" s="23">
        <v>7731.47</v>
      </c>
      <c r="L507" s="23">
        <v>9277.77</v>
      </c>
      <c r="M507" s="23">
        <v>9506.56</v>
      </c>
      <c r="N507" s="23">
        <v>14624.47</v>
      </c>
      <c r="O507" s="23">
        <v>38535</v>
      </c>
      <c r="P507" s="23">
        <v>34604.21</v>
      </c>
      <c r="Q507" s="23">
        <v>34209.660000000003</v>
      </c>
      <c r="R507" s="23">
        <v>34262.269999999997</v>
      </c>
    </row>
    <row r="508" spans="1:19" ht="16" thickTop="1" x14ac:dyDescent="0.2">
      <c r="A508" t="s">
        <v>419</v>
      </c>
      <c r="B508" s="23">
        <v>114.84</v>
      </c>
      <c r="C508" s="23">
        <v>133.74</v>
      </c>
      <c r="D508" s="23">
        <v>165.14</v>
      </c>
      <c r="E508" s="23">
        <v>56.7</v>
      </c>
      <c r="F508" s="23">
        <v>68.680000000000007</v>
      </c>
      <c r="G508" s="23">
        <v>111.31</v>
      </c>
      <c r="H508" s="23">
        <v>73.150000000000006</v>
      </c>
      <c r="I508" s="23">
        <v>102.22</v>
      </c>
      <c r="J508" s="23">
        <v>146.74</v>
      </c>
      <c r="K508" s="23">
        <v>107.49</v>
      </c>
      <c r="L508" s="23">
        <v>315.42</v>
      </c>
      <c r="M508" s="23">
        <v>404.43</v>
      </c>
      <c r="N508" s="23">
        <v>768.61</v>
      </c>
      <c r="O508" s="23">
        <v>1728.96</v>
      </c>
      <c r="P508" s="23">
        <v>2584.77</v>
      </c>
      <c r="Q508" s="23">
        <v>5405.55</v>
      </c>
      <c r="R508" s="23">
        <v>5602.75</v>
      </c>
      <c r="S508" s="32"/>
    </row>
    <row r="509" spans="1:19" x14ac:dyDescent="0.2">
      <c r="A509" t="s">
        <v>420</v>
      </c>
      <c r="B509" s="23">
        <v>23.68</v>
      </c>
      <c r="C509" s="23">
        <v>26.47</v>
      </c>
      <c r="D509" s="23">
        <v>16.079999999999998</v>
      </c>
      <c r="E509" s="23">
        <v>29.44</v>
      </c>
      <c r="F509" s="23">
        <v>26.660000000000004</v>
      </c>
      <c r="G509" s="23">
        <v>64.790000000000006</v>
      </c>
      <c r="H509" s="23">
        <v>40.29</v>
      </c>
      <c r="I509" s="23">
        <v>44.18</v>
      </c>
      <c r="J509" s="23">
        <v>80.400000000000006</v>
      </c>
      <c r="K509" s="23">
        <v>67.52</v>
      </c>
      <c r="L509" s="23">
        <v>252.65</v>
      </c>
      <c r="M509" s="23">
        <v>320.45</v>
      </c>
      <c r="N509" s="23">
        <v>512.27</v>
      </c>
      <c r="O509" s="23">
        <v>1583.32</v>
      </c>
      <c r="P509" s="23">
        <v>2460.54</v>
      </c>
      <c r="Q509" s="23">
        <v>5209.28</v>
      </c>
      <c r="R509" s="23">
        <v>5359.31</v>
      </c>
      <c r="S509" s="32"/>
    </row>
    <row r="510" spans="1:19" x14ac:dyDescent="0.2">
      <c r="A510" t="s">
        <v>421</v>
      </c>
      <c r="B510" s="23"/>
      <c r="C510" s="23"/>
      <c r="D510" s="23"/>
      <c r="E510" s="23"/>
      <c r="F510" s="23"/>
      <c r="G510" s="23"/>
      <c r="H510" s="23"/>
      <c r="I510" s="23"/>
      <c r="J510" s="23"/>
      <c r="K510" s="23"/>
      <c r="L510" s="23"/>
      <c r="M510" s="23"/>
      <c r="N510" s="23"/>
      <c r="O510" s="23"/>
      <c r="P510" s="23"/>
      <c r="Q510" s="23"/>
      <c r="R510" s="23"/>
      <c r="S510" s="32"/>
    </row>
    <row r="511" spans="1:19" x14ac:dyDescent="0.2">
      <c r="A511" t="s">
        <v>422</v>
      </c>
      <c r="B511" s="23">
        <v>73.2</v>
      </c>
      <c r="C511" s="23">
        <v>83.13</v>
      </c>
      <c r="D511" s="23">
        <v>40.99</v>
      </c>
      <c r="E511" s="23">
        <v>27.26</v>
      </c>
      <c r="F511" s="23">
        <v>42.02</v>
      </c>
      <c r="G511" s="23">
        <v>46.52</v>
      </c>
      <c r="H511" s="23">
        <v>32.86</v>
      </c>
      <c r="I511" s="23">
        <v>58.04</v>
      </c>
      <c r="J511" s="23">
        <v>66.34</v>
      </c>
      <c r="K511" s="23">
        <v>39.97</v>
      </c>
      <c r="L511" s="23">
        <v>62.77</v>
      </c>
      <c r="M511" s="23">
        <v>83.98</v>
      </c>
      <c r="N511" s="23">
        <v>256.33999999999997</v>
      </c>
      <c r="O511" s="23">
        <v>145.63999999999999</v>
      </c>
      <c r="P511" s="23">
        <v>124.23</v>
      </c>
      <c r="Q511" s="23">
        <v>196.27</v>
      </c>
      <c r="R511" s="23">
        <v>243.44</v>
      </c>
      <c r="S511" s="32"/>
    </row>
    <row r="512" spans="1:19" x14ac:dyDescent="0.2">
      <c r="A512" t="s">
        <v>423</v>
      </c>
      <c r="B512" s="23"/>
      <c r="C512" s="23"/>
      <c r="D512" s="23"/>
      <c r="E512" s="23"/>
      <c r="F512" s="23"/>
      <c r="G512" s="23"/>
      <c r="H512" s="23"/>
      <c r="I512" s="23"/>
      <c r="J512" s="23"/>
      <c r="K512" s="23"/>
      <c r="L512" s="23"/>
      <c r="M512" s="23"/>
      <c r="N512" s="23"/>
      <c r="O512" s="23"/>
      <c r="P512" s="23"/>
      <c r="Q512" s="23"/>
      <c r="R512" s="23"/>
      <c r="S512" s="32"/>
    </row>
    <row r="513" spans="1:30" x14ac:dyDescent="0.2">
      <c r="A513" t="s">
        <v>424</v>
      </c>
      <c r="B513" s="23"/>
      <c r="C513" s="23"/>
      <c r="D513" s="23"/>
      <c r="E513" s="23"/>
      <c r="F513" s="23"/>
      <c r="G513" s="23"/>
      <c r="H513" s="23"/>
      <c r="I513" s="23"/>
      <c r="J513" s="23"/>
      <c r="K513" s="23"/>
      <c r="L513" s="23"/>
      <c r="M513" s="23"/>
      <c r="N513" s="23"/>
      <c r="O513" s="23"/>
      <c r="P513" s="23"/>
      <c r="Q513" s="23"/>
      <c r="R513" s="23"/>
      <c r="S513" s="32"/>
    </row>
    <row r="514" spans="1:30" x14ac:dyDescent="0.2">
      <c r="A514" t="s">
        <v>425</v>
      </c>
      <c r="B514" s="23">
        <v>17.96</v>
      </c>
      <c r="C514" s="23">
        <v>24.14</v>
      </c>
      <c r="D514" s="23">
        <v>108.07</v>
      </c>
      <c r="E514" s="23"/>
      <c r="F514" s="23"/>
      <c r="G514" s="23"/>
      <c r="H514" s="23"/>
      <c r="I514" s="23"/>
      <c r="J514" s="23"/>
      <c r="K514" s="23"/>
      <c r="L514" s="23"/>
      <c r="M514" s="23"/>
      <c r="N514" s="23"/>
      <c r="O514" s="23"/>
      <c r="P514" s="23"/>
      <c r="Q514" s="23"/>
      <c r="R514" s="23"/>
      <c r="S514" s="32"/>
    </row>
    <row r="515" spans="1:30" x14ac:dyDescent="0.2">
      <c r="A515" t="s">
        <v>426</v>
      </c>
      <c r="B515" s="23"/>
      <c r="C515" s="23"/>
      <c r="D515" s="23"/>
      <c r="E515" s="23"/>
      <c r="F515" s="23"/>
      <c r="G515" s="23"/>
      <c r="H515" s="23"/>
      <c r="I515" s="23"/>
      <c r="J515" s="23"/>
      <c r="K515" s="23"/>
      <c r="L515" s="23"/>
      <c r="M515" s="23"/>
      <c r="N515" s="23"/>
      <c r="O515" s="23"/>
      <c r="P515" s="23"/>
      <c r="Q515" s="23"/>
      <c r="R515" s="23"/>
      <c r="S515" s="32"/>
    </row>
    <row r="516" spans="1:30" x14ac:dyDescent="0.2">
      <c r="A516" t="s">
        <v>427</v>
      </c>
      <c r="B516" s="23">
        <v>0.17</v>
      </c>
      <c r="C516" s="23">
        <v>13.37</v>
      </c>
      <c r="D516" s="23">
        <v>312.25</v>
      </c>
      <c r="E516" s="23">
        <v>1814.65</v>
      </c>
      <c r="F516" s="23">
        <v>1745.98</v>
      </c>
      <c r="G516" s="23">
        <v>1068.1500000000001</v>
      </c>
      <c r="H516" s="23">
        <v>102.52</v>
      </c>
      <c r="I516" s="23">
        <v>23.6</v>
      </c>
      <c r="J516" s="23">
        <v>29.49</v>
      </c>
      <c r="K516" s="23">
        <v>50.53</v>
      </c>
      <c r="L516" s="23">
        <v>40.299999999999997</v>
      </c>
      <c r="M516" s="23">
        <v>43.13</v>
      </c>
      <c r="N516" s="23">
        <v>2409.0100000000002</v>
      </c>
      <c r="O516" s="23">
        <v>6810.68</v>
      </c>
      <c r="P516" s="23">
        <v>5828.84</v>
      </c>
      <c r="Q516" s="23">
        <v>6046.61</v>
      </c>
      <c r="R516" s="23">
        <v>6884.01</v>
      </c>
      <c r="S516" s="32"/>
    </row>
    <row r="517" spans="1:30" x14ac:dyDescent="0.2">
      <c r="A517" t="s">
        <v>428</v>
      </c>
      <c r="B517" s="23">
        <v>114.52212957023733</v>
      </c>
      <c r="C517" s="23">
        <v>73.142734307824597</v>
      </c>
      <c r="D517" s="23">
        <v>90.9993531694696</v>
      </c>
      <c r="E517" s="23">
        <v>59.510564898663198</v>
      </c>
      <c r="F517" s="23">
        <v>78.795089910627794</v>
      </c>
      <c r="G517" s="23">
        <v>126.58324715615301</v>
      </c>
      <c r="H517" s="23">
        <v>203.14889918887599</v>
      </c>
      <c r="I517" s="23">
        <v>248.71668597914299</v>
      </c>
      <c r="J517" s="23">
        <v>276.07087678640403</v>
      </c>
      <c r="K517" s="23">
        <v>64.506952491309406</v>
      </c>
      <c r="L517" s="23">
        <v>76.071456160679801</v>
      </c>
      <c r="M517" s="23">
        <v>75.210023174970999</v>
      </c>
      <c r="N517" s="23">
        <v>35.765594824256503</v>
      </c>
      <c r="O517" s="23">
        <v>109.741599073001</v>
      </c>
      <c r="P517" s="23">
        <v>90.938003822820605</v>
      </c>
      <c r="Q517" s="23">
        <v>87.566498562080596</v>
      </c>
      <c r="R517" s="23">
        <v>82.399449839536501</v>
      </c>
      <c r="S517" s="32"/>
    </row>
    <row r="518" spans="1:30" x14ac:dyDescent="0.2">
      <c r="A518" t="s">
        <v>429</v>
      </c>
      <c r="B518" s="23">
        <v>2.86305323925593</v>
      </c>
      <c r="C518" s="23">
        <v>3.6571367153912302</v>
      </c>
      <c r="D518" s="23">
        <v>4.5499676584734798</v>
      </c>
      <c r="E518" s="23">
        <v>5.9511000000000003</v>
      </c>
      <c r="F518" s="23">
        <v>7.8795000000000002</v>
      </c>
      <c r="G518" s="23">
        <v>12.658300000000001</v>
      </c>
      <c r="H518" s="23">
        <v>20.314900000000002</v>
      </c>
      <c r="I518" s="23">
        <v>24.871700000000001</v>
      </c>
      <c r="J518" s="23">
        <v>27.607099999999999</v>
      </c>
      <c r="K518" s="23">
        <v>32.253500000000003</v>
      </c>
      <c r="L518" s="23">
        <v>38.035800000000002</v>
      </c>
      <c r="M518" s="23">
        <v>37.604999999999997</v>
      </c>
      <c r="N518" s="23">
        <v>35.765599999999999</v>
      </c>
      <c r="O518" s="23">
        <v>109.74160000000001</v>
      </c>
      <c r="P518" s="23">
        <v>90.938000000000002</v>
      </c>
      <c r="Q518" s="23">
        <v>87.566498562080596</v>
      </c>
      <c r="R518" s="23">
        <v>82.3994</v>
      </c>
      <c r="S518" s="32"/>
    </row>
    <row r="519" spans="1:30" x14ac:dyDescent="0.2">
      <c r="S519" s="32"/>
    </row>
    <row r="520" spans="1:30" x14ac:dyDescent="0.2">
      <c r="A520" s="455" t="s">
        <v>430</v>
      </c>
      <c r="B520" s="455"/>
      <c r="C520" s="455"/>
      <c r="D520" s="455"/>
      <c r="E520" s="455"/>
      <c r="F520" s="455"/>
      <c r="G520" s="455"/>
      <c r="H520" s="455"/>
      <c r="I520" s="455"/>
      <c r="J520" s="455"/>
      <c r="K520" s="455"/>
      <c r="L520" s="455"/>
      <c r="M520" s="455"/>
      <c r="N520" s="455"/>
      <c r="O520" s="455"/>
      <c r="P520" s="455"/>
      <c r="Q520" s="455"/>
      <c r="R520" s="455"/>
      <c r="S520" s="455"/>
      <c r="T520" s="455"/>
      <c r="U520" s="455"/>
      <c r="V520" s="455"/>
      <c r="W520" s="455"/>
      <c r="X520" s="455"/>
      <c r="Y520" s="455"/>
      <c r="Z520" s="455"/>
      <c r="AA520" s="455"/>
      <c r="AB520" s="455"/>
      <c r="AC520" s="455"/>
      <c r="AD520" s="455"/>
    </row>
    <row r="521" spans="1:30" x14ac:dyDescent="0.2">
      <c r="A521" s="455"/>
      <c r="B521" s="455"/>
      <c r="C521" s="455"/>
      <c r="D521" s="455"/>
      <c r="E521" s="455"/>
      <c r="F521" s="455"/>
      <c r="G521" s="455"/>
      <c r="H521" s="455"/>
      <c r="I521" s="455"/>
      <c r="J521" s="455"/>
      <c r="K521" s="455"/>
      <c r="L521" s="455"/>
      <c r="M521" s="455"/>
      <c r="N521" s="455"/>
      <c r="O521" s="455"/>
      <c r="P521" s="455"/>
      <c r="Q521" s="455"/>
      <c r="R521" s="455"/>
      <c r="S521" s="455"/>
      <c r="T521" s="455"/>
      <c r="U521" s="455"/>
      <c r="V521" s="455"/>
      <c r="W521" s="455"/>
      <c r="X521" s="455"/>
      <c r="Y521" s="455"/>
      <c r="Z521" s="455"/>
      <c r="AA521" s="455"/>
      <c r="AB521" s="455"/>
      <c r="AC521" s="455"/>
      <c r="AD521" s="455"/>
    </row>
    <row r="522" spans="1:30" x14ac:dyDescent="0.2">
      <c r="A522" s="455"/>
      <c r="B522" s="455"/>
      <c r="C522" s="455"/>
      <c r="D522" s="455"/>
      <c r="E522" s="455"/>
      <c r="F522" s="455"/>
      <c r="G522" s="455"/>
      <c r="H522" s="455"/>
      <c r="I522" s="455"/>
      <c r="J522" s="455"/>
      <c r="K522" s="455"/>
      <c r="L522" s="455"/>
      <c r="M522" s="455"/>
      <c r="N522" s="455"/>
      <c r="O522" s="455"/>
      <c r="P522" s="455"/>
      <c r="Q522" s="455"/>
      <c r="R522" s="455"/>
      <c r="S522" s="455"/>
      <c r="T522" s="455"/>
      <c r="U522" s="455"/>
      <c r="V522" s="455"/>
      <c r="W522" s="455"/>
      <c r="X522" s="455"/>
      <c r="Y522" s="455"/>
      <c r="Z522" s="455"/>
      <c r="AA522" s="455"/>
      <c r="AB522" s="455"/>
      <c r="AC522" s="455"/>
      <c r="AD522" s="455"/>
    </row>
    <row r="523" spans="1:30" x14ac:dyDescent="0.2">
      <c r="A523" s="455"/>
      <c r="B523" s="455"/>
      <c r="C523" s="455"/>
      <c r="D523" s="455"/>
      <c r="E523" s="455"/>
      <c r="F523" s="455"/>
      <c r="G523" s="455"/>
      <c r="H523" s="455"/>
      <c r="I523" s="455"/>
      <c r="J523" s="455"/>
      <c r="K523" s="455"/>
      <c r="L523" s="455"/>
      <c r="M523" s="455"/>
      <c r="N523" s="455"/>
      <c r="O523" s="455"/>
      <c r="P523" s="455"/>
      <c r="Q523" s="455"/>
      <c r="R523" s="455"/>
      <c r="S523" s="455"/>
      <c r="T523" s="455"/>
      <c r="U523" s="455"/>
      <c r="V523" s="455"/>
      <c r="W523" s="455"/>
      <c r="X523" s="455"/>
      <c r="Y523" s="455"/>
      <c r="Z523" s="455"/>
      <c r="AA523" s="455"/>
      <c r="AB523" s="455"/>
      <c r="AC523" s="455"/>
      <c r="AD523" s="455"/>
    </row>
    <row r="524" spans="1:30" x14ac:dyDescent="0.2">
      <c r="A524" s="455"/>
      <c r="B524" s="455"/>
      <c r="C524" s="455"/>
      <c r="D524" s="455"/>
      <c r="E524" s="455"/>
      <c r="F524" s="455"/>
      <c r="G524" s="455"/>
      <c r="H524" s="455"/>
      <c r="I524" s="455"/>
      <c r="J524" s="455"/>
      <c r="K524" s="455"/>
      <c r="L524" s="455"/>
      <c r="M524" s="455"/>
      <c r="N524" s="455"/>
      <c r="O524" s="455"/>
      <c r="P524" s="455"/>
      <c r="Q524" s="455"/>
      <c r="R524" s="455"/>
      <c r="S524" s="455"/>
      <c r="T524" s="455"/>
      <c r="U524" s="455"/>
      <c r="V524" s="455"/>
      <c r="W524" s="455"/>
      <c r="X524" s="455"/>
      <c r="Y524" s="455"/>
      <c r="Z524" s="455"/>
      <c r="AA524" s="455"/>
      <c r="AB524" s="455"/>
      <c r="AC524" s="455"/>
      <c r="AD524" s="455"/>
    </row>
    <row r="525" spans="1:30" x14ac:dyDescent="0.2">
      <c r="A525" s="455"/>
      <c r="B525" s="455"/>
      <c r="C525" s="455"/>
      <c r="D525" s="455"/>
      <c r="E525" s="455"/>
      <c r="F525" s="455"/>
      <c r="G525" s="455"/>
      <c r="H525" s="455"/>
      <c r="I525" s="455"/>
      <c r="J525" s="455"/>
      <c r="K525" s="455"/>
      <c r="L525" s="455"/>
      <c r="M525" s="455"/>
      <c r="N525" s="455"/>
      <c r="O525" s="455"/>
      <c r="P525" s="455"/>
      <c r="Q525" s="455"/>
      <c r="R525" s="455"/>
      <c r="S525" s="455"/>
      <c r="T525" s="455"/>
      <c r="U525" s="455"/>
      <c r="V525" s="455"/>
      <c r="W525" s="455"/>
      <c r="X525" s="455"/>
      <c r="Y525" s="455"/>
      <c r="Z525" s="455"/>
      <c r="AA525" s="455"/>
      <c r="AB525" s="455"/>
      <c r="AC525" s="455"/>
      <c r="AD525" s="455"/>
    </row>
  </sheetData>
  <mergeCells count="2">
    <mergeCell ref="A1:I1"/>
    <mergeCell ref="A520:AD52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92"/>
  <sheetViews>
    <sheetView workbookViewId="0">
      <selection sqref="A1:J1"/>
    </sheetView>
  </sheetViews>
  <sheetFormatPr baseColWidth="10" defaultColWidth="8.83203125" defaultRowHeight="15" x14ac:dyDescent="0.2"/>
  <cols>
    <col min="1" max="1" width="56.6640625" bestFit="1" customWidth="1"/>
    <col min="2" max="2" width="23.5" style="25" customWidth="1"/>
  </cols>
  <sheetData>
    <row r="1" spans="1:18" x14ac:dyDescent="0.2">
      <c r="A1" s="454" t="s">
        <v>723</v>
      </c>
      <c r="B1" s="454"/>
      <c r="C1" s="454"/>
      <c r="D1" s="454"/>
      <c r="E1" s="454"/>
      <c r="F1" s="454"/>
      <c r="G1" s="454"/>
      <c r="H1" s="454"/>
      <c r="I1" s="454"/>
      <c r="J1" s="454"/>
      <c r="K1" s="4"/>
      <c r="L1" s="4"/>
      <c r="M1" s="4"/>
      <c r="N1" s="4"/>
      <c r="O1" s="4"/>
      <c r="P1" s="4"/>
      <c r="Q1" s="4"/>
      <c r="R1" s="4"/>
    </row>
    <row r="2" spans="1:18" x14ac:dyDescent="0.2">
      <c r="A2" s="5" t="s">
        <v>0</v>
      </c>
      <c r="B2" s="22">
        <v>37316</v>
      </c>
      <c r="C2" s="6">
        <v>37681</v>
      </c>
      <c r="D2" s="6">
        <v>38047</v>
      </c>
      <c r="E2" s="6">
        <v>38412</v>
      </c>
      <c r="F2" s="6">
        <v>38777</v>
      </c>
      <c r="G2" s="6">
        <v>39142</v>
      </c>
      <c r="H2" s="6">
        <v>39508</v>
      </c>
      <c r="I2" s="6">
        <v>39873</v>
      </c>
      <c r="J2" s="6">
        <v>40238</v>
      </c>
      <c r="K2" s="6">
        <v>40603</v>
      </c>
      <c r="L2" s="6">
        <v>40969</v>
      </c>
      <c r="M2" s="6">
        <v>41334</v>
      </c>
      <c r="N2" s="6">
        <v>41699</v>
      </c>
      <c r="O2" s="6">
        <v>42064</v>
      </c>
      <c r="P2" s="6">
        <v>42430</v>
      </c>
      <c r="Q2" s="6">
        <v>42795</v>
      </c>
      <c r="R2" s="6">
        <v>43160</v>
      </c>
    </row>
    <row r="3" spans="1:18" x14ac:dyDescent="0.2">
      <c r="A3" s="4"/>
      <c r="C3" s="7"/>
      <c r="D3" s="7"/>
      <c r="E3" s="7"/>
      <c r="F3" s="7"/>
      <c r="G3" s="7"/>
      <c r="H3" s="7"/>
      <c r="I3" s="7"/>
      <c r="J3" s="7"/>
      <c r="K3" s="7"/>
      <c r="L3" s="7"/>
      <c r="M3" s="7"/>
      <c r="N3" s="7"/>
      <c r="O3" s="7"/>
      <c r="P3" s="7"/>
      <c r="Q3" s="7"/>
      <c r="R3" s="7"/>
    </row>
    <row r="4" spans="1:18" x14ac:dyDescent="0.2">
      <c r="A4" s="4" t="s">
        <v>431</v>
      </c>
      <c r="B4" s="23">
        <v>187.28</v>
      </c>
      <c r="C4" s="23">
        <v>252.83</v>
      </c>
      <c r="D4" s="23">
        <v>294.01</v>
      </c>
      <c r="E4" s="23">
        <v>323.48</v>
      </c>
      <c r="F4" s="23">
        <v>488.68</v>
      </c>
      <c r="G4" s="23">
        <v>640.54</v>
      </c>
      <c r="H4" s="23">
        <v>1052.2</v>
      </c>
      <c r="I4" s="23">
        <v>1295.4100000000001</v>
      </c>
      <c r="J4" s="23">
        <v>949.16</v>
      </c>
      <c r="K4" s="23">
        <v>1453.98</v>
      </c>
      <c r="L4" s="23">
        <v>1725.83</v>
      </c>
      <c r="M4" s="23">
        <v>663.03</v>
      </c>
      <c r="N4" s="23">
        <v>-2801.09</v>
      </c>
      <c r="O4" s="23">
        <v>-1558.97</v>
      </c>
      <c r="P4" s="23">
        <v>-1082.06</v>
      </c>
      <c r="Q4" s="23">
        <v>-16.8</v>
      </c>
      <c r="R4" s="23">
        <v>-519.98</v>
      </c>
    </row>
    <row r="5" spans="1:18" x14ac:dyDescent="0.2">
      <c r="A5" s="4" t="s">
        <v>432</v>
      </c>
      <c r="B5" s="23">
        <v>14.53</v>
      </c>
      <c r="C5" s="23">
        <v>12.45</v>
      </c>
      <c r="D5" s="23">
        <v>17.03</v>
      </c>
      <c r="E5" s="23">
        <v>23.32</v>
      </c>
      <c r="F5" s="23">
        <v>-59.05</v>
      </c>
      <c r="G5" s="23">
        <v>-96.92</v>
      </c>
      <c r="H5" s="23">
        <v>-19.71</v>
      </c>
      <c r="I5" s="23">
        <v>-141.34</v>
      </c>
      <c r="J5" s="23">
        <v>26.58</v>
      </c>
      <c r="K5" s="23">
        <v>-114.31</v>
      </c>
      <c r="L5" s="23">
        <v>112.03</v>
      </c>
      <c r="M5" s="23">
        <v>-73.569999999999993</v>
      </c>
      <c r="N5" s="23">
        <v>43.19</v>
      </c>
      <c r="O5" s="23">
        <v>585.98</v>
      </c>
      <c r="P5" s="23">
        <v>765.34</v>
      </c>
      <c r="Q5" s="23">
        <v>-51.25</v>
      </c>
      <c r="R5" s="23">
        <v>-357.21</v>
      </c>
    </row>
    <row r="6" spans="1:18" x14ac:dyDescent="0.2">
      <c r="A6" s="4" t="s">
        <v>433</v>
      </c>
      <c r="B6" s="23">
        <v>17.46</v>
      </c>
      <c r="C6" s="23">
        <v>19.14</v>
      </c>
      <c r="D6" s="23">
        <v>23.55</v>
      </c>
      <c r="E6" s="23">
        <v>32.83</v>
      </c>
      <c r="F6" s="23">
        <v>40.729999999999997</v>
      </c>
      <c r="G6" s="23">
        <v>46.27</v>
      </c>
      <c r="H6" s="23">
        <v>56.11</v>
      </c>
      <c r="I6" s="23">
        <v>58.86</v>
      </c>
      <c r="J6" s="23">
        <v>69.47</v>
      </c>
      <c r="K6" s="23">
        <v>64.23</v>
      </c>
      <c r="L6" s="23">
        <v>75.72</v>
      </c>
      <c r="M6" s="23">
        <v>85.82</v>
      </c>
      <c r="N6" s="23">
        <v>101.94</v>
      </c>
      <c r="O6" s="23">
        <v>660.68</v>
      </c>
      <c r="P6" s="23">
        <v>464.25</v>
      </c>
      <c r="Q6" s="23">
        <v>422.28</v>
      </c>
      <c r="R6" s="23">
        <v>432.23</v>
      </c>
    </row>
    <row r="7" spans="1:18" x14ac:dyDescent="0.2">
      <c r="A7" s="4" t="s">
        <v>434</v>
      </c>
      <c r="B7" s="23"/>
      <c r="C7" s="23"/>
      <c r="D7" s="23"/>
      <c r="E7" s="23"/>
      <c r="F7" s="23"/>
      <c r="G7" s="23"/>
      <c r="H7" s="23"/>
      <c r="I7" s="23"/>
      <c r="J7" s="23"/>
      <c r="K7" s="23"/>
      <c r="L7" s="23"/>
      <c r="M7" s="23"/>
      <c r="N7" s="23"/>
      <c r="O7" s="23"/>
      <c r="P7" s="23">
        <v>70.13</v>
      </c>
      <c r="Q7" s="23"/>
      <c r="R7" s="23">
        <v>-56.22</v>
      </c>
    </row>
    <row r="8" spans="1:18" x14ac:dyDescent="0.2">
      <c r="A8" s="4" t="s">
        <v>435</v>
      </c>
      <c r="B8" s="23">
        <v>3.61</v>
      </c>
      <c r="C8" s="23">
        <v>0.94</v>
      </c>
      <c r="D8" s="23">
        <v>3.61</v>
      </c>
      <c r="E8" s="23">
        <v>11.48</v>
      </c>
      <c r="F8" s="23">
        <v>11.23</v>
      </c>
      <c r="G8" s="23">
        <v>8.8000000000000007</v>
      </c>
      <c r="H8" s="23">
        <v>5.0599999999999996</v>
      </c>
      <c r="I8" s="23">
        <v>2.77</v>
      </c>
      <c r="J8" s="23">
        <v>0.44</v>
      </c>
      <c r="K8" s="23">
        <v>0.59</v>
      </c>
      <c r="L8" s="23">
        <v>0.43</v>
      </c>
      <c r="M8" s="23">
        <v>0.44</v>
      </c>
      <c r="N8" s="23">
        <v>18.38</v>
      </c>
      <c r="O8" s="23">
        <v>551.25</v>
      </c>
      <c r="P8" s="23">
        <v>574.1</v>
      </c>
      <c r="Q8" s="23">
        <v>223.57</v>
      </c>
      <c r="R8" s="23">
        <v>388.31</v>
      </c>
    </row>
    <row r="9" spans="1:18" x14ac:dyDescent="0.2">
      <c r="A9" s="4" t="s">
        <v>436</v>
      </c>
      <c r="B9" s="23">
        <v>0.68</v>
      </c>
      <c r="C9" s="23">
        <v>-3.11</v>
      </c>
      <c r="D9" s="23">
        <v>-1.06</v>
      </c>
      <c r="E9" s="23">
        <v>0.67</v>
      </c>
      <c r="F9" s="23">
        <v>0.06</v>
      </c>
      <c r="G9" s="23">
        <v>-11.02</v>
      </c>
      <c r="H9" s="23">
        <v>0.1</v>
      </c>
      <c r="I9" s="23">
        <v>0.56000000000000005</v>
      </c>
      <c r="J9" s="23">
        <v>-0.63</v>
      </c>
      <c r="K9" s="23">
        <v>0.45</v>
      </c>
      <c r="L9" s="23">
        <v>3.69</v>
      </c>
      <c r="M9" s="23">
        <v>0.6</v>
      </c>
      <c r="N9" s="23">
        <v>2.11</v>
      </c>
      <c r="O9" s="23">
        <v>6.48</v>
      </c>
      <c r="P9" s="23">
        <v>-10.16</v>
      </c>
      <c r="Q9" s="23">
        <v>11.22</v>
      </c>
      <c r="R9" s="23">
        <v>7.88</v>
      </c>
    </row>
    <row r="10" spans="1:18" x14ac:dyDescent="0.2">
      <c r="A10" s="4" t="s">
        <v>437</v>
      </c>
      <c r="B10" s="23"/>
      <c r="C10" s="23"/>
      <c r="D10" s="23">
        <v>-6.45</v>
      </c>
      <c r="E10" s="23">
        <v>-6.85</v>
      </c>
      <c r="F10" s="23">
        <v>-10.93</v>
      </c>
      <c r="G10" s="23">
        <v>-5.2</v>
      </c>
      <c r="H10" s="23">
        <v>-12.95</v>
      </c>
      <c r="I10" s="23">
        <v>-26.37</v>
      </c>
      <c r="J10" s="23">
        <v>33.479999999999997</v>
      </c>
      <c r="K10" s="23">
        <v>-39.31</v>
      </c>
      <c r="L10" s="23">
        <v>-174.2</v>
      </c>
      <c r="M10" s="23">
        <v>-30.72</v>
      </c>
      <c r="N10" s="23">
        <v>-81.319999999999993</v>
      </c>
      <c r="O10" s="23">
        <v>-98.89</v>
      </c>
      <c r="P10" s="23">
        <v>-311.93</v>
      </c>
      <c r="Q10" s="23">
        <v>-242.81</v>
      </c>
      <c r="R10" s="23">
        <v>-132.80000000000001</v>
      </c>
    </row>
    <row r="11" spans="1:18" x14ac:dyDescent="0.2">
      <c r="A11" s="4" t="s">
        <v>438</v>
      </c>
      <c r="B11" s="23">
        <v>-1.18</v>
      </c>
      <c r="C11" s="23"/>
      <c r="D11" s="23">
        <v>-0.08</v>
      </c>
      <c r="E11" s="23"/>
      <c r="F11" s="23"/>
      <c r="G11" s="23">
        <v>-1.38</v>
      </c>
      <c r="H11" s="23"/>
      <c r="I11" s="23"/>
      <c r="J11" s="23">
        <v>-0.01</v>
      </c>
      <c r="K11" s="23"/>
      <c r="L11" s="23">
        <v>-0.02</v>
      </c>
      <c r="M11" s="23">
        <v>-0.02</v>
      </c>
      <c r="N11" s="23">
        <v>-0.02</v>
      </c>
      <c r="O11" s="23">
        <v>-0.02</v>
      </c>
      <c r="P11" s="23">
        <v>-39.450000000000003</v>
      </c>
      <c r="Q11" s="23">
        <v>-204.07</v>
      </c>
      <c r="R11" s="23">
        <v>-815.48</v>
      </c>
    </row>
    <row r="12" spans="1:18" x14ac:dyDescent="0.2">
      <c r="A12" s="4" t="s">
        <v>439</v>
      </c>
      <c r="B12" s="23">
        <v>-8.17</v>
      </c>
      <c r="C12" s="23">
        <v>-7.57</v>
      </c>
      <c r="D12" s="23">
        <v>-7.39</v>
      </c>
      <c r="E12" s="23">
        <v>-21.95</v>
      </c>
      <c r="F12" s="23">
        <v>-94.35</v>
      </c>
      <c r="G12" s="23">
        <v>-112.33</v>
      </c>
      <c r="H12" s="23">
        <v>-111.96</v>
      </c>
      <c r="I12" s="23">
        <v>-118.73</v>
      </c>
      <c r="J12" s="23">
        <v>-105.29</v>
      </c>
      <c r="K12" s="23">
        <v>-126.52</v>
      </c>
      <c r="L12" s="23">
        <v>-162.69</v>
      </c>
      <c r="M12" s="23">
        <v>-202.96</v>
      </c>
      <c r="N12" s="23">
        <v>-89.06</v>
      </c>
      <c r="O12" s="23">
        <v>-84.98</v>
      </c>
      <c r="P12" s="23">
        <v>-36.24</v>
      </c>
      <c r="Q12" s="23">
        <v>-23.21</v>
      </c>
      <c r="R12" s="23">
        <v>-128.76</v>
      </c>
    </row>
    <row r="13" spans="1:18" x14ac:dyDescent="0.2">
      <c r="A13" s="4" t="s">
        <v>440</v>
      </c>
      <c r="B13" s="23"/>
      <c r="C13" s="23"/>
      <c r="D13" s="23"/>
      <c r="E13" s="23"/>
      <c r="F13" s="23"/>
      <c r="G13" s="23"/>
      <c r="H13" s="23"/>
      <c r="I13" s="23"/>
      <c r="J13" s="23"/>
      <c r="K13" s="23"/>
      <c r="L13" s="23"/>
      <c r="M13" s="23"/>
      <c r="N13" s="23"/>
      <c r="O13" s="23">
        <v>23.61</v>
      </c>
      <c r="P13" s="23"/>
      <c r="Q13" s="23"/>
      <c r="R13" s="23"/>
    </row>
    <row r="14" spans="1:18" x14ac:dyDescent="0.2">
      <c r="A14" s="4" t="s">
        <v>441</v>
      </c>
      <c r="B14" s="23"/>
      <c r="C14" s="23"/>
      <c r="D14" s="23"/>
      <c r="E14" s="23"/>
      <c r="F14" s="23"/>
      <c r="G14" s="23"/>
      <c r="H14" s="23"/>
      <c r="I14" s="23"/>
      <c r="J14" s="23"/>
      <c r="K14" s="23"/>
      <c r="L14" s="23"/>
      <c r="M14" s="23"/>
      <c r="N14" s="23"/>
      <c r="O14" s="23"/>
      <c r="P14" s="23"/>
      <c r="Q14" s="23"/>
      <c r="R14" s="23"/>
    </row>
    <row r="15" spans="1:18" x14ac:dyDescent="0.2">
      <c r="A15" s="4" t="s">
        <v>442</v>
      </c>
      <c r="B15" s="23">
        <v>0.17</v>
      </c>
      <c r="C15" s="23">
        <v>1.44</v>
      </c>
      <c r="D15" s="23">
        <v>-3.2299999999999995</v>
      </c>
      <c r="E15" s="23">
        <v>1.53</v>
      </c>
      <c r="F15" s="23">
        <v>-9.18</v>
      </c>
      <c r="G15" s="23">
        <v>-26.72</v>
      </c>
      <c r="H15" s="23">
        <v>41.87</v>
      </c>
      <c r="I15" s="23">
        <v>-62.18</v>
      </c>
      <c r="J15" s="23">
        <v>27.69</v>
      </c>
      <c r="K15" s="23">
        <v>-6.26</v>
      </c>
      <c r="L15" s="23">
        <v>73.23</v>
      </c>
      <c r="M15" s="23">
        <v>45.05</v>
      </c>
      <c r="N15" s="23">
        <v>81.37</v>
      </c>
      <c r="O15" s="23">
        <v>-577.11</v>
      </c>
      <c r="P15" s="23">
        <v>-72.63</v>
      </c>
      <c r="Q15" s="23">
        <v>-238.73</v>
      </c>
      <c r="R15" s="23">
        <v>-40.28</v>
      </c>
    </row>
    <row r="16" spans="1:18" x14ac:dyDescent="0.2">
      <c r="A16" s="4" t="s">
        <v>443</v>
      </c>
      <c r="B16" s="23"/>
      <c r="C16" s="23"/>
      <c r="D16" s="23"/>
      <c r="E16" s="23"/>
      <c r="F16" s="23"/>
      <c r="G16" s="23"/>
      <c r="H16" s="23"/>
      <c r="I16" s="23"/>
      <c r="J16" s="23"/>
      <c r="K16" s="23"/>
      <c r="L16" s="23"/>
      <c r="M16" s="23"/>
      <c r="N16" s="23"/>
      <c r="O16" s="23"/>
      <c r="P16" s="23"/>
      <c r="Q16" s="23"/>
      <c r="R16" s="23"/>
    </row>
    <row r="17" spans="1:23" x14ac:dyDescent="0.2">
      <c r="A17" s="4" t="s">
        <v>444</v>
      </c>
      <c r="B17" s="23">
        <v>1.24</v>
      </c>
      <c r="C17" s="23">
        <v>4.12</v>
      </c>
      <c r="D17" s="23">
        <v>7.73</v>
      </c>
      <c r="E17" s="23">
        <v>3.9</v>
      </c>
      <c r="F17" s="23">
        <v>1.24</v>
      </c>
      <c r="G17" s="23">
        <v>1.53</v>
      </c>
      <c r="H17" s="23">
        <v>-0.57999999999999996</v>
      </c>
      <c r="I17" s="23">
        <v>2.8</v>
      </c>
      <c r="J17" s="23">
        <v>-0.5</v>
      </c>
      <c r="K17" s="23"/>
      <c r="L17" s="23"/>
      <c r="M17" s="23"/>
      <c r="N17" s="23">
        <v>0.02</v>
      </c>
      <c r="O17" s="23">
        <v>46.74</v>
      </c>
      <c r="P17" s="23">
        <v>-5</v>
      </c>
      <c r="Q17" s="23">
        <v>13.78</v>
      </c>
      <c r="R17" s="23">
        <v>11.23</v>
      </c>
    </row>
    <row r="18" spans="1:23" x14ac:dyDescent="0.2">
      <c r="A18" s="4" t="s">
        <v>445</v>
      </c>
      <c r="B18" s="23"/>
      <c r="C18" s="23"/>
      <c r="D18" s="23"/>
      <c r="E18" s="23"/>
      <c r="F18" s="23"/>
      <c r="G18" s="23"/>
      <c r="H18" s="23"/>
      <c r="I18" s="23"/>
      <c r="J18" s="23"/>
      <c r="K18" s="23"/>
      <c r="L18" s="23"/>
      <c r="M18" s="23"/>
      <c r="N18" s="23"/>
      <c r="O18" s="23"/>
      <c r="P18" s="23"/>
      <c r="Q18" s="23">
        <v>-20.21</v>
      </c>
      <c r="R18" s="23">
        <v>-9.65</v>
      </c>
    </row>
    <row r="19" spans="1:23" x14ac:dyDescent="0.2">
      <c r="A19" s="4" t="s">
        <v>446</v>
      </c>
      <c r="B19" s="23"/>
      <c r="C19" s="23"/>
      <c r="D19" s="23"/>
      <c r="E19" s="23"/>
      <c r="F19" s="23"/>
      <c r="G19" s="23"/>
      <c r="H19" s="23"/>
      <c r="I19" s="23"/>
      <c r="J19" s="23"/>
      <c r="K19" s="23"/>
      <c r="L19" s="23"/>
      <c r="M19" s="23"/>
      <c r="N19" s="23"/>
      <c r="O19" s="23"/>
      <c r="P19" s="23"/>
      <c r="Q19" s="23"/>
      <c r="R19" s="23"/>
      <c r="V19" s="25"/>
      <c r="W19" s="25"/>
    </row>
    <row r="20" spans="1:23" x14ac:dyDescent="0.2">
      <c r="A20" s="4" t="s">
        <v>447</v>
      </c>
      <c r="B20" s="23"/>
      <c r="C20" s="23"/>
      <c r="D20" s="23"/>
      <c r="E20" s="23"/>
      <c r="F20" s="23"/>
      <c r="G20" s="23"/>
      <c r="H20" s="23"/>
      <c r="I20" s="23"/>
      <c r="J20" s="23"/>
      <c r="K20" s="23"/>
      <c r="L20" s="23"/>
      <c r="M20" s="23"/>
      <c r="N20" s="23"/>
      <c r="O20" s="23"/>
      <c r="P20" s="23"/>
      <c r="Q20" s="23"/>
      <c r="R20" s="23"/>
    </row>
    <row r="21" spans="1:23" x14ac:dyDescent="0.2">
      <c r="A21" s="4" t="s">
        <v>448</v>
      </c>
      <c r="B21" s="23">
        <v>1.57</v>
      </c>
      <c r="C21" s="23">
        <v>0.18</v>
      </c>
      <c r="D21" s="23"/>
      <c r="E21" s="23">
        <v>1.9</v>
      </c>
      <c r="F21" s="23">
        <v>2.16</v>
      </c>
      <c r="G21" s="23">
        <v>3.13</v>
      </c>
      <c r="H21" s="23">
        <v>2.64</v>
      </c>
      <c r="I21" s="23">
        <v>0.95</v>
      </c>
      <c r="J21" s="23">
        <v>1.93</v>
      </c>
      <c r="K21" s="23"/>
      <c r="L21" s="23"/>
      <c r="M21" s="23"/>
      <c r="N21" s="23"/>
      <c r="O21" s="23"/>
      <c r="P21" s="23"/>
      <c r="Q21" s="23"/>
      <c r="R21" s="23"/>
    </row>
    <row r="22" spans="1:23" x14ac:dyDescent="0.2">
      <c r="A22" s="4" t="s">
        <v>449</v>
      </c>
      <c r="B22" s="23"/>
      <c r="C22" s="23">
        <v>0.15</v>
      </c>
      <c r="D22" s="23">
        <v>0.54</v>
      </c>
      <c r="E22" s="23"/>
      <c r="F22" s="23"/>
      <c r="G22" s="23"/>
      <c r="H22" s="23"/>
      <c r="I22" s="23"/>
      <c r="J22" s="23"/>
      <c r="K22" s="23">
        <v>7.0000000000000007E-2</v>
      </c>
      <c r="L22" s="23">
        <v>0.96</v>
      </c>
      <c r="M22" s="23">
        <v>9.15</v>
      </c>
      <c r="N22" s="23">
        <v>9.77</v>
      </c>
      <c r="O22" s="23">
        <v>37.72</v>
      </c>
      <c r="P22" s="23">
        <v>123.21</v>
      </c>
      <c r="Q22" s="23">
        <v>3.85</v>
      </c>
      <c r="R22" s="23">
        <v>-13.57</v>
      </c>
      <c r="T22" s="23"/>
    </row>
    <row r="23" spans="1:23" x14ac:dyDescent="0.2">
      <c r="A23" s="4" t="s">
        <v>450</v>
      </c>
      <c r="B23" s="23"/>
      <c r="C23" s="23"/>
      <c r="D23" s="23"/>
      <c r="E23" s="23"/>
      <c r="F23" s="23"/>
      <c r="G23" s="23"/>
      <c r="H23" s="23"/>
      <c r="I23" s="23"/>
      <c r="J23" s="23"/>
      <c r="K23" s="23"/>
      <c r="L23" s="23"/>
      <c r="M23" s="23"/>
      <c r="N23" s="23"/>
      <c r="O23" s="23"/>
      <c r="P23" s="23"/>
      <c r="Q23" s="23"/>
      <c r="R23" s="23"/>
    </row>
    <row r="24" spans="1:23" x14ac:dyDescent="0.2">
      <c r="A24" s="4" t="s">
        <v>451</v>
      </c>
      <c r="B24" s="23">
        <v>-0.85</v>
      </c>
      <c r="C24" s="23">
        <v>-2.84</v>
      </c>
      <c r="D24" s="23">
        <v>-0.19</v>
      </c>
      <c r="E24" s="23">
        <v>-0.19</v>
      </c>
      <c r="F24" s="23">
        <v>-0.01</v>
      </c>
      <c r="G24" s="23"/>
      <c r="H24" s="23"/>
      <c r="I24" s="23"/>
      <c r="J24" s="23"/>
      <c r="K24" s="23">
        <v>-7.56</v>
      </c>
      <c r="L24" s="23">
        <v>294.91000000000003</v>
      </c>
      <c r="M24" s="23">
        <v>19.07</v>
      </c>
      <c r="N24" s="23"/>
      <c r="O24" s="23">
        <v>20.5</v>
      </c>
      <c r="P24" s="23">
        <v>9.06</v>
      </c>
      <c r="Q24" s="23">
        <v>3.08</v>
      </c>
      <c r="R24" s="23">
        <v>-0.1</v>
      </c>
      <c r="W24" s="25"/>
    </row>
    <row r="25" spans="1:23" x14ac:dyDescent="0.2">
      <c r="A25" s="4" t="s">
        <v>452</v>
      </c>
      <c r="B25" s="23">
        <v>-37.159999999999997</v>
      </c>
      <c r="C25" s="23">
        <v>-87.84</v>
      </c>
      <c r="D25" s="23">
        <v>33.28</v>
      </c>
      <c r="E25" s="23">
        <v>-117.08</v>
      </c>
      <c r="F25" s="23">
        <v>-103.47</v>
      </c>
      <c r="G25" s="23">
        <v>-77.599999999999994</v>
      </c>
      <c r="H25" s="23">
        <v>-359.94</v>
      </c>
      <c r="I25" s="23">
        <v>107.53</v>
      </c>
      <c r="J25" s="23">
        <v>-280.95</v>
      </c>
      <c r="K25" s="23">
        <v>-32.299999999999997</v>
      </c>
      <c r="L25" s="23">
        <v>-354.25</v>
      </c>
      <c r="M25" s="23">
        <v>-314.22000000000003</v>
      </c>
      <c r="N25" s="23">
        <v>501.61</v>
      </c>
      <c r="O25" s="23">
        <v>1315.06</v>
      </c>
      <c r="P25" s="23">
        <v>-585.04</v>
      </c>
      <c r="Q25" s="23">
        <v>-769.35</v>
      </c>
      <c r="R25" s="23">
        <v>-15.45</v>
      </c>
    </row>
    <row r="26" spans="1:23" x14ac:dyDescent="0.2">
      <c r="A26" s="4" t="s">
        <v>453</v>
      </c>
      <c r="B26" s="23">
        <v>-37.19</v>
      </c>
      <c r="C26" s="23">
        <v>-82.7</v>
      </c>
      <c r="D26" s="23">
        <v>4.78</v>
      </c>
      <c r="E26" s="23">
        <v>-107.15999999999998</v>
      </c>
      <c r="F26" s="23">
        <v>-62.62</v>
      </c>
      <c r="G26" s="23">
        <v>-306.49</v>
      </c>
      <c r="H26" s="23">
        <v>-570.24</v>
      </c>
      <c r="I26" s="23">
        <v>360.94</v>
      </c>
      <c r="J26" s="23">
        <v>110.82</v>
      </c>
      <c r="K26" s="23">
        <v>9.39</v>
      </c>
      <c r="L26" s="23">
        <v>-294.31</v>
      </c>
      <c r="M26" s="23">
        <v>-27.71</v>
      </c>
      <c r="N26" s="23">
        <v>-186.88</v>
      </c>
      <c r="O26" s="23">
        <v>277.11</v>
      </c>
      <c r="P26" s="23">
        <v>-304.95999999999998</v>
      </c>
      <c r="Q26" s="23">
        <v>-668.11</v>
      </c>
      <c r="R26" s="23">
        <v>-92.52</v>
      </c>
    </row>
    <row r="27" spans="1:23" x14ac:dyDescent="0.2">
      <c r="A27" s="4" t="s">
        <v>454</v>
      </c>
      <c r="B27" s="23">
        <v>16.920000000000002</v>
      </c>
      <c r="C27" s="23">
        <v>-24.57</v>
      </c>
      <c r="D27" s="23">
        <v>-4.67</v>
      </c>
      <c r="E27" s="23">
        <v>-25.17</v>
      </c>
      <c r="F27" s="23">
        <v>-76.790000000000006</v>
      </c>
      <c r="G27" s="23">
        <v>-69.97</v>
      </c>
      <c r="H27" s="23">
        <v>-56.25</v>
      </c>
      <c r="I27" s="23">
        <v>-97.11</v>
      </c>
      <c r="J27" s="23">
        <v>-83.4</v>
      </c>
      <c r="K27" s="23">
        <v>-48.12</v>
      </c>
      <c r="L27" s="23">
        <v>-167.89</v>
      </c>
      <c r="M27" s="23">
        <v>-228.69</v>
      </c>
      <c r="N27" s="23">
        <v>-49.62</v>
      </c>
      <c r="O27" s="23">
        <v>424.27</v>
      </c>
      <c r="P27" s="23">
        <v>57.09</v>
      </c>
      <c r="Q27" s="23">
        <v>-166.73</v>
      </c>
      <c r="R27" s="23">
        <v>172.64</v>
      </c>
    </row>
    <row r="28" spans="1:23" x14ac:dyDescent="0.2">
      <c r="A28" s="4" t="s">
        <v>455</v>
      </c>
      <c r="B28" s="23"/>
      <c r="C28" s="23"/>
      <c r="D28" s="23"/>
      <c r="E28" s="23"/>
      <c r="F28" s="23"/>
      <c r="G28" s="23"/>
      <c r="H28" s="23"/>
      <c r="I28" s="23"/>
      <c r="J28" s="23"/>
      <c r="K28" s="23">
        <v>-34.21</v>
      </c>
      <c r="L28" s="23">
        <v>-46.55</v>
      </c>
      <c r="M28" s="23">
        <v>-79.19</v>
      </c>
      <c r="N28" s="23">
        <v>-2533</v>
      </c>
      <c r="O28" s="23">
        <v>2783.54</v>
      </c>
      <c r="P28" s="23">
        <v>-168.18</v>
      </c>
      <c r="Q28" s="23">
        <v>-181.42</v>
      </c>
      <c r="R28" s="23">
        <v>-527.23</v>
      </c>
    </row>
    <row r="29" spans="1:23" x14ac:dyDescent="0.2">
      <c r="A29" s="4" t="s">
        <v>456</v>
      </c>
      <c r="B29" s="23"/>
      <c r="C29" s="23"/>
      <c r="D29" s="23"/>
      <c r="E29" s="23"/>
      <c r="F29" s="23"/>
      <c r="G29" s="23"/>
      <c r="H29" s="23"/>
      <c r="I29" s="23"/>
      <c r="J29" s="23"/>
      <c r="K29" s="23"/>
      <c r="L29" s="23"/>
      <c r="M29" s="23"/>
      <c r="N29" s="23"/>
      <c r="O29" s="23"/>
      <c r="P29" s="23"/>
      <c r="Q29" s="23"/>
      <c r="R29" s="23"/>
    </row>
    <row r="30" spans="1:23" x14ac:dyDescent="0.2">
      <c r="A30" s="4" t="s">
        <v>457</v>
      </c>
      <c r="B30" s="23">
        <v>-16.89</v>
      </c>
      <c r="C30" s="23">
        <v>19.43</v>
      </c>
      <c r="D30" s="23">
        <v>33.17</v>
      </c>
      <c r="E30" s="23">
        <v>15.25</v>
      </c>
      <c r="F30" s="23">
        <v>35.94</v>
      </c>
      <c r="G30" s="23">
        <v>298.86</v>
      </c>
      <c r="H30" s="23">
        <v>266.55</v>
      </c>
      <c r="I30" s="23">
        <v>-156.30000000000001</v>
      </c>
      <c r="J30" s="23">
        <v>-308.37</v>
      </c>
      <c r="K30" s="23">
        <v>40.64</v>
      </c>
      <c r="L30" s="23">
        <v>154.5</v>
      </c>
      <c r="M30" s="23">
        <v>21.37</v>
      </c>
      <c r="N30" s="23">
        <v>3271.11</v>
      </c>
      <c r="O30" s="23">
        <v>-2169.86</v>
      </c>
      <c r="P30" s="23">
        <v>-168.99</v>
      </c>
      <c r="Q30" s="23">
        <v>246.91</v>
      </c>
      <c r="R30" s="23">
        <v>431.66</v>
      </c>
    </row>
    <row r="31" spans="1:23" x14ac:dyDescent="0.2">
      <c r="A31" s="4" t="s">
        <v>458</v>
      </c>
      <c r="B31" s="23"/>
      <c r="C31" s="23"/>
      <c r="D31" s="23"/>
      <c r="E31" s="23"/>
      <c r="F31" s="23"/>
      <c r="G31" s="23"/>
      <c r="H31" s="23"/>
      <c r="I31" s="23"/>
      <c r="J31" s="23"/>
      <c r="K31" s="23"/>
      <c r="L31" s="23"/>
      <c r="M31" s="23"/>
      <c r="N31" s="23"/>
      <c r="O31" s="23"/>
      <c r="P31" s="23"/>
      <c r="Q31" s="23"/>
      <c r="R31" s="23"/>
    </row>
    <row r="32" spans="1:23" x14ac:dyDescent="0.2">
      <c r="A32" s="4" t="s">
        <v>459</v>
      </c>
      <c r="B32" s="23"/>
      <c r="C32" s="23"/>
      <c r="D32" s="23"/>
      <c r="E32" s="23"/>
      <c r="F32" s="23"/>
      <c r="G32" s="23"/>
      <c r="H32" s="23"/>
      <c r="I32" s="23"/>
      <c r="J32" s="23"/>
      <c r="K32" s="23"/>
      <c r="L32" s="23"/>
      <c r="M32" s="23"/>
      <c r="N32" s="23"/>
      <c r="O32" s="23"/>
      <c r="P32" s="23"/>
      <c r="Q32" s="23"/>
      <c r="R32" s="23"/>
    </row>
    <row r="33" spans="1:18" x14ac:dyDescent="0.2">
      <c r="A33" s="4" t="s">
        <v>460</v>
      </c>
      <c r="B33" s="23"/>
      <c r="C33" s="23"/>
      <c r="D33" s="23"/>
      <c r="E33" s="23"/>
      <c r="F33" s="23"/>
      <c r="G33" s="23"/>
      <c r="H33" s="23"/>
      <c r="I33" s="23"/>
      <c r="J33" s="23"/>
      <c r="K33" s="23"/>
      <c r="L33" s="23"/>
      <c r="M33" s="23"/>
      <c r="N33" s="23"/>
      <c r="O33" s="23"/>
      <c r="P33" s="23"/>
      <c r="Q33" s="23"/>
      <c r="R33" s="23"/>
    </row>
    <row r="34" spans="1:18" x14ac:dyDescent="0.2">
      <c r="A34" s="4" t="s">
        <v>461</v>
      </c>
      <c r="B34" s="23"/>
      <c r="C34" s="23"/>
      <c r="D34" s="23"/>
      <c r="E34" s="23"/>
      <c r="F34" s="23"/>
      <c r="G34" s="23"/>
      <c r="H34" s="23"/>
      <c r="I34" s="23"/>
      <c r="J34" s="23"/>
      <c r="K34" s="23"/>
      <c r="L34" s="23"/>
      <c r="M34" s="23"/>
      <c r="N34" s="23"/>
      <c r="O34" s="23"/>
      <c r="P34" s="23"/>
      <c r="Q34" s="23"/>
      <c r="R34" s="23"/>
    </row>
    <row r="35" spans="1:18" x14ac:dyDescent="0.2">
      <c r="A35" s="4" t="s">
        <v>462</v>
      </c>
      <c r="B35" s="23"/>
      <c r="C35" s="23"/>
      <c r="D35" s="23"/>
      <c r="E35" s="23"/>
      <c r="F35" s="23"/>
      <c r="G35" s="23"/>
      <c r="H35" s="23"/>
      <c r="I35" s="23"/>
      <c r="J35" s="23"/>
      <c r="K35" s="23"/>
      <c r="L35" s="23"/>
      <c r="M35" s="23"/>
      <c r="N35" s="23"/>
      <c r="O35" s="23"/>
      <c r="P35" s="23"/>
      <c r="Q35" s="23"/>
      <c r="R35" s="23"/>
    </row>
    <row r="36" spans="1:18" x14ac:dyDescent="0.2">
      <c r="A36" s="4" t="s">
        <v>463</v>
      </c>
      <c r="B36" s="23">
        <v>164.65</v>
      </c>
      <c r="C36" s="23">
        <v>177.44</v>
      </c>
      <c r="D36" s="23">
        <v>344.32</v>
      </c>
      <c r="E36" s="23">
        <v>229.72</v>
      </c>
      <c r="F36" s="23">
        <v>326.16000000000003</v>
      </c>
      <c r="G36" s="23">
        <v>466.02</v>
      </c>
      <c r="H36" s="23">
        <v>672.55</v>
      </c>
      <c r="I36" s="23">
        <v>1261.5999999999999</v>
      </c>
      <c r="J36" s="23">
        <v>694.79</v>
      </c>
      <c r="K36" s="23">
        <v>1307.3699999999999</v>
      </c>
      <c r="L36" s="23">
        <v>1483.61</v>
      </c>
      <c r="M36" s="23">
        <v>275.24</v>
      </c>
      <c r="N36" s="23">
        <v>-2256.29</v>
      </c>
      <c r="O36" s="23">
        <v>342.07</v>
      </c>
      <c r="P36" s="23">
        <v>-901.76</v>
      </c>
      <c r="Q36" s="23">
        <v>-837.4</v>
      </c>
      <c r="R36" s="23">
        <v>-892.64</v>
      </c>
    </row>
    <row r="37" spans="1:18" x14ac:dyDescent="0.2">
      <c r="A37" s="4" t="s">
        <v>464</v>
      </c>
      <c r="B37" s="23"/>
      <c r="C37" s="23"/>
      <c r="D37" s="23"/>
      <c r="E37" s="23"/>
      <c r="F37" s="23"/>
      <c r="G37" s="23"/>
      <c r="H37" s="23"/>
      <c r="I37" s="23"/>
      <c r="J37" s="23"/>
      <c r="K37" s="23"/>
      <c r="L37" s="23"/>
      <c r="M37" s="23"/>
      <c r="N37" s="23"/>
      <c r="O37" s="23"/>
      <c r="P37" s="23"/>
      <c r="Q37" s="23"/>
      <c r="R37" s="23"/>
    </row>
    <row r="38" spans="1:18" x14ac:dyDescent="0.2">
      <c r="A38" s="4" t="s">
        <v>446</v>
      </c>
      <c r="B38" s="23">
        <v>-14.57</v>
      </c>
      <c r="C38" s="23">
        <v>-16.71</v>
      </c>
      <c r="D38" s="23">
        <v>-14.37</v>
      </c>
      <c r="E38" s="23">
        <v>-9.91</v>
      </c>
      <c r="F38" s="23">
        <v>-15.35</v>
      </c>
      <c r="G38" s="23">
        <v>-15.46</v>
      </c>
      <c r="H38" s="23">
        <v>-46.42</v>
      </c>
      <c r="I38" s="23">
        <v>0.89</v>
      </c>
      <c r="J38" s="23">
        <v>-48.79</v>
      </c>
      <c r="K38" s="23">
        <v>-73.569999999999993</v>
      </c>
      <c r="L38" s="23">
        <v>-144.43</v>
      </c>
      <c r="M38" s="23">
        <v>-168.76</v>
      </c>
      <c r="N38" s="23">
        <v>-148.77000000000001</v>
      </c>
      <c r="O38" s="23">
        <v>-193.48</v>
      </c>
      <c r="P38" s="23">
        <v>-352.73</v>
      </c>
      <c r="Q38" s="23">
        <v>-783.6</v>
      </c>
      <c r="R38" s="23">
        <v>-291.42</v>
      </c>
    </row>
    <row r="39" spans="1:18" x14ac:dyDescent="0.2">
      <c r="A39" s="4" t="s">
        <v>465</v>
      </c>
      <c r="B39" s="23"/>
      <c r="C39" s="23"/>
      <c r="D39" s="23"/>
      <c r="E39" s="23"/>
      <c r="F39" s="23"/>
      <c r="G39" s="23"/>
      <c r="H39" s="23"/>
      <c r="I39" s="23"/>
      <c r="J39" s="23"/>
      <c r="K39" s="23"/>
      <c r="L39" s="23"/>
      <c r="M39" s="23"/>
      <c r="N39" s="23"/>
      <c r="O39" s="23"/>
      <c r="P39" s="23"/>
      <c r="Q39" s="23"/>
      <c r="R39" s="23"/>
    </row>
    <row r="40" spans="1:18" x14ac:dyDescent="0.2">
      <c r="A40" s="4" t="s">
        <v>466</v>
      </c>
      <c r="B40" s="23"/>
      <c r="C40" s="23"/>
      <c r="D40" s="23"/>
      <c r="E40" s="23"/>
      <c r="F40" s="23"/>
      <c r="G40" s="23"/>
      <c r="H40" s="23"/>
      <c r="I40" s="23"/>
      <c r="J40" s="23"/>
      <c r="K40" s="23"/>
      <c r="L40" s="23"/>
      <c r="M40" s="23"/>
      <c r="N40" s="23"/>
      <c r="O40" s="23"/>
      <c r="P40" s="23"/>
      <c r="Q40" s="23"/>
      <c r="R40" s="23"/>
    </row>
    <row r="41" spans="1:18" x14ac:dyDescent="0.2">
      <c r="A41" s="4" t="s">
        <v>467</v>
      </c>
      <c r="B41" s="23">
        <v>150.08000000000001</v>
      </c>
      <c r="C41" s="23">
        <v>160.72999999999999</v>
      </c>
      <c r="D41" s="23">
        <v>329.95</v>
      </c>
      <c r="E41" s="23">
        <v>219.81</v>
      </c>
      <c r="F41" s="23">
        <v>310.81</v>
      </c>
      <c r="G41" s="23">
        <v>450.56</v>
      </c>
      <c r="H41" s="23">
        <v>626.13</v>
      </c>
      <c r="I41" s="23">
        <v>1262.49</v>
      </c>
      <c r="J41" s="23">
        <v>646</v>
      </c>
      <c r="K41" s="23">
        <v>1233.8</v>
      </c>
      <c r="L41" s="23">
        <v>1339.18</v>
      </c>
      <c r="M41" s="23">
        <v>106.48</v>
      </c>
      <c r="N41" s="23">
        <v>-2405.06</v>
      </c>
      <c r="O41" s="23">
        <v>148.59</v>
      </c>
      <c r="P41" s="23">
        <v>-1254.49</v>
      </c>
      <c r="Q41" s="23">
        <v>-1621</v>
      </c>
      <c r="R41" s="23">
        <v>-1184.06</v>
      </c>
    </row>
    <row r="42" spans="1:18" x14ac:dyDescent="0.2">
      <c r="A42" s="4" t="s">
        <v>468</v>
      </c>
      <c r="B42" s="23">
        <v>-41.81</v>
      </c>
      <c r="C42" s="23">
        <v>-64.33</v>
      </c>
      <c r="D42" s="23">
        <v>-531.70000000000005</v>
      </c>
      <c r="E42" s="23">
        <v>-863.44</v>
      </c>
      <c r="F42" s="23">
        <v>160.76</v>
      </c>
      <c r="G42" s="23">
        <v>-112.58</v>
      </c>
      <c r="H42" s="23">
        <v>-743.49</v>
      </c>
      <c r="I42" s="23">
        <v>-951.07</v>
      </c>
      <c r="J42" s="23">
        <v>-158.76</v>
      </c>
      <c r="K42" s="23">
        <v>-1073.1500000000001</v>
      </c>
      <c r="L42" s="23">
        <v>-773.69</v>
      </c>
      <c r="M42" s="23">
        <v>460.54</v>
      </c>
      <c r="N42" s="23">
        <v>519.14</v>
      </c>
      <c r="O42" s="23">
        <v>2152.81</v>
      </c>
      <c r="P42" s="23">
        <v>3639.2</v>
      </c>
      <c r="Q42" s="23">
        <v>2381.38</v>
      </c>
      <c r="R42" s="23">
        <v>1404.45</v>
      </c>
    </row>
    <row r="43" spans="1:18" x14ac:dyDescent="0.2">
      <c r="A43" s="4" t="s">
        <v>469</v>
      </c>
      <c r="B43" s="23">
        <v>-29.73</v>
      </c>
      <c r="C43" s="23">
        <v>-57.13</v>
      </c>
      <c r="D43" s="23">
        <v>-83.19</v>
      </c>
      <c r="E43" s="23">
        <v>-127.52</v>
      </c>
      <c r="F43" s="23">
        <v>-124.15</v>
      </c>
      <c r="G43" s="23">
        <v>-140.78</v>
      </c>
      <c r="H43" s="23">
        <v>-99.16</v>
      </c>
      <c r="I43" s="23">
        <v>-173.99</v>
      </c>
      <c r="J43" s="23">
        <v>-126.86</v>
      </c>
      <c r="K43" s="23">
        <v>-245.28</v>
      </c>
      <c r="L43" s="23">
        <v>-388.24</v>
      </c>
      <c r="M43" s="23">
        <v>-429.54</v>
      </c>
      <c r="N43" s="23">
        <v>-434.32</v>
      </c>
      <c r="O43" s="23">
        <v>-1027.98</v>
      </c>
      <c r="P43" s="23">
        <v>-563.94000000000005</v>
      </c>
      <c r="Q43" s="23">
        <v>-1094.01</v>
      </c>
      <c r="R43" s="23">
        <v>-733.33</v>
      </c>
    </row>
    <row r="44" spans="1:18" x14ac:dyDescent="0.2">
      <c r="A44" s="4" t="s">
        <v>470</v>
      </c>
      <c r="B44" s="23">
        <v>5.98</v>
      </c>
      <c r="C44" s="23">
        <v>16.79</v>
      </c>
      <c r="D44" s="23">
        <v>3.6</v>
      </c>
      <c r="E44" s="23">
        <v>3.7</v>
      </c>
      <c r="F44" s="23">
        <v>1.76</v>
      </c>
      <c r="G44" s="23">
        <v>18.850000000000001</v>
      </c>
      <c r="H44" s="23">
        <v>0.21</v>
      </c>
      <c r="I44" s="23">
        <v>4.76</v>
      </c>
      <c r="J44" s="23">
        <v>4.7</v>
      </c>
      <c r="K44" s="23">
        <v>0.53</v>
      </c>
      <c r="L44" s="23">
        <v>3.09</v>
      </c>
      <c r="M44" s="23">
        <v>1.0900000000000001</v>
      </c>
      <c r="N44" s="23">
        <v>2.06</v>
      </c>
      <c r="O44" s="23">
        <v>14.84</v>
      </c>
      <c r="P44" s="23">
        <v>14.45</v>
      </c>
      <c r="Q44" s="23">
        <v>9.73</v>
      </c>
      <c r="R44" s="23">
        <v>6.27</v>
      </c>
    </row>
    <row r="45" spans="1:18" x14ac:dyDescent="0.2">
      <c r="A45" s="4" t="s">
        <v>436</v>
      </c>
      <c r="B45" s="23"/>
      <c r="C45" s="23"/>
      <c r="D45" s="23"/>
      <c r="E45" s="23"/>
      <c r="F45" s="23"/>
      <c r="G45" s="23"/>
      <c r="H45" s="23"/>
      <c r="I45" s="23"/>
      <c r="J45" s="23"/>
      <c r="K45" s="23"/>
      <c r="L45" s="23"/>
      <c r="M45" s="23"/>
      <c r="N45" s="23"/>
      <c r="O45" s="23"/>
      <c r="P45" s="23"/>
      <c r="Q45" s="23"/>
      <c r="R45" s="23"/>
    </row>
    <row r="46" spans="1:18" x14ac:dyDescent="0.2">
      <c r="A46" s="4" t="s">
        <v>471</v>
      </c>
      <c r="B46" s="23"/>
      <c r="C46" s="23"/>
      <c r="D46" s="23"/>
      <c r="E46" s="23"/>
      <c r="F46" s="23"/>
      <c r="G46" s="23"/>
      <c r="H46" s="23"/>
      <c r="I46" s="23"/>
      <c r="J46" s="23"/>
      <c r="K46" s="23"/>
      <c r="L46" s="23"/>
      <c r="M46" s="23"/>
      <c r="N46" s="23"/>
      <c r="O46" s="23"/>
      <c r="P46" s="23"/>
      <c r="Q46" s="23"/>
      <c r="R46" s="23"/>
    </row>
    <row r="47" spans="1:18" x14ac:dyDescent="0.2">
      <c r="A47" s="4" t="s">
        <v>472</v>
      </c>
      <c r="B47" s="23">
        <v>-29.07</v>
      </c>
      <c r="C47" s="23">
        <v>-4.08</v>
      </c>
      <c r="D47" s="23">
        <v>-1558.9</v>
      </c>
      <c r="E47" s="23">
        <v>-1771.46</v>
      </c>
      <c r="F47" s="23">
        <v>-1970.98</v>
      </c>
      <c r="G47" s="23">
        <v>-2115.87</v>
      </c>
      <c r="H47" s="23">
        <v>-3766.55</v>
      </c>
      <c r="I47" s="23">
        <v>-6294.51</v>
      </c>
      <c r="J47" s="23">
        <v>-16933.54</v>
      </c>
      <c r="K47" s="23">
        <v>-12294.31</v>
      </c>
      <c r="L47" s="23">
        <v>-13465.91</v>
      </c>
      <c r="M47" s="23">
        <v>-15362.87</v>
      </c>
      <c r="N47" s="23">
        <v>-19453.87</v>
      </c>
      <c r="O47" s="23">
        <v>-10360.5</v>
      </c>
      <c r="P47" s="23">
        <v>-13196.91</v>
      </c>
      <c r="Q47" s="23">
        <v>-17642.59</v>
      </c>
      <c r="R47" s="23">
        <v>-16911</v>
      </c>
    </row>
    <row r="48" spans="1:18" x14ac:dyDescent="0.2">
      <c r="A48" s="4" t="s">
        <v>473</v>
      </c>
      <c r="B48" s="23"/>
      <c r="C48" s="23">
        <v>1</v>
      </c>
      <c r="D48" s="23">
        <v>1092.1300000000001</v>
      </c>
      <c r="E48" s="23">
        <v>1351.76</v>
      </c>
      <c r="F48" s="23">
        <v>2198.9499999999998</v>
      </c>
      <c r="G48" s="23">
        <v>1843.14</v>
      </c>
      <c r="H48" s="23">
        <v>2993.43</v>
      </c>
      <c r="I48" s="23">
        <v>5682.83</v>
      </c>
      <c r="J48" s="23">
        <v>15692.32</v>
      </c>
      <c r="K48" s="23">
        <v>12634.72</v>
      </c>
      <c r="L48" s="23">
        <v>13184.470000000001</v>
      </c>
      <c r="M48" s="23">
        <v>14772.54</v>
      </c>
      <c r="N48" s="23">
        <v>20191.27</v>
      </c>
      <c r="O48" s="23">
        <v>11296.25</v>
      </c>
      <c r="P48" s="23">
        <v>13226.81</v>
      </c>
      <c r="Q48" s="23">
        <v>20887.45</v>
      </c>
      <c r="R48" s="23">
        <v>18149.330000000002</v>
      </c>
    </row>
    <row r="49" spans="1:18" x14ac:dyDescent="0.2">
      <c r="A49" s="4" t="s">
        <v>474</v>
      </c>
      <c r="B49" s="23"/>
      <c r="C49" s="23"/>
      <c r="D49" s="23"/>
      <c r="E49" s="23"/>
      <c r="F49" s="23"/>
      <c r="G49" s="23"/>
      <c r="H49" s="23"/>
      <c r="I49" s="23"/>
      <c r="J49" s="23"/>
      <c r="K49" s="23">
        <v>-0.15</v>
      </c>
      <c r="L49" s="23">
        <v>-380.69</v>
      </c>
      <c r="M49" s="23">
        <v>471.59</v>
      </c>
      <c r="N49" s="23">
        <v>-616.22</v>
      </c>
      <c r="O49" s="23">
        <v>894.7</v>
      </c>
      <c r="P49" s="23">
        <v>3830.5</v>
      </c>
      <c r="Q49" s="23">
        <v>203.46</v>
      </c>
      <c r="R49" s="23">
        <v>729.98</v>
      </c>
    </row>
    <row r="50" spans="1:18" x14ac:dyDescent="0.2">
      <c r="A50" s="4" t="s">
        <v>475</v>
      </c>
      <c r="B50" s="23">
        <v>1.18</v>
      </c>
      <c r="C50" s="23"/>
      <c r="D50" s="23">
        <v>0.08</v>
      </c>
      <c r="E50" s="23"/>
      <c r="F50" s="23"/>
      <c r="G50" s="23">
        <v>1.38</v>
      </c>
      <c r="H50" s="23"/>
      <c r="I50" s="23"/>
      <c r="J50" s="23">
        <v>0.01</v>
      </c>
      <c r="K50" s="23"/>
      <c r="L50" s="23">
        <v>0.02</v>
      </c>
      <c r="M50" s="23">
        <v>0.02</v>
      </c>
      <c r="N50" s="23">
        <v>0.02</v>
      </c>
      <c r="O50" s="23">
        <v>0.02</v>
      </c>
      <c r="P50" s="23">
        <v>39.450000000000003</v>
      </c>
      <c r="Q50" s="23"/>
      <c r="R50" s="23"/>
    </row>
    <row r="51" spans="1:18" x14ac:dyDescent="0.2">
      <c r="A51" s="4" t="s">
        <v>476</v>
      </c>
      <c r="B51" s="23">
        <v>6.6099999999999994</v>
      </c>
      <c r="C51" s="23">
        <v>6.74</v>
      </c>
      <c r="D51" s="23">
        <v>7.35</v>
      </c>
      <c r="E51" s="23">
        <v>12.57</v>
      </c>
      <c r="F51" s="23">
        <v>65.239999999999995</v>
      </c>
      <c r="G51" s="23">
        <v>107.63</v>
      </c>
      <c r="H51" s="23">
        <v>104.4</v>
      </c>
      <c r="I51" s="23">
        <v>84.49</v>
      </c>
      <c r="J51" s="23">
        <v>137.63</v>
      </c>
      <c r="K51" s="23">
        <v>113.94</v>
      </c>
      <c r="L51" s="23">
        <v>144.72</v>
      </c>
      <c r="M51" s="23">
        <v>207.69</v>
      </c>
      <c r="N51" s="23">
        <v>105.64000000000001</v>
      </c>
      <c r="O51" s="23">
        <v>89.26</v>
      </c>
      <c r="P51" s="23">
        <v>55</v>
      </c>
      <c r="Q51" s="23">
        <v>16.899999999999999</v>
      </c>
      <c r="R51" s="23">
        <v>144</v>
      </c>
    </row>
    <row r="52" spans="1:18" x14ac:dyDescent="0.2">
      <c r="A52" s="4" t="s">
        <v>477</v>
      </c>
      <c r="B52" s="23">
        <v>20</v>
      </c>
      <c r="C52" s="23"/>
      <c r="D52" s="23"/>
      <c r="E52" s="23"/>
      <c r="F52" s="23"/>
      <c r="G52" s="23"/>
      <c r="H52" s="23"/>
      <c r="I52" s="23"/>
      <c r="J52" s="23"/>
      <c r="K52" s="23">
        <v>-125.24</v>
      </c>
      <c r="L52" s="23">
        <v>51.379999999999995</v>
      </c>
      <c r="M52" s="23">
        <v>-131.06</v>
      </c>
      <c r="N52" s="23">
        <v>310.19</v>
      </c>
      <c r="O52" s="23">
        <v>1103.18</v>
      </c>
      <c r="P52" s="23">
        <v>25.19</v>
      </c>
      <c r="Q52" s="23"/>
      <c r="R52" s="23">
        <v>-32</v>
      </c>
    </row>
    <row r="53" spans="1:18" x14ac:dyDescent="0.2">
      <c r="A53" s="4" t="s">
        <v>478</v>
      </c>
      <c r="B53" s="23"/>
      <c r="C53" s="23"/>
      <c r="D53" s="23"/>
      <c r="E53" s="23"/>
      <c r="F53" s="23"/>
      <c r="G53" s="23"/>
      <c r="H53" s="23"/>
      <c r="I53" s="23"/>
      <c r="J53" s="23"/>
      <c r="K53" s="23"/>
      <c r="L53" s="23"/>
      <c r="M53" s="23"/>
      <c r="N53" s="23"/>
      <c r="O53" s="23"/>
      <c r="P53" s="23"/>
      <c r="Q53" s="23">
        <v>0.44</v>
      </c>
      <c r="R53" s="23">
        <v>51.2</v>
      </c>
    </row>
    <row r="54" spans="1:18" x14ac:dyDescent="0.2">
      <c r="A54" s="4" t="s">
        <v>479</v>
      </c>
      <c r="B54" s="23">
        <v>-27.18</v>
      </c>
      <c r="C54" s="23">
        <v>-30.55</v>
      </c>
      <c r="D54" s="23"/>
      <c r="E54" s="23"/>
      <c r="F54" s="23"/>
      <c r="G54" s="23"/>
      <c r="H54" s="23"/>
      <c r="I54" s="23"/>
      <c r="J54" s="23"/>
      <c r="K54" s="23"/>
      <c r="L54" s="23"/>
      <c r="M54" s="23"/>
      <c r="N54" s="23"/>
      <c r="O54" s="23"/>
      <c r="P54" s="23"/>
      <c r="Q54" s="23"/>
      <c r="R54" s="23"/>
    </row>
    <row r="55" spans="1:18" x14ac:dyDescent="0.2">
      <c r="A55" s="4" t="s">
        <v>395</v>
      </c>
      <c r="B55" s="23">
        <v>10.4</v>
      </c>
      <c r="C55" s="23">
        <v>2.9</v>
      </c>
      <c r="D55" s="23">
        <v>7.23</v>
      </c>
      <c r="E55" s="23">
        <v>-332.49</v>
      </c>
      <c r="F55" s="23">
        <v>-10.06</v>
      </c>
      <c r="G55" s="23">
        <v>173.58</v>
      </c>
      <c r="H55" s="23">
        <v>48.67</v>
      </c>
      <c r="I55" s="23">
        <v>36.049999999999997</v>
      </c>
      <c r="J55" s="23">
        <v>-111.46</v>
      </c>
      <c r="K55" s="23"/>
      <c r="L55" s="23"/>
      <c r="M55" s="23"/>
      <c r="N55" s="23"/>
      <c r="O55" s="23"/>
      <c r="P55" s="23"/>
      <c r="Q55" s="23"/>
      <c r="R55" s="23"/>
    </row>
    <row r="56" spans="1:18" x14ac:dyDescent="0.2">
      <c r="A56" s="4" t="s">
        <v>480</v>
      </c>
      <c r="B56" s="23"/>
      <c r="C56" s="23"/>
      <c r="D56" s="23"/>
      <c r="E56" s="23"/>
      <c r="F56" s="23"/>
      <c r="G56" s="23">
        <v>-0.51</v>
      </c>
      <c r="H56" s="23">
        <v>-24.49</v>
      </c>
      <c r="I56" s="23">
        <v>-290.7</v>
      </c>
      <c r="J56" s="23">
        <v>1178.44</v>
      </c>
      <c r="K56" s="23">
        <v>-1157.3599999999999</v>
      </c>
      <c r="L56" s="23">
        <v>77.47</v>
      </c>
      <c r="M56" s="23">
        <v>931.08</v>
      </c>
      <c r="N56" s="23">
        <v>414.37</v>
      </c>
      <c r="O56" s="23">
        <v>143.04</v>
      </c>
      <c r="P56" s="23">
        <v>208.65</v>
      </c>
      <c r="Q56" s="23"/>
      <c r="R56" s="23"/>
    </row>
    <row r="57" spans="1:18" x14ac:dyDescent="0.2">
      <c r="A57" s="4" t="s">
        <v>481</v>
      </c>
      <c r="B57" s="23">
        <v>-103.55</v>
      </c>
      <c r="C57" s="23">
        <v>-42.31</v>
      </c>
      <c r="D57" s="23">
        <v>198.8</v>
      </c>
      <c r="E57" s="23">
        <v>1457.89</v>
      </c>
      <c r="F57" s="23">
        <v>-130.62</v>
      </c>
      <c r="G57" s="23">
        <v>-360.48</v>
      </c>
      <c r="H57" s="23">
        <v>-6.06</v>
      </c>
      <c r="I57" s="23">
        <v>-325.67</v>
      </c>
      <c r="J57" s="23">
        <v>-327.33999999999997</v>
      </c>
      <c r="K57" s="23">
        <v>-311.58</v>
      </c>
      <c r="L57" s="23">
        <v>-420.21000000000004</v>
      </c>
      <c r="M57" s="23">
        <v>-508.99</v>
      </c>
      <c r="N57" s="23">
        <v>1742.1</v>
      </c>
      <c r="O57" s="23">
        <v>-2674.09</v>
      </c>
      <c r="P57" s="23">
        <v>-2368.0300000000002</v>
      </c>
      <c r="Q57" s="23">
        <v>-752.99</v>
      </c>
      <c r="R57" s="23">
        <v>-272.10000000000002</v>
      </c>
    </row>
    <row r="58" spans="1:18" x14ac:dyDescent="0.2">
      <c r="A58" s="4" t="s">
        <v>482</v>
      </c>
      <c r="B58" s="23"/>
      <c r="C58" s="23"/>
      <c r="D58" s="23">
        <v>188.88</v>
      </c>
      <c r="E58" s="23">
        <v>-13.280000000000001</v>
      </c>
      <c r="F58" s="23">
        <v>-0.24</v>
      </c>
      <c r="G58" s="23">
        <v>-90.79</v>
      </c>
      <c r="H58" s="23"/>
      <c r="I58" s="23">
        <v>-78.92</v>
      </c>
      <c r="J58" s="23"/>
      <c r="K58" s="23"/>
      <c r="L58" s="23"/>
      <c r="M58" s="23">
        <v>4.6399999999999997</v>
      </c>
      <c r="N58" s="23">
        <v>2400.1999999999998</v>
      </c>
      <c r="O58" s="23">
        <v>-1714.57</v>
      </c>
      <c r="P58" s="23">
        <v>-1757.45</v>
      </c>
      <c r="Q58" s="23">
        <v>313.89999999999998</v>
      </c>
      <c r="R58" s="23">
        <v>809.16</v>
      </c>
    </row>
    <row r="59" spans="1:18" x14ac:dyDescent="0.2">
      <c r="A59" s="4" t="s">
        <v>483</v>
      </c>
      <c r="B59" s="23"/>
      <c r="C59" s="23"/>
      <c r="D59" s="23"/>
      <c r="E59" s="23"/>
      <c r="F59" s="23"/>
      <c r="G59" s="23"/>
      <c r="H59" s="23"/>
      <c r="I59" s="23"/>
      <c r="J59" s="23"/>
      <c r="K59" s="23"/>
      <c r="L59" s="23"/>
      <c r="M59" s="23"/>
      <c r="N59" s="23"/>
      <c r="O59" s="23"/>
      <c r="P59" s="23"/>
      <c r="Q59" s="23"/>
      <c r="R59" s="23"/>
    </row>
    <row r="60" spans="1:18" x14ac:dyDescent="0.2">
      <c r="A60" s="4" t="s">
        <v>484</v>
      </c>
      <c r="B60" s="23"/>
      <c r="C60" s="23"/>
      <c r="D60" s="23"/>
      <c r="E60" s="23"/>
      <c r="F60" s="23"/>
      <c r="G60" s="23"/>
      <c r="H60" s="23"/>
      <c r="I60" s="23"/>
      <c r="J60" s="23"/>
      <c r="K60" s="23"/>
      <c r="L60" s="23"/>
      <c r="M60" s="23"/>
      <c r="N60" s="23"/>
      <c r="O60" s="23"/>
      <c r="P60" s="23"/>
      <c r="Q60" s="23"/>
      <c r="R60" s="23"/>
    </row>
    <row r="61" spans="1:18" x14ac:dyDescent="0.2">
      <c r="A61" s="4" t="s">
        <v>485</v>
      </c>
      <c r="B61" s="23"/>
      <c r="C61" s="23"/>
      <c r="D61" s="23"/>
      <c r="E61" s="23">
        <v>1601.58</v>
      </c>
      <c r="F61" s="23"/>
      <c r="G61" s="23"/>
      <c r="H61" s="23"/>
      <c r="I61" s="23"/>
      <c r="J61" s="23"/>
      <c r="K61" s="23"/>
      <c r="L61" s="23"/>
      <c r="M61" s="23"/>
      <c r="N61" s="23"/>
      <c r="O61" s="23"/>
      <c r="P61" s="23"/>
      <c r="Q61" s="23"/>
      <c r="R61" s="23"/>
    </row>
    <row r="62" spans="1:18" x14ac:dyDescent="0.2">
      <c r="A62" s="4" t="s">
        <v>486</v>
      </c>
      <c r="B62" s="23"/>
      <c r="C62" s="23"/>
      <c r="D62" s="23"/>
      <c r="E62" s="23">
        <v>-12.56</v>
      </c>
      <c r="F62" s="23">
        <v>-13.67</v>
      </c>
      <c r="G62" s="23"/>
      <c r="H62" s="23"/>
      <c r="I62" s="23"/>
      <c r="J62" s="23"/>
      <c r="K62" s="23"/>
      <c r="L62" s="23"/>
      <c r="M62" s="23"/>
      <c r="N62" s="23"/>
      <c r="O62" s="23"/>
      <c r="P62" s="23"/>
      <c r="Q62" s="23"/>
      <c r="R62" s="23"/>
    </row>
    <row r="63" spans="1:18" x14ac:dyDescent="0.2">
      <c r="A63" s="4" t="s">
        <v>487</v>
      </c>
      <c r="B63" s="23">
        <v>-40.08</v>
      </c>
      <c r="C63" s="23">
        <v>-0.17</v>
      </c>
      <c r="D63" s="23">
        <v>69.040000000000006</v>
      </c>
      <c r="E63" s="23">
        <v>-34.409999999999997</v>
      </c>
      <c r="F63" s="23">
        <v>-26.17</v>
      </c>
      <c r="G63" s="23">
        <v>2</v>
      </c>
      <c r="H63" s="23">
        <v>2.4900000000000002</v>
      </c>
      <c r="I63" s="23"/>
      <c r="J63" s="23"/>
      <c r="K63" s="23"/>
      <c r="L63" s="23"/>
      <c r="M63" s="23"/>
      <c r="N63" s="23"/>
      <c r="O63" s="23"/>
      <c r="P63" s="23"/>
      <c r="Q63" s="23"/>
      <c r="R63" s="23"/>
    </row>
    <row r="64" spans="1:18" x14ac:dyDescent="0.2">
      <c r="A64" s="4" t="s">
        <v>488</v>
      </c>
      <c r="B64" s="23"/>
      <c r="C64" s="23"/>
      <c r="D64" s="23"/>
      <c r="E64" s="23"/>
      <c r="F64" s="23"/>
      <c r="G64" s="23"/>
      <c r="H64" s="23"/>
      <c r="I64" s="23"/>
      <c r="J64" s="23"/>
      <c r="K64" s="23"/>
      <c r="L64" s="23"/>
      <c r="M64" s="23"/>
      <c r="N64" s="23"/>
      <c r="O64" s="23"/>
      <c r="P64" s="23"/>
      <c r="Q64" s="23"/>
      <c r="R64" s="23"/>
    </row>
    <row r="65" spans="1:18" x14ac:dyDescent="0.2">
      <c r="A65" s="4" t="s">
        <v>489</v>
      </c>
      <c r="B65" s="23"/>
      <c r="C65" s="23"/>
      <c r="D65" s="23"/>
      <c r="E65" s="23"/>
      <c r="F65" s="23"/>
      <c r="G65" s="23"/>
      <c r="H65" s="23"/>
      <c r="I65" s="23"/>
      <c r="J65" s="23"/>
      <c r="K65" s="23"/>
      <c r="L65" s="23"/>
      <c r="M65" s="23"/>
      <c r="N65" s="23"/>
      <c r="O65" s="23"/>
      <c r="P65" s="23"/>
      <c r="Q65" s="23"/>
      <c r="R65" s="23"/>
    </row>
    <row r="66" spans="1:18" x14ac:dyDescent="0.2">
      <c r="A66" s="4" t="s">
        <v>490</v>
      </c>
      <c r="B66" s="23">
        <v>-32.72</v>
      </c>
      <c r="C66" s="23">
        <v>-3.01</v>
      </c>
      <c r="D66" s="23">
        <v>-0.25</v>
      </c>
      <c r="E66" s="23">
        <v>-14.05</v>
      </c>
      <c r="F66" s="23">
        <v>-0.01</v>
      </c>
      <c r="G66" s="23">
        <v>-0.02</v>
      </c>
      <c r="H66" s="23">
        <v>-1.37</v>
      </c>
      <c r="I66" s="23"/>
      <c r="J66" s="23"/>
      <c r="K66" s="23"/>
      <c r="L66" s="23"/>
      <c r="M66" s="23"/>
      <c r="N66" s="23"/>
      <c r="O66" s="23"/>
      <c r="P66" s="23"/>
      <c r="Q66" s="23"/>
      <c r="R66" s="23"/>
    </row>
    <row r="67" spans="1:18" x14ac:dyDescent="0.2">
      <c r="A67" s="4" t="s">
        <v>491</v>
      </c>
      <c r="B67" s="23"/>
      <c r="C67" s="23"/>
      <c r="D67" s="23"/>
      <c r="E67" s="23"/>
      <c r="F67" s="23"/>
      <c r="G67" s="23"/>
      <c r="H67" s="23"/>
      <c r="I67" s="23"/>
      <c r="J67" s="23"/>
      <c r="K67" s="23"/>
      <c r="L67" s="23"/>
      <c r="M67" s="23"/>
      <c r="N67" s="23"/>
      <c r="O67" s="23"/>
      <c r="P67" s="23"/>
      <c r="Q67" s="23"/>
      <c r="R67" s="23"/>
    </row>
    <row r="68" spans="1:18" x14ac:dyDescent="0.2">
      <c r="A68" s="4" t="s">
        <v>492</v>
      </c>
      <c r="B68" s="23"/>
      <c r="C68" s="23"/>
      <c r="D68" s="23"/>
      <c r="E68" s="23"/>
      <c r="F68" s="23"/>
      <c r="G68" s="23"/>
      <c r="H68" s="23"/>
      <c r="I68" s="23"/>
      <c r="J68" s="23"/>
      <c r="K68" s="23"/>
      <c r="L68" s="23"/>
      <c r="M68" s="23"/>
      <c r="N68" s="23"/>
      <c r="O68" s="23">
        <v>74.87</v>
      </c>
      <c r="P68" s="23">
        <v>9.1300000000000008</v>
      </c>
      <c r="Q68" s="23">
        <v>2.48</v>
      </c>
      <c r="R68" s="23">
        <v>0.91</v>
      </c>
    </row>
    <row r="69" spans="1:18" x14ac:dyDescent="0.2">
      <c r="A69" s="4" t="s">
        <v>493</v>
      </c>
      <c r="B69" s="23"/>
      <c r="C69" s="23">
        <v>-14.89</v>
      </c>
      <c r="D69" s="23">
        <v>-8.0299999999999994</v>
      </c>
      <c r="E69" s="23"/>
      <c r="F69" s="23"/>
      <c r="G69" s="23"/>
      <c r="H69" s="23"/>
      <c r="I69" s="23"/>
      <c r="J69" s="23"/>
      <c r="K69" s="23"/>
      <c r="L69" s="23"/>
      <c r="M69" s="23"/>
      <c r="N69" s="23"/>
      <c r="O69" s="23"/>
      <c r="P69" s="23"/>
      <c r="Q69" s="23">
        <v>-678.42</v>
      </c>
      <c r="R69" s="23"/>
    </row>
    <row r="70" spans="1:18" x14ac:dyDescent="0.2">
      <c r="A70" s="4" t="s">
        <v>494</v>
      </c>
      <c r="B70" s="23">
        <v>-24.62</v>
      </c>
      <c r="C70" s="23">
        <v>-23.29</v>
      </c>
      <c r="D70" s="23">
        <v>-41.84</v>
      </c>
      <c r="E70" s="23">
        <v>-55.24</v>
      </c>
      <c r="F70" s="23">
        <v>-69.53</v>
      </c>
      <c r="G70" s="23">
        <v>-230.26</v>
      </c>
      <c r="H70" s="23">
        <v>-1.56</v>
      </c>
      <c r="I70" s="23">
        <v>-206.96</v>
      </c>
      <c r="J70" s="23">
        <v>-284.39</v>
      </c>
      <c r="K70" s="23">
        <v>-284.73</v>
      </c>
      <c r="L70" s="23">
        <v>-352.37</v>
      </c>
      <c r="M70" s="23">
        <v>-440.12</v>
      </c>
      <c r="N70" s="23">
        <v>-517.54</v>
      </c>
      <c r="O70" s="23">
        <v>-310.48</v>
      </c>
      <c r="P70" s="23">
        <v>-721.68</v>
      </c>
      <c r="Q70" s="23">
        <v>-239.92</v>
      </c>
      <c r="R70" s="23">
        <v>-798.14</v>
      </c>
    </row>
    <row r="71" spans="1:18" x14ac:dyDescent="0.2">
      <c r="A71" s="4" t="s">
        <v>495</v>
      </c>
      <c r="B71" s="23"/>
      <c r="C71" s="23"/>
      <c r="D71" s="23"/>
      <c r="E71" s="23"/>
      <c r="F71" s="23"/>
      <c r="G71" s="23"/>
      <c r="H71" s="23"/>
      <c r="I71" s="23"/>
      <c r="J71" s="23"/>
      <c r="K71" s="23"/>
      <c r="L71" s="23"/>
      <c r="M71" s="23"/>
      <c r="N71" s="23"/>
      <c r="O71" s="23"/>
      <c r="P71" s="23"/>
      <c r="Q71" s="23"/>
      <c r="R71" s="23"/>
    </row>
    <row r="72" spans="1:18" x14ac:dyDescent="0.2">
      <c r="A72" s="4" t="s">
        <v>464</v>
      </c>
      <c r="B72" s="23">
        <v>-3.61</v>
      </c>
      <c r="C72" s="23">
        <v>-0.95</v>
      </c>
      <c r="D72" s="23">
        <v>-3.61</v>
      </c>
      <c r="E72" s="23">
        <v>-6.92</v>
      </c>
      <c r="F72" s="23">
        <v>-11.23</v>
      </c>
      <c r="G72" s="23">
        <v>-8.8000000000000007</v>
      </c>
      <c r="H72" s="23">
        <v>-5.38</v>
      </c>
      <c r="I72" s="23">
        <v>-4.53</v>
      </c>
      <c r="J72" s="23">
        <v>-0.44</v>
      </c>
      <c r="K72" s="23">
        <v>-0.59</v>
      </c>
      <c r="L72" s="23">
        <v>-0.43</v>
      </c>
      <c r="M72" s="23">
        <v>-0.3</v>
      </c>
      <c r="N72" s="23">
        <v>-18.239999999999998</v>
      </c>
      <c r="O72" s="23">
        <v>-331.98</v>
      </c>
      <c r="P72" s="23">
        <v>-364.49</v>
      </c>
      <c r="Q72" s="23">
        <v>-143.56</v>
      </c>
      <c r="R72" s="23">
        <v>-283.69</v>
      </c>
    </row>
    <row r="73" spans="1:18" x14ac:dyDescent="0.2">
      <c r="A73" s="4" t="s">
        <v>496</v>
      </c>
      <c r="B73" s="23"/>
      <c r="C73" s="23"/>
      <c r="D73" s="23"/>
      <c r="E73" s="23"/>
      <c r="F73" s="23"/>
      <c r="G73" s="23"/>
      <c r="H73" s="23"/>
      <c r="I73" s="23"/>
      <c r="J73" s="23"/>
      <c r="K73" s="23">
        <v>21.04</v>
      </c>
      <c r="L73" s="23">
        <v>-10.23</v>
      </c>
      <c r="M73" s="23">
        <v>-1.81</v>
      </c>
      <c r="N73" s="23">
        <v>-34.32</v>
      </c>
      <c r="O73" s="23">
        <v>-339.13</v>
      </c>
      <c r="P73" s="23">
        <v>-180</v>
      </c>
      <c r="Q73" s="23"/>
      <c r="R73" s="23"/>
    </row>
    <row r="74" spans="1:18" x14ac:dyDescent="0.2">
      <c r="A74" s="4" t="s">
        <v>497</v>
      </c>
      <c r="B74" s="23"/>
      <c r="C74" s="23"/>
      <c r="D74" s="23"/>
      <c r="E74" s="23"/>
      <c r="F74" s="23"/>
      <c r="G74" s="23"/>
      <c r="H74" s="23"/>
      <c r="I74" s="23"/>
      <c r="J74" s="23"/>
      <c r="K74" s="23"/>
      <c r="L74" s="23"/>
      <c r="M74" s="23"/>
      <c r="N74" s="23"/>
      <c r="O74" s="23"/>
      <c r="P74" s="23">
        <v>793.43</v>
      </c>
      <c r="Q74" s="23"/>
      <c r="R74" s="23"/>
    </row>
    <row r="75" spans="1:18" x14ac:dyDescent="0.2">
      <c r="A75" s="4" t="s">
        <v>498</v>
      </c>
      <c r="B75" s="23"/>
      <c r="C75" s="23"/>
      <c r="D75" s="23"/>
      <c r="E75" s="23"/>
      <c r="F75" s="23"/>
      <c r="G75" s="23"/>
      <c r="H75" s="23"/>
      <c r="I75" s="23"/>
      <c r="J75" s="23">
        <v>5.89</v>
      </c>
      <c r="K75" s="23"/>
      <c r="L75" s="23"/>
      <c r="M75" s="23"/>
      <c r="N75" s="23"/>
      <c r="O75" s="23"/>
      <c r="P75" s="23"/>
      <c r="Q75" s="23"/>
      <c r="R75" s="23"/>
    </row>
    <row r="76" spans="1:18" x14ac:dyDescent="0.2">
      <c r="A76" s="4" t="s">
        <v>499</v>
      </c>
      <c r="B76" s="23">
        <v>-2.52</v>
      </c>
      <c r="C76" s="23"/>
      <c r="D76" s="23">
        <v>-5.39</v>
      </c>
      <c r="E76" s="23">
        <v>-7.23</v>
      </c>
      <c r="F76" s="23">
        <v>-9.77</v>
      </c>
      <c r="G76" s="23">
        <v>-32.61</v>
      </c>
      <c r="H76" s="23">
        <v>-0.24</v>
      </c>
      <c r="I76" s="23">
        <v>-35.26</v>
      </c>
      <c r="J76" s="23">
        <v>-48.4</v>
      </c>
      <c r="K76" s="23">
        <v>-47.3</v>
      </c>
      <c r="L76" s="23">
        <v>-57.18</v>
      </c>
      <c r="M76" s="23">
        <v>-71.400000000000006</v>
      </c>
      <c r="N76" s="23">
        <v>-88</v>
      </c>
      <c r="O76" s="23">
        <v>-52.8</v>
      </c>
      <c r="P76" s="23">
        <v>-146.97</v>
      </c>
      <c r="Q76" s="23">
        <v>-7.47</v>
      </c>
      <c r="R76" s="23">
        <v>-0.34</v>
      </c>
    </row>
    <row r="77" spans="1:18" x14ac:dyDescent="0.2">
      <c r="A77" s="4" t="s">
        <v>500</v>
      </c>
      <c r="B77" s="23"/>
      <c r="C77" s="23"/>
      <c r="D77" s="23"/>
      <c r="E77" s="23"/>
      <c r="F77" s="23"/>
      <c r="G77" s="23"/>
      <c r="H77" s="23"/>
      <c r="I77" s="23"/>
      <c r="J77" s="23"/>
      <c r="K77" s="23"/>
      <c r="L77" s="23"/>
      <c r="M77" s="23"/>
      <c r="N77" s="23"/>
      <c r="O77" s="23"/>
      <c r="P77" s="23"/>
      <c r="Q77" s="23"/>
      <c r="R77" s="23"/>
    </row>
    <row r="78" spans="1:18" x14ac:dyDescent="0.2">
      <c r="A78" s="4" t="s">
        <v>501</v>
      </c>
      <c r="B78" s="23"/>
      <c r="C78" s="23"/>
      <c r="D78" s="23"/>
      <c r="E78" s="23"/>
      <c r="F78" s="23"/>
      <c r="G78" s="23"/>
      <c r="H78" s="23"/>
      <c r="I78" s="23"/>
      <c r="J78" s="23"/>
      <c r="K78" s="23"/>
      <c r="L78" s="23"/>
      <c r="M78" s="23"/>
      <c r="N78" s="23"/>
      <c r="O78" s="23"/>
      <c r="P78" s="23"/>
      <c r="Q78" s="23"/>
      <c r="R78" s="23"/>
    </row>
    <row r="79" spans="1:18" x14ac:dyDescent="0.2">
      <c r="A79" s="4" t="s">
        <v>502</v>
      </c>
      <c r="B79" s="23">
        <v>4.72</v>
      </c>
      <c r="C79" s="23">
        <v>54.09</v>
      </c>
      <c r="D79" s="23">
        <v>-2.95</v>
      </c>
      <c r="E79" s="23">
        <v>814.26</v>
      </c>
      <c r="F79" s="23">
        <v>340.95</v>
      </c>
      <c r="G79" s="23">
        <v>-22.5</v>
      </c>
      <c r="H79" s="23">
        <v>-123.42</v>
      </c>
      <c r="I79" s="23">
        <v>-14.25</v>
      </c>
      <c r="J79" s="23">
        <v>159.9</v>
      </c>
      <c r="K79" s="23">
        <v>-150.93</v>
      </c>
      <c r="L79" s="23">
        <v>145.28</v>
      </c>
      <c r="M79" s="23">
        <v>58.03</v>
      </c>
      <c r="N79" s="23">
        <v>-143.82</v>
      </c>
      <c r="O79" s="23">
        <v>-372.69</v>
      </c>
      <c r="P79" s="23">
        <v>16.68</v>
      </c>
      <c r="Q79" s="23">
        <v>7.39</v>
      </c>
      <c r="R79" s="23">
        <v>-51.71</v>
      </c>
    </row>
    <row r="80" spans="1:18" x14ac:dyDescent="0.2">
      <c r="A80" s="4" t="s">
        <v>503</v>
      </c>
      <c r="B80" s="23">
        <v>19.89</v>
      </c>
      <c r="C80" s="23">
        <v>24.61</v>
      </c>
      <c r="D80" s="23">
        <v>78.680000000000007</v>
      </c>
      <c r="E80" s="23">
        <v>75.75</v>
      </c>
      <c r="F80" s="23">
        <v>890.03</v>
      </c>
      <c r="G80" s="23">
        <v>1230.98</v>
      </c>
      <c r="H80" s="23">
        <v>1100.73</v>
      </c>
      <c r="I80" s="23">
        <v>62.26</v>
      </c>
      <c r="J80" s="23">
        <v>48.01</v>
      </c>
      <c r="K80" s="23">
        <v>173.25</v>
      </c>
      <c r="L80" s="23">
        <v>20.38</v>
      </c>
      <c r="M80" s="23">
        <v>168.72</v>
      </c>
      <c r="N80" s="23">
        <v>221.81</v>
      </c>
      <c r="O80" s="23">
        <v>76.319999999999993</v>
      </c>
      <c r="P80" s="23">
        <v>120.85</v>
      </c>
      <c r="Q80" s="23">
        <v>140.99</v>
      </c>
      <c r="R80" s="23">
        <v>147.52000000000001</v>
      </c>
    </row>
    <row r="81" spans="1:30" x14ac:dyDescent="0.2">
      <c r="A81" s="4" t="s">
        <v>504</v>
      </c>
      <c r="B81" s="23"/>
      <c r="C81" s="23"/>
      <c r="D81" s="23">
        <v>0.02</v>
      </c>
      <c r="E81" s="23">
        <v>0.02</v>
      </c>
      <c r="F81" s="23"/>
      <c r="G81" s="23"/>
      <c r="H81" s="23"/>
      <c r="I81" s="23"/>
      <c r="J81" s="23"/>
      <c r="K81" s="23"/>
      <c r="L81" s="23"/>
      <c r="M81" s="23"/>
      <c r="N81" s="23"/>
      <c r="O81" s="23">
        <v>487.93</v>
      </c>
      <c r="P81" s="23"/>
      <c r="Q81" s="23"/>
      <c r="R81" s="23"/>
      <c r="S81" s="4"/>
      <c r="T81" s="4"/>
      <c r="U81" s="4"/>
      <c r="V81" s="4"/>
      <c r="W81" s="4"/>
      <c r="X81" s="4"/>
      <c r="Y81" s="4"/>
      <c r="Z81" s="4"/>
      <c r="AA81" s="4"/>
      <c r="AB81" s="4"/>
      <c r="AC81" s="4"/>
      <c r="AD81" s="4"/>
    </row>
    <row r="82" spans="1:30" x14ac:dyDescent="0.2">
      <c r="A82" s="4" t="s">
        <v>505</v>
      </c>
      <c r="B82" s="23"/>
      <c r="C82" s="23"/>
      <c r="D82" s="23"/>
      <c r="E82" s="23"/>
      <c r="F82" s="23"/>
      <c r="G82" s="23"/>
      <c r="H82" s="23"/>
      <c r="I82" s="23"/>
      <c r="J82" s="23"/>
      <c r="K82" s="23"/>
      <c r="L82" s="23"/>
      <c r="M82" s="23"/>
      <c r="N82" s="23"/>
      <c r="O82" s="23"/>
      <c r="P82" s="23"/>
      <c r="Q82" s="23"/>
      <c r="R82" s="23"/>
      <c r="S82" s="4"/>
      <c r="T82" s="4"/>
      <c r="U82" s="4"/>
      <c r="V82" s="4"/>
      <c r="W82" s="4"/>
      <c r="X82" s="4"/>
      <c r="Y82" s="4"/>
      <c r="Z82" s="4"/>
      <c r="AA82" s="4"/>
      <c r="AB82" s="4"/>
      <c r="AC82" s="4"/>
      <c r="AD82" s="4"/>
    </row>
    <row r="83" spans="1:30" x14ac:dyDescent="0.2">
      <c r="A83" s="4" t="s">
        <v>506</v>
      </c>
      <c r="B83" s="23"/>
      <c r="C83" s="23"/>
      <c r="D83" s="23"/>
      <c r="E83" s="23"/>
      <c r="F83" s="23"/>
      <c r="G83" s="23"/>
      <c r="H83" s="23"/>
      <c r="I83" s="23"/>
      <c r="J83" s="23"/>
      <c r="K83" s="23"/>
      <c r="L83" s="23"/>
      <c r="M83" s="23"/>
      <c r="N83" s="23"/>
      <c r="O83" s="23"/>
      <c r="P83" s="23"/>
      <c r="Q83" s="23"/>
      <c r="R83" s="23"/>
      <c r="S83" s="4"/>
      <c r="T83" s="4"/>
      <c r="U83" s="4"/>
      <c r="V83" s="4"/>
      <c r="W83" s="4"/>
      <c r="X83" s="4"/>
      <c r="Y83" s="4"/>
      <c r="Z83" s="4"/>
      <c r="AA83" s="4"/>
      <c r="AB83" s="4"/>
      <c r="AC83" s="4"/>
      <c r="AD83" s="4"/>
    </row>
    <row r="84" spans="1:30" x14ac:dyDescent="0.2">
      <c r="A84" s="4" t="s">
        <v>507</v>
      </c>
      <c r="B84" s="23"/>
      <c r="C84" s="23"/>
      <c r="D84" s="23"/>
      <c r="E84" s="23"/>
      <c r="F84" s="23"/>
      <c r="G84" s="23"/>
      <c r="H84" s="23"/>
      <c r="I84" s="23"/>
      <c r="J84" s="23"/>
      <c r="K84" s="23">
        <v>-1.94</v>
      </c>
      <c r="L84" s="23">
        <v>3.06</v>
      </c>
      <c r="M84" s="23">
        <v>-4.9400000000000004</v>
      </c>
      <c r="N84" s="23">
        <v>-1.67</v>
      </c>
      <c r="O84" s="23">
        <v>1.64</v>
      </c>
      <c r="P84" s="23">
        <v>0.52</v>
      </c>
      <c r="Q84" s="23">
        <v>-0.86</v>
      </c>
      <c r="R84" s="23">
        <v>1.99</v>
      </c>
      <c r="S84" s="4"/>
      <c r="T84" s="4"/>
      <c r="U84" s="4"/>
      <c r="V84" s="4"/>
      <c r="W84" s="4"/>
      <c r="X84" s="4"/>
      <c r="Y84" s="4"/>
      <c r="Z84" s="4"/>
      <c r="AA84" s="4"/>
      <c r="AB84" s="4"/>
      <c r="AC84" s="4"/>
      <c r="AD84" s="4"/>
    </row>
    <row r="85" spans="1:30" x14ac:dyDescent="0.2">
      <c r="A85" s="4" t="s">
        <v>508</v>
      </c>
      <c r="B85" s="23">
        <v>24.61</v>
      </c>
      <c r="C85" s="23">
        <v>78.7</v>
      </c>
      <c r="D85" s="23">
        <v>75.75</v>
      </c>
      <c r="E85" s="23">
        <v>890.03</v>
      </c>
      <c r="F85" s="23">
        <v>1230.98</v>
      </c>
      <c r="G85" s="23">
        <v>1208.48</v>
      </c>
      <c r="H85" s="23">
        <v>977.31</v>
      </c>
      <c r="I85" s="23">
        <v>48.01</v>
      </c>
      <c r="J85" s="23">
        <v>207.91</v>
      </c>
      <c r="K85" s="23">
        <v>20.38</v>
      </c>
      <c r="L85" s="23">
        <v>168.72</v>
      </c>
      <c r="M85" s="23">
        <v>221.81</v>
      </c>
      <c r="N85" s="23">
        <v>76.319999999999993</v>
      </c>
      <c r="O85" s="23">
        <v>193.2</v>
      </c>
      <c r="P85" s="23">
        <v>138.05000000000001</v>
      </c>
      <c r="Q85" s="23">
        <v>147.52000000000001</v>
      </c>
      <c r="R85" s="23">
        <v>97.8</v>
      </c>
      <c r="S85" s="4"/>
      <c r="T85" s="4"/>
      <c r="U85" s="4"/>
      <c r="V85" s="4"/>
      <c r="W85" s="4"/>
      <c r="X85" s="4"/>
      <c r="Y85" s="4"/>
      <c r="Z85" s="4"/>
      <c r="AA85" s="4"/>
      <c r="AB85" s="4"/>
      <c r="AC85" s="4"/>
      <c r="AD85" s="4"/>
    </row>
    <row r="87" spans="1:30" x14ac:dyDescent="0.2">
      <c r="A87" s="455" t="s">
        <v>430</v>
      </c>
      <c r="B87" s="455"/>
      <c r="C87" s="455"/>
      <c r="D87" s="455"/>
      <c r="E87" s="455"/>
      <c r="F87" s="455"/>
      <c r="G87" s="455"/>
      <c r="H87" s="455"/>
      <c r="I87" s="455"/>
      <c r="J87" s="455"/>
      <c r="K87" s="455"/>
      <c r="L87" s="455"/>
      <c r="M87" s="455"/>
      <c r="N87" s="455"/>
      <c r="O87" s="455"/>
      <c r="P87" s="455"/>
      <c r="Q87" s="455"/>
      <c r="R87" s="455"/>
      <c r="S87" s="455"/>
      <c r="T87" s="455"/>
      <c r="U87" s="455"/>
      <c r="V87" s="455"/>
      <c r="W87" s="455"/>
      <c r="X87" s="455"/>
      <c r="Y87" s="455"/>
      <c r="Z87" s="455"/>
      <c r="AA87" s="455"/>
      <c r="AB87" s="455"/>
      <c r="AC87" s="455"/>
      <c r="AD87" s="455"/>
    </row>
    <row r="88" spans="1:30" x14ac:dyDescent="0.2">
      <c r="A88" s="455"/>
      <c r="B88" s="455"/>
      <c r="C88" s="455"/>
      <c r="D88" s="455"/>
      <c r="E88" s="455"/>
      <c r="F88" s="455"/>
      <c r="G88" s="455"/>
      <c r="H88" s="455"/>
      <c r="I88" s="455"/>
      <c r="J88" s="455"/>
      <c r="K88" s="455"/>
      <c r="L88" s="455"/>
      <c r="M88" s="455"/>
      <c r="N88" s="455"/>
      <c r="O88" s="455"/>
      <c r="P88" s="455"/>
      <c r="Q88" s="455"/>
      <c r="R88" s="455"/>
      <c r="S88" s="455"/>
      <c r="T88" s="455"/>
      <c r="U88" s="455"/>
      <c r="V88" s="455"/>
      <c r="W88" s="455"/>
      <c r="X88" s="455"/>
      <c r="Y88" s="455"/>
      <c r="Z88" s="455"/>
      <c r="AA88" s="455"/>
      <c r="AB88" s="455"/>
      <c r="AC88" s="455"/>
      <c r="AD88" s="455"/>
    </row>
    <row r="89" spans="1:30" x14ac:dyDescent="0.2">
      <c r="A89" s="455"/>
      <c r="B89" s="455"/>
      <c r="C89" s="455"/>
      <c r="D89" s="455"/>
      <c r="E89" s="455"/>
      <c r="F89" s="455"/>
      <c r="G89" s="455"/>
      <c r="H89" s="455"/>
      <c r="I89" s="455"/>
      <c r="J89" s="455"/>
      <c r="K89" s="455"/>
      <c r="L89" s="455"/>
      <c r="M89" s="455"/>
      <c r="N89" s="455"/>
      <c r="O89" s="455"/>
      <c r="P89" s="455"/>
      <c r="Q89" s="455"/>
      <c r="R89" s="455"/>
      <c r="S89" s="455"/>
      <c r="T89" s="455"/>
      <c r="U89" s="455"/>
      <c r="V89" s="455"/>
      <c r="W89" s="455"/>
      <c r="X89" s="455"/>
      <c r="Y89" s="455"/>
      <c r="Z89" s="455"/>
      <c r="AA89" s="455"/>
      <c r="AB89" s="455"/>
      <c r="AC89" s="455"/>
      <c r="AD89" s="455"/>
    </row>
    <row r="90" spans="1:30" x14ac:dyDescent="0.2">
      <c r="A90" s="455"/>
      <c r="B90" s="455"/>
      <c r="C90" s="455"/>
      <c r="D90" s="455"/>
      <c r="E90" s="455"/>
      <c r="F90" s="455"/>
      <c r="G90" s="455"/>
      <c r="H90" s="455"/>
      <c r="I90" s="455"/>
      <c r="J90" s="455"/>
      <c r="K90" s="455"/>
      <c r="L90" s="455"/>
      <c r="M90" s="455"/>
      <c r="N90" s="455"/>
      <c r="O90" s="455"/>
      <c r="P90" s="455"/>
      <c r="Q90" s="455"/>
      <c r="R90" s="455"/>
      <c r="S90" s="455"/>
      <c r="T90" s="455"/>
      <c r="U90" s="455"/>
      <c r="V90" s="455"/>
      <c r="W90" s="455"/>
      <c r="X90" s="455"/>
      <c r="Y90" s="455"/>
      <c r="Z90" s="455"/>
      <c r="AA90" s="455"/>
      <c r="AB90" s="455"/>
      <c r="AC90" s="455"/>
      <c r="AD90" s="455"/>
    </row>
    <row r="91" spans="1:30" x14ac:dyDescent="0.2">
      <c r="A91" s="455"/>
      <c r="B91" s="455"/>
      <c r="C91" s="455"/>
      <c r="D91" s="455"/>
      <c r="E91" s="455"/>
      <c r="F91" s="455"/>
      <c r="G91" s="455"/>
      <c r="H91" s="455"/>
      <c r="I91" s="455"/>
      <c r="J91" s="455"/>
      <c r="K91" s="455"/>
      <c r="L91" s="455"/>
      <c r="M91" s="455"/>
      <c r="N91" s="455"/>
      <c r="O91" s="455"/>
      <c r="P91" s="455"/>
      <c r="Q91" s="455"/>
      <c r="R91" s="455"/>
      <c r="S91" s="455"/>
      <c r="T91" s="455"/>
      <c r="U91" s="455"/>
      <c r="V91" s="455"/>
      <c r="W91" s="455"/>
      <c r="X91" s="455"/>
      <c r="Y91" s="455"/>
      <c r="Z91" s="455"/>
      <c r="AA91" s="455"/>
      <c r="AB91" s="455"/>
      <c r="AC91" s="455"/>
      <c r="AD91" s="455"/>
    </row>
    <row r="92" spans="1:30" x14ac:dyDescent="0.2">
      <c r="A92" s="455"/>
      <c r="B92" s="455"/>
      <c r="C92" s="455"/>
      <c r="D92" s="455"/>
      <c r="E92" s="455"/>
      <c r="F92" s="455"/>
      <c r="G92" s="455"/>
      <c r="H92" s="455"/>
      <c r="I92" s="455"/>
      <c r="J92" s="455"/>
      <c r="K92" s="455"/>
      <c r="L92" s="455"/>
      <c r="M92" s="455"/>
      <c r="N92" s="455"/>
      <c r="O92" s="455"/>
      <c r="P92" s="455"/>
      <c r="Q92" s="455"/>
      <c r="R92" s="455"/>
      <c r="S92" s="455"/>
      <c r="T92" s="455"/>
      <c r="U92" s="455"/>
      <c r="V92" s="455"/>
      <c r="W92" s="455"/>
      <c r="X92" s="455"/>
      <c r="Y92" s="455"/>
      <c r="Z92" s="455"/>
      <c r="AA92" s="455"/>
      <c r="AB92" s="455"/>
      <c r="AC92" s="455"/>
      <c r="AD92" s="455"/>
    </row>
  </sheetData>
  <mergeCells count="2">
    <mergeCell ref="A1:J1"/>
    <mergeCell ref="A87:AD9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214"/>
  <sheetViews>
    <sheetView workbookViewId="0">
      <selection activeCell="E10" sqref="E10"/>
    </sheetView>
  </sheetViews>
  <sheetFormatPr baseColWidth="10" defaultColWidth="8.83203125" defaultRowHeight="15" x14ac:dyDescent="0.2"/>
  <sheetData>
    <row r="1" spans="1:26" x14ac:dyDescent="0.2">
      <c r="A1" s="454" t="s">
        <v>712</v>
      </c>
      <c r="B1" s="454"/>
      <c r="C1" s="454"/>
      <c r="D1" s="454"/>
      <c r="E1" s="454"/>
      <c r="F1" s="454"/>
      <c r="G1" s="454"/>
      <c r="H1" s="454"/>
      <c r="I1" s="454"/>
      <c r="J1" s="12"/>
      <c r="K1" s="12"/>
      <c r="L1" s="12"/>
      <c r="M1" s="12"/>
      <c r="N1" s="12"/>
      <c r="O1" s="12"/>
      <c r="P1" s="12"/>
      <c r="Q1" s="12"/>
      <c r="R1" s="12"/>
      <c r="S1" s="12"/>
      <c r="T1" s="12"/>
      <c r="U1" s="12"/>
      <c r="V1" s="12"/>
      <c r="W1" s="12"/>
      <c r="X1" s="12"/>
      <c r="Y1" s="12"/>
      <c r="Z1" s="12"/>
    </row>
    <row r="2" spans="1:26" x14ac:dyDescent="0.2">
      <c r="A2" s="13" t="s">
        <v>0</v>
      </c>
      <c r="B2" s="14">
        <v>34394</v>
      </c>
      <c r="C2" s="14">
        <v>34759</v>
      </c>
      <c r="D2" s="14">
        <v>35125</v>
      </c>
      <c r="E2" s="14">
        <v>35490</v>
      </c>
      <c r="F2" s="14">
        <v>35855</v>
      </c>
      <c r="G2" s="14">
        <v>36220</v>
      </c>
      <c r="H2" s="14">
        <v>36586</v>
      </c>
      <c r="I2" s="14">
        <v>36951</v>
      </c>
      <c r="J2" s="14">
        <v>37316</v>
      </c>
      <c r="K2" s="14">
        <v>37681</v>
      </c>
      <c r="L2" s="14">
        <v>38047</v>
      </c>
      <c r="M2" s="14">
        <v>38412</v>
      </c>
      <c r="N2" s="14">
        <v>38777</v>
      </c>
      <c r="O2" s="14">
        <v>39142</v>
      </c>
      <c r="P2" s="14">
        <v>39508</v>
      </c>
      <c r="Q2" s="14">
        <v>39873</v>
      </c>
      <c r="R2" s="14">
        <v>40238</v>
      </c>
      <c r="S2" s="14">
        <v>40603</v>
      </c>
      <c r="T2" s="14">
        <v>40969</v>
      </c>
      <c r="U2" s="14">
        <v>41334</v>
      </c>
      <c r="V2" s="14">
        <v>41699</v>
      </c>
      <c r="W2" s="14">
        <v>42064</v>
      </c>
      <c r="X2" s="14">
        <v>42430</v>
      </c>
      <c r="Y2" s="14">
        <v>42795</v>
      </c>
      <c r="Z2" s="14">
        <v>43160</v>
      </c>
    </row>
    <row r="3" spans="1:26" x14ac:dyDescent="0.2">
      <c r="A3" s="12"/>
      <c r="B3" s="15"/>
      <c r="C3" s="15"/>
      <c r="D3" s="15"/>
      <c r="E3" s="15"/>
      <c r="F3" s="15"/>
      <c r="G3" s="15"/>
      <c r="H3" s="15"/>
      <c r="I3" s="15"/>
      <c r="J3" s="15"/>
      <c r="K3" s="15"/>
      <c r="L3" s="15"/>
      <c r="M3" s="15"/>
      <c r="N3" s="15"/>
      <c r="O3" s="15"/>
      <c r="P3" s="15"/>
      <c r="Q3" s="15"/>
      <c r="R3" s="15"/>
      <c r="S3" s="15"/>
      <c r="T3" s="15"/>
      <c r="U3" s="15"/>
      <c r="V3" s="15"/>
      <c r="W3" s="15"/>
      <c r="X3" s="15"/>
      <c r="Y3" s="15"/>
      <c r="Z3" s="15"/>
    </row>
    <row r="4" spans="1:26" x14ac:dyDescent="0.2">
      <c r="A4" s="12" t="s">
        <v>509</v>
      </c>
      <c r="B4" s="15">
        <v>12</v>
      </c>
      <c r="C4" s="15">
        <v>12</v>
      </c>
      <c r="D4" s="15">
        <v>12</v>
      </c>
      <c r="E4" s="15">
        <v>12</v>
      </c>
      <c r="F4" s="15">
        <v>12</v>
      </c>
      <c r="G4" s="15">
        <v>12</v>
      </c>
      <c r="H4" s="15">
        <v>12</v>
      </c>
      <c r="I4" s="15">
        <v>12</v>
      </c>
      <c r="J4" s="15">
        <v>12</v>
      </c>
      <c r="K4" s="15">
        <v>12</v>
      </c>
      <c r="L4" s="15">
        <v>12</v>
      </c>
      <c r="M4" s="15">
        <v>12</v>
      </c>
      <c r="N4" s="15">
        <v>12</v>
      </c>
      <c r="O4" s="15">
        <v>12</v>
      </c>
      <c r="P4" s="15">
        <v>12</v>
      </c>
      <c r="Q4" s="15">
        <v>12</v>
      </c>
      <c r="R4" s="15">
        <v>12</v>
      </c>
      <c r="S4" s="15">
        <v>12</v>
      </c>
      <c r="T4" s="15">
        <v>12</v>
      </c>
      <c r="U4" s="15">
        <v>12</v>
      </c>
      <c r="V4" s="15">
        <v>12</v>
      </c>
      <c r="W4" s="15">
        <v>12</v>
      </c>
      <c r="X4" s="15">
        <v>12</v>
      </c>
      <c r="Y4" s="15">
        <v>12</v>
      </c>
      <c r="Z4" s="15">
        <v>12</v>
      </c>
    </row>
    <row r="5" spans="1:26" x14ac:dyDescent="0.2">
      <c r="A5" s="12" t="s">
        <v>510</v>
      </c>
      <c r="B5" s="15"/>
      <c r="C5" s="15"/>
      <c r="D5" s="15"/>
      <c r="E5" s="15"/>
      <c r="F5" s="15"/>
      <c r="G5" s="15"/>
      <c r="H5" s="15"/>
      <c r="I5" s="15"/>
      <c r="J5" s="15"/>
      <c r="K5" s="15"/>
      <c r="L5" s="15"/>
      <c r="M5" s="15"/>
      <c r="N5" s="15"/>
      <c r="O5" s="15"/>
      <c r="P5" s="15"/>
      <c r="Q5" s="15"/>
      <c r="R5" s="15"/>
      <c r="S5" s="15"/>
      <c r="T5" s="15"/>
      <c r="U5" s="15"/>
      <c r="V5" s="15"/>
      <c r="W5" s="15"/>
      <c r="X5" s="15"/>
      <c r="Y5" s="15"/>
      <c r="Z5" s="15"/>
    </row>
    <row r="6" spans="1:26" x14ac:dyDescent="0.2">
      <c r="A6" s="12" t="s">
        <v>511</v>
      </c>
      <c r="B6" s="15">
        <v>53.838799999999999</v>
      </c>
      <c r="C6" s="15">
        <v>86.769500000000008</v>
      </c>
      <c r="D6" s="15">
        <v>130.17859999999999</v>
      </c>
      <c r="E6" s="15">
        <v>190.28849999999997</v>
      </c>
      <c r="F6" s="15">
        <v>280.32220000000001</v>
      </c>
      <c r="G6" s="15">
        <v>358.34870000000006</v>
      </c>
      <c r="H6" s="15">
        <v>478.43</v>
      </c>
      <c r="I6" s="15">
        <v>614.80999999999995</v>
      </c>
      <c r="J6" s="15">
        <v>753.16</v>
      </c>
      <c r="K6" s="15">
        <v>795.74</v>
      </c>
      <c r="L6" s="15">
        <v>993.46</v>
      </c>
      <c r="M6" s="15">
        <v>1252.2</v>
      </c>
      <c r="N6" s="15">
        <v>1741.71</v>
      </c>
      <c r="O6" s="15">
        <v>2302.75</v>
      </c>
      <c r="P6" s="15">
        <v>3210.76</v>
      </c>
      <c r="Q6" s="15">
        <v>3925.45</v>
      </c>
      <c r="R6" s="15">
        <v>2530.54</v>
      </c>
      <c r="S6" s="15">
        <v>3160.23</v>
      </c>
      <c r="T6" s="15">
        <v>4080.49</v>
      </c>
      <c r="U6" s="15">
        <v>2518.4899999999998</v>
      </c>
      <c r="V6" s="15">
        <v>2928.25</v>
      </c>
      <c r="W6" s="15">
        <v>8168.74</v>
      </c>
      <c r="X6" s="15">
        <v>7863.69</v>
      </c>
      <c r="Y6" s="15">
        <v>7793.2</v>
      </c>
      <c r="Z6" s="15">
        <v>7947.6</v>
      </c>
    </row>
    <row r="7" spans="1:26" x14ac:dyDescent="0.2">
      <c r="A7" s="12" t="s">
        <v>512</v>
      </c>
      <c r="B7" s="15">
        <v>53.270099999999999</v>
      </c>
      <c r="C7" s="15">
        <v>85.862000000000009</v>
      </c>
      <c r="D7" s="15">
        <v>111.94799999999999</v>
      </c>
      <c r="E7" s="15">
        <v>169.48570000000001</v>
      </c>
      <c r="F7" s="15">
        <v>267.01900000000001</v>
      </c>
      <c r="G7" s="15">
        <v>355.59160000000003</v>
      </c>
      <c r="H7" s="15">
        <v>476.41</v>
      </c>
      <c r="I7" s="15">
        <v>611.44000000000005</v>
      </c>
      <c r="J7" s="15">
        <v>747.72</v>
      </c>
      <c r="K7" s="15">
        <v>789.83</v>
      </c>
      <c r="L7" s="15">
        <v>892.89</v>
      </c>
      <c r="M7" s="15">
        <v>1044.3499999999999</v>
      </c>
      <c r="N7" s="15">
        <v>1353.01</v>
      </c>
      <c r="O7" s="15">
        <v>1722.13</v>
      </c>
      <c r="P7" s="15">
        <v>2427.35</v>
      </c>
      <c r="Q7" s="15">
        <v>2833.65</v>
      </c>
      <c r="R7" s="15">
        <v>1852.88</v>
      </c>
      <c r="S7" s="15">
        <v>1985.78</v>
      </c>
      <c r="T7" s="15">
        <v>2463.1</v>
      </c>
      <c r="U7" s="15">
        <v>2329.75</v>
      </c>
      <c r="V7" s="15">
        <v>2823.77</v>
      </c>
      <c r="W7" s="15">
        <v>7882.47</v>
      </c>
      <c r="X7" s="15">
        <v>7254.09</v>
      </c>
      <c r="Y7" s="15">
        <v>7509.67</v>
      </c>
      <c r="Z7" s="15">
        <v>7696.33</v>
      </c>
    </row>
    <row r="8" spans="1:26" x14ac:dyDescent="0.2">
      <c r="A8" s="12" t="s">
        <v>513</v>
      </c>
      <c r="B8" s="15"/>
      <c r="C8" s="15"/>
      <c r="D8" s="15"/>
      <c r="E8" s="15"/>
      <c r="F8" s="15"/>
      <c r="G8" s="15"/>
      <c r="H8" s="15"/>
      <c r="I8" s="15"/>
      <c r="J8" s="15"/>
      <c r="K8" s="15"/>
      <c r="L8" s="15"/>
      <c r="M8" s="15"/>
      <c r="N8" s="15"/>
      <c r="O8" s="15"/>
      <c r="P8" s="15"/>
      <c r="Q8" s="15"/>
      <c r="R8" s="15"/>
      <c r="S8" s="15"/>
      <c r="T8" s="15"/>
      <c r="U8" s="15"/>
      <c r="V8" s="15"/>
      <c r="W8" s="15"/>
      <c r="X8" s="15"/>
      <c r="Y8" s="15"/>
      <c r="Z8" s="15"/>
    </row>
    <row r="9" spans="1:26" x14ac:dyDescent="0.2">
      <c r="A9" s="12" t="s">
        <v>514</v>
      </c>
      <c r="B9" s="15"/>
      <c r="C9" s="15"/>
      <c r="D9" s="15"/>
      <c r="E9" s="15"/>
      <c r="F9" s="15">
        <v>4.5100000000000001E-2</v>
      </c>
      <c r="G9" s="15">
        <v>7.3400000000000007E-2</v>
      </c>
      <c r="H9" s="15">
        <v>0.44</v>
      </c>
      <c r="I9" s="15">
        <v>0.03</v>
      </c>
      <c r="J9" s="15">
        <v>0.03</v>
      </c>
      <c r="K9" s="15"/>
      <c r="L9" s="15"/>
      <c r="M9" s="15"/>
      <c r="N9" s="15"/>
      <c r="O9" s="15"/>
      <c r="P9" s="15"/>
      <c r="Q9" s="15"/>
      <c r="R9" s="15"/>
      <c r="S9" s="15"/>
      <c r="T9" s="15"/>
      <c r="U9" s="15"/>
      <c r="V9" s="15"/>
      <c r="W9" s="15"/>
      <c r="X9" s="15"/>
      <c r="Y9" s="15"/>
      <c r="Z9" s="15"/>
    </row>
    <row r="10" spans="1:26" x14ac:dyDescent="0.2">
      <c r="A10" s="12" t="s">
        <v>515</v>
      </c>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x14ac:dyDescent="0.2">
      <c r="A11" s="12" t="s">
        <v>516</v>
      </c>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x14ac:dyDescent="0.2">
      <c r="A12" s="12" t="s">
        <v>517</v>
      </c>
      <c r="B12" s="15"/>
      <c r="C12" s="15"/>
      <c r="D12" s="15"/>
      <c r="E12" s="15"/>
      <c r="F12" s="15">
        <v>0.55520000000000003</v>
      </c>
      <c r="G12" s="15">
        <v>0.23580000000000001</v>
      </c>
      <c r="H12" s="15">
        <v>0.08</v>
      </c>
      <c r="I12" s="15">
        <v>0.12</v>
      </c>
      <c r="J12" s="15">
        <v>0.06</v>
      </c>
      <c r="K12" s="15"/>
      <c r="L12" s="15"/>
      <c r="M12" s="15"/>
      <c r="N12" s="15"/>
      <c r="O12" s="15"/>
      <c r="P12" s="15"/>
      <c r="Q12" s="15"/>
      <c r="R12" s="15"/>
      <c r="S12" s="15"/>
      <c r="T12" s="15"/>
      <c r="U12" s="15"/>
      <c r="V12" s="15"/>
      <c r="W12" s="15"/>
      <c r="X12" s="15"/>
      <c r="Y12" s="15"/>
      <c r="Z12" s="15"/>
    </row>
    <row r="13" spans="1:26" x14ac:dyDescent="0.2">
      <c r="A13" s="12" t="s">
        <v>518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spans="1:26" x14ac:dyDescent="0.2">
      <c r="A14" s="12" t="s">
        <v>519</v>
      </c>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x14ac:dyDescent="0.2">
      <c r="A15" s="12" t="s">
        <v>520</v>
      </c>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x14ac:dyDescent="0.2">
      <c r="A16" s="12" t="s">
        <v>521</v>
      </c>
      <c r="B16" s="15">
        <v>0.56869999999999998</v>
      </c>
      <c r="C16" s="15">
        <v>0.90749999999999997</v>
      </c>
      <c r="D16" s="15">
        <v>18.230599999999999</v>
      </c>
      <c r="E16" s="15">
        <v>20.802800000000001</v>
      </c>
      <c r="F16" s="15">
        <v>12.7029</v>
      </c>
      <c r="G16" s="15">
        <v>2.4479000000000002</v>
      </c>
      <c r="H16" s="15">
        <v>1.5</v>
      </c>
      <c r="I16" s="15">
        <v>3.22</v>
      </c>
      <c r="J16" s="15">
        <v>5.35</v>
      </c>
      <c r="K16" s="15">
        <v>5.91</v>
      </c>
      <c r="L16" s="15">
        <v>100.57</v>
      </c>
      <c r="M16" s="15">
        <v>207.85</v>
      </c>
      <c r="N16" s="15">
        <v>388.7</v>
      </c>
      <c r="O16" s="15">
        <v>580.62</v>
      </c>
      <c r="P16" s="15">
        <v>783.41</v>
      </c>
      <c r="Q16" s="15">
        <v>1091.8</v>
      </c>
      <c r="R16" s="15">
        <v>677.66</v>
      </c>
      <c r="S16" s="15">
        <v>1174.45</v>
      </c>
      <c r="T16" s="15">
        <v>1617.39</v>
      </c>
      <c r="U16" s="15">
        <v>188.74</v>
      </c>
      <c r="V16" s="15">
        <v>104.48</v>
      </c>
      <c r="W16" s="15">
        <v>286.27</v>
      </c>
      <c r="X16" s="15">
        <v>609.6</v>
      </c>
      <c r="Y16" s="15">
        <v>283.52999999999997</v>
      </c>
      <c r="Z16" s="15">
        <v>251.27</v>
      </c>
    </row>
    <row r="17" spans="1:26" x14ac:dyDescent="0.2">
      <c r="A17" s="12" t="s">
        <v>522</v>
      </c>
      <c r="B17" s="15">
        <v>50.413400000000003</v>
      </c>
      <c r="C17" s="15">
        <v>82.057000000000016</v>
      </c>
      <c r="D17" s="15">
        <v>130.17859999999999</v>
      </c>
      <c r="E17" s="15">
        <v>190.28849999999997</v>
      </c>
      <c r="F17" s="15">
        <v>280.32220000000001</v>
      </c>
      <c r="G17" s="15">
        <v>358.34870000000006</v>
      </c>
      <c r="H17" s="15">
        <v>478.43</v>
      </c>
      <c r="I17" s="15">
        <v>614.80999999999995</v>
      </c>
      <c r="J17" s="15">
        <v>613.55999999999995</v>
      </c>
      <c r="K17" s="15">
        <v>648.79</v>
      </c>
      <c r="L17" s="15">
        <v>775.81</v>
      </c>
      <c r="M17" s="15">
        <v>964.79</v>
      </c>
      <c r="N17" s="15">
        <v>1360.85</v>
      </c>
      <c r="O17" s="15">
        <v>1804.46</v>
      </c>
      <c r="P17" s="15">
        <v>2349.42</v>
      </c>
      <c r="Q17" s="15">
        <v>3092.21</v>
      </c>
      <c r="R17" s="15">
        <v>1612.54</v>
      </c>
      <c r="S17" s="15">
        <v>2191.63</v>
      </c>
      <c r="T17" s="15">
        <v>2607.2399999999998</v>
      </c>
      <c r="U17" s="15">
        <v>520.63</v>
      </c>
      <c r="V17" s="15">
        <v>578.75</v>
      </c>
      <c r="W17" s="15">
        <v>3337.8199999999997</v>
      </c>
      <c r="X17" s="15">
        <v>3906.52</v>
      </c>
      <c r="Y17" s="15">
        <v>7793.2</v>
      </c>
      <c r="Z17" s="15">
        <v>7947.6</v>
      </c>
    </row>
    <row r="18" spans="1:26" x14ac:dyDescent="0.2">
      <c r="A18" s="12" t="s">
        <v>523</v>
      </c>
      <c r="B18" s="15">
        <v>3.4253999999999998</v>
      </c>
      <c r="C18" s="15">
        <v>4.7125000000000004</v>
      </c>
      <c r="D18" s="15"/>
      <c r="E18" s="15"/>
      <c r="F18" s="15"/>
      <c r="G18" s="15"/>
      <c r="H18" s="15"/>
      <c r="I18" s="15"/>
      <c r="J18" s="15">
        <v>139.6</v>
      </c>
      <c r="K18" s="15">
        <v>146.94999999999999</v>
      </c>
      <c r="L18" s="15">
        <v>217.65</v>
      </c>
      <c r="M18" s="15">
        <v>287.41000000000003</v>
      </c>
      <c r="N18" s="15">
        <v>380.86</v>
      </c>
      <c r="O18" s="15">
        <v>498.29</v>
      </c>
      <c r="P18" s="15">
        <v>861.34</v>
      </c>
      <c r="Q18" s="15">
        <v>833.24</v>
      </c>
      <c r="R18" s="15">
        <v>918</v>
      </c>
      <c r="S18" s="15">
        <v>968.6</v>
      </c>
      <c r="T18" s="15">
        <v>1473.25</v>
      </c>
      <c r="U18" s="15">
        <v>1997.86</v>
      </c>
      <c r="V18" s="15">
        <v>2349.5</v>
      </c>
      <c r="W18" s="15">
        <v>4830.92</v>
      </c>
      <c r="X18" s="15">
        <v>3957.17</v>
      </c>
      <c r="Y18" s="15"/>
      <c r="Z18" s="15"/>
    </row>
    <row r="19" spans="1:26" x14ac:dyDescent="0.2">
      <c r="A19" s="12" t="s">
        <v>524</v>
      </c>
      <c r="B19" s="15">
        <v>53.270099999999999</v>
      </c>
      <c r="C19" s="15">
        <v>85.862000000000009</v>
      </c>
      <c r="D19" s="15">
        <v>111.94799999999999</v>
      </c>
      <c r="E19" s="15">
        <v>156.8408</v>
      </c>
      <c r="F19" s="15">
        <v>261.86849999999998</v>
      </c>
      <c r="G19" s="15">
        <v>355.35</v>
      </c>
      <c r="H19" s="15">
        <v>475.36900000000003</v>
      </c>
      <c r="I19" s="15">
        <v>610.4</v>
      </c>
      <c r="J19" s="15">
        <v>741.2</v>
      </c>
      <c r="K19" s="15">
        <v>786.95</v>
      </c>
      <c r="L19" s="15">
        <v>889.47</v>
      </c>
      <c r="M19" s="15">
        <v>1042.3599999999999</v>
      </c>
      <c r="N19" s="15">
        <v>1350.95</v>
      </c>
      <c r="O19" s="15">
        <v>1719.9</v>
      </c>
      <c r="P19" s="15">
        <v>2421.2199999999998</v>
      </c>
      <c r="Q19" s="15">
        <v>2830.86</v>
      </c>
      <c r="R19" s="15">
        <v>1848.71</v>
      </c>
      <c r="S19" s="15">
        <v>1982.77</v>
      </c>
      <c r="T19" s="15">
        <v>2463.1</v>
      </c>
      <c r="U19" s="15">
        <v>2329.75</v>
      </c>
      <c r="V19" s="15">
        <v>2823.77</v>
      </c>
      <c r="W19" s="15">
        <v>7882.47</v>
      </c>
      <c r="X19" s="15">
        <v>7254.09</v>
      </c>
      <c r="Y19" s="15">
        <v>7509.67</v>
      </c>
      <c r="Z19" s="15">
        <v>7696.33</v>
      </c>
    </row>
    <row r="20" spans="1:26" x14ac:dyDescent="0.2">
      <c r="A20" s="12" t="s">
        <v>525</v>
      </c>
      <c r="B20" s="15"/>
      <c r="C20" s="15"/>
      <c r="D20" s="15"/>
      <c r="E20" s="15">
        <v>12.6449</v>
      </c>
      <c r="F20" s="15">
        <v>5.1504999999999992</v>
      </c>
      <c r="G20" s="15">
        <v>0.24160000000000001</v>
      </c>
      <c r="H20" s="15">
        <v>1.0409999999999999</v>
      </c>
      <c r="I20" s="15">
        <v>1.04</v>
      </c>
      <c r="J20" s="15">
        <v>6.52</v>
      </c>
      <c r="K20" s="15">
        <v>2.88</v>
      </c>
      <c r="L20" s="15">
        <v>3.42</v>
      </c>
      <c r="M20" s="15">
        <v>1.99</v>
      </c>
      <c r="N20" s="15">
        <v>2.06</v>
      </c>
      <c r="O20" s="15">
        <v>2.23</v>
      </c>
      <c r="P20" s="15">
        <v>6.13</v>
      </c>
      <c r="Q20" s="15">
        <v>2.79</v>
      </c>
      <c r="R20" s="15">
        <v>4.17</v>
      </c>
      <c r="S20" s="15">
        <v>3.01</v>
      </c>
      <c r="T20" s="15"/>
      <c r="U20" s="15"/>
      <c r="V20" s="15"/>
      <c r="W20" s="15"/>
      <c r="X20" s="15"/>
      <c r="Y20" s="15"/>
      <c r="Z20" s="15"/>
    </row>
    <row r="21" spans="1:26" x14ac:dyDescent="0.2">
      <c r="A21" s="12" t="s">
        <v>526</v>
      </c>
      <c r="B21" s="15">
        <v>0.56869999999999998</v>
      </c>
      <c r="C21" s="15">
        <v>0.90749999999999997</v>
      </c>
      <c r="D21" s="15">
        <v>18.230599999999999</v>
      </c>
      <c r="E21" s="15">
        <v>20.802800000000001</v>
      </c>
      <c r="F21" s="15">
        <v>13.3032</v>
      </c>
      <c r="G21" s="15">
        <v>2.7570999999999994</v>
      </c>
      <c r="H21" s="15">
        <v>2.02</v>
      </c>
      <c r="I21" s="15">
        <v>3.37</v>
      </c>
      <c r="J21" s="15">
        <v>5.44</v>
      </c>
      <c r="K21" s="15">
        <v>5.91</v>
      </c>
      <c r="L21" s="15">
        <v>100.57</v>
      </c>
      <c r="M21" s="15">
        <v>207.85</v>
      </c>
      <c r="N21" s="15">
        <v>388.7</v>
      </c>
      <c r="O21" s="15">
        <v>580.62</v>
      </c>
      <c r="P21" s="15">
        <v>783.41</v>
      </c>
      <c r="Q21" s="15">
        <v>1091.8</v>
      </c>
      <c r="R21" s="15">
        <v>677.66</v>
      </c>
      <c r="S21" s="15">
        <v>1174.45</v>
      </c>
      <c r="T21" s="15">
        <v>1617.39</v>
      </c>
      <c r="U21" s="15">
        <v>188.74</v>
      </c>
      <c r="V21" s="15">
        <v>104.48</v>
      </c>
      <c r="W21" s="15">
        <v>286.27</v>
      </c>
      <c r="X21" s="15">
        <v>609.6</v>
      </c>
      <c r="Y21" s="15">
        <v>283.52999999999997</v>
      </c>
      <c r="Z21" s="15">
        <v>251.27</v>
      </c>
    </row>
    <row r="22" spans="1:26" x14ac:dyDescent="0.2">
      <c r="A22" s="12" t="s">
        <v>527</v>
      </c>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x14ac:dyDescent="0.2">
      <c r="A23" s="12" t="s">
        <v>528</v>
      </c>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x14ac:dyDescent="0.2">
      <c r="A24" s="12" t="s">
        <v>529</v>
      </c>
      <c r="B24" s="15">
        <v>2.8202999999999996</v>
      </c>
      <c r="C24" s="15">
        <v>5.8832000000000004</v>
      </c>
      <c r="D24" s="15">
        <v>9.0724999999999998</v>
      </c>
      <c r="E24" s="15">
        <v>13.279500000000001</v>
      </c>
      <c r="F24" s="15">
        <v>22.460899999999999</v>
      </c>
      <c r="G24" s="15">
        <v>21.940899999999999</v>
      </c>
      <c r="H24" s="15">
        <v>36.46</v>
      </c>
      <c r="I24" s="15">
        <v>52.94</v>
      </c>
      <c r="J24" s="15">
        <v>56.73</v>
      </c>
      <c r="K24" s="15">
        <v>71.33</v>
      </c>
      <c r="L24" s="15">
        <v>53.529999999999994</v>
      </c>
      <c r="M24" s="15">
        <v>48.73</v>
      </c>
      <c r="N24" s="15">
        <v>61.37</v>
      </c>
      <c r="O24" s="15">
        <v>56.86</v>
      </c>
      <c r="P24" s="15">
        <v>61.71</v>
      </c>
      <c r="Q24" s="15">
        <v>63.9</v>
      </c>
      <c r="R24" s="15">
        <v>45.03</v>
      </c>
      <c r="S24" s="15">
        <v>52.66</v>
      </c>
      <c r="T24" s="15">
        <v>64.930000000000007</v>
      </c>
      <c r="U24" s="15">
        <v>86.35</v>
      </c>
      <c r="V24" s="15">
        <v>99.46</v>
      </c>
      <c r="W24" s="15">
        <v>140.30000000000001</v>
      </c>
      <c r="X24" s="15">
        <v>130.43</v>
      </c>
      <c r="Y24" s="15">
        <v>109.24</v>
      </c>
      <c r="Z24" s="15">
        <v>23.76</v>
      </c>
    </row>
    <row r="25" spans="1:26" x14ac:dyDescent="0.2">
      <c r="A25" s="12" t="s">
        <v>530</v>
      </c>
      <c r="B25" s="15">
        <v>51.018500000000003</v>
      </c>
      <c r="C25" s="15">
        <v>80.886300000000006</v>
      </c>
      <c r="D25" s="15">
        <v>121.1061</v>
      </c>
      <c r="E25" s="15">
        <v>177.00900000000001</v>
      </c>
      <c r="F25" s="15">
        <v>257.86130000000003</v>
      </c>
      <c r="G25" s="15">
        <v>336.40780000000001</v>
      </c>
      <c r="H25" s="15">
        <v>441.97</v>
      </c>
      <c r="I25" s="15">
        <v>561.87</v>
      </c>
      <c r="J25" s="15">
        <v>696.43</v>
      </c>
      <c r="K25" s="15">
        <v>724.41</v>
      </c>
      <c r="L25" s="15">
        <v>939.93</v>
      </c>
      <c r="M25" s="15">
        <v>1203.47</v>
      </c>
      <c r="N25" s="15">
        <v>1680.3400000000001</v>
      </c>
      <c r="O25" s="15">
        <v>2245.89</v>
      </c>
      <c r="P25" s="15">
        <v>3149.05</v>
      </c>
      <c r="Q25" s="15">
        <v>3861.55</v>
      </c>
      <c r="R25" s="15">
        <v>2485.5100000000002</v>
      </c>
      <c r="S25" s="15">
        <v>3107.57</v>
      </c>
      <c r="T25" s="15">
        <v>4015.56</v>
      </c>
      <c r="U25" s="15">
        <v>2432.14</v>
      </c>
      <c r="V25" s="15">
        <v>2828.79</v>
      </c>
      <c r="W25" s="15">
        <v>8028.44</v>
      </c>
      <c r="X25" s="15">
        <v>7733.26</v>
      </c>
      <c r="Y25" s="15">
        <v>7683.96</v>
      </c>
      <c r="Z25" s="15">
        <v>7923.84</v>
      </c>
    </row>
    <row r="26" spans="1:26" x14ac:dyDescent="0.2">
      <c r="A26" s="12" t="s">
        <v>531</v>
      </c>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x14ac:dyDescent="0.2">
      <c r="A27" s="12" t="s">
        <v>532</v>
      </c>
      <c r="B27" s="15">
        <v>-4.5454999999999997</v>
      </c>
      <c r="C27" s="15">
        <v>-3.2495999999999996</v>
      </c>
      <c r="D27" s="15">
        <v>-5.9523000000000001</v>
      </c>
      <c r="E27" s="15">
        <v>-3.2145999999999995</v>
      </c>
      <c r="F27" s="15">
        <v>-15.849500000000001</v>
      </c>
      <c r="G27" s="15">
        <v>-5.0396000000000001</v>
      </c>
      <c r="H27" s="15">
        <v>-9.8360000000000003</v>
      </c>
      <c r="I27" s="15">
        <v>-46.58</v>
      </c>
      <c r="J27" s="15">
        <v>18.440000000000001</v>
      </c>
      <c r="K27" s="15">
        <v>-6.84</v>
      </c>
      <c r="L27" s="15">
        <v>-16.89</v>
      </c>
      <c r="M27" s="15">
        <v>0.45</v>
      </c>
      <c r="N27" s="15">
        <v>-57.23</v>
      </c>
      <c r="O27" s="15">
        <v>-38.700000000000003</v>
      </c>
      <c r="P27" s="15">
        <v>-20.25</v>
      </c>
      <c r="Q27" s="15">
        <v>-28.68</v>
      </c>
      <c r="R27" s="15">
        <v>-29.87</v>
      </c>
      <c r="S27" s="15">
        <v>1.72</v>
      </c>
      <c r="T27" s="15">
        <v>-74.38</v>
      </c>
      <c r="U27" s="15">
        <v>-7.92</v>
      </c>
      <c r="V27" s="15">
        <v>-14.12</v>
      </c>
      <c r="W27" s="15">
        <v>316.69</v>
      </c>
      <c r="X27" s="15">
        <v>-0.54</v>
      </c>
      <c r="Y27" s="15">
        <v>-172.8</v>
      </c>
      <c r="Z27" s="15">
        <v>135.66999999999999</v>
      </c>
    </row>
    <row r="28" spans="1:26" x14ac:dyDescent="0.2">
      <c r="A28" s="12" t="s">
        <v>533</v>
      </c>
      <c r="B28" s="15"/>
      <c r="C28" s="15">
        <v>0.96830000000000005</v>
      </c>
      <c r="D28" s="15">
        <v>1.1806000000000001</v>
      </c>
      <c r="E28" s="15">
        <v>2.2709000000000001</v>
      </c>
      <c r="F28" s="15">
        <v>3.5768</v>
      </c>
      <c r="G28" s="15">
        <v>9.8604000000000003</v>
      </c>
      <c r="H28" s="15">
        <v>10.33</v>
      </c>
      <c r="I28" s="15">
        <v>10.210000000000001</v>
      </c>
      <c r="J28" s="15">
        <v>32.729999999999997</v>
      </c>
      <c r="K28" s="15">
        <v>26.389999999999997</v>
      </c>
      <c r="L28" s="15">
        <v>35.46</v>
      </c>
      <c r="M28" s="15">
        <v>42.86</v>
      </c>
      <c r="N28" s="15">
        <v>48.97</v>
      </c>
      <c r="O28" s="15">
        <v>90.88</v>
      </c>
      <c r="P28" s="15">
        <v>104.50999999999999</v>
      </c>
      <c r="Q28" s="15">
        <v>127.88</v>
      </c>
      <c r="R28" s="15">
        <v>135.71</v>
      </c>
      <c r="S28" s="15">
        <v>185.62</v>
      </c>
      <c r="T28" s="15">
        <v>164.31</v>
      </c>
      <c r="U28" s="15">
        <v>197.71</v>
      </c>
      <c r="V28" s="15">
        <v>207.26</v>
      </c>
      <c r="W28" s="15">
        <v>271.55</v>
      </c>
      <c r="X28" s="15">
        <v>611.89</v>
      </c>
      <c r="Y28" s="15">
        <v>722.93</v>
      </c>
      <c r="Z28" s="15">
        <v>844.27999999999986</v>
      </c>
    </row>
    <row r="29" spans="1:26" x14ac:dyDescent="0.2">
      <c r="A29" s="12" t="s">
        <v>534</v>
      </c>
      <c r="B29" s="15"/>
      <c r="C29" s="15">
        <v>3.5771999999999999</v>
      </c>
      <c r="D29" s="15">
        <v>3.7002999999999999</v>
      </c>
      <c r="E29" s="15">
        <v>4.7792000000000003</v>
      </c>
      <c r="F29" s="15">
        <v>6.6879</v>
      </c>
      <c r="G29" s="15">
        <v>16.253799999999998</v>
      </c>
      <c r="H29" s="15">
        <v>20.814</v>
      </c>
      <c r="I29" s="15">
        <v>30.77</v>
      </c>
      <c r="J29" s="15">
        <v>54.83</v>
      </c>
      <c r="K29" s="15">
        <v>42.73</v>
      </c>
      <c r="L29" s="15">
        <v>40.5</v>
      </c>
      <c r="M29" s="15">
        <v>49.99</v>
      </c>
      <c r="N29" s="15">
        <v>43.43</v>
      </c>
      <c r="O29" s="15">
        <v>58.75</v>
      </c>
      <c r="P29" s="15">
        <v>86.53</v>
      </c>
      <c r="Q29" s="15">
        <v>80.540000000000006</v>
      </c>
      <c r="R29" s="15">
        <v>96.49</v>
      </c>
      <c r="S29" s="15">
        <v>77.489999999999995</v>
      </c>
      <c r="T29" s="15">
        <v>82.19</v>
      </c>
      <c r="U29" s="15">
        <v>126.66</v>
      </c>
      <c r="V29" s="15">
        <v>146.12</v>
      </c>
      <c r="W29" s="15">
        <v>96.36</v>
      </c>
      <c r="X29" s="15">
        <v>417.55</v>
      </c>
      <c r="Y29" s="15">
        <v>562.12</v>
      </c>
      <c r="Z29" s="15">
        <v>608.22</v>
      </c>
    </row>
    <row r="30" spans="1:26" x14ac:dyDescent="0.2">
      <c r="A30" s="12" t="s">
        <v>535</v>
      </c>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x14ac:dyDescent="0.2">
      <c r="A31" s="12" t="s">
        <v>536</v>
      </c>
      <c r="B31" s="15"/>
      <c r="C31" s="15"/>
      <c r="D31" s="15">
        <v>2.9142000000000001</v>
      </c>
      <c r="E31" s="15"/>
      <c r="F31" s="15"/>
      <c r="G31" s="15"/>
      <c r="H31" s="15"/>
      <c r="I31" s="15"/>
      <c r="J31" s="15"/>
      <c r="K31" s="15"/>
      <c r="L31" s="15"/>
      <c r="M31" s="15"/>
      <c r="N31" s="15"/>
      <c r="O31" s="15"/>
      <c r="P31" s="15"/>
      <c r="Q31" s="15"/>
      <c r="R31" s="15"/>
      <c r="S31" s="15"/>
      <c r="T31" s="15">
        <v>14.62</v>
      </c>
      <c r="U31" s="15">
        <v>18.48</v>
      </c>
      <c r="V31" s="15"/>
      <c r="W31" s="15">
        <v>1120.05</v>
      </c>
      <c r="X31" s="15">
        <v>285.26</v>
      </c>
      <c r="Y31" s="15">
        <v>45.8</v>
      </c>
      <c r="Z31" s="15">
        <v>46.21</v>
      </c>
    </row>
    <row r="32" spans="1:26" x14ac:dyDescent="0.2">
      <c r="A32" s="12" t="s">
        <v>537</v>
      </c>
      <c r="B32" s="15">
        <v>0.96830000000000005</v>
      </c>
      <c r="C32" s="15">
        <v>1.1806000000000001</v>
      </c>
      <c r="D32" s="15">
        <v>2.2709000000000001</v>
      </c>
      <c r="E32" s="15">
        <v>3.5768</v>
      </c>
      <c r="F32" s="15">
        <v>9.8604000000000003</v>
      </c>
      <c r="G32" s="15">
        <v>10.329499999999999</v>
      </c>
      <c r="H32" s="15">
        <v>10.210000000000001</v>
      </c>
      <c r="I32" s="15">
        <v>32.729999999999997</v>
      </c>
      <c r="J32" s="15">
        <v>26.389999999999997</v>
      </c>
      <c r="K32" s="15">
        <v>35.46</v>
      </c>
      <c r="L32" s="15">
        <v>42.86</v>
      </c>
      <c r="M32" s="15">
        <v>48.97</v>
      </c>
      <c r="N32" s="15">
        <v>90.88</v>
      </c>
      <c r="O32" s="15">
        <v>104.50999999999999</v>
      </c>
      <c r="P32" s="15">
        <v>127.88</v>
      </c>
      <c r="Q32" s="15">
        <v>135.71</v>
      </c>
      <c r="R32" s="15">
        <v>185.62</v>
      </c>
      <c r="S32" s="15">
        <v>164.31</v>
      </c>
      <c r="T32" s="15">
        <v>197.71</v>
      </c>
      <c r="U32" s="15">
        <v>207.26</v>
      </c>
      <c r="V32" s="15">
        <v>271.55</v>
      </c>
      <c r="W32" s="15">
        <v>611.89</v>
      </c>
      <c r="X32" s="15">
        <v>722.93</v>
      </c>
      <c r="Y32" s="15">
        <v>844.27999999999986</v>
      </c>
      <c r="Z32" s="15">
        <v>772.78</v>
      </c>
    </row>
    <row r="33" spans="1:26" x14ac:dyDescent="0.2">
      <c r="A33" s="12" t="s">
        <v>538</v>
      </c>
      <c r="B33" s="15">
        <v>3.5771999999999999</v>
      </c>
      <c r="C33" s="15">
        <v>3.7002999999999999</v>
      </c>
      <c r="D33" s="15">
        <v>4.7792000000000003</v>
      </c>
      <c r="E33" s="15">
        <v>6.6879</v>
      </c>
      <c r="F33" s="15">
        <v>16.253799999999998</v>
      </c>
      <c r="G33" s="15">
        <v>20.814299999999996</v>
      </c>
      <c r="H33" s="15">
        <v>30.77</v>
      </c>
      <c r="I33" s="15">
        <v>54.83</v>
      </c>
      <c r="J33" s="15">
        <v>42.73</v>
      </c>
      <c r="K33" s="15">
        <v>40.5</v>
      </c>
      <c r="L33" s="15">
        <v>49.99</v>
      </c>
      <c r="M33" s="15">
        <v>43.43</v>
      </c>
      <c r="N33" s="15">
        <v>58.75</v>
      </c>
      <c r="O33" s="15">
        <v>86.53</v>
      </c>
      <c r="P33" s="15">
        <v>80.540000000000006</v>
      </c>
      <c r="Q33" s="15">
        <v>96.49</v>
      </c>
      <c r="R33" s="15">
        <v>77.489999999999995</v>
      </c>
      <c r="S33" s="15">
        <v>82.19</v>
      </c>
      <c r="T33" s="15">
        <v>126.66</v>
      </c>
      <c r="U33" s="15">
        <v>146.12</v>
      </c>
      <c r="V33" s="15">
        <v>96.36</v>
      </c>
      <c r="W33" s="15">
        <v>419.12</v>
      </c>
      <c r="X33" s="15">
        <v>562.12</v>
      </c>
      <c r="Y33" s="15">
        <v>608.22</v>
      </c>
      <c r="Z33" s="15">
        <v>468.72</v>
      </c>
    </row>
    <row r="34" spans="1:26" x14ac:dyDescent="0.2">
      <c r="A34" s="12" t="s">
        <v>539</v>
      </c>
      <c r="B34" s="15"/>
      <c r="C34" s="15">
        <v>2.9142000000000001</v>
      </c>
      <c r="D34" s="15"/>
      <c r="E34" s="15"/>
      <c r="F34" s="15"/>
      <c r="G34" s="15">
        <v>0.01</v>
      </c>
      <c r="H34" s="15"/>
      <c r="I34" s="15"/>
      <c r="J34" s="15"/>
      <c r="K34" s="15"/>
      <c r="L34" s="15"/>
      <c r="M34" s="15"/>
      <c r="N34" s="15"/>
      <c r="O34" s="15"/>
      <c r="P34" s="15"/>
      <c r="Q34" s="15"/>
      <c r="R34" s="15"/>
      <c r="S34" s="15"/>
      <c r="T34" s="15"/>
      <c r="U34" s="15"/>
      <c r="V34" s="15"/>
      <c r="W34" s="15"/>
      <c r="X34" s="15"/>
      <c r="Y34" s="15"/>
      <c r="Z34" s="15"/>
    </row>
    <row r="35" spans="1:26" x14ac:dyDescent="0.2">
      <c r="A35" s="12" t="s">
        <v>540</v>
      </c>
      <c r="B35" s="15"/>
      <c r="C35" s="15"/>
      <c r="D35" s="15">
        <v>6.6973000000000003</v>
      </c>
      <c r="E35" s="15"/>
      <c r="F35" s="15"/>
      <c r="G35" s="15"/>
      <c r="H35" s="15"/>
      <c r="I35" s="15"/>
      <c r="J35" s="15"/>
      <c r="K35" s="15"/>
      <c r="L35" s="15"/>
      <c r="M35" s="15"/>
      <c r="N35" s="15"/>
      <c r="O35" s="15"/>
      <c r="P35" s="15"/>
      <c r="Q35" s="15"/>
      <c r="R35" s="15"/>
      <c r="S35" s="15">
        <v>14.62</v>
      </c>
      <c r="T35" s="15">
        <v>18.48</v>
      </c>
      <c r="U35" s="15"/>
      <c r="V35" s="15"/>
      <c r="W35" s="15">
        <v>138.85</v>
      </c>
      <c r="X35" s="15">
        <v>44.03</v>
      </c>
      <c r="Y35" s="15">
        <v>46.21</v>
      </c>
      <c r="Z35" s="15">
        <v>97.95</v>
      </c>
    </row>
    <row r="36" spans="1:26" x14ac:dyDescent="0.2">
      <c r="A36" s="12" t="s">
        <v>541</v>
      </c>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x14ac:dyDescent="0.2">
      <c r="A37" s="12" t="s">
        <v>542</v>
      </c>
      <c r="B37" s="15">
        <v>0</v>
      </c>
      <c r="C37" s="15">
        <v>0</v>
      </c>
      <c r="D37" s="15">
        <v>0</v>
      </c>
      <c r="E37" s="15">
        <v>0</v>
      </c>
      <c r="F37" s="15">
        <v>0</v>
      </c>
      <c r="G37" s="15">
        <v>0</v>
      </c>
      <c r="H37" s="15">
        <v>0</v>
      </c>
      <c r="I37" s="15">
        <v>0</v>
      </c>
      <c r="J37" s="15">
        <v>0</v>
      </c>
      <c r="K37" s="15">
        <v>0</v>
      </c>
      <c r="L37" s="15">
        <v>0</v>
      </c>
      <c r="M37" s="15">
        <v>0</v>
      </c>
      <c r="N37" s="15">
        <v>0</v>
      </c>
      <c r="O37" s="15">
        <v>-2.71</v>
      </c>
      <c r="P37" s="15">
        <v>2.87</v>
      </c>
      <c r="Q37" s="15">
        <v>4.9000000000000004</v>
      </c>
      <c r="R37" s="15">
        <v>-1.04</v>
      </c>
      <c r="S37" s="15">
        <v>0.27</v>
      </c>
      <c r="T37" s="15">
        <v>-7.35</v>
      </c>
      <c r="U37" s="15">
        <v>-2.61</v>
      </c>
      <c r="V37" s="15">
        <v>-0.41</v>
      </c>
      <c r="W37" s="15">
        <v>1.41</v>
      </c>
      <c r="X37" s="15">
        <v>-13.84</v>
      </c>
      <c r="Y37" s="15">
        <v>4.9400000000000004</v>
      </c>
      <c r="Z37" s="15">
        <v>23.59</v>
      </c>
    </row>
    <row r="38" spans="1:26" x14ac:dyDescent="0.2">
      <c r="A38" s="12" t="s">
        <v>543</v>
      </c>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x14ac:dyDescent="0.2">
      <c r="A39" s="12" t="s">
        <v>544</v>
      </c>
      <c r="B39" s="15">
        <v>27.5732</v>
      </c>
      <c r="C39" s="15">
        <v>43.8125</v>
      </c>
      <c r="D39" s="15">
        <v>53.872500000000002</v>
      </c>
      <c r="E39" s="15">
        <v>82.0107</v>
      </c>
      <c r="F39" s="15">
        <v>126.1289</v>
      </c>
      <c r="G39" s="15">
        <v>163.04339999999999</v>
      </c>
      <c r="H39" s="15">
        <v>209.89599999999999</v>
      </c>
      <c r="I39" s="15">
        <v>274.38</v>
      </c>
      <c r="J39" s="15">
        <v>278.89999999999998</v>
      </c>
      <c r="K39" s="15">
        <v>240.1</v>
      </c>
      <c r="L39" s="15">
        <v>381.67</v>
      </c>
      <c r="M39" s="15">
        <v>539.87</v>
      </c>
      <c r="N39" s="15">
        <v>868.56</v>
      </c>
      <c r="O39" s="15">
        <v>1172.3900000000001</v>
      </c>
      <c r="P39" s="15">
        <v>1513.06</v>
      </c>
      <c r="Q39" s="15">
        <v>1897.44</v>
      </c>
      <c r="R39" s="15">
        <v>782.27</v>
      </c>
      <c r="S39" s="15">
        <v>894.94</v>
      </c>
      <c r="T39" s="15">
        <v>1139.19</v>
      </c>
      <c r="U39" s="15">
        <v>906.75</v>
      </c>
      <c r="V39" s="15">
        <v>1079.6600000000001</v>
      </c>
      <c r="W39" s="15">
        <v>2815.62</v>
      </c>
      <c r="X39" s="15">
        <v>3008.31</v>
      </c>
      <c r="Y39" s="15">
        <v>3464.95</v>
      </c>
      <c r="Z39" s="15">
        <v>3333.51</v>
      </c>
    </row>
    <row r="40" spans="1:26" x14ac:dyDescent="0.2">
      <c r="A40" s="12" t="s">
        <v>545</v>
      </c>
      <c r="B40" s="15"/>
      <c r="C40" s="15">
        <v>5.174500000000001</v>
      </c>
      <c r="D40" s="15">
        <v>4.5983999999999998</v>
      </c>
      <c r="E40" s="15">
        <v>8.7616999999999994</v>
      </c>
      <c r="F40" s="15">
        <v>12.3568</v>
      </c>
      <c r="G40" s="15">
        <v>19.0886</v>
      </c>
      <c r="H40" s="15">
        <v>16.416</v>
      </c>
      <c r="I40" s="15">
        <v>29.09</v>
      </c>
      <c r="J40" s="15">
        <v>56.35</v>
      </c>
      <c r="K40" s="15">
        <v>56.47</v>
      </c>
      <c r="L40" s="15">
        <v>70.959999999999994</v>
      </c>
      <c r="M40" s="15">
        <v>63.8</v>
      </c>
      <c r="N40" s="15">
        <v>82.97</v>
      </c>
      <c r="O40" s="15">
        <v>95.05</v>
      </c>
      <c r="P40" s="15">
        <v>115.58</v>
      </c>
      <c r="Q40" s="15">
        <v>148.91999999999999</v>
      </c>
      <c r="R40" s="15">
        <v>205.67</v>
      </c>
      <c r="S40" s="15">
        <v>290.55</v>
      </c>
      <c r="T40" s="15">
        <v>341.59</v>
      </c>
      <c r="U40" s="15">
        <v>419.87</v>
      </c>
      <c r="V40" s="15">
        <v>493.33</v>
      </c>
      <c r="W40" s="15">
        <v>511.64</v>
      </c>
      <c r="X40" s="15">
        <v>844.09</v>
      </c>
      <c r="Y40" s="15">
        <v>772.02</v>
      </c>
      <c r="Z40" s="15">
        <v>745.67</v>
      </c>
    </row>
    <row r="41" spans="1:26" x14ac:dyDescent="0.2">
      <c r="A41" s="12" t="s">
        <v>546</v>
      </c>
      <c r="B41" s="15">
        <v>17.860099999999999</v>
      </c>
      <c r="C41" s="15">
        <v>17.375900000000001</v>
      </c>
      <c r="D41" s="15">
        <v>32.100099999999998</v>
      </c>
      <c r="E41" s="15">
        <v>41.694099999999999</v>
      </c>
      <c r="F41" s="15">
        <v>74.823999999999998</v>
      </c>
      <c r="G41" s="15">
        <v>62.431800000000003</v>
      </c>
      <c r="H41" s="15">
        <v>137.334</v>
      </c>
      <c r="I41" s="15">
        <v>240.44</v>
      </c>
      <c r="J41" s="15">
        <v>221.97</v>
      </c>
      <c r="K41" s="15">
        <v>196.3</v>
      </c>
      <c r="L41" s="15">
        <v>189.58</v>
      </c>
      <c r="M41" s="15">
        <v>231.89</v>
      </c>
      <c r="N41" s="15">
        <v>397.53</v>
      </c>
      <c r="O41" s="15">
        <v>484.48</v>
      </c>
      <c r="P41" s="15">
        <v>588.58000000000004</v>
      </c>
      <c r="Q41" s="15">
        <v>683.52</v>
      </c>
      <c r="R41" s="15">
        <v>694.89</v>
      </c>
      <c r="S41" s="15">
        <v>769.3</v>
      </c>
      <c r="T41" s="15">
        <v>1029.99</v>
      </c>
      <c r="U41" s="15">
        <v>779.25</v>
      </c>
      <c r="V41" s="15">
        <v>912.93</v>
      </c>
      <c r="W41" s="15">
        <v>2358.67</v>
      </c>
      <c r="X41" s="15">
        <v>1758.62</v>
      </c>
      <c r="Y41" s="15">
        <v>2202.1</v>
      </c>
      <c r="Z41" s="15">
        <v>2193.0700000000002</v>
      </c>
    </row>
    <row r="42" spans="1:26" x14ac:dyDescent="0.2">
      <c r="A42" s="12" t="s">
        <v>547</v>
      </c>
      <c r="B42" s="15">
        <v>5.174500000000001</v>
      </c>
      <c r="C42" s="15">
        <v>4.5984999999999996</v>
      </c>
      <c r="D42" s="15">
        <v>8.7616999999999994</v>
      </c>
      <c r="E42" s="15">
        <v>12.3568</v>
      </c>
      <c r="F42" s="15">
        <v>19.0886</v>
      </c>
      <c r="G42" s="15">
        <v>16.415900000000001</v>
      </c>
      <c r="H42" s="15">
        <v>29.09</v>
      </c>
      <c r="I42" s="15">
        <v>56.35</v>
      </c>
      <c r="J42" s="15">
        <v>56.47</v>
      </c>
      <c r="K42" s="15">
        <v>70.959999999999994</v>
      </c>
      <c r="L42" s="15">
        <v>63.8</v>
      </c>
      <c r="M42" s="15">
        <v>82.97</v>
      </c>
      <c r="N42" s="15">
        <v>95.05</v>
      </c>
      <c r="O42" s="15">
        <v>115.58</v>
      </c>
      <c r="P42" s="15">
        <v>148.91999999999999</v>
      </c>
      <c r="Q42" s="15">
        <v>205.67</v>
      </c>
      <c r="R42" s="15">
        <v>255.33</v>
      </c>
      <c r="S42" s="15">
        <v>341.59</v>
      </c>
      <c r="T42" s="15">
        <v>419.87</v>
      </c>
      <c r="U42" s="15">
        <v>493.33</v>
      </c>
      <c r="V42" s="15">
        <v>511.64</v>
      </c>
      <c r="W42" s="15">
        <v>988.91</v>
      </c>
      <c r="X42" s="15">
        <v>764.4</v>
      </c>
      <c r="Y42" s="15">
        <v>745.67</v>
      </c>
      <c r="Z42" s="15">
        <v>771.22</v>
      </c>
    </row>
    <row r="43" spans="1:26" x14ac:dyDescent="0.2">
      <c r="A43" s="12" t="s">
        <v>548</v>
      </c>
      <c r="B43" s="15">
        <v>14.887600000000001</v>
      </c>
      <c r="C43" s="15">
        <v>25.860600000000002</v>
      </c>
      <c r="D43" s="15">
        <v>25.935700000000004</v>
      </c>
      <c r="E43" s="15">
        <v>43.911700000000003</v>
      </c>
      <c r="F43" s="15">
        <v>41.573999999999991</v>
      </c>
      <c r="G43" s="15">
        <v>97.065899999999999</v>
      </c>
      <c r="H43" s="15">
        <v>78.656000000000006</v>
      </c>
      <c r="I43" s="15">
        <v>53.55</v>
      </c>
      <c r="J43" s="15">
        <v>57.05</v>
      </c>
      <c r="K43" s="15">
        <v>58.29</v>
      </c>
      <c r="L43" s="15">
        <v>184.93</v>
      </c>
      <c r="M43" s="15">
        <v>327.14999999999998</v>
      </c>
      <c r="N43" s="15">
        <v>483.11</v>
      </c>
      <c r="O43" s="15">
        <v>708.44</v>
      </c>
      <c r="P43" s="15">
        <v>957.82</v>
      </c>
      <c r="Q43" s="15">
        <v>1270.67</v>
      </c>
      <c r="R43" s="15">
        <v>137.04</v>
      </c>
      <c r="S43" s="15">
        <v>176.68</v>
      </c>
      <c r="T43" s="15">
        <v>187.48</v>
      </c>
      <c r="U43" s="15">
        <v>200.96</v>
      </c>
      <c r="V43" s="15">
        <v>185.04</v>
      </c>
      <c r="W43" s="15">
        <v>934.22</v>
      </c>
      <c r="X43" s="15">
        <v>1170</v>
      </c>
      <c r="Y43" s="15">
        <v>1236.5</v>
      </c>
      <c r="Z43" s="15">
        <v>1165.99</v>
      </c>
    </row>
    <row r="44" spans="1:26" x14ac:dyDescent="0.2">
      <c r="A44" s="12" t="s">
        <v>713</v>
      </c>
      <c r="B44" s="15"/>
      <c r="C44" s="15"/>
      <c r="D44" s="15"/>
      <c r="E44" s="15"/>
      <c r="F44" s="15">
        <v>16.462700000000002</v>
      </c>
      <c r="G44" s="15">
        <v>0.873</v>
      </c>
      <c r="H44" s="15">
        <v>6.58</v>
      </c>
      <c r="I44" s="15">
        <v>7.65</v>
      </c>
      <c r="J44" s="15"/>
      <c r="K44" s="15"/>
      <c r="L44" s="15"/>
      <c r="M44" s="15"/>
      <c r="N44" s="15"/>
      <c r="O44" s="15"/>
      <c r="P44" s="15"/>
      <c r="Q44" s="15"/>
      <c r="R44" s="15"/>
      <c r="S44" s="15"/>
      <c r="T44" s="15"/>
      <c r="U44" s="15"/>
      <c r="V44" s="15"/>
      <c r="W44" s="15"/>
      <c r="X44" s="15"/>
      <c r="Y44" s="15"/>
      <c r="Z44" s="15"/>
    </row>
    <row r="45" spans="1:26" x14ac:dyDescent="0.2">
      <c r="A45" s="12" t="s">
        <v>550</v>
      </c>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x14ac:dyDescent="0.2">
      <c r="A46" s="12" t="s">
        <v>551</v>
      </c>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x14ac:dyDescent="0.2">
      <c r="A47" s="12" t="s">
        <v>552</v>
      </c>
      <c r="B47" s="15">
        <v>0.1111</v>
      </c>
      <c r="C47" s="15">
        <v>0.53939999999999999</v>
      </c>
      <c r="D47" s="15">
        <v>1.0118</v>
      </c>
      <c r="E47" s="15">
        <v>1.7364999999999999</v>
      </c>
      <c r="F47" s="15">
        <v>3.8668999999999998</v>
      </c>
      <c r="G47" s="15">
        <v>4.1593</v>
      </c>
      <c r="H47" s="15">
        <v>8.42</v>
      </c>
      <c r="I47" s="15">
        <v>11.8</v>
      </c>
      <c r="J47" s="15">
        <v>11.51</v>
      </c>
      <c r="K47" s="15">
        <v>13.99</v>
      </c>
      <c r="L47" s="15">
        <v>13.87</v>
      </c>
      <c r="M47" s="15">
        <v>14.3</v>
      </c>
      <c r="N47" s="15">
        <v>25.55</v>
      </c>
      <c r="O47" s="15">
        <v>31.09</v>
      </c>
      <c r="P47" s="15">
        <v>37.36</v>
      </c>
      <c r="Q47" s="15">
        <v>50.44</v>
      </c>
      <c r="R47" s="15">
        <v>47.38</v>
      </c>
      <c r="S47" s="15">
        <v>46.59</v>
      </c>
      <c r="T47" s="15">
        <v>68.760000000000005</v>
      </c>
      <c r="U47" s="15">
        <v>93.4</v>
      </c>
      <c r="V47" s="15">
        <v>115.8</v>
      </c>
      <c r="W47" s="15">
        <v>382.52</v>
      </c>
      <c r="X47" s="15">
        <v>370.48</v>
      </c>
      <c r="Y47" s="15">
        <v>349.23</v>
      </c>
      <c r="Z47" s="15">
        <v>376.17</v>
      </c>
    </row>
    <row r="48" spans="1:26" x14ac:dyDescent="0.2">
      <c r="A48" s="12" t="s">
        <v>553</v>
      </c>
      <c r="B48" s="15">
        <v>0.1111</v>
      </c>
      <c r="C48" s="15">
        <v>0.53939999999999999</v>
      </c>
      <c r="D48" s="15">
        <v>1.0118</v>
      </c>
      <c r="E48" s="15">
        <v>1.7364999999999999</v>
      </c>
      <c r="F48" s="15">
        <v>3.8668999999999998</v>
      </c>
      <c r="G48" s="15">
        <v>4.1593</v>
      </c>
      <c r="H48" s="15">
        <v>8.42</v>
      </c>
      <c r="I48" s="15">
        <v>11.8</v>
      </c>
      <c r="J48" s="15">
        <v>11.51</v>
      </c>
      <c r="K48" s="15">
        <v>13.99</v>
      </c>
      <c r="L48" s="15">
        <v>13.87</v>
      </c>
      <c r="M48" s="15">
        <v>14.3</v>
      </c>
      <c r="N48" s="15">
        <v>25.55</v>
      </c>
      <c r="O48" s="15">
        <v>31.09</v>
      </c>
      <c r="P48" s="15">
        <v>37.36</v>
      </c>
      <c r="Q48" s="15">
        <v>50.44</v>
      </c>
      <c r="R48" s="15">
        <v>47.38</v>
      </c>
      <c r="S48" s="15">
        <v>46.59</v>
      </c>
      <c r="T48" s="15">
        <v>68.760000000000005</v>
      </c>
      <c r="U48" s="15">
        <v>93.4</v>
      </c>
      <c r="V48" s="15">
        <v>115.8</v>
      </c>
      <c r="W48" s="15">
        <v>382.52</v>
      </c>
      <c r="X48" s="15">
        <v>370.48</v>
      </c>
      <c r="Y48" s="15">
        <v>349.23</v>
      </c>
      <c r="Z48" s="15">
        <v>376.17</v>
      </c>
    </row>
    <row r="49" spans="1:26" x14ac:dyDescent="0.2">
      <c r="A49" s="12" t="s">
        <v>554</v>
      </c>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x14ac:dyDescent="0.2">
      <c r="A50" s="12" t="s">
        <v>555</v>
      </c>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x14ac:dyDescent="0.2">
      <c r="A51" s="12" t="s">
        <v>714</v>
      </c>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x14ac:dyDescent="0.2">
      <c r="A52" s="12" t="s">
        <v>557</v>
      </c>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x14ac:dyDescent="0.2">
      <c r="A53" s="12" t="s">
        <v>558</v>
      </c>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x14ac:dyDescent="0.2">
      <c r="A54" s="12" t="s">
        <v>559</v>
      </c>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x14ac:dyDescent="0.2">
      <c r="A55" s="12" t="s">
        <v>560</v>
      </c>
      <c r="B55" s="15">
        <v>3.1977000000000002</v>
      </c>
      <c r="C55" s="15">
        <v>5.3705999999999996</v>
      </c>
      <c r="D55" s="15">
        <v>7.6736000000000004</v>
      </c>
      <c r="E55" s="15">
        <v>10.2241</v>
      </c>
      <c r="F55" s="15">
        <v>21.200399999999998</v>
      </c>
      <c r="G55" s="15">
        <v>26.510899999999999</v>
      </c>
      <c r="H55" s="15">
        <v>28.31</v>
      </c>
      <c r="I55" s="15">
        <v>36.22</v>
      </c>
      <c r="J55" s="15">
        <v>41.1</v>
      </c>
      <c r="K55" s="15">
        <v>48.57</v>
      </c>
      <c r="L55" s="15">
        <v>67.2</v>
      </c>
      <c r="M55" s="15">
        <v>63.88</v>
      </c>
      <c r="N55" s="15">
        <v>79.7</v>
      </c>
      <c r="O55" s="15">
        <v>96.2</v>
      </c>
      <c r="P55" s="15">
        <v>117.12</v>
      </c>
      <c r="Q55" s="15">
        <v>144.84</v>
      </c>
      <c r="R55" s="15">
        <v>170.76</v>
      </c>
      <c r="S55" s="15">
        <v>261.08999999999997</v>
      </c>
      <c r="T55" s="15">
        <v>316.56</v>
      </c>
      <c r="U55" s="15">
        <v>234.87</v>
      </c>
      <c r="V55" s="15">
        <v>279.63</v>
      </c>
      <c r="W55" s="15">
        <v>1487.65</v>
      </c>
      <c r="X55" s="15">
        <v>1476.69</v>
      </c>
      <c r="Y55" s="15">
        <v>1499.88</v>
      </c>
      <c r="Z55" s="15">
        <v>1617.69</v>
      </c>
    </row>
    <row r="56" spans="1:26" x14ac:dyDescent="0.2">
      <c r="A56" s="12" t="s">
        <v>561</v>
      </c>
      <c r="B56" s="15">
        <v>2.4659</v>
      </c>
      <c r="C56" s="15">
        <v>4.1653000000000002</v>
      </c>
      <c r="D56" s="15">
        <v>5.6433000000000009</v>
      </c>
      <c r="E56" s="15">
        <v>7.8343999999999996</v>
      </c>
      <c r="F56" s="15">
        <v>15.6332</v>
      </c>
      <c r="G56" s="15">
        <v>20.656400000000001</v>
      </c>
      <c r="H56" s="15">
        <v>22.91</v>
      </c>
      <c r="I56" s="15">
        <v>29.42</v>
      </c>
      <c r="J56" s="15">
        <v>33.07</v>
      </c>
      <c r="K56" s="15">
        <v>38.43</v>
      </c>
      <c r="L56" s="15">
        <v>54.19</v>
      </c>
      <c r="M56" s="15">
        <v>53.45</v>
      </c>
      <c r="N56" s="15">
        <v>68.34</v>
      </c>
      <c r="O56" s="15">
        <v>80.63</v>
      </c>
      <c r="P56" s="15">
        <v>99.11</v>
      </c>
      <c r="Q56" s="15">
        <v>122.33</v>
      </c>
      <c r="R56" s="15">
        <v>142.82</v>
      </c>
      <c r="S56" s="15">
        <v>215.32</v>
      </c>
      <c r="T56" s="15">
        <v>270.88</v>
      </c>
      <c r="U56" s="15">
        <v>182.68</v>
      </c>
      <c r="V56" s="15">
        <v>234.87</v>
      </c>
      <c r="W56" s="15">
        <v>1280.1300000000001</v>
      </c>
      <c r="X56" s="15">
        <v>1309.28</v>
      </c>
      <c r="Y56" s="15">
        <v>1377.9</v>
      </c>
      <c r="Z56" s="15">
        <v>1476.57</v>
      </c>
    </row>
    <row r="57" spans="1:26" x14ac:dyDescent="0.2">
      <c r="A57" s="12" t="s">
        <v>562</v>
      </c>
      <c r="B57" s="15">
        <v>0.23669999999999999</v>
      </c>
      <c r="C57" s="15">
        <v>0.30520000000000003</v>
      </c>
      <c r="D57" s="15">
        <v>0.40460000000000002</v>
      </c>
      <c r="E57" s="15">
        <v>0.61799999999999999</v>
      </c>
      <c r="F57" s="15">
        <v>1.706</v>
      </c>
      <c r="G57" s="15">
        <v>2.3466</v>
      </c>
      <c r="H57" s="15">
        <v>2.44</v>
      </c>
      <c r="I57" s="15">
        <v>2.4900000000000002</v>
      </c>
      <c r="J57" s="15">
        <v>3.11</v>
      </c>
      <c r="K57" s="15">
        <v>3.76</v>
      </c>
      <c r="L57" s="15">
        <v>5.25</v>
      </c>
      <c r="M57" s="15">
        <v>5.08</v>
      </c>
      <c r="N57" s="15">
        <v>4.49</v>
      </c>
      <c r="O57" s="15">
        <v>6.12</v>
      </c>
      <c r="P57" s="15">
        <v>7.88</v>
      </c>
      <c r="Q57" s="15">
        <v>9.91</v>
      </c>
      <c r="R57" s="15">
        <v>13.4</v>
      </c>
      <c r="S57" s="15">
        <v>13.83</v>
      </c>
      <c r="T57" s="15">
        <v>17.05</v>
      </c>
      <c r="U57" s="15">
        <v>20.03</v>
      </c>
      <c r="V57" s="15">
        <v>13.62</v>
      </c>
      <c r="W57" s="15">
        <v>97.41</v>
      </c>
      <c r="X57" s="15">
        <v>102.82</v>
      </c>
      <c r="Y57" s="15">
        <v>62.04</v>
      </c>
      <c r="Z57" s="15">
        <v>71.02</v>
      </c>
    </row>
    <row r="58" spans="1:26" x14ac:dyDescent="0.2">
      <c r="A58" s="12" t="s">
        <v>563</v>
      </c>
      <c r="B58" s="15">
        <v>0.49509999999999998</v>
      </c>
      <c r="C58" s="15">
        <v>0.90010000000000001</v>
      </c>
      <c r="D58" s="15">
        <v>1.6256999999999999</v>
      </c>
      <c r="E58" s="15">
        <v>1.7717000000000001</v>
      </c>
      <c r="F58" s="15">
        <v>3.8612000000000002</v>
      </c>
      <c r="G58" s="15">
        <v>3.5078999999999998</v>
      </c>
      <c r="H58" s="15">
        <v>2.96</v>
      </c>
      <c r="I58" s="15">
        <v>4.3099999999999996</v>
      </c>
      <c r="J58" s="15">
        <v>4.92</v>
      </c>
      <c r="K58" s="15">
        <v>6.38</v>
      </c>
      <c r="L58" s="15">
        <v>7.76</v>
      </c>
      <c r="M58" s="15">
        <v>5.35</v>
      </c>
      <c r="N58" s="15">
        <v>6.87</v>
      </c>
      <c r="O58" s="15">
        <v>9.4499999999999993</v>
      </c>
      <c r="P58" s="15">
        <v>10.130000000000001</v>
      </c>
      <c r="Q58" s="15">
        <v>12.6</v>
      </c>
      <c r="R58" s="15">
        <v>14.54</v>
      </c>
      <c r="S58" s="15">
        <v>31.94</v>
      </c>
      <c r="T58" s="15">
        <v>28.63</v>
      </c>
      <c r="U58" s="15">
        <v>32.159999999999997</v>
      </c>
      <c r="V58" s="15">
        <v>31.14</v>
      </c>
      <c r="W58" s="15">
        <v>89.61</v>
      </c>
      <c r="X58" s="15">
        <v>55.53</v>
      </c>
      <c r="Y58" s="15">
        <v>36.32</v>
      </c>
      <c r="Z58" s="15">
        <v>37.020000000000003</v>
      </c>
    </row>
    <row r="59" spans="1:26" x14ac:dyDescent="0.2">
      <c r="A59" s="12" t="s">
        <v>564</v>
      </c>
      <c r="B59" s="15"/>
      <c r="C59" s="15"/>
      <c r="D59" s="15"/>
      <c r="E59" s="15"/>
      <c r="F59" s="15"/>
      <c r="G59" s="15"/>
      <c r="H59" s="15"/>
      <c r="I59" s="15"/>
      <c r="J59" s="15"/>
      <c r="K59" s="15"/>
      <c r="L59" s="15"/>
      <c r="M59" s="15"/>
      <c r="N59" s="15"/>
      <c r="O59" s="15"/>
      <c r="P59" s="15"/>
      <c r="Q59" s="15"/>
      <c r="R59" s="15"/>
      <c r="S59" s="15"/>
      <c r="T59" s="15"/>
      <c r="U59" s="15"/>
      <c r="V59" s="15"/>
      <c r="W59" s="15"/>
      <c r="X59" s="15"/>
      <c r="Y59" s="15">
        <v>20.54</v>
      </c>
      <c r="Z59" s="15">
        <v>33.18</v>
      </c>
    </row>
    <row r="60" spans="1:26" x14ac:dyDescent="0.2">
      <c r="A60" s="12" t="s">
        <v>565</v>
      </c>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x14ac:dyDescent="0.2">
      <c r="A61" s="12" t="s">
        <v>566</v>
      </c>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x14ac:dyDescent="0.2">
      <c r="A62" s="12" t="s">
        <v>567</v>
      </c>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x14ac:dyDescent="0.2">
      <c r="A63" s="12" t="s">
        <v>568</v>
      </c>
      <c r="B63" s="15"/>
      <c r="C63" s="15"/>
      <c r="D63" s="15"/>
      <c r="E63" s="15"/>
      <c r="F63" s="15"/>
      <c r="G63" s="15"/>
      <c r="H63" s="15"/>
      <c r="I63" s="15"/>
      <c r="J63" s="15"/>
      <c r="K63" s="15"/>
      <c r="L63" s="15"/>
      <c r="M63" s="15"/>
      <c r="N63" s="15"/>
      <c r="O63" s="15"/>
      <c r="P63" s="15"/>
      <c r="Q63" s="15"/>
      <c r="R63" s="15"/>
      <c r="S63" s="15"/>
      <c r="T63" s="15"/>
      <c r="U63" s="15"/>
      <c r="V63" s="15"/>
      <c r="W63" s="15">
        <v>20.5</v>
      </c>
      <c r="X63" s="15">
        <v>9.06</v>
      </c>
      <c r="Y63" s="15">
        <v>3.08</v>
      </c>
      <c r="Z63" s="15">
        <v>-0.1</v>
      </c>
    </row>
    <row r="64" spans="1:26" x14ac:dyDescent="0.2">
      <c r="A64" s="12" t="s">
        <v>569</v>
      </c>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x14ac:dyDescent="0.2">
      <c r="A65" s="12" t="s">
        <v>570</v>
      </c>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x14ac:dyDescent="0.2">
      <c r="A66" s="12" t="s">
        <v>571</v>
      </c>
      <c r="B66" s="15">
        <v>4.0190999999999999</v>
      </c>
      <c r="C66" s="15">
        <v>3.0777000000000001</v>
      </c>
      <c r="D66" s="15">
        <v>5.5301999999999998</v>
      </c>
      <c r="E66" s="15">
        <v>7.8788</v>
      </c>
      <c r="F66" s="15">
        <v>14.715299999999999</v>
      </c>
      <c r="G66" s="15">
        <v>13.4526</v>
      </c>
      <c r="H66" s="15">
        <v>25.44</v>
      </c>
      <c r="I66" s="15">
        <v>43.19</v>
      </c>
      <c r="J66" s="15">
        <v>41.54</v>
      </c>
      <c r="K66" s="15">
        <v>53.05</v>
      </c>
      <c r="L66" s="15">
        <v>62.23</v>
      </c>
      <c r="M66" s="15">
        <v>121.28</v>
      </c>
      <c r="N66" s="15">
        <v>173.12</v>
      </c>
      <c r="O66" s="15">
        <v>226.12</v>
      </c>
      <c r="P66" s="15">
        <v>224.91</v>
      </c>
      <c r="Q66" s="15">
        <v>247.57</v>
      </c>
      <c r="R66" s="15">
        <v>286.60000000000002</v>
      </c>
      <c r="S66" s="15">
        <v>179.79</v>
      </c>
      <c r="T66" s="15">
        <v>224.05</v>
      </c>
      <c r="U66" s="15">
        <v>293.89999999999998</v>
      </c>
      <c r="V66" s="15">
        <v>343.25</v>
      </c>
      <c r="W66" s="15">
        <v>1118.8399999999999</v>
      </c>
      <c r="X66" s="15">
        <v>838.79</v>
      </c>
      <c r="Y66" s="15">
        <v>873.2</v>
      </c>
      <c r="Z66" s="15">
        <v>891.77</v>
      </c>
    </row>
    <row r="67" spans="1:26" x14ac:dyDescent="0.2">
      <c r="A67" s="12" t="s">
        <v>572</v>
      </c>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x14ac:dyDescent="0.2">
      <c r="A68" s="12" t="s">
        <v>573</v>
      </c>
      <c r="B68" s="15"/>
      <c r="C68" s="15"/>
      <c r="D68" s="15"/>
      <c r="E68" s="15"/>
      <c r="F68" s="15"/>
      <c r="G68" s="15"/>
      <c r="H68" s="15"/>
      <c r="I68" s="15"/>
      <c r="J68" s="15"/>
      <c r="K68" s="15"/>
      <c r="L68" s="15"/>
      <c r="M68" s="15"/>
      <c r="N68" s="15"/>
      <c r="O68" s="15"/>
      <c r="P68" s="15"/>
      <c r="Q68" s="15"/>
      <c r="R68" s="15"/>
      <c r="S68" s="15"/>
      <c r="T68" s="15"/>
      <c r="U68" s="15"/>
      <c r="V68" s="15"/>
      <c r="W68" s="15"/>
      <c r="X68" s="15"/>
      <c r="Y68" s="15">
        <v>231.79</v>
      </c>
      <c r="Z68" s="15">
        <v>199.91</v>
      </c>
    </row>
    <row r="69" spans="1:26" x14ac:dyDescent="0.2">
      <c r="A69" s="12" t="s">
        <v>574</v>
      </c>
      <c r="B69" s="15">
        <v>0.1678</v>
      </c>
      <c r="C69" s="15">
        <v>0.45540000000000003</v>
      </c>
      <c r="D69" s="15">
        <v>1.0791999999999999</v>
      </c>
      <c r="E69" s="15">
        <v>2.4424000000000001</v>
      </c>
      <c r="F69" s="15">
        <v>3.4491000000000001</v>
      </c>
      <c r="G69" s="15">
        <v>3.1132</v>
      </c>
      <c r="H69" s="15">
        <v>5.31</v>
      </c>
      <c r="I69" s="15">
        <v>7.4</v>
      </c>
      <c r="J69" s="15">
        <v>8.16</v>
      </c>
      <c r="K69" s="15">
        <v>11.02</v>
      </c>
      <c r="L69" s="15">
        <v>11.23</v>
      </c>
      <c r="M69" s="15">
        <v>14.41</v>
      </c>
      <c r="N69" s="15">
        <v>15.95</v>
      </c>
      <c r="O69" s="15">
        <v>17.41</v>
      </c>
      <c r="P69" s="15">
        <v>22.78</v>
      </c>
      <c r="Q69" s="15">
        <v>29.42</v>
      </c>
      <c r="R69" s="15">
        <v>30.16</v>
      </c>
      <c r="S69" s="15">
        <v>40.18</v>
      </c>
      <c r="T69" s="15">
        <v>51.320000000000007</v>
      </c>
      <c r="U69" s="15">
        <v>73.06</v>
      </c>
      <c r="V69" s="15">
        <v>87.19</v>
      </c>
      <c r="W69" s="15">
        <v>200.6</v>
      </c>
      <c r="X69" s="15">
        <v>217.23</v>
      </c>
      <c r="Y69" s="15">
        <v>212.08</v>
      </c>
      <c r="Z69" s="15">
        <v>221.41</v>
      </c>
    </row>
    <row r="70" spans="1:26" x14ac:dyDescent="0.2">
      <c r="A70" s="12" t="s">
        <v>575</v>
      </c>
      <c r="B70" s="15">
        <v>3.6400000000000002E-2</v>
      </c>
      <c r="C70" s="15">
        <v>4.9599999999999998E-2</v>
      </c>
      <c r="D70" s="15">
        <v>0.1772</v>
      </c>
      <c r="E70" s="15">
        <v>0.54310000000000003</v>
      </c>
      <c r="F70" s="15">
        <v>0.60299999999999998</v>
      </c>
      <c r="G70" s="15">
        <v>0.60609999999999997</v>
      </c>
      <c r="H70" s="15">
        <v>0.49</v>
      </c>
      <c r="I70" s="15">
        <v>1.02</v>
      </c>
      <c r="J70" s="15">
        <v>1.1100000000000001</v>
      </c>
      <c r="K70" s="15">
        <v>1.43</v>
      </c>
      <c r="L70" s="15">
        <v>1.33</v>
      </c>
      <c r="M70" s="15">
        <v>2.91</v>
      </c>
      <c r="N70" s="15">
        <v>2.1</v>
      </c>
      <c r="O70" s="15">
        <v>2.1</v>
      </c>
      <c r="P70" s="15">
        <v>2.2200000000000002</v>
      </c>
      <c r="Q70" s="15">
        <v>3.84</v>
      </c>
      <c r="R70" s="15">
        <v>3.11</v>
      </c>
      <c r="S70" s="15">
        <v>4.6900000000000004</v>
      </c>
      <c r="T70" s="15">
        <v>4.3899999999999997</v>
      </c>
      <c r="U70" s="15">
        <v>8.7200000000000006</v>
      </c>
      <c r="V70" s="15">
        <v>8.93</v>
      </c>
      <c r="W70" s="15">
        <v>19.38</v>
      </c>
      <c r="X70" s="15"/>
      <c r="Y70" s="15"/>
      <c r="Z70" s="15"/>
    </row>
    <row r="71" spans="1:26" x14ac:dyDescent="0.2">
      <c r="A71" s="12" t="s">
        <v>576</v>
      </c>
      <c r="B71" s="15">
        <v>0.1249</v>
      </c>
      <c r="C71" s="15">
        <v>0.34610000000000002</v>
      </c>
      <c r="D71" s="15">
        <v>0.79540000000000011</v>
      </c>
      <c r="E71" s="15">
        <v>1.8067</v>
      </c>
      <c r="F71" s="15">
        <v>2.7583000000000002</v>
      </c>
      <c r="G71" s="15">
        <v>2.4418000000000002</v>
      </c>
      <c r="H71" s="15">
        <v>3.98</v>
      </c>
      <c r="I71" s="15">
        <v>5.36</v>
      </c>
      <c r="J71" s="15">
        <v>5.75</v>
      </c>
      <c r="K71" s="15">
        <v>7.55</v>
      </c>
      <c r="L71" s="15">
        <v>7.92</v>
      </c>
      <c r="M71" s="15">
        <v>9.27</v>
      </c>
      <c r="N71" s="15">
        <v>11.5</v>
      </c>
      <c r="O71" s="15">
        <v>12.13</v>
      </c>
      <c r="P71" s="15">
        <v>15.67</v>
      </c>
      <c r="Q71" s="15">
        <v>19.16</v>
      </c>
      <c r="R71" s="15">
        <v>20.420000000000002</v>
      </c>
      <c r="S71" s="15">
        <v>26.160000000000004</v>
      </c>
      <c r="T71" s="15">
        <v>34.86</v>
      </c>
      <c r="U71" s="15">
        <v>44.22</v>
      </c>
      <c r="V71" s="15">
        <v>54.26</v>
      </c>
      <c r="W71" s="15">
        <v>86.18</v>
      </c>
      <c r="X71" s="15"/>
      <c r="Y71" s="15"/>
      <c r="Z71" s="15"/>
    </row>
    <row r="72" spans="1:26" x14ac:dyDescent="0.2">
      <c r="A72" s="12" t="s">
        <v>577</v>
      </c>
      <c r="B72" s="15">
        <v>6.4999999999999997E-3</v>
      </c>
      <c r="C72" s="15">
        <v>5.9700000000000003E-2</v>
      </c>
      <c r="D72" s="15">
        <v>0.1066</v>
      </c>
      <c r="E72" s="15">
        <v>9.2600000000000002E-2</v>
      </c>
      <c r="F72" s="15">
        <v>8.7799999999999989E-2</v>
      </c>
      <c r="G72" s="15">
        <v>6.5299999999999997E-2</v>
      </c>
      <c r="H72" s="15">
        <v>0.84</v>
      </c>
      <c r="I72" s="15">
        <v>1.02</v>
      </c>
      <c r="J72" s="15">
        <v>1.3</v>
      </c>
      <c r="K72" s="15">
        <v>2.04</v>
      </c>
      <c r="L72" s="15">
        <v>1.98</v>
      </c>
      <c r="M72" s="15">
        <v>2.23</v>
      </c>
      <c r="N72" s="15">
        <v>2.35</v>
      </c>
      <c r="O72" s="15">
        <v>3.18</v>
      </c>
      <c r="P72" s="15">
        <v>4.8899999999999997</v>
      </c>
      <c r="Q72" s="15">
        <v>6.42</v>
      </c>
      <c r="R72" s="15">
        <v>6.63</v>
      </c>
      <c r="S72" s="15">
        <v>9.33</v>
      </c>
      <c r="T72" s="15">
        <v>12.07</v>
      </c>
      <c r="U72" s="15">
        <v>20.12</v>
      </c>
      <c r="V72" s="15">
        <v>24</v>
      </c>
      <c r="W72" s="15">
        <v>95.04</v>
      </c>
      <c r="X72" s="15">
        <v>217.23</v>
      </c>
      <c r="Y72" s="15">
        <v>212.08</v>
      </c>
      <c r="Z72" s="15">
        <v>221.41</v>
      </c>
    </row>
    <row r="73" spans="1:26" x14ac:dyDescent="0.2">
      <c r="A73" s="12" t="s">
        <v>578</v>
      </c>
      <c r="B73" s="15">
        <v>0.36299999999999993</v>
      </c>
      <c r="C73" s="15">
        <v>0.41349999999999998</v>
      </c>
      <c r="D73" s="15">
        <v>0.4541</v>
      </c>
      <c r="E73" s="15">
        <v>0.64810000000000001</v>
      </c>
      <c r="F73" s="15">
        <v>1.2291000000000001</v>
      </c>
      <c r="G73" s="15">
        <v>1.0422</v>
      </c>
      <c r="H73" s="15">
        <v>2.92</v>
      </c>
      <c r="I73" s="15">
        <v>8.98</v>
      </c>
      <c r="J73" s="15">
        <v>6.5099999999999989</v>
      </c>
      <c r="K73" s="15">
        <v>10.32</v>
      </c>
      <c r="L73" s="15">
        <v>19.12</v>
      </c>
      <c r="M73" s="15">
        <v>74.14</v>
      </c>
      <c r="N73" s="15">
        <v>113.44</v>
      </c>
      <c r="O73" s="15">
        <v>153.62</v>
      </c>
      <c r="P73" s="15">
        <v>131.04</v>
      </c>
      <c r="Q73" s="15">
        <v>128.93</v>
      </c>
      <c r="R73" s="15">
        <v>127.77</v>
      </c>
      <c r="S73" s="15"/>
      <c r="T73" s="15"/>
      <c r="U73" s="15"/>
      <c r="V73" s="15"/>
      <c r="W73" s="15"/>
      <c r="X73" s="15"/>
      <c r="Y73" s="15"/>
      <c r="Z73" s="15"/>
    </row>
    <row r="74" spans="1:26" x14ac:dyDescent="0.2">
      <c r="A74" s="12" t="s">
        <v>579</v>
      </c>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x14ac:dyDescent="0.2">
      <c r="A75" s="12" t="s">
        <v>580</v>
      </c>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x14ac:dyDescent="0.2">
      <c r="A76" s="12" t="s">
        <v>581</v>
      </c>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x14ac:dyDescent="0.2">
      <c r="A77" s="12" t="s">
        <v>582</v>
      </c>
      <c r="B77" s="15">
        <v>3.4575</v>
      </c>
      <c r="C77" s="15">
        <v>2.0356999999999998</v>
      </c>
      <c r="D77" s="15">
        <v>3.2837999999999998</v>
      </c>
      <c r="E77" s="15">
        <v>3.9297</v>
      </c>
      <c r="F77" s="15">
        <v>7.2916999999999996</v>
      </c>
      <c r="G77" s="15">
        <v>6.3326000000000002</v>
      </c>
      <c r="H77" s="15">
        <v>7.33</v>
      </c>
      <c r="I77" s="15">
        <v>12.39</v>
      </c>
      <c r="J77" s="15">
        <v>13.54</v>
      </c>
      <c r="K77" s="15">
        <v>16.600000000000001</v>
      </c>
      <c r="L77" s="15">
        <v>15.59</v>
      </c>
      <c r="M77" s="15">
        <v>13.72</v>
      </c>
      <c r="N77" s="15">
        <v>20.57</v>
      </c>
      <c r="O77" s="15">
        <v>27</v>
      </c>
      <c r="P77" s="15">
        <v>31.06</v>
      </c>
      <c r="Q77" s="15">
        <v>36.22</v>
      </c>
      <c r="R77" s="15">
        <v>63.93</v>
      </c>
      <c r="S77" s="15"/>
      <c r="T77" s="15"/>
      <c r="U77" s="15"/>
      <c r="V77" s="15"/>
      <c r="W77" s="15">
        <v>379.71</v>
      </c>
      <c r="X77" s="15"/>
      <c r="Y77" s="15"/>
      <c r="Z77" s="15"/>
    </row>
    <row r="78" spans="1:26" x14ac:dyDescent="0.2">
      <c r="A78" s="12" t="s">
        <v>583</v>
      </c>
      <c r="B78" s="15">
        <v>3.0800000000000001E-2</v>
      </c>
      <c r="C78" s="15">
        <v>0.17309999999999998</v>
      </c>
      <c r="D78" s="15">
        <v>0.29099999999999998</v>
      </c>
      <c r="E78" s="15">
        <v>0.63470000000000004</v>
      </c>
      <c r="F78" s="15">
        <v>0.86960000000000004</v>
      </c>
      <c r="G78" s="15">
        <v>1.0296000000000001</v>
      </c>
      <c r="H78" s="15">
        <v>3.01</v>
      </c>
      <c r="I78" s="15">
        <v>4.09</v>
      </c>
      <c r="J78" s="15">
        <v>5.5</v>
      </c>
      <c r="K78" s="15">
        <v>4.3099999999999996</v>
      </c>
      <c r="L78" s="15">
        <v>4.5999999999999996</v>
      </c>
      <c r="M78" s="15">
        <v>7</v>
      </c>
      <c r="N78" s="15">
        <v>11.55</v>
      </c>
      <c r="O78" s="15">
        <v>15.14</v>
      </c>
      <c r="P78" s="15">
        <v>20.49</v>
      </c>
      <c r="Q78" s="15">
        <v>28.23</v>
      </c>
      <c r="R78" s="15">
        <v>32.26</v>
      </c>
      <c r="S78" s="15">
        <v>98.33</v>
      </c>
      <c r="T78" s="15">
        <v>118.6</v>
      </c>
      <c r="U78" s="15">
        <v>171.12</v>
      </c>
      <c r="V78" s="15">
        <v>184.93</v>
      </c>
      <c r="W78" s="15">
        <v>345.49</v>
      </c>
      <c r="X78" s="15">
        <v>423.07</v>
      </c>
      <c r="Y78" s="15">
        <v>429.33</v>
      </c>
      <c r="Z78" s="15">
        <v>470.45</v>
      </c>
    </row>
    <row r="79" spans="1:26" x14ac:dyDescent="0.2">
      <c r="A79" s="12" t="s">
        <v>584</v>
      </c>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x14ac:dyDescent="0.2">
      <c r="A80" s="12" t="s">
        <v>585</v>
      </c>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x14ac:dyDescent="0.2">
      <c r="A81" s="12" t="s">
        <v>586</v>
      </c>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x14ac:dyDescent="0.2">
      <c r="A82" s="12" t="s">
        <v>587</v>
      </c>
      <c r="B82" s="15"/>
      <c r="C82" s="15"/>
      <c r="D82" s="15">
        <v>0.42209999999999998</v>
      </c>
      <c r="E82" s="15">
        <v>0.22389999999999999</v>
      </c>
      <c r="F82" s="15">
        <v>1.8757999999999999</v>
      </c>
      <c r="G82" s="15">
        <v>1.9350000000000001</v>
      </c>
      <c r="H82" s="15">
        <v>6.87</v>
      </c>
      <c r="I82" s="15">
        <v>10.33</v>
      </c>
      <c r="J82" s="15">
        <v>7.83</v>
      </c>
      <c r="K82" s="15">
        <v>10.8</v>
      </c>
      <c r="L82" s="15">
        <v>11.69</v>
      </c>
      <c r="M82" s="15">
        <v>12.01</v>
      </c>
      <c r="N82" s="15">
        <v>11.61</v>
      </c>
      <c r="O82" s="15">
        <v>12.95</v>
      </c>
      <c r="P82" s="15">
        <v>19.54</v>
      </c>
      <c r="Q82" s="15">
        <v>24.77</v>
      </c>
      <c r="R82" s="15">
        <v>32.479999999999997</v>
      </c>
      <c r="S82" s="15">
        <v>41.28</v>
      </c>
      <c r="T82" s="15">
        <v>54.13</v>
      </c>
      <c r="U82" s="15">
        <v>49.72</v>
      </c>
      <c r="V82" s="15">
        <v>71.13</v>
      </c>
      <c r="W82" s="15">
        <v>193.04</v>
      </c>
      <c r="X82" s="15">
        <v>198.49</v>
      </c>
      <c r="Y82" s="15"/>
      <c r="Z82" s="15"/>
    </row>
    <row r="83" spans="1:26" x14ac:dyDescent="0.2">
      <c r="A83" s="12" t="s">
        <v>588</v>
      </c>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x14ac:dyDescent="0.2">
      <c r="A84" s="12" t="s">
        <v>589</v>
      </c>
      <c r="B84" s="15">
        <v>2.4032</v>
      </c>
      <c r="C84" s="15">
        <v>3.7930000000000001</v>
      </c>
      <c r="D84" s="15">
        <v>5.8989000000000003</v>
      </c>
      <c r="E84" s="15">
        <v>8.2738999999999994</v>
      </c>
      <c r="F84" s="15">
        <v>14.5357</v>
      </c>
      <c r="G84" s="15">
        <v>11.969799999999999</v>
      </c>
      <c r="H84" s="15">
        <v>13.47</v>
      </c>
      <c r="I84" s="15">
        <v>14.99</v>
      </c>
      <c r="J84" s="15">
        <v>14.49</v>
      </c>
      <c r="K84" s="15">
        <v>16.5</v>
      </c>
      <c r="L84" s="15">
        <v>20.16</v>
      </c>
      <c r="M84" s="15">
        <v>21.35</v>
      </c>
      <c r="N84" s="15">
        <v>18.059999999999999</v>
      </c>
      <c r="O84" s="15">
        <v>26.32</v>
      </c>
      <c r="P84" s="15">
        <v>31.39</v>
      </c>
      <c r="Q84" s="15">
        <v>54.65</v>
      </c>
      <c r="R84" s="15">
        <v>44.59</v>
      </c>
      <c r="S84" s="15">
        <v>156.49</v>
      </c>
      <c r="T84" s="15">
        <v>216.06</v>
      </c>
      <c r="U84" s="15">
        <v>291.70999999999998</v>
      </c>
      <c r="V84" s="15">
        <v>441.71</v>
      </c>
      <c r="W84" s="15">
        <v>1525.97</v>
      </c>
      <c r="X84" s="15">
        <v>1044.78</v>
      </c>
      <c r="Y84" s="15">
        <v>793.31</v>
      </c>
      <c r="Z84" s="15">
        <v>840.12000000000012</v>
      </c>
    </row>
    <row r="85" spans="1:26" x14ac:dyDescent="0.2">
      <c r="A85" s="12" t="s">
        <v>590</v>
      </c>
      <c r="B85" s="15">
        <v>5.7500000000000002E-2</v>
      </c>
      <c r="C85" s="15">
        <v>0.1075</v>
      </c>
      <c r="D85" s="15">
        <v>0.16350000000000003</v>
      </c>
      <c r="E85" s="15">
        <v>0.21890000000000001</v>
      </c>
      <c r="F85" s="15">
        <v>0.5575</v>
      </c>
      <c r="G85" s="15">
        <v>0.95350000000000001</v>
      </c>
      <c r="H85" s="15">
        <v>1.68</v>
      </c>
      <c r="I85" s="15">
        <v>2.0299999999999998</v>
      </c>
      <c r="J85" s="15">
        <v>2.0299999999999998</v>
      </c>
      <c r="K85" s="15">
        <v>2.56</v>
      </c>
      <c r="L85" s="15">
        <v>1.94</v>
      </c>
      <c r="M85" s="15">
        <v>2.3199999999999998</v>
      </c>
      <c r="N85" s="15">
        <v>2.25</v>
      </c>
      <c r="O85" s="15">
        <v>1.31</v>
      </c>
      <c r="P85" s="15">
        <v>1.4</v>
      </c>
      <c r="Q85" s="15">
        <v>2.0099999999999998</v>
      </c>
      <c r="R85" s="15">
        <v>2.66</v>
      </c>
      <c r="S85" s="15">
        <v>3.48</v>
      </c>
      <c r="T85" s="15">
        <v>9.25</v>
      </c>
      <c r="U85" s="15">
        <v>11.81</v>
      </c>
      <c r="V85" s="15">
        <v>13.88</v>
      </c>
      <c r="W85" s="15">
        <v>107.51</v>
      </c>
      <c r="X85" s="15">
        <v>125.92</v>
      </c>
      <c r="Y85" s="15">
        <v>131.24</v>
      </c>
      <c r="Z85" s="15">
        <v>169.4</v>
      </c>
    </row>
    <row r="86" spans="1:26" x14ac:dyDescent="0.2">
      <c r="A86" s="12" t="s">
        <v>591</v>
      </c>
      <c r="B86" s="15">
        <v>3.7499999999999999E-2</v>
      </c>
      <c r="C86" s="15">
        <v>6.1100000000000002E-2</v>
      </c>
      <c r="D86" s="15">
        <v>0.11600000000000001</v>
      </c>
      <c r="E86" s="15">
        <v>0.1462</v>
      </c>
      <c r="F86" s="15">
        <v>0.3528</v>
      </c>
      <c r="G86" s="15">
        <v>0.54430000000000001</v>
      </c>
      <c r="H86" s="15">
        <v>0.94</v>
      </c>
      <c r="I86" s="15">
        <v>0.85</v>
      </c>
      <c r="J86" s="15">
        <v>0.8</v>
      </c>
      <c r="K86" s="15">
        <v>1.21</v>
      </c>
      <c r="L86" s="15">
        <v>0.8</v>
      </c>
      <c r="M86" s="15">
        <v>0.54</v>
      </c>
      <c r="N86" s="15">
        <v>0.55000000000000004</v>
      </c>
      <c r="O86" s="15">
        <v>0.39</v>
      </c>
      <c r="P86" s="15">
        <v>0.43</v>
      </c>
      <c r="Q86" s="15">
        <v>0.65</v>
      </c>
      <c r="R86" s="15">
        <v>0.94</v>
      </c>
      <c r="S86" s="15">
        <v>1.81</v>
      </c>
      <c r="T86" s="15">
        <v>2.4500000000000002</v>
      </c>
      <c r="U86" s="15">
        <v>2.93</v>
      </c>
      <c r="V86" s="15">
        <v>2.96</v>
      </c>
      <c r="W86" s="15">
        <v>51.86</v>
      </c>
      <c r="X86" s="15">
        <v>39.31</v>
      </c>
      <c r="Y86" s="15">
        <v>23.26</v>
      </c>
      <c r="Z86" s="15">
        <v>22.44</v>
      </c>
    </row>
    <row r="87" spans="1:26" x14ac:dyDescent="0.2">
      <c r="A87" s="12" t="s">
        <v>715</v>
      </c>
      <c r="B87" s="15">
        <v>0.02</v>
      </c>
      <c r="C87" s="15">
        <v>4.6399999999999997E-2</v>
      </c>
      <c r="D87" s="15">
        <v>4.7500000000000001E-2</v>
      </c>
      <c r="E87" s="15">
        <v>7.2700000000000001E-2</v>
      </c>
      <c r="F87" s="15">
        <v>0.20469999999999999</v>
      </c>
      <c r="G87" s="15">
        <v>0.40029999999999999</v>
      </c>
      <c r="H87" s="15">
        <v>0.39</v>
      </c>
      <c r="I87" s="15">
        <v>0.86</v>
      </c>
      <c r="J87" s="15">
        <v>0.77</v>
      </c>
      <c r="K87" s="15">
        <v>1.08</v>
      </c>
      <c r="L87" s="15">
        <v>0.82</v>
      </c>
      <c r="M87" s="15">
        <v>1</v>
      </c>
      <c r="N87" s="15">
        <v>1.7</v>
      </c>
      <c r="O87" s="15">
        <v>0.92</v>
      </c>
      <c r="P87" s="15">
        <v>0.97</v>
      </c>
      <c r="Q87" s="15">
        <v>1.36</v>
      </c>
      <c r="R87" s="15">
        <v>1.72</v>
      </c>
      <c r="S87" s="15">
        <v>1.67</v>
      </c>
      <c r="T87" s="15">
        <v>6.8</v>
      </c>
      <c r="U87" s="15">
        <v>8.8800000000000008</v>
      </c>
      <c r="V87" s="15">
        <v>10.92</v>
      </c>
      <c r="W87" s="15">
        <v>55.65</v>
      </c>
      <c r="X87" s="15">
        <v>86.61</v>
      </c>
      <c r="Y87" s="15">
        <v>107.98</v>
      </c>
      <c r="Z87" s="15">
        <v>146.96</v>
      </c>
    </row>
    <row r="88" spans="1:26" x14ac:dyDescent="0.2">
      <c r="A88" s="12" t="s">
        <v>593</v>
      </c>
      <c r="B88" s="15"/>
      <c r="C88" s="15"/>
      <c r="D88" s="15"/>
      <c r="E88" s="15"/>
      <c r="F88" s="15"/>
      <c r="G88" s="15">
        <v>8.8999999999999999E-3</v>
      </c>
      <c r="H88" s="15">
        <v>0.35</v>
      </c>
      <c r="I88" s="15">
        <v>0.32</v>
      </c>
      <c r="J88" s="15">
        <v>0.46</v>
      </c>
      <c r="K88" s="15">
        <v>0.27</v>
      </c>
      <c r="L88" s="15">
        <v>0.32</v>
      </c>
      <c r="M88" s="15">
        <v>0.78</v>
      </c>
      <c r="N88" s="15"/>
      <c r="O88" s="15"/>
      <c r="P88" s="15"/>
      <c r="Q88" s="15"/>
      <c r="R88" s="15"/>
      <c r="S88" s="15"/>
      <c r="T88" s="15"/>
      <c r="U88" s="15"/>
      <c r="V88" s="15"/>
      <c r="W88" s="15"/>
      <c r="X88" s="15"/>
      <c r="Y88" s="15"/>
      <c r="Z88" s="15"/>
    </row>
    <row r="89" spans="1:26" x14ac:dyDescent="0.2">
      <c r="A89" s="12" t="s">
        <v>594</v>
      </c>
      <c r="B89" s="15">
        <v>6.9900000000000004E-2</v>
      </c>
      <c r="C89" s="15">
        <v>0.1023</v>
      </c>
      <c r="D89" s="15">
        <v>0.17899999999999996</v>
      </c>
      <c r="E89" s="15">
        <v>0.2298</v>
      </c>
      <c r="F89" s="15">
        <v>0.63670000000000004</v>
      </c>
      <c r="G89" s="15">
        <v>0.60289999999999999</v>
      </c>
      <c r="H89" s="15">
        <v>0.68</v>
      </c>
      <c r="I89" s="15">
        <v>0.8</v>
      </c>
      <c r="J89" s="15">
        <v>1.05</v>
      </c>
      <c r="K89" s="15">
        <v>1.08</v>
      </c>
      <c r="L89" s="15">
        <v>1.26</v>
      </c>
      <c r="M89" s="15">
        <v>1.54</v>
      </c>
      <c r="N89" s="15">
        <v>1.82</v>
      </c>
      <c r="O89" s="15">
        <v>2.15</v>
      </c>
      <c r="P89" s="15">
        <v>1.57</v>
      </c>
      <c r="Q89" s="15">
        <v>2.89</v>
      </c>
      <c r="R89" s="15">
        <v>2.83</v>
      </c>
      <c r="S89" s="15">
        <v>3.46</v>
      </c>
      <c r="T89" s="15">
        <v>4.25</v>
      </c>
      <c r="U89" s="15">
        <v>6.31</v>
      </c>
      <c r="V89" s="15">
        <v>9.4700000000000006</v>
      </c>
      <c r="W89" s="15">
        <v>38.04</v>
      </c>
      <c r="X89" s="15">
        <v>45.41</v>
      </c>
      <c r="Y89" s="15">
        <v>42.03</v>
      </c>
      <c r="Z89" s="15">
        <v>51.320000000000007</v>
      </c>
    </row>
    <row r="90" spans="1:26" x14ac:dyDescent="0.2">
      <c r="A90" s="12" t="s">
        <v>595</v>
      </c>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x14ac:dyDescent="0.2">
      <c r="A91" s="12" t="s">
        <v>596</v>
      </c>
      <c r="B91" s="15">
        <v>0.2712</v>
      </c>
      <c r="C91" s="15">
        <v>0.41220000000000001</v>
      </c>
      <c r="D91" s="15">
        <v>0.61950000000000005</v>
      </c>
      <c r="E91" s="15">
        <v>0.64480000000000004</v>
      </c>
      <c r="F91" s="15">
        <v>1.1274999999999999</v>
      </c>
      <c r="G91" s="15">
        <v>1.0396000000000001</v>
      </c>
      <c r="H91" s="15">
        <v>1.18</v>
      </c>
      <c r="I91" s="15">
        <v>1.38</v>
      </c>
      <c r="J91" s="15">
        <v>1.4</v>
      </c>
      <c r="K91" s="15">
        <v>1.53</v>
      </c>
      <c r="L91" s="15">
        <v>1.88</v>
      </c>
      <c r="M91" s="15">
        <v>1.56</v>
      </c>
      <c r="N91" s="15">
        <v>1.82</v>
      </c>
      <c r="O91" s="15">
        <v>1.96</v>
      </c>
      <c r="P91" s="15">
        <v>2.27</v>
      </c>
      <c r="Q91" s="15">
        <v>2.2200000000000002</v>
      </c>
      <c r="R91" s="15">
        <v>2.64</v>
      </c>
      <c r="S91" s="15">
        <v>4.12</v>
      </c>
      <c r="T91" s="15">
        <v>4.74</v>
      </c>
      <c r="U91" s="15">
        <v>5.05</v>
      </c>
      <c r="V91" s="15">
        <v>5.36</v>
      </c>
      <c r="W91" s="15">
        <v>17.61</v>
      </c>
      <c r="X91" s="15">
        <v>29.75</v>
      </c>
      <c r="Y91" s="15">
        <v>32.729999999999997</v>
      </c>
      <c r="Z91" s="15">
        <v>22.54</v>
      </c>
    </row>
    <row r="92" spans="1:26" x14ac:dyDescent="0.2">
      <c r="A92" s="12" t="s">
        <v>597</v>
      </c>
      <c r="B92" s="15"/>
      <c r="C92" s="15"/>
      <c r="D92" s="15">
        <v>0.53949999999999998</v>
      </c>
      <c r="E92" s="15">
        <v>0.9204</v>
      </c>
      <c r="F92" s="15">
        <v>0.71150000000000013</v>
      </c>
      <c r="G92" s="15">
        <v>1.1242000000000001</v>
      </c>
      <c r="H92" s="15">
        <v>1.4</v>
      </c>
      <c r="I92" s="15">
        <v>1.98</v>
      </c>
      <c r="J92" s="15">
        <v>2.0099999999999998</v>
      </c>
      <c r="K92" s="15">
        <v>2.81</v>
      </c>
      <c r="L92" s="15">
        <v>5.13</v>
      </c>
      <c r="M92" s="15">
        <v>4.0199999999999996</v>
      </c>
      <c r="N92" s="15">
        <v>1.85</v>
      </c>
      <c r="O92" s="15">
        <v>6.48</v>
      </c>
      <c r="P92" s="15">
        <v>9.73</v>
      </c>
      <c r="Q92" s="15">
        <v>30.21</v>
      </c>
      <c r="R92" s="15">
        <v>17.7</v>
      </c>
      <c r="S92" s="15">
        <v>36.57</v>
      </c>
      <c r="T92" s="15">
        <v>55.84</v>
      </c>
      <c r="U92" s="15">
        <v>118.25</v>
      </c>
      <c r="V92" s="15">
        <v>211.46999999999997</v>
      </c>
      <c r="W92" s="15">
        <v>825.66</v>
      </c>
      <c r="X92" s="15">
        <v>630.91</v>
      </c>
      <c r="Y92" s="15">
        <v>381.31</v>
      </c>
      <c r="Z92" s="15">
        <v>398.3</v>
      </c>
    </row>
    <row r="93" spans="1:26" x14ac:dyDescent="0.2">
      <c r="A93" s="12" t="s">
        <v>598</v>
      </c>
      <c r="B93" s="15">
        <v>1.4646999999999999</v>
      </c>
      <c r="C93" s="15">
        <v>2.1492</v>
      </c>
      <c r="D93" s="15">
        <v>3.0270000000000001</v>
      </c>
      <c r="E93" s="15">
        <v>4.641</v>
      </c>
      <c r="F93" s="15">
        <v>8.1525999999999996</v>
      </c>
      <c r="G93" s="15">
        <v>4.5369999999999999</v>
      </c>
      <c r="H93" s="15">
        <v>4</v>
      </c>
      <c r="I93" s="15">
        <v>3.62</v>
      </c>
      <c r="J93" s="15">
        <v>3.55</v>
      </c>
      <c r="K93" s="15">
        <v>3.63</v>
      </c>
      <c r="L93" s="15">
        <v>4.33</v>
      </c>
      <c r="M93" s="15">
        <v>3.74</v>
      </c>
      <c r="N93" s="15">
        <v>4.43</v>
      </c>
      <c r="O93" s="15">
        <v>7.39</v>
      </c>
      <c r="P93" s="15">
        <v>9.1300000000000008</v>
      </c>
      <c r="Q93" s="15">
        <v>9.36</v>
      </c>
      <c r="R93" s="15">
        <v>10.56</v>
      </c>
      <c r="S93" s="15">
        <v>102.72</v>
      </c>
      <c r="T93" s="15">
        <v>135.26</v>
      </c>
      <c r="U93" s="15">
        <v>142.16</v>
      </c>
      <c r="V93" s="15">
        <v>192.37</v>
      </c>
      <c r="W93" s="15">
        <v>495.2</v>
      </c>
      <c r="X93" s="15">
        <v>175.42</v>
      </c>
      <c r="Y93" s="15">
        <v>175.99</v>
      </c>
      <c r="Z93" s="15">
        <v>167.85</v>
      </c>
    </row>
    <row r="94" spans="1:26" x14ac:dyDescent="0.2">
      <c r="A94" s="12" t="s">
        <v>599</v>
      </c>
      <c r="B94" s="15">
        <v>2.2700000000000001E-2</v>
      </c>
      <c r="C94" s="15">
        <v>3.6999999999999998E-2</v>
      </c>
      <c r="D94" s="15">
        <v>2.1000000000000001E-2</v>
      </c>
      <c r="E94" s="15">
        <v>2.7E-2</v>
      </c>
      <c r="F94" s="15">
        <v>4.5100000000000001E-2</v>
      </c>
      <c r="G94" s="15">
        <v>7.0000000000000007E-2</v>
      </c>
      <c r="H94" s="15">
        <v>0.16</v>
      </c>
      <c r="I94" s="15">
        <v>0.17</v>
      </c>
      <c r="J94" s="15">
        <v>0.28000000000000003</v>
      </c>
      <c r="K94" s="15">
        <v>0.28000000000000003</v>
      </c>
      <c r="L94" s="15">
        <v>0.37</v>
      </c>
      <c r="M94" s="15">
        <v>0.56999999999999995</v>
      </c>
      <c r="N94" s="15">
        <v>0.43</v>
      </c>
      <c r="O94" s="15">
        <v>0.49</v>
      </c>
      <c r="P94" s="15">
        <v>0.53</v>
      </c>
      <c r="Q94" s="15">
        <v>0.62</v>
      </c>
      <c r="R94" s="15">
        <v>0.69</v>
      </c>
      <c r="S94" s="15">
        <v>0.69</v>
      </c>
      <c r="T94" s="15">
        <v>0.89</v>
      </c>
      <c r="U94" s="15">
        <v>0.94</v>
      </c>
      <c r="V94" s="15">
        <v>1.04</v>
      </c>
      <c r="W94" s="15">
        <v>1.71</v>
      </c>
      <c r="X94" s="15">
        <v>4.88</v>
      </c>
      <c r="Y94" s="15">
        <v>3.62</v>
      </c>
      <c r="Z94" s="15">
        <v>2.89</v>
      </c>
    </row>
    <row r="95" spans="1:26" x14ac:dyDescent="0.2">
      <c r="A95" s="12" t="s">
        <v>600</v>
      </c>
      <c r="B95" s="15">
        <v>1.2999999999999999E-2</v>
      </c>
      <c r="C95" s="15">
        <v>1.7000000000000001E-2</v>
      </c>
      <c r="D95" s="15">
        <v>1.7000000000000001E-2</v>
      </c>
      <c r="E95" s="15">
        <v>0.02</v>
      </c>
      <c r="F95" s="15">
        <v>2.5000000000000001E-2</v>
      </c>
      <c r="G95" s="15">
        <v>7.0000000000000007E-2</v>
      </c>
      <c r="H95" s="15">
        <v>0.11</v>
      </c>
      <c r="I95" s="15">
        <v>0.12</v>
      </c>
      <c r="J95" s="15">
        <v>0.17</v>
      </c>
      <c r="K95" s="15">
        <v>0.18</v>
      </c>
      <c r="L95" s="15">
        <v>0.32</v>
      </c>
      <c r="M95" s="15">
        <v>0.53</v>
      </c>
      <c r="N95" s="15">
        <v>0.42</v>
      </c>
      <c r="O95" s="15">
        <v>0.47</v>
      </c>
      <c r="P95" s="15">
        <v>0.51</v>
      </c>
      <c r="Q95" s="15">
        <v>0.6</v>
      </c>
      <c r="R95" s="15">
        <v>0.66</v>
      </c>
      <c r="S95" s="15">
        <v>0.59</v>
      </c>
      <c r="T95" s="15">
        <v>0.7</v>
      </c>
      <c r="U95" s="15">
        <v>0.78</v>
      </c>
      <c r="V95" s="15">
        <v>0.83000000000000007</v>
      </c>
      <c r="W95" s="15">
        <v>1.55</v>
      </c>
      <c r="X95" s="15">
        <v>2.29</v>
      </c>
      <c r="Y95" s="15">
        <v>2.48</v>
      </c>
      <c r="Z95" s="15">
        <v>1.71</v>
      </c>
    </row>
    <row r="96" spans="1:26" x14ac:dyDescent="0.2">
      <c r="A96" s="12" t="s">
        <v>716</v>
      </c>
      <c r="B96" s="15">
        <v>2E-3</v>
      </c>
      <c r="C96" s="15">
        <v>2.5000000000000001E-3</v>
      </c>
      <c r="D96" s="15">
        <v>2.5000000000000001E-3</v>
      </c>
      <c r="E96" s="15">
        <v>3.0000000000000001E-3</v>
      </c>
      <c r="F96" s="15">
        <v>5.0000000000000001E-3</v>
      </c>
      <c r="G96" s="15"/>
      <c r="H96" s="15"/>
      <c r="I96" s="15"/>
      <c r="J96" s="15"/>
      <c r="K96" s="15"/>
      <c r="L96" s="15"/>
      <c r="M96" s="15"/>
      <c r="N96" s="15"/>
      <c r="O96" s="15"/>
      <c r="P96" s="15"/>
      <c r="Q96" s="15"/>
      <c r="R96" s="15"/>
      <c r="S96" s="15"/>
      <c r="T96" s="15"/>
      <c r="U96" s="15"/>
      <c r="V96" s="15"/>
      <c r="W96" s="15"/>
      <c r="X96" s="15"/>
      <c r="Y96" s="15"/>
      <c r="Z96" s="15"/>
    </row>
    <row r="97" spans="1:26" x14ac:dyDescent="0.2">
      <c r="A97" s="12" t="s">
        <v>717</v>
      </c>
      <c r="B97" s="15"/>
      <c r="C97" s="15"/>
      <c r="D97" s="15">
        <v>1.5E-3</v>
      </c>
      <c r="E97" s="15"/>
      <c r="F97" s="15"/>
      <c r="G97" s="15"/>
      <c r="H97" s="15">
        <v>0.04</v>
      </c>
      <c r="I97" s="15">
        <v>0.04</v>
      </c>
      <c r="J97" s="15">
        <v>0.01</v>
      </c>
      <c r="K97" s="15"/>
      <c r="L97" s="15"/>
      <c r="M97" s="15"/>
      <c r="N97" s="15"/>
      <c r="O97" s="15"/>
      <c r="P97" s="15"/>
      <c r="Q97" s="15"/>
      <c r="R97" s="15"/>
      <c r="S97" s="15"/>
      <c r="T97" s="15"/>
      <c r="U97" s="15"/>
      <c r="V97" s="15"/>
      <c r="W97" s="15"/>
      <c r="X97" s="15"/>
      <c r="Y97" s="15"/>
      <c r="Z97" s="15"/>
    </row>
    <row r="98" spans="1:26" x14ac:dyDescent="0.2">
      <c r="A98" s="12" t="s">
        <v>718</v>
      </c>
      <c r="B98" s="15">
        <v>7.1999999999999998E-3</v>
      </c>
      <c r="C98" s="15">
        <v>6.0000000000000001E-3</v>
      </c>
      <c r="D98" s="15"/>
      <c r="E98" s="15"/>
      <c r="F98" s="15"/>
      <c r="G98" s="15"/>
      <c r="H98" s="15">
        <v>0.01</v>
      </c>
      <c r="I98" s="15">
        <v>0.01</v>
      </c>
      <c r="J98" s="15">
        <v>0.01</v>
      </c>
      <c r="K98" s="15">
        <v>0.01</v>
      </c>
      <c r="L98" s="15"/>
      <c r="M98" s="15">
        <v>0.01</v>
      </c>
      <c r="N98" s="15"/>
      <c r="O98" s="15">
        <v>0.01</v>
      </c>
      <c r="P98" s="15">
        <v>0.01</v>
      </c>
      <c r="Q98" s="15">
        <v>0.01</v>
      </c>
      <c r="R98" s="15">
        <v>0.01</v>
      </c>
      <c r="S98" s="15">
        <v>0.01</v>
      </c>
      <c r="T98" s="15">
        <v>0.02</v>
      </c>
      <c r="U98" s="15">
        <v>0.01</v>
      </c>
      <c r="V98" s="15">
        <v>0.01</v>
      </c>
      <c r="W98" s="15">
        <v>0.01</v>
      </c>
      <c r="X98" s="15">
        <v>0.06</v>
      </c>
      <c r="Y98" s="15">
        <v>0.04</v>
      </c>
      <c r="Z98" s="15">
        <v>0.16</v>
      </c>
    </row>
    <row r="99" spans="1:26" x14ac:dyDescent="0.2">
      <c r="A99" s="12" t="s">
        <v>604</v>
      </c>
      <c r="B99" s="15">
        <v>5.0000000000000001E-4</v>
      </c>
      <c r="C99" s="15">
        <v>1.1499999999999998E-2</v>
      </c>
      <c r="D99" s="15"/>
      <c r="E99" s="15">
        <v>4.0000000000000001E-3</v>
      </c>
      <c r="F99" s="15">
        <v>1.5100000000000001E-2</v>
      </c>
      <c r="G99" s="15"/>
      <c r="H99" s="15"/>
      <c r="I99" s="15"/>
      <c r="J99" s="15">
        <v>0.09</v>
      </c>
      <c r="K99" s="15">
        <v>0.09</v>
      </c>
      <c r="L99" s="15">
        <v>0.05</v>
      </c>
      <c r="M99" s="15">
        <v>0.03</v>
      </c>
      <c r="N99" s="15">
        <v>0.01</v>
      </c>
      <c r="O99" s="15">
        <v>0.01</v>
      </c>
      <c r="P99" s="15">
        <v>0.01</v>
      </c>
      <c r="Q99" s="15">
        <v>0.01</v>
      </c>
      <c r="R99" s="15">
        <v>0.02</v>
      </c>
      <c r="S99" s="15">
        <v>0.09</v>
      </c>
      <c r="T99" s="15">
        <v>0.17</v>
      </c>
      <c r="U99" s="15">
        <v>0.15</v>
      </c>
      <c r="V99" s="15">
        <v>0.2</v>
      </c>
      <c r="W99" s="15">
        <v>0.15</v>
      </c>
      <c r="X99" s="15">
        <v>2.5299999999999998</v>
      </c>
      <c r="Y99" s="15">
        <v>1.1000000000000001</v>
      </c>
      <c r="Z99" s="15">
        <v>1.02</v>
      </c>
    </row>
    <row r="100" spans="1:26" x14ac:dyDescent="0.2">
      <c r="A100" s="12" t="s">
        <v>605</v>
      </c>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x14ac:dyDescent="0.2">
      <c r="A101" s="12" t="s">
        <v>606</v>
      </c>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x14ac:dyDescent="0.2">
      <c r="A102" s="12" t="s">
        <v>607</v>
      </c>
      <c r="B102" s="15">
        <v>0.43540000000000001</v>
      </c>
      <c r="C102" s="15">
        <v>0.78209999999999991</v>
      </c>
      <c r="D102" s="15">
        <v>1.1375</v>
      </c>
      <c r="E102" s="15">
        <v>1.4122999999999999</v>
      </c>
      <c r="F102" s="15">
        <v>2.9039999999999995</v>
      </c>
      <c r="G102" s="15">
        <v>3.032</v>
      </c>
      <c r="H102" s="15">
        <v>3.54</v>
      </c>
      <c r="I102" s="15">
        <v>4.08</v>
      </c>
      <c r="J102" s="15">
        <v>3.3200000000000003</v>
      </c>
      <c r="K102" s="15">
        <v>3.3299999999999996</v>
      </c>
      <c r="L102" s="15">
        <v>3.9</v>
      </c>
      <c r="M102" s="15">
        <v>3.77</v>
      </c>
      <c r="N102" s="15">
        <v>3.15</v>
      </c>
      <c r="O102" s="15">
        <v>3.82</v>
      </c>
      <c r="P102" s="15">
        <v>3.68</v>
      </c>
      <c r="Q102" s="15">
        <v>3.87</v>
      </c>
      <c r="R102" s="15">
        <v>3.56</v>
      </c>
      <c r="S102" s="15">
        <v>5.45</v>
      </c>
      <c r="T102" s="15">
        <v>5.83</v>
      </c>
      <c r="U102" s="15">
        <v>7.19</v>
      </c>
      <c r="V102" s="15">
        <v>8.1199999999999992</v>
      </c>
      <c r="W102" s="15">
        <v>40.24</v>
      </c>
      <c r="X102" s="15">
        <v>32.49</v>
      </c>
      <c r="Y102" s="15">
        <v>26.389999999999997</v>
      </c>
      <c r="Z102" s="15">
        <v>27.82</v>
      </c>
    </row>
    <row r="103" spans="1:26" x14ac:dyDescent="0.2">
      <c r="A103" s="12" t="s">
        <v>608</v>
      </c>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x14ac:dyDescent="0.2">
      <c r="A104" s="12" t="s">
        <v>609</v>
      </c>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x14ac:dyDescent="0.2">
      <c r="A105" s="12" t="s">
        <v>610</v>
      </c>
      <c r="B105" s="15">
        <v>8.1799999999999998E-2</v>
      </c>
      <c r="C105" s="15">
        <v>0.20269999999999999</v>
      </c>
      <c r="D105" s="15">
        <v>0.21190000000000001</v>
      </c>
      <c r="E105" s="15">
        <v>0.1797</v>
      </c>
      <c r="F105" s="15">
        <v>0.40079999999999999</v>
      </c>
      <c r="G105" s="15">
        <v>0.61060000000000003</v>
      </c>
      <c r="H105" s="15">
        <v>0.83000000000000007</v>
      </c>
      <c r="I105" s="15">
        <v>0.93</v>
      </c>
      <c r="J105" s="15">
        <v>0.85</v>
      </c>
      <c r="K105" s="15">
        <v>1.28</v>
      </c>
      <c r="L105" s="15">
        <v>1.35</v>
      </c>
      <c r="M105" s="15">
        <v>1.43</v>
      </c>
      <c r="N105" s="15">
        <v>2.31</v>
      </c>
      <c r="O105" s="15">
        <v>2.72</v>
      </c>
      <c r="P105" s="15">
        <v>3.08</v>
      </c>
      <c r="Q105" s="15">
        <v>3.47</v>
      </c>
      <c r="R105" s="15">
        <v>3.95</v>
      </c>
      <c r="S105" s="15"/>
      <c r="T105" s="15"/>
      <c r="U105" s="15"/>
      <c r="V105" s="15"/>
      <c r="W105" s="15"/>
      <c r="X105" s="15"/>
      <c r="Y105" s="15">
        <v>0</v>
      </c>
      <c r="Z105" s="15"/>
    </row>
    <row r="106" spans="1:26" x14ac:dyDescent="0.2">
      <c r="A106" s="12" t="s">
        <v>611</v>
      </c>
      <c r="B106" s="15"/>
      <c r="C106" s="15"/>
      <c r="D106" s="15"/>
      <c r="E106" s="15"/>
      <c r="F106" s="15"/>
      <c r="G106" s="15"/>
      <c r="H106" s="15"/>
      <c r="I106" s="15"/>
      <c r="J106" s="15"/>
      <c r="K106" s="15"/>
      <c r="L106" s="15"/>
      <c r="M106" s="15">
        <v>2.4</v>
      </c>
      <c r="N106" s="15"/>
      <c r="O106" s="15"/>
      <c r="P106" s="15"/>
      <c r="Q106" s="15"/>
      <c r="R106" s="15"/>
      <c r="S106" s="15"/>
      <c r="T106" s="15"/>
      <c r="U106" s="15"/>
      <c r="V106" s="15"/>
      <c r="W106" s="15"/>
      <c r="X106" s="15"/>
      <c r="Y106" s="15"/>
      <c r="Z106" s="15"/>
    </row>
    <row r="107" spans="1:26" x14ac:dyDescent="0.2">
      <c r="A107" s="12" t="s">
        <v>612</v>
      </c>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x14ac:dyDescent="0.2">
      <c r="A108" s="12" t="s">
        <v>613</v>
      </c>
      <c r="B108" s="15">
        <v>7.3433999999999999</v>
      </c>
      <c r="C108" s="15">
        <v>10.398499999999999</v>
      </c>
      <c r="D108" s="15">
        <v>12.960800000000001</v>
      </c>
      <c r="E108" s="15">
        <v>15.6426</v>
      </c>
      <c r="F108" s="15">
        <v>27.6799</v>
      </c>
      <c r="G108" s="15">
        <v>39.700099999999999</v>
      </c>
      <c r="H108" s="15">
        <v>47.62</v>
      </c>
      <c r="I108" s="15">
        <v>64.2</v>
      </c>
      <c r="J108" s="15">
        <v>79.77</v>
      </c>
      <c r="K108" s="15">
        <v>85.96</v>
      </c>
      <c r="L108" s="15">
        <v>97.65</v>
      </c>
      <c r="M108" s="15">
        <v>99.17</v>
      </c>
      <c r="N108" s="15">
        <v>153.9</v>
      </c>
      <c r="O108" s="15">
        <v>189.4</v>
      </c>
      <c r="P108" s="15">
        <v>250.04</v>
      </c>
      <c r="Q108" s="15">
        <v>305.23</v>
      </c>
      <c r="R108" s="15">
        <v>224.3</v>
      </c>
      <c r="S108" s="15">
        <v>223.41</v>
      </c>
      <c r="T108" s="15">
        <v>289.22000000000003</v>
      </c>
      <c r="U108" s="15">
        <v>27.23</v>
      </c>
      <c r="V108" s="15">
        <v>49.51</v>
      </c>
      <c r="W108" s="15">
        <v>431.67</v>
      </c>
      <c r="X108" s="15">
        <v>700.86</v>
      </c>
      <c r="Y108" s="15">
        <v>665.08</v>
      </c>
      <c r="Z108" s="15">
        <v>550.96</v>
      </c>
    </row>
    <row r="109" spans="1:26" x14ac:dyDescent="0.2">
      <c r="A109" s="12" t="s">
        <v>614</v>
      </c>
      <c r="B109" s="15">
        <v>5.0991</v>
      </c>
      <c r="C109" s="15">
        <v>7.0987999999999998</v>
      </c>
      <c r="D109" s="15">
        <v>8.4711999999999996</v>
      </c>
      <c r="E109" s="15">
        <v>9.1271000000000004</v>
      </c>
      <c r="F109" s="15">
        <v>15.3812</v>
      </c>
      <c r="G109" s="15">
        <v>20.382899999999999</v>
      </c>
      <c r="H109" s="15">
        <v>24.69</v>
      </c>
      <c r="I109" s="15">
        <v>30.34</v>
      </c>
      <c r="J109" s="15">
        <v>34.979999999999997</v>
      </c>
      <c r="K109" s="15">
        <v>31.88</v>
      </c>
      <c r="L109" s="15">
        <v>25.68</v>
      </c>
      <c r="M109" s="15">
        <v>14.81</v>
      </c>
      <c r="N109" s="15">
        <v>63.45</v>
      </c>
      <c r="O109" s="15">
        <v>71.099999999999994</v>
      </c>
      <c r="P109" s="15">
        <v>103.35999999999999</v>
      </c>
      <c r="Q109" s="15">
        <v>128.09</v>
      </c>
      <c r="R109" s="15">
        <v>122.29</v>
      </c>
      <c r="S109" s="15">
        <v>196.73</v>
      </c>
      <c r="T109" s="15">
        <v>242.43</v>
      </c>
      <c r="U109" s="15">
        <v>5.73</v>
      </c>
      <c r="V109" s="15">
        <v>14.1</v>
      </c>
      <c r="W109" s="15">
        <v>378.84</v>
      </c>
      <c r="X109" s="15">
        <v>453.5</v>
      </c>
      <c r="Y109" s="15"/>
      <c r="Z109" s="15"/>
    </row>
    <row r="110" spans="1:26" x14ac:dyDescent="0.2">
      <c r="A110" s="12" t="s">
        <v>615</v>
      </c>
      <c r="B110" s="15"/>
      <c r="C110" s="15"/>
      <c r="D110" s="15"/>
      <c r="E110" s="15"/>
      <c r="F110" s="15"/>
      <c r="G110" s="15">
        <v>6.4054000000000002</v>
      </c>
      <c r="H110" s="15">
        <v>7.97</v>
      </c>
      <c r="I110" s="15">
        <v>13.59</v>
      </c>
      <c r="J110" s="15">
        <v>17.670000000000002</v>
      </c>
      <c r="K110" s="15">
        <v>17.260000000000002</v>
      </c>
      <c r="L110" s="15">
        <v>25.42</v>
      </c>
      <c r="M110" s="15">
        <v>28.02</v>
      </c>
      <c r="N110" s="15">
        <v>33.130000000000003</v>
      </c>
      <c r="O110" s="15">
        <v>46.35</v>
      </c>
      <c r="P110" s="15">
        <v>60.24</v>
      </c>
      <c r="Q110" s="15">
        <v>68.16</v>
      </c>
      <c r="R110" s="15">
        <v>65.69</v>
      </c>
      <c r="S110" s="15"/>
      <c r="T110" s="15"/>
      <c r="U110" s="15"/>
      <c r="V110" s="15"/>
      <c r="W110" s="15"/>
      <c r="X110" s="15"/>
      <c r="Y110" s="15"/>
      <c r="Z110" s="15"/>
    </row>
    <row r="111" spans="1:26" x14ac:dyDescent="0.2">
      <c r="A111" s="12" t="s">
        <v>616</v>
      </c>
      <c r="B111" s="15">
        <v>4.5999999999999992E-2</v>
      </c>
      <c r="C111" s="15">
        <v>2.5999999999999999E-2</v>
      </c>
      <c r="D111" s="15">
        <v>6.8500000000000005E-2</v>
      </c>
      <c r="E111" s="15">
        <v>0.1149</v>
      </c>
      <c r="F111" s="15">
        <v>1.4505000000000001</v>
      </c>
      <c r="G111" s="15">
        <v>0.84950000000000003</v>
      </c>
      <c r="H111" s="15">
        <v>3.35</v>
      </c>
      <c r="I111" s="15">
        <v>3.15</v>
      </c>
      <c r="J111" s="15">
        <v>5.01</v>
      </c>
      <c r="K111" s="15">
        <v>8.9499999999999993</v>
      </c>
      <c r="L111" s="15">
        <v>9</v>
      </c>
      <c r="M111" s="15">
        <v>15.88</v>
      </c>
      <c r="N111" s="15">
        <v>16.670000000000002</v>
      </c>
      <c r="O111" s="15">
        <v>20.32</v>
      </c>
      <c r="P111" s="15">
        <v>21.57</v>
      </c>
      <c r="Q111" s="15">
        <v>27.26</v>
      </c>
      <c r="R111" s="15">
        <v>36.32</v>
      </c>
      <c r="S111" s="15">
        <v>26.68</v>
      </c>
      <c r="T111" s="15">
        <v>46.79</v>
      </c>
      <c r="U111" s="15">
        <v>21.5</v>
      </c>
      <c r="V111" s="15">
        <v>35.409999999999997</v>
      </c>
      <c r="W111" s="15">
        <v>52.829999999999991</v>
      </c>
      <c r="X111" s="15">
        <v>44.14</v>
      </c>
      <c r="Y111" s="15">
        <v>47.24</v>
      </c>
      <c r="Z111" s="15">
        <v>46.69</v>
      </c>
    </row>
    <row r="112" spans="1:26" x14ac:dyDescent="0.2">
      <c r="A112" s="12" t="s">
        <v>617</v>
      </c>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x14ac:dyDescent="0.2">
      <c r="A113" s="12" t="s">
        <v>618</v>
      </c>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x14ac:dyDescent="0.2">
      <c r="A114" s="12" t="s">
        <v>619</v>
      </c>
      <c r="B114" s="15"/>
      <c r="C114" s="15"/>
      <c r="D114" s="15"/>
      <c r="E114" s="15"/>
      <c r="F114" s="15"/>
      <c r="G114" s="15"/>
      <c r="H114" s="15"/>
      <c r="I114" s="15"/>
      <c r="J114" s="15"/>
      <c r="K114" s="15"/>
      <c r="L114" s="15"/>
      <c r="M114" s="15"/>
      <c r="N114" s="15"/>
      <c r="O114" s="15"/>
      <c r="P114" s="15"/>
      <c r="Q114" s="15"/>
      <c r="R114" s="15"/>
      <c r="S114" s="15"/>
      <c r="T114" s="15"/>
      <c r="U114" s="15"/>
      <c r="V114" s="15"/>
      <c r="W114" s="15"/>
      <c r="X114" s="15">
        <v>203.22</v>
      </c>
      <c r="Y114" s="15">
        <v>160.22</v>
      </c>
      <c r="Z114" s="15">
        <v>178.1</v>
      </c>
    </row>
    <row r="115" spans="1:26" x14ac:dyDescent="0.2">
      <c r="A115" s="12" t="s">
        <v>620</v>
      </c>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x14ac:dyDescent="0.2">
      <c r="A116" s="12" t="s">
        <v>621</v>
      </c>
      <c r="B116" s="15">
        <v>2.1983000000000001</v>
      </c>
      <c r="C116" s="15">
        <v>3.2736999999999998</v>
      </c>
      <c r="D116" s="15">
        <v>4.4211</v>
      </c>
      <c r="E116" s="15">
        <v>6.400599999999999</v>
      </c>
      <c r="F116" s="15">
        <v>10.8482</v>
      </c>
      <c r="G116" s="15">
        <v>12.0623</v>
      </c>
      <c r="H116" s="15">
        <v>11.61</v>
      </c>
      <c r="I116" s="15">
        <v>17.12</v>
      </c>
      <c r="J116" s="15">
        <v>22.11</v>
      </c>
      <c r="K116" s="15">
        <v>27.87</v>
      </c>
      <c r="L116" s="15">
        <v>37.549999999999997</v>
      </c>
      <c r="M116" s="15">
        <v>40.46</v>
      </c>
      <c r="N116" s="15">
        <v>40.65</v>
      </c>
      <c r="O116" s="15">
        <v>51.629999999999995</v>
      </c>
      <c r="P116" s="15">
        <v>64.87</v>
      </c>
      <c r="Q116" s="15">
        <v>81.72</v>
      </c>
      <c r="R116" s="15"/>
      <c r="S116" s="15"/>
      <c r="T116" s="15"/>
      <c r="U116" s="15"/>
      <c r="V116" s="15"/>
      <c r="W116" s="15"/>
      <c r="X116" s="15"/>
      <c r="Y116" s="15"/>
      <c r="Z116" s="15"/>
    </row>
    <row r="117" spans="1:26" x14ac:dyDescent="0.2">
      <c r="A117" s="12" t="s">
        <v>622</v>
      </c>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v>457.62</v>
      </c>
      <c r="Z117" s="15">
        <v>326.17</v>
      </c>
    </row>
    <row r="118" spans="1:26" x14ac:dyDescent="0.2">
      <c r="A118" s="12" t="s">
        <v>623</v>
      </c>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x14ac:dyDescent="0.2">
      <c r="A119" s="12" t="s">
        <v>624</v>
      </c>
      <c r="B119" s="15">
        <v>1.6661999999999999</v>
      </c>
      <c r="C119" s="15">
        <v>1.2629999999999999</v>
      </c>
      <c r="D119" s="15">
        <v>1.2248000000000001</v>
      </c>
      <c r="E119" s="15">
        <v>0.50680000000000003</v>
      </c>
      <c r="F119" s="15">
        <v>3.8618999999999999</v>
      </c>
      <c r="G119" s="15">
        <v>9.1310000000000002</v>
      </c>
      <c r="H119" s="15">
        <v>18.38</v>
      </c>
      <c r="I119" s="15">
        <v>9.1300000000000008</v>
      </c>
      <c r="J119" s="15">
        <v>11.84</v>
      </c>
      <c r="K119" s="15">
        <v>9.66</v>
      </c>
      <c r="L119" s="15">
        <v>16.3</v>
      </c>
      <c r="M119" s="15">
        <v>30.2</v>
      </c>
      <c r="N119" s="15">
        <v>15.88</v>
      </c>
      <c r="O119" s="15">
        <v>17.100000000000001</v>
      </c>
      <c r="P119" s="15">
        <v>14.73</v>
      </c>
      <c r="Q119" s="15">
        <v>17.91</v>
      </c>
      <c r="R119" s="15">
        <v>64.290000000000006</v>
      </c>
      <c r="S119" s="15">
        <v>39.76</v>
      </c>
      <c r="T119" s="15">
        <v>98.74</v>
      </c>
      <c r="U119" s="15">
        <v>113.66</v>
      </c>
      <c r="V119" s="15">
        <v>583.94000000000005</v>
      </c>
      <c r="W119" s="15">
        <v>614.29999999999995</v>
      </c>
      <c r="X119" s="15">
        <v>712.56</v>
      </c>
      <c r="Y119" s="15">
        <v>271.76</v>
      </c>
      <c r="Z119" s="15">
        <v>176.53</v>
      </c>
    </row>
    <row r="120" spans="1:26" x14ac:dyDescent="0.2">
      <c r="A120" s="12" t="s">
        <v>625</v>
      </c>
      <c r="B120" s="15"/>
      <c r="C120" s="15"/>
      <c r="D120" s="15">
        <v>1</v>
      </c>
      <c r="E120" s="15">
        <v>0.14849999999999999</v>
      </c>
      <c r="F120" s="15">
        <v>0.57999999999999996</v>
      </c>
      <c r="G120" s="15">
        <v>1.2028000000000001</v>
      </c>
      <c r="H120" s="15">
        <v>7.01</v>
      </c>
      <c r="I120" s="15"/>
      <c r="J120" s="15"/>
      <c r="K120" s="15"/>
      <c r="L120" s="15"/>
      <c r="M120" s="15"/>
      <c r="N120" s="15"/>
      <c r="O120" s="15"/>
      <c r="P120" s="15"/>
      <c r="Q120" s="15"/>
      <c r="R120" s="15"/>
      <c r="S120" s="15"/>
      <c r="T120" s="15"/>
      <c r="U120" s="15"/>
      <c r="V120" s="15"/>
      <c r="W120" s="15"/>
      <c r="X120" s="15"/>
      <c r="Y120" s="15"/>
      <c r="Z120" s="15"/>
    </row>
    <row r="121" spans="1:26" x14ac:dyDescent="0.2">
      <c r="A121" s="12" t="s">
        <v>626</v>
      </c>
      <c r="B121" s="15"/>
      <c r="C121" s="15"/>
      <c r="D121" s="15"/>
      <c r="E121" s="15"/>
      <c r="F121" s="15"/>
      <c r="G121" s="15"/>
      <c r="H121" s="15">
        <v>4.4400000000000004</v>
      </c>
      <c r="I121" s="15"/>
      <c r="J121" s="15">
        <v>1.57</v>
      </c>
      <c r="K121" s="15"/>
      <c r="L121" s="15"/>
      <c r="M121" s="15"/>
      <c r="N121" s="15">
        <v>2.1800000000000002</v>
      </c>
      <c r="O121" s="15">
        <v>0.04</v>
      </c>
      <c r="P121" s="15"/>
      <c r="Q121" s="15">
        <v>2.29</v>
      </c>
      <c r="R121" s="15">
        <v>0.51</v>
      </c>
      <c r="S121" s="15"/>
      <c r="T121" s="15"/>
      <c r="U121" s="15"/>
      <c r="V121" s="15"/>
      <c r="W121" s="15"/>
      <c r="X121" s="15"/>
      <c r="Y121" s="15"/>
      <c r="Z121" s="15"/>
    </row>
    <row r="122" spans="1:26" x14ac:dyDescent="0.2">
      <c r="A122" s="12" t="s">
        <v>627</v>
      </c>
      <c r="B122" s="15"/>
      <c r="C122" s="15"/>
      <c r="D122" s="15"/>
      <c r="E122" s="15"/>
      <c r="F122" s="15"/>
      <c r="G122" s="15"/>
      <c r="H122" s="15"/>
      <c r="I122" s="15"/>
      <c r="J122" s="15"/>
      <c r="K122" s="15"/>
      <c r="L122" s="15">
        <v>0.54</v>
      </c>
      <c r="M122" s="15">
        <v>1.9</v>
      </c>
      <c r="N122" s="15">
        <v>0.51</v>
      </c>
      <c r="O122" s="15">
        <v>2.98</v>
      </c>
      <c r="P122" s="15">
        <v>2.64</v>
      </c>
      <c r="Q122" s="15">
        <v>0.95</v>
      </c>
      <c r="R122" s="15">
        <v>1.93</v>
      </c>
      <c r="S122" s="15">
        <v>1.51</v>
      </c>
      <c r="T122" s="15">
        <v>6.36</v>
      </c>
      <c r="U122" s="15">
        <v>9.2799999999999994</v>
      </c>
      <c r="V122" s="15">
        <v>9.8000000000000007</v>
      </c>
      <c r="W122" s="15">
        <v>46.31</v>
      </c>
      <c r="X122" s="15">
        <v>123.21</v>
      </c>
      <c r="Y122" s="15">
        <v>3.85</v>
      </c>
      <c r="Z122" s="15"/>
    </row>
    <row r="123" spans="1:26" x14ac:dyDescent="0.2">
      <c r="A123" s="12" t="s">
        <v>628</v>
      </c>
      <c r="B123" s="15"/>
      <c r="C123" s="15"/>
      <c r="D123" s="15"/>
      <c r="E123" s="15"/>
      <c r="F123" s="15"/>
      <c r="G123" s="15">
        <v>3.5200000000000002E-2</v>
      </c>
      <c r="H123" s="15"/>
      <c r="I123" s="15">
        <v>0.15</v>
      </c>
      <c r="J123" s="15">
        <v>0.68</v>
      </c>
      <c r="K123" s="15">
        <v>0.05</v>
      </c>
      <c r="L123" s="15">
        <v>0.1</v>
      </c>
      <c r="M123" s="15">
        <v>0.83000000000000007</v>
      </c>
      <c r="N123" s="15"/>
      <c r="O123" s="15"/>
      <c r="P123" s="15">
        <v>7.0000000000000007E-2</v>
      </c>
      <c r="Q123" s="15">
        <v>0.47</v>
      </c>
      <c r="R123" s="15"/>
      <c r="S123" s="15">
        <v>0.45</v>
      </c>
      <c r="T123" s="15">
        <v>3.69</v>
      </c>
      <c r="U123" s="15">
        <v>0.6</v>
      </c>
      <c r="V123" s="15">
        <v>2.11</v>
      </c>
      <c r="W123" s="15">
        <v>6.48</v>
      </c>
      <c r="X123" s="15">
        <v>8.23</v>
      </c>
      <c r="Y123" s="15">
        <v>11.22</v>
      </c>
      <c r="Z123" s="15">
        <v>6.37</v>
      </c>
    </row>
    <row r="124" spans="1:26" x14ac:dyDescent="0.2">
      <c r="A124" s="12" t="s">
        <v>629</v>
      </c>
      <c r="B124" s="15"/>
      <c r="C124" s="15"/>
      <c r="D124" s="15"/>
      <c r="E124" s="15"/>
      <c r="F124" s="15"/>
      <c r="G124" s="15"/>
      <c r="H124" s="15"/>
      <c r="I124" s="15"/>
      <c r="J124" s="15"/>
      <c r="K124" s="15"/>
      <c r="L124" s="15"/>
      <c r="M124" s="15"/>
      <c r="N124" s="15"/>
      <c r="O124" s="15"/>
      <c r="P124" s="15"/>
      <c r="Q124" s="15"/>
      <c r="R124" s="15"/>
      <c r="S124" s="15"/>
      <c r="T124" s="15">
        <v>54.93</v>
      </c>
      <c r="U124" s="15">
        <v>52.21</v>
      </c>
      <c r="V124" s="15">
        <v>220.37</v>
      </c>
      <c r="W124" s="15">
        <v>106.59000000000002</v>
      </c>
      <c r="X124" s="15">
        <v>275.22000000000003</v>
      </c>
      <c r="Y124" s="15"/>
      <c r="Z124" s="15"/>
    </row>
    <row r="125" spans="1:26" x14ac:dyDescent="0.2">
      <c r="A125" s="12" t="s">
        <v>630</v>
      </c>
      <c r="B125" s="15"/>
      <c r="C125" s="15"/>
      <c r="D125" s="15"/>
      <c r="E125" s="15"/>
      <c r="F125" s="15"/>
      <c r="G125" s="15"/>
      <c r="H125" s="15"/>
      <c r="I125" s="15"/>
      <c r="J125" s="15"/>
      <c r="K125" s="15"/>
      <c r="L125" s="15"/>
      <c r="M125" s="15"/>
      <c r="N125" s="15"/>
      <c r="O125" s="15"/>
      <c r="P125" s="15"/>
      <c r="Q125" s="15"/>
      <c r="R125" s="15">
        <v>33.479999999999997</v>
      </c>
      <c r="S125" s="15"/>
      <c r="T125" s="15"/>
      <c r="U125" s="15"/>
      <c r="V125" s="15"/>
      <c r="W125" s="15"/>
      <c r="X125" s="15"/>
      <c r="Y125" s="15"/>
      <c r="Z125" s="15"/>
    </row>
    <row r="126" spans="1:26" x14ac:dyDescent="0.2">
      <c r="A126" s="12" t="s">
        <v>631</v>
      </c>
      <c r="B126" s="15"/>
      <c r="C126" s="15"/>
      <c r="D126" s="15"/>
      <c r="E126" s="15"/>
      <c r="F126" s="15"/>
      <c r="G126" s="15"/>
      <c r="H126" s="15"/>
      <c r="I126" s="15"/>
      <c r="J126" s="15"/>
      <c r="K126" s="15"/>
      <c r="L126" s="15"/>
      <c r="M126" s="15"/>
      <c r="N126" s="15"/>
      <c r="O126" s="15"/>
      <c r="P126" s="15"/>
      <c r="Q126" s="15"/>
      <c r="R126" s="15"/>
      <c r="S126" s="15"/>
      <c r="T126" s="15"/>
      <c r="U126" s="15"/>
      <c r="V126" s="15"/>
      <c r="W126" s="15">
        <v>77.38</v>
      </c>
      <c r="X126" s="15">
        <v>12.29</v>
      </c>
      <c r="Y126" s="15"/>
      <c r="Z126" s="15"/>
    </row>
    <row r="127" spans="1:26" x14ac:dyDescent="0.2">
      <c r="A127" s="12" t="s">
        <v>632</v>
      </c>
      <c r="B127" s="15"/>
      <c r="C127" s="15"/>
      <c r="D127" s="15"/>
      <c r="E127" s="15"/>
      <c r="F127" s="15">
        <v>2.6499999999999999E-2</v>
      </c>
      <c r="G127" s="15">
        <v>1.8221000000000001</v>
      </c>
      <c r="H127" s="15"/>
      <c r="I127" s="15"/>
      <c r="J127" s="15"/>
      <c r="K127" s="15"/>
      <c r="L127" s="15"/>
      <c r="M127" s="15">
        <v>2.4500000000000002</v>
      </c>
      <c r="N127" s="15"/>
      <c r="O127" s="15"/>
      <c r="P127" s="15"/>
      <c r="Q127" s="15"/>
      <c r="R127" s="15"/>
      <c r="S127" s="15"/>
      <c r="T127" s="15"/>
      <c r="U127" s="15"/>
      <c r="V127" s="15"/>
      <c r="W127" s="15"/>
      <c r="X127" s="15"/>
      <c r="Y127" s="15">
        <v>16.54</v>
      </c>
      <c r="Z127" s="15">
        <v>25.43</v>
      </c>
    </row>
    <row r="128" spans="1:26" x14ac:dyDescent="0.2">
      <c r="A128" s="12" t="s">
        <v>633</v>
      </c>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x14ac:dyDescent="0.2">
      <c r="A129" s="12" t="s">
        <v>634</v>
      </c>
      <c r="B129" s="15"/>
      <c r="C129" s="15"/>
      <c r="D129" s="15"/>
      <c r="E129" s="15"/>
      <c r="F129" s="15">
        <v>2.6700000000000002E-2</v>
      </c>
      <c r="G129" s="15">
        <v>3.6400000000000002E-2</v>
      </c>
      <c r="H129" s="15">
        <v>0.3</v>
      </c>
      <c r="I129" s="15">
        <v>0.09</v>
      </c>
      <c r="J129" s="15">
        <v>0.14000000000000001</v>
      </c>
      <c r="K129" s="15">
        <v>0.05</v>
      </c>
      <c r="L129" s="15">
        <v>0.05</v>
      </c>
      <c r="M129" s="15">
        <v>0.13</v>
      </c>
      <c r="N129" s="15">
        <v>0.39</v>
      </c>
      <c r="O129" s="15">
        <v>0.05</v>
      </c>
      <c r="P129" s="15">
        <v>1.03</v>
      </c>
      <c r="Q129" s="15">
        <v>0.01</v>
      </c>
      <c r="R129" s="15">
        <v>0.01</v>
      </c>
      <c r="S129" s="15">
        <v>0.22</v>
      </c>
      <c r="T129" s="15">
        <v>0.01</v>
      </c>
      <c r="U129" s="15">
        <v>2.21</v>
      </c>
      <c r="V129" s="15">
        <v>0.57999999999999996</v>
      </c>
      <c r="W129" s="15">
        <v>4.9000000000000004</v>
      </c>
      <c r="X129" s="15">
        <v>2.68</v>
      </c>
      <c r="Y129" s="15">
        <v>1.58</v>
      </c>
      <c r="Z129" s="15">
        <v>3.08</v>
      </c>
    </row>
    <row r="130" spans="1:26" x14ac:dyDescent="0.2">
      <c r="A130" s="12" t="s">
        <v>635</v>
      </c>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x14ac:dyDescent="0.2">
      <c r="A131" s="12" t="s">
        <v>636</v>
      </c>
      <c r="B131" s="15">
        <v>1.6661999999999999</v>
      </c>
      <c r="C131" s="15">
        <v>2.0701000000000001</v>
      </c>
      <c r="D131" s="15">
        <v>2.9318</v>
      </c>
      <c r="E131" s="15">
        <v>3.0966999999999998</v>
      </c>
      <c r="F131" s="15">
        <v>4.9084000000000003</v>
      </c>
      <c r="G131" s="15">
        <v>6.2888999999999999</v>
      </c>
      <c r="H131" s="15">
        <v>6.63</v>
      </c>
      <c r="I131" s="15">
        <v>8.89</v>
      </c>
      <c r="J131" s="15">
        <v>9.4499999999999993</v>
      </c>
      <c r="K131" s="15">
        <v>9.56</v>
      </c>
      <c r="L131" s="15">
        <v>15.61</v>
      </c>
      <c r="M131" s="15">
        <v>24.89</v>
      </c>
      <c r="N131" s="15">
        <v>12.8</v>
      </c>
      <c r="O131" s="15">
        <v>14.03</v>
      </c>
      <c r="P131" s="15">
        <v>10.99</v>
      </c>
      <c r="Q131" s="15">
        <v>14.19</v>
      </c>
      <c r="R131" s="15">
        <v>28.36</v>
      </c>
      <c r="S131" s="15">
        <v>37.58</v>
      </c>
      <c r="T131" s="15">
        <v>33.75</v>
      </c>
      <c r="U131" s="15">
        <v>49.36</v>
      </c>
      <c r="V131" s="15">
        <v>351.08</v>
      </c>
      <c r="W131" s="15">
        <v>372.64</v>
      </c>
      <c r="X131" s="15">
        <v>290.93</v>
      </c>
      <c r="Y131" s="15">
        <v>238.57</v>
      </c>
      <c r="Z131" s="15">
        <v>141.65</v>
      </c>
    </row>
    <row r="132" spans="1:26" x14ac:dyDescent="0.2">
      <c r="A132" s="12" t="s">
        <v>637</v>
      </c>
      <c r="B132" s="15"/>
      <c r="C132" s="15">
        <v>0.80709999999999993</v>
      </c>
      <c r="D132" s="15">
        <v>2.7069999999999999</v>
      </c>
      <c r="E132" s="15">
        <v>2.7383999999999995</v>
      </c>
      <c r="F132" s="15">
        <v>1.6797</v>
      </c>
      <c r="G132" s="15">
        <v>0.25440000000000002</v>
      </c>
      <c r="H132" s="15"/>
      <c r="I132" s="15"/>
      <c r="J132" s="15"/>
      <c r="K132" s="15"/>
      <c r="L132" s="15"/>
      <c r="M132" s="15"/>
      <c r="N132" s="15"/>
      <c r="O132" s="15"/>
      <c r="P132" s="15"/>
      <c r="Q132" s="15"/>
      <c r="R132" s="15"/>
      <c r="S132" s="15"/>
      <c r="T132" s="15"/>
      <c r="U132" s="15"/>
      <c r="V132" s="15"/>
      <c r="W132" s="15"/>
      <c r="X132" s="15"/>
      <c r="Y132" s="15"/>
      <c r="Z132" s="15"/>
    </row>
    <row r="133" spans="1:26" x14ac:dyDescent="0.2">
      <c r="A133" s="12" t="s">
        <v>638</v>
      </c>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x14ac:dyDescent="0.2">
      <c r="A134" s="12" t="s">
        <v>639</v>
      </c>
      <c r="B134" s="15">
        <v>41.7684</v>
      </c>
      <c r="C134" s="15">
        <v>65.005099999999999</v>
      </c>
      <c r="D134" s="15">
        <v>82.220300000000009</v>
      </c>
      <c r="E134" s="15">
        <v>123.05880000000001</v>
      </c>
      <c r="F134" s="15">
        <v>196.1395</v>
      </c>
      <c r="G134" s="15">
        <v>262.92750000000001</v>
      </c>
      <c r="H134" s="15">
        <v>341.7</v>
      </c>
      <c r="I134" s="15">
        <v>407.33</v>
      </c>
      <c r="J134" s="15">
        <v>497.59</v>
      </c>
      <c r="K134" s="15">
        <v>460.99</v>
      </c>
      <c r="L134" s="15">
        <v>642.19000000000005</v>
      </c>
      <c r="M134" s="15">
        <v>890.5</v>
      </c>
      <c r="N134" s="15">
        <v>1277.54</v>
      </c>
      <c r="O134" s="15">
        <v>1719.92</v>
      </c>
      <c r="P134" s="15">
        <v>2168.36</v>
      </c>
      <c r="Q134" s="15">
        <v>2689.4</v>
      </c>
      <c r="R134" s="15">
        <v>1590.32</v>
      </c>
      <c r="S134" s="15">
        <v>1803.79</v>
      </c>
      <c r="T134" s="15">
        <v>2278.1999999999998</v>
      </c>
      <c r="U134" s="15">
        <v>1953.6</v>
      </c>
      <c r="V134" s="15">
        <v>2879.38</v>
      </c>
      <c r="W134" s="15">
        <v>8693.26</v>
      </c>
      <c r="X134" s="15">
        <v>8151.93</v>
      </c>
      <c r="Y134" s="15">
        <v>7744.61</v>
      </c>
      <c r="Z134" s="15">
        <v>7922.42</v>
      </c>
    </row>
    <row r="135" spans="1:26" x14ac:dyDescent="0.2">
      <c r="A135" s="12" t="s">
        <v>640</v>
      </c>
      <c r="B135" s="15">
        <v>9.2501000000000015</v>
      </c>
      <c r="C135" s="15">
        <v>15.8812</v>
      </c>
      <c r="D135" s="15">
        <v>38.885800000000003</v>
      </c>
      <c r="E135" s="15">
        <v>53.950200000000024</v>
      </c>
      <c r="F135" s="15">
        <v>61.721800000000002</v>
      </c>
      <c r="G135" s="15">
        <v>73.480299999999986</v>
      </c>
      <c r="H135" s="15">
        <v>100.26999999999998</v>
      </c>
      <c r="I135" s="15">
        <v>154.53999999999996</v>
      </c>
      <c r="J135" s="15">
        <v>198.84000000000006</v>
      </c>
      <c r="K135" s="15">
        <v>263.42000000000007</v>
      </c>
      <c r="L135" s="15">
        <v>297.73999999999995</v>
      </c>
      <c r="M135" s="15">
        <v>312.97000000000008</v>
      </c>
      <c r="N135" s="15">
        <v>402.80000000000018</v>
      </c>
      <c r="O135" s="15">
        <v>525.97000000000014</v>
      </c>
      <c r="P135" s="15">
        <v>980.69000000000017</v>
      </c>
      <c r="Q135" s="15">
        <v>1172.1500000000001</v>
      </c>
      <c r="R135" s="15">
        <v>895.18999999999983</v>
      </c>
      <c r="S135" s="15">
        <v>1303.78</v>
      </c>
      <c r="T135" s="15">
        <v>1737.36</v>
      </c>
      <c r="U135" s="15">
        <v>478.54000000000019</v>
      </c>
      <c r="V135" s="15">
        <v>-50.589999999999776</v>
      </c>
      <c r="W135" s="15">
        <v>-664.82000000000119</v>
      </c>
      <c r="X135" s="15">
        <v>-418.66999999999973</v>
      </c>
      <c r="Y135" s="15">
        <v>-60.65</v>
      </c>
      <c r="Z135" s="15">
        <v>1.4199999999997091</v>
      </c>
    </row>
    <row r="136" spans="1:26" x14ac:dyDescent="0.2">
      <c r="A136" s="12" t="s">
        <v>641</v>
      </c>
      <c r="B136" s="15">
        <v>0.12909999999999999</v>
      </c>
      <c r="C136" s="15">
        <v>7.0865</v>
      </c>
      <c r="D136" s="15">
        <v>0.89259999999999995</v>
      </c>
      <c r="E136" s="15">
        <v>0.61070000000000002</v>
      </c>
      <c r="F136" s="15">
        <v>1.3927000000000003</v>
      </c>
      <c r="G136" s="15">
        <v>13.0602</v>
      </c>
      <c r="H136" s="15">
        <v>14.34</v>
      </c>
      <c r="I136" s="15">
        <v>13.95</v>
      </c>
      <c r="J136" s="15">
        <v>9.43</v>
      </c>
      <c r="K136" s="15">
        <v>9.49</v>
      </c>
      <c r="L136" s="15">
        <v>23.44</v>
      </c>
      <c r="M136" s="15">
        <v>54.81</v>
      </c>
      <c r="N136" s="15">
        <v>137.84</v>
      </c>
      <c r="O136" s="15">
        <v>169.64</v>
      </c>
      <c r="P136" s="15">
        <v>132.68</v>
      </c>
      <c r="Q136" s="15">
        <v>184.89</v>
      </c>
      <c r="R136" s="15">
        <v>123.88</v>
      </c>
      <c r="S136" s="15">
        <v>215.02</v>
      </c>
      <c r="T136" s="15">
        <v>364.54</v>
      </c>
      <c r="U136" s="15">
        <v>270.75</v>
      </c>
      <c r="V136" s="15">
        <v>245.42</v>
      </c>
      <c r="W136" s="15">
        <v>317.77999999999997</v>
      </c>
      <c r="X136" s="15">
        <v>445.09</v>
      </c>
      <c r="Y136" s="15">
        <v>689.7</v>
      </c>
      <c r="Z136" s="15">
        <v>1249.6400000000001</v>
      </c>
    </row>
    <row r="137" spans="1:26" x14ac:dyDescent="0.2">
      <c r="A137" s="12" t="s">
        <v>642</v>
      </c>
      <c r="B137" s="15">
        <v>0</v>
      </c>
      <c r="C137" s="15">
        <v>4.7290000000000001</v>
      </c>
      <c r="D137" s="15">
        <v>0.46389999999999998</v>
      </c>
      <c r="E137" s="15">
        <v>0.3372</v>
      </c>
      <c r="F137" s="15">
        <v>0.4879</v>
      </c>
      <c r="G137" s="15">
        <v>12.6203</v>
      </c>
      <c r="H137" s="15">
        <v>10.81</v>
      </c>
      <c r="I137" s="15">
        <v>8.5399999999999991</v>
      </c>
      <c r="J137" s="15">
        <v>3.89</v>
      </c>
      <c r="K137" s="15">
        <v>2.14</v>
      </c>
      <c r="L137" s="15">
        <v>7.4</v>
      </c>
      <c r="M137" s="15">
        <v>21.95</v>
      </c>
      <c r="N137" s="15">
        <v>94.3</v>
      </c>
      <c r="O137" s="15">
        <v>112.3</v>
      </c>
      <c r="P137" s="15">
        <v>111.91</v>
      </c>
      <c r="Q137" s="15">
        <v>118.66</v>
      </c>
      <c r="R137" s="15">
        <v>105.21</v>
      </c>
      <c r="S137" s="15">
        <v>126.52</v>
      </c>
      <c r="T137" s="15">
        <v>162.69</v>
      </c>
      <c r="U137" s="15">
        <v>202.96</v>
      </c>
      <c r="V137" s="15">
        <v>89.06</v>
      </c>
      <c r="W137" s="15">
        <v>84.98</v>
      </c>
      <c r="X137" s="15">
        <v>36.24</v>
      </c>
      <c r="Y137" s="15">
        <v>9.2899999999999991</v>
      </c>
      <c r="Z137" s="15">
        <v>4.67</v>
      </c>
    </row>
    <row r="138" spans="1:26" x14ac:dyDescent="0.2">
      <c r="A138" s="12" t="s">
        <v>643</v>
      </c>
      <c r="B138" s="15"/>
      <c r="C138" s="15"/>
      <c r="D138" s="15"/>
      <c r="E138" s="15"/>
      <c r="F138" s="15"/>
      <c r="G138" s="15"/>
      <c r="H138" s="15"/>
      <c r="I138" s="15"/>
      <c r="J138" s="15"/>
      <c r="K138" s="15"/>
      <c r="L138" s="15">
        <v>4.3499999999999996</v>
      </c>
      <c r="M138" s="15">
        <v>10.48</v>
      </c>
      <c r="N138" s="15">
        <v>94.3</v>
      </c>
      <c r="O138" s="15">
        <v>96.81</v>
      </c>
      <c r="P138" s="15">
        <v>109.39</v>
      </c>
      <c r="Q138" s="15">
        <v>113.61</v>
      </c>
      <c r="R138" s="15">
        <v>79.7</v>
      </c>
      <c r="S138" s="15">
        <v>65.760000000000005</v>
      </c>
      <c r="T138" s="15">
        <v>78.290000000000006</v>
      </c>
      <c r="U138" s="15">
        <v>148.49</v>
      </c>
      <c r="V138" s="15">
        <v>7.72</v>
      </c>
      <c r="W138" s="15">
        <v>34</v>
      </c>
      <c r="X138" s="15">
        <v>4.1100000000000003</v>
      </c>
      <c r="Y138" s="15">
        <v>0.35</v>
      </c>
      <c r="Z138" s="15">
        <v>1.18</v>
      </c>
    </row>
    <row r="139" spans="1:26" x14ac:dyDescent="0.2">
      <c r="A139" s="12" t="s">
        <v>719</v>
      </c>
      <c r="B139" s="15"/>
      <c r="C139" s="15"/>
      <c r="D139" s="15"/>
      <c r="E139" s="15"/>
      <c r="F139" s="15"/>
      <c r="G139" s="15"/>
      <c r="H139" s="15"/>
      <c r="I139" s="15"/>
      <c r="J139" s="15"/>
      <c r="K139" s="15"/>
      <c r="L139" s="15"/>
      <c r="M139" s="15"/>
      <c r="N139" s="15"/>
      <c r="O139" s="15"/>
      <c r="P139" s="15"/>
      <c r="Q139" s="15">
        <v>0.42</v>
      </c>
      <c r="R139" s="15">
        <v>19</v>
      </c>
      <c r="S139" s="15">
        <v>51.07</v>
      </c>
      <c r="T139" s="15">
        <v>58.68</v>
      </c>
      <c r="U139" s="15">
        <v>11.42</v>
      </c>
      <c r="V139" s="15">
        <v>44.31</v>
      </c>
      <c r="W139" s="15">
        <v>4.25</v>
      </c>
      <c r="X139" s="15">
        <v>1.1599999999999999</v>
      </c>
      <c r="Y139" s="15"/>
      <c r="Z139" s="15"/>
    </row>
    <row r="140" spans="1:26" x14ac:dyDescent="0.2">
      <c r="A140" s="12" t="s">
        <v>720</v>
      </c>
      <c r="B140" s="15"/>
      <c r="C140" s="15">
        <v>4.7290000000000001</v>
      </c>
      <c r="D140" s="15">
        <v>0.46389999999999998</v>
      </c>
      <c r="E140" s="15">
        <v>0.3372</v>
      </c>
      <c r="F140" s="15">
        <v>0.4879</v>
      </c>
      <c r="G140" s="15">
        <v>12.6203</v>
      </c>
      <c r="H140" s="15">
        <v>10.81</v>
      </c>
      <c r="I140" s="15">
        <v>8.5399999999999991</v>
      </c>
      <c r="J140" s="15">
        <v>3.89</v>
      </c>
      <c r="K140" s="15">
        <v>2.14</v>
      </c>
      <c r="L140" s="15">
        <v>3.05</v>
      </c>
      <c r="M140" s="15">
        <v>11.47</v>
      </c>
      <c r="N140" s="15"/>
      <c r="O140" s="15">
        <v>15.49</v>
      </c>
      <c r="P140" s="15">
        <v>2.52</v>
      </c>
      <c r="Q140" s="15">
        <v>4.63</v>
      </c>
      <c r="R140" s="15">
        <v>6.5099999999999989</v>
      </c>
      <c r="S140" s="15">
        <v>9.69</v>
      </c>
      <c r="T140" s="15">
        <v>25.72</v>
      </c>
      <c r="U140" s="15">
        <v>43.05</v>
      </c>
      <c r="V140" s="15">
        <v>37.03</v>
      </c>
      <c r="W140" s="15">
        <v>46.73</v>
      </c>
      <c r="X140" s="15">
        <v>30.97</v>
      </c>
      <c r="Y140" s="15">
        <v>8.94</v>
      </c>
      <c r="Z140" s="15">
        <v>3.49</v>
      </c>
    </row>
    <row r="141" spans="1:26" x14ac:dyDescent="0.2">
      <c r="A141" s="12" t="s">
        <v>438</v>
      </c>
      <c r="B141" s="15"/>
      <c r="C141" s="15"/>
      <c r="D141" s="15"/>
      <c r="E141" s="15"/>
      <c r="F141" s="15"/>
      <c r="G141" s="15"/>
      <c r="H141" s="15"/>
      <c r="I141" s="15"/>
      <c r="J141" s="15">
        <v>1.18</v>
      </c>
      <c r="K141" s="15"/>
      <c r="L141" s="15">
        <v>0.08</v>
      </c>
      <c r="M141" s="15"/>
      <c r="N141" s="15"/>
      <c r="O141" s="15">
        <v>1.38</v>
      </c>
      <c r="P141" s="15"/>
      <c r="Q141" s="15"/>
      <c r="R141" s="15">
        <v>0.01</v>
      </c>
      <c r="S141" s="15"/>
      <c r="T141" s="15">
        <v>0.02</v>
      </c>
      <c r="U141" s="15">
        <v>0.02</v>
      </c>
      <c r="V141" s="15">
        <v>0.02</v>
      </c>
      <c r="W141" s="15">
        <v>0.02</v>
      </c>
      <c r="X141" s="15">
        <v>39.450000000000003</v>
      </c>
      <c r="Y141" s="15">
        <v>204.07</v>
      </c>
      <c r="Z141" s="15">
        <v>815.48</v>
      </c>
    </row>
    <row r="142" spans="1:26" x14ac:dyDescent="0.2">
      <c r="A142" s="12" t="s">
        <v>646</v>
      </c>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x14ac:dyDescent="0.2">
      <c r="A143" s="12" t="s">
        <v>647</v>
      </c>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x14ac:dyDescent="0.2">
      <c r="A144" s="12" t="s">
        <v>648</v>
      </c>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x14ac:dyDescent="0.2">
      <c r="A145" s="12" t="s">
        <v>649</v>
      </c>
      <c r="B145" s="15"/>
      <c r="C145" s="15"/>
      <c r="D145" s="15">
        <v>0.2072</v>
      </c>
      <c r="E145" s="15">
        <v>5.3600000000000002E-2</v>
      </c>
      <c r="F145" s="15">
        <v>0.42030000000000001</v>
      </c>
      <c r="G145" s="15"/>
      <c r="H145" s="15">
        <v>0.02</v>
      </c>
      <c r="I145" s="15"/>
      <c r="J145" s="15"/>
      <c r="K145" s="15">
        <v>3.16</v>
      </c>
      <c r="L145" s="15">
        <v>1.1599999999999999</v>
      </c>
      <c r="M145" s="15">
        <v>0.16</v>
      </c>
      <c r="N145" s="15">
        <v>0.02</v>
      </c>
      <c r="O145" s="15">
        <v>11.04</v>
      </c>
      <c r="P145" s="15"/>
      <c r="Q145" s="15"/>
      <c r="R145" s="15">
        <v>0.65</v>
      </c>
      <c r="S145" s="15"/>
      <c r="T145" s="15"/>
      <c r="U145" s="15"/>
      <c r="V145" s="15"/>
      <c r="W145" s="15"/>
      <c r="X145" s="15">
        <v>18.39</v>
      </c>
      <c r="Y145" s="15"/>
      <c r="Z145" s="15"/>
    </row>
    <row r="146" spans="1:26" x14ac:dyDescent="0.2">
      <c r="A146" s="12" t="s">
        <v>650</v>
      </c>
      <c r="B146" s="15"/>
      <c r="C146" s="15"/>
      <c r="D146" s="15"/>
      <c r="E146" s="15"/>
      <c r="F146" s="15"/>
      <c r="G146" s="15"/>
      <c r="H146" s="15">
        <v>0.05</v>
      </c>
      <c r="I146" s="15"/>
      <c r="J146" s="15"/>
      <c r="K146" s="15"/>
      <c r="L146" s="15">
        <v>6.45</v>
      </c>
      <c r="M146" s="15">
        <v>6.85</v>
      </c>
      <c r="N146" s="15">
        <v>10.93</v>
      </c>
      <c r="O146" s="15">
        <v>5.2</v>
      </c>
      <c r="P146" s="15">
        <v>12.95</v>
      </c>
      <c r="Q146" s="15">
        <v>26.37</v>
      </c>
      <c r="R146" s="15"/>
      <c r="S146" s="15">
        <v>39.31</v>
      </c>
      <c r="T146" s="15">
        <v>174.2</v>
      </c>
      <c r="U146" s="15">
        <v>30.72</v>
      </c>
      <c r="V146" s="15">
        <v>81.319999999999993</v>
      </c>
      <c r="W146" s="15">
        <v>98.89</v>
      </c>
      <c r="X146" s="15">
        <v>324.22000000000003</v>
      </c>
      <c r="Y146" s="15">
        <v>242.81</v>
      </c>
      <c r="Z146" s="15">
        <v>132.80000000000001</v>
      </c>
    </row>
    <row r="147" spans="1:26" x14ac:dyDescent="0.2">
      <c r="A147" s="12" t="s">
        <v>651</v>
      </c>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x14ac:dyDescent="0.2">
      <c r="A148" s="12" t="s">
        <v>652</v>
      </c>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v>21.16</v>
      </c>
      <c r="Z148" s="15">
        <v>70.55</v>
      </c>
    </row>
    <row r="149" spans="1:26" x14ac:dyDescent="0.2">
      <c r="A149" s="12" t="s">
        <v>653</v>
      </c>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x14ac:dyDescent="0.2">
      <c r="A150" s="12" t="s">
        <v>654</v>
      </c>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x14ac:dyDescent="0.2">
      <c r="A151" s="12" t="s">
        <v>655</v>
      </c>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x14ac:dyDescent="0.2">
      <c r="A152" s="12" t="s">
        <v>656</v>
      </c>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x14ac:dyDescent="0.2">
      <c r="A153" s="12" t="s">
        <v>657</v>
      </c>
      <c r="B153" s="15"/>
      <c r="C153" s="15"/>
      <c r="D153" s="15"/>
      <c r="E153" s="15"/>
      <c r="F153" s="15"/>
      <c r="G153" s="15"/>
      <c r="H153" s="15"/>
      <c r="I153" s="15"/>
      <c r="J153" s="15"/>
      <c r="K153" s="15"/>
      <c r="L153" s="15"/>
      <c r="M153" s="15"/>
      <c r="N153" s="15"/>
      <c r="O153" s="15"/>
      <c r="P153" s="15"/>
      <c r="Q153" s="15"/>
      <c r="R153" s="15"/>
      <c r="S153" s="15">
        <v>19.05</v>
      </c>
      <c r="T153" s="15"/>
      <c r="U153" s="15"/>
      <c r="V153" s="15"/>
      <c r="W153" s="15"/>
      <c r="X153" s="15"/>
      <c r="Y153" s="15">
        <v>174.62</v>
      </c>
      <c r="Z153" s="15">
        <v>51.81</v>
      </c>
    </row>
    <row r="154" spans="1:26" x14ac:dyDescent="0.2">
      <c r="A154" s="12" t="s">
        <v>658</v>
      </c>
      <c r="B154" s="15">
        <v>2.2200000000000004E-2</v>
      </c>
      <c r="C154" s="15">
        <v>0.24440000000000001</v>
      </c>
      <c r="D154" s="15"/>
      <c r="E154" s="15"/>
      <c r="F154" s="15"/>
      <c r="G154" s="15"/>
      <c r="H154" s="15"/>
      <c r="I154" s="15"/>
      <c r="J154" s="15"/>
      <c r="K154" s="15"/>
      <c r="L154" s="15">
        <v>1.65</v>
      </c>
      <c r="M154" s="15">
        <v>1.48</v>
      </c>
      <c r="N154" s="15">
        <v>1.21</v>
      </c>
      <c r="O154" s="15">
        <v>0.6</v>
      </c>
      <c r="P154" s="15">
        <v>0.56999999999999995</v>
      </c>
      <c r="Q154" s="15">
        <v>1.97</v>
      </c>
      <c r="R154" s="15">
        <v>1.1000000000000001</v>
      </c>
      <c r="S154" s="15">
        <v>0.93</v>
      </c>
      <c r="T154" s="15">
        <v>1.38</v>
      </c>
      <c r="U154" s="15">
        <v>1.38</v>
      </c>
      <c r="V154" s="15">
        <v>2.64</v>
      </c>
      <c r="W154" s="15">
        <v>17.03</v>
      </c>
      <c r="X154" s="15">
        <v>18.260000000000002</v>
      </c>
      <c r="Y154" s="15">
        <v>19.04</v>
      </c>
      <c r="Z154" s="15">
        <v>18.3</v>
      </c>
    </row>
    <row r="155" spans="1:26" x14ac:dyDescent="0.2">
      <c r="A155" s="12" t="s">
        <v>659</v>
      </c>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x14ac:dyDescent="0.2">
      <c r="A156" s="12" t="s">
        <v>660</v>
      </c>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x14ac:dyDescent="0.2">
      <c r="A157" s="12" t="s">
        <v>661</v>
      </c>
      <c r="B157" s="15"/>
      <c r="C157" s="15"/>
      <c r="D157" s="15"/>
      <c r="E157" s="15"/>
      <c r="F157" s="15"/>
      <c r="G157" s="15"/>
      <c r="H157" s="15">
        <v>1.23</v>
      </c>
      <c r="I157" s="15"/>
      <c r="J157" s="15"/>
      <c r="K157" s="15"/>
      <c r="L157" s="15"/>
      <c r="M157" s="15"/>
      <c r="N157" s="15"/>
      <c r="O157" s="15"/>
      <c r="P157" s="15"/>
      <c r="Q157" s="15"/>
      <c r="R157" s="15"/>
      <c r="S157" s="15"/>
      <c r="T157" s="15"/>
      <c r="U157" s="15"/>
      <c r="V157" s="15"/>
      <c r="W157" s="15"/>
      <c r="X157" s="15"/>
      <c r="Y157" s="15"/>
      <c r="Z157" s="15"/>
    </row>
    <row r="158" spans="1:26" x14ac:dyDescent="0.2">
      <c r="A158" s="12" t="s">
        <v>662</v>
      </c>
      <c r="B158" s="15"/>
      <c r="C158" s="15"/>
      <c r="D158" s="15"/>
      <c r="E158" s="15"/>
      <c r="F158" s="15"/>
      <c r="G158" s="15">
        <v>3.2000000000000002E-3</v>
      </c>
      <c r="H158" s="15">
        <v>0.13</v>
      </c>
      <c r="I158" s="15">
        <v>1.02</v>
      </c>
      <c r="J158" s="15"/>
      <c r="K158" s="15">
        <v>0.12</v>
      </c>
      <c r="L158" s="15">
        <v>0.3</v>
      </c>
      <c r="M158" s="15">
        <v>5.82</v>
      </c>
      <c r="N158" s="15"/>
      <c r="O158" s="15"/>
      <c r="P158" s="15">
        <v>1.19</v>
      </c>
      <c r="Q158" s="15"/>
      <c r="R158" s="15">
        <v>2.08</v>
      </c>
      <c r="S158" s="15">
        <v>1.44</v>
      </c>
      <c r="T158" s="15"/>
      <c r="U158" s="15"/>
      <c r="V158" s="15"/>
      <c r="W158" s="15"/>
      <c r="X158" s="15">
        <v>5</v>
      </c>
      <c r="Y158" s="15">
        <v>2.76</v>
      </c>
      <c r="Z158" s="15">
        <v>27.77</v>
      </c>
    </row>
    <row r="159" spans="1:26" x14ac:dyDescent="0.2">
      <c r="A159" s="12" t="s">
        <v>663</v>
      </c>
      <c r="B159" s="15"/>
      <c r="C159" s="15"/>
      <c r="D159" s="15"/>
      <c r="E159" s="15"/>
      <c r="F159" s="15">
        <v>0.17600000000000002</v>
      </c>
      <c r="G159" s="15">
        <v>3.3999999999999998E-3</v>
      </c>
      <c r="H159" s="15">
        <v>0.36</v>
      </c>
      <c r="I159" s="15">
        <v>0.38</v>
      </c>
      <c r="J159" s="15">
        <v>0.22</v>
      </c>
      <c r="K159" s="15">
        <v>0.21</v>
      </c>
      <c r="L159" s="15">
        <v>0.75</v>
      </c>
      <c r="M159" s="15">
        <v>0.6</v>
      </c>
      <c r="N159" s="15">
        <v>0.4</v>
      </c>
      <c r="O159" s="15">
        <v>2.15</v>
      </c>
      <c r="P159" s="15">
        <v>0.65</v>
      </c>
      <c r="Q159" s="15">
        <v>0.47</v>
      </c>
      <c r="R159" s="15">
        <v>0.46</v>
      </c>
      <c r="S159" s="15">
        <v>1.51</v>
      </c>
      <c r="T159" s="15">
        <v>1.84</v>
      </c>
      <c r="U159" s="15">
        <v>0.67</v>
      </c>
      <c r="V159" s="15">
        <v>0.1</v>
      </c>
      <c r="W159" s="15">
        <v>0.41</v>
      </c>
      <c r="X159" s="15">
        <v>3.14</v>
      </c>
      <c r="Y159" s="15">
        <v>2.48</v>
      </c>
      <c r="Z159" s="15">
        <v>9.61</v>
      </c>
    </row>
    <row r="160" spans="1:26" x14ac:dyDescent="0.2">
      <c r="A160" s="12" t="s">
        <v>664</v>
      </c>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x14ac:dyDescent="0.2">
      <c r="A161" s="12" t="s">
        <v>462</v>
      </c>
      <c r="B161" s="15">
        <v>0.1069</v>
      </c>
      <c r="C161" s="15">
        <v>2.1131000000000002</v>
      </c>
      <c r="D161" s="15">
        <v>0.2215</v>
      </c>
      <c r="E161" s="15">
        <v>0.21990000000000001</v>
      </c>
      <c r="F161" s="15">
        <v>0.3085</v>
      </c>
      <c r="G161" s="15">
        <v>0.43330000000000002</v>
      </c>
      <c r="H161" s="15">
        <v>1.74</v>
      </c>
      <c r="I161" s="15">
        <v>4.01</v>
      </c>
      <c r="J161" s="15">
        <v>4.1399999999999997</v>
      </c>
      <c r="K161" s="15">
        <v>3.86</v>
      </c>
      <c r="L161" s="15">
        <v>5.65</v>
      </c>
      <c r="M161" s="15">
        <v>17.95</v>
      </c>
      <c r="N161" s="15">
        <v>30.98</v>
      </c>
      <c r="O161" s="15">
        <v>36.97</v>
      </c>
      <c r="P161" s="15">
        <v>5.41</v>
      </c>
      <c r="Q161" s="15">
        <v>37.42</v>
      </c>
      <c r="R161" s="15">
        <v>14.37</v>
      </c>
      <c r="S161" s="15">
        <v>26.26</v>
      </c>
      <c r="T161" s="15">
        <v>24.41</v>
      </c>
      <c r="U161" s="15">
        <v>35</v>
      </c>
      <c r="V161" s="15">
        <v>72.28</v>
      </c>
      <c r="W161" s="15">
        <v>116.45</v>
      </c>
      <c r="X161" s="15">
        <v>0.39</v>
      </c>
      <c r="Y161" s="15">
        <v>13.47</v>
      </c>
      <c r="Z161" s="15">
        <v>118.65</v>
      </c>
    </row>
    <row r="162" spans="1:26" x14ac:dyDescent="0.2">
      <c r="A162" s="12" t="s">
        <v>665</v>
      </c>
      <c r="B162" s="15">
        <v>9.3792000000000009</v>
      </c>
      <c r="C162" s="15">
        <v>22.967700000000001</v>
      </c>
      <c r="D162" s="15">
        <v>39.778399999999998</v>
      </c>
      <c r="E162" s="15">
        <v>54.560899999999997</v>
      </c>
      <c r="F162" s="15">
        <v>63.1145</v>
      </c>
      <c r="G162" s="15">
        <v>86.540499999999994</v>
      </c>
      <c r="H162" s="15">
        <v>114.61</v>
      </c>
      <c r="I162" s="15">
        <v>168.49</v>
      </c>
      <c r="J162" s="15">
        <v>208.26999999999998</v>
      </c>
      <c r="K162" s="15">
        <v>272.91000000000003</v>
      </c>
      <c r="L162" s="15">
        <v>321.18</v>
      </c>
      <c r="M162" s="15">
        <v>367.78</v>
      </c>
      <c r="N162" s="15">
        <v>540.64</v>
      </c>
      <c r="O162" s="15">
        <v>695.61</v>
      </c>
      <c r="P162" s="15">
        <v>1113.3699999999999</v>
      </c>
      <c r="Q162" s="15">
        <v>1357.04</v>
      </c>
      <c r="R162" s="15">
        <v>1019.07</v>
      </c>
      <c r="S162" s="15">
        <v>1518.8</v>
      </c>
      <c r="T162" s="15">
        <v>2101.9</v>
      </c>
      <c r="U162" s="15">
        <v>749.29</v>
      </c>
      <c r="V162" s="15">
        <v>194.83</v>
      </c>
      <c r="W162" s="15">
        <v>-347.04</v>
      </c>
      <c r="X162" s="15">
        <v>26.42</v>
      </c>
      <c r="Y162" s="15">
        <v>629.04999999999995</v>
      </c>
      <c r="Z162" s="15">
        <v>1251.06</v>
      </c>
    </row>
    <row r="163" spans="1:26" x14ac:dyDescent="0.2">
      <c r="A163" s="12" t="s">
        <v>666</v>
      </c>
      <c r="B163" s="15">
        <v>0.82920000000000005</v>
      </c>
      <c r="C163" s="15"/>
      <c r="D163" s="15"/>
      <c r="E163" s="15"/>
      <c r="F163" s="15"/>
      <c r="G163" s="15">
        <v>16.877099999999999</v>
      </c>
      <c r="H163" s="15">
        <v>11.37</v>
      </c>
      <c r="I163" s="15">
        <v>7.65</v>
      </c>
      <c r="J163" s="15">
        <v>3.61</v>
      </c>
      <c r="K163" s="15">
        <v>0.94</v>
      </c>
      <c r="L163" s="15">
        <v>3.62</v>
      </c>
      <c r="M163" s="15">
        <v>11.47</v>
      </c>
      <c r="N163" s="15">
        <v>11.23</v>
      </c>
      <c r="O163" s="15">
        <v>8.8000000000000007</v>
      </c>
      <c r="P163" s="15">
        <v>5.0599999999999996</v>
      </c>
      <c r="Q163" s="15">
        <v>2.77</v>
      </c>
      <c r="R163" s="15">
        <v>0.44</v>
      </c>
      <c r="S163" s="15">
        <v>0.59</v>
      </c>
      <c r="T163" s="15">
        <v>0.43</v>
      </c>
      <c r="U163" s="15">
        <v>0.44</v>
      </c>
      <c r="V163" s="15">
        <v>18.38</v>
      </c>
      <c r="W163" s="15">
        <v>551.25</v>
      </c>
      <c r="X163" s="15">
        <v>574.1</v>
      </c>
      <c r="Y163" s="15">
        <v>223.57</v>
      </c>
      <c r="Z163" s="15">
        <v>388.31</v>
      </c>
    </row>
    <row r="164" spans="1:26" x14ac:dyDescent="0.2">
      <c r="A164" s="12" t="s">
        <v>667</v>
      </c>
      <c r="B164" s="15"/>
      <c r="C164" s="15"/>
      <c r="D164" s="15"/>
      <c r="E164" s="15"/>
      <c r="F164" s="15"/>
      <c r="G164" s="15">
        <v>1.6105000000000003</v>
      </c>
      <c r="H164" s="15">
        <v>0.81</v>
      </c>
      <c r="I164" s="15">
        <v>0.15</v>
      </c>
      <c r="J164" s="15">
        <v>0.3</v>
      </c>
      <c r="K164" s="15">
        <v>0.32</v>
      </c>
      <c r="L164" s="15">
        <v>0.75</v>
      </c>
      <c r="M164" s="15"/>
      <c r="N164" s="15"/>
      <c r="O164" s="15"/>
      <c r="P164" s="15"/>
      <c r="Q164" s="15"/>
      <c r="R164" s="15"/>
      <c r="S164" s="15"/>
      <c r="T164" s="15"/>
      <c r="U164" s="15"/>
      <c r="V164" s="15"/>
      <c r="W164" s="15"/>
      <c r="X164" s="15"/>
      <c r="Y164" s="15"/>
      <c r="Z164" s="15"/>
    </row>
    <row r="165" spans="1:26" x14ac:dyDescent="0.2">
      <c r="A165" s="12" t="s">
        <v>668</v>
      </c>
      <c r="B165" s="15"/>
      <c r="C165" s="15"/>
      <c r="D165" s="15"/>
      <c r="E165" s="15"/>
      <c r="F165" s="15"/>
      <c r="G165" s="15">
        <v>7.5076000000000001</v>
      </c>
      <c r="H165" s="15">
        <v>5.75</v>
      </c>
      <c r="I165" s="15">
        <v>4.0999999999999996</v>
      </c>
      <c r="J165" s="15">
        <v>2.68</v>
      </c>
      <c r="K165" s="15">
        <v>0.03</v>
      </c>
      <c r="L165" s="15">
        <v>2.0499999999999998</v>
      </c>
      <c r="M165" s="15">
        <v>7.38</v>
      </c>
      <c r="N165" s="15">
        <v>9.86</v>
      </c>
      <c r="O165" s="15">
        <v>8.5399999999999991</v>
      </c>
      <c r="P165" s="15">
        <v>4.6900000000000004</v>
      </c>
      <c r="Q165" s="15">
        <v>2.36</v>
      </c>
      <c r="R165" s="15">
        <v>0.11</v>
      </c>
      <c r="S165" s="15"/>
      <c r="T165" s="15"/>
      <c r="U165" s="15"/>
      <c r="V165" s="15"/>
      <c r="W165" s="15"/>
      <c r="X165" s="15"/>
      <c r="Y165" s="15"/>
      <c r="Z165" s="15"/>
    </row>
    <row r="166" spans="1:26" x14ac:dyDescent="0.2">
      <c r="A166" s="12" t="s">
        <v>669</v>
      </c>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x14ac:dyDescent="0.2">
      <c r="A167" s="12" t="s">
        <v>670</v>
      </c>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x14ac:dyDescent="0.2">
      <c r="A168" s="12" t="s">
        <v>671</v>
      </c>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x14ac:dyDescent="0.2">
      <c r="A169" s="12" t="s">
        <v>672</v>
      </c>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x14ac:dyDescent="0.2">
      <c r="A170" s="12" t="s">
        <v>673</v>
      </c>
      <c r="B170" s="15"/>
      <c r="C170" s="15"/>
      <c r="D170" s="15"/>
      <c r="E170" s="15"/>
      <c r="F170" s="15"/>
      <c r="G170" s="15"/>
      <c r="H170" s="15"/>
      <c r="I170" s="15"/>
      <c r="J170" s="15"/>
      <c r="K170" s="15"/>
      <c r="L170" s="15"/>
      <c r="M170" s="15"/>
      <c r="N170" s="15"/>
      <c r="O170" s="15"/>
      <c r="P170" s="15"/>
      <c r="Q170" s="15"/>
      <c r="R170" s="15"/>
      <c r="S170" s="15"/>
      <c r="T170" s="15"/>
      <c r="U170" s="15"/>
      <c r="V170" s="15">
        <v>2.25</v>
      </c>
      <c r="W170" s="15">
        <v>4.87</v>
      </c>
      <c r="X170" s="15"/>
      <c r="Y170" s="15"/>
      <c r="Z170" s="15"/>
    </row>
    <row r="171" spans="1:26" x14ac:dyDescent="0.2">
      <c r="A171" s="12" t="s">
        <v>674</v>
      </c>
      <c r="B171" s="15">
        <v>0.82920000000000005</v>
      </c>
      <c r="C171" s="15"/>
      <c r="D171" s="15"/>
      <c r="E171" s="15"/>
      <c r="F171" s="15"/>
      <c r="G171" s="15">
        <v>7.7590000000000003</v>
      </c>
      <c r="H171" s="15">
        <v>4.8099999999999996</v>
      </c>
      <c r="I171" s="15">
        <v>3.4</v>
      </c>
      <c r="J171" s="15">
        <v>0.63</v>
      </c>
      <c r="K171" s="15">
        <v>0.59</v>
      </c>
      <c r="L171" s="15">
        <v>0.82</v>
      </c>
      <c r="M171" s="15">
        <v>4.09</v>
      </c>
      <c r="N171" s="15">
        <v>1.37</v>
      </c>
      <c r="O171" s="15">
        <v>0.26</v>
      </c>
      <c r="P171" s="15">
        <v>0.37</v>
      </c>
      <c r="Q171" s="15">
        <v>0.41</v>
      </c>
      <c r="R171" s="15">
        <v>0.33</v>
      </c>
      <c r="S171" s="15">
        <v>0.59</v>
      </c>
      <c r="T171" s="15">
        <v>0.43</v>
      </c>
      <c r="U171" s="15">
        <v>0.44</v>
      </c>
      <c r="V171" s="15">
        <v>16.13</v>
      </c>
      <c r="W171" s="15">
        <v>546.38</v>
      </c>
      <c r="X171" s="15">
        <v>574.1</v>
      </c>
      <c r="Y171" s="15">
        <v>223.57</v>
      </c>
      <c r="Z171" s="15">
        <v>388.31</v>
      </c>
    </row>
    <row r="172" spans="1:26" x14ac:dyDescent="0.2">
      <c r="A172" s="12" t="s">
        <v>675</v>
      </c>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x14ac:dyDescent="0.2">
      <c r="A173" s="12" t="s">
        <v>676</v>
      </c>
      <c r="B173" s="15">
        <v>8.5500000000000007</v>
      </c>
      <c r="C173" s="15">
        <v>22.967700000000001</v>
      </c>
      <c r="D173" s="15">
        <v>39.778399999999998</v>
      </c>
      <c r="E173" s="15">
        <v>54.560899999999997</v>
      </c>
      <c r="F173" s="15">
        <v>63.1145</v>
      </c>
      <c r="G173" s="15">
        <v>69.663399999999996</v>
      </c>
      <c r="H173" s="15">
        <v>103.24000000000001</v>
      </c>
      <c r="I173" s="15">
        <v>160.84</v>
      </c>
      <c r="J173" s="15">
        <v>204.66</v>
      </c>
      <c r="K173" s="15">
        <v>271.97000000000003</v>
      </c>
      <c r="L173" s="15">
        <v>317.56</v>
      </c>
      <c r="M173" s="15">
        <v>356.31</v>
      </c>
      <c r="N173" s="15">
        <v>529.41</v>
      </c>
      <c r="O173" s="15">
        <v>686.81</v>
      </c>
      <c r="P173" s="15">
        <v>1108.31</v>
      </c>
      <c r="Q173" s="15">
        <v>1354.27</v>
      </c>
      <c r="R173" s="15">
        <v>1018.63</v>
      </c>
      <c r="S173" s="15">
        <v>1518.21</v>
      </c>
      <c r="T173" s="15">
        <v>2101.4699999999998</v>
      </c>
      <c r="U173" s="15">
        <v>748.85</v>
      </c>
      <c r="V173" s="15">
        <v>176.45</v>
      </c>
      <c r="W173" s="15">
        <v>-898.29</v>
      </c>
      <c r="X173" s="15">
        <v>-547.67999999999995</v>
      </c>
      <c r="Y173" s="15">
        <v>405.48</v>
      </c>
      <c r="Z173" s="15">
        <v>862.75</v>
      </c>
    </row>
    <row r="174" spans="1:26" x14ac:dyDescent="0.2">
      <c r="A174" s="12" t="s">
        <v>677</v>
      </c>
      <c r="B174" s="15">
        <v>0.35110000000000002</v>
      </c>
      <c r="C174" s="15">
        <v>1.1737</v>
      </c>
      <c r="D174" s="15">
        <v>2.7987000000000002</v>
      </c>
      <c r="E174" s="15">
        <v>3.8860999999999999</v>
      </c>
      <c r="F174" s="15">
        <v>5.9802</v>
      </c>
      <c r="G174" s="15">
        <v>8.6690000000000005</v>
      </c>
      <c r="H174" s="15">
        <v>12.94</v>
      </c>
      <c r="I174" s="15">
        <v>16.21</v>
      </c>
      <c r="J174" s="15">
        <v>17.38</v>
      </c>
      <c r="K174" s="15">
        <v>19.14</v>
      </c>
      <c r="L174" s="15">
        <v>23.55</v>
      </c>
      <c r="M174" s="15">
        <v>32.83</v>
      </c>
      <c r="N174" s="15">
        <v>40.729999999999997</v>
      </c>
      <c r="O174" s="15">
        <v>46.27</v>
      </c>
      <c r="P174" s="15">
        <v>56.11</v>
      </c>
      <c r="Q174" s="15">
        <v>58.86</v>
      </c>
      <c r="R174" s="15">
        <v>69.47</v>
      </c>
      <c r="S174" s="15">
        <v>64.23</v>
      </c>
      <c r="T174" s="15">
        <v>75.72</v>
      </c>
      <c r="U174" s="15">
        <v>85.82</v>
      </c>
      <c r="V174" s="15">
        <v>101.94</v>
      </c>
      <c r="W174" s="15">
        <v>660.68</v>
      </c>
      <c r="X174" s="15">
        <v>464.25</v>
      </c>
      <c r="Y174" s="15">
        <v>422.28</v>
      </c>
      <c r="Z174" s="15">
        <v>432.23</v>
      </c>
    </row>
    <row r="175" spans="1:26" x14ac:dyDescent="0.2">
      <c r="A175" s="12" t="s">
        <v>678</v>
      </c>
      <c r="B175" s="15">
        <v>8.1989000000000001</v>
      </c>
      <c r="C175" s="15">
        <v>21.794</v>
      </c>
      <c r="D175" s="15">
        <v>36.979700000000001</v>
      </c>
      <c r="E175" s="15">
        <v>50.674799999999991</v>
      </c>
      <c r="F175" s="15">
        <v>57.134300000000003</v>
      </c>
      <c r="G175" s="15">
        <v>60.994399999999999</v>
      </c>
      <c r="H175" s="15">
        <v>90.3</v>
      </c>
      <c r="I175" s="15">
        <v>144.63</v>
      </c>
      <c r="J175" s="15">
        <v>187.28</v>
      </c>
      <c r="K175" s="15">
        <v>252.83</v>
      </c>
      <c r="L175" s="15">
        <v>294.01</v>
      </c>
      <c r="M175" s="15">
        <v>323.48</v>
      </c>
      <c r="N175" s="15">
        <v>488.68</v>
      </c>
      <c r="O175" s="15">
        <v>640.54</v>
      </c>
      <c r="P175" s="15">
        <v>1052.2</v>
      </c>
      <c r="Q175" s="15">
        <v>1295.4100000000001</v>
      </c>
      <c r="R175" s="15">
        <v>949.16</v>
      </c>
      <c r="S175" s="15">
        <v>1453.98</v>
      </c>
      <c r="T175" s="15">
        <v>2025.75</v>
      </c>
      <c r="U175" s="15">
        <v>663.03</v>
      </c>
      <c r="V175" s="15">
        <v>74.510000000000005</v>
      </c>
      <c r="W175" s="15">
        <v>-1558.97</v>
      </c>
      <c r="X175" s="15">
        <v>-1011.93</v>
      </c>
      <c r="Y175" s="15">
        <v>-16.8</v>
      </c>
      <c r="Z175" s="15">
        <v>430.52</v>
      </c>
    </row>
    <row r="176" spans="1:26" x14ac:dyDescent="0.2">
      <c r="A176" s="12" t="s">
        <v>679</v>
      </c>
      <c r="B176" s="15"/>
      <c r="C176" s="15"/>
      <c r="D176" s="15"/>
      <c r="E176" s="15"/>
      <c r="F176" s="15"/>
      <c r="G176" s="15"/>
      <c r="H176" s="15"/>
      <c r="I176" s="15"/>
      <c r="J176" s="15">
        <v>-2.64</v>
      </c>
      <c r="K176" s="15"/>
      <c r="L176" s="15"/>
      <c r="M176" s="15"/>
      <c r="N176" s="15"/>
      <c r="O176" s="15"/>
      <c r="P176" s="15"/>
      <c r="Q176" s="15"/>
      <c r="R176" s="15"/>
      <c r="S176" s="15"/>
      <c r="T176" s="15">
        <v>-299.92</v>
      </c>
      <c r="U176" s="15"/>
      <c r="V176" s="15">
        <v>-2875.6</v>
      </c>
      <c r="W176" s="15"/>
      <c r="X176" s="15">
        <v>-70.13</v>
      </c>
      <c r="Y176" s="15"/>
      <c r="Z176" s="15">
        <v>-950.5</v>
      </c>
    </row>
    <row r="177" spans="1:26" x14ac:dyDescent="0.2">
      <c r="A177" s="12" t="s">
        <v>680</v>
      </c>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x14ac:dyDescent="0.2">
      <c r="A178" s="12" t="s">
        <v>681</v>
      </c>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x14ac:dyDescent="0.2">
      <c r="A179" s="12" t="s">
        <v>682</v>
      </c>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x14ac:dyDescent="0.2">
      <c r="A180" s="12" t="s">
        <v>683</v>
      </c>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x14ac:dyDescent="0.2">
      <c r="A181" s="12" t="s">
        <v>684</v>
      </c>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x14ac:dyDescent="0.2">
      <c r="A182" s="12" t="s">
        <v>685</v>
      </c>
      <c r="B182" s="15"/>
      <c r="C182" s="15"/>
      <c r="D182" s="15"/>
      <c r="E182" s="15"/>
      <c r="F182" s="15"/>
      <c r="G182" s="15"/>
      <c r="H182" s="15"/>
      <c r="I182" s="15"/>
      <c r="J182" s="15">
        <v>-2.64</v>
      </c>
      <c r="K182" s="15"/>
      <c r="L182" s="15"/>
      <c r="M182" s="15"/>
      <c r="N182" s="15"/>
      <c r="O182" s="15"/>
      <c r="P182" s="15"/>
      <c r="Q182" s="15"/>
      <c r="R182" s="15"/>
      <c r="S182" s="15"/>
      <c r="T182" s="15">
        <v>-299.92</v>
      </c>
      <c r="U182" s="15"/>
      <c r="V182" s="15">
        <v>-2875.6</v>
      </c>
      <c r="W182" s="15"/>
      <c r="X182" s="15">
        <v>-70.13</v>
      </c>
      <c r="Y182" s="15"/>
      <c r="Z182" s="15">
        <v>-950.5</v>
      </c>
    </row>
    <row r="183" spans="1:26" x14ac:dyDescent="0.2">
      <c r="A183" s="12" t="s">
        <v>686</v>
      </c>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x14ac:dyDescent="0.2">
      <c r="A184" s="12" t="s">
        <v>431</v>
      </c>
      <c r="B184" s="15">
        <v>8.1989000000000001</v>
      </c>
      <c r="C184" s="15">
        <v>21.794</v>
      </c>
      <c r="D184" s="15">
        <v>36.979700000000001</v>
      </c>
      <c r="E184" s="15">
        <v>50.674799999999991</v>
      </c>
      <c r="F184" s="15">
        <v>57.134300000000003</v>
      </c>
      <c r="G184" s="15">
        <v>60.994399999999999</v>
      </c>
      <c r="H184" s="15">
        <v>90.3</v>
      </c>
      <c r="I184" s="15">
        <v>144.63</v>
      </c>
      <c r="J184" s="15">
        <v>184.64</v>
      </c>
      <c r="K184" s="15">
        <v>252.83</v>
      </c>
      <c r="L184" s="15">
        <v>294.01</v>
      </c>
      <c r="M184" s="15">
        <v>323.48</v>
      </c>
      <c r="N184" s="15">
        <v>488.68</v>
      </c>
      <c r="O184" s="15">
        <v>640.54</v>
      </c>
      <c r="P184" s="15">
        <v>1052.2</v>
      </c>
      <c r="Q184" s="15">
        <v>1295.4100000000001</v>
      </c>
      <c r="R184" s="15">
        <v>949.16</v>
      </c>
      <c r="S184" s="15">
        <v>1453.98</v>
      </c>
      <c r="T184" s="15">
        <v>1725.83</v>
      </c>
      <c r="U184" s="15">
        <v>663.03</v>
      </c>
      <c r="V184" s="15">
        <v>-2801.09</v>
      </c>
      <c r="W184" s="15">
        <v>-1558.97</v>
      </c>
      <c r="X184" s="15">
        <v>-1082.06</v>
      </c>
      <c r="Y184" s="15">
        <v>-16.8</v>
      </c>
      <c r="Z184" s="15">
        <v>-519.98</v>
      </c>
    </row>
    <row r="185" spans="1:26" x14ac:dyDescent="0.2">
      <c r="A185" s="12" t="s">
        <v>687</v>
      </c>
      <c r="B185" s="15">
        <v>0.75639999999999996</v>
      </c>
      <c r="C185" s="15">
        <v>0.35</v>
      </c>
      <c r="D185" s="15"/>
      <c r="E185" s="15">
        <v>1.6</v>
      </c>
      <c r="F185" s="15">
        <v>1.0099</v>
      </c>
      <c r="G185" s="15">
        <v>1.95</v>
      </c>
      <c r="H185" s="15">
        <v>6.6400000000000006</v>
      </c>
      <c r="I185" s="15">
        <v>9.4499999999999993</v>
      </c>
      <c r="J185" s="15">
        <v>16</v>
      </c>
      <c r="K185" s="15">
        <v>21.42</v>
      </c>
      <c r="L185" s="15">
        <v>34.65</v>
      </c>
      <c r="M185" s="15">
        <v>17.77</v>
      </c>
      <c r="N185" s="15">
        <v>27.39</v>
      </c>
      <c r="O185" s="15">
        <v>11.61</v>
      </c>
      <c r="P185" s="15">
        <v>38.159999999999997</v>
      </c>
      <c r="Q185" s="15">
        <v>30.12</v>
      </c>
      <c r="R185" s="15">
        <v>50.51</v>
      </c>
      <c r="S185" s="15">
        <v>70.180000000000007</v>
      </c>
      <c r="T185" s="15">
        <v>28.34</v>
      </c>
      <c r="U185" s="15">
        <v>146.47999999999999</v>
      </c>
      <c r="V185" s="15">
        <v>27.43</v>
      </c>
      <c r="W185" s="15">
        <v>-84.84</v>
      </c>
      <c r="X185" s="15">
        <v>5.45</v>
      </c>
      <c r="Y185" s="15">
        <v>6.04</v>
      </c>
      <c r="Z185" s="15">
        <v>-25.39</v>
      </c>
    </row>
    <row r="186" spans="1:26" x14ac:dyDescent="0.2">
      <c r="A186" s="12" t="s">
        <v>688</v>
      </c>
      <c r="B186" s="15">
        <v>0.75639999999999996</v>
      </c>
      <c r="C186" s="15">
        <v>0.35</v>
      </c>
      <c r="D186" s="15"/>
      <c r="E186" s="15">
        <v>1.6</v>
      </c>
      <c r="F186" s="15">
        <v>1.0099</v>
      </c>
      <c r="G186" s="15">
        <v>1.95</v>
      </c>
      <c r="H186" s="15">
        <v>6.6400000000000006</v>
      </c>
      <c r="I186" s="15">
        <v>9.4499999999999993</v>
      </c>
      <c r="J186" s="15">
        <v>12.31</v>
      </c>
      <c r="K186" s="15">
        <v>15.78</v>
      </c>
      <c r="L186" s="15">
        <v>8.5299999999999994</v>
      </c>
      <c r="M186" s="15">
        <v>6.53</v>
      </c>
      <c r="N186" s="15">
        <v>7.38</v>
      </c>
      <c r="O186" s="15">
        <v>5.63</v>
      </c>
      <c r="P186" s="15">
        <v>33.090000000000003</v>
      </c>
      <c r="Q186" s="15">
        <v>24.1</v>
      </c>
      <c r="R186" s="15">
        <v>52.6</v>
      </c>
      <c r="S186" s="15">
        <v>57</v>
      </c>
      <c r="T186" s="15">
        <v>22.94</v>
      </c>
      <c r="U186" s="15">
        <v>114.98</v>
      </c>
      <c r="V186" s="15"/>
      <c r="W186" s="15">
        <v>108</v>
      </c>
      <c r="X186" s="15">
        <v>5.45</v>
      </c>
      <c r="Y186" s="15">
        <v>5.77</v>
      </c>
      <c r="Z186" s="15">
        <v>2.02</v>
      </c>
    </row>
    <row r="187" spans="1:26" x14ac:dyDescent="0.2">
      <c r="A187" s="12" t="s">
        <v>689</v>
      </c>
      <c r="B187" s="15"/>
      <c r="C187" s="15"/>
      <c r="D187" s="15"/>
      <c r="E187" s="15"/>
      <c r="F187" s="15"/>
      <c r="G187" s="15"/>
      <c r="H187" s="15"/>
      <c r="I187" s="15"/>
      <c r="J187" s="15">
        <v>3.69</v>
      </c>
      <c r="K187" s="15">
        <v>5.64</v>
      </c>
      <c r="L187" s="15">
        <v>26.12</v>
      </c>
      <c r="M187" s="15">
        <v>11.24</v>
      </c>
      <c r="N187" s="15">
        <v>19.14</v>
      </c>
      <c r="O187" s="15">
        <v>4.88</v>
      </c>
      <c r="P187" s="15">
        <v>3.62</v>
      </c>
      <c r="Q187" s="15">
        <v>4.4800000000000004</v>
      </c>
      <c r="R187" s="15">
        <v>-2.09</v>
      </c>
      <c r="S187" s="15">
        <v>13.180000000000001</v>
      </c>
      <c r="T187" s="15">
        <v>5.4</v>
      </c>
      <c r="U187" s="15">
        <v>31.5</v>
      </c>
      <c r="V187" s="15">
        <v>27.43</v>
      </c>
      <c r="W187" s="15">
        <v>-192.84</v>
      </c>
      <c r="X187" s="15"/>
      <c r="Y187" s="15">
        <v>0.27</v>
      </c>
      <c r="Z187" s="15">
        <v>-27.41</v>
      </c>
    </row>
    <row r="188" spans="1:26" x14ac:dyDescent="0.2">
      <c r="A188" s="12" t="s">
        <v>690</v>
      </c>
      <c r="B188" s="15"/>
      <c r="C188" s="15"/>
      <c r="D188" s="15"/>
      <c r="E188" s="15"/>
      <c r="F188" s="15"/>
      <c r="G188" s="15"/>
      <c r="H188" s="15"/>
      <c r="I188" s="15"/>
      <c r="J188" s="15"/>
      <c r="K188" s="15"/>
      <c r="L188" s="15"/>
      <c r="M188" s="15"/>
      <c r="N188" s="15">
        <v>0.87</v>
      </c>
      <c r="O188" s="15">
        <v>1.1000000000000001</v>
      </c>
      <c r="P188" s="15">
        <v>1.45</v>
      </c>
      <c r="Q188" s="15">
        <v>1.54</v>
      </c>
      <c r="R188" s="15"/>
      <c r="S188" s="15"/>
      <c r="T188" s="15"/>
      <c r="U188" s="15"/>
      <c r="V188" s="15"/>
      <c r="W188" s="15"/>
      <c r="X188" s="15"/>
      <c r="Y188" s="15"/>
      <c r="Z188" s="15"/>
    </row>
    <row r="189" spans="1:26" x14ac:dyDescent="0.2">
      <c r="A189" s="12" t="s">
        <v>721</v>
      </c>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x14ac:dyDescent="0.2">
      <c r="A190" s="12" t="s">
        <v>692</v>
      </c>
      <c r="B190" s="15">
        <v>0</v>
      </c>
      <c r="C190" s="15">
        <v>0</v>
      </c>
      <c r="D190" s="15">
        <v>0</v>
      </c>
      <c r="E190" s="15">
        <v>0</v>
      </c>
      <c r="F190" s="15">
        <v>0</v>
      </c>
      <c r="G190" s="15">
        <v>0</v>
      </c>
      <c r="H190" s="15">
        <v>0</v>
      </c>
      <c r="I190" s="15">
        <v>0</v>
      </c>
      <c r="J190" s="15">
        <v>0</v>
      </c>
      <c r="K190" s="15">
        <v>0</v>
      </c>
      <c r="L190" s="15">
        <v>0</v>
      </c>
      <c r="M190" s="15">
        <v>0</v>
      </c>
      <c r="N190" s="15">
        <v>0</v>
      </c>
      <c r="O190" s="15">
        <v>0</v>
      </c>
      <c r="P190" s="15">
        <v>0</v>
      </c>
      <c r="Q190" s="15">
        <v>0</v>
      </c>
      <c r="R190" s="15">
        <v>0</v>
      </c>
      <c r="S190" s="15">
        <v>0</v>
      </c>
      <c r="T190" s="15">
        <v>0</v>
      </c>
      <c r="U190" s="15">
        <v>0</v>
      </c>
      <c r="V190" s="15">
        <v>0</v>
      </c>
      <c r="W190" s="15">
        <v>0</v>
      </c>
      <c r="X190" s="15">
        <v>0</v>
      </c>
      <c r="Y190" s="15">
        <v>0</v>
      </c>
      <c r="Z190" s="15">
        <v>0</v>
      </c>
    </row>
    <row r="191" spans="1:26" x14ac:dyDescent="0.2">
      <c r="A191" s="12" t="s">
        <v>693</v>
      </c>
      <c r="B191" s="15">
        <v>7.4424999999999999</v>
      </c>
      <c r="C191" s="15">
        <v>21.443999999999999</v>
      </c>
      <c r="D191" s="15">
        <v>36.979700000000001</v>
      </c>
      <c r="E191" s="15">
        <v>49.074799999999996</v>
      </c>
      <c r="F191" s="15">
        <v>56.124400000000001</v>
      </c>
      <c r="G191" s="15">
        <v>59.044400000000003</v>
      </c>
      <c r="H191" s="15">
        <v>83.66</v>
      </c>
      <c r="I191" s="15">
        <v>135.18</v>
      </c>
      <c r="J191" s="15">
        <v>168.64</v>
      </c>
      <c r="K191" s="15">
        <v>231.41</v>
      </c>
      <c r="L191" s="15">
        <v>259.36</v>
      </c>
      <c r="M191" s="15">
        <v>305.70999999999998</v>
      </c>
      <c r="N191" s="15">
        <v>461.29</v>
      </c>
      <c r="O191" s="15">
        <v>628.92999999999995</v>
      </c>
      <c r="P191" s="15">
        <v>1014.04</v>
      </c>
      <c r="Q191" s="15">
        <v>1265.29</v>
      </c>
      <c r="R191" s="15">
        <v>898.65</v>
      </c>
      <c r="S191" s="15">
        <v>1383.8</v>
      </c>
      <c r="T191" s="15">
        <v>1697.4900000000002</v>
      </c>
      <c r="U191" s="15">
        <v>516.54999999999995</v>
      </c>
      <c r="V191" s="15">
        <v>-2828.52</v>
      </c>
      <c r="W191" s="15">
        <v>-1474.13</v>
      </c>
      <c r="X191" s="15">
        <v>-1087.51</v>
      </c>
      <c r="Y191" s="15">
        <v>-22.84</v>
      </c>
      <c r="Z191" s="15">
        <v>-494.59</v>
      </c>
    </row>
    <row r="192" spans="1:26" x14ac:dyDescent="0.2">
      <c r="A192" s="12" t="s">
        <v>694</v>
      </c>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x14ac:dyDescent="0.2">
      <c r="A193" s="12" t="s">
        <v>698</v>
      </c>
      <c r="B193" s="15"/>
      <c r="C193" s="15"/>
      <c r="D193" s="15"/>
      <c r="E193" s="15"/>
      <c r="F193" s="15">
        <v>0.87439999999999996</v>
      </c>
      <c r="G193" s="15">
        <v>0.29360000000000003</v>
      </c>
      <c r="H193" s="15"/>
      <c r="I193" s="15">
        <v>3.42</v>
      </c>
      <c r="J193" s="15"/>
      <c r="K193" s="15"/>
      <c r="L193" s="15">
        <v>-59.5</v>
      </c>
      <c r="M193" s="15">
        <v>0.19</v>
      </c>
      <c r="N193" s="15"/>
      <c r="O193" s="15">
        <v>-0.05</v>
      </c>
      <c r="P193" s="15"/>
      <c r="Q193" s="15"/>
      <c r="R193" s="15"/>
      <c r="S193" s="15"/>
      <c r="T193" s="15">
        <v>11.62</v>
      </c>
      <c r="U193" s="15"/>
      <c r="V193" s="15"/>
      <c r="W193" s="15">
        <v>15879.19</v>
      </c>
      <c r="X193" s="15"/>
      <c r="Y193" s="15"/>
      <c r="Z193" s="15"/>
    </row>
    <row r="194" spans="1:26" x14ac:dyDescent="0.2">
      <c r="A194" s="12" t="s">
        <v>699</v>
      </c>
      <c r="B194" s="15">
        <v>0.20799999999999999</v>
      </c>
      <c r="C194" s="15">
        <v>7.6505000000000001</v>
      </c>
      <c r="D194" s="15">
        <v>15.044499999999999</v>
      </c>
      <c r="E194" s="15">
        <v>28.323899999999998</v>
      </c>
      <c r="F194" s="15">
        <v>52.218299999999999</v>
      </c>
      <c r="G194" s="15">
        <v>63.377499999999998</v>
      </c>
      <c r="H194" s="15">
        <v>66.91</v>
      </c>
      <c r="I194" s="15">
        <v>76.290000000000006</v>
      </c>
      <c r="J194" s="15">
        <v>117.73</v>
      </c>
      <c r="K194" s="15">
        <v>128.77000000000001</v>
      </c>
      <c r="L194" s="15">
        <v>154.25</v>
      </c>
      <c r="M194" s="15">
        <v>190.57</v>
      </c>
      <c r="N194" s="15">
        <v>259.45</v>
      </c>
      <c r="O194" s="15">
        <v>390.32</v>
      </c>
      <c r="P194" s="15">
        <v>670.84</v>
      </c>
      <c r="Q194" s="15">
        <v>1128.79</v>
      </c>
      <c r="R194" s="15">
        <v>1622.59</v>
      </c>
      <c r="S194" s="15">
        <v>1889.15</v>
      </c>
      <c r="T194" s="15">
        <v>2351.6999999999998</v>
      </c>
      <c r="U194" s="15">
        <v>3349.29</v>
      </c>
      <c r="V194" s="15">
        <v>3208.05</v>
      </c>
      <c r="W194" s="15">
        <v>16.059999999999999</v>
      </c>
      <c r="X194" s="15">
        <v>14618.45</v>
      </c>
      <c r="Y194" s="15">
        <v>12635.34</v>
      </c>
      <c r="Z194" s="15">
        <v>12486</v>
      </c>
    </row>
    <row r="195" spans="1:26" x14ac:dyDescent="0.2">
      <c r="A195" s="12" t="s">
        <v>700</v>
      </c>
      <c r="B195" s="15">
        <v>7.6505000000000001</v>
      </c>
      <c r="C195" s="15">
        <v>29.0945</v>
      </c>
      <c r="D195" s="15">
        <v>52.0242</v>
      </c>
      <c r="E195" s="15">
        <v>77.398700000000005</v>
      </c>
      <c r="F195" s="15">
        <v>109.2171</v>
      </c>
      <c r="G195" s="15">
        <v>122.71550000000001</v>
      </c>
      <c r="H195" s="15">
        <v>150.57</v>
      </c>
      <c r="I195" s="15">
        <v>214.89</v>
      </c>
      <c r="J195" s="15">
        <v>286.37</v>
      </c>
      <c r="K195" s="15">
        <v>360.18</v>
      </c>
      <c r="L195" s="15">
        <v>354.11</v>
      </c>
      <c r="M195" s="15">
        <v>496.47</v>
      </c>
      <c r="N195" s="15">
        <v>720.74</v>
      </c>
      <c r="O195" s="15">
        <v>1019.2</v>
      </c>
      <c r="P195" s="15">
        <v>1684.88</v>
      </c>
      <c r="Q195" s="15">
        <v>2394.08</v>
      </c>
      <c r="R195" s="15">
        <v>2521.2399999999998</v>
      </c>
      <c r="S195" s="15">
        <v>3272.95</v>
      </c>
      <c r="T195" s="15">
        <v>4060.81</v>
      </c>
      <c r="U195" s="15">
        <v>3865.84</v>
      </c>
      <c r="V195" s="15">
        <v>379.53</v>
      </c>
      <c r="W195" s="15">
        <v>14421.12</v>
      </c>
      <c r="X195" s="15">
        <v>13530.94</v>
      </c>
      <c r="Y195" s="15">
        <v>12612.5</v>
      </c>
      <c r="Z195" s="15">
        <v>11991.41</v>
      </c>
    </row>
    <row r="196" spans="1:26" x14ac:dyDescent="0.2">
      <c r="A196" s="12" t="s">
        <v>701</v>
      </c>
      <c r="B196" s="15"/>
      <c r="C196" s="15">
        <v>10</v>
      </c>
      <c r="D196" s="15">
        <v>20</v>
      </c>
      <c r="E196" s="15">
        <v>20</v>
      </c>
      <c r="F196" s="15">
        <v>35</v>
      </c>
      <c r="G196" s="15">
        <v>40</v>
      </c>
      <c r="H196" s="15">
        <v>50</v>
      </c>
      <c r="I196" s="15">
        <v>50</v>
      </c>
      <c r="J196" s="15">
        <v>100</v>
      </c>
      <c r="K196" s="15">
        <v>150</v>
      </c>
      <c r="L196" s="15">
        <v>100</v>
      </c>
      <c r="M196" s="15">
        <v>150</v>
      </c>
      <c r="N196" s="15">
        <v>200</v>
      </c>
      <c r="O196" s="15">
        <v>200</v>
      </c>
      <c r="P196" s="15">
        <v>300</v>
      </c>
      <c r="Q196" s="15">
        <v>450</v>
      </c>
      <c r="R196" s="15">
        <v>300</v>
      </c>
      <c r="S196" s="15">
        <v>500</v>
      </c>
      <c r="T196" s="15">
        <v>200</v>
      </c>
      <c r="U196" s="15">
        <v>52</v>
      </c>
      <c r="V196" s="15"/>
      <c r="W196" s="15"/>
      <c r="X196" s="15"/>
      <c r="Y196" s="15"/>
      <c r="Z196" s="15"/>
    </row>
    <row r="197" spans="1:26" x14ac:dyDescent="0.2">
      <c r="A197" s="12" t="s">
        <v>702</v>
      </c>
      <c r="B197" s="15"/>
      <c r="C197" s="15"/>
      <c r="D197" s="15"/>
      <c r="E197" s="15"/>
      <c r="F197" s="15">
        <v>9.1288999999999998</v>
      </c>
      <c r="G197" s="15">
        <v>9.2537000000000003</v>
      </c>
      <c r="H197" s="15">
        <v>15.42</v>
      </c>
      <c r="I197" s="15">
        <v>23.38</v>
      </c>
      <c r="J197" s="15"/>
      <c r="K197" s="15"/>
      <c r="L197" s="15"/>
      <c r="M197" s="15"/>
      <c r="N197" s="15"/>
      <c r="O197" s="15">
        <v>129.96</v>
      </c>
      <c r="P197" s="15"/>
      <c r="Q197" s="15"/>
      <c r="R197" s="15"/>
      <c r="S197" s="15"/>
      <c r="T197" s="15"/>
      <c r="U197" s="15"/>
      <c r="V197" s="15"/>
      <c r="W197" s="15"/>
      <c r="X197" s="15"/>
      <c r="Y197" s="15"/>
      <c r="Z197" s="15"/>
    </row>
    <row r="198" spans="1:26" x14ac:dyDescent="0.2">
      <c r="A198" s="12" t="s">
        <v>703</v>
      </c>
      <c r="B198" s="15"/>
      <c r="C198" s="15">
        <v>2.29</v>
      </c>
      <c r="D198" s="15">
        <v>3.7002999999999999</v>
      </c>
      <c r="E198" s="15">
        <v>5.1803999999999997</v>
      </c>
      <c r="F198" s="15"/>
      <c r="G198" s="15">
        <v>3.0845999999999996</v>
      </c>
      <c r="H198" s="15"/>
      <c r="I198" s="15"/>
      <c r="J198" s="15">
        <v>23.39</v>
      </c>
      <c r="K198" s="15">
        <v>46.52</v>
      </c>
      <c r="L198" s="15">
        <v>60.29</v>
      </c>
      <c r="M198" s="15">
        <v>69.569999999999993</v>
      </c>
      <c r="N198" s="15">
        <v>102.3</v>
      </c>
      <c r="O198" s="15">
        <v>0.05</v>
      </c>
      <c r="P198" s="15">
        <v>217.47</v>
      </c>
      <c r="Q198" s="15">
        <v>284.79000000000002</v>
      </c>
      <c r="R198" s="15">
        <v>284.79000000000002</v>
      </c>
      <c r="S198" s="15">
        <v>362.45</v>
      </c>
      <c r="T198" s="15">
        <v>440.12</v>
      </c>
      <c r="U198" s="15">
        <v>517.79</v>
      </c>
      <c r="V198" s="15">
        <v>310.67</v>
      </c>
      <c r="W198" s="15">
        <v>721.95</v>
      </c>
      <c r="X198" s="15"/>
      <c r="Y198" s="15"/>
      <c r="Z198" s="15"/>
    </row>
    <row r="199" spans="1:26" x14ac:dyDescent="0.2">
      <c r="A199" s="12" t="s">
        <v>495</v>
      </c>
      <c r="B199" s="15"/>
      <c r="C199" s="15"/>
      <c r="D199" s="15"/>
      <c r="E199" s="15"/>
      <c r="F199" s="15"/>
      <c r="G199" s="15">
        <v>1.8614999999999999</v>
      </c>
      <c r="H199" s="15">
        <v>5.27</v>
      </c>
      <c r="I199" s="15">
        <v>4.1100000000000003</v>
      </c>
      <c r="J199" s="15">
        <v>1.35</v>
      </c>
      <c r="K199" s="15">
        <v>0.39</v>
      </c>
      <c r="L199" s="15">
        <v>0.93</v>
      </c>
      <c r="M199" s="15">
        <v>0.08</v>
      </c>
      <c r="N199" s="15">
        <v>0.08</v>
      </c>
      <c r="O199" s="15">
        <v>0.08</v>
      </c>
      <c r="P199" s="15">
        <v>0.05</v>
      </c>
      <c r="Q199" s="15"/>
      <c r="R199" s="15"/>
      <c r="S199" s="15"/>
      <c r="T199" s="15"/>
      <c r="U199" s="15"/>
      <c r="V199" s="15"/>
      <c r="W199" s="15"/>
      <c r="X199" s="15"/>
      <c r="Y199" s="15"/>
      <c r="Z199" s="15"/>
    </row>
    <row r="200" spans="1:26" x14ac:dyDescent="0.2">
      <c r="A200" s="12" t="s">
        <v>704</v>
      </c>
      <c r="B200" s="15"/>
      <c r="C200" s="15"/>
      <c r="D200" s="15"/>
      <c r="E200" s="15"/>
      <c r="F200" s="15">
        <v>1.4607000000000001</v>
      </c>
      <c r="G200" s="15">
        <v>1.5434000000000001</v>
      </c>
      <c r="H200" s="15">
        <v>2.2799999999999998</v>
      </c>
      <c r="I200" s="15">
        <v>3.31</v>
      </c>
      <c r="J200" s="15">
        <v>0.14000000000000001</v>
      </c>
      <c r="K200" s="15">
        <v>6.01</v>
      </c>
      <c r="L200" s="15">
        <v>7.88</v>
      </c>
      <c r="M200" s="15">
        <v>9.91</v>
      </c>
      <c r="N200" s="15">
        <v>14.36</v>
      </c>
      <c r="O200" s="15">
        <v>18.25</v>
      </c>
      <c r="P200" s="15">
        <v>37.200000000000003</v>
      </c>
      <c r="Q200" s="15">
        <v>48.4</v>
      </c>
      <c r="R200" s="15">
        <v>47.3</v>
      </c>
      <c r="S200" s="15">
        <v>58.8</v>
      </c>
      <c r="T200" s="15">
        <v>71.400000000000006</v>
      </c>
      <c r="U200" s="15">
        <v>88</v>
      </c>
      <c r="V200" s="15">
        <v>52.8</v>
      </c>
      <c r="W200" s="15">
        <v>146.97</v>
      </c>
      <c r="X200" s="15"/>
      <c r="Y200" s="15"/>
      <c r="Z200" s="15"/>
    </row>
    <row r="201" spans="1:26" x14ac:dyDescent="0.2">
      <c r="A201" s="12" t="s">
        <v>705</v>
      </c>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x14ac:dyDescent="0.2">
      <c r="A202" s="12" t="s">
        <v>706</v>
      </c>
      <c r="B202" s="15"/>
      <c r="C202" s="15">
        <v>1.76</v>
      </c>
      <c r="D202" s="15"/>
      <c r="E202" s="15"/>
      <c r="F202" s="15">
        <v>0.25</v>
      </c>
      <c r="G202" s="15">
        <v>7.0000000000000007E-2</v>
      </c>
      <c r="H202" s="15">
        <v>0.21</v>
      </c>
      <c r="I202" s="15"/>
      <c r="J202" s="15"/>
      <c r="K202" s="15"/>
      <c r="L202" s="15">
        <v>-5.81</v>
      </c>
      <c r="M202" s="15">
        <v>-6.5900000000000007</v>
      </c>
      <c r="N202" s="15">
        <v>13.67</v>
      </c>
      <c r="O202" s="15"/>
      <c r="P202" s="15"/>
      <c r="Q202" s="15">
        <v>-11.7</v>
      </c>
      <c r="R202" s="15"/>
      <c r="S202" s="15"/>
      <c r="T202" s="15"/>
      <c r="U202" s="15"/>
      <c r="V202" s="15"/>
      <c r="W202" s="15"/>
      <c r="X202" s="15">
        <v>895.6</v>
      </c>
      <c r="Y202" s="15">
        <v>125.75</v>
      </c>
      <c r="Z202" s="15">
        <v>754.64</v>
      </c>
    </row>
    <row r="203" spans="1:26" x14ac:dyDescent="0.2">
      <c r="A203" s="12" t="s">
        <v>707</v>
      </c>
      <c r="B203" s="15"/>
      <c r="C203" s="15"/>
      <c r="D203" s="15"/>
      <c r="E203" s="15"/>
      <c r="F203" s="15"/>
      <c r="G203" s="15"/>
      <c r="H203" s="15">
        <v>1.1000000000000001</v>
      </c>
      <c r="I203" s="15">
        <v>16.36</v>
      </c>
      <c r="J203" s="15">
        <v>32.72</v>
      </c>
      <c r="K203" s="15">
        <v>3.01</v>
      </c>
      <c r="L203" s="15">
        <v>0.25</v>
      </c>
      <c r="M203" s="15">
        <v>14.05</v>
      </c>
      <c r="N203" s="15">
        <v>0.01</v>
      </c>
      <c r="O203" s="15">
        <v>0.02</v>
      </c>
      <c r="P203" s="15">
        <v>1.37</v>
      </c>
      <c r="Q203" s="15"/>
      <c r="R203" s="15"/>
      <c r="S203" s="15"/>
      <c r="T203" s="15"/>
      <c r="U203" s="15"/>
      <c r="V203" s="15"/>
      <c r="W203" s="15"/>
      <c r="X203" s="15"/>
      <c r="Y203" s="15">
        <v>0.75</v>
      </c>
      <c r="Z203" s="15"/>
    </row>
    <row r="204" spans="1:26" x14ac:dyDescent="0.2">
      <c r="A204" s="12" t="s">
        <v>708</v>
      </c>
      <c r="B204" s="15">
        <v>7.6505000000000001</v>
      </c>
      <c r="C204" s="15">
        <v>15.044499999999999</v>
      </c>
      <c r="D204" s="15">
        <v>28.323899999999998</v>
      </c>
      <c r="E204" s="15">
        <v>52.218299999999999</v>
      </c>
      <c r="F204" s="15">
        <v>63.377499999999998</v>
      </c>
      <c r="G204" s="15">
        <v>66.902299999999997</v>
      </c>
      <c r="H204" s="15">
        <v>76.290000000000006</v>
      </c>
      <c r="I204" s="15">
        <v>117.73</v>
      </c>
      <c r="J204" s="15">
        <v>128.77000000000001</v>
      </c>
      <c r="K204" s="15">
        <v>154.25</v>
      </c>
      <c r="L204" s="15">
        <v>190.57</v>
      </c>
      <c r="M204" s="15">
        <v>259.45</v>
      </c>
      <c r="N204" s="15">
        <v>390.32</v>
      </c>
      <c r="O204" s="15">
        <v>670.84</v>
      </c>
      <c r="P204" s="15">
        <v>1128.79</v>
      </c>
      <c r="Q204" s="15">
        <v>1622.59</v>
      </c>
      <c r="R204" s="15">
        <v>1889.15</v>
      </c>
      <c r="S204" s="15">
        <v>2351.6999999999998</v>
      </c>
      <c r="T204" s="15">
        <v>3349.29</v>
      </c>
      <c r="U204" s="15">
        <v>3208.05</v>
      </c>
      <c r="V204" s="15">
        <v>16.059999999999999</v>
      </c>
      <c r="W204" s="15">
        <v>13552.2</v>
      </c>
      <c r="X204" s="15">
        <v>12635.34</v>
      </c>
      <c r="Y204" s="15">
        <v>12486</v>
      </c>
      <c r="Z204" s="15">
        <v>11236.77</v>
      </c>
    </row>
    <row r="205" spans="1:26" x14ac:dyDescent="0.2">
      <c r="A205" s="12" t="s">
        <v>709</v>
      </c>
      <c r="B205" s="15"/>
      <c r="C205" s="15">
        <v>20</v>
      </c>
      <c r="D205" s="15">
        <v>25</v>
      </c>
      <c r="E205" s="15">
        <v>35</v>
      </c>
      <c r="F205" s="15">
        <v>60</v>
      </c>
      <c r="G205" s="15">
        <v>80</v>
      </c>
      <c r="H205" s="15">
        <v>100</v>
      </c>
      <c r="I205" s="15">
        <v>50</v>
      </c>
      <c r="J205" s="15">
        <v>50</v>
      </c>
      <c r="K205" s="15">
        <v>100</v>
      </c>
      <c r="L205" s="15">
        <v>130</v>
      </c>
      <c r="M205" s="15">
        <v>75</v>
      </c>
      <c r="N205" s="15">
        <v>110</v>
      </c>
      <c r="O205" s="15">
        <v>135</v>
      </c>
      <c r="P205" s="15">
        <v>210</v>
      </c>
      <c r="Q205" s="15">
        <v>275</v>
      </c>
      <c r="R205" s="15">
        <v>275</v>
      </c>
      <c r="S205" s="15">
        <v>350</v>
      </c>
      <c r="T205" s="15">
        <v>425</v>
      </c>
      <c r="U205" s="15">
        <v>500</v>
      </c>
      <c r="V205" s="15">
        <v>150</v>
      </c>
      <c r="W205" s="15">
        <v>300</v>
      </c>
      <c r="X205" s="15">
        <v>100</v>
      </c>
      <c r="Y205" s="15">
        <v>350</v>
      </c>
      <c r="Z205" s="15">
        <v>200</v>
      </c>
    </row>
    <row r="206" spans="1:26" x14ac:dyDescent="0.2">
      <c r="A206" s="12" t="s">
        <v>710</v>
      </c>
      <c r="B206" s="15">
        <v>10.3583855254001</v>
      </c>
      <c r="C206" s="15">
        <v>14.5284552845528</v>
      </c>
      <c r="D206" s="15">
        <v>24.9937143475087</v>
      </c>
      <c r="E206" s="15">
        <v>33.162681947804501</v>
      </c>
      <c r="F206" s="15">
        <v>36.892152158337197</v>
      </c>
      <c r="G206" s="15">
        <v>37.080466627327098</v>
      </c>
      <c r="H206" s="15">
        <v>50.836575875486403</v>
      </c>
      <c r="I206" s="15">
        <v>28.0363636363636</v>
      </c>
      <c r="J206" s="15">
        <v>35.768655120803899</v>
      </c>
      <c r="K206" s="15">
        <v>24.830180567497901</v>
      </c>
      <c r="L206" s="15">
        <v>27.860068995256601</v>
      </c>
      <c r="M206" s="15">
        <v>16.474234583872398</v>
      </c>
      <c r="N206" s="15">
        <v>24.8309</v>
      </c>
      <c r="O206" s="15">
        <v>32.515500000000003</v>
      </c>
      <c r="P206" s="15">
        <v>48.956600000000002</v>
      </c>
      <c r="Q206" s="15">
        <v>61.089706450366897</v>
      </c>
      <c r="R206" s="15">
        <v>43.387900000000002</v>
      </c>
      <c r="S206" s="15">
        <v>13.362299999999999</v>
      </c>
      <c r="T206" s="15">
        <v>16.391400000000001</v>
      </c>
      <c r="U206" s="15">
        <v>4.9878999999999998</v>
      </c>
      <c r="V206" s="15">
        <v>-13.6564</v>
      </c>
      <c r="W206" s="15">
        <v>-7.1172750096562396</v>
      </c>
      <c r="X206" s="15">
        <v>-4.5188647884983002</v>
      </c>
      <c r="Y206" s="15">
        <v>-9.5194431709248503E-2</v>
      </c>
      <c r="Z206" s="15">
        <v>-2.0613999999999999</v>
      </c>
    </row>
    <row r="207" spans="1:26" x14ac:dyDescent="0.2">
      <c r="A207" s="12" t="s">
        <v>711</v>
      </c>
      <c r="B207" s="15">
        <v>8.6319879378334505E-2</v>
      </c>
      <c r="C207" s="15">
        <v>0.121070460704607</v>
      </c>
      <c r="D207" s="15">
        <v>0.20828095289590601</v>
      </c>
      <c r="E207" s="15">
        <v>0.27635568289836998</v>
      </c>
      <c r="F207" s="15">
        <v>0.30743460131947697</v>
      </c>
      <c r="G207" s="15">
        <v>0.30900388856105898</v>
      </c>
      <c r="H207" s="15">
        <v>1.2709143968871599</v>
      </c>
      <c r="I207" s="15">
        <v>0.70090909090909104</v>
      </c>
      <c r="J207" s="15">
        <v>0.89421637802009901</v>
      </c>
      <c r="K207" s="15">
        <v>1.24150902837489</v>
      </c>
      <c r="L207" s="15">
        <v>1.3930034497628301</v>
      </c>
      <c r="M207" s="15">
        <v>1.6474</v>
      </c>
      <c r="N207" s="15">
        <v>2.4830999999999999</v>
      </c>
      <c r="O207" s="15">
        <v>3.2515999999999998</v>
      </c>
      <c r="P207" s="15">
        <v>4.8956999999999997</v>
      </c>
      <c r="Q207" s="15">
        <v>6.109</v>
      </c>
      <c r="R207" s="15">
        <v>4.3388</v>
      </c>
      <c r="S207" s="15">
        <v>6.6810999999999998</v>
      </c>
      <c r="T207" s="15">
        <v>8.1957000000000004</v>
      </c>
      <c r="U207" s="15">
        <v>2.4939</v>
      </c>
      <c r="V207" s="15">
        <v>-13.6564</v>
      </c>
      <c r="W207" s="15">
        <v>-7.1173000000000002</v>
      </c>
      <c r="X207" s="15">
        <v>-4.5189000000000004</v>
      </c>
      <c r="Y207" s="15">
        <v>-9.5194431709248503E-2</v>
      </c>
      <c r="Z207" s="15">
        <v>-2.0613999999999999</v>
      </c>
    </row>
    <row r="209" spans="1:38" x14ac:dyDescent="0.2">
      <c r="A209" s="455" t="s">
        <v>430</v>
      </c>
      <c r="B209" s="455"/>
      <c r="C209" s="455"/>
      <c r="D209" s="455"/>
      <c r="E209" s="455"/>
      <c r="F209" s="455"/>
      <c r="G209" s="455"/>
      <c r="H209" s="455"/>
      <c r="I209" s="455"/>
      <c r="J209" s="455"/>
      <c r="K209" s="455"/>
      <c r="L209" s="455"/>
      <c r="M209" s="455"/>
      <c r="N209" s="455"/>
      <c r="O209" s="455"/>
      <c r="P209" s="455"/>
      <c r="Q209" s="455"/>
      <c r="R209" s="455"/>
      <c r="S209" s="455"/>
      <c r="T209" s="455"/>
      <c r="U209" s="455"/>
      <c r="V209" s="455"/>
      <c r="W209" s="455"/>
      <c r="X209" s="455"/>
      <c r="Y209" s="455"/>
      <c r="Z209" s="455"/>
      <c r="AA209" s="455"/>
      <c r="AB209" s="455"/>
      <c r="AC209" s="455"/>
      <c r="AD209" s="455"/>
      <c r="AE209" s="455"/>
      <c r="AF209" s="455"/>
      <c r="AG209" s="455"/>
      <c r="AH209" s="455"/>
      <c r="AI209" s="455"/>
      <c r="AJ209" s="455"/>
      <c r="AK209" s="455"/>
      <c r="AL209" s="455"/>
    </row>
    <row r="210" spans="1:38" x14ac:dyDescent="0.2">
      <c r="A210" s="455"/>
      <c r="B210" s="455"/>
      <c r="C210" s="455"/>
      <c r="D210" s="455"/>
      <c r="E210" s="455"/>
      <c r="F210" s="455"/>
      <c r="G210" s="455"/>
      <c r="H210" s="455"/>
      <c r="I210" s="455"/>
      <c r="J210" s="455"/>
      <c r="K210" s="455"/>
      <c r="L210" s="455"/>
      <c r="M210" s="455"/>
      <c r="N210" s="455"/>
      <c r="O210" s="455"/>
      <c r="P210" s="455"/>
      <c r="Q210" s="455"/>
      <c r="R210" s="455"/>
      <c r="S210" s="455"/>
      <c r="T210" s="455"/>
      <c r="U210" s="455"/>
      <c r="V210" s="455"/>
      <c r="W210" s="455"/>
      <c r="X210" s="455"/>
      <c r="Y210" s="455"/>
      <c r="Z210" s="455"/>
      <c r="AA210" s="455"/>
      <c r="AB210" s="455"/>
      <c r="AC210" s="455"/>
      <c r="AD210" s="455"/>
      <c r="AE210" s="455"/>
      <c r="AF210" s="455"/>
      <c r="AG210" s="455"/>
      <c r="AH210" s="455"/>
      <c r="AI210" s="455"/>
      <c r="AJ210" s="455"/>
      <c r="AK210" s="455"/>
      <c r="AL210" s="455"/>
    </row>
    <row r="211" spans="1:38" x14ac:dyDescent="0.2">
      <c r="A211" s="455"/>
      <c r="B211" s="455"/>
      <c r="C211" s="455"/>
      <c r="D211" s="455"/>
      <c r="E211" s="455"/>
      <c r="F211" s="455"/>
      <c r="G211" s="455"/>
      <c r="H211" s="455"/>
      <c r="I211" s="455"/>
      <c r="J211" s="455"/>
      <c r="K211" s="455"/>
      <c r="L211" s="455"/>
      <c r="M211" s="455"/>
      <c r="N211" s="455"/>
      <c r="O211" s="455"/>
      <c r="P211" s="455"/>
      <c r="Q211" s="455"/>
      <c r="R211" s="455"/>
      <c r="S211" s="455"/>
      <c r="T211" s="455"/>
      <c r="U211" s="455"/>
      <c r="V211" s="455"/>
      <c r="W211" s="455"/>
      <c r="X211" s="455"/>
      <c r="Y211" s="455"/>
      <c r="Z211" s="455"/>
      <c r="AA211" s="455"/>
      <c r="AB211" s="455"/>
      <c r="AC211" s="455"/>
      <c r="AD211" s="455"/>
      <c r="AE211" s="455"/>
      <c r="AF211" s="455"/>
      <c r="AG211" s="455"/>
      <c r="AH211" s="455"/>
      <c r="AI211" s="455"/>
      <c r="AJ211" s="455"/>
      <c r="AK211" s="455"/>
      <c r="AL211" s="455"/>
    </row>
    <row r="212" spans="1:38" x14ac:dyDescent="0.2">
      <c r="A212" s="455"/>
      <c r="B212" s="455"/>
      <c r="C212" s="455"/>
      <c r="D212" s="455"/>
      <c r="E212" s="455"/>
      <c r="F212" s="455"/>
      <c r="G212" s="455"/>
      <c r="H212" s="455"/>
      <c r="I212" s="455"/>
      <c r="J212" s="455"/>
      <c r="K212" s="455"/>
      <c r="L212" s="455"/>
      <c r="M212" s="455"/>
      <c r="N212" s="455"/>
      <c r="O212" s="455"/>
      <c r="P212" s="455"/>
      <c r="Q212" s="455"/>
      <c r="R212" s="455"/>
      <c r="S212" s="455"/>
      <c r="T212" s="455"/>
      <c r="U212" s="455"/>
      <c r="V212" s="455"/>
      <c r="W212" s="455"/>
      <c r="X212" s="455"/>
      <c r="Y212" s="455"/>
      <c r="Z212" s="455"/>
      <c r="AA212" s="455"/>
      <c r="AB212" s="455"/>
      <c r="AC212" s="455"/>
      <c r="AD212" s="455"/>
      <c r="AE212" s="455"/>
      <c r="AF212" s="455"/>
      <c r="AG212" s="455"/>
      <c r="AH212" s="455"/>
      <c r="AI212" s="455"/>
      <c r="AJ212" s="455"/>
      <c r="AK212" s="455"/>
      <c r="AL212" s="455"/>
    </row>
    <row r="213" spans="1:38" x14ac:dyDescent="0.2">
      <c r="A213" s="455"/>
      <c r="B213" s="455"/>
      <c r="C213" s="455"/>
      <c r="D213" s="455"/>
      <c r="E213" s="455"/>
      <c r="F213" s="455"/>
      <c r="G213" s="455"/>
      <c r="H213" s="455"/>
      <c r="I213" s="455"/>
      <c r="J213" s="455"/>
      <c r="K213" s="455"/>
      <c r="L213" s="455"/>
      <c r="M213" s="455"/>
      <c r="N213" s="455"/>
      <c r="O213" s="455"/>
      <c r="P213" s="455"/>
      <c r="Q213" s="455"/>
      <c r="R213" s="455"/>
      <c r="S213" s="455"/>
      <c r="T213" s="455"/>
      <c r="U213" s="455"/>
      <c r="V213" s="455"/>
      <c r="W213" s="455"/>
      <c r="X213" s="455"/>
      <c r="Y213" s="455"/>
      <c r="Z213" s="455"/>
      <c r="AA213" s="455"/>
      <c r="AB213" s="455"/>
      <c r="AC213" s="455"/>
      <c r="AD213" s="455"/>
      <c r="AE213" s="455"/>
      <c r="AF213" s="455"/>
      <c r="AG213" s="455"/>
      <c r="AH213" s="455"/>
      <c r="AI213" s="455"/>
      <c r="AJ213" s="455"/>
      <c r="AK213" s="455"/>
      <c r="AL213" s="455"/>
    </row>
    <row r="214" spans="1:38" x14ac:dyDescent="0.2">
      <c r="A214" s="455"/>
      <c r="B214" s="455"/>
      <c r="C214" s="455"/>
      <c r="D214" s="455"/>
      <c r="E214" s="455"/>
      <c r="F214" s="455"/>
      <c r="G214" s="455"/>
      <c r="H214" s="455"/>
      <c r="I214" s="455"/>
      <c r="J214" s="455"/>
      <c r="K214" s="455"/>
      <c r="L214" s="455"/>
      <c r="M214" s="455"/>
      <c r="N214" s="455"/>
      <c r="O214" s="455"/>
      <c r="P214" s="455"/>
      <c r="Q214" s="455"/>
      <c r="R214" s="455"/>
      <c r="S214" s="455"/>
      <c r="T214" s="455"/>
      <c r="U214" s="455"/>
      <c r="V214" s="455"/>
      <c r="W214" s="455"/>
      <c r="X214" s="455"/>
      <c r="Y214" s="455"/>
      <c r="Z214" s="455"/>
      <c r="AA214" s="455"/>
      <c r="AB214" s="455"/>
      <c r="AC214" s="455"/>
      <c r="AD214" s="455"/>
      <c r="AE214" s="455"/>
      <c r="AF214" s="455"/>
      <c r="AG214" s="455"/>
      <c r="AH214" s="455"/>
      <c r="AI214" s="455"/>
      <c r="AJ214" s="455"/>
      <c r="AK214" s="455"/>
      <c r="AL214" s="455"/>
    </row>
  </sheetData>
  <mergeCells count="2">
    <mergeCell ref="A1:I1"/>
    <mergeCell ref="A209:AL21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524"/>
  <sheetViews>
    <sheetView workbookViewId="0">
      <selection activeCell="E10" sqref="E10"/>
    </sheetView>
  </sheetViews>
  <sheetFormatPr baseColWidth="10" defaultColWidth="8.83203125" defaultRowHeight="15" x14ac:dyDescent="0.2"/>
  <cols>
    <col min="1" max="1" width="56.1640625" bestFit="1" customWidth="1"/>
    <col min="2" max="9" width="11.6640625" bestFit="1" customWidth="1"/>
    <col min="10" max="18" width="12.6640625" bestFit="1" customWidth="1"/>
    <col min="19" max="26" width="13.6640625" bestFit="1" customWidth="1"/>
  </cols>
  <sheetData>
    <row r="1" spans="1:26" x14ac:dyDescent="0.2">
      <c r="A1" s="454" t="s">
        <v>722</v>
      </c>
      <c r="B1" s="454"/>
      <c r="C1" s="454"/>
      <c r="D1" s="454"/>
      <c r="E1" s="454"/>
      <c r="F1" s="454"/>
      <c r="G1" s="454"/>
      <c r="H1" s="454"/>
      <c r="I1" s="454"/>
      <c r="J1" s="16"/>
      <c r="K1" s="16"/>
      <c r="L1" s="16"/>
      <c r="M1" s="16"/>
      <c r="N1" s="16"/>
      <c r="O1" s="16"/>
      <c r="P1" s="16"/>
      <c r="Q1" s="16"/>
      <c r="R1" s="16"/>
      <c r="S1" s="16"/>
      <c r="T1" s="16"/>
      <c r="U1" s="16"/>
      <c r="V1" s="16"/>
      <c r="W1" s="16"/>
      <c r="X1" s="16"/>
      <c r="Y1" s="16"/>
      <c r="Z1" s="16"/>
    </row>
    <row r="2" spans="1:26" x14ac:dyDescent="0.2">
      <c r="A2" s="17" t="s">
        <v>0</v>
      </c>
      <c r="B2" s="18">
        <v>34394</v>
      </c>
      <c r="C2" s="18">
        <v>34759</v>
      </c>
      <c r="D2" s="18">
        <v>35125</v>
      </c>
      <c r="E2" s="18">
        <v>35490</v>
      </c>
      <c r="F2" s="18">
        <v>35855</v>
      </c>
      <c r="G2" s="18">
        <v>36220</v>
      </c>
      <c r="H2" s="18">
        <v>36586</v>
      </c>
      <c r="I2" s="18">
        <v>36951</v>
      </c>
      <c r="J2" s="18">
        <v>37316</v>
      </c>
      <c r="K2" s="18">
        <v>37681</v>
      </c>
      <c r="L2" s="18">
        <v>38047</v>
      </c>
      <c r="M2" s="18">
        <v>38412</v>
      </c>
      <c r="N2" s="18">
        <v>38777</v>
      </c>
      <c r="O2" s="18">
        <v>39142</v>
      </c>
      <c r="P2" s="18">
        <v>39508</v>
      </c>
      <c r="Q2" s="18">
        <v>39873</v>
      </c>
      <c r="R2" s="18">
        <v>40238</v>
      </c>
      <c r="S2" s="18">
        <v>40603</v>
      </c>
      <c r="T2" s="18">
        <v>40969</v>
      </c>
      <c r="U2" s="18">
        <v>41334</v>
      </c>
      <c r="V2" s="18">
        <v>41699</v>
      </c>
      <c r="W2" s="18">
        <v>42064</v>
      </c>
      <c r="X2" s="18">
        <v>42430</v>
      </c>
      <c r="Y2" s="18">
        <v>42795</v>
      </c>
      <c r="Z2" s="18">
        <v>43160</v>
      </c>
    </row>
    <row r="3" spans="1:26" x14ac:dyDescent="0.2">
      <c r="A3" s="16"/>
      <c r="B3" s="19"/>
      <c r="C3" s="19"/>
      <c r="D3" s="19"/>
      <c r="E3" s="19"/>
      <c r="F3" s="19"/>
      <c r="G3" s="19"/>
      <c r="H3" s="19"/>
      <c r="I3" s="19"/>
      <c r="J3" s="19"/>
      <c r="K3" s="19"/>
      <c r="L3" s="19"/>
      <c r="M3" s="19"/>
      <c r="N3" s="19"/>
      <c r="O3" s="19"/>
      <c r="P3" s="19"/>
      <c r="Q3" s="19"/>
      <c r="R3" s="19"/>
      <c r="S3" s="19"/>
      <c r="T3" s="19"/>
      <c r="U3" s="19"/>
      <c r="V3" s="19"/>
      <c r="W3" s="19"/>
      <c r="X3" s="19"/>
      <c r="Y3" s="19"/>
      <c r="Z3" s="19"/>
    </row>
    <row r="4" spans="1:26" x14ac:dyDescent="0.2">
      <c r="A4" s="16" t="s">
        <v>1</v>
      </c>
      <c r="B4" s="19"/>
      <c r="C4" s="19"/>
      <c r="D4" s="19"/>
      <c r="E4" s="19"/>
      <c r="F4" s="19"/>
      <c r="G4" s="19"/>
      <c r="H4" s="19"/>
      <c r="I4" s="19"/>
      <c r="J4" s="19"/>
      <c r="K4" s="19"/>
      <c r="L4" s="19"/>
      <c r="M4" s="19"/>
      <c r="N4" s="19"/>
      <c r="O4" s="19"/>
      <c r="P4" s="19"/>
      <c r="Q4" s="19"/>
      <c r="R4" s="19"/>
      <c r="S4" s="19"/>
      <c r="T4" s="19"/>
      <c r="U4" s="19"/>
      <c r="V4" s="19"/>
      <c r="W4" s="19"/>
      <c r="X4" s="19"/>
      <c r="Y4" s="19"/>
      <c r="Z4" s="19"/>
    </row>
    <row r="5" spans="1:26" x14ac:dyDescent="0.2">
      <c r="A5" s="16" t="s">
        <v>2</v>
      </c>
      <c r="B5" s="19">
        <v>7.1849999999999996</v>
      </c>
      <c r="C5" s="19">
        <v>14.76</v>
      </c>
      <c r="D5" s="19">
        <v>14.7956</v>
      </c>
      <c r="E5" s="19">
        <v>14.7982</v>
      </c>
      <c r="F5" s="19">
        <v>15.213100000000001</v>
      </c>
      <c r="G5" s="19">
        <v>65.596299999999999</v>
      </c>
      <c r="H5" s="19">
        <v>64.5</v>
      </c>
      <c r="I5" s="19">
        <v>79.47</v>
      </c>
      <c r="J5" s="19">
        <v>46.77</v>
      </c>
      <c r="K5" s="19">
        <v>62.22</v>
      </c>
      <c r="L5" s="19">
        <v>61.83</v>
      </c>
      <c r="M5" s="19">
        <v>94.16</v>
      </c>
      <c r="N5" s="19">
        <v>94.27</v>
      </c>
      <c r="O5" s="19">
        <v>98.07</v>
      </c>
      <c r="P5" s="19">
        <v>103.55999999999999</v>
      </c>
      <c r="Q5" s="19">
        <v>103.55999999999999</v>
      </c>
      <c r="R5" s="19">
        <v>103.55999999999999</v>
      </c>
      <c r="S5" s="19">
        <v>103.55999999999999</v>
      </c>
      <c r="T5" s="19">
        <v>103.55999999999999</v>
      </c>
      <c r="U5" s="19">
        <v>103.55999999999999</v>
      </c>
      <c r="V5" s="19">
        <v>207.11999999999998</v>
      </c>
      <c r="W5" s="19">
        <v>207.11999999999998</v>
      </c>
      <c r="X5" s="19">
        <v>240.66</v>
      </c>
      <c r="Y5" s="19">
        <v>239.93</v>
      </c>
      <c r="Z5" s="19">
        <v>239.93</v>
      </c>
    </row>
    <row r="6" spans="1:26" x14ac:dyDescent="0.2">
      <c r="A6" s="16" t="s">
        <v>3</v>
      </c>
      <c r="B6" s="19">
        <v>15</v>
      </c>
      <c r="C6" s="19">
        <v>15</v>
      </c>
      <c r="D6" s="19">
        <v>15</v>
      </c>
      <c r="E6" s="19">
        <v>15</v>
      </c>
      <c r="F6" s="19">
        <v>25</v>
      </c>
      <c r="G6" s="19">
        <v>25</v>
      </c>
      <c r="H6" s="19">
        <v>50</v>
      </c>
      <c r="I6" s="19">
        <v>50</v>
      </c>
      <c r="J6" s="19">
        <v>100</v>
      </c>
      <c r="K6" s="19">
        <v>100</v>
      </c>
      <c r="L6" s="19">
        <v>126</v>
      </c>
      <c r="M6" s="19">
        <v>153.94999999999999</v>
      </c>
      <c r="N6" s="19">
        <v>153.94999999999999</v>
      </c>
      <c r="O6" s="19">
        <v>127.35</v>
      </c>
      <c r="P6" s="19">
        <v>147.5</v>
      </c>
      <c r="Q6" s="19">
        <v>150</v>
      </c>
      <c r="R6" s="19">
        <v>150</v>
      </c>
      <c r="S6" s="19">
        <v>150</v>
      </c>
      <c r="T6" s="19">
        <v>150</v>
      </c>
      <c r="U6" s="19">
        <v>150</v>
      </c>
      <c r="V6" s="19">
        <v>300</v>
      </c>
      <c r="W6" s="19">
        <v>599</v>
      </c>
      <c r="X6" s="19">
        <v>599</v>
      </c>
      <c r="Y6" s="19">
        <v>599</v>
      </c>
      <c r="Z6" s="19">
        <v>599</v>
      </c>
    </row>
    <row r="7" spans="1:26" x14ac:dyDescent="0.2">
      <c r="A7" s="16" t="s">
        <v>4</v>
      </c>
      <c r="B7" s="19">
        <v>7.1849999999999996</v>
      </c>
      <c r="C7" s="19">
        <v>14.8012</v>
      </c>
      <c r="D7" s="19">
        <v>14.8012</v>
      </c>
      <c r="E7" s="19">
        <v>14.8012</v>
      </c>
      <c r="F7" s="19">
        <v>15.2148</v>
      </c>
      <c r="G7" s="19">
        <v>15.422800000000001</v>
      </c>
      <c r="H7" s="19">
        <v>15.42</v>
      </c>
      <c r="I7" s="19">
        <v>46.75</v>
      </c>
      <c r="J7" s="19">
        <v>46.77</v>
      </c>
      <c r="K7" s="19">
        <v>46.52</v>
      </c>
      <c r="L7" s="19">
        <v>46.38</v>
      </c>
      <c r="M7" s="19">
        <v>92.76</v>
      </c>
      <c r="N7" s="19">
        <v>92.87</v>
      </c>
      <c r="O7" s="19">
        <v>96.7</v>
      </c>
      <c r="P7" s="19">
        <v>103.55999999999999</v>
      </c>
      <c r="Q7" s="19">
        <v>103.55999999999999</v>
      </c>
      <c r="R7" s="19">
        <v>103.55999999999999</v>
      </c>
      <c r="S7" s="19">
        <v>103.55999999999999</v>
      </c>
      <c r="T7" s="19">
        <v>103.55999999999999</v>
      </c>
      <c r="U7" s="19">
        <v>103.55999999999999</v>
      </c>
      <c r="V7" s="19">
        <v>207.11999999999998</v>
      </c>
      <c r="W7" s="19">
        <v>207.11999999999998</v>
      </c>
      <c r="X7" s="19">
        <v>240.66</v>
      </c>
      <c r="Y7" s="19">
        <v>239.93</v>
      </c>
      <c r="Z7" s="19">
        <v>239.93</v>
      </c>
    </row>
    <row r="8" spans="1:26" x14ac:dyDescent="0.2">
      <c r="A8" s="16" t="s">
        <v>5</v>
      </c>
      <c r="B8" s="19">
        <v>7.1849999999999996</v>
      </c>
      <c r="C8" s="19">
        <v>14.8012</v>
      </c>
      <c r="D8" s="19">
        <v>14.8012</v>
      </c>
      <c r="E8" s="19">
        <v>14.8012</v>
      </c>
      <c r="F8" s="19">
        <v>15.2148</v>
      </c>
      <c r="G8" s="19">
        <v>15.422800000000001</v>
      </c>
      <c r="H8" s="19">
        <v>15.42</v>
      </c>
      <c r="I8" s="19">
        <v>46.75</v>
      </c>
      <c r="J8" s="19">
        <v>46.77</v>
      </c>
      <c r="K8" s="19">
        <v>46.52</v>
      </c>
      <c r="L8" s="19">
        <v>46.38</v>
      </c>
      <c r="M8" s="19">
        <v>92.76</v>
      </c>
      <c r="N8" s="19">
        <v>92.87</v>
      </c>
      <c r="O8" s="19">
        <v>96.7</v>
      </c>
      <c r="P8" s="19">
        <v>103.55999999999999</v>
      </c>
      <c r="Q8" s="19">
        <v>103.55999999999999</v>
      </c>
      <c r="R8" s="19">
        <v>103.55999999999999</v>
      </c>
      <c r="S8" s="19">
        <v>103.55999999999999</v>
      </c>
      <c r="T8" s="19">
        <v>103.55999999999999</v>
      </c>
      <c r="U8" s="19">
        <v>103.55999999999999</v>
      </c>
      <c r="V8" s="19">
        <v>207.11999999999998</v>
      </c>
      <c r="W8" s="19">
        <v>207.11999999999998</v>
      </c>
      <c r="X8" s="19">
        <v>240.66</v>
      </c>
      <c r="Y8" s="19">
        <v>239.93</v>
      </c>
      <c r="Z8" s="19">
        <v>239.93</v>
      </c>
    </row>
    <row r="9" spans="1:26" x14ac:dyDescent="0.2">
      <c r="A9" s="16" t="s">
        <v>6</v>
      </c>
      <c r="B9" s="19">
        <v>7.1849999999999996</v>
      </c>
      <c r="C9" s="19">
        <v>14.8012</v>
      </c>
      <c r="D9" s="19">
        <v>14.8012</v>
      </c>
      <c r="E9" s="19">
        <v>14.8012</v>
      </c>
      <c r="F9" s="19">
        <v>15.2148</v>
      </c>
      <c r="G9" s="19">
        <v>15.422800000000001</v>
      </c>
      <c r="H9" s="19">
        <v>15.42</v>
      </c>
      <c r="I9" s="19">
        <v>46.75</v>
      </c>
      <c r="J9" s="19">
        <v>46.77</v>
      </c>
      <c r="K9" s="19">
        <v>46.52</v>
      </c>
      <c r="L9" s="19">
        <v>46.38</v>
      </c>
      <c r="M9" s="19">
        <v>92.76</v>
      </c>
      <c r="N9" s="19">
        <v>92.87</v>
      </c>
      <c r="O9" s="19">
        <v>96.7</v>
      </c>
      <c r="P9" s="19">
        <v>103.55999999999999</v>
      </c>
      <c r="Q9" s="19">
        <v>103.55999999999999</v>
      </c>
      <c r="R9" s="19">
        <v>103.55999999999999</v>
      </c>
      <c r="S9" s="19">
        <v>103.55999999999999</v>
      </c>
      <c r="T9" s="19">
        <v>103.55999999999999</v>
      </c>
      <c r="U9" s="19">
        <v>103.55999999999999</v>
      </c>
      <c r="V9" s="19">
        <v>207.11999999999998</v>
      </c>
      <c r="W9" s="19">
        <v>207.11999999999998</v>
      </c>
      <c r="X9" s="19">
        <v>240.66</v>
      </c>
      <c r="Y9" s="19">
        <v>239.93</v>
      </c>
      <c r="Z9" s="19">
        <v>239.93</v>
      </c>
    </row>
    <row r="10" spans="1:26" x14ac:dyDescent="0.2">
      <c r="A10" s="16" t="s">
        <v>7</v>
      </c>
      <c r="B10" s="19"/>
      <c r="C10" s="19">
        <v>4.1200000000000001E-2</v>
      </c>
      <c r="D10" s="19">
        <v>5.6000000000000008E-3</v>
      </c>
      <c r="E10" s="19">
        <v>3.0000000000000001E-3</v>
      </c>
      <c r="F10" s="19">
        <v>1.6999999999999999E-3</v>
      </c>
      <c r="G10" s="19">
        <v>1.5E-3</v>
      </c>
      <c r="H10" s="19"/>
      <c r="I10" s="19"/>
      <c r="J10" s="19"/>
      <c r="K10" s="19"/>
      <c r="L10" s="19"/>
      <c r="M10" s="19"/>
      <c r="N10" s="19"/>
      <c r="O10" s="19"/>
      <c r="P10" s="19"/>
      <c r="Q10" s="19"/>
      <c r="R10" s="19"/>
      <c r="S10" s="19"/>
      <c r="T10" s="19"/>
      <c r="U10" s="19"/>
      <c r="V10" s="19"/>
      <c r="W10" s="19"/>
      <c r="X10" s="19"/>
      <c r="Y10" s="19"/>
      <c r="Z10" s="19"/>
    </row>
    <row r="11" spans="1:26" x14ac:dyDescent="0.2">
      <c r="A11" s="16" t="s">
        <v>8</v>
      </c>
      <c r="B11" s="19">
        <v>7.1849999999999996</v>
      </c>
      <c r="C11" s="19">
        <v>14.76</v>
      </c>
      <c r="D11" s="19">
        <v>14.7956</v>
      </c>
      <c r="E11" s="19">
        <v>14.7982</v>
      </c>
      <c r="F11" s="19">
        <v>15.213100000000001</v>
      </c>
      <c r="G11" s="19">
        <v>15.4213</v>
      </c>
      <c r="H11" s="19">
        <v>15.42</v>
      </c>
      <c r="I11" s="19">
        <v>46.75</v>
      </c>
      <c r="J11" s="19">
        <v>46.77</v>
      </c>
      <c r="K11" s="19">
        <v>46.52</v>
      </c>
      <c r="L11" s="19">
        <v>46.38</v>
      </c>
      <c r="M11" s="19">
        <v>92.76</v>
      </c>
      <c r="N11" s="19">
        <v>92.87</v>
      </c>
      <c r="O11" s="19">
        <v>96.7</v>
      </c>
      <c r="P11" s="19">
        <v>103.55999999999999</v>
      </c>
      <c r="Q11" s="19">
        <v>103.55999999999999</v>
      </c>
      <c r="R11" s="19">
        <v>103.55999999999999</v>
      </c>
      <c r="S11" s="19">
        <v>103.55999999999999</v>
      </c>
      <c r="T11" s="19">
        <v>103.55999999999999</v>
      </c>
      <c r="U11" s="19">
        <v>103.55999999999999</v>
      </c>
      <c r="V11" s="19">
        <v>207.11999999999998</v>
      </c>
      <c r="W11" s="19">
        <v>207.11999999999998</v>
      </c>
      <c r="X11" s="19">
        <v>240.66</v>
      </c>
      <c r="Y11" s="19">
        <v>239.93</v>
      </c>
      <c r="Z11" s="19">
        <v>239.93</v>
      </c>
    </row>
    <row r="12" spans="1:26" x14ac:dyDescent="0.2">
      <c r="A12" s="16" t="s">
        <v>9</v>
      </c>
      <c r="B12" s="19"/>
      <c r="C12" s="19"/>
      <c r="D12" s="19"/>
      <c r="E12" s="19"/>
      <c r="F12" s="19"/>
      <c r="G12" s="19"/>
      <c r="H12" s="19"/>
      <c r="I12" s="19"/>
      <c r="J12" s="19"/>
      <c r="K12" s="19"/>
      <c r="L12" s="19"/>
      <c r="M12" s="19"/>
      <c r="N12" s="19"/>
      <c r="O12" s="19"/>
      <c r="P12" s="19"/>
      <c r="Q12" s="19"/>
      <c r="R12" s="19"/>
      <c r="S12" s="19"/>
      <c r="T12" s="19"/>
      <c r="U12" s="19"/>
      <c r="V12" s="19"/>
      <c r="W12" s="19"/>
      <c r="X12" s="19"/>
      <c r="Y12" s="19"/>
      <c r="Z12" s="19"/>
    </row>
    <row r="13" spans="1:26" x14ac:dyDescent="0.2">
      <c r="A13" s="16" t="s">
        <v>10</v>
      </c>
      <c r="B13" s="19"/>
      <c r="C13" s="19"/>
      <c r="D13" s="19"/>
      <c r="E13" s="19"/>
      <c r="F13" s="19"/>
      <c r="G13" s="19"/>
      <c r="H13" s="19"/>
      <c r="I13" s="19"/>
      <c r="J13" s="19"/>
      <c r="K13" s="19"/>
      <c r="L13" s="19"/>
      <c r="M13" s="19"/>
      <c r="N13" s="19"/>
      <c r="O13" s="19"/>
      <c r="P13" s="19"/>
      <c r="Q13" s="19"/>
      <c r="R13" s="19"/>
      <c r="S13" s="19"/>
      <c r="T13" s="19"/>
      <c r="U13" s="19"/>
      <c r="V13" s="19"/>
      <c r="W13" s="19"/>
      <c r="X13" s="19"/>
      <c r="Y13" s="19"/>
      <c r="Z13" s="19"/>
    </row>
    <row r="14" spans="1:26" x14ac:dyDescent="0.2">
      <c r="A14" s="16" t="s">
        <v>11</v>
      </c>
      <c r="B14" s="19">
        <v>0</v>
      </c>
      <c r="C14" s="19">
        <v>0</v>
      </c>
      <c r="D14" s="19">
        <v>0</v>
      </c>
      <c r="E14" s="19">
        <v>0</v>
      </c>
      <c r="F14" s="19">
        <v>0</v>
      </c>
      <c r="G14" s="19">
        <v>50.174999999999997</v>
      </c>
      <c r="H14" s="19">
        <v>49.08</v>
      </c>
      <c r="I14" s="19">
        <v>32.72</v>
      </c>
      <c r="J14" s="19">
        <v>0</v>
      </c>
      <c r="K14" s="19">
        <v>15.7</v>
      </c>
      <c r="L14" s="19">
        <v>15.45</v>
      </c>
      <c r="M14" s="19">
        <v>1.4</v>
      </c>
      <c r="N14" s="19">
        <v>1.4</v>
      </c>
      <c r="O14" s="19">
        <v>1.37</v>
      </c>
      <c r="P14" s="19"/>
      <c r="Q14" s="19">
        <v>0</v>
      </c>
      <c r="R14" s="19"/>
      <c r="S14" s="19"/>
      <c r="T14" s="19"/>
      <c r="U14" s="19"/>
      <c r="V14" s="19"/>
      <c r="W14" s="19">
        <v>0</v>
      </c>
      <c r="X14" s="19"/>
      <c r="Y14" s="19">
        <v>0</v>
      </c>
      <c r="Z14" s="19"/>
    </row>
    <row r="15" spans="1:26" x14ac:dyDescent="0.2">
      <c r="A15" s="16" t="s">
        <v>12</v>
      </c>
      <c r="B15" s="19"/>
      <c r="C15" s="19"/>
      <c r="D15" s="19"/>
      <c r="E15" s="19"/>
      <c r="F15" s="19"/>
      <c r="G15" s="19"/>
      <c r="H15" s="19"/>
      <c r="I15" s="19"/>
      <c r="J15" s="19"/>
      <c r="K15" s="19"/>
      <c r="L15" s="19"/>
      <c r="M15" s="19"/>
      <c r="N15" s="19"/>
      <c r="O15" s="19"/>
      <c r="P15" s="19"/>
      <c r="Q15" s="19"/>
      <c r="R15" s="19"/>
      <c r="S15" s="19"/>
      <c r="T15" s="19"/>
      <c r="U15" s="19"/>
      <c r="V15" s="19"/>
      <c r="W15" s="19"/>
      <c r="X15" s="19"/>
      <c r="Y15" s="19"/>
      <c r="Z15" s="19"/>
    </row>
    <row r="16" spans="1:26" x14ac:dyDescent="0.2">
      <c r="A16" s="16" t="s">
        <v>13</v>
      </c>
      <c r="B16" s="19"/>
      <c r="C16" s="19"/>
      <c r="D16" s="19"/>
      <c r="E16" s="19"/>
      <c r="F16" s="19"/>
      <c r="G16" s="19">
        <v>50.174999999999997</v>
      </c>
      <c r="H16" s="19">
        <v>49.08</v>
      </c>
      <c r="I16" s="19">
        <v>32.72</v>
      </c>
      <c r="J16" s="19"/>
      <c r="K16" s="19">
        <v>15.7</v>
      </c>
      <c r="L16" s="19">
        <v>15.45</v>
      </c>
      <c r="M16" s="19">
        <v>1.4</v>
      </c>
      <c r="N16" s="19">
        <v>1.4</v>
      </c>
      <c r="O16" s="19">
        <v>1.37</v>
      </c>
      <c r="P16" s="19"/>
      <c r="Q16" s="19"/>
      <c r="R16" s="19"/>
      <c r="S16" s="19"/>
      <c r="T16" s="19"/>
      <c r="U16" s="19"/>
      <c r="V16" s="19"/>
      <c r="W16" s="19"/>
      <c r="X16" s="19"/>
      <c r="Y16" s="19"/>
      <c r="Z16" s="19"/>
    </row>
    <row r="17" spans="1:26" x14ac:dyDescent="0.2">
      <c r="A17" s="16" t="s">
        <v>14</v>
      </c>
      <c r="B17" s="19"/>
      <c r="C17" s="19"/>
      <c r="D17" s="19"/>
      <c r="E17" s="19"/>
      <c r="F17" s="19"/>
      <c r="G17" s="19"/>
      <c r="H17" s="19"/>
      <c r="I17" s="19"/>
      <c r="J17" s="19"/>
      <c r="K17" s="19"/>
      <c r="L17" s="19"/>
      <c r="M17" s="19"/>
      <c r="N17" s="19"/>
      <c r="O17" s="19"/>
      <c r="P17" s="19"/>
      <c r="Q17" s="19"/>
      <c r="R17" s="19"/>
      <c r="S17" s="19"/>
      <c r="T17" s="19"/>
      <c r="U17" s="19"/>
      <c r="V17" s="19"/>
      <c r="W17" s="19"/>
      <c r="X17" s="19"/>
      <c r="Y17" s="19"/>
      <c r="Z17" s="19"/>
    </row>
    <row r="18" spans="1:26" x14ac:dyDescent="0.2">
      <c r="A18" s="16" t="s">
        <v>15</v>
      </c>
      <c r="B18" s="19">
        <v>10</v>
      </c>
      <c r="C18" s="19">
        <v>10</v>
      </c>
      <c r="D18" s="19">
        <v>10</v>
      </c>
      <c r="E18" s="19">
        <v>10</v>
      </c>
      <c r="F18" s="19">
        <v>10</v>
      </c>
      <c r="G18" s="19">
        <v>10</v>
      </c>
      <c r="H18" s="19">
        <v>10</v>
      </c>
      <c r="I18" s="19">
        <v>10</v>
      </c>
      <c r="J18" s="19">
        <v>10</v>
      </c>
      <c r="K18" s="19">
        <v>5</v>
      </c>
      <c r="L18" s="19">
        <v>5</v>
      </c>
      <c r="M18" s="19">
        <v>5</v>
      </c>
      <c r="N18" s="19">
        <v>5</v>
      </c>
      <c r="O18" s="19">
        <v>5</v>
      </c>
      <c r="P18" s="19">
        <v>5</v>
      </c>
      <c r="Q18" s="19">
        <v>5</v>
      </c>
      <c r="R18" s="19">
        <v>5</v>
      </c>
      <c r="S18" s="19">
        <v>1</v>
      </c>
      <c r="T18" s="19">
        <v>1</v>
      </c>
      <c r="U18" s="19">
        <v>1</v>
      </c>
      <c r="V18" s="19">
        <v>1</v>
      </c>
      <c r="W18" s="19">
        <v>1</v>
      </c>
      <c r="X18" s="19">
        <v>1</v>
      </c>
      <c r="Y18" s="19">
        <v>1</v>
      </c>
      <c r="Z18" s="19">
        <v>1</v>
      </c>
    </row>
    <row r="19" spans="1:26" x14ac:dyDescent="0.2">
      <c r="A19" s="16" t="s">
        <v>16</v>
      </c>
      <c r="B19" s="19">
        <v>15000000</v>
      </c>
      <c r="C19" s="19">
        <v>15000000</v>
      </c>
      <c r="D19" s="19">
        <v>15000000</v>
      </c>
      <c r="E19" s="19">
        <v>15000000</v>
      </c>
      <c r="F19" s="19">
        <v>25000000</v>
      </c>
      <c r="G19" s="19">
        <v>25000000</v>
      </c>
      <c r="H19" s="19">
        <v>50000000</v>
      </c>
      <c r="I19" s="19">
        <v>50000000</v>
      </c>
      <c r="J19" s="19">
        <v>100000000</v>
      </c>
      <c r="K19" s="19">
        <v>200000000</v>
      </c>
      <c r="L19" s="19">
        <v>252000000</v>
      </c>
      <c r="M19" s="19">
        <v>307900000</v>
      </c>
      <c r="N19" s="19">
        <v>307900000</v>
      </c>
      <c r="O19" s="19">
        <v>254700000</v>
      </c>
      <c r="P19" s="19">
        <v>295000000</v>
      </c>
      <c r="Q19" s="19">
        <v>300000000</v>
      </c>
      <c r="R19" s="19">
        <v>300000000</v>
      </c>
      <c r="S19" s="19">
        <v>1500000000</v>
      </c>
      <c r="T19" s="19">
        <v>1500000000</v>
      </c>
      <c r="U19" s="19">
        <v>1500000000</v>
      </c>
      <c r="V19" s="19">
        <v>3000000000</v>
      </c>
      <c r="W19" s="19">
        <v>5990000000</v>
      </c>
      <c r="X19" s="19">
        <v>5990000000</v>
      </c>
      <c r="Y19" s="19">
        <v>5990000000</v>
      </c>
      <c r="Z19" s="19">
        <v>5990000000</v>
      </c>
    </row>
    <row r="20" spans="1:26" x14ac:dyDescent="0.2">
      <c r="A20" s="16" t="s">
        <v>17</v>
      </c>
      <c r="B20" s="19">
        <v>7185000</v>
      </c>
      <c r="C20" s="19">
        <v>14801200</v>
      </c>
      <c r="D20" s="19">
        <v>14801200</v>
      </c>
      <c r="E20" s="19">
        <v>14801200</v>
      </c>
      <c r="F20" s="19">
        <v>15214833</v>
      </c>
      <c r="G20" s="19">
        <v>15422833</v>
      </c>
      <c r="H20" s="19">
        <v>15422833</v>
      </c>
      <c r="I20" s="19">
        <v>46756018</v>
      </c>
      <c r="J20" s="19">
        <v>46774537</v>
      </c>
      <c r="K20" s="19">
        <v>93048478</v>
      </c>
      <c r="L20" s="19">
        <v>92755678</v>
      </c>
      <c r="M20" s="19">
        <v>185511356</v>
      </c>
      <c r="N20" s="19">
        <v>185731637</v>
      </c>
      <c r="O20" s="19">
        <v>193402120</v>
      </c>
      <c r="P20" s="19">
        <v>207116391</v>
      </c>
      <c r="Q20" s="19">
        <v>207116391</v>
      </c>
      <c r="R20" s="19">
        <v>207116391</v>
      </c>
      <c r="S20" s="19">
        <v>1035581955</v>
      </c>
      <c r="T20" s="19">
        <v>1035581955</v>
      </c>
      <c r="U20" s="19">
        <v>1035581955</v>
      </c>
      <c r="V20" s="19">
        <v>2071163910</v>
      </c>
      <c r="W20" s="19">
        <v>2071163910</v>
      </c>
      <c r="X20" s="19">
        <v>2406605118</v>
      </c>
      <c r="Y20" s="19">
        <v>2399260815</v>
      </c>
      <c r="Z20" s="19">
        <v>2399323180</v>
      </c>
    </row>
    <row r="21" spans="1:26" x14ac:dyDescent="0.2">
      <c r="A21" s="16" t="s">
        <v>18</v>
      </c>
      <c r="B21" s="19">
        <v>7185000</v>
      </c>
      <c r="C21" s="19">
        <v>14801200</v>
      </c>
      <c r="D21" s="19">
        <v>14801200</v>
      </c>
      <c r="E21" s="19">
        <v>14801200</v>
      </c>
      <c r="F21" s="19">
        <v>15214833</v>
      </c>
      <c r="G21" s="19">
        <v>15422833</v>
      </c>
      <c r="H21" s="19">
        <v>15422833</v>
      </c>
      <c r="I21" s="19">
        <v>46756018</v>
      </c>
      <c r="J21" s="19">
        <v>46774537</v>
      </c>
      <c r="K21" s="19">
        <v>93048478</v>
      </c>
      <c r="L21" s="19">
        <v>92755678</v>
      </c>
      <c r="M21" s="19">
        <v>185511356</v>
      </c>
      <c r="N21" s="19">
        <v>185731637</v>
      </c>
      <c r="O21" s="19">
        <v>193402120</v>
      </c>
      <c r="P21" s="19">
        <v>207116391</v>
      </c>
      <c r="Q21" s="19">
        <v>207116391</v>
      </c>
      <c r="R21" s="19">
        <v>207116391</v>
      </c>
      <c r="S21" s="19">
        <v>1035581955</v>
      </c>
      <c r="T21" s="19">
        <v>1035581955</v>
      </c>
      <c r="U21" s="19">
        <v>1035581955</v>
      </c>
      <c r="V21" s="19">
        <v>2071163910</v>
      </c>
      <c r="W21" s="19">
        <v>2071163910</v>
      </c>
      <c r="X21" s="19">
        <v>2406605118</v>
      </c>
      <c r="Y21" s="19">
        <v>2399260815</v>
      </c>
      <c r="Z21" s="19">
        <v>2399323180</v>
      </c>
    </row>
    <row r="22" spans="1:26" x14ac:dyDescent="0.2">
      <c r="A22" s="16" t="s">
        <v>19</v>
      </c>
      <c r="B22" s="19">
        <v>7185000</v>
      </c>
      <c r="C22" s="19">
        <v>14801200</v>
      </c>
      <c r="D22" s="19">
        <v>14801200</v>
      </c>
      <c r="E22" s="19">
        <v>14801200</v>
      </c>
      <c r="F22" s="19">
        <v>15214833</v>
      </c>
      <c r="G22" s="19">
        <v>15422833</v>
      </c>
      <c r="H22" s="19">
        <v>15422833</v>
      </c>
      <c r="I22" s="19">
        <v>46756018</v>
      </c>
      <c r="J22" s="19">
        <v>46774537</v>
      </c>
      <c r="K22" s="19">
        <v>93048478</v>
      </c>
      <c r="L22" s="19">
        <v>92755678</v>
      </c>
      <c r="M22" s="19">
        <v>185511356</v>
      </c>
      <c r="N22" s="19">
        <v>185731637</v>
      </c>
      <c r="O22" s="19">
        <v>193402120</v>
      </c>
      <c r="P22" s="19">
        <v>207116391</v>
      </c>
      <c r="Q22" s="19">
        <v>207116391</v>
      </c>
      <c r="R22" s="19">
        <v>207116391</v>
      </c>
      <c r="S22" s="19">
        <v>1035581955</v>
      </c>
      <c r="T22" s="19">
        <v>1035581955</v>
      </c>
      <c r="U22" s="19">
        <v>1035581955</v>
      </c>
      <c r="V22" s="19">
        <v>2071163910</v>
      </c>
      <c r="W22" s="19">
        <v>2071163910</v>
      </c>
      <c r="X22" s="19">
        <v>2406605118</v>
      </c>
      <c r="Y22" s="19">
        <v>2399260815</v>
      </c>
      <c r="Z22" s="19">
        <v>2399323180</v>
      </c>
    </row>
    <row r="23" spans="1:26" x14ac:dyDescent="0.2">
      <c r="A23" s="16" t="s">
        <v>20</v>
      </c>
      <c r="B23" s="19">
        <v>7185000</v>
      </c>
      <c r="C23" s="19">
        <v>14801200</v>
      </c>
      <c r="D23" s="19">
        <v>14801200</v>
      </c>
      <c r="E23" s="19">
        <v>14801200</v>
      </c>
      <c r="F23" s="19">
        <v>15214833</v>
      </c>
      <c r="G23" s="19">
        <v>15422833</v>
      </c>
      <c r="H23" s="19">
        <v>15422833</v>
      </c>
      <c r="I23" s="19">
        <v>46756018</v>
      </c>
      <c r="J23" s="19">
        <v>46774537</v>
      </c>
      <c r="K23" s="19">
        <v>93048478</v>
      </c>
      <c r="L23" s="19">
        <v>92755678</v>
      </c>
      <c r="M23" s="19">
        <v>185511356</v>
      </c>
      <c r="N23" s="19">
        <v>185731637</v>
      </c>
      <c r="O23" s="19">
        <v>193402120</v>
      </c>
      <c r="P23" s="19">
        <v>207116391</v>
      </c>
      <c r="Q23" s="19">
        <v>207116391</v>
      </c>
      <c r="R23" s="19">
        <v>207116391</v>
      </c>
      <c r="S23" s="19">
        <v>1035581955</v>
      </c>
      <c r="T23" s="19">
        <v>1035581955</v>
      </c>
      <c r="U23" s="19">
        <v>1035581955</v>
      </c>
      <c r="V23" s="19">
        <v>2071163910</v>
      </c>
      <c r="W23" s="19">
        <v>2071163910</v>
      </c>
      <c r="X23" s="19">
        <v>2406605118</v>
      </c>
      <c r="Y23" s="19">
        <v>2399260815</v>
      </c>
      <c r="Z23" s="19">
        <v>2399323180</v>
      </c>
    </row>
    <row r="24" spans="1:26" x14ac:dyDescent="0.2">
      <c r="A24" s="16" t="s">
        <v>21</v>
      </c>
      <c r="B24" s="19">
        <v>3592500</v>
      </c>
      <c r="C24" s="19">
        <v>3592500</v>
      </c>
      <c r="D24" s="19">
        <v>3592500</v>
      </c>
      <c r="E24" s="19">
        <v>3592500</v>
      </c>
      <c r="F24" s="19">
        <v>3592500</v>
      </c>
      <c r="G24" s="19">
        <v>3592500</v>
      </c>
      <c r="H24" s="19">
        <v>3592500</v>
      </c>
      <c r="I24" s="19">
        <v>34437166</v>
      </c>
      <c r="J24" s="19">
        <v>34437166</v>
      </c>
      <c r="K24" s="19">
        <v>68874332</v>
      </c>
      <c r="L24" s="19">
        <v>68874332</v>
      </c>
      <c r="M24" s="19">
        <v>161630010</v>
      </c>
      <c r="N24" s="19">
        <v>161630010</v>
      </c>
      <c r="O24" s="19">
        <v>161630010</v>
      </c>
      <c r="P24" s="19">
        <v>161630010</v>
      </c>
      <c r="Q24" s="19">
        <v>161630010</v>
      </c>
      <c r="R24" s="19">
        <v>161630010</v>
      </c>
      <c r="S24" s="19">
        <v>808150050</v>
      </c>
      <c r="T24" s="19">
        <v>808150050</v>
      </c>
      <c r="U24" s="19">
        <v>808150050</v>
      </c>
      <c r="V24" s="19">
        <v>1843732005</v>
      </c>
      <c r="W24" s="19">
        <v>1843732005</v>
      </c>
      <c r="X24" s="19">
        <v>1843732005</v>
      </c>
      <c r="Y24" s="19">
        <v>1843732005</v>
      </c>
      <c r="Z24" s="19">
        <v>1843732005</v>
      </c>
    </row>
    <row r="25" spans="1:26" x14ac:dyDescent="0.2">
      <c r="A25" s="16" t="s">
        <v>22</v>
      </c>
      <c r="B25" s="19"/>
      <c r="C25" s="19"/>
      <c r="D25" s="19"/>
      <c r="E25" s="19"/>
      <c r="F25" s="19"/>
      <c r="G25" s="19"/>
      <c r="H25" s="19"/>
      <c r="I25" s="19"/>
      <c r="J25" s="19">
        <v>270069</v>
      </c>
      <c r="K25" s="19">
        <v>540138</v>
      </c>
      <c r="L25" s="19">
        <v>832938</v>
      </c>
      <c r="M25" s="19">
        <v>832938</v>
      </c>
      <c r="N25" s="19">
        <v>832938</v>
      </c>
      <c r="O25" s="19">
        <v>832938</v>
      </c>
      <c r="P25" s="19">
        <v>832938</v>
      </c>
      <c r="Q25" s="19">
        <v>832938</v>
      </c>
      <c r="R25" s="19">
        <v>832938</v>
      </c>
      <c r="S25" s="19">
        <v>4164690</v>
      </c>
      <c r="T25" s="19">
        <v>4164690</v>
      </c>
      <c r="U25" s="19">
        <v>4164690</v>
      </c>
      <c r="V25" s="19">
        <v>4164690</v>
      </c>
      <c r="W25" s="19">
        <v>4164690</v>
      </c>
      <c r="X25" s="19">
        <v>4164690</v>
      </c>
      <c r="Y25" s="19">
        <v>10200690</v>
      </c>
      <c r="Z25" s="19">
        <v>10200690</v>
      </c>
    </row>
    <row r="26" spans="1:26" x14ac:dyDescent="0.2">
      <c r="A26" s="16" t="s">
        <v>23</v>
      </c>
      <c r="B26" s="19"/>
      <c r="C26" s="19"/>
      <c r="D26" s="19"/>
      <c r="E26" s="19"/>
      <c r="F26" s="19"/>
      <c r="G26" s="19"/>
      <c r="H26" s="19"/>
      <c r="I26" s="19"/>
      <c r="J26" s="19"/>
      <c r="K26" s="19"/>
      <c r="L26" s="19"/>
      <c r="M26" s="19"/>
      <c r="N26" s="19"/>
      <c r="O26" s="19"/>
      <c r="P26" s="19"/>
      <c r="Q26" s="19"/>
      <c r="R26" s="19"/>
      <c r="S26" s="19"/>
      <c r="T26" s="19"/>
      <c r="U26" s="19"/>
      <c r="V26" s="19"/>
      <c r="W26" s="19"/>
      <c r="X26" s="19"/>
      <c r="Y26" s="19"/>
      <c r="Z26" s="19"/>
    </row>
    <row r="27" spans="1:26" x14ac:dyDescent="0.2">
      <c r="A27" s="16" t="s">
        <v>24</v>
      </c>
      <c r="B27" s="19">
        <v>7.1849999999999996</v>
      </c>
      <c r="C27" s="19">
        <v>14.8012</v>
      </c>
      <c r="D27" s="19">
        <v>14.8012</v>
      </c>
      <c r="E27" s="19">
        <v>14.8012</v>
      </c>
      <c r="F27" s="19">
        <v>15.2148</v>
      </c>
      <c r="G27" s="19">
        <v>15.422800000000001</v>
      </c>
      <c r="H27" s="19">
        <v>15.42</v>
      </c>
      <c r="I27" s="19">
        <v>46.75</v>
      </c>
      <c r="J27" s="19">
        <v>46.77</v>
      </c>
      <c r="K27" s="19">
        <v>46.52</v>
      </c>
      <c r="L27" s="19">
        <v>46.38</v>
      </c>
      <c r="M27" s="19">
        <v>92.76</v>
      </c>
      <c r="N27" s="19">
        <v>92.87</v>
      </c>
      <c r="O27" s="19">
        <v>96.7</v>
      </c>
      <c r="P27" s="19">
        <v>103.55999999999999</v>
      </c>
      <c r="Q27" s="19">
        <v>103.55999999999999</v>
      </c>
      <c r="R27" s="19">
        <v>103.55999999999999</v>
      </c>
      <c r="S27" s="19">
        <v>103.55999999999999</v>
      </c>
      <c r="T27" s="19">
        <v>103.55999999999999</v>
      </c>
      <c r="U27" s="19">
        <v>103.55999999999999</v>
      </c>
      <c r="V27" s="19">
        <v>207.11999999999998</v>
      </c>
      <c r="W27" s="19">
        <v>207.11999999999998</v>
      </c>
      <c r="X27" s="19">
        <v>240.66</v>
      </c>
      <c r="Y27" s="19">
        <v>239.93</v>
      </c>
      <c r="Z27" s="19">
        <v>239.93</v>
      </c>
    </row>
    <row r="28" spans="1:26" x14ac:dyDescent="0.2">
      <c r="A28" s="16" t="s">
        <v>25</v>
      </c>
      <c r="B28" s="19">
        <v>3.5924999999999998</v>
      </c>
      <c r="C28" s="19">
        <v>3.5924999999999998</v>
      </c>
      <c r="D28" s="19">
        <v>3.5924999999999998</v>
      </c>
      <c r="E28" s="19">
        <v>3.5924999999999998</v>
      </c>
      <c r="F28" s="19">
        <v>3.5924999999999998</v>
      </c>
      <c r="G28" s="19">
        <v>3.5924999999999998</v>
      </c>
      <c r="H28" s="19">
        <v>3.5920000000000001</v>
      </c>
      <c r="I28" s="19">
        <v>34.436999999999998</v>
      </c>
      <c r="J28" s="19">
        <v>34.436999999999998</v>
      </c>
      <c r="K28" s="19">
        <v>34.436999999999998</v>
      </c>
      <c r="L28" s="19">
        <v>34.436999999999998</v>
      </c>
      <c r="M28" s="19">
        <v>80.814999999999998</v>
      </c>
      <c r="N28" s="19">
        <v>80.814999999999998</v>
      </c>
      <c r="O28" s="19">
        <v>80.814999999999998</v>
      </c>
      <c r="P28" s="19">
        <v>80.814999999999998</v>
      </c>
      <c r="Q28" s="19">
        <v>80.814999999999998</v>
      </c>
      <c r="R28" s="19">
        <v>80.814999999999998</v>
      </c>
      <c r="S28" s="19">
        <v>80.814999999999998</v>
      </c>
      <c r="T28" s="19">
        <v>80.814999999999998</v>
      </c>
      <c r="U28" s="19">
        <v>80.814999999999998</v>
      </c>
      <c r="V28" s="19">
        <v>184.37299999999999</v>
      </c>
      <c r="W28" s="19">
        <v>184.37299999999999</v>
      </c>
      <c r="X28" s="19">
        <v>184.37299999999999</v>
      </c>
      <c r="Y28" s="19">
        <v>184.37299999999999</v>
      </c>
      <c r="Z28" s="19">
        <v>184.37299999999999</v>
      </c>
    </row>
    <row r="29" spans="1:26" x14ac:dyDescent="0.2">
      <c r="A29" s="16" t="s">
        <v>26</v>
      </c>
      <c r="B29" s="19">
        <v>3592500</v>
      </c>
      <c r="C29" s="19">
        <v>3592500</v>
      </c>
      <c r="D29" s="19">
        <v>3592500</v>
      </c>
      <c r="E29" s="19">
        <v>3592500</v>
      </c>
      <c r="F29" s="19">
        <v>3592500</v>
      </c>
      <c r="G29" s="19">
        <v>3592500</v>
      </c>
      <c r="H29" s="19">
        <v>3592500</v>
      </c>
      <c r="I29" s="19">
        <v>34437166</v>
      </c>
      <c r="J29" s="19">
        <v>34437166</v>
      </c>
      <c r="K29" s="19">
        <v>68874332</v>
      </c>
      <c r="L29" s="19">
        <v>68874332</v>
      </c>
      <c r="M29" s="19">
        <v>161630010</v>
      </c>
      <c r="N29" s="19">
        <v>161630010</v>
      </c>
      <c r="O29" s="19">
        <v>161630010</v>
      </c>
      <c r="P29" s="19">
        <v>161630010</v>
      </c>
      <c r="Q29" s="19">
        <v>161630010</v>
      </c>
      <c r="R29" s="19">
        <v>161630010</v>
      </c>
      <c r="S29" s="19">
        <v>808150050</v>
      </c>
      <c r="T29" s="19">
        <v>808150050</v>
      </c>
      <c r="U29" s="19">
        <v>808150050</v>
      </c>
      <c r="V29" s="19">
        <v>1843732005</v>
      </c>
      <c r="W29" s="19">
        <v>1843732005</v>
      </c>
      <c r="X29" s="19">
        <v>1843732005</v>
      </c>
      <c r="Y29" s="19">
        <v>1843732005</v>
      </c>
      <c r="Z29" s="19">
        <v>1843732005</v>
      </c>
    </row>
    <row r="30" spans="1:26" x14ac:dyDescent="0.2">
      <c r="A30" s="16" t="s">
        <v>27</v>
      </c>
      <c r="B30" s="19">
        <v>50</v>
      </c>
      <c r="C30" s="19">
        <v>24.27</v>
      </c>
      <c r="D30" s="19">
        <v>24.27</v>
      </c>
      <c r="E30" s="19">
        <v>24.27</v>
      </c>
      <c r="F30" s="19">
        <v>23.61</v>
      </c>
      <c r="G30" s="19">
        <v>23.29</v>
      </c>
      <c r="H30" s="19">
        <v>23.29</v>
      </c>
      <c r="I30" s="19">
        <v>73.650000000000006</v>
      </c>
      <c r="J30" s="19">
        <v>73.2</v>
      </c>
      <c r="K30" s="19">
        <v>73.59</v>
      </c>
      <c r="L30" s="19">
        <v>73.59</v>
      </c>
      <c r="M30" s="19">
        <v>86.74</v>
      </c>
      <c r="N30" s="19">
        <v>86.63</v>
      </c>
      <c r="O30" s="19">
        <v>83.21</v>
      </c>
      <c r="P30" s="19">
        <v>77.73</v>
      </c>
      <c r="Q30" s="19">
        <v>77.73</v>
      </c>
      <c r="R30" s="19">
        <v>77.73</v>
      </c>
      <c r="S30" s="19">
        <v>77.73</v>
      </c>
      <c r="T30" s="19">
        <v>77.73</v>
      </c>
      <c r="U30" s="19">
        <v>77.73</v>
      </c>
      <c r="V30" s="19">
        <v>88.84</v>
      </c>
      <c r="W30" s="19">
        <v>88.84</v>
      </c>
      <c r="X30" s="19">
        <v>76.48</v>
      </c>
      <c r="Y30" s="19">
        <v>76.52</v>
      </c>
      <c r="Z30" s="19">
        <v>76.52</v>
      </c>
    </row>
    <row r="31" spans="1:26" x14ac:dyDescent="0.2">
      <c r="A31" s="16" t="s">
        <v>28</v>
      </c>
      <c r="B31" s="19"/>
      <c r="C31" s="19"/>
      <c r="D31" s="19"/>
      <c r="E31" s="19"/>
      <c r="F31" s="19">
        <v>413633</v>
      </c>
      <c r="G31" s="19">
        <v>621633</v>
      </c>
      <c r="H31" s="19">
        <v>621633</v>
      </c>
      <c r="I31" s="19">
        <v>1110652</v>
      </c>
      <c r="J31" s="19">
        <v>1129171</v>
      </c>
      <c r="K31" s="19">
        <v>2297884</v>
      </c>
      <c r="L31" s="19">
        <v>2297884</v>
      </c>
      <c r="M31" s="19">
        <v>2302158</v>
      </c>
      <c r="N31" s="19">
        <v>2302158</v>
      </c>
      <c r="O31" s="19">
        <v>2302158</v>
      </c>
      <c r="P31" s="19">
        <v>2302158</v>
      </c>
      <c r="Q31" s="19">
        <v>2302158</v>
      </c>
      <c r="R31" s="19">
        <v>11510790</v>
      </c>
      <c r="S31" s="19">
        <v>11510790</v>
      </c>
      <c r="T31" s="19">
        <v>11510790</v>
      </c>
      <c r="U31" s="19">
        <v>11510790</v>
      </c>
      <c r="V31" s="19">
        <v>11510790</v>
      </c>
      <c r="W31" s="19">
        <v>11510790</v>
      </c>
      <c r="X31" s="19">
        <v>346467554</v>
      </c>
      <c r="Y31" s="19">
        <v>346467554</v>
      </c>
      <c r="Z31" s="19">
        <v>346467554</v>
      </c>
    </row>
    <row r="32" spans="1:26" x14ac:dyDescent="0.2">
      <c r="A32" s="16" t="s">
        <v>29</v>
      </c>
      <c r="B32" s="19"/>
      <c r="C32" s="19"/>
      <c r="D32" s="19"/>
      <c r="E32" s="19"/>
      <c r="F32" s="19"/>
      <c r="G32" s="19"/>
      <c r="H32" s="19"/>
      <c r="I32" s="19"/>
      <c r="J32" s="19"/>
      <c r="K32" s="19"/>
      <c r="L32" s="19"/>
      <c r="M32" s="19"/>
      <c r="N32" s="19"/>
      <c r="O32" s="19"/>
      <c r="P32" s="19"/>
      <c r="Q32" s="19"/>
      <c r="R32" s="19"/>
      <c r="S32" s="19"/>
      <c r="T32" s="19"/>
      <c r="U32" s="19"/>
      <c r="V32" s="19"/>
      <c r="W32" s="19"/>
      <c r="X32" s="19"/>
      <c r="Y32" s="19"/>
      <c r="Z32" s="19"/>
    </row>
    <row r="33" spans="1:26" x14ac:dyDescent="0.2">
      <c r="A33" s="16" t="s">
        <v>30</v>
      </c>
      <c r="B33" s="19">
        <v>0</v>
      </c>
      <c r="C33" s="19">
        <v>0</v>
      </c>
      <c r="D33" s="19">
        <v>0</v>
      </c>
      <c r="E33" s="19">
        <v>0</v>
      </c>
      <c r="F33" s="19">
        <v>0</v>
      </c>
      <c r="G33" s="19">
        <v>0</v>
      </c>
      <c r="H33" s="19">
        <v>0.48</v>
      </c>
      <c r="I33" s="19">
        <v>0.02</v>
      </c>
      <c r="J33" s="19">
        <v>0.02</v>
      </c>
      <c r="K33" s="19">
        <v>0</v>
      </c>
      <c r="L33" s="19">
        <v>0.01</v>
      </c>
      <c r="M33" s="19">
        <v>0.01</v>
      </c>
      <c r="N33" s="19">
        <v>0</v>
      </c>
      <c r="O33" s="19">
        <v>0</v>
      </c>
      <c r="P33" s="19">
        <v>0</v>
      </c>
      <c r="Q33" s="19">
        <v>0</v>
      </c>
      <c r="R33" s="19">
        <v>0</v>
      </c>
      <c r="S33" s="19">
        <v>0</v>
      </c>
      <c r="T33" s="19">
        <v>0</v>
      </c>
      <c r="U33" s="19">
        <v>0</v>
      </c>
      <c r="V33" s="19">
        <v>0</v>
      </c>
      <c r="W33" s="19">
        <v>56.59</v>
      </c>
      <c r="X33" s="19">
        <v>5.56</v>
      </c>
      <c r="Y33" s="19">
        <v>2.64</v>
      </c>
      <c r="Z33" s="19">
        <v>0</v>
      </c>
    </row>
    <row r="34" spans="1:26" x14ac:dyDescent="0.2">
      <c r="A34" s="16" t="s">
        <v>31</v>
      </c>
      <c r="B34" s="19">
        <v>9.5614000000000008</v>
      </c>
      <c r="C34" s="19">
        <v>79.023499999999999</v>
      </c>
      <c r="D34" s="19">
        <v>112.8441</v>
      </c>
      <c r="E34" s="19">
        <v>156.87450000000001</v>
      </c>
      <c r="F34" s="19">
        <v>207.1053</v>
      </c>
      <c r="G34" s="19">
        <v>250.75360000000001</v>
      </c>
      <c r="H34" s="19">
        <v>299.74</v>
      </c>
      <c r="I34" s="19">
        <v>385.86</v>
      </c>
      <c r="J34" s="19">
        <v>488.85</v>
      </c>
      <c r="K34" s="19">
        <v>634</v>
      </c>
      <c r="L34" s="19">
        <v>797.73</v>
      </c>
      <c r="M34" s="19">
        <v>1011.28</v>
      </c>
      <c r="N34" s="19">
        <v>1370.67</v>
      </c>
      <c r="O34" s="19">
        <v>2351.42</v>
      </c>
      <c r="P34" s="19">
        <v>4104.0600000000004</v>
      </c>
      <c r="Q34" s="19">
        <v>5047.8599999999997</v>
      </c>
      <c r="R34" s="19">
        <v>5614.42</v>
      </c>
      <c r="S34" s="19">
        <v>6576.97</v>
      </c>
      <c r="T34" s="19">
        <v>7774.56</v>
      </c>
      <c r="U34" s="19">
        <v>7685.32</v>
      </c>
      <c r="V34" s="19">
        <v>7200.76</v>
      </c>
      <c r="W34" s="19">
        <v>22522.560000000001</v>
      </c>
      <c r="X34" s="19">
        <v>21644.48</v>
      </c>
      <c r="Y34" s="19">
        <v>20769.900000000001</v>
      </c>
      <c r="Z34" s="19">
        <v>19530.169999999998</v>
      </c>
    </row>
    <row r="35" spans="1:26" x14ac:dyDescent="0.2">
      <c r="A35" s="16" t="s">
        <v>32</v>
      </c>
      <c r="B35" s="19">
        <v>1.8325</v>
      </c>
      <c r="C35" s="19">
        <v>53.899099999999997</v>
      </c>
      <c r="D35" s="19">
        <v>54.440300000000001</v>
      </c>
      <c r="E35" s="19">
        <v>54.476700000000001</v>
      </c>
      <c r="F35" s="19">
        <v>54.710799999999999</v>
      </c>
      <c r="G35" s="19">
        <v>54.712299999999999</v>
      </c>
      <c r="H35" s="19">
        <v>56.52</v>
      </c>
      <c r="I35" s="19">
        <v>31.73</v>
      </c>
      <c r="J35" s="19">
        <v>5.74</v>
      </c>
      <c r="K35" s="19"/>
      <c r="L35" s="19"/>
      <c r="M35" s="19"/>
      <c r="N35" s="19">
        <v>15.65</v>
      </c>
      <c r="O35" s="19">
        <v>516.59</v>
      </c>
      <c r="P35" s="19">
        <v>1509.91</v>
      </c>
      <c r="Q35" s="19">
        <v>1509.91</v>
      </c>
      <c r="R35" s="19">
        <v>1509.91</v>
      </c>
      <c r="S35" s="19">
        <v>1509.91</v>
      </c>
      <c r="T35" s="19">
        <v>1509.91</v>
      </c>
      <c r="U35" s="19">
        <v>1509.91</v>
      </c>
      <c r="V35" s="19">
        <v>1421.8</v>
      </c>
      <c r="W35" s="19">
        <v>1822.03</v>
      </c>
      <c r="X35" s="19">
        <v>1858.52</v>
      </c>
      <c r="Y35" s="19">
        <v>1189.46</v>
      </c>
      <c r="Z35" s="19">
        <v>1192.9100000000001</v>
      </c>
    </row>
    <row r="36" spans="1:26" x14ac:dyDescent="0.2">
      <c r="A36" s="16" t="s">
        <v>33</v>
      </c>
      <c r="B36" s="19">
        <v>6.0400000000000002E-2</v>
      </c>
      <c r="C36" s="19">
        <v>6.1899999999999997E-2</v>
      </c>
      <c r="D36" s="19">
        <v>6.1899999999999997E-2</v>
      </c>
      <c r="E36" s="19">
        <v>0.16149999999999998</v>
      </c>
      <c r="F36" s="19">
        <v>0.16149999999999998</v>
      </c>
      <c r="G36" s="19">
        <v>0.16149999999999998</v>
      </c>
      <c r="H36" s="19">
        <v>0.67</v>
      </c>
      <c r="I36" s="19">
        <v>0.67</v>
      </c>
      <c r="J36" s="19">
        <v>0.67</v>
      </c>
      <c r="K36" s="19">
        <v>0.67</v>
      </c>
      <c r="L36" s="19">
        <v>1.67</v>
      </c>
      <c r="M36" s="19">
        <v>26.72</v>
      </c>
      <c r="N36" s="19">
        <v>25.910000000000004</v>
      </c>
      <c r="O36" s="19">
        <v>25.910000000000004</v>
      </c>
      <c r="P36" s="19">
        <v>25.910000000000004</v>
      </c>
      <c r="Q36" s="19">
        <v>25.910000000000004</v>
      </c>
      <c r="R36" s="19">
        <v>25.910000000000004</v>
      </c>
      <c r="S36" s="19">
        <v>25.910000000000004</v>
      </c>
      <c r="T36" s="19">
        <v>25.910000000000004</v>
      </c>
      <c r="U36" s="19">
        <v>25.910000000000004</v>
      </c>
      <c r="V36" s="19">
        <v>2836.9</v>
      </c>
      <c r="W36" s="19">
        <v>3666.02</v>
      </c>
      <c r="X36" s="19">
        <v>3666</v>
      </c>
      <c r="Y36" s="19">
        <v>3612.44</v>
      </c>
      <c r="Z36" s="19">
        <v>3612.44</v>
      </c>
    </row>
    <row r="37" spans="1:26" x14ac:dyDescent="0.2">
      <c r="A37" s="16" t="s">
        <v>34</v>
      </c>
      <c r="B37" s="19">
        <v>7.6505000000000001</v>
      </c>
      <c r="C37" s="19">
        <v>15.044499999999999</v>
      </c>
      <c r="D37" s="19">
        <v>28.323899999999998</v>
      </c>
      <c r="E37" s="19">
        <v>52.218299999999999</v>
      </c>
      <c r="F37" s="19">
        <v>63.377499999999998</v>
      </c>
      <c r="G37" s="19">
        <v>66.902299999999997</v>
      </c>
      <c r="H37" s="19">
        <v>76.290000000000006</v>
      </c>
      <c r="I37" s="19">
        <v>117.73</v>
      </c>
      <c r="J37" s="19">
        <v>128.77000000000001</v>
      </c>
      <c r="K37" s="19">
        <v>154.25</v>
      </c>
      <c r="L37" s="19">
        <v>190.57</v>
      </c>
      <c r="M37" s="19">
        <v>259.45</v>
      </c>
      <c r="N37" s="19">
        <v>390.32</v>
      </c>
      <c r="O37" s="19">
        <v>670.84</v>
      </c>
      <c r="P37" s="19">
        <v>1128.79</v>
      </c>
      <c r="Q37" s="19">
        <v>1622.59</v>
      </c>
      <c r="R37" s="19">
        <v>1889.15</v>
      </c>
      <c r="S37" s="19">
        <v>2351.6999999999998</v>
      </c>
      <c r="T37" s="19">
        <v>3349.29</v>
      </c>
      <c r="U37" s="19">
        <v>3208.05</v>
      </c>
      <c r="V37" s="19">
        <v>16.059999999999999</v>
      </c>
      <c r="W37" s="19">
        <v>13552.2</v>
      </c>
      <c r="X37" s="19">
        <v>12635.34</v>
      </c>
      <c r="Y37" s="19">
        <v>12486</v>
      </c>
      <c r="Z37" s="19">
        <v>11236.77</v>
      </c>
    </row>
    <row r="38" spans="1:26" x14ac:dyDescent="0.2">
      <c r="A38" s="16" t="s">
        <v>35</v>
      </c>
      <c r="B38" s="19"/>
      <c r="C38" s="19">
        <v>10</v>
      </c>
      <c r="D38" s="19">
        <v>30</v>
      </c>
      <c r="E38" s="19">
        <v>50.018000000000001</v>
      </c>
      <c r="F38" s="19">
        <v>88.505499999999984</v>
      </c>
      <c r="G38" s="19">
        <v>128.5575</v>
      </c>
      <c r="H38" s="19">
        <v>158.36000000000001</v>
      </c>
      <c r="I38" s="19">
        <v>218.27</v>
      </c>
      <c r="J38" s="19">
        <v>303.49</v>
      </c>
      <c r="K38" s="19">
        <v>444.34</v>
      </c>
      <c r="L38" s="19">
        <v>570.36</v>
      </c>
      <c r="M38" s="19">
        <v>711.06</v>
      </c>
      <c r="N38" s="19">
        <v>924.73</v>
      </c>
      <c r="O38" s="19">
        <v>1124</v>
      </c>
      <c r="P38" s="19">
        <v>1424</v>
      </c>
      <c r="Q38" s="19">
        <v>1874</v>
      </c>
      <c r="R38" s="19">
        <v>2174</v>
      </c>
      <c r="S38" s="19">
        <v>2674</v>
      </c>
      <c r="T38" s="19">
        <v>2874</v>
      </c>
      <c r="U38" s="19">
        <v>2926</v>
      </c>
      <c r="V38" s="19">
        <v>2926</v>
      </c>
      <c r="W38" s="19">
        <v>3402.9300000000003</v>
      </c>
      <c r="X38" s="19">
        <v>3477.93</v>
      </c>
      <c r="Y38" s="19">
        <v>3477.93</v>
      </c>
      <c r="Z38" s="19">
        <v>3477.93</v>
      </c>
    </row>
    <row r="39" spans="1:26" x14ac:dyDescent="0.2">
      <c r="A39" s="16" t="s">
        <v>36</v>
      </c>
      <c r="B39" s="19"/>
      <c r="C39" s="19"/>
      <c r="D39" s="19">
        <v>1.7999999999999999E-2</v>
      </c>
      <c r="E39" s="19"/>
      <c r="F39" s="19"/>
      <c r="G39" s="19"/>
      <c r="H39" s="19"/>
      <c r="I39" s="19"/>
      <c r="J39" s="19"/>
      <c r="K39" s="19"/>
      <c r="L39" s="19"/>
      <c r="M39" s="19"/>
      <c r="N39" s="19"/>
      <c r="O39" s="19"/>
      <c r="P39" s="19"/>
      <c r="Q39" s="19"/>
      <c r="R39" s="19"/>
      <c r="S39" s="19"/>
      <c r="T39" s="19"/>
      <c r="U39" s="19"/>
      <c r="V39" s="19"/>
      <c r="W39" s="19"/>
      <c r="X39" s="19"/>
      <c r="Y39" s="19"/>
      <c r="Z39" s="19"/>
    </row>
    <row r="40" spans="1:26" x14ac:dyDescent="0.2">
      <c r="A40" s="16" t="s">
        <v>37</v>
      </c>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spans="1:26" x14ac:dyDescent="0.2">
      <c r="A41" s="16" t="s">
        <v>38</v>
      </c>
      <c r="B41" s="19"/>
      <c r="C41" s="19"/>
      <c r="D41" s="19"/>
      <c r="E41" s="19"/>
      <c r="F41" s="19">
        <v>0.35</v>
      </c>
      <c r="G41" s="19">
        <v>0.42</v>
      </c>
      <c r="H41" s="19">
        <v>0.63</v>
      </c>
      <c r="I41" s="19"/>
      <c r="J41" s="19"/>
      <c r="K41" s="19"/>
      <c r="L41" s="19"/>
      <c r="M41" s="19"/>
      <c r="N41" s="19"/>
      <c r="O41" s="19"/>
      <c r="P41" s="19"/>
      <c r="Q41" s="19"/>
      <c r="R41" s="19"/>
      <c r="S41" s="19"/>
      <c r="T41" s="19"/>
      <c r="U41" s="19"/>
      <c r="V41" s="19"/>
      <c r="W41" s="19">
        <v>75</v>
      </c>
      <c r="X41" s="19"/>
      <c r="Y41" s="19"/>
      <c r="Z41" s="19"/>
    </row>
    <row r="42" spans="1:26" x14ac:dyDescent="0.2">
      <c r="A42" s="16" t="s">
        <v>39</v>
      </c>
      <c r="B42" s="19"/>
      <c r="C42" s="19"/>
      <c r="D42" s="19"/>
      <c r="E42" s="19"/>
      <c r="F42" s="19"/>
      <c r="G42" s="19"/>
      <c r="H42" s="19">
        <v>1.1000000000000001</v>
      </c>
      <c r="I42" s="19">
        <v>17.46</v>
      </c>
      <c r="J42" s="19">
        <v>50.18</v>
      </c>
      <c r="K42" s="19">
        <v>34.47</v>
      </c>
      <c r="L42" s="19">
        <v>35.130000000000003</v>
      </c>
      <c r="M42" s="19">
        <v>14.05</v>
      </c>
      <c r="N42" s="19">
        <v>14.06</v>
      </c>
      <c r="O42" s="19">
        <v>14.08</v>
      </c>
      <c r="P42" s="19">
        <v>15.45</v>
      </c>
      <c r="Q42" s="19">
        <v>15.45</v>
      </c>
      <c r="R42" s="19">
        <v>15.45</v>
      </c>
      <c r="S42" s="19">
        <v>15.45</v>
      </c>
      <c r="T42" s="19">
        <v>15.45</v>
      </c>
      <c r="U42" s="19">
        <v>15.45</v>
      </c>
      <c r="V42" s="19"/>
      <c r="W42" s="19"/>
      <c r="X42" s="19"/>
      <c r="Y42" s="19">
        <v>0.75</v>
      </c>
      <c r="Z42" s="19">
        <v>0.75</v>
      </c>
    </row>
    <row r="43" spans="1:26" x14ac:dyDescent="0.2">
      <c r="A43" s="16" t="s">
        <v>40</v>
      </c>
      <c r="B43" s="19"/>
      <c r="C43" s="19"/>
      <c r="D43" s="19"/>
      <c r="E43" s="19"/>
      <c r="F43" s="19"/>
      <c r="G43" s="19"/>
      <c r="H43" s="19">
        <v>6.17</v>
      </c>
      <c r="I43" s="19"/>
      <c r="J43" s="19"/>
      <c r="K43" s="19"/>
      <c r="L43" s="19"/>
      <c r="M43" s="19"/>
      <c r="N43" s="19"/>
      <c r="O43" s="19"/>
      <c r="P43" s="19"/>
      <c r="Q43" s="19"/>
      <c r="R43" s="19"/>
      <c r="S43" s="19"/>
      <c r="T43" s="19"/>
      <c r="U43" s="19"/>
      <c r="V43" s="19"/>
      <c r="W43" s="19">
        <v>4.38</v>
      </c>
      <c r="X43" s="19">
        <v>4.38</v>
      </c>
      <c r="Y43" s="19">
        <v>4.38</v>
      </c>
      <c r="Z43" s="19">
        <v>4.38</v>
      </c>
    </row>
    <row r="44" spans="1:26" x14ac:dyDescent="0.2">
      <c r="A44" s="16" t="s">
        <v>41</v>
      </c>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spans="1:26" x14ac:dyDescent="0.2">
      <c r="A45" s="16" t="s">
        <v>42</v>
      </c>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spans="1:26" x14ac:dyDescent="0.2">
      <c r="A46" s="16" t="s">
        <v>43</v>
      </c>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spans="1:26" x14ac:dyDescent="0.2">
      <c r="A47" s="16" t="s">
        <v>44</v>
      </c>
      <c r="B47" s="19">
        <v>1.7999999999999999E-2</v>
      </c>
      <c r="C47" s="19">
        <v>1.7999999999999999E-2</v>
      </c>
      <c r="D47" s="19"/>
      <c r="E47" s="19"/>
      <c r="F47" s="19"/>
      <c r="G47" s="19"/>
      <c r="H47" s="19"/>
      <c r="I47" s="19"/>
      <c r="J47" s="19"/>
      <c r="K47" s="19"/>
      <c r="L47" s="19"/>
      <c r="M47" s="19"/>
      <c r="N47" s="19"/>
      <c r="O47" s="19"/>
      <c r="P47" s="19"/>
      <c r="Q47" s="19"/>
      <c r="R47" s="19"/>
      <c r="S47" s="19"/>
      <c r="T47" s="19"/>
      <c r="U47" s="19"/>
      <c r="V47" s="19"/>
      <c r="W47" s="19"/>
      <c r="X47" s="19"/>
      <c r="Y47" s="19"/>
      <c r="Z47" s="19"/>
    </row>
    <row r="48" spans="1:26" x14ac:dyDescent="0.2">
      <c r="A48" s="16" t="s">
        <v>45</v>
      </c>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spans="1:26" x14ac:dyDescent="0.2">
      <c r="A49" s="16" t="s">
        <v>46</v>
      </c>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spans="1:26" x14ac:dyDescent="0.2">
      <c r="A50" s="16" t="s">
        <v>47</v>
      </c>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spans="1:26" x14ac:dyDescent="0.2">
      <c r="A51" s="16" t="s">
        <v>48</v>
      </c>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spans="1:26" x14ac:dyDescent="0.2">
      <c r="A52" s="16" t="s">
        <v>49</v>
      </c>
      <c r="B52" s="19"/>
      <c r="C52" s="19"/>
      <c r="D52" s="19"/>
      <c r="E52" s="19"/>
      <c r="F52" s="19"/>
      <c r="G52" s="19"/>
      <c r="H52" s="19"/>
      <c r="I52" s="19"/>
      <c r="J52" s="19"/>
      <c r="K52" s="19">
        <v>0.27</v>
      </c>
      <c r="L52" s="19"/>
      <c r="M52" s="19"/>
      <c r="N52" s="19"/>
      <c r="O52" s="19"/>
      <c r="P52" s="19"/>
      <c r="Q52" s="19"/>
      <c r="R52" s="19"/>
      <c r="S52" s="19"/>
      <c r="T52" s="19"/>
      <c r="U52" s="19"/>
      <c r="V52" s="19"/>
      <c r="W52" s="19"/>
      <c r="X52" s="19"/>
      <c r="Y52" s="19"/>
      <c r="Z52" s="19"/>
    </row>
    <row r="53" spans="1:26" x14ac:dyDescent="0.2">
      <c r="A53" s="16" t="s">
        <v>50</v>
      </c>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spans="1:26" x14ac:dyDescent="0.2">
      <c r="A54" s="16" t="s">
        <v>51</v>
      </c>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spans="1:26" x14ac:dyDescent="0.2">
      <c r="A55" s="16" t="s">
        <v>52</v>
      </c>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spans="1:26" x14ac:dyDescent="0.2">
      <c r="A56" s="16" t="s">
        <v>53</v>
      </c>
      <c r="B56" s="19"/>
      <c r="C56" s="19"/>
      <c r="D56" s="19"/>
      <c r="E56" s="19"/>
      <c r="F56" s="19"/>
      <c r="G56" s="19"/>
      <c r="H56" s="19"/>
      <c r="I56" s="19"/>
      <c r="J56" s="19"/>
      <c r="K56" s="19"/>
      <c r="L56" s="19"/>
      <c r="M56" s="19"/>
      <c r="N56" s="19"/>
      <c r="O56" s="19"/>
      <c r="P56" s="19"/>
      <c r="Q56" s="19"/>
      <c r="R56" s="19"/>
      <c r="S56" s="19"/>
      <c r="T56" s="19"/>
      <c r="U56" s="19"/>
      <c r="V56" s="19"/>
      <c r="W56" s="19"/>
      <c r="X56" s="19">
        <v>2.31</v>
      </c>
      <c r="Y56" s="19">
        <v>-1.06</v>
      </c>
      <c r="Z56" s="19">
        <v>4.99</v>
      </c>
    </row>
    <row r="57" spans="1:26" x14ac:dyDescent="0.2">
      <c r="A57" s="16" t="s">
        <v>54</v>
      </c>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spans="1:26" x14ac:dyDescent="0.2">
      <c r="A58" s="16" t="s">
        <v>55</v>
      </c>
      <c r="B58" s="19">
        <v>9.5614000000000008</v>
      </c>
      <c r="C58" s="19">
        <v>79.023499999999999</v>
      </c>
      <c r="D58" s="19">
        <v>112.8441</v>
      </c>
      <c r="E58" s="19">
        <v>156.87450000000001</v>
      </c>
      <c r="F58" s="19">
        <v>207.1053</v>
      </c>
      <c r="G58" s="19">
        <v>250.75360000000001</v>
      </c>
      <c r="H58" s="19">
        <v>299.74</v>
      </c>
      <c r="I58" s="19">
        <v>385.86</v>
      </c>
      <c r="J58" s="19">
        <v>488.85</v>
      </c>
      <c r="K58" s="19">
        <v>634</v>
      </c>
      <c r="L58" s="19">
        <v>797.73</v>
      </c>
      <c r="M58" s="19">
        <v>1011.28</v>
      </c>
      <c r="N58" s="19">
        <v>1370.67</v>
      </c>
      <c r="O58" s="19">
        <v>2351.42</v>
      </c>
      <c r="P58" s="19">
        <v>4104.0600000000004</v>
      </c>
      <c r="Q58" s="19">
        <v>5047.8599999999997</v>
      </c>
      <c r="R58" s="19">
        <v>5614.42</v>
      </c>
      <c r="S58" s="19">
        <v>6576.97</v>
      </c>
      <c r="T58" s="19">
        <v>7774.56</v>
      </c>
      <c r="U58" s="19">
        <v>7685.32</v>
      </c>
      <c r="V58" s="19">
        <v>7200.76</v>
      </c>
      <c r="W58" s="19">
        <v>22522.560000000001</v>
      </c>
      <c r="X58" s="19">
        <v>21644.48</v>
      </c>
      <c r="Y58" s="19">
        <v>20769.900000000001</v>
      </c>
      <c r="Z58" s="19">
        <v>19530.169999999998</v>
      </c>
    </row>
    <row r="59" spans="1:26" x14ac:dyDescent="0.2">
      <c r="A59" s="16" t="s">
        <v>56</v>
      </c>
      <c r="B59" s="19">
        <v>0</v>
      </c>
      <c r="C59" s="19">
        <v>0</v>
      </c>
      <c r="D59" s="19">
        <v>0</v>
      </c>
      <c r="E59" s="19">
        <v>0</v>
      </c>
      <c r="F59" s="19">
        <v>0</v>
      </c>
      <c r="G59" s="19">
        <v>0</v>
      </c>
      <c r="H59" s="19">
        <v>0</v>
      </c>
      <c r="I59" s="19">
        <v>0</v>
      </c>
      <c r="J59" s="19">
        <v>0</v>
      </c>
      <c r="K59" s="19">
        <v>0</v>
      </c>
      <c r="L59" s="19">
        <v>0</v>
      </c>
      <c r="M59" s="19">
        <v>0</v>
      </c>
      <c r="N59" s="19"/>
      <c r="O59" s="19"/>
      <c r="P59" s="19"/>
      <c r="Q59" s="19">
        <v>0</v>
      </c>
      <c r="R59" s="19"/>
      <c r="S59" s="19"/>
      <c r="T59" s="19"/>
      <c r="U59" s="19"/>
      <c r="V59" s="19"/>
      <c r="W59" s="19">
        <v>0</v>
      </c>
      <c r="X59" s="19"/>
      <c r="Y59" s="19">
        <v>0</v>
      </c>
      <c r="Z59" s="19"/>
    </row>
    <row r="60" spans="1:26" x14ac:dyDescent="0.2">
      <c r="A60" s="16" t="s">
        <v>57</v>
      </c>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spans="1:26" x14ac:dyDescent="0.2">
      <c r="A61" s="16" t="s">
        <v>58</v>
      </c>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spans="1:26" x14ac:dyDescent="0.2">
      <c r="A62" s="16" t="s">
        <v>59</v>
      </c>
      <c r="B62" s="19">
        <v>16.746400000000001</v>
      </c>
      <c r="C62" s="19">
        <v>93.783500000000004</v>
      </c>
      <c r="D62" s="19">
        <v>127.6397</v>
      </c>
      <c r="E62" s="19">
        <v>171.67269999999999</v>
      </c>
      <c r="F62" s="19">
        <v>222.3184</v>
      </c>
      <c r="G62" s="19">
        <v>316.34989999999999</v>
      </c>
      <c r="H62" s="19">
        <v>364.72</v>
      </c>
      <c r="I62" s="19">
        <v>465.35</v>
      </c>
      <c r="J62" s="19">
        <v>535.64</v>
      </c>
      <c r="K62" s="19">
        <v>696.22</v>
      </c>
      <c r="L62" s="19">
        <v>859.57</v>
      </c>
      <c r="M62" s="19">
        <v>1105.45</v>
      </c>
      <c r="N62" s="19">
        <v>1464.94</v>
      </c>
      <c r="O62" s="19">
        <v>2449.4899999999998</v>
      </c>
      <c r="P62" s="19">
        <v>4207.62</v>
      </c>
      <c r="Q62" s="19">
        <v>5151.42</v>
      </c>
      <c r="R62" s="19">
        <v>5717.98</v>
      </c>
      <c r="S62" s="19">
        <v>6680.53</v>
      </c>
      <c r="T62" s="19">
        <v>7878.12</v>
      </c>
      <c r="U62" s="19">
        <v>7788.88</v>
      </c>
      <c r="V62" s="19">
        <v>7407.88</v>
      </c>
      <c r="W62" s="19">
        <v>22786.27</v>
      </c>
      <c r="X62" s="19">
        <v>21890.7</v>
      </c>
      <c r="Y62" s="19">
        <v>21012.47</v>
      </c>
      <c r="Z62" s="19">
        <v>19770.099999999999</v>
      </c>
    </row>
    <row r="63" spans="1:26" x14ac:dyDescent="0.2">
      <c r="A63" s="16" t="s">
        <v>61</v>
      </c>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spans="1:26" x14ac:dyDescent="0.2">
      <c r="A64" s="16" t="s">
        <v>62</v>
      </c>
      <c r="B64" s="19">
        <v>14.779299999999999</v>
      </c>
      <c r="C64" s="19">
        <v>14.7645</v>
      </c>
      <c r="D64" s="19">
        <v>17.613</v>
      </c>
      <c r="E64" s="19">
        <v>18.694500000000001</v>
      </c>
      <c r="F64" s="19">
        <v>39.976999999999997</v>
      </c>
      <c r="G64" s="19">
        <v>45.867400000000004</v>
      </c>
      <c r="H64" s="19">
        <v>36.72</v>
      </c>
      <c r="I64" s="19">
        <v>13.15</v>
      </c>
      <c r="J64" s="19"/>
      <c r="K64" s="19">
        <v>9.24</v>
      </c>
      <c r="L64" s="19">
        <v>51.46</v>
      </c>
      <c r="M64" s="19">
        <v>13.92</v>
      </c>
      <c r="N64" s="19">
        <v>18.39</v>
      </c>
      <c r="O64" s="19">
        <v>20.39</v>
      </c>
      <c r="P64" s="19">
        <v>22.88</v>
      </c>
      <c r="Q64" s="19">
        <v>23.6</v>
      </c>
      <c r="R64" s="19">
        <v>29.49</v>
      </c>
      <c r="S64" s="19"/>
      <c r="T64" s="19"/>
      <c r="U64" s="19">
        <v>4.6399999999999997</v>
      </c>
      <c r="V64" s="19">
        <v>4.6399999999999997</v>
      </c>
      <c r="W64" s="19">
        <v>7.73</v>
      </c>
      <c r="X64" s="19">
        <v>7.73</v>
      </c>
      <c r="Y64" s="19">
        <v>10.82</v>
      </c>
      <c r="Z64" s="19">
        <v>10.82</v>
      </c>
    </row>
    <row r="65" spans="1:26" x14ac:dyDescent="0.2">
      <c r="A65" s="16" t="s">
        <v>63</v>
      </c>
      <c r="B65" s="19"/>
      <c r="C65" s="19"/>
      <c r="D65" s="19"/>
      <c r="E65" s="19"/>
      <c r="F65" s="19">
        <v>1</v>
      </c>
      <c r="G65" s="19">
        <v>1</v>
      </c>
      <c r="H65" s="19">
        <v>0.67</v>
      </c>
      <c r="I65" s="19"/>
      <c r="J65" s="19"/>
      <c r="K65" s="19"/>
      <c r="L65" s="19">
        <v>2.08</v>
      </c>
      <c r="M65" s="19"/>
      <c r="N65" s="19"/>
      <c r="O65" s="19"/>
      <c r="P65" s="19"/>
      <c r="Q65" s="19"/>
      <c r="R65" s="19"/>
      <c r="S65" s="19"/>
      <c r="T65" s="19"/>
      <c r="U65" s="19"/>
      <c r="V65" s="19"/>
      <c r="W65" s="19"/>
      <c r="X65" s="19"/>
      <c r="Y65" s="19"/>
      <c r="Z65" s="19"/>
    </row>
    <row r="66" spans="1:26" x14ac:dyDescent="0.2">
      <c r="A66" s="16" t="s">
        <v>64</v>
      </c>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spans="1:26" x14ac:dyDescent="0.2">
      <c r="A67" s="16" t="s">
        <v>65</v>
      </c>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spans="1:26" x14ac:dyDescent="0.2">
      <c r="A68" s="16" t="s">
        <v>66</v>
      </c>
      <c r="B68" s="19">
        <v>3.2791000000000006</v>
      </c>
      <c r="C68" s="19">
        <v>5.5370999999999997</v>
      </c>
      <c r="D68" s="19">
        <v>0.30680000000000002</v>
      </c>
      <c r="E68" s="19"/>
      <c r="F68" s="19"/>
      <c r="G68" s="19"/>
      <c r="H68" s="19"/>
      <c r="I68" s="19"/>
      <c r="J68" s="19"/>
      <c r="K68" s="19"/>
      <c r="L68" s="19"/>
      <c r="M68" s="19"/>
      <c r="N68" s="19"/>
      <c r="O68" s="19"/>
      <c r="P68" s="19"/>
      <c r="Q68" s="19">
        <v>23.6</v>
      </c>
      <c r="R68" s="19">
        <v>29.49</v>
      </c>
      <c r="S68" s="19"/>
      <c r="T68" s="19"/>
      <c r="U68" s="19"/>
      <c r="V68" s="19"/>
      <c r="W68" s="19"/>
      <c r="X68" s="19"/>
      <c r="Y68" s="19"/>
      <c r="Z68" s="19"/>
    </row>
    <row r="69" spans="1:26" x14ac:dyDescent="0.2">
      <c r="A69" s="16" t="s">
        <v>67</v>
      </c>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spans="1:26" x14ac:dyDescent="0.2">
      <c r="A70" s="16" t="s">
        <v>68</v>
      </c>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spans="1:26" x14ac:dyDescent="0.2">
      <c r="A71" s="16" t="s">
        <v>69</v>
      </c>
      <c r="B71" s="19">
        <v>0</v>
      </c>
      <c r="C71" s="19">
        <v>0</v>
      </c>
      <c r="D71" s="19">
        <v>2.625</v>
      </c>
      <c r="E71" s="19">
        <v>0</v>
      </c>
      <c r="F71" s="19">
        <v>0</v>
      </c>
      <c r="G71" s="19">
        <v>0</v>
      </c>
      <c r="H71" s="19">
        <v>0</v>
      </c>
      <c r="I71" s="19">
        <v>0</v>
      </c>
      <c r="J71" s="19">
        <v>0</v>
      </c>
      <c r="K71" s="19">
        <v>0</v>
      </c>
      <c r="L71" s="19">
        <v>0</v>
      </c>
      <c r="M71" s="19">
        <v>0</v>
      </c>
      <c r="N71" s="19"/>
      <c r="O71" s="19"/>
      <c r="P71" s="19"/>
      <c r="Q71" s="19">
        <v>0</v>
      </c>
      <c r="R71" s="19"/>
      <c r="S71" s="19"/>
      <c r="T71" s="19"/>
      <c r="U71" s="19"/>
      <c r="V71" s="19"/>
      <c r="W71" s="19">
        <v>0</v>
      </c>
      <c r="X71" s="19"/>
      <c r="Y71" s="19">
        <v>0</v>
      </c>
      <c r="Z71" s="19"/>
    </row>
    <row r="72" spans="1:26" x14ac:dyDescent="0.2">
      <c r="A72" s="16" t="s">
        <v>70</v>
      </c>
      <c r="B72" s="19"/>
      <c r="C72" s="19"/>
      <c r="D72" s="19">
        <v>2.625</v>
      </c>
      <c r="E72" s="19"/>
      <c r="F72" s="19"/>
      <c r="G72" s="19"/>
      <c r="H72" s="19"/>
      <c r="I72" s="19"/>
      <c r="J72" s="19"/>
      <c r="K72" s="19"/>
      <c r="L72" s="19"/>
      <c r="M72" s="19"/>
      <c r="N72" s="19"/>
      <c r="O72" s="19"/>
      <c r="P72" s="19"/>
      <c r="Q72" s="19"/>
      <c r="R72" s="19"/>
      <c r="S72" s="19"/>
      <c r="T72" s="19"/>
      <c r="U72" s="19"/>
      <c r="V72" s="19"/>
      <c r="W72" s="19"/>
      <c r="X72" s="19"/>
      <c r="Y72" s="19"/>
      <c r="Z72" s="19"/>
    </row>
    <row r="73" spans="1:26" x14ac:dyDescent="0.2">
      <c r="A73" s="16" t="s">
        <v>71</v>
      </c>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spans="1:26" x14ac:dyDescent="0.2">
      <c r="A74" s="16" t="s">
        <v>72</v>
      </c>
      <c r="B74" s="19">
        <v>8.0715000000000003</v>
      </c>
      <c r="C74" s="19">
        <v>8.14</v>
      </c>
      <c r="D74" s="19">
        <v>13.831200000000001</v>
      </c>
      <c r="E74" s="19">
        <v>8.3034999999999997</v>
      </c>
      <c r="F74" s="19">
        <v>34.320300000000003</v>
      </c>
      <c r="G74" s="19">
        <v>26.34</v>
      </c>
      <c r="H74" s="19">
        <v>7.5</v>
      </c>
      <c r="I74" s="19">
        <v>0</v>
      </c>
      <c r="J74" s="19">
        <v>0</v>
      </c>
      <c r="K74" s="19">
        <v>0</v>
      </c>
      <c r="L74" s="19">
        <v>0</v>
      </c>
      <c r="M74" s="19">
        <v>0</v>
      </c>
      <c r="N74" s="19"/>
      <c r="O74" s="19"/>
      <c r="P74" s="19"/>
      <c r="Q74" s="19">
        <v>0</v>
      </c>
      <c r="R74" s="19"/>
      <c r="S74" s="19"/>
      <c r="T74" s="19"/>
      <c r="U74" s="19"/>
      <c r="V74" s="19"/>
      <c r="W74" s="19">
        <v>0</v>
      </c>
      <c r="X74" s="19"/>
      <c r="Y74" s="19">
        <v>0</v>
      </c>
      <c r="Z74" s="19"/>
    </row>
    <row r="75" spans="1:26" x14ac:dyDescent="0.2">
      <c r="A75" s="16" t="s">
        <v>70</v>
      </c>
      <c r="B75" s="19">
        <v>8.0715000000000003</v>
      </c>
      <c r="C75" s="19">
        <v>8.14</v>
      </c>
      <c r="D75" s="19">
        <v>13.831200000000001</v>
      </c>
      <c r="E75" s="19">
        <v>8.3034999999999997</v>
      </c>
      <c r="F75" s="19">
        <v>34.320300000000003</v>
      </c>
      <c r="G75" s="19">
        <v>26.34</v>
      </c>
      <c r="H75" s="19">
        <v>7.5</v>
      </c>
      <c r="I75" s="19"/>
      <c r="J75" s="19"/>
      <c r="K75" s="19"/>
      <c r="L75" s="19"/>
      <c r="M75" s="19"/>
      <c r="N75" s="19"/>
      <c r="O75" s="19"/>
      <c r="P75" s="19"/>
      <c r="Q75" s="19"/>
      <c r="R75" s="19"/>
      <c r="S75" s="19"/>
      <c r="T75" s="19"/>
      <c r="U75" s="19"/>
      <c r="V75" s="19"/>
      <c r="W75" s="19"/>
      <c r="X75" s="19"/>
      <c r="Y75" s="19"/>
      <c r="Z75" s="19"/>
    </row>
    <row r="76" spans="1:26" x14ac:dyDescent="0.2">
      <c r="A76" s="16" t="s">
        <v>71</v>
      </c>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spans="1:26" x14ac:dyDescent="0.2">
      <c r="A77" s="16" t="s">
        <v>73</v>
      </c>
      <c r="B77" s="19">
        <v>0</v>
      </c>
      <c r="C77" s="19">
        <v>0</v>
      </c>
      <c r="D77" s="19">
        <v>0</v>
      </c>
      <c r="E77" s="19">
        <v>9.6486999999999998</v>
      </c>
      <c r="F77" s="19">
        <v>3.9704999999999999</v>
      </c>
      <c r="G77" s="19">
        <v>17.894600000000001</v>
      </c>
      <c r="H77" s="19">
        <v>28.01</v>
      </c>
      <c r="I77" s="19">
        <v>13.15</v>
      </c>
      <c r="J77" s="19">
        <v>0</v>
      </c>
      <c r="K77" s="19">
        <v>0</v>
      </c>
      <c r="L77" s="19">
        <v>0</v>
      </c>
      <c r="M77" s="19">
        <v>0</v>
      </c>
      <c r="N77" s="19"/>
      <c r="O77" s="19"/>
      <c r="P77" s="19"/>
      <c r="Q77" s="19">
        <v>0</v>
      </c>
      <c r="R77" s="19"/>
      <c r="S77" s="19"/>
      <c r="T77" s="19"/>
      <c r="U77" s="19"/>
      <c r="V77" s="19"/>
      <c r="W77" s="19">
        <v>0</v>
      </c>
      <c r="X77" s="19"/>
      <c r="Y77" s="19">
        <v>0</v>
      </c>
      <c r="Z77" s="19"/>
    </row>
    <row r="78" spans="1:26" x14ac:dyDescent="0.2">
      <c r="A78" s="16" t="s">
        <v>70</v>
      </c>
      <c r="B78" s="19"/>
      <c r="C78" s="19"/>
      <c r="D78" s="19"/>
      <c r="E78" s="19">
        <v>9.6486999999999998</v>
      </c>
      <c r="F78" s="19">
        <v>3.9704999999999999</v>
      </c>
      <c r="G78" s="19">
        <v>17.894600000000001</v>
      </c>
      <c r="H78" s="19">
        <v>28.01</v>
      </c>
      <c r="I78" s="19">
        <v>13.15</v>
      </c>
      <c r="J78" s="19"/>
      <c r="K78" s="19"/>
      <c r="L78" s="19"/>
      <c r="M78" s="19"/>
      <c r="N78" s="19"/>
      <c r="O78" s="19"/>
      <c r="P78" s="19"/>
      <c r="Q78" s="19"/>
      <c r="R78" s="19"/>
      <c r="S78" s="19"/>
      <c r="T78" s="19"/>
      <c r="U78" s="19"/>
      <c r="V78" s="19"/>
      <c r="W78" s="19"/>
      <c r="X78" s="19"/>
      <c r="Y78" s="19"/>
      <c r="Z78" s="19"/>
    </row>
    <row r="79" spans="1:26" x14ac:dyDescent="0.2">
      <c r="A79" s="16" t="s">
        <v>71</v>
      </c>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spans="1:26" x14ac:dyDescent="0.2">
      <c r="A80" s="16" t="s">
        <v>74</v>
      </c>
      <c r="B80" s="19">
        <v>0</v>
      </c>
      <c r="C80" s="19">
        <v>0</v>
      </c>
      <c r="D80" s="19">
        <v>0</v>
      </c>
      <c r="E80" s="19">
        <v>0</v>
      </c>
      <c r="F80" s="19">
        <v>0</v>
      </c>
      <c r="G80" s="19">
        <v>0</v>
      </c>
      <c r="H80" s="19">
        <v>0</v>
      </c>
      <c r="I80" s="19">
        <v>0</v>
      </c>
      <c r="J80" s="19">
        <v>0</v>
      </c>
      <c r="K80" s="19">
        <v>0</v>
      </c>
      <c r="L80" s="19">
        <v>0</v>
      </c>
      <c r="M80" s="19">
        <v>0</v>
      </c>
      <c r="N80" s="19"/>
      <c r="O80" s="19"/>
      <c r="P80" s="19"/>
      <c r="Q80" s="19">
        <v>0</v>
      </c>
      <c r="R80" s="19"/>
      <c r="S80" s="19"/>
      <c r="T80" s="19"/>
      <c r="U80" s="19"/>
      <c r="V80" s="19"/>
      <c r="W80" s="19">
        <v>0</v>
      </c>
      <c r="X80" s="19"/>
      <c r="Y80" s="19">
        <v>0</v>
      </c>
      <c r="Z80" s="19"/>
    </row>
    <row r="81" spans="1:26" x14ac:dyDescent="0.2">
      <c r="A81" s="16" t="s">
        <v>70</v>
      </c>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spans="1:26" x14ac:dyDescent="0.2">
      <c r="A82" s="16" t="s">
        <v>71</v>
      </c>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spans="1:26" x14ac:dyDescent="0.2">
      <c r="A83" s="16" t="s">
        <v>75</v>
      </c>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spans="1:26" x14ac:dyDescent="0.2">
      <c r="A84" s="16" t="s">
        <v>76</v>
      </c>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spans="1:26" x14ac:dyDescent="0.2">
      <c r="A85" s="16" t="s">
        <v>77</v>
      </c>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spans="1:26" x14ac:dyDescent="0.2">
      <c r="A86" s="16" t="s">
        <v>78</v>
      </c>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spans="1:26" x14ac:dyDescent="0.2">
      <c r="A87" s="16" t="s">
        <v>79</v>
      </c>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spans="1:26" x14ac:dyDescent="0.2">
      <c r="A88" s="16" t="s">
        <v>80</v>
      </c>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spans="1:26" x14ac:dyDescent="0.2">
      <c r="A89" s="16" t="s">
        <v>81</v>
      </c>
      <c r="B89" s="19">
        <v>0</v>
      </c>
      <c r="C89" s="19">
        <v>0</v>
      </c>
      <c r="D89" s="19">
        <v>0</v>
      </c>
      <c r="E89" s="19">
        <v>0</v>
      </c>
      <c r="F89" s="19">
        <v>0</v>
      </c>
      <c r="G89" s="19">
        <v>0</v>
      </c>
      <c r="H89" s="19">
        <v>0</v>
      </c>
      <c r="I89" s="19">
        <v>0</v>
      </c>
      <c r="J89" s="19">
        <v>0</v>
      </c>
      <c r="K89" s="19">
        <v>9.24</v>
      </c>
      <c r="L89" s="19">
        <v>49.38</v>
      </c>
      <c r="M89" s="19">
        <v>13.92</v>
      </c>
      <c r="N89" s="19">
        <v>18.39</v>
      </c>
      <c r="O89" s="19">
        <v>20.39</v>
      </c>
      <c r="P89" s="19">
        <v>22.88</v>
      </c>
      <c r="Q89" s="19">
        <v>0</v>
      </c>
      <c r="R89" s="19"/>
      <c r="S89" s="19"/>
      <c r="T89" s="19"/>
      <c r="U89" s="19"/>
      <c r="V89" s="19"/>
      <c r="W89" s="19">
        <v>0</v>
      </c>
      <c r="X89" s="19"/>
      <c r="Y89" s="19">
        <v>0</v>
      </c>
      <c r="Z89" s="19"/>
    </row>
    <row r="90" spans="1:26" x14ac:dyDescent="0.2">
      <c r="A90" s="16" t="s">
        <v>82</v>
      </c>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spans="1:26" x14ac:dyDescent="0.2">
      <c r="A91" s="16" t="s">
        <v>83</v>
      </c>
      <c r="B91" s="19"/>
      <c r="C91" s="19"/>
      <c r="D91" s="19"/>
      <c r="E91" s="19"/>
      <c r="F91" s="19"/>
      <c r="G91" s="19"/>
      <c r="H91" s="19"/>
      <c r="I91" s="19"/>
      <c r="J91" s="19"/>
      <c r="K91" s="19">
        <v>9.24</v>
      </c>
      <c r="L91" s="19">
        <v>48.3</v>
      </c>
      <c r="M91" s="19">
        <v>13.92</v>
      </c>
      <c r="N91" s="19">
        <v>18.39</v>
      </c>
      <c r="O91" s="19">
        <v>20.39</v>
      </c>
      <c r="P91" s="19">
        <v>22.88</v>
      </c>
      <c r="Q91" s="19"/>
      <c r="R91" s="19"/>
      <c r="S91" s="19"/>
      <c r="T91" s="19"/>
      <c r="U91" s="19"/>
      <c r="V91" s="19"/>
      <c r="W91" s="19"/>
      <c r="X91" s="19"/>
      <c r="Y91" s="19"/>
      <c r="Z91" s="19"/>
    </row>
    <row r="92" spans="1:26" x14ac:dyDescent="0.2">
      <c r="A92" s="16" t="s">
        <v>84</v>
      </c>
      <c r="B92" s="19"/>
      <c r="C92" s="19"/>
      <c r="D92" s="19"/>
      <c r="E92" s="19"/>
      <c r="F92" s="19"/>
      <c r="G92" s="19"/>
      <c r="H92" s="19"/>
      <c r="I92" s="19"/>
      <c r="J92" s="19"/>
      <c r="K92" s="19"/>
      <c r="L92" s="19">
        <v>1.08</v>
      </c>
      <c r="M92" s="19"/>
      <c r="N92" s="19"/>
      <c r="O92" s="19"/>
      <c r="P92" s="19"/>
      <c r="Q92" s="19"/>
      <c r="R92" s="19"/>
      <c r="S92" s="19"/>
      <c r="T92" s="19"/>
      <c r="U92" s="19"/>
      <c r="V92" s="19"/>
      <c r="W92" s="19"/>
      <c r="X92" s="19"/>
      <c r="Y92" s="19"/>
      <c r="Z92" s="19"/>
    </row>
    <row r="93" spans="1:26" x14ac:dyDescent="0.2">
      <c r="A93" s="16" t="s">
        <v>85</v>
      </c>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spans="1:26" x14ac:dyDescent="0.2">
      <c r="A94" s="16" t="s">
        <v>86</v>
      </c>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spans="1:26" x14ac:dyDescent="0.2">
      <c r="A95" s="16" t="s">
        <v>87</v>
      </c>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spans="1:26" x14ac:dyDescent="0.2">
      <c r="A96" s="16" t="s">
        <v>88</v>
      </c>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spans="1:26" x14ac:dyDescent="0.2">
      <c r="A97" s="16" t="s">
        <v>89</v>
      </c>
      <c r="B97" s="19">
        <v>3.4287000000000001</v>
      </c>
      <c r="C97" s="19">
        <v>1.0873999999999999</v>
      </c>
      <c r="D97" s="19">
        <v>0.85</v>
      </c>
      <c r="E97" s="19">
        <v>0.74229999999999996</v>
      </c>
      <c r="F97" s="19">
        <v>0.68620000000000003</v>
      </c>
      <c r="G97" s="19">
        <v>0.63280000000000003</v>
      </c>
      <c r="H97" s="19">
        <v>0.54</v>
      </c>
      <c r="I97" s="19"/>
      <c r="J97" s="19"/>
      <c r="K97" s="19"/>
      <c r="L97" s="19"/>
      <c r="M97" s="19"/>
      <c r="N97" s="19"/>
      <c r="O97" s="19"/>
      <c r="P97" s="19"/>
      <c r="Q97" s="19"/>
      <c r="R97" s="19"/>
      <c r="S97" s="19"/>
      <c r="T97" s="19"/>
      <c r="U97" s="19">
        <v>4.6399999999999997</v>
      </c>
      <c r="V97" s="19">
        <v>4.6399999999999997</v>
      </c>
      <c r="W97" s="19">
        <v>7.73</v>
      </c>
      <c r="X97" s="19">
        <v>7.73</v>
      </c>
      <c r="Y97" s="19">
        <v>10.82</v>
      </c>
      <c r="Z97" s="19">
        <v>10.82</v>
      </c>
    </row>
    <row r="98" spans="1:26" x14ac:dyDescent="0.2">
      <c r="A98" s="16" t="s">
        <v>90</v>
      </c>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spans="1:26" x14ac:dyDescent="0.2">
      <c r="A99" s="16" t="s">
        <v>91</v>
      </c>
      <c r="B99" s="19">
        <v>2.2341000000000002</v>
      </c>
      <c r="C99" s="19">
        <v>0.53239999999999998</v>
      </c>
      <c r="D99" s="19">
        <v>0.48</v>
      </c>
      <c r="E99" s="19">
        <v>0.54110000000000003</v>
      </c>
      <c r="F99" s="19">
        <v>0.82199999999999995</v>
      </c>
      <c r="G99" s="19">
        <v>21.164400000000001</v>
      </c>
      <c r="H99" s="19">
        <v>11.9</v>
      </c>
      <c r="I99" s="19">
        <v>22.56</v>
      </c>
      <c r="J99" s="19">
        <v>0.17</v>
      </c>
      <c r="K99" s="19">
        <v>4.13</v>
      </c>
      <c r="L99" s="19">
        <v>260.79000000000002</v>
      </c>
      <c r="M99" s="19">
        <v>1800.73</v>
      </c>
      <c r="N99" s="19">
        <v>1727.59</v>
      </c>
      <c r="O99" s="19">
        <v>1047.76</v>
      </c>
      <c r="P99" s="19">
        <v>79.64</v>
      </c>
      <c r="Q99" s="19"/>
      <c r="R99" s="19"/>
      <c r="S99" s="19"/>
      <c r="T99" s="19"/>
      <c r="U99" s="19"/>
      <c r="V99" s="19"/>
      <c r="W99" s="19">
        <v>1162.5899999999999</v>
      </c>
      <c r="X99" s="19">
        <v>1915.11</v>
      </c>
      <c r="Y99" s="19">
        <v>749.82</v>
      </c>
      <c r="Z99" s="19">
        <v>1553.87</v>
      </c>
    </row>
    <row r="100" spans="1:26" x14ac:dyDescent="0.2">
      <c r="A100" s="16" t="s">
        <v>92</v>
      </c>
      <c r="B100" s="19"/>
      <c r="C100" s="19"/>
      <c r="D100" s="19"/>
      <c r="E100" s="19"/>
      <c r="F100" s="19">
        <v>0.31609999999999999</v>
      </c>
      <c r="G100" s="19">
        <v>0.17329999999999998</v>
      </c>
      <c r="H100" s="19"/>
      <c r="I100" s="19"/>
      <c r="J100" s="19"/>
      <c r="K100" s="19"/>
      <c r="L100" s="19"/>
      <c r="M100" s="19"/>
      <c r="N100" s="19"/>
      <c r="O100" s="19"/>
      <c r="P100" s="19"/>
      <c r="Q100" s="19"/>
      <c r="R100" s="19"/>
      <c r="S100" s="19"/>
      <c r="T100" s="19"/>
      <c r="U100" s="19"/>
      <c r="V100" s="19"/>
      <c r="W100" s="19"/>
      <c r="X100" s="19"/>
      <c r="Y100" s="19"/>
      <c r="Z100" s="19"/>
    </row>
    <row r="101" spans="1:26" x14ac:dyDescent="0.2">
      <c r="A101" s="16" t="s">
        <v>93</v>
      </c>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1:26" x14ac:dyDescent="0.2">
      <c r="A102" s="16" t="s">
        <v>94</v>
      </c>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1:26" x14ac:dyDescent="0.2">
      <c r="A103" s="16" t="s">
        <v>95</v>
      </c>
      <c r="B103" s="19"/>
      <c r="C103" s="19"/>
      <c r="D103" s="19"/>
      <c r="E103" s="19"/>
      <c r="F103" s="19"/>
      <c r="G103" s="19"/>
      <c r="H103" s="19"/>
      <c r="I103" s="19"/>
      <c r="J103" s="19"/>
      <c r="K103" s="19"/>
      <c r="L103" s="19"/>
      <c r="M103" s="19">
        <v>1575.35</v>
      </c>
      <c r="N103" s="19">
        <v>1546.78</v>
      </c>
      <c r="O103" s="19">
        <v>957.74</v>
      </c>
      <c r="P103" s="19"/>
      <c r="Q103" s="19"/>
      <c r="R103" s="19"/>
      <c r="S103" s="19"/>
      <c r="T103" s="19"/>
      <c r="U103" s="19"/>
      <c r="V103" s="19"/>
      <c r="W103" s="19"/>
      <c r="X103" s="19"/>
      <c r="Y103" s="19"/>
      <c r="Z103" s="19"/>
    </row>
    <row r="104" spans="1:26" x14ac:dyDescent="0.2">
      <c r="A104" s="16" t="s">
        <v>96</v>
      </c>
      <c r="B104" s="19"/>
      <c r="C104" s="19"/>
      <c r="D104" s="19"/>
      <c r="E104" s="19"/>
      <c r="F104" s="19"/>
      <c r="G104" s="19"/>
      <c r="H104" s="19"/>
      <c r="I104" s="19"/>
      <c r="J104" s="19"/>
      <c r="K104" s="19"/>
      <c r="L104" s="19">
        <v>188.88</v>
      </c>
      <c r="M104" s="19">
        <v>180.83</v>
      </c>
      <c r="N104" s="19">
        <v>180.81</v>
      </c>
      <c r="O104" s="19">
        <v>90.02</v>
      </c>
      <c r="P104" s="19">
        <v>79.64</v>
      </c>
      <c r="Q104" s="19"/>
      <c r="R104" s="19"/>
      <c r="S104" s="19"/>
      <c r="T104" s="19"/>
      <c r="U104" s="19"/>
      <c r="V104" s="19"/>
      <c r="W104" s="19"/>
      <c r="X104" s="19"/>
      <c r="Y104" s="19"/>
      <c r="Z104" s="19"/>
    </row>
    <row r="105" spans="1:26" x14ac:dyDescent="0.2">
      <c r="A105" s="16" t="s">
        <v>97</v>
      </c>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1:26" x14ac:dyDescent="0.2">
      <c r="A106" s="16" t="s">
        <v>98</v>
      </c>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1:26" x14ac:dyDescent="0.2">
      <c r="A107" s="16" t="s">
        <v>99</v>
      </c>
      <c r="B107" s="19"/>
      <c r="C107" s="19"/>
      <c r="D107" s="19"/>
      <c r="E107" s="19"/>
      <c r="F107" s="19"/>
      <c r="G107" s="19"/>
      <c r="H107" s="19"/>
      <c r="I107" s="19"/>
      <c r="J107" s="19"/>
      <c r="K107" s="19"/>
      <c r="L107" s="19"/>
      <c r="M107" s="19"/>
      <c r="N107" s="19"/>
      <c r="O107" s="19"/>
      <c r="P107" s="19"/>
      <c r="Q107" s="19"/>
      <c r="R107" s="19"/>
      <c r="S107" s="19"/>
      <c r="T107" s="19"/>
      <c r="U107" s="19"/>
      <c r="V107" s="19"/>
      <c r="W107" s="19">
        <v>1162.5899999999999</v>
      </c>
      <c r="X107" s="19">
        <v>1915.11</v>
      </c>
      <c r="Y107" s="19">
        <v>749.82</v>
      </c>
      <c r="Z107" s="19">
        <v>1553.87</v>
      </c>
    </row>
    <row r="108" spans="1:26" x14ac:dyDescent="0.2">
      <c r="A108" s="16" t="s">
        <v>100</v>
      </c>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1:26" x14ac:dyDescent="0.2">
      <c r="A109" s="16" t="s">
        <v>101</v>
      </c>
      <c r="B109" s="19">
        <v>0.14319999999999999</v>
      </c>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1:26" x14ac:dyDescent="0.2">
      <c r="A110" s="16" t="s">
        <v>102</v>
      </c>
      <c r="B110" s="19"/>
      <c r="C110" s="19"/>
      <c r="D110" s="19"/>
      <c r="E110" s="19"/>
      <c r="F110" s="19"/>
      <c r="G110" s="19"/>
      <c r="H110" s="19"/>
      <c r="I110" s="19"/>
      <c r="J110" s="19"/>
      <c r="K110" s="19"/>
      <c r="L110" s="19">
        <v>65.56</v>
      </c>
      <c r="M110" s="19">
        <v>30.62</v>
      </c>
      <c r="N110" s="19"/>
      <c r="O110" s="19"/>
      <c r="P110" s="19"/>
      <c r="Q110" s="19"/>
      <c r="R110" s="19"/>
      <c r="S110" s="19"/>
      <c r="T110" s="19"/>
      <c r="U110" s="19"/>
      <c r="V110" s="19"/>
      <c r="W110" s="19"/>
      <c r="X110" s="19"/>
      <c r="Y110" s="19"/>
      <c r="Z110" s="19"/>
    </row>
    <row r="111" spans="1:26" x14ac:dyDescent="0.2">
      <c r="A111" s="16" t="s">
        <v>103</v>
      </c>
      <c r="B111" s="19"/>
      <c r="C111" s="19"/>
      <c r="D111" s="19"/>
      <c r="E111" s="19">
        <v>8.5999999999999993E-2</v>
      </c>
      <c r="F111" s="19"/>
      <c r="G111" s="19">
        <v>0.17670000000000002</v>
      </c>
      <c r="H111" s="19"/>
      <c r="I111" s="19"/>
      <c r="J111" s="19"/>
      <c r="K111" s="19"/>
      <c r="L111" s="19"/>
      <c r="M111" s="19"/>
      <c r="N111" s="19"/>
      <c r="O111" s="19"/>
      <c r="P111" s="19"/>
      <c r="Q111" s="19"/>
      <c r="R111" s="19"/>
      <c r="S111" s="19"/>
      <c r="T111" s="19"/>
      <c r="U111" s="19"/>
      <c r="V111" s="19"/>
      <c r="W111" s="19"/>
      <c r="X111" s="19"/>
      <c r="Y111" s="19"/>
      <c r="Z111" s="19"/>
    </row>
    <row r="112" spans="1:26" x14ac:dyDescent="0.2">
      <c r="A112" s="16" t="s">
        <v>104</v>
      </c>
      <c r="B112" s="19"/>
      <c r="C112" s="19"/>
      <c r="D112" s="19"/>
      <c r="E112" s="19">
        <v>0.17</v>
      </c>
      <c r="F112" s="19">
        <v>0.16</v>
      </c>
      <c r="G112" s="19"/>
      <c r="H112" s="19">
        <v>0.33</v>
      </c>
      <c r="I112" s="19">
        <v>0.25</v>
      </c>
      <c r="J112" s="19">
        <v>0.17</v>
      </c>
      <c r="K112" s="19"/>
      <c r="L112" s="19"/>
      <c r="M112" s="19"/>
      <c r="N112" s="19"/>
      <c r="O112" s="19"/>
      <c r="P112" s="19"/>
      <c r="Q112" s="19"/>
      <c r="R112" s="19"/>
      <c r="S112" s="19"/>
      <c r="T112" s="19"/>
      <c r="U112" s="19"/>
      <c r="V112" s="19"/>
      <c r="W112" s="19"/>
      <c r="X112" s="19"/>
      <c r="Y112" s="19"/>
      <c r="Z112" s="19"/>
    </row>
    <row r="113" spans="1:26" x14ac:dyDescent="0.2">
      <c r="A113" s="16" t="s">
        <v>105</v>
      </c>
      <c r="B113" s="19"/>
      <c r="C113" s="19"/>
      <c r="D113" s="19"/>
      <c r="E113" s="19"/>
      <c r="F113" s="19"/>
      <c r="G113" s="19">
        <v>20</v>
      </c>
      <c r="H113" s="19">
        <v>10</v>
      </c>
      <c r="I113" s="19">
        <v>20</v>
      </c>
      <c r="J113" s="19"/>
      <c r="K113" s="19"/>
      <c r="L113" s="19"/>
      <c r="M113" s="19"/>
      <c r="N113" s="19"/>
      <c r="O113" s="19"/>
      <c r="P113" s="19"/>
      <c r="Q113" s="19"/>
      <c r="R113" s="19"/>
      <c r="S113" s="19"/>
      <c r="T113" s="19"/>
      <c r="U113" s="19"/>
      <c r="V113" s="19"/>
      <c r="W113" s="19"/>
      <c r="X113" s="19"/>
      <c r="Y113" s="19"/>
      <c r="Z113" s="19"/>
    </row>
    <row r="114" spans="1:26" x14ac:dyDescent="0.2">
      <c r="A114" s="16" t="s">
        <v>106</v>
      </c>
      <c r="B114" s="19">
        <v>0.20399999999999999</v>
      </c>
      <c r="C114" s="19">
        <v>0.1862</v>
      </c>
      <c r="D114" s="19">
        <v>0.17199999999999999</v>
      </c>
      <c r="E114" s="19">
        <v>0.28510000000000002</v>
      </c>
      <c r="F114" s="19">
        <v>0.34590000000000004</v>
      </c>
      <c r="G114" s="19">
        <v>0.81440000000000001</v>
      </c>
      <c r="H114" s="19">
        <v>1.57</v>
      </c>
      <c r="I114" s="19">
        <v>2.31</v>
      </c>
      <c r="J114" s="19"/>
      <c r="K114" s="19">
        <v>4.13</v>
      </c>
      <c r="L114" s="19">
        <v>5.47</v>
      </c>
      <c r="M114" s="19">
        <v>0.24</v>
      </c>
      <c r="N114" s="19"/>
      <c r="O114" s="19"/>
      <c r="P114" s="19"/>
      <c r="Q114" s="19"/>
      <c r="R114" s="19"/>
      <c r="S114" s="19"/>
      <c r="T114" s="19"/>
      <c r="U114" s="19"/>
      <c r="V114" s="19"/>
      <c r="W114" s="19"/>
      <c r="X114" s="19"/>
      <c r="Y114" s="19"/>
      <c r="Z114" s="19"/>
    </row>
    <row r="115" spans="1:26" x14ac:dyDescent="0.2">
      <c r="A115" s="16" t="s">
        <v>107</v>
      </c>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1:26" x14ac:dyDescent="0.2">
      <c r="A116" s="16" t="s">
        <v>108</v>
      </c>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1:26" x14ac:dyDescent="0.2">
      <c r="A117" s="16" t="s">
        <v>109</v>
      </c>
      <c r="B117" s="19">
        <v>1.8869</v>
      </c>
      <c r="C117" s="19">
        <v>4.6199999999999998E-2</v>
      </c>
      <c r="D117" s="19">
        <v>0.308</v>
      </c>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1:26" x14ac:dyDescent="0.2">
      <c r="A118" s="16" t="s">
        <v>110</v>
      </c>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1:26" x14ac:dyDescent="0.2">
      <c r="A119" s="16" t="s">
        <v>111</v>
      </c>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1:26" x14ac:dyDescent="0.2">
      <c r="A120" s="16" t="s">
        <v>87</v>
      </c>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1:26" x14ac:dyDescent="0.2">
      <c r="A121" s="16" t="s">
        <v>88</v>
      </c>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1:26" x14ac:dyDescent="0.2">
      <c r="A122" s="16" t="s">
        <v>112</v>
      </c>
      <c r="B122" s="19"/>
      <c r="C122" s="19">
        <v>0.3</v>
      </c>
      <c r="D122" s="19"/>
      <c r="E122" s="19"/>
      <c r="F122" s="19"/>
      <c r="G122" s="19"/>
      <c r="H122" s="19"/>
      <c r="I122" s="19"/>
      <c r="J122" s="19"/>
      <c r="K122" s="19"/>
      <c r="L122" s="19">
        <v>0.88</v>
      </c>
      <c r="M122" s="19">
        <v>13.69</v>
      </c>
      <c r="N122" s="19"/>
      <c r="O122" s="19"/>
      <c r="P122" s="19"/>
      <c r="Q122" s="19"/>
      <c r="R122" s="19"/>
      <c r="S122" s="19"/>
      <c r="T122" s="19"/>
      <c r="U122" s="19"/>
      <c r="V122" s="19"/>
      <c r="W122" s="19"/>
      <c r="X122" s="19"/>
      <c r="Y122" s="19"/>
      <c r="Z122" s="19"/>
    </row>
    <row r="123" spans="1:26" x14ac:dyDescent="0.2">
      <c r="A123" s="16" t="s">
        <v>113</v>
      </c>
      <c r="B123" s="19"/>
      <c r="C123" s="19"/>
      <c r="D123" s="19"/>
      <c r="E123" s="19"/>
      <c r="F123" s="19">
        <v>4.7300000000000009E-2</v>
      </c>
      <c r="G123" s="19">
        <v>0.21479999999999999</v>
      </c>
      <c r="H123" s="19">
        <v>0.04</v>
      </c>
      <c r="I123" s="19">
        <v>0.26</v>
      </c>
      <c r="J123" s="19"/>
      <c r="K123" s="19"/>
      <c r="L123" s="19"/>
      <c r="M123" s="19"/>
      <c r="N123" s="19">
        <v>90.79</v>
      </c>
      <c r="O123" s="19"/>
      <c r="P123" s="19"/>
      <c r="Q123" s="19"/>
      <c r="R123" s="19"/>
      <c r="S123" s="19"/>
      <c r="T123" s="19"/>
      <c r="U123" s="19"/>
      <c r="V123" s="19"/>
      <c r="W123" s="19"/>
      <c r="X123" s="19"/>
      <c r="Y123" s="19"/>
      <c r="Z123" s="19"/>
    </row>
    <row r="124" spans="1:26" x14ac:dyDescent="0.2">
      <c r="A124" s="16" t="s">
        <v>114</v>
      </c>
      <c r="B124" s="19"/>
      <c r="C124" s="19"/>
      <c r="D124" s="19"/>
      <c r="E124" s="19"/>
      <c r="F124" s="19"/>
      <c r="G124" s="19"/>
      <c r="H124" s="19"/>
      <c r="I124" s="19"/>
      <c r="J124" s="19">
        <v>23.11</v>
      </c>
      <c r="K124" s="19">
        <v>28.75</v>
      </c>
      <c r="L124" s="19">
        <v>74.06</v>
      </c>
      <c r="M124" s="19">
        <v>85.3</v>
      </c>
      <c r="N124" s="19">
        <v>104.44000000000001</v>
      </c>
      <c r="O124" s="19">
        <v>109.32</v>
      </c>
      <c r="P124" s="19">
        <v>112.94</v>
      </c>
      <c r="Q124" s="19">
        <v>117.42</v>
      </c>
      <c r="R124" s="19">
        <v>115.33</v>
      </c>
      <c r="S124" s="19">
        <v>128.51</v>
      </c>
      <c r="T124" s="19">
        <v>133.91</v>
      </c>
      <c r="U124" s="19">
        <v>165.41</v>
      </c>
      <c r="V124" s="19">
        <v>192.84</v>
      </c>
      <c r="W124" s="19"/>
      <c r="X124" s="19">
        <v>-751.7</v>
      </c>
      <c r="Y124" s="19">
        <v>-749.06</v>
      </c>
      <c r="Z124" s="19">
        <v>-751.7</v>
      </c>
    </row>
    <row r="125" spans="1:26" x14ac:dyDescent="0.2">
      <c r="A125" s="16" t="s">
        <v>115</v>
      </c>
      <c r="B125" s="19">
        <v>0</v>
      </c>
      <c r="C125" s="19">
        <v>0</v>
      </c>
      <c r="D125" s="19">
        <v>0</v>
      </c>
      <c r="E125" s="19">
        <v>0</v>
      </c>
      <c r="F125" s="19">
        <v>0</v>
      </c>
      <c r="G125" s="19">
        <v>0</v>
      </c>
      <c r="H125" s="19">
        <v>0</v>
      </c>
      <c r="I125" s="19">
        <v>0</v>
      </c>
      <c r="J125" s="19">
        <v>0.23</v>
      </c>
      <c r="K125" s="19">
        <v>0.34</v>
      </c>
      <c r="L125" s="19">
        <v>3.84</v>
      </c>
      <c r="M125" s="19">
        <v>2.64</v>
      </c>
      <c r="N125" s="19">
        <v>2.68</v>
      </c>
      <c r="O125" s="19">
        <v>4.4400000000000004</v>
      </c>
      <c r="P125" s="19">
        <v>6.48</v>
      </c>
      <c r="Q125" s="19">
        <v>5.83</v>
      </c>
      <c r="R125" s="19">
        <v>9.82</v>
      </c>
      <c r="S125" s="19">
        <v>6.93</v>
      </c>
      <c r="T125" s="19">
        <v>6.4900000000000011</v>
      </c>
      <c r="U125" s="19">
        <v>8.99</v>
      </c>
      <c r="V125" s="19">
        <v>11.51</v>
      </c>
      <c r="W125" s="19">
        <v>389.31</v>
      </c>
      <c r="X125" s="19">
        <v>1137.6500000000001</v>
      </c>
      <c r="Y125" s="19">
        <v>1185.28</v>
      </c>
      <c r="Z125" s="19">
        <v>1267.9000000000001</v>
      </c>
    </row>
    <row r="126" spans="1:26" x14ac:dyDescent="0.2">
      <c r="A126" s="16" t="s">
        <v>116</v>
      </c>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1:26" x14ac:dyDescent="0.2">
      <c r="A127" s="16" t="s">
        <v>117</v>
      </c>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1:26" x14ac:dyDescent="0.2">
      <c r="A128" s="16" t="s">
        <v>118</v>
      </c>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1:26" x14ac:dyDescent="0.2">
      <c r="A129" s="16" t="s">
        <v>119</v>
      </c>
      <c r="B129" s="19"/>
      <c r="C129" s="19"/>
      <c r="D129" s="19"/>
      <c r="E129" s="19"/>
      <c r="F129" s="19"/>
      <c r="G129" s="19"/>
      <c r="H129" s="19"/>
      <c r="I129" s="19"/>
      <c r="J129" s="19"/>
      <c r="K129" s="19"/>
      <c r="L129" s="19"/>
      <c r="M129" s="19"/>
      <c r="N129" s="19"/>
      <c r="O129" s="19"/>
      <c r="P129" s="19"/>
      <c r="Q129" s="19"/>
      <c r="R129" s="19"/>
      <c r="S129" s="19"/>
      <c r="T129" s="19"/>
      <c r="U129" s="19"/>
      <c r="V129" s="19"/>
      <c r="W129" s="19"/>
      <c r="X129" s="19">
        <v>74.42</v>
      </c>
      <c r="Y129" s="19">
        <v>74.319999999999993</v>
      </c>
      <c r="Z129" s="19">
        <v>66.7</v>
      </c>
    </row>
    <row r="130" spans="1:26" x14ac:dyDescent="0.2">
      <c r="A130" s="16" t="s">
        <v>120</v>
      </c>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1:26" x14ac:dyDescent="0.2">
      <c r="A131" s="16" t="s">
        <v>121</v>
      </c>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1:26" x14ac:dyDescent="0.2">
      <c r="A132" s="16" t="s">
        <v>122</v>
      </c>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1:26" x14ac:dyDescent="0.2">
      <c r="A133" s="16" t="s">
        <v>123</v>
      </c>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1:26" x14ac:dyDescent="0.2">
      <c r="A134" s="16" t="s">
        <v>124</v>
      </c>
      <c r="B134" s="19"/>
      <c r="C134" s="19"/>
      <c r="D134" s="19"/>
      <c r="E134" s="19"/>
      <c r="F134" s="19"/>
      <c r="G134" s="19"/>
      <c r="H134" s="19"/>
      <c r="I134" s="19"/>
      <c r="J134" s="19"/>
      <c r="K134" s="19"/>
      <c r="L134" s="19"/>
      <c r="M134" s="19"/>
      <c r="N134" s="19"/>
      <c r="O134" s="19"/>
      <c r="P134" s="19"/>
      <c r="Q134" s="19"/>
      <c r="R134" s="19"/>
      <c r="S134" s="19"/>
      <c r="T134" s="19"/>
      <c r="U134" s="19"/>
      <c r="V134" s="19"/>
      <c r="W134" s="19">
        <v>282.06</v>
      </c>
      <c r="X134" s="19">
        <v>243.12</v>
      </c>
      <c r="Y134" s="19">
        <v>249.73</v>
      </c>
      <c r="Z134" s="19">
        <v>395.42</v>
      </c>
    </row>
    <row r="135" spans="1:26" x14ac:dyDescent="0.2">
      <c r="A135" s="16" t="s">
        <v>125</v>
      </c>
      <c r="B135" s="19"/>
      <c r="C135" s="19"/>
      <c r="D135" s="19"/>
      <c r="E135" s="19"/>
      <c r="F135" s="19"/>
      <c r="G135" s="19"/>
      <c r="H135" s="19"/>
      <c r="I135" s="19"/>
      <c r="J135" s="19">
        <v>0.21</v>
      </c>
      <c r="K135" s="19">
        <v>0.33</v>
      </c>
      <c r="L135" s="19">
        <v>3.83</v>
      </c>
      <c r="M135" s="19">
        <v>1.86</v>
      </c>
      <c r="N135" s="19">
        <v>1.79</v>
      </c>
      <c r="O135" s="19">
        <v>2.93</v>
      </c>
      <c r="P135" s="19">
        <v>3.06</v>
      </c>
      <c r="Q135" s="19">
        <v>3.34</v>
      </c>
      <c r="R135" s="19">
        <v>6.92</v>
      </c>
      <c r="S135" s="19">
        <v>4.1500000000000004</v>
      </c>
      <c r="T135" s="19">
        <v>4.96</v>
      </c>
      <c r="U135" s="19">
        <v>4.0999999999999996</v>
      </c>
      <c r="V135" s="19">
        <v>6.69</v>
      </c>
      <c r="W135" s="19">
        <v>42.69</v>
      </c>
      <c r="X135" s="19">
        <v>789.42</v>
      </c>
      <c r="Y135" s="19">
        <v>832</v>
      </c>
      <c r="Z135" s="19">
        <v>791.04</v>
      </c>
    </row>
    <row r="136" spans="1:26" x14ac:dyDescent="0.2">
      <c r="A136" s="16" t="s">
        <v>126</v>
      </c>
      <c r="B136" s="19"/>
      <c r="C136" s="19"/>
      <c r="D136" s="19"/>
      <c r="E136" s="19"/>
      <c r="F136" s="19"/>
      <c r="G136" s="19"/>
      <c r="H136" s="19"/>
      <c r="I136" s="19"/>
      <c r="J136" s="19">
        <v>0.02</v>
      </c>
      <c r="K136" s="19">
        <v>0.01</v>
      </c>
      <c r="L136" s="19">
        <v>0.01</v>
      </c>
      <c r="M136" s="19">
        <v>0.78</v>
      </c>
      <c r="N136" s="19">
        <v>0.89</v>
      </c>
      <c r="O136" s="19">
        <v>1.51</v>
      </c>
      <c r="P136" s="19">
        <v>3.42</v>
      </c>
      <c r="Q136" s="19">
        <v>2.4900000000000002</v>
      </c>
      <c r="R136" s="19">
        <v>2.9</v>
      </c>
      <c r="S136" s="19">
        <v>2.78</v>
      </c>
      <c r="T136" s="19">
        <v>1.53</v>
      </c>
      <c r="U136" s="19">
        <v>4.8899999999999997</v>
      </c>
      <c r="V136" s="19">
        <v>4.82</v>
      </c>
      <c r="W136" s="19">
        <v>64.56</v>
      </c>
      <c r="X136" s="19">
        <v>30.69</v>
      </c>
      <c r="Y136" s="19">
        <v>29.23</v>
      </c>
      <c r="Z136" s="19">
        <v>14.74</v>
      </c>
    </row>
    <row r="137" spans="1:26" x14ac:dyDescent="0.2">
      <c r="A137" s="16" t="s">
        <v>127</v>
      </c>
      <c r="B137" s="19">
        <v>0</v>
      </c>
      <c r="C137" s="19">
        <v>0</v>
      </c>
      <c r="D137" s="19">
        <v>0</v>
      </c>
      <c r="E137" s="19">
        <v>0</v>
      </c>
      <c r="F137" s="19">
        <v>0</v>
      </c>
      <c r="G137" s="19">
        <v>0</v>
      </c>
      <c r="H137" s="19">
        <v>0</v>
      </c>
      <c r="I137" s="19">
        <v>0</v>
      </c>
      <c r="J137" s="19">
        <v>23.34</v>
      </c>
      <c r="K137" s="19">
        <v>29.09</v>
      </c>
      <c r="L137" s="19">
        <v>77.900000000000006</v>
      </c>
      <c r="M137" s="19">
        <v>87.94</v>
      </c>
      <c r="N137" s="19">
        <v>107.12</v>
      </c>
      <c r="O137" s="19">
        <v>113.76</v>
      </c>
      <c r="P137" s="19">
        <v>119.42</v>
      </c>
      <c r="Q137" s="19">
        <v>123.25</v>
      </c>
      <c r="R137" s="19">
        <v>125.15</v>
      </c>
      <c r="S137" s="19">
        <v>135.44</v>
      </c>
      <c r="T137" s="19">
        <v>140.4</v>
      </c>
      <c r="U137" s="19">
        <v>174.4</v>
      </c>
      <c r="V137" s="19">
        <v>204.35</v>
      </c>
      <c r="W137" s="19">
        <v>389.31</v>
      </c>
      <c r="X137" s="19">
        <v>385.95</v>
      </c>
      <c r="Y137" s="19">
        <v>436.22</v>
      </c>
      <c r="Z137" s="19">
        <v>516.20000000000005</v>
      </c>
    </row>
    <row r="138" spans="1:26" x14ac:dyDescent="0.2">
      <c r="A138" s="16" t="s">
        <v>128</v>
      </c>
      <c r="B138" s="19"/>
      <c r="C138" s="19"/>
      <c r="D138" s="19"/>
      <c r="E138" s="19"/>
      <c r="F138" s="19"/>
      <c r="G138" s="19"/>
      <c r="H138" s="19"/>
      <c r="I138" s="19"/>
      <c r="J138" s="19">
        <v>23.34</v>
      </c>
      <c r="K138" s="19">
        <v>29.09</v>
      </c>
      <c r="L138" s="19">
        <v>77.900000000000006</v>
      </c>
      <c r="M138" s="19">
        <v>87.94</v>
      </c>
      <c r="N138" s="19">
        <v>107.12</v>
      </c>
      <c r="O138" s="19">
        <v>113.76</v>
      </c>
      <c r="P138" s="19">
        <v>119.42</v>
      </c>
      <c r="Q138" s="19">
        <v>123.25</v>
      </c>
      <c r="R138" s="19">
        <v>124.63</v>
      </c>
      <c r="S138" s="19">
        <v>134.6</v>
      </c>
      <c r="T138" s="19">
        <v>139.29</v>
      </c>
      <c r="U138" s="19">
        <v>174.4</v>
      </c>
      <c r="V138" s="19">
        <v>204.35</v>
      </c>
      <c r="W138" s="19">
        <v>372.72</v>
      </c>
      <c r="X138" s="19">
        <v>367.64</v>
      </c>
      <c r="Y138" s="19">
        <v>435.3</v>
      </c>
      <c r="Z138" s="19">
        <v>512.73</v>
      </c>
    </row>
    <row r="139" spans="1:26" x14ac:dyDescent="0.2">
      <c r="A139" s="16" t="s">
        <v>129</v>
      </c>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1:26" x14ac:dyDescent="0.2">
      <c r="A140" s="16" t="s">
        <v>130</v>
      </c>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1:26" x14ac:dyDescent="0.2">
      <c r="A141" s="16" t="s">
        <v>131</v>
      </c>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1:26" x14ac:dyDescent="0.2">
      <c r="A142" s="16" t="s">
        <v>132</v>
      </c>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1:26" x14ac:dyDescent="0.2">
      <c r="A143" s="16" t="s">
        <v>133</v>
      </c>
      <c r="B143" s="19"/>
      <c r="C143" s="19"/>
      <c r="D143" s="19"/>
      <c r="E143" s="19"/>
      <c r="F143" s="19"/>
      <c r="G143" s="19"/>
      <c r="H143" s="19"/>
      <c r="I143" s="19"/>
      <c r="J143" s="19"/>
      <c r="K143" s="19"/>
      <c r="L143" s="19"/>
      <c r="M143" s="19"/>
      <c r="N143" s="19"/>
      <c r="O143" s="19"/>
      <c r="P143" s="19"/>
      <c r="Q143" s="19"/>
      <c r="R143" s="19">
        <v>0.52</v>
      </c>
      <c r="S143" s="19">
        <v>0.84</v>
      </c>
      <c r="T143" s="19">
        <v>1.1100000000000001</v>
      </c>
      <c r="U143" s="19"/>
      <c r="V143" s="19"/>
      <c r="W143" s="19">
        <v>16.59</v>
      </c>
      <c r="X143" s="19">
        <v>18.309999999999999</v>
      </c>
      <c r="Y143" s="19">
        <v>0.92</v>
      </c>
      <c r="Z143" s="19">
        <v>3.47</v>
      </c>
    </row>
    <row r="144" spans="1:26" x14ac:dyDescent="0.2">
      <c r="A144" s="16" t="s">
        <v>134</v>
      </c>
      <c r="B144" s="19"/>
      <c r="C144" s="19"/>
      <c r="D144" s="19"/>
      <c r="E144" s="19"/>
      <c r="F144" s="19"/>
      <c r="G144" s="19"/>
      <c r="H144" s="19"/>
      <c r="I144" s="19"/>
      <c r="J144" s="19"/>
      <c r="K144" s="19"/>
      <c r="L144" s="19"/>
      <c r="M144" s="19"/>
      <c r="N144" s="19"/>
      <c r="O144" s="19"/>
      <c r="P144" s="19"/>
      <c r="Q144" s="19"/>
      <c r="R144" s="19"/>
      <c r="S144" s="19">
        <v>2.19</v>
      </c>
      <c r="T144" s="19">
        <v>2.0299999999999998</v>
      </c>
      <c r="U144" s="19">
        <v>1.01</v>
      </c>
      <c r="V144" s="19">
        <v>1.38</v>
      </c>
      <c r="W144" s="19">
        <v>14.37</v>
      </c>
      <c r="X144" s="19">
        <v>0.49</v>
      </c>
      <c r="Y144" s="19">
        <v>0.68</v>
      </c>
      <c r="Z144" s="19">
        <v>0.91</v>
      </c>
    </row>
    <row r="145" spans="1:26" x14ac:dyDescent="0.2">
      <c r="A145" s="16" t="s">
        <v>135</v>
      </c>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x14ac:dyDescent="0.2">
      <c r="A146" s="16" t="s">
        <v>136</v>
      </c>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x14ac:dyDescent="0.2">
      <c r="A147" s="16" t="s">
        <v>137</v>
      </c>
      <c r="B147" s="19"/>
      <c r="C147" s="19"/>
      <c r="D147" s="19"/>
      <c r="E147" s="19"/>
      <c r="F147" s="19"/>
      <c r="G147" s="19"/>
      <c r="H147" s="19"/>
      <c r="I147" s="19"/>
      <c r="J147" s="19"/>
      <c r="K147" s="19"/>
      <c r="L147" s="19"/>
      <c r="M147" s="19"/>
      <c r="N147" s="19"/>
      <c r="O147" s="19"/>
      <c r="P147" s="19"/>
      <c r="Q147" s="19"/>
      <c r="R147" s="19"/>
      <c r="S147" s="19"/>
      <c r="T147" s="19"/>
      <c r="U147" s="19">
        <v>0.14000000000000001</v>
      </c>
      <c r="V147" s="19">
        <v>0.28000000000000003</v>
      </c>
      <c r="W147" s="19">
        <v>0.34</v>
      </c>
      <c r="X147" s="19">
        <v>0.49</v>
      </c>
      <c r="Y147" s="19">
        <v>0.68</v>
      </c>
      <c r="Z147" s="19">
        <v>0.91</v>
      </c>
    </row>
    <row r="148" spans="1:26" x14ac:dyDescent="0.2">
      <c r="A148" s="16" t="s">
        <v>138</v>
      </c>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x14ac:dyDescent="0.2">
      <c r="A149" s="16" t="s">
        <v>139</v>
      </c>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x14ac:dyDescent="0.2">
      <c r="A150" s="16" t="s">
        <v>140</v>
      </c>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x14ac:dyDescent="0.2">
      <c r="A151" s="16" t="s">
        <v>141</v>
      </c>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x14ac:dyDescent="0.2">
      <c r="A152" s="16" t="s">
        <v>142</v>
      </c>
      <c r="B152" s="19"/>
      <c r="C152" s="19"/>
      <c r="D152" s="19"/>
      <c r="E152" s="19"/>
      <c r="F152" s="19"/>
      <c r="G152" s="19"/>
      <c r="H152" s="19"/>
      <c r="I152" s="19"/>
      <c r="J152" s="19"/>
      <c r="K152" s="19"/>
      <c r="L152" s="19"/>
      <c r="M152" s="19"/>
      <c r="N152" s="19"/>
      <c r="O152" s="19"/>
      <c r="P152" s="19"/>
      <c r="Q152" s="19"/>
      <c r="R152" s="19"/>
      <c r="S152" s="19">
        <v>2.19</v>
      </c>
      <c r="T152" s="19">
        <v>2.0299999999999998</v>
      </c>
      <c r="U152" s="19">
        <v>0.87</v>
      </c>
      <c r="V152" s="19">
        <v>1.1000000000000001</v>
      </c>
      <c r="W152" s="19">
        <v>14.03</v>
      </c>
      <c r="X152" s="19"/>
      <c r="Y152" s="19"/>
      <c r="Z152" s="19"/>
    </row>
    <row r="153" spans="1:26" x14ac:dyDescent="0.2">
      <c r="A153" s="16" t="s">
        <v>143</v>
      </c>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x14ac:dyDescent="0.2">
      <c r="A154" s="16" t="s">
        <v>144</v>
      </c>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x14ac:dyDescent="0.2">
      <c r="A155" s="16" t="s">
        <v>145</v>
      </c>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x14ac:dyDescent="0.2">
      <c r="A156" s="16" t="s">
        <v>146</v>
      </c>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x14ac:dyDescent="0.2">
      <c r="A157" s="16" t="s">
        <v>147</v>
      </c>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x14ac:dyDescent="0.2">
      <c r="A158" s="16" t="s">
        <v>148</v>
      </c>
      <c r="B158" s="19"/>
      <c r="C158" s="19"/>
      <c r="D158" s="19"/>
      <c r="E158" s="19"/>
      <c r="F158" s="19"/>
      <c r="G158" s="19"/>
      <c r="H158" s="19"/>
      <c r="I158" s="19"/>
      <c r="J158" s="19"/>
      <c r="K158" s="19"/>
      <c r="L158" s="19"/>
      <c r="M158" s="19"/>
      <c r="N158" s="19"/>
      <c r="O158" s="19"/>
      <c r="P158" s="19"/>
      <c r="Q158" s="19"/>
      <c r="R158" s="19"/>
      <c r="S158" s="19">
        <v>133.55000000000001</v>
      </c>
      <c r="T158" s="19">
        <v>245.19</v>
      </c>
      <c r="U158" s="19">
        <v>391.56</v>
      </c>
      <c r="V158" s="19">
        <v>2784.26</v>
      </c>
      <c r="W158" s="19">
        <v>3511.96</v>
      </c>
      <c r="X158" s="19">
        <v>2914.58</v>
      </c>
      <c r="Y158" s="19">
        <v>2222.2800000000002</v>
      </c>
      <c r="Z158" s="19">
        <v>1434.78</v>
      </c>
    </row>
    <row r="159" spans="1:26" x14ac:dyDescent="0.2">
      <c r="A159" s="16" t="s">
        <v>149</v>
      </c>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x14ac:dyDescent="0.2">
      <c r="A160" s="16" t="s">
        <v>150</v>
      </c>
      <c r="B160" s="19"/>
      <c r="C160" s="19"/>
      <c r="D160" s="19"/>
      <c r="E160" s="19"/>
      <c r="F160" s="19"/>
      <c r="G160" s="19"/>
      <c r="H160" s="19"/>
      <c r="I160" s="19"/>
      <c r="J160" s="19"/>
      <c r="K160" s="19"/>
      <c r="L160" s="19"/>
      <c r="M160" s="19"/>
      <c r="N160" s="19"/>
      <c r="O160" s="19"/>
      <c r="P160" s="19"/>
      <c r="Q160" s="19"/>
      <c r="R160" s="19"/>
      <c r="S160" s="19">
        <v>8.6199999999999992</v>
      </c>
      <c r="T160" s="19">
        <v>10.34</v>
      </c>
      <c r="U160" s="19">
        <v>8.6999999999999993</v>
      </c>
      <c r="V160" s="19">
        <v>9.5399999999999991</v>
      </c>
      <c r="W160" s="19"/>
      <c r="X160" s="19"/>
      <c r="Y160" s="19"/>
      <c r="Z160" s="19"/>
    </row>
    <row r="161" spans="1:26" x14ac:dyDescent="0.2">
      <c r="A161" s="16" t="s">
        <v>151</v>
      </c>
      <c r="B161" s="19"/>
      <c r="C161" s="19"/>
      <c r="D161" s="19"/>
      <c r="E161" s="19"/>
      <c r="F161" s="19"/>
      <c r="G161" s="19"/>
      <c r="H161" s="19"/>
      <c r="I161" s="19"/>
      <c r="J161" s="19"/>
      <c r="K161" s="19"/>
      <c r="L161" s="19"/>
      <c r="M161" s="19"/>
      <c r="N161" s="19"/>
      <c r="O161" s="19"/>
      <c r="P161" s="19"/>
      <c r="Q161" s="19"/>
      <c r="R161" s="19"/>
      <c r="S161" s="19"/>
      <c r="T161" s="19"/>
      <c r="U161" s="19"/>
      <c r="V161" s="19"/>
      <c r="W161" s="19">
        <v>161.06</v>
      </c>
      <c r="X161" s="19">
        <v>165.95</v>
      </c>
      <c r="Y161" s="19">
        <v>244.38</v>
      </c>
      <c r="Z161" s="19">
        <v>164.33</v>
      </c>
    </row>
    <row r="162" spans="1:26" x14ac:dyDescent="0.2">
      <c r="A162" s="16" t="s">
        <v>152</v>
      </c>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x14ac:dyDescent="0.2">
      <c r="A163" s="16" t="s">
        <v>153</v>
      </c>
      <c r="B163" s="19"/>
      <c r="C163" s="19"/>
      <c r="D163" s="19"/>
      <c r="E163" s="19"/>
      <c r="F163" s="19"/>
      <c r="G163" s="19"/>
      <c r="H163" s="19"/>
      <c r="I163" s="19"/>
      <c r="J163" s="19"/>
      <c r="K163" s="19"/>
      <c r="L163" s="19"/>
      <c r="M163" s="19"/>
      <c r="N163" s="19"/>
      <c r="O163" s="19"/>
      <c r="P163" s="19"/>
      <c r="Q163" s="19"/>
      <c r="R163" s="19"/>
      <c r="S163" s="19">
        <v>124.93</v>
      </c>
      <c r="T163" s="19">
        <v>146.57</v>
      </c>
      <c r="U163" s="19">
        <v>260.07</v>
      </c>
      <c r="V163" s="19">
        <v>260.07</v>
      </c>
      <c r="W163" s="19">
        <v>1089.45</v>
      </c>
      <c r="X163" s="19">
        <v>1089.45</v>
      </c>
      <c r="Y163" s="19">
        <v>1089.45</v>
      </c>
      <c r="Z163" s="19">
        <v>1089.5999999999999</v>
      </c>
    </row>
    <row r="164" spans="1:26" x14ac:dyDescent="0.2">
      <c r="A164" s="16" t="s">
        <v>154</v>
      </c>
      <c r="B164" s="19"/>
      <c r="C164" s="19"/>
      <c r="D164" s="19"/>
      <c r="E164" s="19"/>
      <c r="F164" s="19"/>
      <c r="G164" s="19"/>
      <c r="H164" s="19"/>
      <c r="I164" s="19"/>
      <c r="J164" s="19"/>
      <c r="K164" s="19"/>
      <c r="L164" s="19"/>
      <c r="M164" s="19"/>
      <c r="N164" s="19"/>
      <c r="O164" s="19"/>
      <c r="P164" s="19"/>
      <c r="Q164" s="19"/>
      <c r="R164" s="19"/>
      <c r="S164" s="19"/>
      <c r="T164" s="19">
        <v>88.28</v>
      </c>
      <c r="U164" s="19">
        <v>122.79</v>
      </c>
      <c r="V164" s="19">
        <v>2514.65</v>
      </c>
      <c r="W164" s="19">
        <v>2261.4499999999998</v>
      </c>
      <c r="X164" s="19">
        <v>1659.18</v>
      </c>
      <c r="Y164" s="19">
        <v>888.45</v>
      </c>
      <c r="Z164" s="19">
        <v>180.85</v>
      </c>
    </row>
    <row r="165" spans="1:26" x14ac:dyDescent="0.2">
      <c r="A165" s="16" t="s">
        <v>155</v>
      </c>
      <c r="B165" s="19">
        <v>17.013400000000001</v>
      </c>
      <c r="C165" s="19">
        <v>15.296900000000001</v>
      </c>
      <c r="D165" s="19">
        <v>18.093</v>
      </c>
      <c r="E165" s="19">
        <v>19.235600000000002</v>
      </c>
      <c r="F165" s="19">
        <v>40.798999999999992</v>
      </c>
      <c r="G165" s="19">
        <v>67.031800000000004</v>
      </c>
      <c r="H165" s="19">
        <v>48.62</v>
      </c>
      <c r="I165" s="19">
        <v>35.71</v>
      </c>
      <c r="J165" s="19">
        <v>23.28</v>
      </c>
      <c r="K165" s="19">
        <v>42.12</v>
      </c>
      <c r="L165" s="19">
        <v>386.31</v>
      </c>
      <c r="M165" s="19">
        <v>1899.95</v>
      </c>
      <c r="N165" s="19">
        <v>1850.42</v>
      </c>
      <c r="O165" s="19">
        <v>1177.47</v>
      </c>
      <c r="P165" s="19">
        <v>215.46</v>
      </c>
      <c r="Q165" s="19">
        <v>141.02000000000001</v>
      </c>
      <c r="R165" s="19">
        <v>144.82</v>
      </c>
      <c r="S165" s="19">
        <v>264.25</v>
      </c>
      <c r="T165" s="19">
        <v>381.13</v>
      </c>
      <c r="U165" s="19">
        <v>562.62</v>
      </c>
      <c r="V165" s="19">
        <v>2983.12</v>
      </c>
      <c r="W165" s="19">
        <v>4696.6499999999996</v>
      </c>
      <c r="X165" s="19">
        <v>4086.21</v>
      </c>
      <c r="Y165" s="19">
        <v>2234.54</v>
      </c>
      <c r="Z165" s="19">
        <v>2248.6799999999998</v>
      </c>
    </row>
    <row r="166" spans="1:26" x14ac:dyDescent="0.2">
      <c r="A166" s="16" t="s">
        <v>156</v>
      </c>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x14ac:dyDescent="0.2">
      <c r="A167" s="16" t="s">
        <v>157</v>
      </c>
      <c r="B167" s="19">
        <v>6.7721999999999998</v>
      </c>
      <c r="C167" s="19">
        <v>10.066700000000001</v>
      </c>
      <c r="D167" s="19">
        <v>8.6483000000000008</v>
      </c>
      <c r="E167" s="19">
        <v>8.8802000000000003</v>
      </c>
      <c r="F167" s="19">
        <v>27.047799999999999</v>
      </c>
      <c r="G167" s="19">
        <v>39.273099999999999</v>
      </c>
      <c r="H167" s="19">
        <v>35.9</v>
      </c>
      <c r="I167" s="19">
        <v>32.14</v>
      </c>
      <c r="J167" s="19">
        <v>36.76</v>
      </c>
      <c r="K167" s="19">
        <v>53.26</v>
      </c>
      <c r="L167" s="19">
        <v>78.48</v>
      </c>
      <c r="M167" s="19">
        <v>64.23</v>
      </c>
      <c r="N167" s="19">
        <v>76.959999999999994</v>
      </c>
      <c r="O167" s="19">
        <v>375.97</v>
      </c>
      <c r="P167" s="19">
        <v>646.48</v>
      </c>
      <c r="Q167" s="19">
        <v>477.79</v>
      </c>
      <c r="R167" s="19">
        <v>223.53</v>
      </c>
      <c r="S167" s="19">
        <v>269.66000000000003</v>
      </c>
      <c r="T167" s="19">
        <v>400.19</v>
      </c>
      <c r="U167" s="19">
        <v>362.51</v>
      </c>
      <c r="V167" s="19">
        <v>380.06</v>
      </c>
      <c r="W167" s="19">
        <v>1576.75</v>
      </c>
      <c r="X167" s="19">
        <v>1772.45</v>
      </c>
      <c r="Y167" s="19">
        <v>2072.6</v>
      </c>
      <c r="Z167" s="19">
        <v>2489.94</v>
      </c>
    </row>
    <row r="168" spans="1:26" x14ac:dyDescent="0.2">
      <c r="A168" s="16" t="s">
        <v>158</v>
      </c>
      <c r="B168" s="19">
        <v>6.7721999999999998</v>
      </c>
      <c r="C168" s="19">
        <v>10.066700000000001</v>
      </c>
      <c r="D168" s="19">
        <v>8.6483000000000008</v>
      </c>
      <c r="E168" s="19">
        <v>8.8802000000000003</v>
      </c>
      <c r="F168" s="19">
        <v>11.2278</v>
      </c>
      <c r="G168" s="19">
        <v>15.008699999999999</v>
      </c>
      <c r="H168" s="19">
        <v>30.08</v>
      </c>
      <c r="I168" s="19">
        <v>32.14</v>
      </c>
      <c r="J168" s="19">
        <v>36.76</v>
      </c>
      <c r="K168" s="19">
        <v>53.26</v>
      </c>
      <c r="L168" s="19">
        <v>78.48</v>
      </c>
      <c r="M168" s="19">
        <v>64.23</v>
      </c>
      <c r="N168" s="19">
        <v>76.959999999999994</v>
      </c>
      <c r="O168" s="19">
        <v>375.97</v>
      </c>
      <c r="P168" s="19">
        <v>646.48</v>
      </c>
      <c r="Q168" s="19">
        <v>477.79</v>
      </c>
      <c r="R168" s="19">
        <v>223.53</v>
      </c>
      <c r="S168" s="19">
        <v>269.66000000000003</v>
      </c>
      <c r="T168" s="19">
        <v>400.19</v>
      </c>
      <c r="U168" s="19">
        <v>362.51</v>
      </c>
      <c r="V168" s="19">
        <v>380.06</v>
      </c>
      <c r="W168" s="19">
        <v>1576.75</v>
      </c>
      <c r="X168" s="19">
        <v>1772.45</v>
      </c>
      <c r="Y168" s="19">
        <v>2072.6</v>
      </c>
      <c r="Z168" s="19">
        <v>2489.94</v>
      </c>
    </row>
    <row r="169" spans="1:26" x14ac:dyDescent="0.2">
      <c r="A169" s="16" t="s">
        <v>159</v>
      </c>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x14ac:dyDescent="0.2">
      <c r="A170" s="16" t="s">
        <v>160</v>
      </c>
      <c r="B170" s="19"/>
      <c r="C170" s="19"/>
      <c r="D170" s="19"/>
      <c r="E170" s="19"/>
      <c r="F170" s="19"/>
      <c r="G170" s="19"/>
      <c r="H170" s="19">
        <v>1.64</v>
      </c>
      <c r="I170" s="19">
        <v>0.03</v>
      </c>
      <c r="J170" s="19">
        <v>0.64</v>
      </c>
      <c r="K170" s="19">
        <v>0.67</v>
      </c>
      <c r="L170" s="19">
        <v>0.27</v>
      </c>
      <c r="M170" s="19"/>
      <c r="N170" s="19"/>
      <c r="O170" s="19"/>
      <c r="P170" s="19"/>
      <c r="Q170" s="19">
        <v>0.21</v>
      </c>
      <c r="R170" s="19">
        <v>1.48</v>
      </c>
      <c r="S170" s="19">
        <v>3.3</v>
      </c>
      <c r="T170" s="19">
        <v>3.94</v>
      </c>
      <c r="U170" s="19">
        <v>6.62</v>
      </c>
      <c r="V170" s="19">
        <v>6.97</v>
      </c>
      <c r="W170" s="19">
        <v>9.4</v>
      </c>
      <c r="X170" s="19">
        <v>8.74</v>
      </c>
      <c r="Y170" s="19">
        <v>12.32</v>
      </c>
      <c r="Z170" s="19">
        <v>10.55</v>
      </c>
    </row>
    <row r="171" spans="1:26" x14ac:dyDescent="0.2">
      <c r="A171" s="16" t="s">
        <v>161</v>
      </c>
      <c r="B171" s="19">
        <v>6.7721999999999998</v>
      </c>
      <c r="C171" s="19">
        <v>10.066700000000001</v>
      </c>
      <c r="D171" s="19">
        <v>8.6483000000000008</v>
      </c>
      <c r="E171" s="19">
        <v>8.8802000000000003</v>
      </c>
      <c r="F171" s="19">
        <v>11.2278</v>
      </c>
      <c r="G171" s="19">
        <v>15.008699999999999</v>
      </c>
      <c r="H171" s="19">
        <v>28.44</v>
      </c>
      <c r="I171" s="19">
        <v>32.11</v>
      </c>
      <c r="J171" s="19">
        <v>36.119999999999997</v>
      </c>
      <c r="K171" s="19">
        <v>52.59</v>
      </c>
      <c r="L171" s="19">
        <v>78.209999999999994</v>
      </c>
      <c r="M171" s="19">
        <v>64.23</v>
      </c>
      <c r="N171" s="19">
        <v>76.959999999999994</v>
      </c>
      <c r="O171" s="19">
        <v>375.97</v>
      </c>
      <c r="P171" s="19">
        <v>646.48</v>
      </c>
      <c r="Q171" s="19">
        <v>477.58</v>
      </c>
      <c r="R171" s="19">
        <v>222.05</v>
      </c>
      <c r="S171" s="19">
        <v>266.36</v>
      </c>
      <c r="T171" s="19">
        <v>396.25</v>
      </c>
      <c r="U171" s="19">
        <v>355.89</v>
      </c>
      <c r="V171" s="19">
        <v>373.09</v>
      </c>
      <c r="W171" s="19">
        <v>1567.35</v>
      </c>
      <c r="X171" s="19">
        <v>1763.71</v>
      </c>
      <c r="Y171" s="19">
        <v>2060.2800000000002</v>
      </c>
      <c r="Z171" s="19">
        <v>2479.39</v>
      </c>
    </row>
    <row r="172" spans="1:26" x14ac:dyDescent="0.2">
      <c r="A172" s="16" t="s">
        <v>158</v>
      </c>
      <c r="B172" s="19">
        <v>6.7721999999999998</v>
      </c>
      <c r="C172" s="19">
        <v>10.066700000000001</v>
      </c>
      <c r="D172" s="19">
        <v>8.6483000000000008</v>
      </c>
      <c r="E172" s="19">
        <v>8.8802000000000003</v>
      </c>
      <c r="F172" s="19">
        <v>11.2278</v>
      </c>
      <c r="G172" s="19">
        <v>15.008699999999999</v>
      </c>
      <c r="H172" s="19">
        <v>30.08</v>
      </c>
      <c r="I172" s="19">
        <v>32.14</v>
      </c>
      <c r="J172" s="19">
        <v>36.76</v>
      </c>
      <c r="K172" s="19">
        <v>53.26</v>
      </c>
      <c r="L172" s="19">
        <v>78.48</v>
      </c>
      <c r="M172" s="19">
        <v>64.23</v>
      </c>
      <c r="N172" s="19">
        <v>76.959999999999994</v>
      </c>
      <c r="O172" s="19">
        <v>375.97</v>
      </c>
      <c r="P172" s="19">
        <v>646.48</v>
      </c>
      <c r="Q172" s="19">
        <v>477.79</v>
      </c>
      <c r="R172" s="19">
        <v>223.53</v>
      </c>
      <c r="S172" s="19">
        <v>269.66000000000003</v>
      </c>
      <c r="T172" s="19">
        <v>400.19</v>
      </c>
      <c r="U172" s="19">
        <v>362.51</v>
      </c>
      <c r="V172" s="19">
        <v>380.06</v>
      </c>
      <c r="W172" s="19">
        <v>1576.75</v>
      </c>
      <c r="X172" s="19">
        <v>1772.45</v>
      </c>
      <c r="Y172" s="19">
        <v>2072.6</v>
      </c>
      <c r="Z172" s="19">
        <v>2489.94</v>
      </c>
    </row>
    <row r="173" spans="1:26" x14ac:dyDescent="0.2">
      <c r="A173" s="16" t="s">
        <v>162</v>
      </c>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x14ac:dyDescent="0.2">
      <c r="A174" s="16" t="s">
        <v>163</v>
      </c>
      <c r="B174" s="19">
        <v>6.7721999999999998</v>
      </c>
      <c r="C174" s="19">
        <v>10.066700000000001</v>
      </c>
      <c r="D174" s="19">
        <v>8.6483000000000008</v>
      </c>
      <c r="E174" s="19">
        <v>8.8802000000000003</v>
      </c>
      <c r="F174" s="19">
        <v>11.2278</v>
      </c>
      <c r="G174" s="19">
        <v>15.008699999999999</v>
      </c>
      <c r="H174" s="19">
        <v>30.08</v>
      </c>
      <c r="I174" s="19">
        <v>32.14</v>
      </c>
      <c r="J174" s="19">
        <v>36.76</v>
      </c>
      <c r="K174" s="19">
        <v>53.26</v>
      </c>
      <c r="L174" s="19">
        <v>78.48</v>
      </c>
      <c r="M174" s="19">
        <v>64.23</v>
      </c>
      <c r="N174" s="19">
        <v>76.959999999999994</v>
      </c>
      <c r="O174" s="19">
        <v>375.97</v>
      </c>
      <c r="P174" s="19">
        <v>646.48</v>
      </c>
      <c r="Q174" s="19">
        <v>477.79</v>
      </c>
      <c r="R174" s="19">
        <v>223.53</v>
      </c>
      <c r="S174" s="19">
        <v>269.66000000000003</v>
      </c>
      <c r="T174" s="19">
        <v>400.19</v>
      </c>
      <c r="U174" s="19">
        <v>362.51</v>
      </c>
      <c r="V174" s="19">
        <v>380.06</v>
      </c>
      <c r="W174" s="19">
        <v>1576.75</v>
      </c>
      <c r="X174" s="19">
        <v>1772.45</v>
      </c>
      <c r="Y174" s="19">
        <v>2072.6</v>
      </c>
      <c r="Z174" s="19">
        <v>2489.94</v>
      </c>
    </row>
    <row r="175" spans="1:26" x14ac:dyDescent="0.2">
      <c r="A175" s="16" t="s">
        <v>164</v>
      </c>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x14ac:dyDescent="0.2">
      <c r="A176" s="16" t="s">
        <v>165</v>
      </c>
      <c r="B176" s="19"/>
      <c r="C176" s="19"/>
      <c r="D176" s="19"/>
      <c r="E176" s="19"/>
      <c r="F176" s="19">
        <v>15.82</v>
      </c>
      <c r="G176" s="19">
        <v>24.264399999999998</v>
      </c>
      <c r="H176" s="19">
        <v>5.82</v>
      </c>
      <c r="I176" s="19"/>
      <c r="J176" s="19"/>
      <c r="K176" s="19"/>
      <c r="L176" s="19"/>
      <c r="M176" s="19"/>
      <c r="N176" s="19"/>
      <c r="O176" s="19"/>
      <c r="P176" s="19"/>
      <c r="Q176" s="19"/>
      <c r="R176" s="19"/>
      <c r="S176" s="19"/>
      <c r="T176" s="19"/>
      <c r="U176" s="19"/>
      <c r="V176" s="19"/>
      <c r="W176" s="19"/>
      <c r="X176" s="19"/>
      <c r="Y176" s="19"/>
      <c r="Z176" s="19"/>
    </row>
    <row r="177" spans="1:26" x14ac:dyDescent="0.2">
      <c r="A177" s="16" t="s">
        <v>166</v>
      </c>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x14ac:dyDescent="0.2">
      <c r="A178" s="16" t="s">
        <v>167</v>
      </c>
      <c r="B178" s="19">
        <v>3.2423999999999999</v>
      </c>
      <c r="C178" s="19">
        <v>4.3240999999999996</v>
      </c>
      <c r="D178" s="19">
        <v>11.7875</v>
      </c>
      <c r="E178" s="19">
        <v>11.876999999999999</v>
      </c>
      <c r="F178" s="19">
        <v>15.522800000000005</v>
      </c>
      <c r="G178" s="19">
        <v>16.672999999999998</v>
      </c>
      <c r="H178" s="19">
        <v>25.129999999999995</v>
      </c>
      <c r="I178" s="19">
        <v>27.71</v>
      </c>
      <c r="J178" s="19">
        <v>35.159999999999997</v>
      </c>
      <c r="K178" s="19">
        <v>24.34</v>
      </c>
      <c r="L178" s="19">
        <v>35.090000000000003</v>
      </c>
      <c r="M178" s="19">
        <v>72.78</v>
      </c>
      <c r="N178" s="19">
        <v>89.22</v>
      </c>
      <c r="O178" s="19">
        <v>110.37</v>
      </c>
      <c r="P178" s="19">
        <v>79.83</v>
      </c>
      <c r="Q178" s="19">
        <v>95.3</v>
      </c>
      <c r="R178" s="19">
        <v>39.770000000000003</v>
      </c>
      <c r="S178" s="19">
        <v>42.08</v>
      </c>
      <c r="T178" s="19">
        <v>62.54</v>
      </c>
      <c r="U178" s="19">
        <v>145.15</v>
      </c>
      <c r="V178" s="19">
        <v>761.01</v>
      </c>
      <c r="W178" s="19">
        <v>3155.83</v>
      </c>
      <c r="X178" s="19">
        <v>1941.52</v>
      </c>
      <c r="Y178" s="19">
        <v>2988.58</v>
      </c>
      <c r="Z178" s="19">
        <v>2114.25</v>
      </c>
    </row>
    <row r="179" spans="1:26" x14ac:dyDescent="0.2">
      <c r="A179" s="16" t="s">
        <v>168</v>
      </c>
      <c r="B179" s="19"/>
      <c r="C179" s="19"/>
      <c r="D179" s="19"/>
      <c r="E179" s="19"/>
      <c r="F179" s="19"/>
      <c r="G179" s="19"/>
      <c r="H179" s="19"/>
      <c r="I179" s="19"/>
      <c r="J179" s="19">
        <v>8.91</v>
      </c>
      <c r="K179" s="19"/>
      <c r="L179" s="19"/>
      <c r="M179" s="19"/>
      <c r="N179" s="19"/>
      <c r="O179" s="19"/>
      <c r="P179" s="19"/>
      <c r="Q179" s="19"/>
      <c r="R179" s="19"/>
      <c r="S179" s="19"/>
      <c r="T179" s="19"/>
      <c r="U179" s="19"/>
      <c r="V179" s="19"/>
      <c r="W179" s="19"/>
      <c r="X179" s="19"/>
      <c r="Y179" s="19"/>
      <c r="Z179" s="19"/>
    </row>
    <row r="180" spans="1:26" x14ac:dyDescent="0.2">
      <c r="A180" s="16" t="s">
        <v>169</v>
      </c>
      <c r="B180" s="19"/>
      <c r="C180" s="19"/>
      <c r="D180" s="19">
        <v>1.01E-2</v>
      </c>
      <c r="E180" s="19">
        <v>6.8500000000000005E-2</v>
      </c>
      <c r="F180" s="19">
        <v>9.8599999999999993E-2</v>
      </c>
      <c r="G180" s="19">
        <v>0.22839999999999999</v>
      </c>
      <c r="H180" s="19">
        <v>0.36</v>
      </c>
      <c r="I180" s="19">
        <v>0.34</v>
      </c>
      <c r="J180" s="19">
        <v>0.45</v>
      </c>
      <c r="K180" s="19">
        <v>0.55000000000000004</v>
      </c>
      <c r="L180" s="19">
        <v>0.48</v>
      </c>
      <c r="M180" s="19">
        <v>0.62</v>
      </c>
      <c r="N180" s="19">
        <v>0.74</v>
      </c>
      <c r="O180" s="19">
        <v>2.95</v>
      </c>
      <c r="P180" s="19">
        <v>1.44</v>
      </c>
      <c r="Q180" s="19">
        <v>1.95</v>
      </c>
      <c r="R180" s="19">
        <v>2.35</v>
      </c>
      <c r="S180" s="19">
        <v>3.04</v>
      </c>
      <c r="T180" s="19">
        <v>4.04</v>
      </c>
      <c r="U180" s="19">
        <v>4.51</v>
      </c>
      <c r="V180" s="19">
        <v>5.24</v>
      </c>
      <c r="W180" s="19">
        <v>6.57</v>
      </c>
      <c r="X180" s="19">
        <v>7.28</v>
      </c>
      <c r="Y180" s="19">
        <v>7.67</v>
      </c>
      <c r="Z180" s="19">
        <v>8.64</v>
      </c>
    </row>
    <row r="181" spans="1:26" x14ac:dyDescent="0.2">
      <c r="A181" s="16" t="s">
        <v>170</v>
      </c>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x14ac:dyDescent="0.2">
      <c r="A182" s="16" t="s">
        <v>171</v>
      </c>
      <c r="B182" s="19"/>
      <c r="C182" s="19"/>
      <c r="D182" s="19"/>
      <c r="E182" s="19"/>
      <c r="F182" s="19"/>
      <c r="G182" s="19"/>
      <c r="H182" s="19"/>
      <c r="I182" s="19"/>
      <c r="J182" s="19"/>
      <c r="K182" s="19"/>
      <c r="L182" s="19"/>
      <c r="M182" s="19">
        <v>18.899999999999999</v>
      </c>
      <c r="N182" s="19">
        <v>3.64</v>
      </c>
      <c r="O182" s="19">
        <v>6.94</v>
      </c>
      <c r="P182" s="19">
        <v>6.2</v>
      </c>
      <c r="Q182" s="19">
        <v>10.46</v>
      </c>
      <c r="R182" s="19">
        <v>28.48</v>
      </c>
      <c r="S182" s="19">
        <v>9.5500000000000007</v>
      </c>
      <c r="T182" s="19">
        <v>5.69</v>
      </c>
      <c r="U182" s="19">
        <v>74.33</v>
      </c>
      <c r="V182" s="19">
        <v>689.22</v>
      </c>
      <c r="W182" s="19">
        <v>103.58</v>
      </c>
      <c r="X182" s="19">
        <v>27.54</v>
      </c>
      <c r="Y182" s="19">
        <v>34.880000000000003</v>
      </c>
      <c r="Z182" s="19">
        <v>28.83</v>
      </c>
    </row>
    <row r="183" spans="1:26" x14ac:dyDescent="0.2">
      <c r="A183" s="16" t="s">
        <v>172</v>
      </c>
      <c r="B183" s="19">
        <v>6.9800000000000001E-2</v>
      </c>
      <c r="C183" s="19">
        <v>0.20319999999999999</v>
      </c>
      <c r="D183" s="19">
        <v>0.4536</v>
      </c>
      <c r="E183" s="19">
        <v>0.19420000000000001</v>
      </c>
      <c r="F183" s="19">
        <v>0.32579999999999998</v>
      </c>
      <c r="G183" s="19">
        <v>0.13389999999999999</v>
      </c>
      <c r="H183" s="19">
        <v>7.0000000000000007E-2</v>
      </c>
      <c r="I183" s="19"/>
      <c r="J183" s="19"/>
      <c r="K183" s="19"/>
      <c r="L183" s="19">
        <v>1.73</v>
      </c>
      <c r="M183" s="19">
        <v>2.37</v>
      </c>
      <c r="N183" s="19">
        <v>3.31</v>
      </c>
      <c r="O183" s="19">
        <v>2.08</v>
      </c>
      <c r="P183" s="19">
        <v>1.76</v>
      </c>
      <c r="Q183" s="19"/>
      <c r="R183" s="19"/>
      <c r="S183" s="19"/>
      <c r="T183" s="19"/>
      <c r="U183" s="19"/>
      <c r="V183" s="19"/>
      <c r="W183" s="19">
        <v>22.17</v>
      </c>
      <c r="X183" s="19">
        <v>9.18</v>
      </c>
      <c r="Y183" s="19">
        <v>6.31</v>
      </c>
      <c r="Z183" s="19">
        <v>4</v>
      </c>
    </row>
    <row r="184" spans="1:26" x14ac:dyDescent="0.2">
      <c r="A184" s="16" t="s">
        <v>173</v>
      </c>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x14ac:dyDescent="0.2">
      <c r="A185" s="16" t="s">
        <v>174</v>
      </c>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x14ac:dyDescent="0.2">
      <c r="A186" s="16" t="s">
        <v>175</v>
      </c>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x14ac:dyDescent="0.2">
      <c r="A187" s="16" t="s">
        <v>176</v>
      </c>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x14ac:dyDescent="0.2">
      <c r="A188" s="16" t="s">
        <v>177</v>
      </c>
      <c r="B188" s="19"/>
      <c r="C188" s="19"/>
      <c r="D188" s="19"/>
      <c r="E188" s="19"/>
      <c r="F188" s="19"/>
      <c r="G188" s="19"/>
      <c r="H188" s="19"/>
      <c r="I188" s="19"/>
      <c r="J188" s="19"/>
      <c r="K188" s="19"/>
      <c r="L188" s="19"/>
      <c r="M188" s="19"/>
      <c r="N188" s="19"/>
      <c r="O188" s="19"/>
      <c r="P188" s="19"/>
      <c r="Q188" s="19"/>
      <c r="R188" s="19"/>
      <c r="S188" s="19">
        <v>20.55</v>
      </c>
      <c r="T188" s="19">
        <v>28.88</v>
      </c>
      <c r="U188" s="19">
        <v>36.67</v>
      </c>
      <c r="V188" s="19">
        <v>36.270000000000003</v>
      </c>
      <c r="W188" s="19">
        <v>69.91</v>
      </c>
      <c r="X188" s="19">
        <v>83.85</v>
      </c>
      <c r="Y188" s="19">
        <v>115.29</v>
      </c>
      <c r="Z188" s="19">
        <v>115.01</v>
      </c>
    </row>
    <row r="189" spans="1:26" x14ac:dyDescent="0.2">
      <c r="A189" s="16" t="s">
        <v>178</v>
      </c>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x14ac:dyDescent="0.2">
      <c r="A190" s="16" t="s">
        <v>179</v>
      </c>
      <c r="B190" s="19"/>
      <c r="C190" s="19"/>
      <c r="D190" s="19"/>
      <c r="E190" s="19"/>
      <c r="F190" s="19"/>
      <c r="G190" s="19"/>
      <c r="H190" s="19"/>
      <c r="I190" s="19"/>
      <c r="J190" s="19"/>
      <c r="K190" s="19"/>
      <c r="L190" s="19"/>
      <c r="M190" s="19"/>
      <c r="N190" s="19"/>
      <c r="O190" s="19"/>
      <c r="P190" s="19"/>
      <c r="Q190" s="19"/>
      <c r="R190" s="19"/>
      <c r="S190" s="19"/>
      <c r="T190" s="19"/>
      <c r="U190" s="19"/>
      <c r="V190" s="19"/>
      <c r="W190" s="19">
        <v>1387.55</v>
      </c>
      <c r="X190" s="19">
        <v>172.28</v>
      </c>
      <c r="Y190" s="19">
        <v>1231.93</v>
      </c>
      <c r="Z190" s="19">
        <v>105.50999999999999</v>
      </c>
    </row>
    <row r="191" spans="1:26" x14ac:dyDescent="0.2">
      <c r="A191" s="16" t="s">
        <v>180</v>
      </c>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x14ac:dyDescent="0.2">
      <c r="A192" s="16" t="s">
        <v>181</v>
      </c>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x14ac:dyDescent="0.2">
      <c r="A193" s="16" t="s">
        <v>182</v>
      </c>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x14ac:dyDescent="0.2">
      <c r="A194" s="16" t="s">
        <v>183</v>
      </c>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x14ac:dyDescent="0.2">
      <c r="A195" s="16" t="s">
        <v>184</v>
      </c>
      <c r="B195" s="19"/>
      <c r="C195" s="19"/>
      <c r="D195" s="19"/>
      <c r="E195" s="19"/>
      <c r="F195" s="19"/>
      <c r="G195" s="19"/>
      <c r="H195" s="19"/>
      <c r="I195" s="19"/>
      <c r="J195" s="19"/>
      <c r="K195" s="19"/>
      <c r="L195" s="19"/>
      <c r="M195" s="19">
        <v>2.68</v>
      </c>
      <c r="N195" s="19">
        <v>1.83</v>
      </c>
      <c r="O195" s="19">
        <v>1.84</v>
      </c>
      <c r="P195" s="19">
        <v>1.93</v>
      </c>
      <c r="Q195" s="19">
        <v>1.84</v>
      </c>
      <c r="R195" s="19">
        <v>1.93</v>
      </c>
      <c r="S195" s="19"/>
      <c r="T195" s="19"/>
      <c r="U195" s="19"/>
      <c r="V195" s="19"/>
      <c r="W195" s="19"/>
      <c r="X195" s="19">
        <v>13.230000000000002</v>
      </c>
      <c r="Y195" s="19">
        <v>13.54</v>
      </c>
      <c r="Z195" s="19">
        <v>11.83</v>
      </c>
    </row>
    <row r="196" spans="1:26" x14ac:dyDescent="0.2">
      <c r="A196" s="16" t="s">
        <v>185</v>
      </c>
      <c r="B196" s="19">
        <v>3.1726000000000001</v>
      </c>
      <c r="C196" s="19">
        <v>4.1208999999999998</v>
      </c>
      <c r="D196" s="19">
        <v>4.8080999999999996</v>
      </c>
      <c r="E196" s="19">
        <v>5.2283999999999997</v>
      </c>
      <c r="F196" s="19">
        <v>8.5521999999999991</v>
      </c>
      <c r="G196" s="19">
        <v>10.157400000000001</v>
      </c>
      <c r="H196" s="19">
        <v>18.55</v>
      </c>
      <c r="I196" s="19">
        <v>21.22</v>
      </c>
      <c r="J196" s="19">
        <v>24.37</v>
      </c>
      <c r="K196" s="19">
        <v>22.06</v>
      </c>
      <c r="L196" s="19">
        <v>30.58</v>
      </c>
      <c r="M196" s="19">
        <v>48.21</v>
      </c>
      <c r="N196" s="19">
        <v>79.7</v>
      </c>
      <c r="O196" s="19">
        <v>96.56</v>
      </c>
      <c r="P196" s="19">
        <v>68.5</v>
      </c>
      <c r="Q196" s="19">
        <v>81.05</v>
      </c>
      <c r="R196" s="19">
        <v>7.01</v>
      </c>
      <c r="S196" s="19">
        <v>0.81</v>
      </c>
      <c r="T196" s="19">
        <v>0.8</v>
      </c>
      <c r="U196" s="19">
        <v>0.79</v>
      </c>
      <c r="V196" s="19">
        <v>0.78</v>
      </c>
      <c r="W196" s="19">
        <v>1446.41</v>
      </c>
      <c r="X196" s="19">
        <v>1494.26</v>
      </c>
      <c r="Y196" s="19">
        <v>1440.18</v>
      </c>
      <c r="Z196" s="19">
        <v>1612.15</v>
      </c>
    </row>
    <row r="197" spans="1:26" x14ac:dyDescent="0.2">
      <c r="A197" s="16" t="s">
        <v>186</v>
      </c>
      <c r="B197" s="19"/>
      <c r="C197" s="19"/>
      <c r="D197" s="19">
        <v>6.5157000000000007</v>
      </c>
      <c r="E197" s="19">
        <v>6.3859000000000004</v>
      </c>
      <c r="F197" s="19">
        <v>6.5461999999999998</v>
      </c>
      <c r="G197" s="19">
        <v>6.1533000000000007</v>
      </c>
      <c r="H197" s="19">
        <v>6.15</v>
      </c>
      <c r="I197" s="19">
        <v>6.15</v>
      </c>
      <c r="J197" s="19">
        <v>1.43</v>
      </c>
      <c r="K197" s="19">
        <v>1.73</v>
      </c>
      <c r="L197" s="19">
        <v>2.2999999999999998</v>
      </c>
      <c r="M197" s="19"/>
      <c r="N197" s="19"/>
      <c r="O197" s="19"/>
      <c r="P197" s="19"/>
      <c r="Q197" s="19"/>
      <c r="R197" s="19"/>
      <c r="S197" s="19"/>
      <c r="T197" s="19"/>
      <c r="U197" s="19"/>
      <c r="V197" s="19"/>
      <c r="W197" s="19"/>
      <c r="X197" s="19"/>
      <c r="Y197" s="19"/>
      <c r="Z197" s="19"/>
    </row>
    <row r="198" spans="1:26" x14ac:dyDescent="0.2">
      <c r="A198" s="16" t="s">
        <v>187</v>
      </c>
      <c r="B198" s="19"/>
      <c r="C198" s="19"/>
      <c r="D198" s="19"/>
      <c r="E198" s="19"/>
      <c r="F198" s="19"/>
      <c r="G198" s="19"/>
      <c r="H198" s="19"/>
      <c r="I198" s="19"/>
      <c r="J198" s="19"/>
      <c r="K198" s="19"/>
      <c r="L198" s="19"/>
      <c r="M198" s="19"/>
      <c r="N198" s="19"/>
      <c r="O198" s="19"/>
      <c r="P198" s="19"/>
      <c r="Q198" s="19"/>
      <c r="R198" s="19"/>
      <c r="S198" s="19">
        <v>8.1300000000000008</v>
      </c>
      <c r="T198" s="19">
        <v>23.13</v>
      </c>
      <c r="U198" s="19">
        <v>28.85</v>
      </c>
      <c r="V198" s="19">
        <v>29.5</v>
      </c>
      <c r="W198" s="19">
        <v>119.64</v>
      </c>
      <c r="X198" s="19">
        <v>133.9</v>
      </c>
      <c r="Y198" s="19">
        <v>138.78</v>
      </c>
      <c r="Z198" s="19">
        <v>228.28</v>
      </c>
    </row>
    <row r="199" spans="1:26" x14ac:dyDescent="0.2">
      <c r="A199" s="16" t="s">
        <v>188</v>
      </c>
      <c r="B199" s="19"/>
      <c r="C199" s="19"/>
      <c r="D199" s="19"/>
      <c r="E199" s="19"/>
      <c r="F199" s="19"/>
      <c r="G199" s="19"/>
      <c r="H199" s="19"/>
      <c r="I199" s="19"/>
      <c r="J199" s="19"/>
      <c r="K199" s="19"/>
      <c r="L199" s="19"/>
      <c r="M199" s="19"/>
      <c r="N199" s="19"/>
      <c r="O199" s="19"/>
      <c r="P199" s="19"/>
      <c r="Q199" s="19"/>
      <c r="R199" s="19"/>
      <c r="S199" s="19">
        <v>50.53</v>
      </c>
      <c r="T199" s="19">
        <v>40.299999999999997</v>
      </c>
      <c r="U199" s="19">
        <v>38.49</v>
      </c>
      <c r="V199" s="19">
        <v>2404.37</v>
      </c>
      <c r="W199" s="19">
        <v>4252.8100000000004</v>
      </c>
      <c r="X199" s="19">
        <v>3733.72</v>
      </c>
      <c r="Y199" s="19">
        <v>4054.04</v>
      </c>
      <c r="Z199" s="19">
        <v>5213.8100000000004</v>
      </c>
    </row>
    <row r="200" spans="1:26" x14ac:dyDescent="0.2">
      <c r="A200" s="16" t="s">
        <v>189</v>
      </c>
      <c r="B200" s="19"/>
      <c r="C200" s="19"/>
      <c r="D200" s="19"/>
      <c r="E200" s="19"/>
      <c r="F200" s="19"/>
      <c r="G200" s="19"/>
      <c r="H200" s="19"/>
      <c r="I200" s="19"/>
      <c r="J200" s="19"/>
      <c r="K200" s="19"/>
      <c r="L200" s="19"/>
      <c r="M200" s="19">
        <v>0</v>
      </c>
      <c r="N200" s="19"/>
      <c r="O200" s="19"/>
      <c r="P200" s="19"/>
      <c r="Q200" s="19"/>
      <c r="R200" s="19"/>
      <c r="S200" s="19">
        <v>50.53</v>
      </c>
      <c r="T200" s="19">
        <v>40.299999999999997</v>
      </c>
      <c r="U200" s="19">
        <v>38.49</v>
      </c>
      <c r="V200" s="19">
        <v>4.17</v>
      </c>
      <c r="W200" s="19">
        <v>273.89999999999998</v>
      </c>
      <c r="X200" s="19">
        <v>256.05</v>
      </c>
      <c r="Y200" s="19">
        <v>19.809999999999999</v>
      </c>
      <c r="Z200" s="19"/>
    </row>
    <row r="201" spans="1:26" x14ac:dyDescent="0.2">
      <c r="A201" s="16" t="s">
        <v>190</v>
      </c>
      <c r="B201" s="19"/>
      <c r="C201" s="19"/>
      <c r="D201" s="19"/>
      <c r="E201" s="19"/>
      <c r="F201" s="19"/>
      <c r="G201" s="19"/>
      <c r="H201" s="19"/>
      <c r="I201" s="19"/>
      <c r="J201" s="19"/>
      <c r="K201" s="19"/>
      <c r="L201" s="19"/>
      <c r="M201" s="19">
        <v>0</v>
      </c>
      <c r="N201" s="19"/>
      <c r="O201" s="19"/>
      <c r="P201" s="19"/>
      <c r="Q201" s="19"/>
      <c r="R201" s="19"/>
      <c r="S201" s="19"/>
      <c r="T201" s="19"/>
      <c r="U201" s="19"/>
      <c r="V201" s="19"/>
      <c r="W201" s="19">
        <v>273.89999999999998</v>
      </c>
      <c r="X201" s="19">
        <v>256.05</v>
      </c>
      <c r="Y201" s="19">
        <v>19.809999999999999</v>
      </c>
      <c r="Z201" s="19"/>
    </row>
    <row r="202" spans="1:26" x14ac:dyDescent="0.2">
      <c r="A202" s="16" t="s">
        <v>191</v>
      </c>
      <c r="B202" s="19"/>
      <c r="C202" s="19"/>
      <c r="D202" s="19"/>
      <c r="E202" s="19"/>
      <c r="F202" s="19"/>
      <c r="G202" s="19"/>
      <c r="H202" s="19"/>
      <c r="I202" s="19"/>
      <c r="J202" s="19"/>
      <c r="K202" s="19"/>
      <c r="L202" s="19"/>
      <c r="M202" s="19"/>
      <c r="N202" s="19"/>
      <c r="O202" s="19"/>
      <c r="P202" s="19"/>
      <c r="Q202" s="19"/>
      <c r="R202" s="19"/>
      <c r="S202" s="19"/>
      <c r="T202" s="19"/>
      <c r="U202" s="19"/>
      <c r="V202" s="19"/>
      <c r="W202" s="19">
        <v>273.89999999999998</v>
      </c>
      <c r="X202" s="19">
        <v>256.05</v>
      </c>
      <c r="Y202" s="19">
        <v>19.809999999999999</v>
      </c>
      <c r="Z202" s="19"/>
    </row>
    <row r="203" spans="1:26" x14ac:dyDescent="0.2">
      <c r="A203" s="16" t="s">
        <v>192</v>
      </c>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x14ac:dyDescent="0.2">
      <c r="A204" s="16" t="s">
        <v>193</v>
      </c>
      <c r="B204" s="19"/>
      <c r="C204" s="19"/>
      <c r="D204" s="19"/>
      <c r="E204" s="19"/>
      <c r="F204" s="19"/>
      <c r="G204" s="19"/>
      <c r="H204" s="19"/>
      <c r="I204" s="19"/>
      <c r="J204" s="19"/>
      <c r="K204" s="19"/>
      <c r="L204" s="19"/>
      <c r="M204" s="19">
        <v>0</v>
      </c>
      <c r="N204" s="19"/>
      <c r="O204" s="19"/>
      <c r="P204" s="19"/>
      <c r="Q204" s="19"/>
      <c r="R204" s="19"/>
      <c r="S204" s="19"/>
      <c r="T204" s="19"/>
      <c r="U204" s="19"/>
      <c r="V204" s="19"/>
      <c r="W204" s="19">
        <v>0</v>
      </c>
      <c r="X204" s="19"/>
      <c r="Y204" s="19">
        <v>0</v>
      </c>
      <c r="Z204" s="19"/>
    </row>
    <row r="205" spans="1:26" x14ac:dyDescent="0.2">
      <c r="A205" s="16" t="s">
        <v>194</v>
      </c>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x14ac:dyDescent="0.2">
      <c r="A206" s="16" t="s">
        <v>195</v>
      </c>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x14ac:dyDescent="0.2">
      <c r="A207" s="16" t="s">
        <v>196</v>
      </c>
      <c r="B207" s="19"/>
      <c r="C207" s="19"/>
      <c r="D207" s="19"/>
      <c r="E207" s="19"/>
      <c r="F207" s="19"/>
      <c r="G207" s="19"/>
      <c r="H207" s="19"/>
      <c r="I207" s="19"/>
      <c r="J207" s="19"/>
      <c r="K207" s="19"/>
      <c r="L207" s="19"/>
      <c r="M207" s="19">
        <v>0</v>
      </c>
      <c r="N207" s="19"/>
      <c r="O207" s="19"/>
      <c r="P207" s="19"/>
      <c r="Q207" s="19"/>
      <c r="R207" s="19"/>
      <c r="S207" s="19">
        <v>50.53</v>
      </c>
      <c r="T207" s="19">
        <v>40.299999999999997</v>
      </c>
      <c r="U207" s="19">
        <v>38.49</v>
      </c>
      <c r="V207" s="19">
        <v>4.17</v>
      </c>
      <c r="W207" s="19">
        <v>0</v>
      </c>
      <c r="X207" s="19"/>
      <c r="Y207" s="19">
        <v>0</v>
      </c>
      <c r="Z207" s="19"/>
    </row>
    <row r="208" spans="1:26" x14ac:dyDescent="0.2">
      <c r="A208" s="16" t="s">
        <v>197</v>
      </c>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x14ac:dyDescent="0.2">
      <c r="A209" s="16" t="s">
        <v>198</v>
      </c>
      <c r="B209" s="19"/>
      <c r="C209" s="19"/>
      <c r="D209" s="19"/>
      <c r="E209" s="19"/>
      <c r="F209" s="19"/>
      <c r="G209" s="19"/>
      <c r="H209" s="19"/>
      <c r="I209" s="19"/>
      <c r="J209" s="19"/>
      <c r="K209" s="19"/>
      <c r="L209" s="19"/>
      <c r="M209" s="19"/>
      <c r="N209" s="19"/>
      <c r="O209" s="19"/>
      <c r="P209" s="19"/>
      <c r="Q209" s="19"/>
      <c r="R209" s="19"/>
      <c r="S209" s="19">
        <v>50.53</v>
      </c>
      <c r="T209" s="19">
        <v>40.299999999999997</v>
      </c>
      <c r="U209" s="19">
        <v>38.49</v>
      </c>
      <c r="V209" s="19">
        <v>4.17</v>
      </c>
      <c r="W209" s="19"/>
      <c r="X209" s="19"/>
      <c r="Y209" s="19"/>
      <c r="Z209" s="19"/>
    </row>
    <row r="210" spans="1:26" x14ac:dyDescent="0.2">
      <c r="A210" s="16" t="s">
        <v>199</v>
      </c>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x14ac:dyDescent="0.2">
      <c r="A211" s="16" t="s">
        <v>200</v>
      </c>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x14ac:dyDescent="0.2">
      <c r="A212" s="16" t="s">
        <v>201</v>
      </c>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x14ac:dyDescent="0.2">
      <c r="A213" s="16" t="s">
        <v>202</v>
      </c>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x14ac:dyDescent="0.2">
      <c r="A214" s="16" t="s">
        <v>203</v>
      </c>
      <c r="B214" s="19"/>
      <c r="C214" s="19"/>
      <c r="D214" s="19"/>
      <c r="E214" s="19"/>
      <c r="F214" s="19"/>
      <c r="G214" s="19"/>
      <c r="H214" s="19"/>
      <c r="I214" s="19"/>
      <c r="J214" s="19"/>
      <c r="K214" s="19"/>
      <c r="L214" s="19"/>
      <c r="M214" s="19">
        <v>0</v>
      </c>
      <c r="N214" s="19"/>
      <c r="O214" s="19"/>
      <c r="P214" s="19"/>
      <c r="Q214" s="19"/>
      <c r="R214" s="19"/>
      <c r="S214" s="19"/>
      <c r="T214" s="19"/>
      <c r="U214" s="19"/>
      <c r="V214" s="19">
        <v>2400.1999999999998</v>
      </c>
      <c r="W214" s="19">
        <v>3978.91</v>
      </c>
      <c r="X214" s="19">
        <v>3477.67</v>
      </c>
      <c r="Y214" s="19">
        <v>4034.23</v>
      </c>
      <c r="Z214" s="19">
        <v>5213.8100000000004</v>
      </c>
    </row>
    <row r="215" spans="1:26" x14ac:dyDescent="0.2">
      <c r="A215" s="16" t="s">
        <v>204</v>
      </c>
      <c r="B215" s="19"/>
      <c r="C215" s="19"/>
      <c r="D215" s="19"/>
      <c r="E215" s="19"/>
      <c r="F215" s="19"/>
      <c r="G215" s="19"/>
      <c r="H215" s="19"/>
      <c r="I215" s="19"/>
      <c r="J215" s="19"/>
      <c r="K215" s="19"/>
      <c r="L215" s="19"/>
      <c r="M215" s="19">
        <v>0</v>
      </c>
      <c r="N215" s="19"/>
      <c r="O215" s="19"/>
      <c r="P215" s="19"/>
      <c r="Q215" s="19"/>
      <c r="R215" s="19"/>
      <c r="S215" s="19"/>
      <c r="T215" s="19"/>
      <c r="U215" s="19"/>
      <c r="V215" s="19">
        <v>2400.1999999999998</v>
      </c>
      <c r="W215" s="19">
        <v>2722.34</v>
      </c>
      <c r="X215" s="19">
        <v>2675.68</v>
      </c>
      <c r="Y215" s="19">
        <v>2502.15</v>
      </c>
      <c r="Z215" s="19">
        <v>2080.2199999999998</v>
      </c>
    </row>
    <row r="216" spans="1:26" x14ac:dyDescent="0.2">
      <c r="A216" s="16" t="s">
        <v>205</v>
      </c>
      <c r="B216" s="19"/>
      <c r="C216" s="19"/>
      <c r="D216" s="19"/>
      <c r="E216" s="19"/>
      <c r="F216" s="19"/>
      <c r="G216" s="19"/>
      <c r="H216" s="19"/>
      <c r="I216" s="19"/>
      <c r="J216" s="19"/>
      <c r="K216" s="19"/>
      <c r="L216" s="19"/>
      <c r="M216" s="19"/>
      <c r="N216" s="19"/>
      <c r="O216" s="19"/>
      <c r="P216" s="19"/>
      <c r="Q216" s="19"/>
      <c r="R216" s="19"/>
      <c r="S216" s="19"/>
      <c r="T216" s="19"/>
      <c r="U216" s="19"/>
      <c r="V216" s="19">
        <v>2400.1999999999998</v>
      </c>
      <c r="W216" s="19">
        <v>2722.34</v>
      </c>
      <c r="X216" s="19">
        <v>2675.68</v>
      </c>
      <c r="Y216" s="19">
        <v>2502.15</v>
      </c>
      <c r="Z216" s="19">
        <v>2080.2199999999998</v>
      </c>
    </row>
    <row r="217" spans="1:26" x14ac:dyDescent="0.2">
      <c r="A217" s="16" t="s">
        <v>206</v>
      </c>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x14ac:dyDescent="0.2">
      <c r="A218" s="16" t="s">
        <v>207</v>
      </c>
      <c r="B218" s="19"/>
      <c r="C218" s="19"/>
      <c r="D218" s="19"/>
      <c r="E218" s="19"/>
      <c r="F218" s="19"/>
      <c r="G218" s="19"/>
      <c r="H218" s="19"/>
      <c r="I218" s="19"/>
      <c r="J218" s="19"/>
      <c r="K218" s="19"/>
      <c r="L218" s="19"/>
      <c r="M218" s="19">
        <v>0</v>
      </c>
      <c r="N218" s="19"/>
      <c r="O218" s="19"/>
      <c r="P218" s="19"/>
      <c r="Q218" s="19"/>
      <c r="R218" s="19"/>
      <c r="S218" s="19"/>
      <c r="T218" s="19"/>
      <c r="U218" s="19"/>
      <c r="V218" s="19"/>
      <c r="W218" s="19">
        <v>0</v>
      </c>
      <c r="X218" s="19"/>
      <c r="Y218" s="19">
        <v>0</v>
      </c>
      <c r="Z218" s="19"/>
    </row>
    <row r="219" spans="1:26" x14ac:dyDescent="0.2">
      <c r="A219" s="16" t="s">
        <v>208</v>
      </c>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x14ac:dyDescent="0.2">
      <c r="A220" s="16" t="s">
        <v>209</v>
      </c>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x14ac:dyDescent="0.2">
      <c r="A221" s="16" t="s">
        <v>210</v>
      </c>
      <c r="B221" s="19"/>
      <c r="C221" s="19"/>
      <c r="D221" s="19"/>
      <c r="E221" s="19"/>
      <c r="F221" s="19"/>
      <c r="G221" s="19"/>
      <c r="H221" s="19"/>
      <c r="I221" s="19"/>
      <c r="J221" s="19"/>
      <c r="K221" s="19"/>
      <c r="L221" s="19"/>
      <c r="M221" s="19">
        <v>0</v>
      </c>
      <c r="N221" s="19"/>
      <c r="O221" s="19"/>
      <c r="P221" s="19"/>
      <c r="Q221" s="19"/>
      <c r="R221" s="19"/>
      <c r="S221" s="19"/>
      <c r="T221" s="19"/>
      <c r="U221" s="19"/>
      <c r="V221" s="19"/>
      <c r="W221" s="19">
        <v>0</v>
      </c>
      <c r="X221" s="19"/>
      <c r="Y221" s="19">
        <v>0</v>
      </c>
      <c r="Z221" s="19">
        <v>604.97</v>
      </c>
    </row>
    <row r="222" spans="1:26" x14ac:dyDescent="0.2">
      <c r="A222" s="16" t="s">
        <v>211</v>
      </c>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x14ac:dyDescent="0.2">
      <c r="A223" s="16" t="s">
        <v>212</v>
      </c>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x14ac:dyDescent="0.2">
      <c r="A224" s="16" t="s">
        <v>213</v>
      </c>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v>604.97</v>
      </c>
    </row>
    <row r="225" spans="1:26" x14ac:dyDescent="0.2">
      <c r="A225" s="16" t="s">
        <v>214</v>
      </c>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x14ac:dyDescent="0.2">
      <c r="A226" s="16" t="s">
        <v>215</v>
      </c>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x14ac:dyDescent="0.2">
      <c r="A227" s="16" t="s">
        <v>216</v>
      </c>
      <c r="B227" s="19"/>
      <c r="C227" s="19"/>
      <c r="D227" s="19"/>
      <c r="E227" s="19"/>
      <c r="F227" s="19"/>
      <c r="G227" s="19"/>
      <c r="H227" s="19"/>
      <c r="I227" s="19"/>
      <c r="J227" s="19"/>
      <c r="K227" s="19"/>
      <c r="L227" s="19"/>
      <c r="M227" s="19"/>
      <c r="N227" s="19"/>
      <c r="O227" s="19"/>
      <c r="P227" s="19"/>
      <c r="Q227" s="19"/>
      <c r="R227" s="19"/>
      <c r="S227" s="19"/>
      <c r="T227" s="19"/>
      <c r="U227" s="19"/>
      <c r="V227" s="19"/>
      <c r="W227" s="19">
        <v>1250</v>
      </c>
      <c r="X227" s="19"/>
      <c r="Y227" s="19">
        <v>1532.08</v>
      </c>
      <c r="Z227" s="19">
        <v>2528.62</v>
      </c>
    </row>
    <row r="228" spans="1:26" x14ac:dyDescent="0.2">
      <c r="A228" s="16" t="s">
        <v>217</v>
      </c>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x14ac:dyDescent="0.2">
      <c r="A229" s="16" t="s">
        <v>218</v>
      </c>
      <c r="B229" s="19"/>
      <c r="C229" s="19"/>
      <c r="D229" s="19"/>
      <c r="E229" s="19"/>
      <c r="F229" s="19"/>
      <c r="G229" s="19"/>
      <c r="H229" s="19"/>
      <c r="I229" s="19"/>
      <c r="J229" s="19"/>
      <c r="K229" s="19"/>
      <c r="L229" s="19"/>
      <c r="M229" s="19"/>
      <c r="N229" s="19"/>
      <c r="O229" s="19"/>
      <c r="P229" s="19"/>
      <c r="Q229" s="19"/>
      <c r="R229" s="19"/>
      <c r="S229" s="19"/>
      <c r="T229" s="19"/>
      <c r="U229" s="19"/>
      <c r="V229" s="19"/>
      <c r="W229" s="19">
        <v>6.57</v>
      </c>
      <c r="X229" s="19">
        <v>801.99</v>
      </c>
      <c r="Y229" s="19"/>
      <c r="Z229" s="19"/>
    </row>
    <row r="230" spans="1:26" x14ac:dyDescent="0.2">
      <c r="A230" s="16" t="s">
        <v>219</v>
      </c>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x14ac:dyDescent="0.2">
      <c r="A231" s="16" t="s">
        <v>220</v>
      </c>
      <c r="B231" s="19"/>
      <c r="C231" s="19">
        <v>2.29</v>
      </c>
      <c r="D231" s="19">
        <v>3.7002999999999999</v>
      </c>
      <c r="E231" s="19">
        <v>5.1803999999999997</v>
      </c>
      <c r="F231" s="19">
        <v>10.0418</v>
      </c>
      <c r="G231" s="19">
        <v>13.695499999999999</v>
      </c>
      <c r="H231" s="19">
        <v>6.85</v>
      </c>
      <c r="I231" s="19">
        <v>25.76</v>
      </c>
      <c r="J231" s="19">
        <v>23.39</v>
      </c>
      <c r="K231" s="19">
        <v>55.32</v>
      </c>
      <c r="L231" s="19">
        <v>73.37</v>
      </c>
      <c r="M231" s="19">
        <v>84.45</v>
      </c>
      <c r="N231" s="19">
        <v>122.5</v>
      </c>
      <c r="O231" s="19">
        <v>28.02</v>
      </c>
      <c r="P231" s="19">
        <v>309.39999999999998</v>
      </c>
      <c r="Q231" s="19">
        <v>416.42</v>
      </c>
      <c r="R231" s="19">
        <v>465.62</v>
      </c>
      <c r="S231" s="19">
        <v>424.42</v>
      </c>
      <c r="T231" s="19">
        <v>515.49</v>
      </c>
      <c r="U231" s="19">
        <v>608.91</v>
      </c>
      <c r="V231" s="19">
        <v>688.03</v>
      </c>
      <c r="W231" s="19">
        <v>2066.69</v>
      </c>
      <c r="X231" s="19">
        <v>1179.6099999999999</v>
      </c>
      <c r="Y231" s="19">
        <v>1847.43</v>
      </c>
      <c r="Z231" s="19">
        <v>2425.4899999999998</v>
      </c>
    </row>
    <row r="232" spans="1:26" x14ac:dyDescent="0.2">
      <c r="A232" s="16" t="s">
        <v>221</v>
      </c>
      <c r="B232" s="19"/>
      <c r="C232" s="19">
        <v>2.29</v>
      </c>
      <c r="D232" s="19">
        <v>3.7002999999999999</v>
      </c>
      <c r="E232" s="19">
        <v>5.1803999999999997</v>
      </c>
      <c r="F232" s="19">
        <v>9.1288999999999998</v>
      </c>
      <c r="G232" s="19">
        <v>12.3383</v>
      </c>
      <c r="H232" s="19">
        <v>6.17</v>
      </c>
      <c r="I232" s="19">
        <v>23.38</v>
      </c>
      <c r="J232" s="19">
        <v>23.39</v>
      </c>
      <c r="K232" s="19">
        <v>46.52</v>
      </c>
      <c r="L232" s="19">
        <v>60.29</v>
      </c>
      <c r="M232" s="19">
        <v>69.569999999999993</v>
      </c>
      <c r="N232" s="19">
        <v>102.3</v>
      </c>
      <c r="O232" s="19"/>
      <c r="P232" s="19">
        <v>217.47</v>
      </c>
      <c r="Q232" s="19">
        <v>284.79000000000002</v>
      </c>
      <c r="R232" s="19">
        <v>284.79000000000002</v>
      </c>
      <c r="S232" s="19">
        <v>362.45</v>
      </c>
      <c r="T232" s="19">
        <v>440.12</v>
      </c>
      <c r="U232" s="19">
        <v>517.79</v>
      </c>
      <c r="V232" s="19">
        <v>310.67</v>
      </c>
      <c r="W232" s="19">
        <v>721.95</v>
      </c>
      <c r="X232" s="19"/>
      <c r="Y232" s="19"/>
      <c r="Z232" s="19"/>
    </row>
    <row r="233" spans="1:26" x14ac:dyDescent="0.2">
      <c r="A233" s="16" t="s">
        <v>222</v>
      </c>
      <c r="B233" s="19"/>
      <c r="C233" s="19"/>
      <c r="D233" s="19"/>
      <c r="E233" s="19"/>
      <c r="F233" s="19">
        <v>0.91290000000000004</v>
      </c>
      <c r="G233" s="19">
        <v>1.3572</v>
      </c>
      <c r="H233" s="19">
        <v>0.68</v>
      </c>
      <c r="I233" s="19">
        <v>2.38</v>
      </c>
      <c r="J233" s="19"/>
      <c r="K233" s="19">
        <v>6.01</v>
      </c>
      <c r="L233" s="19">
        <v>7.84</v>
      </c>
      <c r="M233" s="19">
        <v>9.77</v>
      </c>
      <c r="N233" s="19">
        <v>14.36</v>
      </c>
      <c r="O233" s="19"/>
      <c r="P233" s="19">
        <v>36.96</v>
      </c>
      <c r="Q233" s="19">
        <v>48.4</v>
      </c>
      <c r="R233" s="19">
        <v>47.3</v>
      </c>
      <c r="S233" s="19">
        <v>58.8</v>
      </c>
      <c r="T233" s="19">
        <v>71.400000000000006</v>
      </c>
      <c r="U233" s="19">
        <v>88</v>
      </c>
      <c r="V233" s="19">
        <v>52.8</v>
      </c>
      <c r="W233" s="19">
        <v>146.97</v>
      </c>
      <c r="X233" s="19"/>
      <c r="Y233" s="19"/>
      <c r="Z233" s="19"/>
    </row>
    <row r="234" spans="1:26" x14ac:dyDescent="0.2">
      <c r="A234" s="16" t="s">
        <v>223</v>
      </c>
      <c r="B234" s="19"/>
      <c r="C234" s="19"/>
      <c r="D234" s="19"/>
      <c r="E234" s="19"/>
      <c r="F234" s="19"/>
      <c r="G234" s="19"/>
      <c r="H234" s="19"/>
      <c r="I234" s="19"/>
      <c r="J234" s="19"/>
      <c r="K234" s="19"/>
      <c r="L234" s="19"/>
      <c r="M234" s="19"/>
      <c r="N234" s="19"/>
      <c r="O234" s="19">
        <v>20.399999999999999</v>
      </c>
      <c r="P234" s="19">
        <v>46.71</v>
      </c>
      <c r="Q234" s="19">
        <v>74.38</v>
      </c>
      <c r="R234" s="19">
        <v>123.2</v>
      </c>
      <c r="S234" s="19"/>
      <c r="T234" s="19"/>
      <c r="U234" s="19"/>
      <c r="V234" s="19"/>
      <c r="W234" s="19"/>
      <c r="X234" s="19"/>
      <c r="Y234" s="19"/>
      <c r="Z234" s="19"/>
    </row>
    <row r="235" spans="1:26" x14ac:dyDescent="0.2">
      <c r="A235" s="16" t="s">
        <v>224</v>
      </c>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x14ac:dyDescent="0.2">
      <c r="A236" s="16" t="s">
        <v>225</v>
      </c>
      <c r="B236" s="19"/>
      <c r="C236" s="19"/>
      <c r="D236" s="19"/>
      <c r="E236" s="19"/>
      <c r="F236" s="19"/>
      <c r="G236" s="19"/>
      <c r="H236" s="19"/>
      <c r="I236" s="19"/>
      <c r="J236" s="19"/>
      <c r="K236" s="19"/>
      <c r="L236" s="19"/>
      <c r="M236" s="19"/>
      <c r="N236" s="19"/>
      <c r="O236" s="19"/>
      <c r="P236" s="19"/>
      <c r="Q236" s="19"/>
      <c r="R236" s="19"/>
      <c r="S236" s="19"/>
      <c r="T236" s="19"/>
      <c r="U236" s="19">
        <v>3.12</v>
      </c>
      <c r="V236" s="19">
        <v>9.5399999999999991</v>
      </c>
      <c r="W236" s="19"/>
      <c r="X236" s="19">
        <v>61.15</v>
      </c>
      <c r="Y236" s="19">
        <v>75.92</v>
      </c>
      <c r="Z236" s="19">
        <v>39.479999999999997</v>
      </c>
    </row>
    <row r="237" spans="1:26" x14ac:dyDescent="0.2">
      <c r="A237" s="16" t="s">
        <v>226</v>
      </c>
      <c r="B237" s="19"/>
      <c r="C237" s="19"/>
      <c r="D237" s="19"/>
      <c r="E237" s="19"/>
      <c r="F237" s="19"/>
      <c r="G237" s="19"/>
      <c r="H237" s="19"/>
      <c r="I237" s="19"/>
      <c r="J237" s="19"/>
      <c r="K237" s="19">
        <v>2.4</v>
      </c>
      <c r="L237" s="19">
        <v>4.3099999999999996</v>
      </c>
      <c r="M237" s="19">
        <v>5.03</v>
      </c>
      <c r="N237" s="19">
        <v>5.76</v>
      </c>
      <c r="O237" s="19">
        <v>7.62</v>
      </c>
      <c r="P237" s="19">
        <v>8.26</v>
      </c>
      <c r="Q237" s="19">
        <v>8.85</v>
      </c>
      <c r="R237" s="19">
        <v>10.33</v>
      </c>
      <c r="S237" s="19">
        <v>3.17</v>
      </c>
      <c r="T237" s="19">
        <v>3.97</v>
      </c>
      <c r="U237" s="19"/>
      <c r="V237" s="19"/>
      <c r="W237" s="19"/>
      <c r="X237" s="19"/>
      <c r="Y237" s="19"/>
      <c r="Z237" s="19"/>
    </row>
    <row r="238" spans="1:26" x14ac:dyDescent="0.2">
      <c r="A238" s="16" t="s">
        <v>227</v>
      </c>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x14ac:dyDescent="0.2">
      <c r="A239" s="16" t="s">
        <v>228</v>
      </c>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x14ac:dyDescent="0.2">
      <c r="A240" s="16" t="s">
        <v>229</v>
      </c>
      <c r="B240" s="19">
        <v>0</v>
      </c>
      <c r="C240" s="19"/>
      <c r="D240" s="19"/>
      <c r="E240" s="19"/>
      <c r="F240" s="19"/>
      <c r="G240" s="19"/>
      <c r="H240" s="19"/>
      <c r="I240" s="19"/>
      <c r="J240" s="19">
        <v>0</v>
      </c>
      <c r="K240" s="19">
        <v>0.39</v>
      </c>
      <c r="L240" s="19">
        <v>0.93</v>
      </c>
      <c r="M240" s="19">
        <v>0.08</v>
      </c>
      <c r="N240" s="19">
        <v>0.08</v>
      </c>
      <c r="O240" s="19">
        <v>0</v>
      </c>
      <c r="P240" s="19">
        <v>0</v>
      </c>
      <c r="Q240" s="19">
        <v>0</v>
      </c>
      <c r="R240" s="19">
        <v>0</v>
      </c>
      <c r="S240" s="19"/>
      <c r="T240" s="19"/>
      <c r="U240" s="19"/>
      <c r="V240" s="19">
        <v>315.02</v>
      </c>
      <c r="W240" s="19">
        <v>1197.77</v>
      </c>
      <c r="X240" s="19">
        <v>1118.46</v>
      </c>
      <c r="Y240" s="19">
        <v>1771.51</v>
      </c>
      <c r="Z240" s="19">
        <v>2386.0100000000002</v>
      </c>
    </row>
    <row r="241" spans="1:26" x14ac:dyDescent="0.2">
      <c r="A241" s="16" t="s">
        <v>230</v>
      </c>
      <c r="B241" s="19">
        <v>10.0146</v>
      </c>
      <c r="C241" s="19">
        <v>16.680800000000001</v>
      </c>
      <c r="D241" s="19">
        <v>24.136099999999999</v>
      </c>
      <c r="E241" s="19">
        <v>25.937600000000003</v>
      </c>
      <c r="F241" s="19">
        <v>52.612400000000001</v>
      </c>
      <c r="G241" s="19">
        <v>69.641599999999997</v>
      </c>
      <c r="H241" s="19">
        <v>67.88</v>
      </c>
      <c r="I241" s="19">
        <v>85.61</v>
      </c>
      <c r="J241" s="19">
        <v>95.31</v>
      </c>
      <c r="K241" s="19">
        <v>132.91999999999999</v>
      </c>
      <c r="L241" s="19">
        <v>186.94</v>
      </c>
      <c r="M241" s="19">
        <v>221.46</v>
      </c>
      <c r="N241" s="19">
        <v>288.68</v>
      </c>
      <c r="O241" s="19">
        <v>514.36</v>
      </c>
      <c r="P241" s="19">
        <v>1035.71</v>
      </c>
      <c r="Q241" s="19">
        <v>989.51</v>
      </c>
      <c r="R241" s="19">
        <v>728.92</v>
      </c>
      <c r="S241" s="19">
        <v>786.69</v>
      </c>
      <c r="T241" s="19">
        <v>1018.52</v>
      </c>
      <c r="U241" s="19">
        <v>1155.06</v>
      </c>
      <c r="V241" s="19">
        <v>4233.47</v>
      </c>
      <c r="W241" s="19">
        <v>11052.08</v>
      </c>
      <c r="X241" s="19">
        <v>8627.2999999999993</v>
      </c>
      <c r="Y241" s="19">
        <v>10962.65</v>
      </c>
      <c r="Z241" s="19">
        <v>12243.49</v>
      </c>
    </row>
    <row r="242" spans="1:26" x14ac:dyDescent="0.2">
      <c r="A242" s="16" t="s">
        <v>231</v>
      </c>
      <c r="B242" s="19">
        <v>43.774399999999993</v>
      </c>
      <c r="C242" s="19">
        <v>125.7612</v>
      </c>
      <c r="D242" s="19">
        <v>169.86879999999999</v>
      </c>
      <c r="E242" s="19">
        <v>216.84590000000006</v>
      </c>
      <c r="F242" s="19">
        <v>315.72980000000007</v>
      </c>
      <c r="G242" s="19">
        <v>453.02330000000001</v>
      </c>
      <c r="H242" s="19">
        <v>481.22</v>
      </c>
      <c r="I242" s="19">
        <v>586.67000000000007</v>
      </c>
      <c r="J242" s="19">
        <v>654.23</v>
      </c>
      <c r="K242" s="19">
        <v>871.26</v>
      </c>
      <c r="L242" s="19">
        <v>1432.82</v>
      </c>
      <c r="M242" s="19">
        <v>3226.86</v>
      </c>
      <c r="N242" s="19">
        <v>3604.04</v>
      </c>
      <c r="O242" s="19">
        <v>4141.32</v>
      </c>
      <c r="P242" s="19">
        <v>5458.79</v>
      </c>
      <c r="Q242" s="19">
        <v>6281.95</v>
      </c>
      <c r="R242" s="19">
        <v>6591.72</v>
      </c>
      <c r="S242" s="19">
        <v>7731.47</v>
      </c>
      <c r="T242" s="19">
        <v>9277.77</v>
      </c>
      <c r="U242" s="19">
        <v>9506.56</v>
      </c>
      <c r="V242" s="19">
        <v>14624.47</v>
      </c>
      <c r="W242" s="19">
        <v>38535</v>
      </c>
      <c r="X242" s="19">
        <v>34604.21</v>
      </c>
      <c r="Y242" s="19">
        <v>34209.660000000003</v>
      </c>
      <c r="Z242" s="19">
        <v>34262.269999999997</v>
      </c>
    </row>
    <row r="243" spans="1:26" x14ac:dyDescent="0.2">
      <c r="A243" s="16" t="s">
        <v>232</v>
      </c>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x14ac:dyDescent="0.2">
      <c r="A244" s="16" t="s">
        <v>233</v>
      </c>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x14ac:dyDescent="0.2">
      <c r="A245" s="16" t="s">
        <v>234</v>
      </c>
      <c r="B245" s="19">
        <v>18.61</v>
      </c>
      <c r="C245" s="19">
        <v>36.920999999999999</v>
      </c>
      <c r="D245" s="19">
        <v>58.561599999999999</v>
      </c>
      <c r="E245" s="19">
        <v>78.158000000000001</v>
      </c>
      <c r="F245" s="19">
        <v>127.241</v>
      </c>
      <c r="G245" s="19">
        <v>188.98589999999999</v>
      </c>
      <c r="H245" s="19">
        <v>231.18</v>
      </c>
      <c r="I245" s="19">
        <v>267.48</v>
      </c>
      <c r="J245" s="19">
        <v>300.49</v>
      </c>
      <c r="K245" s="19">
        <v>340.34</v>
      </c>
      <c r="L245" s="19">
        <v>510.08</v>
      </c>
      <c r="M245" s="19">
        <v>612.04999999999995</v>
      </c>
      <c r="N245" s="19">
        <v>744.26</v>
      </c>
      <c r="O245" s="19">
        <v>838.7</v>
      </c>
      <c r="P245" s="19">
        <v>935.03</v>
      </c>
      <c r="Q245" s="19">
        <v>1061.9000000000001</v>
      </c>
      <c r="R245" s="19">
        <v>1159.76</v>
      </c>
      <c r="S245" s="19">
        <v>1268.76</v>
      </c>
      <c r="T245" s="19">
        <v>1483.03</v>
      </c>
      <c r="U245" s="19">
        <v>1725.14</v>
      </c>
      <c r="V245" s="19">
        <v>1973.53</v>
      </c>
      <c r="W245" s="19">
        <v>5995.07</v>
      </c>
      <c r="X245" s="19">
        <v>4103.7</v>
      </c>
      <c r="Y245" s="19">
        <v>4988.08</v>
      </c>
      <c r="Z245" s="19">
        <v>5929.21</v>
      </c>
    </row>
    <row r="246" spans="1:26" x14ac:dyDescent="0.2">
      <c r="A246" s="16" t="s">
        <v>235</v>
      </c>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v>120.8</v>
      </c>
      <c r="Z246" s="19">
        <v>120.8</v>
      </c>
    </row>
    <row r="247" spans="1:26" x14ac:dyDescent="0.2">
      <c r="A247" s="16" t="s">
        <v>236</v>
      </c>
      <c r="B247" s="19">
        <v>7.4899999999999994E-2</v>
      </c>
      <c r="C247" s="19">
        <v>0.316</v>
      </c>
      <c r="D247" s="19">
        <v>0.32790000000000002</v>
      </c>
      <c r="E247" s="19">
        <v>0.32790000000000002</v>
      </c>
      <c r="F247" s="19">
        <v>0.63370000000000004</v>
      </c>
      <c r="G247" s="19">
        <v>0.63370000000000004</v>
      </c>
      <c r="H247" s="19">
        <v>0.65</v>
      </c>
      <c r="I247" s="19">
        <v>0.96</v>
      </c>
      <c r="J247" s="19">
        <v>1.49</v>
      </c>
      <c r="K247" s="19">
        <v>1.48</v>
      </c>
      <c r="L247" s="19">
        <v>2.2799999999999998</v>
      </c>
      <c r="M247" s="19">
        <v>2.39</v>
      </c>
      <c r="N247" s="19">
        <v>2.39</v>
      </c>
      <c r="O247" s="19">
        <v>2.39</v>
      </c>
      <c r="P247" s="19">
        <v>2.39</v>
      </c>
      <c r="Q247" s="19">
        <v>3.87</v>
      </c>
      <c r="R247" s="19">
        <v>3.87</v>
      </c>
      <c r="S247" s="19">
        <v>3.87</v>
      </c>
      <c r="T247" s="19">
        <v>17.34</v>
      </c>
      <c r="U247" s="19">
        <v>18.87</v>
      </c>
      <c r="V247" s="19">
        <v>19.21</v>
      </c>
      <c r="W247" s="19">
        <v>53.09</v>
      </c>
      <c r="X247" s="19">
        <v>54.11</v>
      </c>
      <c r="Y247" s="19">
        <v>93.38</v>
      </c>
      <c r="Z247" s="19">
        <v>104.12</v>
      </c>
    </row>
    <row r="248" spans="1:26" x14ac:dyDescent="0.2">
      <c r="A248" s="16" t="s">
        <v>237</v>
      </c>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x14ac:dyDescent="0.2">
      <c r="A249" s="16" t="s">
        <v>238</v>
      </c>
      <c r="B249" s="19">
        <v>4.9036</v>
      </c>
      <c r="C249" s="19">
        <v>8.2690000000000001</v>
      </c>
      <c r="D249" s="19">
        <v>10.419700000000001</v>
      </c>
      <c r="E249" s="19">
        <v>17.380800000000001</v>
      </c>
      <c r="F249" s="19">
        <v>39.643999999999998</v>
      </c>
      <c r="G249" s="19">
        <v>44.168999999999997</v>
      </c>
      <c r="H249" s="19">
        <v>49.02</v>
      </c>
      <c r="I249" s="19">
        <v>55.19</v>
      </c>
      <c r="J249" s="19">
        <v>67.66</v>
      </c>
      <c r="K249" s="19">
        <v>79.569999999999993</v>
      </c>
      <c r="L249" s="19">
        <v>149.44</v>
      </c>
      <c r="M249" s="19">
        <v>158.24</v>
      </c>
      <c r="N249" s="19">
        <v>187.79</v>
      </c>
      <c r="O249" s="19">
        <v>188.84</v>
      </c>
      <c r="P249" s="19">
        <v>199.3</v>
      </c>
      <c r="Q249" s="19">
        <v>214.05</v>
      </c>
      <c r="R249" s="19">
        <v>236.71</v>
      </c>
      <c r="S249" s="19">
        <v>252.85</v>
      </c>
      <c r="T249" s="19">
        <v>293.91000000000003</v>
      </c>
      <c r="U249" s="19">
        <v>311.52999999999997</v>
      </c>
      <c r="V249" s="19">
        <v>332.26</v>
      </c>
      <c r="W249" s="19">
        <v>1122.8499999999999</v>
      </c>
      <c r="X249" s="19">
        <v>1108.8599999999999</v>
      </c>
      <c r="Y249" s="19">
        <v>1229.8800000000001</v>
      </c>
      <c r="Z249" s="19">
        <v>1417.7</v>
      </c>
    </row>
    <row r="250" spans="1:26" x14ac:dyDescent="0.2">
      <c r="A250" s="16" t="s">
        <v>239</v>
      </c>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x14ac:dyDescent="0.2">
      <c r="A251" s="16" t="s">
        <v>240</v>
      </c>
      <c r="B251" s="19">
        <v>11.1168</v>
      </c>
      <c r="C251" s="19">
        <v>18.8931</v>
      </c>
      <c r="D251" s="19">
        <v>25.238200000000003</v>
      </c>
      <c r="E251" s="19">
        <v>36.630499999999998</v>
      </c>
      <c r="F251" s="19">
        <v>60.945900000000002</v>
      </c>
      <c r="G251" s="19">
        <v>72.423199999999994</v>
      </c>
      <c r="H251" s="19">
        <v>106.3</v>
      </c>
      <c r="I251" s="19">
        <v>134.69999999999999</v>
      </c>
      <c r="J251" s="19">
        <v>166.74</v>
      </c>
      <c r="K251" s="19">
        <v>201.4</v>
      </c>
      <c r="L251" s="19">
        <v>293.75</v>
      </c>
      <c r="M251" s="19">
        <v>381.43</v>
      </c>
      <c r="N251" s="19">
        <v>481.32</v>
      </c>
      <c r="O251" s="19">
        <v>571.27</v>
      </c>
      <c r="P251" s="19">
        <v>653.16999999999996</v>
      </c>
      <c r="Q251" s="19">
        <v>756.33</v>
      </c>
      <c r="R251" s="19">
        <v>829.2700000000001</v>
      </c>
      <c r="S251" s="19">
        <v>888.15</v>
      </c>
      <c r="T251" s="19">
        <v>1067.6500000000001</v>
      </c>
      <c r="U251" s="19">
        <v>1279.58</v>
      </c>
      <c r="V251" s="19">
        <v>1459.91</v>
      </c>
      <c r="W251" s="19">
        <v>4147.93</v>
      </c>
      <c r="X251" s="19">
        <v>2633.93</v>
      </c>
      <c r="Y251" s="19">
        <v>3204.97</v>
      </c>
      <c r="Z251" s="19">
        <v>3890.59</v>
      </c>
    </row>
    <row r="252" spans="1:26" x14ac:dyDescent="0.2">
      <c r="A252" s="16" t="s">
        <v>241</v>
      </c>
      <c r="B252" s="19">
        <v>0.85150000000000003</v>
      </c>
      <c r="C252" s="19">
        <v>1.1976</v>
      </c>
      <c r="D252" s="19">
        <v>1.6458000000000002</v>
      </c>
      <c r="E252" s="19">
        <v>2.0272999999999999</v>
      </c>
      <c r="F252" s="19">
        <v>2.9977</v>
      </c>
      <c r="G252" s="19">
        <v>3.2919999999999998</v>
      </c>
      <c r="H252" s="19">
        <v>4.38</v>
      </c>
      <c r="I252" s="19">
        <v>4.95</v>
      </c>
      <c r="J252" s="19">
        <v>5.54</v>
      </c>
      <c r="K252" s="19">
        <v>6.18</v>
      </c>
      <c r="L252" s="19">
        <v>9.14</v>
      </c>
      <c r="M252" s="19">
        <v>13.78</v>
      </c>
      <c r="N252" s="19">
        <v>16.32</v>
      </c>
      <c r="O252" s="19">
        <v>19.79</v>
      </c>
      <c r="P252" s="19">
        <v>21.74</v>
      </c>
      <c r="Q252" s="19">
        <v>25.53</v>
      </c>
      <c r="R252" s="19">
        <v>27.5</v>
      </c>
      <c r="S252" s="19">
        <v>59.9</v>
      </c>
      <c r="T252" s="19">
        <v>66.569999999999993</v>
      </c>
      <c r="U252" s="19">
        <v>73.349999999999994</v>
      </c>
      <c r="V252" s="19">
        <v>83.73</v>
      </c>
      <c r="W252" s="19">
        <v>251.9</v>
      </c>
      <c r="X252" s="19">
        <v>127.03</v>
      </c>
      <c r="Y252" s="19">
        <v>149.56</v>
      </c>
      <c r="Z252" s="19">
        <v>171.63</v>
      </c>
    </row>
    <row r="253" spans="1:26" x14ac:dyDescent="0.2">
      <c r="A253" s="16" t="s">
        <v>242</v>
      </c>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x14ac:dyDescent="0.2">
      <c r="A254" s="16" t="s">
        <v>243</v>
      </c>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x14ac:dyDescent="0.2">
      <c r="A255" s="16" t="s">
        <v>244</v>
      </c>
      <c r="B255" s="19">
        <v>7.3499999999999996E-2</v>
      </c>
      <c r="C255" s="19">
        <v>0.2331</v>
      </c>
      <c r="D255" s="19">
        <v>0.68520000000000003</v>
      </c>
      <c r="E255" s="19">
        <v>1.1223000000000001</v>
      </c>
      <c r="F255" s="19">
        <v>2.0950000000000002</v>
      </c>
      <c r="G255" s="19">
        <v>2.4245000000000001</v>
      </c>
      <c r="H255" s="19">
        <v>3.15</v>
      </c>
      <c r="I255" s="19">
        <v>3.29</v>
      </c>
      <c r="J255" s="19">
        <v>3.48</v>
      </c>
      <c r="K255" s="19">
        <v>4.03</v>
      </c>
      <c r="L255" s="19">
        <v>5.87</v>
      </c>
      <c r="M255" s="19">
        <v>6.82</v>
      </c>
      <c r="N255" s="19">
        <v>9.31</v>
      </c>
      <c r="O255" s="19">
        <v>9.2799999999999994</v>
      </c>
      <c r="P255" s="19">
        <v>10.050000000000001</v>
      </c>
      <c r="Q255" s="19">
        <v>13.74</v>
      </c>
      <c r="R255" s="19">
        <v>14.03</v>
      </c>
      <c r="S255" s="19">
        <v>15.61</v>
      </c>
      <c r="T255" s="19">
        <v>18.309999999999999</v>
      </c>
      <c r="U255" s="19">
        <v>22.56</v>
      </c>
      <c r="V255" s="19">
        <v>28.97</v>
      </c>
      <c r="W255" s="19">
        <v>75.98</v>
      </c>
      <c r="X255" s="19">
        <v>43</v>
      </c>
      <c r="Y255" s="19">
        <v>45.5</v>
      </c>
      <c r="Z255" s="19">
        <v>48.11</v>
      </c>
    </row>
    <row r="256" spans="1:26" x14ac:dyDescent="0.2">
      <c r="A256" s="16" t="s">
        <v>245</v>
      </c>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x14ac:dyDescent="0.2">
      <c r="A257" s="16" t="s">
        <v>246</v>
      </c>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x14ac:dyDescent="0.2">
      <c r="A258" s="16" t="s">
        <v>247</v>
      </c>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x14ac:dyDescent="0.2">
      <c r="A259" s="16" t="s">
        <v>248</v>
      </c>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x14ac:dyDescent="0.2">
      <c r="A260" s="16" t="s">
        <v>249</v>
      </c>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x14ac:dyDescent="0.2">
      <c r="A261" s="16" t="s">
        <v>250</v>
      </c>
      <c r="B261" s="19">
        <v>0.5847</v>
      </c>
      <c r="C261" s="19">
        <v>0.62709999999999999</v>
      </c>
      <c r="D261" s="19">
        <v>0.71440000000000003</v>
      </c>
      <c r="E261" s="19">
        <v>1.1388</v>
      </c>
      <c r="F261" s="19">
        <v>1.3943000000000001</v>
      </c>
      <c r="G261" s="19">
        <v>1.4931000000000001</v>
      </c>
      <c r="H261" s="19">
        <v>1.65</v>
      </c>
      <c r="I261" s="19">
        <v>1.65</v>
      </c>
      <c r="J261" s="19">
        <v>1.93</v>
      </c>
      <c r="K261" s="19">
        <v>1.93</v>
      </c>
      <c r="L261" s="19">
        <v>1.93</v>
      </c>
      <c r="M261" s="19">
        <v>2</v>
      </c>
      <c r="N261" s="19">
        <v>2.74</v>
      </c>
      <c r="O261" s="19">
        <v>2.74</v>
      </c>
      <c r="P261" s="19">
        <v>3.92</v>
      </c>
      <c r="Q261" s="19">
        <v>3.92</v>
      </c>
      <c r="R261" s="19">
        <v>3.92</v>
      </c>
      <c r="S261" s="19">
        <v>3.92</v>
      </c>
      <c r="T261" s="19">
        <v>13.78</v>
      </c>
      <c r="U261" s="19">
        <v>13.78</v>
      </c>
      <c r="V261" s="19">
        <v>13.78</v>
      </c>
      <c r="W261" s="19">
        <v>60.97</v>
      </c>
      <c r="X261" s="19">
        <v>56.24</v>
      </c>
      <c r="Y261" s="19">
        <v>56.24</v>
      </c>
      <c r="Z261" s="19">
        <v>56.24</v>
      </c>
    </row>
    <row r="262" spans="1:26" x14ac:dyDescent="0.2">
      <c r="A262" s="16" t="s">
        <v>251</v>
      </c>
      <c r="B262" s="19"/>
      <c r="C262" s="19"/>
      <c r="D262" s="19"/>
      <c r="E262" s="19"/>
      <c r="F262" s="19"/>
      <c r="G262" s="19"/>
      <c r="H262" s="19"/>
      <c r="I262" s="19"/>
      <c r="J262" s="19"/>
      <c r="K262" s="19"/>
      <c r="L262" s="19"/>
      <c r="M262" s="19"/>
      <c r="N262" s="19"/>
      <c r="O262" s="19"/>
      <c r="P262" s="19"/>
      <c r="Q262" s="19"/>
      <c r="R262" s="19"/>
      <c r="S262" s="19"/>
      <c r="T262" s="19"/>
      <c r="U262" s="19"/>
      <c r="V262" s="19"/>
      <c r="W262" s="19">
        <v>163.94</v>
      </c>
      <c r="X262" s="19">
        <v>65.61</v>
      </c>
      <c r="Y262" s="19">
        <v>71.97</v>
      </c>
      <c r="Z262" s="19">
        <v>104.24000000000001</v>
      </c>
    </row>
    <row r="263" spans="1:26" x14ac:dyDescent="0.2">
      <c r="A263" s="16" t="s">
        <v>252</v>
      </c>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x14ac:dyDescent="0.2">
      <c r="A264" s="16" t="s">
        <v>253</v>
      </c>
      <c r="B264" s="19"/>
      <c r="C264" s="19"/>
      <c r="D264" s="19"/>
      <c r="E264" s="19"/>
      <c r="F264" s="19"/>
      <c r="G264" s="19">
        <v>45.02</v>
      </c>
      <c r="H264" s="19">
        <v>46.22</v>
      </c>
      <c r="I264" s="19">
        <v>46.66</v>
      </c>
      <c r="J264" s="19">
        <v>46.95</v>
      </c>
      <c r="K264" s="19">
        <v>39.049999999999997</v>
      </c>
      <c r="L264" s="19">
        <v>40.97</v>
      </c>
      <c r="M264" s="19">
        <v>40.97</v>
      </c>
      <c r="N264" s="19">
        <v>44.39</v>
      </c>
      <c r="O264" s="19">
        <v>44.39</v>
      </c>
      <c r="P264" s="19">
        <v>44.46</v>
      </c>
      <c r="Q264" s="19">
        <v>44.46</v>
      </c>
      <c r="R264" s="19">
        <v>44.46</v>
      </c>
      <c r="S264" s="19">
        <v>44.46</v>
      </c>
      <c r="T264" s="19">
        <v>5.47</v>
      </c>
      <c r="U264" s="19">
        <v>5.47</v>
      </c>
      <c r="V264" s="19">
        <v>35.67</v>
      </c>
      <c r="W264" s="19">
        <v>118.41</v>
      </c>
      <c r="X264" s="19">
        <v>14.92</v>
      </c>
      <c r="Y264" s="19">
        <v>15.78</v>
      </c>
      <c r="Z264" s="19">
        <v>15.78</v>
      </c>
    </row>
    <row r="265" spans="1:26" x14ac:dyDescent="0.2">
      <c r="A265" s="16" t="s">
        <v>254</v>
      </c>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x14ac:dyDescent="0.2">
      <c r="A266" s="16" t="s">
        <v>255</v>
      </c>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x14ac:dyDescent="0.2">
      <c r="A267" s="16" t="s">
        <v>256</v>
      </c>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x14ac:dyDescent="0.2">
      <c r="A268" s="16" t="s">
        <v>257</v>
      </c>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x14ac:dyDescent="0.2">
      <c r="A269" s="16" t="s">
        <v>258</v>
      </c>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x14ac:dyDescent="0.2">
      <c r="A270" s="16" t="s">
        <v>259</v>
      </c>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x14ac:dyDescent="0.2">
      <c r="A271" s="16" t="s">
        <v>260</v>
      </c>
      <c r="B271" s="19">
        <v>1.0049999999999999</v>
      </c>
      <c r="C271" s="19">
        <v>7.3851000000000004</v>
      </c>
      <c r="D271" s="19">
        <v>19.5304</v>
      </c>
      <c r="E271" s="19">
        <v>19.5304</v>
      </c>
      <c r="F271" s="19">
        <v>19.5304</v>
      </c>
      <c r="G271" s="19">
        <v>19.5304</v>
      </c>
      <c r="H271" s="19">
        <v>19.809999999999999</v>
      </c>
      <c r="I271" s="19">
        <v>20.079999999999998</v>
      </c>
      <c r="J271" s="19">
        <v>6.7</v>
      </c>
      <c r="K271" s="19">
        <v>6.7</v>
      </c>
      <c r="L271" s="19">
        <v>6.7</v>
      </c>
      <c r="M271" s="19">
        <v>6.42</v>
      </c>
      <c r="N271" s="19"/>
      <c r="O271" s="19"/>
      <c r="P271" s="19"/>
      <c r="Q271" s="19"/>
      <c r="R271" s="19"/>
      <c r="S271" s="19"/>
      <c r="T271" s="19"/>
      <c r="U271" s="19"/>
      <c r="V271" s="19"/>
      <c r="W271" s="19"/>
      <c r="X271" s="19"/>
      <c r="Y271" s="19"/>
      <c r="Z271" s="19"/>
    </row>
    <row r="272" spans="1:26" x14ac:dyDescent="0.2">
      <c r="A272" s="16" t="s">
        <v>261</v>
      </c>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x14ac:dyDescent="0.2">
      <c r="A273" s="16" t="s">
        <v>262</v>
      </c>
      <c r="B273" s="19">
        <v>0.88039999999999996</v>
      </c>
      <c r="C273" s="19">
        <v>2.0535999999999999</v>
      </c>
      <c r="D273" s="19">
        <v>5.9561999999999999</v>
      </c>
      <c r="E273" s="19">
        <v>11.606400000000001</v>
      </c>
      <c r="F273" s="19">
        <v>26.595199999999998</v>
      </c>
      <c r="G273" s="19">
        <v>30.7029</v>
      </c>
      <c r="H273" s="19">
        <v>53.97</v>
      </c>
      <c r="I273" s="19">
        <v>71.150000000000006</v>
      </c>
      <c r="J273" s="19">
        <v>88.33</v>
      </c>
      <c r="K273" s="19">
        <v>106.02</v>
      </c>
      <c r="L273" s="19">
        <v>142.88999999999999</v>
      </c>
      <c r="M273" s="19">
        <v>172.9</v>
      </c>
      <c r="N273" s="19">
        <v>208.06999999999996</v>
      </c>
      <c r="O273" s="19">
        <v>249.41</v>
      </c>
      <c r="P273" s="19">
        <v>304.99</v>
      </c>
      <c r="Q273" s="19">
        <v>362.64</v>
      </c>
      <c r="R273" s="19">
        <v>419.23999999999995</v>
      </c>
      <c r="S273" s="19">
        <v>474.37</v>
      </c>
      <c r="T273" s="19">
        <v>505.73</v>
      </c>
      <c r="U273" s="19">
        <v>589.35</v>
      </c>
      <c r="V273" s="19">
        <v>706.36</v>
      </c>
      <c r="W273" s="19">
        <v>2809.8</v>
      </c>
      <c r="X273" s="19">
        <v>529.08000000000004</v>
      </c>
      <c r="Y273" s="19">
        <v>949.45</v>
      </c>
      <c r="Z273" s="19">
        <v>1370.68</v>
      </c>
    </row>
    <row r="274" spans="1:26" x14ac:dyDescent="0.2">
      <c r="A274" s="16" t="s">
        <v>235</v>
      </c>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x14ac:dyDescent="0.2">
      <c r="A275" s="16" t="s">
        <v>236</v>
      </c>
      <c r="B275" s="19"/>
      <c r="C275" s="19"/>
      <c r="D275" s="19"/>
      <c r="E275" s="19"/>
      <c r="F275" s="19"/>
      <c r="G275" s="19"/>
      <c r="H275" s="19">
        <v>0</v>
      </c>
      <c r="I275" s="19"/>
      <c r="J275" s="19"/>
      <c r="K275" s="19"/>
      <c r="L275" s="19"/>
      <c r="M275" s="19"/>
      <c r="N275" s="19"/>
      <c r="O275" s="19"/>
      <c r="P275" s="19"/>
      <c r="Q275" s="19"/>
      <c r="R275" s="19"/>
      <c r="S275" s="19"/>
      <c r="T275" s="19"/>
      <c r="U275" s="19"/>
      <c r="V275" s="19"/>
      <c r="W275" s="19"/>
      <c r="X275" s="19"/>
      <c r="Y275" s="19"/>
      <c r="Z275" s="19"/>
    </row>
    <row r="276" spans="1:26" x14ac:dyDescent="0.2">
      <c r="A276" s="16" t="s">
        <v>238</v>
      </c>
      <c r="B276" s="19">
        <v>0.14660000000000001</v>
      </c>
      <c r="C276" s="19">
        <v>0.33789999999999998</v>
      </c>
      <c r="D276" s="19">
        <v>0.59809999999999997</v>
      </c>
      <c r="E276" s="19">
        <v>0.93</v>
      </c>
      <c r="F276" s="19">
        <v>2.3683999999999998</v>
      </c>
      <c r="G276" s="19">
        <v>3.3273000000000001</v>
      </c>
      <c r="H276" s="19">
        <v>4.8</v>
      </c>
      <c r="I276" s="19">
        <v>6.65</v>
      </c>
      <c r="J276" s="19">
        <v>10.55</v>
      </c>
      <c r="K276" s="19">
        <v>12.37</v>
      </c>
      <c r="L276" s="19">
        <v>15.89</v>
      </c>
      <c r="M276" s="19">
        <v>19.62</v>
      </c>
      <c r="N276" s="19">
        <v>23.82</v>
      </c>
      <c r="O276" s="19">
        <v>27.65</v>
      </c>
      <c r="P276" s="19">
        <v>32.659999999999997</v>
      </c>
      <c r="Q276" s="19">
        <v>37.96</v>
      </c>
      <c r="R276" s="19">
        <v>43.74</v>
      </c>
      <c r="S276" s="19">
        <v>50.26</v>
      </c>
      <c r="T276" s="19">
        <v>57.66</v>
      </c>
      <c r="U276" s="19">
        <v>65.95</v>
      </c>
      <c r="V276" s="19">
        <v>74.930000000000007</v>
      </c>
      <c r="W276" s="19">
        <v>264.01</v>
      </c>
      <c r="X276" s="19">
        <v>66.16</v>
      </c>
      <c r="Y276" s="19">
        <v>107.02</v>
      </c>
      <c r="Z276" s="19">
        <v>147.02000000000001</v>
      </c>
    </row>
    <row r="277" spans="1:26" x14ac:dyDescent="0.2">
      <c r="A277" s="16" t="s">
        <v>239</v>
      </c>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x14ac:dyDescent="0.2">
      <c r="A278" s="16" t="s">
        <v>263</v>
      </c>
      <c r="B278" s="19">
        <v>0.61990000000000001</v>
      </c>
      <c r="C278" s="19">
        <v>1.3769999999999998</v>
      </c>
      <c r="D278" s="19">
        <v>3.0013000000000001</v>
      </c>
      <c r="E278" s="19">
        <v>5.3183000000000007</v>
      </c>
      <c r="F278" s="19">
        <v>15.45</v>
      </c>
      <c r="G278" s="19">
        <v>20.657199999999996</v>
      </c>
      <c r="H278" s="19">
        <v>37.97</v>
      </c>
      <c r="I278" s="19">
        <v>48.47</v>
      </c>
      <c r="J278" s="19">
        <v>61.59</v>
      </c>
      <c r="K278" s="19">
        <v>75.069999999999993</v>
      </c>
      <c r="L278" s="19">
        <v>100.91</v>
      </c>
      <c r="M278" s="19">
        <v>122.8</v>
      </c>
      <c r="N278" s="19">
        <v>154.34</v>
      </c>
      <c r="O278" s="19">
        <v>186.99</v>
      </c>
      <c r="P278" s="19">
        <v>232.52</v>
      </c>
      <c r="Q278" s="19">
        <v>280.77</v>
      </c>
      <c r="R278" s="19">
        <v>327.33</v>
      </c>
      <c r="S278" s="19">
        <v>354.98</v>
      </c>
      <c r="T278" s="19">
        <v>404.93</v>
      </c>
      <c r="U278" s="19">
        <v>474.45</v>
      </c>
      <c r="V278" s="19">
        <v>554</v>
      </c>
      <c r="W278" s="19">
        <v>2150.4</v>
      </c>
      <c r="X278" s="19">
        <v>403.93</v>
      </c>
      <c r="Y278" s="19">
        <v>730.89</v>
      </c>
      <c r="Z278" s="19">
        <v>1061.45</v>
      </c>
    </row>
    <row r="279" spans="1:26" x14ac:dyDescent="0.2">
      <c r="A279" s="16" t="s">
        <v>241</v>
      </c>
      <c r="B279" s="19">
        <v>8.7300000000000003E-2</v>
      </c>
      <c r="C279" s="19">
        <v>0.2404</v>
      </c>
      <c r="D279" s="19">
        <v>0.4022</v>
      </c>
      <c r="E279" s="19">
        <v>0.60860000000000003</v>
      </c>
      <c r="F279" s="19">
        <v>0.94979999999999998</v>
      </c>
      <c r="G279" s="19">
        <v>1.2522</v>
      </c>
      <c r="H279" s="19">
        <v>1.56</v>
      </c>
      <c r="I279" s="19">
        <v>1.85</v>
      </c>
      <c r="J279" s="19">
        <v>2.2400000000000002</v>
      </c>
      <c r="K279" s="19">
        <v>2.73</v>
      </c>
      <c r="L279" s="19">
        <v>3.48</v>
      </c>
      <c r="M279" s="19">
        <v>4.25</v>
      </c>
      <c r="N279" s="19">
        <v>5.35</v>
      </c>
      <c r="O279" s="19">
        <v>6.74</v>
      </c>
      <c r="P279" s="19">
        <v>8.19</v>
      </c>
      <c r="Q279" s="19">
        <v>9.6199999999999992</v>
      </c>
      <c r="R279" s="19">
        <v>11.72</v>
      </c>
      <c r="S279" s="19">
        <v>29.94</v>
      </c>
      <c r="T279" s="19">
        <v>32.85</v>
      </c>
      <c r="U279" s="19">
        <v>36.94</v>
      </c>
      <c r="V279" s="19">
        <v>41.87</v>
      </c>
      <c r="W279" s="19">
        <v>148.93</v>
      </c>
      <c r="X279" s="19">
        <v>27.07</v>
      </c>
      <c r="Y279" s="19">
        <v>55.74</v>
      </c>
      <c r="Z279" s="19">
        <v>80.290000000000006</v>
      </c>
    </row>
    <row r="280" spans="1:26" x14ac:dyDescent="0.2">
      <c r="A280" s="16" t="s">
        <v>242</v>
      </c>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x14ac:dyDescent="0.2">
      <c r="A281" s="16" t="s">
        <v>243</v>
      </c>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x14ac:dyDescent="0.2">
      <c r="A282" s="16" t="s">
        <v>244</v>
      </c>
      <c r="B282" s="19">
        <v>1.84E-2</v>
      </c>
      <c r="C282" s="19">
        <v>3.1899999999999998E-2</v>
      </c>
      <c r="D282" s="19">
        <v>7.5899999999999995E-2</v>
      </c>
      <c r="E282" s="19">
        <v>0.15620000000000001</v>
      </c>
      <c r="F282" s="19">
        <v>0.49020000000000002</v>
      </c>
      <c r="G282" s="19">
        <v>0.6502</v>
      </c>
      <c r="H282" s="19">
        <v>0.89</v>
      </c>
      <c r="I282" s="19">
        <v>1.1100000000000001</v>
      </c>
      <c r="J282" s="19">
        <v>1.41</v>
      </c>
      <c r="K282" s="19">
        <v>1.69</v>
      </c>
      <c r="L282" s="19">
        <v>1.93</v>
      </c>
      <c r="M282" s="19">
        <v>2.37</v>
      </c>
      <c r="N282" s="19">
        <v>2.99</v>
      </c>
      <c r="O282" s="19">
        <v>3.3</v>
      </c>
      <c r="P282" s="19">
        <v>3.85</v>
      </c>
      <c r="Q282" s="19">
        <v>4.07</v>
      </c>
      <c r="R282" s="19">
        <v>4.38</v>
      </c>
      <c r="S282" s="19">
        <v>5.5</v>
      </c>
      <c r="T282" s="19">
        <v>5.46</v>
      </c>
      <c r="U282" s="19">
        <v>6.63</v>
      </c>
      <c r="V282" s="19">
        <v>8.35</v>
      </c>
      <c r="W282" s="19">
        <v>29.36</v>
      </c>
      <c r="X282" s="19">
        <v>8.98</v>
      </c>
      <c r="Y282" s="19">
        <v>15.15</v>
      </c>
      <c r="Z282" s="19">
        <v>21.92</v>
      </c>
    </row>
    <row r="283" spans="1:26" x14ac:dyDescent="0.2">
      <c r="A283" s="16" t="s">
        <v>245</v>
      </c>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x14ac:dyDescent="0.2">
      <c r="A284" s="16" t="s">
        <v>246</v>
      </c>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x14ac:dyDescent="0.2">
      <c r="A285" s="16" t="s">
        <v>247</v>
      </c>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x14ac:dyDescent="0.2">
      <c r="A286" s="16" t="s">
        <v>248</v>
      </c>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x14ac:dyDescent="0.2">
      <c r="A287" s="16" t="s">
        <v>249</v>
      </c>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x14ac:dyDescent="0.2">
      <c r="A288" s="16" t="s">
        <v>250</v>
      </c>
      <c r="B288" s="19">
        <v>6.8999999999999999E-3</v>
      </c>
      <c r="C288" s="19">
        <v>1.32E-2</v>
      </c>
      <c r="D288" s="19">
        <v>1.149</v>
      </c>
      <c r="E288" s="19">
        <v>2.9358999999999997</v>
      </c>
      <c r="F288" s="19">
        <v>4.7516999999999996</v>
      </c>
      <c r="G288" s="19">
        <v>6.0999999999999999E-2</v>
      </c>
      <c r="H288" s="19">
        <v>0.1</v>
      </c>
      <c r="I288" s="19">
        <v>0.12</v>
      </c>
      <c r="J288" s="19">
        <v>0.17</v>
      </c>
      <c r="K288" s="19">
        <v>0.19</v>
      </c>
      <c r="L288" s="19">
        <v>0.21</v>
      </c>
      <c r="M288" s="19">
        <v>0.48</v>
      </c>
      <c r="N288" s="19">
        <v>0.5</v>
      </c>
      <c r="O288" s="19">
        <v>0.28000000000000003</v>
      </c>
      <c r="P288" s="19">
        <v>0.32</v>
      </c>
      <c r="Q288" s="19">
        <v>0.36</v>
      </c>
      <c r="R288" s="19">
        <v>0.4</v>
      </c>
      <c r="S288" s="19">
        <v>0.44</v>
      </c>
      <c r="T288" s="19">
        <v>0.73</v>
      </c>
      <c r="U288" s="19">
        <v>0.94</v>
      </c>
      <c r="V288" s="19">
        <v>1.1499999999999999</v>
      </c>
      <c r="W288" s="19">
        <v>4.7300000000000004</v>
      </c>
      <c r="X288" s="19">
        <v>0.69</v>
      </c>
      <c r="Y288" s="19">
        <v>1.38</v>
      </c>
      <c r="Z288" s="19">
        <v>2.06</v>
      </c>
    </row>
    <row r="289" spans="1:26" x14ac:dyDescent="0.2">
      <c r="A289" s="16" t="s">
        <v>251</v>
      </c>
      <c r="B289" s="19"/>
      <c r="C289" s="19"/>
      <c r="D289" s="19"/>
      <c r="E289" s="19"/>
      <c r="F289" s="19"/>
      <c r="G289" s="19"/>
      <c r="H289" s="19"/>
      <c r="I289" s="19"/>
      <c r="J289" s="19"/>
      <c r="K289" s="19"/>
      <c r="L289" s="19"/>
      <c r="M289" s="19"/>
      <c r="N289" s="19"/>
      <c r="O289" s="19"/>
      <c r="P289" s="19"/>
      <c r="Q289" s="19"/>
      <c r="R289" s="19"/>
      <c r="S289" s="19"/>
      <c r="T289" s="19"/>
      <c r="U289" s="19"/>
      <c r="V289" s="19"/>
      <c r="W289" s="19">
        <v>104.75999999999999</v>
      </c>
      <c r="X289" s="19">
        <v>19.36</v>
      </c>
      <c r="Y289" s="19">
        <v>34.24</v>
      </c>
      <c r="Z289" s="19">
        <v>50.74</v>
      </c>
    </row>
    <row r="290" spans="1:26" x14ac:dyDescent="0.2">
      <c r="A290" s="16" t="s">
        <v>252</v>
      </c>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x14ac:dyDescent="0.2">
      <c r="A291" s="16" t="s">
        <v>253</v>
      </c>
      <c r="B291" s="19"/>
      <c r="C291" s="19"/>
      <c r="D291" s="19"/>
      <c r="E291" s="19"/>
      <c r="F291" s="19"/>
      <c r="G291" s="19">
        <v>1.2423</v>
      </c>
      <c r="H291" s="19">
        <v>4.21</v>
      </c>
      <c r="I291" s="19">
        <v>7.24</v>
      </c>
      <c r="J291" s="19">
        <v>10.27</v>
      </c>
      <c r="K291" s="19">
        <v>11.55</v>
      </c>
      <c r="L291" s="19">
        <v>14.96</v>
      </c>
      <c r="M291" s="19">
        <v>18</v>
      </c>
      <c r="N291" s="19">
        <v>21.07</v>
      </c>
      <c r="O291" s="19">
        <v>24.45</v>
      </c>
      <c r="P291" s="19">
        <v>27.45</v>
      </c>
      <c r="Q291" s="19">
        <v>29.86</v>
      </c>
      <c r="R291" s="19">
        <v>31.67</v>
      </c>
      <c r="S291" s="19">
        <v>33.25</v>
      </c>
      <c r="T291" s="19">
        <v>4.0999999999999996</v>
      </c>
      <c r="U291" s="19">
        <v>4.4400000000000004</v>
      </c>
      <c r="V291" s="19">
        <v>26.060000000000002</v>
      </c>
      <c r="W291" s="19">
        <v>107.61</v>
      </c>
      <c r="X291" s="19">
        <v>2.89</v>
      </c>
      <c r="Y291" s="19">
        <v>5.03</v>
      </c>
      <c r="Z291" s="19">
        <v>7.2</v>
      </c>
    </row>
    <row r="292" spans="1:26" x14ac:dyDescent="0.2">
      <c r="A292" s="16" t="s">
        <v>254</v>
      </c>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x14ac:dyDescent="0.2">
      <c r="A293" s="16" t="s">
        <v>255</v>
      </c>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x14ac:dyDescent="0.2">
      <c r="A294" s="16" t="s">
        <v>256</v>
      </c>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x14ac:dyDescent="0.2">
      <c r="A295" s="16" t="s">
        <v>257</v>
      </c>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x14ac:dyDescent="0.2">
      <c r="A296" s="16" t="s">
        <v>258</v>
      </c>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x14ac:dyDescent="0.2">
      <c r="A297" s="16" t="s">
        <v>237</v>
      </c>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x14ac:dyDescent="0.2">
      <c r="A298" s="16" t="s">
        <v>259</v>
      </c>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x14ac:dyDescent="0.2">
      <c r="A299" s="16" t="s">
        <v>260</v>
      </c>
      <c r="B299" s="19">
        <v>1.2999999999999999E-3</v>
      </c>
      <c r="C299" s="19">
        <v>5.3199999999999997E-2</v>
      </c>
      <c r="D299" s="19">
        <v>0.72970000000000002</v>
      </c>
      <c r="E299" s="19">
        <v>1.6574</v>
      </c>
      <c r="F299" s="19">
        <v>2.5851000000000002</v>
      </c>
      <c r="G299" s="19">
        <v>3.5127000000000002</v>
      </c>
      <c r="H299" s="19">
        <v>4.4400000000000004</v>
      </c>
      <c r="I299" s="19">
        <v>5.71</v>
      </c>
      <c r="J299" s="19">
        <v>2.1</v>
      </c>
      <c r="K299" s="19">
        <v>2.42</v>
      </c>
      <c r="L299" s="19">
        <v>5.51</v>
      </c>
      <c r="M299" s="19">
        <v>5.38</v>
      </c>
      <c r="N299" s="19"/>
      <c r="O299" s="19"/>
      <c r="P299" s="19"/>
      <c r="Q299" s="19"/>
      <c r="R299" s="19"/>
      <c r="S299" s="19"/>
      <c r="T299" s="19"/>
      <c r="U299" s="19"/>
      <c r="V299" s="19"/>
      <c r="W299" s="19"/>
      <c r="X299" s="19"/>
      <c r="Y299" s="19"/>
      <c r="Z299" s="19"/>
    </row>
    <row r="300" spans="1:26" x14ac:dyDescent="0.2">
      <c r="A300" s="16" t="s">
        <v>261</v>
      </c>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x14ac:dyDescent="0.2">
      <c r="A301" s="16" t="s">
        <v>264</v>
      </c>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x14ac:dyDescent="0.2">
      <c r="A302" s="16" t="s">
        <v>265</v>
      </c>
      <c r="B302" s="19">
        <v>17.729600000000001</v>
      </c>
      <c r="C302" s="19">
        <v>34.867400000000004</v>
      </c>
      <c r="D302" s="19">
        <v>52.605400000000003</v>
      </c>
      <c r="E302" s="19">
        <v>66.551599999999993</v>
      </c>
      <c r="F302" s="19">
        <v>100.64579999999999</v>
      </c>
      <c r="G302" s="19">
        <v>158.28299999999999</v>
      </c>
      <c r="H302" s="19">
        <v>177.21</v>
      </c>
      <c r="I302" s="19">
        <v>196.33</v>
      </c>
      <c r="J302" s="19">
        <v>212.16</v>
      </c>
      <c r="K302" s="19">
        <v>234.32</v>
      </c>
      <c r="L302" s="19">
        <v>367.19</v>
      </c>
      <c r="M302" s="19">
        <v>439.15</v>
      </c>
      <c r="N302" s="19">
        <v>536.19000000000005</v>
      </c>
      <c r="O302" s="19">
        <v>589.29</v>
      </c>
      <c r="P302" s="19">
        <v>630.04</v>
      </c>
      <c r="Q302" s="19">
        <v>699.26</v>
      </c>
      <c r="R302" s="19">
        <v>740.52</v>
      </c>
      <c r="S302" s="19">
        <v>794.39</v>
      </c>
      <c r="T302" s="19">
        <v>977.3</v>
      </c>
      <c r="U302" s="19">
        <v>1135.79</v>
      </c>
      <c r="V302" s="19">
        <v>1267.17</v>
      </c>
      <c r="W302" s="19">
        <v>3185.27</v>
      </c>
      <c r="X302" s="19">
        <v>3574.62</v>
      </c>
      <c r="Y302" s="19">
        <v>4038.63</v>
      </c>
      <c r="Z302" s="19">
        <v>4558.53</v>
      </c>
    </row>
    <row r="303" spans="1:26" x14ac:dyDescent="0.2">
      <c r="A303" s="16" t="s">
        <v>235</v>
      </c>
      <c r="B303" s="19">
        <v>0</v>
      </c>
      <c r="C303" s="19">
        <v>0</v>
      </c>
      <c r="D303" s="19">
        <v>0</v>
      </c>
      <c r="E303" s="19">
        <v>0</v>
      </c>
      <c r="F303" s="19">
        <v>0</v>
      </c>
      <c r="G303" s="19">
        <v>0</v>
      </c>
      <c r="H303" s="19">
        <v>0</v>
      </c>
      <c r="I303" s="19">
        <v>0</v>
      </c>
      <c r="J303" s="19">
        <v>0</v>
      </c>
      <c r="K303" s="19">
        <v>0</v>
      </c>
      <c r="L303" s="19">
        <v>0</v>
      </c>
      <c r="M303" s="19">
        <v>0</v>
      </c>
      <c r="N303" s="19"/>
      <c r="O303" s="19"/>
      <c r="P303" s="19"/>
      <c r="Q303" s="19"/>
      <c r="R303" s="19"/>
      <c r="S303" s="19"/>
      <c r="T303" s="19"/>
      <c r="U303" s="19"/>
      <c r="V303" s="19"/>
      <c r="W303" s="19">
        <v>0</v>
      </c>
      <c r="X303" s="19"/>
      <c r="Y303" s="19">
        <v>120.8</v>
      </c>
      <c r="Z303" s="19">
        <v>120.8</v>
      </c>
    </row>
    <row r="304" spans="1:26" x14ac:dyDescent="0.2">
      <c r="A304" s="16" t="s">
        <v>266</v>
      </c>
      <c r="B304" s="19">
        <v>7.4899999999999994E-2</v>
      </c>
      <c r="C304" s="19">
        <v>0.316</v>
      </c>
      <c r="D304" s="19">
        <v>0.32790000000000002</v>
      </c>
      <c r="E304" s="19">
        <v>0.32790000000000002</v>
      </c>
      <c r="F304" s="19">
        <v>0.63370000000000004</v>
      </c>
      <c r="G304" s="19">
        <v>0.63370000000000004</v>
      </c>
      <c r="H304" s="19">
        <v>0.65</v>
      </c>
      <c r="I304" s="19">
        <v>0.96</v>
      </c>
      <c r="J304" s="19">
        <v>1.49</v>
      </c>
      <c r="K304" s="19">
        <v>1.48</v>
      </c>
      <c r="L304" s="19">
        <v>2.2799999999999998</v>
      </c>
      <c r="M304" s="19">
        <v>2.39</v>
      </c>
      <c r="N304" s="19">
        <v>2.39</v>
      </c>
      <c r="O304" s="19">
        <v>2.39</v>
      </c>
      <c r="P304" s="19">
        <v>2.39</v>
      </c>
      <c r="Q304" s="19">
        <v>3.87</v>
      </c>
      <c r="R304" s="19">
        <v>3.87</v>
      </c>
      <c r="S304" s="19">
        <v>3.87</v>
      </c>
      <c r="T304" s="19">
        <v>17.34</v>
      </c>
      <c r="U304" s="19">
        <v>18.87</v>
      </c>
      <c r="V304" s="19">
        <v>19.21</v>
      </c>
      <c r="W304" s="19">
        <v>53.09</v>
      </c>
      <c r="X304" s="19">
        <v>54.11</v>
      </c>
      <c r="Y304" s="19">
        <v>93.38</v>
      </c>
      <c r="Z304" s="19">
        <v>104.12</v>
      </c>
    </row>
    <row r="305" spans="1:26" x14ac:dyDescent="0.2">
      <c r="A305" s="16" t="s">
        <v>238</v>
      </c>
      <c r="B305" s="19">
        <v>4.7569999999999997</v>
      </c>
      <c r="C305" s="19">
        <v>7.9310999999999998</v>
      </c>
      <c r="D305" s="19">
        <v>9.8216000000000001</v>
      </c>
      <c r="E305" s="19">
        <v>16.450800000000001</v>
      </c>
      <c r="F305" s="19">
        <v>37.275599999999997</v>
      </c>
      <c r="G305" s="19">
        <v>40.841700000000003</v>
      </c>
      <c r="H305" s="19">
        <v>44.22</v>
      </c>
      <c r="I305" s="19">
        <v>48.54</v>
      </c>
      <c r="J305" s="19">
        <v>57.11</v>
      </c>
      <c r="K305" s="19">
        <v>67.2</v>
      </c>
      <c r="L305" s="19">
        <v>133.55000000000001</v>
      </c>
      <c r="M305" s="19">
        <v>138.62</v>
      </c>
      <c r="N305" s="19">
        <v>163.97</v>
      </c>
      <c r="O305" s="19">
        <v>161.19</v>
      </c>
      <c r="P305" s="19">
        <v>166.64</v>
      </c>
      <c r="Q305" s="19">
        <v>176.09</v>
      </c>
      <c r="R305" s="19">
        <v>192.97</v>
      </c>
      <c r="S305" s="19">
        <v>202.59</v>
      </c>
      <c r="T305" s="19">
        <v>236.25</v>
      </c>
      <c r="U305" s="19">
        <v>245.58</v>
      </c>
      <c r="V305" s="19">
        <v>257.33</v>
      </c>
      <c r="W305" s="19">
        <v>858.84</v>
      </c>
      <c r="X305" s="19">
        <v>1042.7</v>
      </c>
      <c r="Y305" s="19">
        <v>1122.8599999999999</v>
      </c>
      <c r="Z305" s="19">
        <v>1270.68</v>
      </c>
    </row>
    <row r="306" spans="1:26" x14ac:dyDescent="0.2">
      <c r="A306" s="16" t="s">
        <v>239</v>
      </c>
      <c r="B306" s="19">
        <v>0</v>
      </c>
      <c r="C306" s="19">
        <v>0</v>
      </c>
      <c r="D306" s="19">
        <v>0</v>
      </c>
      <c r="E306" s="19">
        <v>0</v>
      </c>
      <c r="F306" s="19">
        <v>0</v>
      </c>
      <c r="G306" s="19">
        <v>0</v>
      </c>
      <c r="H306" s="19">
        <v>0</v>
      </c>
      <c r="I306" s="19">
        <v>0</v>
      </c>
      <c r="J306" s="19">
        <v>0</v>
      </c>
      <c r="K306" s="19">
        <v>0</v>
      </c>
      <c r="L306" s="19">
        <v>0</v>
      </c>
      <c r="M306" s="19">
        <v>0</v>
      </c>
      <c r="N306" s="19"/>
      <c r="O306" s="19"/>
      <c r="P306" s="19"/>
      <c r="Q306" s="19"/>
      <c r="R306" s="19"/>
      <c r="S306" s="19"/>
      <c r="T306" s="19"/>
      <c r="U306" s="19"/>
      <c r="V306" s="19"/>
      <c r="W306" s="19">
        <v>0</v>
      </c>
      <c r="X306" s="19"/>
      <c r="Y306" s="19">
        <v>0</v>
      </c>
      <c r="Z306" s="19"/>
    </row>
    <row r="307" spans="1:26" x14ac:dyDescent="0.2">
      <c r="A307" s="16" t="s">
        <v>263</v>
      </c>
      <c r="B307" s="19">
        <v>10.4969</v>
      </c>
      <c r="C307" s="19">
        <v>17.516100000000002</v>
      </c>
      <c r="D307" s="19">
        <v>22.236899999999999</v>
      </c>
      <c r="E307" s="19">
        <v>31.312200000000001</v>
      </c>
      <c r="F307" s="19">
        <v>45.495899999999999</v>
      </c>
      <c r="G307" s="19">
        <v>51.766000000000005</v>
      </c>
      <c r="H307" s="19">
        <v>68.33</v>
      </c>
      <c r="I307" s="19">
        <v>86.23</v>
      </c>
      <c r="J307" s="19">
        <v>105.15</v>
      </c>
      <c r="K307" s="19">
        <v>126.33</v>
      </c>
      <c r="L307" s="19">
        <v>192.84</v>
      </c>
      <c r="M307" s="19">
        <v>258.63</v>
      </c>
      <c r="N307" s="19">
        <v>326.98</v>
      </c>
      <c r="O307" s="19">
        <v>384.28</v>
      </c>
      <c r="P307" s="19">
        <v>420.65</v>
      </c>
      <c r="Q307" s="19">
        <v>475.56</v>
      </c>
      <c r="R307" s="19">
        <v>501.94</v>
      </c>
      <c r="S307" s="19">
        <v>533.16999999999996</v>
      </c>
      <c r="T307" s="19">
        <v>662.72</v>
      </c>
      <c r="U307" s="19">
        <v>805.13</v>
      </c>
      <c r="V307" s="19">
        <v>905.91</v>
      </c>
      <c r="W307" s="19">
        <v>1997.53</v>
      </c>
      <c r="X307" s="19">
        <v>2230</v>
      </c>
      <c r="Y307" s="19">
        <v>2474.08</v>
      </c>
      <c r="Z307" s="19">
        <v>2829.14</v>
      </c>
    </row>
    <row r="308" spans="1:26" x14ac:dyDescent="0.2">
      <c r="A308" s="16" t="s">
        <v>241</v>
      </c>
      <c r="B308" s="19">
        <v>0.76419999999999999</v>
      </c>
      <c r="C308" s="19">
        <v>0.95720000000000005</v>
      </c>
      <c r="D308" s="19">
        <v>1.2436</v>
      </c>
      <c r="E308" s="19">
        <v>1.4187000000000001</v>
      </c>
      <c r="F308" s="19">
        <v>2.0478999999999998</v>
      </c>
      <c r="G308" s="19">
        <v>2.0398000000000001</v>
      </c>
      <c r="H308" s="19">
        <v>2.82</v>
      </c>
      <c r="I308" s="19">
        <v>3.1</v>
      </c>
      <c r="J308" s="19">
        <v>3.3</v>
      </c>
      <c r="K308" s="19">
        <v>3.45</v>
      </c>
      <c r="L308" s="19">
        <v>5.66</v>
      </c>
      <c r="M308" s="19">
        <v>9.5299999999999994</v>
      </c>
      <c r="N308" s="19">
        <v>10.97</v>
      </c>
      <c r="O308" s="19">
        <v>13.05</v>
      </c>
      <c r="P308" s="19">
        <v>13.55</v>
      </c>
      <c r="Q308" s="19">
        <v>15.91</v>
      </c>
      <c r="R308" s="19">
        <v>15.78</v>
      </c>
      <c r="S308" s="19">
        <v>29.96</v>
      </c>
      <c r="T308" s="19">
        <v>33.72</v>
      </c>
      <c r="U308" s="19">
        <v>36.409999999999997</v>
      </c>
      <c r="V308" s="19">
        <v>41.86</v>
      </c>
      <c r="W308" s="19">
        <v>102.97</v>
      </c>
      <c r="X308" s="19">
        <v>99.96</v>
      </c>
      <c r="Y308" s="19">
        <v>93.82</v>
      </c>
      <c r="Z308" s="19">
        <v>91.34</v>
      </c>
    </row>
    <row r="309" spans="1:26" x14ac:dyDescent="0.2">
      <c r="A309" s="16" t="s">
        <v>242</v>
      </c>
      <c r="B309" s="19">
        <v>0</v>
      </c>
      <c r="C309" s="19">
        <v>0</v>
      </c>
      <c r="D309" s="19">
        <v>0</v>
      </c>
      <c r="E309" s="19">
        <v>0</v>
      </c>
      <c r="F309" s="19">
        <v>0</v>
      </c>
      <c r="G309" s="19">
        <v>0</v>
      </c>
      <c r="H309" s="19">
        <v>0</v>
      </c>
      <c r="I309" s="19">
        <v>0</v>
      </c>
      <c r="J309" s="19">
        <v>0</v>
      </c>
      <c r="K309" s="19">
        <v>0</v>
      </c>
      <c r="L309" s="19">
        <v>0</v>
      </c>
      <c r="M309" s="19">
        <v>0</v>
      </c>
      <c r="N309" s="19"/>
      <c r="O309" s="19"/>
      <c r="P309" s="19"/>
      <c r="Q309" s="19"/>
      <c r="R309" s="19"/>
      <c r="S309" s="19"/>
      <c r="T309" s="19"/>
      <c r="U309" s="19"/>
      <c r="V309" s="19"/>
      <c r="W309" s="19">
        <v>0</v>
      </c>
      <c r="X309" s="19"/>
      <c r="Y309" s="19">
        <v>0</v>
      </c>
      <c r="Z309" s="19"/>
    </row>
    <row r="310" spans="1:26" x14ac:dyDescent="0.2">
      <c r="A310" s="16" t="s">
        <v>243</v>
      </c>
      <c r="B310" s="19">
        <v>0</v>
      </c>
      <c r="C310" s="19">
        <v>0</v>
      </c>
      <c r="D310" s="19">
        <v>0</v>
      </c>
      <c r="E310" s="19">
        <v>0</v>
      </c>
      <c r="F310" s="19">
        <v>0</v>
      </c>
      <c r="G310" s="19">
        <v>0</v>
      </c>
      <c r="H310" s="19">
        <v>0</v>
      </c>
      <c r="I310" s="19">
        <v>0</v>
      </c>
      <c r="J310" s="19">
        <v>0</v>
      </c>
      <c r="K310" s="19">
        <v>0</v>
      </c>
      <c r="L310" s="19">
        <v>0</v>
      </c>
      <c r="M310" s="19">
        <v>0</v>
      </c>
      <c r="N310" s="19"/>
      <c r="O310" s="19"/>
      <c r="P310" s="19"/>
      <c r="Q310" s="19"/>
      <c r="R310" s="19"/>
      <c r="S310" s="19"/>
      <c r="T310" s="19"/>
      <c r="U310" s="19"/>
      <c r="V310" s="19"/>
      <c r="W310" s="19">
        <v>0</v>
      </c>
      <c r="X310" s="19"/>
      <c r="Y310" s="19">
        <v>0</v>
      </c>
      <c r="Z310" s="19"/>
    </row>
    <row r="311" spans="1:26" x14ac:dyDescent="0.2">
      <c r="A311" s="16" t="s">
        <v>244</v>
      </c>
      <c r="B311" s="19">
        <v>5.5100000000000003E-2</v>
      </c>
      <c r="C311" s="19">
        <v>0.20119999999999999</v>
      </c>
      <c r="D311" s="19">
        <v>0.60929999999999995</v>
      </c>
      <c r="E311" s="19">
        <v>0.96609999999999996</v>
      </c>
      <c r="F311" s="19">
        <v>1.6047999999999998</v>
      </c>
      <c r="G311" s="19">
        <v>1.7743</v>
      </c>
      <c r="H311" s="19">
        <v>2.2599999999999998</v>
      </c>
      <c r="I311" s="19">
        <v>2.1800000000000002</v>
      </c>
      <c r="J311" s="19">
        <v>2.0699999999999998</v>
      </c>
      <c r="K311" s="19">
        <v>2.34</v>
      </c>
      <c r="L311" s="19">
        <v>3.94</v>
      </c>
      <c r="M311" s="19">
        <v>4.45</v>
      </c>
      <c r="N311" s="19">
        <v>6.32</v>
      </c>
      <c r="O311" s="19">
        <v>5.98</v>
      </c>
      <c r="P311" s="19">
        <v>6.2</v>
      </c>
      <c r="Q311" s="19">
        <v>9.67</v>
      </c>
      <c r="R311" s="19">
        <v>9.65</v>
      </c>
      <c r="S311" s="19">
        <v>10.11</v>
      </c>
      <c r="T311" s="19">
        <v>12.85</v>
      </c>
      <c r="U311" s="19">
        <v>15.93</v>
      </c>
      <c r="V311" s="19">
        <v>20.62</v>
      </c>
      <c r="W311" s="19">
        <v>46.62</v>
      </c>
      <c r="X311" s="19">
        <v>34.020000000000003</v>
      </c>
      <c r="Y311" s="19">
        <v>30.35</v>
      </c>
      <c r="Z311" s="19">
        <v>26.189999999999998</v>
      </c>
    </row>
    <row r="312" spans="1:26" x14ac:dyDescent="0.2">
      <c r="A312" s="16" t="s">
        <v>245</v>
      </c>
      <c r="B312" s="19">
        <v>0</v>
      </c>
      <c r="C312" s="19">
        <v>0</v>
      </c>
      <c r="D312" s="19">
        <v>0</v>
      </c>
      <c r="E312" s="19">
        <v>0</v>
      </c>
      <c r="F312" s="19">
        <v>0</v>
      </c>
      <c r="G312" s="19">
        <v>0</v>
      </c>
      <c r="H312" s="19">
        <v>0</v>
      </c>
      <c r="I312" s="19">
        <v>0</v>
      </c>
      <c r="J312" s="19">
        <v>0</v>
      </c>
      <c r="K312" s="19">
        <v>0</v>
      </c>
      <c r="L312" s="19">
        <v>0</v>
      </c>
      <c r="M312" s="19">
        <v>0</v>
      </c>
      <c r="N312" s="19"/>
      <c r="O312" s="19"/>
      <c r="P312" s="19"/>
      <c r="Q312" s="19"/>
      <c r="R312" s="19"/>
      <c r="S312" s="19"/>
      <c r="T312" s="19"/>
      <c r="U312" s="19"/>
      <c r="V312" s="19"/>
      <c r="W312" s="19">
        <v>0</v>
      </c>
      <c r="X312" s="19"/>
      <c r="Y312" s="19">
        <v>0</v>
      </c>
      <c r="Z312" s="19"/>
    </row>
    <row r="313" spans="1:26" x14ac:dyDescent="0.2">
      <c r="A313" s="16" t="s">
        <v>246</v>
      </c>
      <c r="B313" s="19">
        <v>0</v>
      </c>
      <c r="C313" s="19">
        <v>0</v>
      </c>
      <c r="D313" s="19">
        <v>0</v>
      </c>
      <c r="E313" s="19">
        <v>0</v>
      </c>
      <c r="F313" s="19">
        <v>0</v>
      </c>
      <c r="G313" s="19">
        <v>0</v>
      </c>
      <c r="H313" s="19">
        <v>0</v>
      </c>
      <c r="I313" s="19">
        <v>0</v>
      </c>
      <c r="J313" s="19">
        <v>0</v>
      </c>
      <c r="K313" s="19">
        <v>0</v>
      </c>
      <c r="L313" s="19">
        <v>0</v>
      </c>
      <c r="M313" s="19">
        <v>0</v>
      </c>
      <c r="N313" s="19"/>
      <c r="O313" s="19"/>
      <c r="P313" s="19"/>
      <c r="Q313" s="19"/>
      <c r="R313" s="19"/>
      <c r="S313" s="19"/>
      <c r="T313" s="19"/>
      <c r="U313" s="19"/>
      <c r="V313" s="19"/>
      <c r="W313" s="19">
        <v>0</v>
      </c>
      <c r="X313" s="19"/>
      <c r="Y313" s="19">
        <v>0</v>
      </c>
      <c r="Z313" s="19"/>
    </row>
    <row r="314" spans="1:26" x14ac:dyDescent="0.2">
      <c r="A314" s="16" t="s">
        <v>247</v>
      </c>
      <c r="B314" s="19">
        <v>0</v>
      </c>
      <c r="C314" s="19">
        <v>0</v>
      </c>
      <c r="D314" s="19">
        <v>0</v>
      </c>
      <c r="E314" s="19">
        <v>0</v>
      </c>
      <c r="F314" s="19">
        <v>0</v>
      </c>
      <c r="G314" s="19">
        <v>0</v>
      </c>
      <c r="H314" s="19">
        <v>0</v>
      </c>
      <c r="I314" s="19">
        <v>0</v>
      </c>
      <c r="J314" s="19">
        <v>0</v>
      </c>
      <c r="K314" s="19">
        <v>0</v>
      </c>
      <c r="L314" s="19">
        <v>0</v>
      </c>
      <c r="M314" s="19">
        <v>0</v>
      </c>
      <c r="N314" s="19"/>
      <c r="O314" s="19"/>
      <c r="P314" s="19"/>
      <c r="Q314" s="19"/>
      <c r="R314" s="19"/>
      <c r="S314" s="19"/>
      <c r="T314" s="19"/>
      <c r="U314" s="19"/>
      <c r="V314" s="19"/>
      <c r="W314" s="19">
        <v>0</v>
      </c>
      <c r="X314" s="19"/>
      <c r="Y314" s="19">
        <v>0</v>
      </c>
      <c r="Z314" s="19"/>
    </row>
    <row r="315" spans="1:26" x14ac:dyDescent="0.2">
      <c r="A315" s="16" t="s">
        <v>248</v>
      </c>
      <c r="B315" s="19">
        <v>0</v>
      </c>
      <c r="C315" s="19">
        <v>0</v>
      </c>
      <c r="D315" s="19">
        <v>0</v>
      </c>
      <c r="E315" s="19">
        <v>0</v>
      </c>
      <c r="F315" s="19">
        <v>0</v>
      </c>
      <c r="G315" s="19">
        <v>0</v>
      </c>
      <c r="H315" s="19">
        <v>0</v>
      </c>
      <c r="I315" s="19">
        <v>0</v>
      </c>
      <c r="J315" s="19">
        <v>0</v>
      </c>
      <c r="K315" s="19">
        <v>0</v>
      </c>
      <c r="L315" s="19">
        <v>0</v>
      </c>
      <c r="M315" s="19">
        <v>0</v>
      </c>
      <c r="N315" s="19"/>
      <c r="O315" s="19"/>
      <c r="P315" s="19"/>
      <c r="Q315" s="19"/>
      <c r="R315" s="19"/>
      <c r="S315" s="19"/>
      <c r="T315" s="19"/>
      <c r="U315" s="19"/>
      <c r="V315" s="19"/>
      <c r="W315" s="19">
        <v>0</v>
      </c>
      <c r="X315" s="19"/>
      <c r="Y315" s="19">
        <v>0</v>
      </c>
      <c r="Z315" s="19"/>
    </row>
    <row r="316" spans="1:26" x14ac:dyDescent="0.2">
      <c r="A316" s="16" t="s">
        <v>249</v>
      </c>
      <c r="B316" s="19">
        <v>0</v>
      </c>
      <c r="C316" s="19">
        <v>0</v>
      </c>
      <c r="D316" s="19">
        <v>0</v>
      </c>
      <c r="E316" s="19">
        <v>0</v>
      </c>
      <c r="F316" s="19">
        <v>0</v>
      </c>
      <c r="G316" s="19">
        <v>0</v>
      </c>
      <c r="H316" s="19">
        <v>0</v>
      </c>
      <c r="I316" s="19">
        <v>0</v>
      </c>
      <c r="J316" s="19">
        <v>0</v>
      </c>
      <c r="K316" s="19">
        <v>0</v>
      </c>
      <c r="L316" s="19">
        <v>0</v>
      </c>
      <c r="M316" s="19">
        <v>0</v>
      </c>
      <c r="N316" s="19"/>
      <c r="O316" s="19"/>
      <c r="P316" s="19"/>
      <c r="Q316" s="19"/>
      <c r="R316" s="19"/>
      <c r="S316" s="19"/>
      <c r="T316" s="19"/>
      <c r="U316" s="19"/>
      <c r="V316" s="19"/>
      <c r="W316" s="19">
        <v>0</v>
      </c>
      <c r="X316" s="19"/>
      <c r="Y316" s="19">
        <v>0</v>
      </c>
      <c r="Z316" s="19"/>
    </row>
    <row r="317" spans="1:26" x14ac:dyDescent="0.2">
      <c r="A317" s="16" t="s">
        <v>250</v>
      </c>
      <c r="B317" s="19">
        <v>0.57779999999999998</v>
      </c>
      <c r="C317" s="19">
        <v>0.6139</v>
      </c>
      <c r="D317" s="19">
        <v>-0.43459999999999999</v>
      </c>
      <c r="E317" s="19">
        <v>-1.7970999999999999</v>
      </c>
      <c r="F317" s="19">
        <v>-3.3574000000000002</v>
      </c>
      <c r="G317" s="19">
        <v>1.4320999999999999</v>
      </c>
      <c r="H317" s="19">
        <v>1.55</v>
      </c>
      <c r="I317" s="19">
        <v>1.53</v>
      </c>
      <c r="J317" s="19">
        <v>1.76</v>
      </c>
      <c r="K317" s="19">
        <v>1.74</v>
      </c>
      <c r="L317" s="19">
        <v>1.72</v>
      </c>
      <c r="M317" s="19">
        <v>1.52</v>
      </c>
      <c r="N317" s="19">
        <v>2.2400000000000002</v>
      </c>
      <c r="O317" s="19">
        <v>2.46</v>
      </c>
      <c r="P317" s="19">
        <v>3.6</v>
      </c>
      <c r="Q317" s="19">
        <v>3.56</v>
      </c>
      <c r="R317" s="19">
        <v>3.52</v>
      </c>
      <c r="S317" s="19">
        <v>3.48</v>
      </c>
      <c r="T317" s="19">
        <v>13.05</v>
      </c>
      <c r="U317" s="19">
        <v>12.84</v>
      </c>
      <c r="V317" s="19">
        <v>12.63</v>
      </c>
      <c r="W317" s="19">
        <v>56.24</v>
      </c>
      <c r="X317" s="19">
        <v>55.55</v>
      </c>
      <c r="Y317" s="19">
        <v>54.86</v>
      </c>
      <c r="Z317" s="19">
        <v>54.18</v>
      </c>
    </row>
    <row r="318" spans="1:26" x14ac:dyDescent="0.2">
      <c r="A318" s="16" t="s">
        <v>251</v>
      </c>
      <c r="B318" s="19">
        <v>0</v>
      </c>
      <c r="C318" s="19">
        <v>0</v>
      </c>
      <c r="D318" s="19">
        <v>0</v>
      </c>
      <c r="E318" s="19">
        <v>0</v>
      </c>
      <c r="F318" s="19">
        <v>0</v>
      </c>
      <c r="G318" s="19">
        <v>0</v>
      </c>
      <c r="H318" s="19">
        <v>0</v>
      </c>
      <c r="I318" s="19">
        <v>0</v>
      </c>
      <c r="J318" s="19">
        <v>0</v>
      </c>
      <c r="K318" s="19">
        <v>0</v>
      </c>
      <c r="L318" s="19">
        <v>0</v>
      </c>
      <c r="M318" s="19">
        <v>0</v>
      </c>
      <c r="N318" s="19"/>
      <c r="O318" s="19"/>
      <c r="P318" s="19"/>
      <c r="Q318" s="19"/>
      <c r="R318" s="19"/>
      <c r="S318" s="19"/>
      <c r="T318" s="19"/>
      <c r="U318" s="19"/>
      <c r="V318" s="19"/>
      <c r="W318" s="19">
        <v>59.18</v>
      </c>
      <c r="X318" s="19">
        <v>46.25</v>
      </c>
      <c r="Y318" s="19">
        <v>37.729999999999997</v>
      </c>
      <c r="Z318" s="19">
        <v>53.5</v>
      </c>
    </row>
    <row r="319" spans="1:26" x14ac:dyDescent="0.2">
      <c r="A319" s="16" t="s">
        <v>252</v>
      </c>
      <c r="B319" s="19">
        <v>0</v>
      </c>
      <c r="C319" s="19">
        <v>0</v>
      </c>
      <c r="D319" s="19">
        <v>0</v>
      </c>
      <c r="E319" s="19">
        <v>0</v>
      </c>
      <c r="F319" s="19">
        <v>0</v>
      </c>
      <c r="G319" s="19">
        <v>0</v>
      </c>
      <c r="H319" s="19">
        <v>0</v>
      </c>
      <c r="I319" s="19">
        <v>0</v>
      </c>
      <c r="J319" s="19">
        <v>0</v>
      </c>
      <c r="K319" s="19">
        <v>0</v>
      </c>
      <c r="L319" s="19">
        <v>0</v>
      </c>
      <c r="M319" s="19">
        <v>0</v>
      </c>
      <c r="N319" s="19"/>
      <c r="O319" s="19"/>
      <c r="P319" s="19"/>
      <c r="Q319" s="19"/>
      <c r="R319" s="19"/>
      <c r="S319" s="19"/>
      <c r="T319" s="19"/>
      <c r="U319" s="19"/>
      <c r="V319" s="19"/>
      <c r="W319" s="19">
        <v>0</v>
      </c>
      <c r="X319" s="19"/>
      <c r="Y319" s="19">
        <v>0</v>
      </c>
      <c r="Z319" s="19"/>
    </row>
    <row r="320" spans="1:26" x14ac:dyDescent="0.2">
      <c r="A320" s="16" t="s">
        <v>253</v>
      </c>
      <c r="B320" s="19">
        <v>0</v>
      </c>
      <c r="C320" s="19">
        <v>0</v>
      </c>
      <c r="D320" s="19">
        <v>0</v>
      </c>
      <c r="E320" s="19">
        <v>0</v>
      </c>
      <c r="F320" s="19">
        <v>0</v>
      </c>
      <c r="G320" s="19">
        <v>43.777700000000003</v>
      </c>
      <c r="H320" s="19">
        <v>42.01</v>
      </c>
      <c r="I320" s="19">
        <v>39.42</v>
      </c>
      <c r="J320" s="19">
        <v>36.68</v>
      </c>
      <c r="K320" s="19">
        <v>27.5</v>
      </c>
      <c r="L320" s="19">
        <v>26.01</v>
      </c>
      <c r="M320" s="19">
        <v>22.97</v>
      </c>
      <c r="N320" s="19">
        <v>23.32</v>
      </c>
      <c r="O320" s="19">
        <v>19.940000000000001</v>
      </c>
      <c r="P320" s="19">
        <v>17.010000000000002</v>
      </c>
      <c r="Q320" s="19">
        <v>14.6</v>
      </c>
      <c r="R320" s="19">
        <v>12.79</v>
      </c>
      <c r="S320" s="19">
        <v>11.21</v>
      </c>
      <c r="T320" s="19">
        <v>1.37</v>
      </c>
      <c r="U320" s="19">
        <v>1.03</v>
      </c>
      <c r="V320" s="19">
        <v>9.61</v>
      </c>
      <c r="W320" s="19">
        <v>10.8</v>
      </c>
      <c r="X320" s="19">
        <v>12.03</v>
      </c>
      <c r="Y320" s="19">
        <v>10.75</v>
      </c>
      <c r="Z320" s="19">
        <v>8.58</v>
      </c>
    </row>
    <row r="321" spans="1:26" x14ac:dyDescent="0.2">
      <c r="A321" s="16" t="s">
        <v>254</v>
      </c>
      <c r="B321" s="19">
        <v>0</v>
      </c>
      <c r="C321" s="19">
        <v>0</v>
      </c>
      <c r="D321" s="19">
        <v>0</v>
      </c>
      <c r="E321" s="19">
        <v>0</v>
      </c>
      <c r="F321" s="19">
        <v>0</v>
      </c>
      <c r="G321" s="19">
        <v>0</v>
      </c>
      <c r="H321" s="19">
        <v>0</v>
      </c>
      <c r="I321" s="19">
        <v>0</v>
      </c>
      <c r="J321" s="19">
        <v>0</v>
      </c>
      <c r="K321" s="19">
        <v>0</v>
      </c>
      <c r="L321" s="19">
        <v>0</v>
      </c>
      <c r="M321" s="19">
        <v>0</v>
      </c>
      <c r="N321" s="19"/>
      <c r="O321" s="19"/>
      <c r="P321" s="19"/>
      <c r="Q321" s="19"/>
      <c r="R321" s="19"/>
      <c r="S321" s="19"/>
      <c r="T321" s="19"/>
      <c r="U321" s="19"/>
      <c r="V321" s="19"/>
      <c r="W321" s="19">
        <v>0</v>
      </c>
      <c r="X321" s="19"/>
      <c r="Y321" s="19">
        <v>0</v>
      </c>
      <c r="Z321" s="19"/>
    </row>
    <row r="322" spans="1:26" x14ac:dyDescent="0.2">
      <c r="A322" s="16" t="s">
        <v>255</v>
      </c>
      <c r="B322" s="19">
        <v>0</v>
      </c>
      <c r="C322" s="19">
        <v>0</v>
      </c>
      <c r="D322" s="19">
        <v>0</v>
      </c>
      <c r="E322" s="19">
        <v>0</v>
      </c>
      <c r="F322" s="19">
        <v>0</v>
      </c>
      <c r="G322" s="19">
        <v>0</v>
      </c>
      <c r="H322" s="19">
        <v>0</v>
      </c>
      <c r="I322" s="19">
        <v>0</v>
      </c>
      <c r="J322" s="19">
        <v>0</v>
      </c>
      <c r="K322" s="19">
        <v>0</v>
      </c>
      <c r="L322" s="19">
        <v>0</v>
      </c>
      <c r="M322" s="19">
        <v>0</v>
      </c>
      <c r="N322" s="19"/>
      <c r="O322" s="19"/>
      <c r="P322" s="19"/>
      <c r="Q322" s="19"/>
      <c r="R322" s="19"/>
      <c r="S322" s="19"/>
      <c r="T322" s="19"/>
      <c r="U322" s="19"/>
      <c r="V322" s="19"/>
      <c r="W322" s="19">
        <v>0</v>
      </c>
      <c r="X322" s="19"/>
      <c r="Y322" s="19">
        <v>0</v>
      </c>
      <c r="Z322" s="19"/>
    </row>
    <row r="323" spans="1:26" x14ac:dyDescent="0.2">
      <c r="A323" s="16" t="s">
        <v>256</v>
      </c>
      <c r="B323" s="19">
        <v>0</v>
      </c>
      <c r="C323" s="19">
        <v>0</v>
      </c>
      <c r="D323" s="19">
        <v>0</v>
      </c>
      <c r="E323" s="19">
        <v>0</v>
      </c>
      <c r="F323" s="19">
        <v>0</v>
      </c>
      <c r="G323" s="19">
        <v>0</v>
      </c>
      <c r="H323" s="19">
        <v>0</v>
      </c>
      <c r="I323" s="19">
        <v>0</v>
      </c>
      <c r="J323" s="19">
        <v>0</v>
      </c>
      <c r="K323" s="19">
        <v>0</v>
      </c>
      <c r="L323" s="19">
        <v>0</v>
      </c>
      <c r="M323" s="19">
        <v>0</v>
      </c>
      <c r="N323" s="19"/>
      <c r="O323" s="19"/>
      <c r="P323" s="19"/>
      <c r="Q323" s="19"/>
      <c r="R323" s="19"/>
      <c r="S323" s="19"/>
      <c r="T323" s="19"/>
      <c r="U323" s="19"/>
      <c r="V323" s="19"/>
      <c r="W323" s="19">
        <v>0</v>
      </c>
      <c r="X323" s="19"/>
      <c r="Y323" s="19">
        <v>0</v>
      </c>
      <c r="Z323" s="19"/>
    </row>
    <row r="324" spans="1:26" x14ac:dyDescent="0.2">
      <c r="A324" s="16" t="s">
        <v>257</v>
      </c>
      <c r="B324" s="19">
        <v>0</v>
      </c>
      <c r="C324" s="19">
        <v>0</v>
      </c>
      <c r="D324" s="19">
        <v>0</v>
      </c>
      <c r="E324" s="19">
        <v>0</v>
      </c>
      <c r="F324" s="19">
        <v>0</v>
      </c>
      <c r="G324" s="19">
        <v>0</v>
      </c>
      <c r="H324" s="19">
        <v>0</v>
      </c>
      <c r="I324" s="19">
        <v>0</v>
      </c>
      <c r="J324" s="19">
        <v>0</v>
      </c>
      <c r="K324" s="19">
        <v>0</v>
      </c>
      <c r="L324" s="19">
        <v>0</v>
      </c>
      <c r="M324" s="19">
        <v>0</v>
      </c>
      <c r="N324" s="19"/>
      <c r="O324" s="19"/>
      <c r="P324" s="19"/>
      <c r="Q324" s="19"/>
      <c r="R324" s="19"/>
      <c r="S324" s="19"/>
      <c r="T324" s="19"/>
      <c r="U324" s="19"/>
      <c r="V324" s="19"/>
      <c r="W324" s="19">
        <v>0</v>
      </c>
      <c r="X324" s="19"/>
      <c r="Y324" s="19">
        <v>0</v>
      </c>
      <c r="Z324" s="19"/>
    </row>
    <row r="325" spans="1:26" x14ac:dyDescent="0.2">
      <c r="A325" s="16" t="s">
        <v>258</v>
      </c>
      <c r="B325" s="19">
        <v>0</v>
      </c>
      <c r="C325" s="19">
        <v>0</v>
      </c>
      <c r="D325" s="19">
        <v>0</v>
      </c>
      <c r="E325" s="19">
        <v>0</v>
      </c>
      <c r="F325" s="19">
        <v>0</v>
      </c>
      <c r="G325" s="19">
        <v>0</v>
      </c>
      <c r="H325" s="19">
        <v>0</v>
      </c>
      <c r="I325" s="19">
        <v>0</v>
      </c>
      <c r="J325" s="19">
        <v>0</v>
      </c>
      <c r="K325" s="19">
        <v>0</v>
      </c>
      <c r="L325" s="19">
        <v>0</v>
      </c>
      <c r="M325" s="19">
        <v>0</v>
      </c>
      <c r="N325" s="19"/>
      <c r="O325" s="19"/>
      <c r="P325" s="19"/>
      <c r="Q325" s="19"/>
      <c r="R325" s="19"/>
      <c r="S325" s="19"/>
      <c r="T325" s="19"/>
      <c r="U325" s="19"/>
      <c r="V325" s="19"/>
      <c r="W325" s="19">
        <v>0</v>
      </c>
      <c r="X325" s="19"/>
      <c r="Y325" s="19">
        <v>0</v>
      </c>
      <c r="Z325" s="19"/>
    </row>
    <row r="326" spans="1:26" x14ac:dyDescent="0.2">
      <c r="A326" s="16" t="s">
        <v>237</v>
      </c>
      <c r="B326" s="19">
        <v>0</v>
      </c>
      <c r="C326" s="19">
        <v>0</v>
      </c>
      <c r="D326" s="19">
        <v>0</v>
      </c>
      <c r="E326" s="19">
        <v>0</v>
      </c>
      <c r="F326" s="19">
        <v>0</v>
      </c>
      <c r="G326" s="19">
        <v>0</v>
      </c>
      <c r="H326" s="19">
        <v>0</v>
      </c>
      <c r="I326" s="19">
        <v>0</v>
      </c>
      <c r="J326" s="19">
        <v>0</v>
      </c>
      <c r="K326" s="19">
        <v>0</v>
      </c>
      <c r="L326" s="19">
        <v>0</v>
      </c>
      <c r="M326" s="19">
        <v>0</v>
      </c>
      <c r="N326" s="19"/>
      <c r="O326" s="19"/>
      <c r="P326" s="19"/>
      <c r="Q326" s="19"/>
      <c r="R326" s="19"/>
      <c r="S326" s="19"/>
      <c r="T326" s="19"/>
      <c r="U326" s="19"/>
      <c r="V326" s="19"/>
      <c r="W326" s="19">
        <v>0</v>
      </c>
      <c r="X326" s="19"/>
      <c r="Y326" s="19">
        <v>0</v>
      </c>
      <c r="Z326" s="19"/>
    </row>
    <row r="327" spans="1:26" x14ac:dyDescent="0.2">
      <c r="A327" s="16" t="s">
        <v>259</v>
      </c>
      <c r="B327" s="19"/>
      <c r="C327" s="19"/>
      <c r="D327" s="19"/>
      <c r="E327" s="19"/>
      <c r="F327" s="19"/>
      <c r="G327" s="19"/>
      <c r="H327" s="19"/>
      <c r="I327" s="19"/>
      <c r="J327" s="19"/>
      <c r="K327" s="19"/>
      <c r="L327" s="19"/>
      <c r="M327" s="19">
        <v>0</v>
      </c>
      <c r="N327" s="19"/>
      <c r="O327" s="19"/>
      <c r="P327" s="19"/>
      <c r="Q327" s="19"/>
      <c r="R327" s="19"/>
      <c r="S327" s="19"/>
      <c r="T327" s="19"/>
      <c r="U327" s="19"/>
      <c r="V327" s="19"/>
      <c r="W327" s="19">
        <v>0</v>
      </c>
      <c r="X327" s="19"/>
      <c r="Y327" s="19">
        <v>0</v>
      </c>
      <c r="Z327" s="19"/>
    </row>
    <row r="328" spans="1:26" x14ac:dyDescent="0.2">
      <c r="A328" s="16" t="s">
        <v>260</v>
      </c>
      <c r="B328" s="19">
        <v>1.0037</v>
      </c>
      <c r="C328" s="19">
        <v>7.3319000000000001</v>
      </c>
      <c r="D328" s="19">
        <v>18.800699999999999</v>
      </c>
      <c r="E328" s="19">
        <v>17.873000000000001</v>
      </c>
      <c r="F328" s="19">
        <v>16.9453</v>
      </c>
      <c r="G328" s="19">
        <v>16.017700000000001</v>
      </c>
      <c r="H328" s="19">
        <v>15.37</v>
      </c>
      <c r="I328" s="19">
        <v>14.37</v>
      </c>
      <c r="J328" s="19">
        <v>4.5999999999999996</v>
      </c>
      <c r="K328" s="19">
        <v>4.28</v>
      </c>
      <c r="L328" s="19">
        <v>1.19</v>
      </c>
      <c r="M328" s="19">
        <v>1.04</v>
      </c>
      <c r="N328" s="19"/>
      <c r="O328" s="19"/>
      <c r="P328" s="19"/>
      <c r="Q328" s="19"/>
      <c r="R328" s="19"/>
      <c r="S328" s="19"/>
      <c r="T328" s="19"/>
      <c r="U328" s="19"/>
      <c r="V328" s="19"/>
      <c r="W328" s="19">
        <v>0</v>
      </c>
      <c r="X328" s="19"/>
      <c r="Y328" s="19">
        <v>0</v>
      </c>
      <c r="Z328" s="19"/>
    </row>
    <row r="329" spans="1:26" x14ac:dyDescent="0.2">
      <c r="A329" s="16" t="s">
        <v>261</v>
      </c>
      <c r="B329" s="19">
        <v>0</v>
      </c>
      <c r="C329" s="19"/>
      <c r="D329" s="19"/>
      <c r="E329" s="19"/>
      <c r="F329" s="19"/>
      <c r="G329" s="19"/>
      <c r="H329" s="19"/>
      <c r="I329" s="19"/>
      <c r="J329" s="19"/>
      <c r="K329" s="19"/>
      <c r="L329" s="19"/>
      <c r="M329" s="19">
        <v>0</v>
      </c>
      <c r="N329" s="19"/>
      <c r="O329" s="19"/>
      <c r="P329" s="19"/>
      <c r="Q329" s="19"/>
      <c r="R329" s="19"/>
      <c r="S329" s="19"/>
      <c r="T329" s="19"/>
      <c r="U329" s="19"/>
      <c r="V329" s="19"/>
      <c r="W329" s="19">
        <v>0</v>
      </c>
      <c r="X329" s="19"/>
      <c r="Y329" s="19">
        <v>0</v>
      </c>
      <c r="Z329" s="19"/>
    </row>
    <row r="330" spans="1:26" x14ac:dyDescent="0.2">
      <c r="A330" s="16" t="s">
        <v>267</v>
      </c>
      <c r="B330" s="19"/>
      <c r="C330" s="19"/>
      <c r="D330" s="19"/>
      <c r="E330" s="19"/>
      <c r="F330" s="19"/>
      <c r="G330" s="19">
        <v>-6.5410000000000004</v>
      </c>
      <c r="H330" s="19">
        <v>-7.36</v>
      </c>
      <c r="I330" s="19">
        <v>-7.26</v>
      </c>
      <c r="J330" s="19">
        <v>-3.18</v>
      </c>
      <c r="K330" s="19">
        <v>-2.98</v>
      </c>
      <c r="L330" s="19"/>
      <c r="M330" s="19"/>
      <c r="N330" s="19"/>
      <c r="O330" s="19"/>
      <c r="P330" s="19"/>
      <c r="Q330" s="19"/>
      <c r="R330" s="19"/>
      <c r="S330" s="19"/>
      <c r="T330" s="19"/>
      <c r="U330" s="19"/>
      <c r="V330" s="19"/>
      <c r="W330" s="19"/>
      <c r="X330" s="19"/>
      <c r="Y330" s="19"/>
      <c r="Z330" s="19"/>
    </row>
    <row r="331" spans="1:26" x14ac:dyDescent="0.2">
      <c r="A331" s="16" t="s">
        <v>268</v>
      </c>
      <c r="B331" s="19">
        <v>2.6482999999999999</v>
      </c>
      <c r="C331" s="19">
        <v>0.29409999999999997</v>
      </c>
      <c r="D331" s="19">
        <v>1.1937</v>
      </c>
      <c r="E331" s="19">
        <v>19.103300000000001</v>
      </c>
      <c r="F331" s="19">
        <v>9.8571000000000009</v>
      </c>
      <c r="G331" s="19">
        <v>12.9876</v>
      </c>
      <c r="H331" s="19">
        <v>13.06</v>
      </c>
      <c r="I331" s="19">
        <v>9.1300000000000008</v>
      </c>
      <c r="J331" s="19">
        <v>36.840000000000003</v>
      </c>
      <c r="K331" s="19">
        <v>67.39</v>
      </c>
      <c r="L331" s="19">
        <v>26.07</v>
      </c>
      <c r="M331" s="19">
        <v>47.94</v>
      </c>
      <c r="N331" s="19">
        <v>30.8</v>
      </c>
      <c r="O331" s="19">
        <v>31.91</v>
      </c>
      <c r="P331" s="19">
        <v>33.43</v>
      </c>
      <c r="Q331" s="19">
        <v>75.95</v>
      </c>
      <c r="R331" s="19">
        <v>92.15</v>
      </c>
      <c r="S331" s="19">
        <v>195.65</v>
      </c>
      <c r="T331" s="19">
        <v>248.87</v>
      </c>
      <c r="U331" s="19">
        <v>348.04</v>
      </c>
      <c r="V331" s="19">
        <v>480.46</v>
      </c>
      <c r="W331" s="19">
        <v>1086.32</v>
      </c>
      <c r="X331" s="19">
        <v>765.4</v>
      </c>
      <c r="Y331" s="19">
        <v>1055.1099999999999</v>
      </c>
      <c r="Z331" s="19">
        <v>830.39</v>
      </c>
    </row>
    <row r="332" spans="1:26" x14ac:dyDescent="0.2">
      <c r="A332" s="16" t="s">
        <v>269</v>
      </c>
      <c r="B332" s="19"/>
      <c r="C332" s="19"/>
      <c r="D332" s="19"/>
      <c r="E332" s="19"/>
      <c r="F332" s="19"/>
      <c r="G332" s="19"/>
      <c r="H332" s="19"/>
      <c r="I332" s="19"/>
      <c r="J332" s="19"/>
      <c r="K332" s="19"/>
      <c r="L332" s="19"/>
      <c r="M332" s="19"/>
      <c r="N332" s="19"/>
      <c r="O332" s="19"/>
      <c r="P332" s="19"/>
      <c r="Q332" s="19"/>
      <c r="R332" s="19"/>
      <c r="S332" s="19"/>
      <c r="T332" s="19"/>
      <c r="U332" s="19"/>
      <c r="V332" s="19"/>
      <c r="W332" s="19">
        <v>4.2699999999999996</v>
      </c>
      <c r="X332" s="19">
        <v>2.33</v>
      </c>
      <c r="Y332" s="19">
        <v>45.39</v>
      </c>
      <c r="Z332" s="19">
        <v>43.74</v>
      </c>
    </row>
    <row r="333" spans="1:26" x14ac:dyDescent="0.2">
      <c r="A333" s="16" t="s">
        <v>270</v>
      </c>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x14ac:dyDescent="0.2">
      <c r="A334" s="16" t="s">
        <v>271</v>
      </c>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x14ac:dyDescent="0.2">
      <c r="A335" s="16" t="s">
        <v>272</v>
      </c>
      <c r="B335" s="19">
        <v>1.61E-2</v>
      </c>
      <c r="C335" s="19">
        <v>3.1954000000000002</v>
      </c>
      <c r="D335" s="19">
        <v>7.2785000000000002</v>
      </c>
      <c r="E335" s="19">
        <v>16.908100000000001</v>
      </c>
      <c r="F335" s="19">
        <v>45.732199999999999</v>
      </c>
      <c r="G335" s="19">
        <v>56.018700000000003</v>
      </c>
      <c r="H335" s="19">
        <v>50.12</v>
      </c>
      <c r="I335" s="19">
        <v>39.68</v>
      </c>
      <c r="J335" s="19">
        <v>82.53</v>
      </c>
      <c r="K335" s="19">
        <v>85.61</v>
      </c>
      <c r="L335" s="19">
        <v>536.92999999999995</v>
      </c>
      <c r="M335" s="19">
        <v>549.04</v>
      </c>
      <c r="N335" s="19">
        <v>769.57</v>
      </c>
      <c r="O335" s="19">
        <v>1039.49</v>
      </c>
      <c r="P335" s="19">
        <v>1846.62</v>
      </c>
      <c r="Q335" s="19">
        <v>1990.74</v>
      </c>
      <c r="R335" s="19">
        <v>2414.42</v>
      </c>
      <c r="S335" s="19">
        <v>1778.59</v>
      </c>
      <c r="T335" s="19">
        <v>3592.8</v>
      </c>
      <c r="U335" s="19">
        <v>3376.49</v>
      </c>
      <c r="V335" s="19">
        <v>6155.73</v>
      </c>
      <c r="W335" s="19">
        <v>25782.23</v>
      </c>
      <c r="X335" s="19">
        <v>22298.13</v>
      </c>
      <c r="Y335" s="19">
        <v>19293.29</v>
      </c>
      <c r="Z335" s="19">
        <v>18310.5</v>
      </c>
    </row>
    <row r="336" spans="1:26" x14ac:dyDescent="0.2">
      <c r="A336" s="16" t="s">
        <v>273</v>
      </c>
      <c r="B336" s="19">
        <v>1.61E-2</v>
      </c>
      <c r="C336" s="19">
        <v>3.1954000000000002</v>
      </c>
      <c r="D336" s="19">
        <v>7.2785000000000002</v>
      </c>
      <c r="E336" s="19">
        <v>16.908100000000001</v>
      </c>
      <c r="F336" s="19">
        <v>45.732199999999999</v>
      </c>
      <c r="G336" s="19">
        <v>56.018700000000003</v>
      </c>
      <c r="H336" s="19">
        <v>50.12</v>
      </c>
      <c r="I336" s="19">
        <v>39.68</v>
      </c>
      <c r="J336" s="19">
        <v>82.53</v>
      </c>
      <c r="K336" s="19">
        <v>85.61</v>
      </c>
      <c r="L336" s="19">
        <v>536.92999999999995</v>
      </c>
      <c r="M336" s="19">
        <v>549.04</v>
      </c>
      <c r="N336" s="19">
        <v>769.57</v>
      </c>
      <c r="O336" s="19">
        <v>1039.49</v>
      </c>
      <c r="P336" s="19">
        <v>1846.62</v>
      </c>
      <c r="Q336" s="19">
        <v>1990.74</v>
      </c>
      <c r="R336" s="19">
        <v>2414.42</v>
      </c>
      <c r="S336" s="19">
        <v>1778.59</v>
      </c>
      <c r="T336" s="19">
        <v>3592.8</v>
      </c>
      <c r="U336" s="19">
        <v>3376.49</v>
      </c>
      <c r="V336" s="19">
        <v>6155.73</v>
      </c>
      <c r="W336" s="19">
        <v>25782.23</v>
      </c>
      <c r="X336" s="19">
        <v>22298.13</v>
      </c>
      <c r="Y336" s="19">
        <v>19293.29</v>
      </c>
      <c r="Z336" s="19">
        <v>18310.5</v>
      </c>
    </row>
    <row r="337" spans="1:26" x14ac:dyDescent="0.2">
      <c r="A337" s="16" t="s">
        <v>274</v>
      </c>
      <c r="B337" s="19">
        <v>0</v>
      </c>
      <c r="C337" s="19">
        <v>0</v>
      </c>
      <c r="D337" s="19">
        <v>0</v>
      </c>
      <c r="E337" s="19">
        <v>7.3914999999999997</v>
      </c>
      <c r="F337" s="19">
        <v>27.679600000000001</v>
      </c>
      <c r="G337" s="19">
        <v>38.084200000000003</v>
      </c>
      <c r="H337" s="19">
        <v>32.17</v>
      </c>
      <c r="I337" s="19">
        <v>33.700000000000003</v>
      </c>
      <c r="J337" s="19">
        <v>30.39</v>
      </c>
      <c r="K337" s="19">
        <v>30.39</v>
      </c>
      <c r="L337" s="19">
        <v>175.38</v>
      </c>
      <c r="M337" s="19">
        <v>34.61</v>
      </c>
      <c r="N337" s="19">
        <v>34.61</v>
      </c>
      <c r="O337" s="19">
        <v>34.61</v>
      </c>
      <c r="P337" s="19">
        <v>34.61</v>
      </c>
      <c r="Q337" s="19">
        <v>80.39</v>
      </c>
      <c r="R337" s="19">
        <v>171.36</v>
      </c>
      <c r="S337" s="19">
        <v>67.64</v>
      </c>
      <c r="T337" s="19">
        <v>61.73</v>
      </c>
      <c r="U337" s="19">
        <v>61.73</v>
      </c>
      <c r="V337" s="19">
        <v>61.73</v>
      </c>
      <c r="W337" s="19">
        <v>246.35</v>
      </c>
      <c r="X337" s="19">
        <v>257.58</v>
      </c>
      <c r="Y337" s="19">
        <v>312.87</v>
      </c>
      <c r="Z337" s="19">
        <v>379.02</v>
      </c>
    </row>
    <row r="338" spans="1:26" x14ac:dyDescent="0.2">
      <c r="A338" s="16" t="s">
        <v>275</v>
      </c>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v>56.01</v>
      </c>
      <c r="Z338" s="19">
        <v>29.94</v>
      </c>
    </row>
    <row r="339" spans="1:26" x14ac:dyDescent="0.2">
      <c r="A339" s="16" t="s">
        <v>276</v>
      </c>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x14ac:dyDescent="0.2">
      <c r="A340" s="16" t="s">
        <v>277</v>
      </c>
      <c r="B340" s="19"/>
      <c r="C340" s="19"/>
      <c r="D340" s="19"/>
      <c r="E340" s="19">
        <v>7.3914999999999997</v>
      </c>
      <c r="F340" s="19">
        <v>27.679600000000001</v>
      </c>
      <c r="G340" s="19">
        <v>38.084200000000003</v>
      </c>
      <c r="H340" s="19">
        <v>32.17</v>
      </c>
      <c r="I340" s="19">
        <v>33.700000000000003</v>
      </c>
      <c r="J340" s="19"/>
      <c r="K340" s="19"/>
      <c r="L340" s="19"/>
      <c r="M340" s="19"/>
      <c r="N340" s="19"/>
      <c r="O340" s="19"/>
      <c r="P340" s="19"/>
      <c r="Q340" s="19"/>
      <c r="R340" s="19"/>
      <c r="S340" s="19"/>
      <c r="T340" s="19"/>
      <c r="U340" s="19"/>
      <c r="V340" s="19"/>
      <c r="W340" s="19"/>
      <c r="X340" s="19">
        <v>11.23</v>
      </c>
      <c r="Y340" s="19">
        <v>10.51</v>
      </c>
      <c r="Z340" s="19">
        <v>17.23</v>
      </c>
    </row>
    <row r="341" spans="1:26" x14ac:dyDescent="0.2">
      <c r="A341" s="16" t="s">
        <v>278</v>
      </c>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x14ac:dyDescent="0.2">
      <c r="A342" s="16" t="s">
        <v>279</v>
      </c>
      <c r="B342" s="19"/>
      <c r="C342" s="19"/>
      <c r="D342" s="19"/>
      <c r="E342" s="19"/>
      <c r="F342" s="19"/>
      <c r="G342" s="19"/>
      <c r="H342" s="19"/>
      <c r="I342" s="19"/>
      <c r="J342" s="19"/>
      <c r="K342" s="19"/>
      <c r="L342" s="19">
        <v>4.22</v>
      </c>
      <c r="M342" s="19">
        <v>4.22</v>
      </c>
      <c r="N342" s="19">
        <v>4.22</v>
      </c>
      <c r="O342" s="19">
        <v>4.22</v>
      </c>
      <c r="P342" s="19">
        <v>4.22</v>
      </c>
      <c r="Q342" s="19">
        <v>50</v>
      </c>
      <c r="R342" s="19">
        <v>140.97</v>
      </c>
      <c r="S342" s="19">
        <v>37.25</v>
      </c>
      <c r="T342" s="19">
        <v>61.73</v>
      </c>
      <c r="U342" s="19">
        <v>61.73</v>
      </c>
      <c r="V342" s="19">
        <v>61.73</v>
      </c>
      <c r="W342" s="19"/>
      <c r="X342" s="19"/>
      <c r="Y342" s="19"/>
      <c r="Z342" s="19"/>
    </row>
    <row r="343" spans="1:26" x14ac:dyDescent="0.2">
      <c r="A343" s="16" t="s">
        <v>280</v>
      </c>
      <c r="B343" s="19">
        <v>0</v>
      </c>
      <c r="C343" s="19">
        <v>0</v>
      </c>
      <c r="D343" s="19">
        <v>0</v>
      </c>
      <c r="E343" s="19">
        <v>0</v>
      </c>
      <c r="F343" s="19">
        <v>0</v>
      </c>
      <c r="G343" s="19">
        <v>0</v>
      </c>
      <c r="H343" s="19">
        <v>0</v>
      </c>
      <c r="I343" s="19">
        <v>0</v>
      </c>
      <c r="J343" s="19">
        <v>0</v>
      </c>
      <c r="K343" s="19">
        <v>30.39</v>
      </c>
      <c r="L343" s="19">
        <v>171.16</v>
      </c>
      <c r="M343" s="19">
        <v>30.39</v>
      </c>
      <c r="N343" s="19">
        <v>30.39</v>
      </c>
      <c r="O343" s="19">
        <v>30.39</v>
      </c>
      <c r="P343" s="19">
        <v>30.39</v>
      </c>
      <c r="Q343" s="19">
        <v>30.39</v>
      </c>
      <c r="R343" s="19">
        <v>30.39</v>
      </c>
      <c r="S343" s="19">
        <v>30.39</v>
      </c>
      <c r="T343" s="19"/>
      <c r="U343" s="19"/>
      <c r="V343" s="19"/>
      <c r="W343" s="19">
        <v>0</v>
      </c>
      <c r="X343" s="19"/>
      <c r="Y343" s="19">
        <v>0</v>
      </c>
      <c r="Z343" s="19">
        <v>331.85</v>
      </c>
    </row>
    <row r="344" spans="1:26" x14ac:dyDescent="0.2">
      <c r="A344" s="16" t="s">
        <v>281</v>
      </c>
      <c r="B344" s="19"/>
      <c r="C344" s="19"/>
      <c r="D344" s="19"/>
      <c r="E344" s="19"/>
      <c r="F344" s="19"/>
      <c r="G344" s="19"/>
      <c r="H344" s="19"/>
      <c r="I344" s="19"/>
      <c r="J344" s="19"/>
      <c r="K344" s="19">
        <v>30.39</v>
      </c>
      <c r="L344" s="19">
        <v>171.16</v>
      </c>
      <c r="M344" s="19">
        <v>30.39</v>
      </c>
      <c r="N344" s="19">
        <v>30.39</v>
      </c>
      <c r="O344" s="19">
        <v>30.39</v>
      </c>
      <c r="P344" s="19">
        <v>30.39</v>
      </c>
      <c r="Q344" s="19">
        <v>30.39</v>
      </c>
      <c r="R344" s="19">
        <v>30.39</v>
      </c>
      <c r="S344" s="19">
        <v>30.39</v>
      </c>
      <c r="T344" s="19"/>
      <c r="U344" s="19"/>
      <c r="V344" s="19"/>
      <c r="W344" s="19"/>
      <c r="X344" s="19"/>
      <c r="Y344" s="19"/>
      <c r="Z344" s="19">
        <v>331.85</v>
      </c>
    </row>
    <row r="345" spans="1:26" x14ac:dyDescent="0.2">
      <c r="A345" s="16" t="s">
        <v>282</v>
      </c>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x14ac:dyDescent="0.2">
      <c r="A346" s="16" t="s">
        <v>283</v>
      </c>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x14ac:dyDescent="0.2">
      <c r="A347" s="16" t="s">
        <v>284</v>
      </c>
      <c r="B347" s="19"/>
      <c r="C347" s="19"/>
      <c r="D347" s="19"/>
      <c r="E347" s="19"/>
      <c r="F347" s="19"/>
      <c r="G347" s="19"/>
      <c r="H347" s="19"/>
      <c r="I347" s="19"/>
      <c r="J347" s="19">
        <v>30.39</v>
      </c>
      <c r="K347" s="19"/>
      <c r="L347" s="19"/>
      <c r="M347" s="19"/>
      <c r="N347" s="19"/>
      <c r="O347" s="19"/>
      <c r="P347" s="19"/>
      <c r="Q347" s="19"/>
      <c r="R347" s="19"/>
      <c r="S347" s="19"/>
      <c r="T347" s="19"/>
      <c r="U347" s="19"/>
      <c r="V347" s="19"/>
      <c r="W347" s="19">
        <v>246.35</v>
      </c>
      <c r="X347" s="19">
        <v>246.35</v>
      </c>
      <c r="Y347" s="19">
        <v>246.35</v>
      </c>
      <c r="Z347" s="19"/>
    </row>
    <row r="348" spans="1:26" x14ac:dyDescent="0.2">
      <c r="A348" s="16" t="s">
        <v>285</v>
      </c>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x14ac:dyDescent="0.2">
      <c r="A349" s="16" t="s">
        <v>286</v>
      </c>
      <c r="B349" s="19">
        <v>1.61E-2</v>
      </c>
      <c r="C349" s="19">
        <v>3.1954000000000002</v>
      </c>
      <c r="D349" s="19">
        <v>7.2785000000000002</v>
      </c>
      <c r="E349" s="19">
        <v>9.5166000000000004</v>
      </c>
      <c r="F349" s="19">
        <v>18.052600000000002</v>
      </c>
      <c r="G349" s="19">
        <v>17.9345</v>
      </c>
      <c r="H349" s="19">
        <v>17.95</v>
      </c>
      <c r="I349" s="19">
        <v>5.98</v>
      </c>
      <c r="J349" s="19">
        <v>52.14</v>
      </c>
      <c r="K349" s="19">
        <v>55.22</v>
      </c>
      <c r="L349" s="19">
        <v>361.55</v>
      </c>
      <c r="M349" s="19">
        <v>514.42999999999995</v>
      </c>
      <c r="N349" s="19">
        <v>734.96</v>
      </c>
      <c r="O349" s="19">
        <v>1004.88</v>
      </c>
      <c r="P349" s="19">
        <v>1812.01</v>
      </c>
      <c r="Q349" s="19">
        <v>1910.35</v>
      </c>
      <c r="R349" s="19">
        <v>2243.06</v>
      </c>
      <c r="S349" s="19">
        <v>1710.95</v>
      </c>
      <c r="T349" s="19">
        <v>3531.07</v>
      </c>
      <c r="U349" s="19">
        <v>3314.76</v>
      </c>
      <c r="V349" s="19">
        <v>6094</v>
      </c>
      <c r="W349" s="19">
        <v>26370.49</v>
      </c>
      <c r="X349" s="19">
        <v>22875.16</v>
      </c>
      <c r="Y349" s="19">
        <v>19791.13</v>
      </c>
      <c r="Z349" s="19">
        <v>18685.98</v>
      </c>
    </row>
    <row r="350" spans="1:26" x14ac:dyDescent="0.2">
      <c r="A350" s="16" t="s">
        <v>275</v>
      </c>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x14ac:dyDescent="0.2">
      <c r="A351" s="16" t="s">
        <v>276</v>
      </c>
      <c r="B351" s="19"/>
      <c r="C351" s="19"/>
      <c r="D351" s="19"/>
      <c r="E351" s="19"/>
      <c r="F351" s="19"/>
      <c r="G351" s="19"/>
      <c r="H351" s="19"/>
      <c r="I351" s="19"/>
      <c r="J351" s="19"/>
      <c r="K351" s="19"/>
      <c r="L351" s="19">
        <v>150</v>
      </c>
      <c r="M351" s="19">
        <v>180</v>
      </c>
      <c r="N351" s="19">
        <v>115</v>
      </c>
      <c r="O351" s="19">
        <v>100</v>
      </c>
      <c r="P351" s="19">
        <v>5</v>
      </c>
      <c r="Q351" s="19">
        <v>95</v>
      </c>
      <c r="R351" s="19">
        <v>372.03</v>
      </c>
      <c r="S351" s="19"/>
      <c r="T351" s="19"/>
      <c r="U351" s="19">
        <v>525</v>
      </c>
      <c r="V351" s="19"/>
      <c r="W351" s="19"/>
      <c r="X351" s="19"/>
      <c r="Y351" s="19"/>
      <c r="Z351" s="19"/>
    </row>
    <row r="352" spans="1:26" x14ac:dyDescent="0.2">
      <c r="A352" s="16" t="s">
        <v>287</v>
      </c>
      <c r="B352" s="19"/>
      <c r="C352" s="19"/>
      <c r="D352" s="19"/>
      <c r="E352" s="19"/>
      <c r="F352" s="19"/>
      <c r="G352" s="19"/>
      <c r="H352" s="19"/>
      <c r="I352" s="19"/>
      <c r="J352" s="19"/>
      <c r="K352" s="19">
        <v>0.54</v>
      </c>
      <c r="L352" s="19">
        <v>0.31</v>
      </c>
      <c r="M352" s="19">
        <v>0.31</v>
      </c>
      <c r="N352" s="19">
        <v>0.31</v>
      </c>
      <c r="O352" s="19">
        <v>0.31</v>
      </c>
      <c r="P352" s="19">
        <v>0.31</v>
      </c>
      <c r="Q352" s="19">
        <v>0.1</v>
      </c>
      <c r="R352" s="19">
        <v>0.1</v>
      </c>
      <c r="S352" s="19">
        <v>0.1</v>
      </c>
      <c r="T352" s="19">
        <v>0.1</v>
      </c>
      <c r="U352" s="19">
        <v>0.1</v>
      </c>
      <c r="V352" s="19">
        <v>0.1</v>
      </c>
      <c r="W352" s="19">
        <v>93.71</v>
      </c>
      <c r="X352" s="19">
        <v>93.71</v>
      </c>
      <c r="Y352" s="19">
        <v>93.71</v>
      </c>
      <c r="Z352" s="19">
        <v>94.21</v>
      </c>
    </row>
    <row r="353" spans="1:26" x14ac:dyDescent="0.2">
      <c r="A353" s="16" t="s">
        <v>288</v>
      </c>
      <c r="B353" s="19"/>
      <c r="C353" s="19"/>
      <c r="D353" s="19"/>
      <c r="E353" s="19"/>
      <c r="F353" s="19"/>
      <c r="G353" s="19"/>
      <c r="H353" s="19"/>
      <c r="I353" s="19">
        <v>4.18</v>
      </c>
      <c r="J353" s="19"/>
      <c r="K353" s="19"/>
      <c r="L353" s="19"/>
      <c r="M353" s="19"/>
      <c r="N353" s="19"/>
      <c r="O353" s="19"/>
      <c r="P353" s="19"/>
      <c r="Q353" s="19"/>
      <c r="R353" s="19"/>
      <c r="S353" s="19"/>
      <c r="T353" s="19"/>
      <c r="U353" s="19"/>
      <c r="V353" s="19"/>
      <c r="W353" s="19"/>
      <c r="X353" s="19"/>
      <c r="Y353" s="19"/>
      <c r="Z353" s="19"/>
    </row>
    <row r="354" spans="1:26" x14ac:dyDescent="0.2">
      <c r="A354" s="16" t="s">
        <v>289</v>
      </c>
      <c r="B354" s="19"/>
      <c r="C354" s="19"/>
      <c r="D354" s="19"/>
      <c r="E354" s="19"/>
      <c r="F354" s="19"/>
      <c r="G354" s="19"/>
      <c r="H354" s="19"/>
      <c r="I354" s="19"/>
      <c r="J354" s="19"/>
      <c r="K354" s="19"/>
      <c r="L354" s="19"/>
      <c r="M354" s="19">
        <v>5.86</v>
      </c>
      <c r="N354" s="19">
        <v>6.33</v>
      </c>
      <c r="O354" s="19">
        <v>6.84</v>
      </c>
      <c r="P354" s="19">
        <v>102.72</v>
      </c>
      <c r="Q354" s="19">
        <v>129.81</v>
      </c>
      <c r="R354" s="19">
        <v>0.5</v>
      </c>
      <c r="S354" s="19">
        <v>0.5</v>
      </c>
      <c r="T354" s="19"/>
      <c r="U354" s="19"/>
      <c r="V354" s="19"/>
      <c r="W354" s="19"/>
      <c r="X354" s="19"/>
      <c r="Y354" s="19"/>
      <c r="Z354" s="19"/>
    </row>
    <row r="355" spans="1:26" x14ac:dyDescent="0.2">
      <c r="A355" s="16" t="s">
        <v>280</v>
      </c>
      <c r="B355" s="19">
        <v>1.61E-2</v>
      </c>
      <c r="C355" s="19">
        <v>3.1899999999999998E-2</v>
      </c>
      <c r="D355" s="19">
        <v>3.9E-2</v>
      </c>
      <c r="E355" s="19">
        <v>1.794</v>
      </c>
      <c r="F355" s="19">
        <v>1.804</v>
      </c>
      <c r="G355" s="19">
        <v>17.9345</v>
      </c>
      <c r="H355" s="19">
        <v>17.95</v>
      </c>
      <c r="I355" s="19">
        <v>1.8</v>
      </c>
      <c r="J355" s="19">
        <v>1.8</v>
      </c>
      <c r="K355" s="19">
        <v>48.34</v>
      </c>
      <c r="L355" s="19">
        <v>55.06</v>
      </c>
      <c r="M355" s="19">
        <v>208.89</v>
      </c>
      <c r="N355" s="19">
        <v>454.47</v>
      </c>
      <c r="O355" s="19">
        <v>454.47</v>
      </c>
      <c r="P355" s="19">
        <v>959.25</v>
      </c>
      <c r="Q355" s="19">
        <v>737.35</v>
      </c>
      <c r="R355" s="19">
        <v>968.78</v>
      </c>
      <c r="S355" s="19">
        <v>968.92</v>
      </c>
      <c r="T355" s="19">
        <v>999.43</v>
      </c>
      <c r="U355" s="19">
        <v>1645.3</v>
      </c>
      <c r="V355" s="19">
        <v>6079.64</v>
      </c>
      <c r="W355" s="19">
        <v>26274.35</v>
      </c>
      <c r="X355" s="19">
        <v>22776.17</v>
      </c>
      <c r="Y355" s="19">
        <v>19694.259999999998</v>
      </c>
      <c r="Z355" s="19">
        <v>18588.61</v>
      </c>
    </row>
    <row r="356" spans="1:26" x14ac:dyDescent="0.2">
      <c r="A356" s="16" t="s">
        <v>281</v>
      </c>
      <c r="B356" s="19">
        <v>1.61E-2</v>
      </c>
      <c r="C356" s="19">
        <v>3.1899999999999998E-2</v>
      </c>
      <c r="D356" s="19">
        <v>3.9E-2</v>
      </c>
      <c r="E356" s="19">
        <v>1.794</v>
      </c>
      <c r="F356" s="19">
        <v>1.804</v>
      </c>
      <c r="G356" s="19">
        <v>17.9345</v>
      </c>
      <c r="H356" s="19">
        <v>17.95</v>
      </c>
      <c r="I356" s="19">
        <v>1.8</v>
      </c>
      <c r="J356" s="19">
        <v>1.8</v>
      </c>
      <c r="K356" s="19">
        <v>1.84</v>
      </c>
      <c r="L356" s="19">
        <v>55.06</v>
      </c>
      <c r="M356" s="19">
        <v>6.35</v>
      </c>
      <c r="N356" s="19">
        <v>6.33</v>
      </c>
      <c r="O356" s="19">
        <v>6.33</v>
      </c>
      <c r="P356" s="19">
        <v>511.11</v>
      </c>
      <c r="Q356" s="19">
        <v>512.41999999999996</v>
      </c>
      <c r="R356" s="19">
        <v>946.38</v>
      </c>
      <c r="S356" s="19">
        <v>968.92</v>
      </c>
      <c r="T356" s="19">
        <v>999.43</v>
      </c>
      <c r="U356" s="19">
        <v>1039.52</v>
      </c>
      <c r="V356" s="19">
        <v>1000.37</v>
      </c>
      <c r="W356" s="19">
        <v>9984.67</v>
      </c>
      <c r="X356" s="19">
        <v>10001.65</v>
      </c>
      <c r="Y356" s="19">
        <v>9920.7900000000009</v>
      </c>
      <c r="Z356" s="19">
        <v>9920.7900000000009</v>
      </c>
    </row>
    <row r="357" spans="1:26" x14ac:dyDescent="0.2">
      <c r="A357" s="16" t="s">
        <v>282</v>
      </c>
      <c r="B357" s="19"/>
      <c r="C357" s="19"/>
      <c r="D357" s="19"/>
      <c r="E357" s="19"/>
      <c r="F357" s="19"/>
      <c r="G357" s="19"/>
      <c r="H357" s="19"/>
      <c r="I357" s="19"/>
      <c r="J357" s="19"/>
      <c r="K357" s="19"/>
      <c r="L357" s="19"/>
      <c r="M357" s="19"/>
      <c r="N357" s="19"/>
      <c r="O357" s="19"/>
      <c r="P357" s="19"/>
      <c r="Q357" s="19"/>
      <c r="R357" s="19"/>
      <c r="S357" s="19"/>
      <c r="T357" s="19"/>
      <c r="U357" s="19">
        <v>605.78</v>
      </c>
      <c r="V357" s="19">
        <v>5079.2700000000004</v>
      </c>
      <c r="W357" s="19">
        <v>16289.68</v>
      </c>
      <c r="X357" s="19">
        <v>12774.52</v>
      </c>
      <c r="Y357" s="19">
        <v>9773.4699999999993</v>
      </c>
      <c r="Z357" s="19">
        <v>8667.82</v>
      </c>
    </row>
    <row r="358" spans="1:26" x14ac:dyDescent="0.2">
      <c r="A358" s="16" t="s">
        <v>283</v>
      </c>
      <c r="B358" s="19"/>
      <c r="C358" s="19"/>
      <c r="D358" s="19"/>
      <c r="E358" s="19"/>
      <c r="F358" s="19"/>
      <c r="G358" s="19"/>
      <c r="H358" s="19"/>
      <c r="I358" s="19"/>
      <c r="J358" s="19"/>
      <c r="K358" s="19">
        <v>46.5</v>
      </c>
      <c r="L358" s="19"/>
      <c r="M358" s="19">
        <v>202.54</v>
      </c>
      <c r="N358" s="19">
        <v>448.14</v>
      </c>
      <c r="O358" s="19">
        <v>448.14</v>
      </c>
      <c r="P358" s="19">
        <v>448.14</v>
      </c>
      <c r="Q358" s="19">
        <v>224.93</v>
      </c>
      <c r="R358" s="19">
        <v>22.4</v>
      </c>
      <c r="S358" s="19"/>
      <c r="T358" s="19"/>
      <c r="U358" s="19"/>
      <c r="V358" s="19"/>
      <c r="W358" s="19"/>
      <c r="X358" s="19"/>
      <c r="Y358" s="19"/>
      <c r="Z358" s="19"/>
    </row>
    <row r="359" spans="1:26" x14ac:dyDescent="0.2">
      <c r="A359" s="16" t="s">
        <v>284</v>
      </c>
      <c r="B359" s="19"/>
      <c r="C359" s="19">
        <v>3.1635000000000004</v>
      </c>
      <c r="D359" s="19">
        <v>7.2394999999999996</v>
      </c>
      <c r="E359" s="19">
        <v>7.7225999999999999</v>
      </c>
      <c r="F359" s="19">
        <v>16.2486</v>
      </c>
      <c r="G359" s="19"/>
      <c r="H359" s="19"/>
      <c r="I359" s="19"/>
      <c r="J359" s="19">
        <v>44</v>
      </c>
      <c r="K359" s="19"/>
      <c r="L359" s="19">
        <v>149.84</v>
      </c>
      <c r="M359" s="19">
        <v>116.66</v>
      </c>
      <c r="N359" s="19">
        <v>155.68</v>
      </c>
      <c r="O359" s="19">
        <v>440.09</v>
      </c>
      <c r="P359" s="19">
        <v>741.56</v>
      </c>
      <c r="Q359" s="19">
        <v>944.93</v>
      </c>
      <c r="R359" s="19">
        <v>724.49</v>
      </c>
      <c r="S359" s="19">
        <v>738.27</v>
      </c>
      <c r="T359" s="19">
        <v>2097.81</v>
      </c>
      <c r="U359" s="19"/>
      <c r="V359" s="19"/>
      <c r="W359" s="19">
        <v>2.12</v>
      </c>
      <c r="X359" s="19">
        <v>2.12</v>
      </c>
      <c r="Y359" s="19"/>
      <c r="Z359" s="19"/>
    </row>
    <row r="360" spans="1:26" x14ac:dyDescent="0.2">
      <c r="A360" s="16" t="s">
        <v>290</v>
      </c>
      <c r="B360" s="19"/>
      <c r="C360" s="19"/>
      <c r="D360" s="19"/>
      <c r="E360" s="19"/>
      <c r="F360" s="19"/>
      <c r="G360" s="19"/>
      <c r="H360" s="19"/>
      <c r="I360" s="19"/>
      <c r="J360" s="19"/>
      <c r="K360" s="19"/>
      <c r="L360" s="19"/>
      <c r="M360" s="19">
        <v>0.01</v>
      </c>
      <c r="N360" s="19">
        <v>0.01</v>
      </c>
      <c r="O360" s="19">
        <v>0.01</v>
      </c>
      <c r="P360" s="19">
        <v>0.01</v>
      </c>
      <c r="Q360" s="19"/>
      <c r="R360" s="19"/>
      <c r="S360" s="19"/>
      <c r="T360" s="19"/>
      <c r="U360" s="19"/>
      <c r="V360" s="19"/>
      <c r="W360" s="19"/>
      <c r="X360" s="19"/>
      <c r="Y360" s="19"/>
      <c r="Z360" s="19"/>
    </row>
    <row r="361" spans="1:26" x14ac:dyDescent="0.2">
      <c r="A361" s="16" t="s">
        <v>291</v>
      </c>
      <c r="B361" s="19"/>
      <c r="C361" s="19"/>
      <c r="D361" s="19"/>
      <c r="E361" s="19"/>
      <c r="F361" s="19"/>
      <c r="G361" s="19"/>
      <c r="H361" s="19"/>
      <c r="I361" s="19"/>
      <c r="J361" s="19">
        <v>6.34</v>
      </c>
      <c r="K361" s="19">
        <v>6.34</v>
      </c>
      <c r="L361" s="19">
        <v>6.34</v>
      </c>
      <c r="M361" s="19">
        <v>2.7</v>
      </c>
      <c r="N361" s="19">
        <v>3.16</v>
      </c>
      <c r="O361" s="19">
        <v>3.16</v>
      </c>
      <c r="P361" s="19">
        <v>3.16</v>
      </c>
      <c r="Q361" s="19">
        <v>3.16</v>
      </c>
      <c r="R361" s="19">
        <v>3.16</v>
      </c>
      <c r="S361" s="19">
        <v>3.16</v>
      </c>
      <c r="T361" s="19">
        <v>383.73</v>
      </c>
      <c r="U361" s="19">
        <v>1094.3599999999999</v>
      </c>
      <c r="V361" s="19">
        <v>14.26</v>
      </c>
      <c r="W361" s="19">
        <v>0.31</v>
      </c>
      <c r="X361" s="19">
        <v>3.16</v>
      </c>
      <c r="Y361" s="19">
        <v>3.16</v>
      </c>
      <c r="Z361" s="19">
        <v>3.16</v>
      </c>
    </row>
    <row r="362" spans="1:26" x14ac:dyDescent="0.2">
      <c r="A362" s="16" t="s">
        <v>292</v>
      </c>
      <c r="B362" s="19"/>
      <c r="C362" s="19">
        <v>0</v>
      </c>
      <c r="D362" s="19">
        <v>0</v>
      </c>
      <c r="E362" s="19">
        <v>0</v>
      </c>
      <c r="F362" s="19">
        <v>0</v>
      </c>
      <c r="G362" s="19">
        <v>0</v>
      </c>
      <c r="H362" s="19">
        <v>0</v>
      </c>
      <c r="I362" s="19">
        <v>0</v>
      </c>
      <c r="J362" s="19"/>
      <c r="K362" s="19"/>
      <c r="L362" s="19"/>
      <c r="M362" s="19"/>
      <c r="N362" s="19"/>
      <c r="O362" s="19"/>
      <c r="P362" s="19"/>
      <c r="Q362" s="19"/>
      <c r="R362" s="19">
        <v>174</v>
      </c>
      <c r="S362" s="19"/>
      <c r="T362" s="19">
        <v>50</v>
      </c>
      <c r="U362" s="19">
        <v>50</v>
      </c>
      <c r="V362" s="19"/>
      <c r="W362" s="19"/>
      <c r="X362" s="19"/>
      <c r="Y362" s="19"/>
      <c r="Z362" s="19"/>
    </row>
    <row r="363" spans="1:26" x14ac:dyDescent="0.2">
      <c r="A363" s="16" t="s">
        <v>293</v>
      </c>
      <c r="B363" s="19"/>
      <c r="C363" s="19"/>
      <c r="D363" s="19"/>
      <c r="E363" s="19"/>
      <c r="F363" s="19"/>
      <c r="G363" s="19"/>
      <c r="H363" s="19"/>
      <c r="I363" s="19"/>
      <c r="J363" s="19"/>
      <c r="K363" s="19"/>
      <c r="L363" s="19"/>
      <c r="M363" s="19"/>
      <c r="N363" s="19"/>
      <c r="O363" s="19"/>
      <c r="P363" s="19"/>
      <c r="Q363" s="19"/>
      <c r="R363" s="19"/>
      <c r="S363" s="19"/>
      <c r="T363" s="19"/>
      <c r="U363" s="19"/>
      <c r="V363" s="19"/>
      <c r="W363" s="19">
        <v>834.61</v>
      </c>
      <c r="X363" s="19">
        <v>834.61</v>
      </c>
      <c r="Y363" s="19">
        <v>810.71</v>
      </c>
      <c r="Z363" s="19">
        <v>754.5</v>
      </c>
    </row>
    <row r="364" spans="1:26" x14ac:dyDescent="0.2">
      <c r="A364" s="16" t="s">
        <v>294</v>
      </c>
      <c r="B364" s="19"/>
      <c r="C364" s="19"/>
      <c r="D364" s="19"/>
      <c r="E364" s="19">
        <v>6.0845000000000011</v>
      </c>
      <c r="F364" s="19">
        <v>16.305199999999999</v>
      </c>
      <c r="G364" s="19">
        <v>37.480600000000003</v>
      </c>
      <c r="H364" s="19">
        <v>32.369999999999997</v>
      </c>
      <c r="I364" s="19">
        <v>25.38</v>
      </c>
      <c r="J364" s="19">
        <v>151.19999999999999</v>
      </c>
      <c r="K364" s="19">
        <v>112.29</v>
      </c>
      <c r="L364" s="19">
        <v>529.91</v>
      </c>
      <c r="M364" s="19">
        <v>304.17</v>
      </c>
      <c r="N364" s="19">
        <v>490.53</v>
      </c>
      <c r="O364" s="19">
        <v>444.06</v>
      </c>
      <c r="P364" s="19">
        <v>603.19000000000005</v>
      </c>
      <c r="Q364" s="19">
        <v>200.04</v>
      </c>
      <c r="R364" s="19">
        <v>520.89</v>
      </c>
      <c r="S364" s="19">
        <v>233.27</v>
      </c>
      <c r="T364" s="19">
        <v>63.27</v>
      </c>
      <c r="U364" s="19">
        <v>66.599999999999994</v>
      </c>
      <c r="V364" s="19">
        <v>63.97</v>
      </c>
      <c r="W364" s="19">
        <v>72.98</v>
      </c>
      <c r="X364" s="19">
        <v>65.42</v>
      </c>
      <c r="Y364" s="19">
        <v>123.53</v>
      </c>
      <c r="Z364" s="19">
        <v>190.14</v>
      </c>
    </row>
    <row r="365" spans="1:26" x14ac:dyDescent="0.2">
      <c r="A365" s="16" t="s">
        <v>295</v>
      </c>
      <c r="B365" s="19"/>
      <c r="C365" s="19"/>
      <c r="D365" s="19"/>
      <c r="E365" s="19">
        <v>7.3914999999999997</v>
      </c>
      <c r="F365" s="19">
        <v>27.679600000000001</v>
      </c>
      <c r="G365" s="19">
        <v>38.084200000000003</v>
      </c>
      <c r="H365" s="19">
        <v>32.17</v>
      </c>
      <c r="I365" s="19">
        <v>33.700000000000003</v>
      </c>
      <c r="J365" s="19">
        <v>30.39</v>
      </c>
      <c r="K365" s="19">
        <v>30.39</v>
      </c>
      <c r="L365" s="19">
        <v>175.38</v>
      </c>
      <c r="M365" s="19">
        <v>34.61</v>
      </c>
      <c r="N365" s="19">
        <v>34.61</v>
      </c>
      <c r="O365" s="19">
        <v>34.61</v>
      </c>
      <c r="P365" s="19">
        <v>34.61</v>
      </c>
      <c r="Q365" s="19">
        <v>80.39</v>
      </c>
      <c r="R365" s="19">
        <v>320.72000000000003</v>
      </c>
      <c r="S365" s="19">
        <v>67.64</v>
      </c>
      <c r="T365" s="19">
        <v>61.73</v>
      </c>
      <c r="U365" s="19">
        <v>61.73</v>
      </c>
      <c r="V365" s="19">
        <v>61.73</v>
      </c>
      <c r="W365" s="19">
        <v>246.35</v>
      </c>
      <c r="X365" s="19">
        <v>257.58</v>
      </c>
      <c r="Y365" s="19">
        <v>312.87</v>
      </c>
      <c r="Z365" s="19">
        <v>379.02</v>
      </c>
    </row>
    <row r="366" spans="1:26" x14ac:dyDescent="0.2">
      <c r="A366" s="16" t="s">
        <v>296</v>
      </c>
      <c r="B366" s="19">
        <v>1.61E-2</v>
      </c>
      <c r="C366" s="19">
        <v>3.1954000000000002</v>
      </c>
      <c r="D366" s="19">
        <v>7.2785000000000002</v>
      </c>
      <c r="E366" s="19">
        <v>9.5166000000000004</v>
      </c>
      <c r="F366" s="19">
        <v>18.052600000000002</v>
      </c>
      <c r="G366" s="19">
        <v>17.9345</v>
      </c>
      <c r="H366" s="19">
        <v>17.95</v>
      </c>
      <c r="I366" s="19">
        <v>5.98</v>
      </c>
      <c r="J366" s="19">
        <v>52.14</v>
      </c>
      <c r="K366" s="19">
        <v>55.22</v>
      </c>
      <c r="L366" s="19">
        <v>383.55</v>
      </c>
      <c r="M366" s="19">
        <v>950.63</v>
      </c>
      <c r="N366" s="19">
        <v>745.01</v>
      </c>
      <c r="O366" s="19">
        <v>1022.88</v>
      </c>
      <c r="P366" s="19">
        <v>1908.51</v>
      </c>
      <c r="Q366" s="19">
        <v>2614.1999999999998</v>
      </c>
      <c r="R366" s="19">
        <v>3730.97</v>
      </c>
      <c r="S366" s="19">
        <v>1710.95</v>
      </c>
      <c r="T366" s="19">
        <v>3531.07</v>
      </c>
      <c r="U366" s="19">
        <v>3314.76</v>
      </c>
      <c r="V366" s="19">
        <v>6094</v>
      </c>
      <c r="W366" s="19">
        <v>26370.49</v>
      </c>
      <c r="X366" s="19">
        <v>22875.16</v>
      </c>
      <c r="Y366" s="19">
        <v>19791.13</v>
      </c>
      <c r="Z366" s="19">
        <v>18685.98</v>
      </c>
    </row>
    <row r="367" spans="1:26" x14ac:dyDescent="0.2">
      <c r="A367" s="16" t="s">
        <v>297</v>
      </c>
      <c r="B367" s="19"/>
      <c r="C367" s="19"/>
      <c r="D367" s="19"/>
      <c r="E367" s="19"/>
      <c r="F367" s="19"/>
      <c r="G367" s="19"/>
      <c r="H367" s="19"/>
      <c r="I367" s="19"/>
      <c r="J367" s="19"/>
      <c r="K367" s="19"/>
      <c r="L367" s="19"/>
      <c r="M367" s="19"/>
      <c r="N367" s="19"/>
      <c r="O367" s="19"/>
      <c r="P367" s="19"/>
      <c r="Q367" s="19"/>
      <c r="R367" s="19"/>
      <c r="S367" s="19">
        <v>268.35000000000002</v>
      </c>
      <c r="T367" s="19">
        <v>484.76</v>
      </c>
      <c r="U367" s="19">
        <v>749.38</v>
      </c>
      <c r="V367" s="19">
        <v>1019.98</v>
      </c>
      <c r="W367" s="19">
        <v>2978.67</v>
      </c>
      <c r="X367" s="19">
        <v>2497.9</v>
      </c>
      <c r="Y367" s="19">
        <v>3325.06</v>
      </c>
      <c r="Z367" s="19">
        <v>3600.73</v>
      </c>
    </row>
    <row r="368" spans="1:26" x14ac:dyDescent="0.2">
      <c r="A368" s="16" t="s">
        <v>298</v>
      </c>
      <c r="B368" s="19"/>
      <c r="C368" s="19"/>
      <c r="D368" s="19"/>
      <c r="E368" s="19"/>
      <c r="F368" s="19"/>
      <c r="G368" s="19"/>
      <c r="H368" s="19"/>
      <c r="I368" s="19"/>
      <c r="J368" s="19"/>
      <c r="K368" s="19"/>
      <c r="L368" s="19"/>
      <c r="M368" s="19">
        <v>0</v>
      </c>
      <c r="N368" s="19"/>
      <c r="O368" s="19"/>
      <c r="P368" s="19"/>
      <c r="Q368" s="19"/>
      <c r="R368" s="19"/>
      <c r="S368" s="19"/>
      <c r="T368" s="19"/>
      <c r="U368" s="19"/>
      <c r="V368" s="19"/>
      <c r="W368" s="19">
        <v>0</v>
      </c>
      <c r="X368" s="19"/>
      <c r="Y368" s="19">
        <v>0</v>
      </c>
      <c r="Z368" s="19"/>
    </row>
    <row r="369" spans="1:26" x14ac:dyDescent="0.2">
      <c r="A369" s="16" t="s">
        <v>299</v>
      </c>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x14ac:dyDescent="0.2">
      <c r="A370" s="16" t="s">
        <v>300</v>
      </c>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x14ac:dyDescent="0.2">
      <c r="A371" s="16" t="s">
        <v>301</v>
      </c>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x14ac:dyDescent="0.2">
      <c r="A372" s="16" t="s">
        <v>302</v>
      </c>
      <c r="B372" s="19"/>
      <c r="C372" s="19"/>
      <c r="D372" s="19"/>
      <c r="E372" s="19"/>
      <c r="F372" s="19"/>
      <c r="G372" s="19"/>
      <c r="H372" s="19"/>
      <c r="I372" s="19"/>
      <c r="J372" s="19"/>
      <c r="K372" s="19"/>
      <c r="L372" s="19"/>
      <c r="M372" s="19"/>
      <c r="N372" s="19"/>
      <c r="O372" s="19"/>
      <c r="P372" s="19"/>
      <c r="Q372" s="19"/>
      <c r="R372" s="19"/>
      <c r="S372" s="19">
        <v>189.45</v>
      </c>
      <c r="T372" s="19">
        <v>332.58</v>
      </c>
      <c r="U372" s="19">
        <v>499.86</v>
      </c>
      <c r="V372" s="19">
        <v>648.63</v>
      </c>
      <c r="W372" s="19">
        <v>1748.42</v>
      </c>
      <c r="X372" s="19">
        <v>2095.6999999999998</v>
      </c>
      <c r="Y372" s="19">
        <v>2874.32</v>
      </c>
      <c r="Z372" s="19">
        <v>3163.84</v>
      </c>
    </row>
    <row r="373" spans="1:26" x14ac:dyDescent="0.2">
      <c r="A373" s="16" t="s">
        <v>303</v>
      </c>
      <c r="B373" s="19"/>
      <c r="C373" s="19"/>
      <c r="D373" s="19"/>
      <c r="E373" s="19"/>
      <c r="F373" s="19"/>
      <c r="G373" s="19"/>
      <c r="H373" s="19"/>
      <c r="I373" s="19"/>
      <c r="J373" s="19"/>
      <c r="K373" s="19"/>
      <c r="L373" s="19"/>
      <c r="M373" s="19"/>
      <c r="N373" s="19"/>
      <c r="O373" s="19"/>
      <c r="P373" s="19"/>
      <c r="Q373" s="19"/>
      <c r="R373" s="19"/>
      <c r="S373" s="19">
        <v>6.12</v>
      </c>
      <c r="T373" s="19">
        <v>7.13</v>
      </c>
      <c r="U373" s="19">
        <v>7.74</v>
      </c>
      <c r="V373" s="19">
        <v>44.11</v>
      </c>
      <c r="W373" s="19">
        <v>0.44</v>
      </c>
      <c r="X373" s="19">
        <v>0.44</v>
      </c>
      <c r="Y373" s="19"/>
      <c r="Z373" s="19"/>
    </row>
    <row r="374" spans="1:26" x14ac:dyDescent="0.2">
      <c r="A374" s="16" t="s">
        <v>304</v>
      </c>
      <c r="B374" s="19"/>
      <c r="C374" s="19"/>
      <c r="D374" s="19"/>
      <c r="E374" s="19"/>
      <c r="F374" s="19"/>
      <c r="G374" s="19"/>
      <c r="H374" s="19"/>
      <c r="I374" s="19"/>
      <c r="J374" s="19"/>
      <c r="K374" s="19"/>
      <c r="L374" s="19"/>
      <c r="M374" s="19"/>
      <c r="N374" s="19"/>
      <c r="O374" s="19"/>
      <c r="P374" s="19"/>
      <c r="Q374" s="19"/>
      <c r="R374" s="19"/>
      <c r="S374" s="19">
        <v>3.22</v>
      </c>
      <c r="T374" s="19">
        <v>3.46</v>
      </c>
      <c r="U374" s="19">
        <v>5.09</v>
      </c>
      <c r="V374" s="19">
        <v>4.63</v>
      </c>
      <c r="W374" s="19">
        <v>15.61</v>
      </c>
      <c r="X374" s="19">
        <v>10.37</v>
      </c>
      <c r="Y374" s="19">
        <v>4.87</v>
      </c>
      <c r="Z374" s="19">
        <v>3.42</v>
      </c>
    </row>
    <row r="375" spans="1:26" x14ac:dyDescent="0.2">
      <c r="A375" s="16" t="s">
        <v>305</v>
      </c>
      <c r="B375" s="19"/>
      <c r="C375" s="19"/>
      <c r="D375" s="19"/>
      <c r="E375" s="19"/>
      <c r="F375" s="19"/>
      <c r="G375" s="19"/>
      <c r="H375" s="19"/>
      <c r="I375" s="19"/>
      <c r="J375" s="19"/>
      <c r="K375" s="19"/>
      <c r="L375" s="19"/>
      <c r="M375" s="19"/>
      <c r="N375" s="19"/>
      <c r="O375" s="19"/>
      <c r="P375" s="19"/>
      <c r="Q375" s="19"/>
      <c r="R375" s="19"/>
      <c r="S375" s="19">
        <v>28.06</v>
      </c>
      <c r="T375" s="19">
        <v>43.65</v>
      </c>
      <c r="U375" s="19">
        <v>46.35</v>
      </c>
      <c r="V375" s="19">
        <v>64.98</v>
      </c>
      <c r="W375" s="19">
        <v>136.86000000000001</v>
      </c>
      <c r="X375" s="19">
        <v>107.1</v>
      </c>
      <c r="Y375" s="19">
        <v>115.72</v>
      </c>
      <c r="Z375" s="19">
        <v>105.83</v>
      </c>
    </row>
    <row r="376" spans="1:26" x14ac:dyDescent="0.2">
      <c r="A376" s="16" t="s">
        <v>306</v>
      </c>
      <c r="B376" s="19"/>
      <c r="C376" s="19"/>
      <c r="D376" s="19"/>
      <c r="E376" s="19"/>
      <c r="F376" s="19"/>
      <c r="G376" s="19"/>
      <c r="H376" s="19"/>
      <c r="I376" s="19"/>
      <c r="J376" s="19"/>
      <c r="K376" s="19"/>
      <c r="L376" s="19"/>
      <c r="M376" s="19"/>
      <c r="N376" s="19"/>
      <c r="O376" s="19"/>
      <c r="P376" s="19"/>
      <c r="Q376" s="19"/>
      <c r="R376" s="19"/>
      <c r="S376" s="19"/>
      <c r="T376" s="19"/>
      <c r="U376" s="19"/>
      <c r="V376" s="19"/>
      <c r="W376" s="19">
        <v>0.1</v>
      </c>
      <c r="X376" s="19"/>
      <c r="Y376" s="19"/>
      <c r="Z376" s="19"/>
    </row>
    <row r="377" spans="1:26" x14ac:dyDescent="0.2">
      <c r="A377" s="16" t="s">
        <v>307</v>
      </c>
      <c r="B377" s="19"/>
      <c r="C377" s="19"/>
      <c r="D377" s="19"/>
      <c r="E377" s="19"/>
      <c r="F377" s="19"/>
      <c r="G377" s="19"/>
      <c r="H377" s="19"/>
      <c r="I377" s="19"/>
      <c r="J377" s="19"/>
      <c r="K377" s="19"/>
      <c r="L377" s="19"/>
      <c r="M377" s="19"/>
      <c r="N377" s="19"/>
      <c r="O377" s="19"/>
      <c r="P377" s="19"/>
      <c r="Q377" s="19"/>
      <c r="R377" s="19"/>
      <c r="S377" s="19">
        <v>32.409999999999997</v>
      </c>
      <c r="T377" s="19">
        <v>84.35</v>
      </c>
      <c r="U377" s="19">
        <v>176.51</v>
      </c>
      <c r="V377" s="19">
        <v>243.83</v>
      </c>
      <c r="W377" s="19">
        <v>282.76</v>
      </c>
      <c r="X377" s="19">
        <v>246.74</v>
      </c>
      <c r="Y377" s="19">
        <v>292.39999999999998</v>
      </c>
      <c r="Z377" s="19">
        <v>287.05</v>
      </c>
    </row>
    <row r="378" spans="1:26" x14ac:dyDescent="0.2">
      <c r="A378" s="16" t="s">
        <v>308</v>
      </c>
      <c r="B378" s="19"/>
      <c r="C378" s="19"/>
      <c r="D378" s="19"/>
      <c r="E378" s="19"/>
      <c r="F378" s="19"/>
      <c r="G378" s="19"/>
      <c r="H378" s="19"/>
      <c r="I378" s="19"/>
      <c r="J378" s="19"/>
      <c r="K378" s="19"/>
      <c r="L378" s="19"/>
      <c r="M378" s="19"/>
      <c r="N378" s="19"/>
      <c r="O378" s="19"/>
      <c r="P378" s="19"/>
      <c r="Q378" s="19"/>
      <c r="R378" s="19"/>
      <c r="S378" s="19">
        <v>9.09</v>
      </c>
      <c r="T378" s="19">
        <v>13.59</v>
      </c>
      <c r="U378" s="19">
        <v>13.83</v>
      </c>
      <c r="V378" s="19">
        <v>13.8</v>
      </c>
      <c r="W378" s="19">
        <v>42.78</v>
      </c>
      <c r="X378" s="19">
        <v>37.549999999999997</v>
      </c>
      <c r="Y378" s="19">
        <v>37.75</v>
      </c>
      <c r="Z378" s="19">
        <v>40.590000000000003</v>
      </c>
    </row>
    <row r="379" spans="1:26" x14ac:dyDescent="0.2">
      <c r="A379" s="16" t="s">
        <v>309</v>
      </c>
      <c r="B379" s="19"/>
      <c r="C379" s="19"/>
      <c r="D379" s="19"/>
      <c r="E379" s="19"/>
      <c r="F379" s="19"/>
      <c r="G379" s="19"/>
      <c r="H379" s="19"/>
      <c r="I379" s="19"/>
      <c r="J379" s="19"/>
      <c r="K379" s="19"/>
      <c r="L379" s="19"/>
      <c r="M379" s="19">
        <v>0</v>
      </c>
      <c r="N379" s="19"/>
      <c r="O379" s="19"/>
      <c r="P379" s="19"/>
      <c r="Q379" s="19"/>
      <c r="R379" s="19"/>
      <c r="S379" s="19"/>
      <c r="T379" s="19"/>
      <c r="U379" s="19"/>
      <c r="V379" s="19"/>
      <c r="W379" s="19">
        <v>751.7</v>
      </c>
      <c r="X379" s="19"/>
      <c r="Y379" s="19">
        <v>0</v>
      </c>
      <c r="Z379" s="19"/>
    </row>
    <row r="380" spans="1:26" x14ac:dyDescent="0.2">
      <c r="A380" s="16" t="s">
        <v>310</v>
      </c>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x14ac:dyDescent="0.2">
      <c r="A381" s="16" t="s">
        <v>311</v>
      </c>
      <c r="B381" s="19"/>
      <c r="C381" s="19"/>
      <c r="D381" s="19"/>
      <c r="E381" s="19"/>
      <c r="F381" s="19"/>
      <c r="G381" s="19"/>
      <c r="H381" s="19"/>
      <c r="I381" s="19"/>
      <c r="J381" s="19"/>
      <c r="K381" s="19"/>
      <c r="L381" s="19"/>
      <c r="M381" s="19"/>
      <c r="N381" s="19"/>
      <c r="O381" s="19"/>
      <c r="P381" s="19"/>
      <c r="Q381" s="19"/>
      <c r="R381" s="19"/>
      <c r="S381" s="19"/>
      <c r="T381" s="19"/>
      <c r="U381" s="19"/>
      <c r="V381" s="19"/>
      <c r="W381" s="19">
        <v>751.7</v>
      </c>
      <c r="X381" s="19"/>
      <c r="Y381" s="19"/>
      <c r="Z381" s="19"/>
    </row>
    <row r="382" spans="1:26" x14ac:dyDescent="0.2">
      <c r="A382" s="16" t="s">
        <v>312</v>
      </c>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x14ac:dyDescent="0.2">
      <c r="A383" s="16" t="s">
        <v>313</v>
      </c>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x14ac:dyDescent="0.2">
      <c r="A384" s="16" t="s">
        <v>314</v>
      </c>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x14ac:dyDescent="0.2">
      <c r="A385" s="16" t="s">
        <v>315</v>
      </c>
      <c r="B385" s="19"/>
      <c r="C385" s="19"/>
      <c r="D385" s="19"/>
      <c r="E385" s="19"/>
      <c r="F385" s="19"/>
      <c r="G385" s="19"/>
      <c r="H385" s="19"/>
      <c r="I385" s="19"/>
      <c r="J385" s="19"/>
      <c r="K385" s="19"/>
      <c r="L385" s="19"/>
      <c r="M385" s="19">
        <v>0</v>
      </c>
      <c r="N385" s="19"/>
      <c r="O385" s="19"/>
      <c r="P385" s="19"/>
      <c r="Q385" s="19"/>
      <c r="R385" s="19"/>
      <c r="S385" s="19">
        <v>0.41</v>
      </c>
      <c r="T385" s="19">
        <v>3.02</v>
      </c>
      <c r="U385" s="19">
        <v>9.48</v>
      </c>
      <c r="V385" s="19">
        <v>1.58</v>
      </c>
      <c r="W385" s="19">
        <v>47.96</v>
      </c>
      <c r="X385" s="19">
        <v>149.57</v>
      </c>
      <c r="Y385" s="19">
        <v>63.99</v>
      </c>
      <c r="Z385" s="19">
        <v>10.86</v>
      </c>
    </row>
    <row r="386" spans="1:26" x14ac:dyDescent="0.2">
      <c r="A386" s="16" t="s">
        <v>316</v>
      </c>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x14ac:dyDescent="0.2">
      <c r="A387" s="16" t="s">
        <v>317</v>
      </c>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x14ac:dyDescent="0.2">
      <c r="A388" s="16" t="s">
        <v>318</v>
      </c>
      <c r="B388" s="19"/>
      <c r="C388" s="19"/>
      <c r="D388" s="19"/>
      <c r="E388" s="19"/>
      <c r="F388" s="19"/>
      <c r="G388" s="19"/>
      <c r="H388" s="19"/>
      <c r="I388" s="19"/>
      <c r="J388" s="19"/>
      <c r="K388" s="19"/>
      <c r="L388" s="19"/>
      <c r="M388" s="19"/>
      <c r="N388" s="19"/>
      <c r="O388" s="19"/>
      <c r="P388" s="19"/>
      <c r="Q388" s="19"/>
      <c r="R388" s="19"/>
      <c r="S388" s="19"/>
      <c r="T388" s="19">
        <v>2.67</v>
      </c>
      <c r="U388" s="19">
        <v>7.7</v>
      </c>
      <c r="V388" s="19"/>
      <c r="W388" s="19"/>
      <c r="X388" s="19"/>
      <c r="Y388" s="19"/>
      <c r="Z388" s="19"/>
    </row>
    <row r="389" spans="1:26" x14ac:dyDescent="0.2">
      <c r="A389" s="16" t="s">
        <v>319</v>
      </c>
      <c r="B389" s="19"/>
      <c r="C389" s="19"/>
      <c r="D389" s="19"/>
      <c r="E389" s="19"/>
      <c r="F389" s="19"/>
      <c r="G389" s="19"/>
      <c r="H389" s="19"/>
      <c r="I389" s="19"/>
      <c r="J389" s="19"/>
      <c r="K389" s="19"/>
      <c r="L389" s="19"/>
      <c r="M389" s="19"/>
      <c r="N389" s="19"/>
      <c r="O389" s="19"/>
      <c r="P389" s="19"/>
      <c r="Q389" s="19"/>
      <c r="R389" s="19"/>
      <c r="S389" s="19">
        <v>0.41</v>
      </c>
      <c r="T389" s="19">
        <v>0.35</v>
      </c>
      <c r="U389" s="19">
        <v>1.78</v>
      </c>
      <c r="V389" s="19">
        <v>1.58</v>
      </c>
      <c r="W389" s="19">
        <v>6.11</v>
      </c>
      <c r="X389" s="19">
        <v>2.88</v>
      </c>
      <c r="Y389" s="19">
        <v>1.64</v>
      </c>
      <c r="Z389" s="19">
        <v>1.8</v>
      </c>
    </row>
    <row r="390" spans="1:26" x14ac:dyDescent="0.2">
      <c r="A390" s="16" t="s">
        <v>320</v>
      </c>
      <c r="B390" s="19"/>
      <c r="C390" s="19"/>
      <c r="D390" s="19"/>
      <c r="E390" s="19"/>
      <c r="F390" s="19"/>
      <c r="G390" s="19"/>
      <c r="H390" s="19"/>
      <c r="I390" s="19"/>
      <c r="J390" s="19"/>
      <c r="K390" s="19"/>
      <c r="L390" s="19"/>
      <c r="M390" s="19"/>
      <c r="N390" s="19"/>
      <c r="O390" s="19"/>
      <c r="P390" s="19"/>
      <c r="Q390" s="19"/>
      <c r="R390" s="19"/>
      <c r="S390" s="19"/>
      <c r="T390" s="19"/>
      <c r="U390" s="19"/>
      <c r="V390" s="19"/>
      <c r="W390" s="19">
        <v>41.85</v>
      </c>
      <c r="X390" s="19">
        <v>144.22</v>
      </c>
      <c r="Y390" s="19"/>
      <c r="Z390" s="19"/>
    </row>
    <row r="391" spans="1:26" x14ac:dyDescent="0.2">
      <c r="A391" s="16" t="s">
        <v>321</v>
      </c>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x14ac:dyDescent="0.2">
      <c r="A392" s="16" t="s">
        <v>322</v>
      </c>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x14ac:dyDescent="0.2">
      <c r="A393" s="16" t="s">
        <v>323</v>
      </c>
      <c r="B393" s="19"/>
      <c r="C393" s="19"/>
      <c r="D393" s="19"/>
      <c r="E393" s="19"/>
      <c r="F393" s="19"/>
      <c r="G393" s="19"/>
      <c r="H393" s="19"/>
      <c r="I393" s="19"/>
      <c r="J393" s="19"/>
      <c r="K393" s="19"/>
      <c r="L393" s="19"/>
      <c r="M393" s="19"/>
      <c r="N393" s="19"/>
      <c r="O393" s="19"/>
      <c r="P393" s="19"/>
      <c r="Q393" s="19"/>
      <c r="R393" s="19"/>
      <c r="S393" s="19"/>
      <c r="T393" s="19"/>
      <c r="U393" s="19"/>
      <c r="V393" s="19"/>
      <c r="W393" s="19"/>
      <c r="X393" s="19">
        <v>2.4700000000000002</v>
      </c>
      <c r="Y393" s="19">
        <v>62.35</v>
      </c>
      <c r="Z393" s="19">
        <v>9.06</v>
      </c>
    </row>
    <row r="394" spans="1:26" x14ac:dyDescent="0.2">
      <c r="A394" s="16" t="s">
        <v>324</v>
      </c>
      <c r="B394" s="19">
        <v>20.393999999999998</v>
      </c>
      <c r="C394" s="19">
        <v>38.356899999999996</v>
      </c>
      <c r="D394" s="19">
        <v>61.077599999999997</v>
      </c>
      <c r="E394" s="19">
        <v>102.56299999999999</v>
      </c>
      <c r="F394" s="19">
        <v>156.23510000000002</v>
      </c>
      <c r="G394" s="19">
        <v>220.7483</v>
      </c>
      <c r="H394" s="19">
        <v>233.03</v>
      </c>
      <c r="I394" s="19">
        <v>237.88</v>
      </c>
      <c r="J394" s="19">
        <v>328.35</v>
      </c>
      <c r="K394" s="19">
        <v>384.34</v>
      </c>
      <c r="L394" s="19">
        <v>930.19</v>
      </c>
      <c r="M394" s="19">
        <v>1036.1300000000001</v>
      </c>
      <c r="N394" s="19">
        <v>1336.56</v>
      </c>
      <c r="O394" s="19">
        <v>1660.6900000000003</v>
      </c>
      <c r="P394" s="19">
        <v>2510.09</v>
      </c>
      <c r="Q394" s="19">
        <v>2765.95</v>
      </c>
      <c r="R394" s="19">
        <v>3247.09</v>
      </c>
      <c r="S394" s="19">
        <v>3037.39</v>
      </c>
      <c r="T394" s="19">
        <v>5306.75</v>
      </c>
      <c r="U394" s="19">
        <v>5619.18</v>
      </c>
      <c r="V394" s="19">
        <v>8924.92</v>
      </c>
      <c r="W394" s="19">
        <v>33084.720000000001</v>
      </c>
      <c r="X394" s="19">
        <v>29287.95</v>
      </c>
      <c r="Y394" s="19">
        <v>27821.47</v>
      </c>
      <c r="Z394" s="19">
        <v>27354.75</v>
      </c>
    </row>
    <row r="395" spans="1:26" x14ac:dyDescent="0.2">
      <c r="A395" s="16" t="s">
        <v>325</v>
      </c>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x14ac:dyDescent="0.2">
      <c r="A396" s="16" t="s">
        <v>326</v>
      </c>
      <c r="B396" s="19">
        <v>0</v>
      </c>
      <c r="C396" s="19">
        <v>0</v>
      </c>
      <c r="D396" s="19">
        <v>0</v>
      </c>
      <c r="E396" s="19">
        <v>0</v>
      </c>
      <c r="F396" s="19">
        <v>0</v>
      </c>
      <c r="G396" s="19">
        <v>0</v>
      </c>
      <c r="H396" s="19">
        <v>0</v>
      </c>
      <c r="I396" s="19">
        <v>0</v>
      </c>
      <c r="J396" s="19">
        <v>0</v>
      </c>
      <c r="K396" s="19">
        <v>0</v>
      </c>
      <c r="L396" s="19">
        <v>22</v>
      </c>
      <c r="M396" s="19">
        <v>436.2</v>
      </c>
      <c r="N396" s="19">
        <v>10.050000000000001</v>
      </c>
      <c r="O396" s="19">
        <v>18</v>
      </c>
      <c r="P396" s="19">
        <v>96.5</v>
      </c>
      <c r="Q396" s="19">
        <v>703.85</v>
      </c>
      <c r="R396" s="19">
        <v>1637.27</v>
      </c>
      <c r="S396" s="19">
        <v>1822.83</v>
      </c>
      <c r="T396" s="19">
        <v>844.9799999999999</v>
      </c>
      <c r="U396" s="19">
        <v>941.05</v>
      </c>
      <c r="V396" s="19">
        <v>860</v>
      </c>
      <c r="W396" s="19">
        <v>93.93</v>
      </c>
      <c r="X396" s="19">
        <v>73.56</v>
      </c>
      <c r="Y396" s="19">
        <v>40.01</v>
      </c>
      <c r="Z396" s="19">
        <v>44.76</v>
      </c>
    </row>
    <row r="397" spans="1:26" x14ac:dyDescent="0.2">
      <c r="A397" s="16" t="s">
        <v>327</v>
      </c>
      <c r="B397" s="19">
        <v>0</v>
      </c>
      <c r="C397" s="19">
        <v>0</v>
      </c>
      <c r="D397" s="19">
        <v>0</v>
      </c>
      <c r="E397" s="19">
        <v>0</v>
      </c>
      <c r="F397" s="19">
        <v>0</v>
      </c>
      <c r="G397" s="19">
        <v>0</v>
      </c>
      <c r="H397" s="19">
        <v>0</v>
      </c>
      <c r="I397" s="19">
        <v>0</v>
      </c>
      <c r="J397" s="19">
        <v>0</v>
      </c>
      <c r="K397" s="19">
        <v>0</v>
      </c>
      <c r="L397" s="19">
        <v>0</v>
      </c>
      <c r="M397" s="19">
        <v>0</v>
      </c>
      <c r="N397" s="19"/>
      <c r="O397" s="19"/>
      <c r="P397" s="19"/>
      <c r="Q397" s="19">
        <v>0</v>
      </c>
      <c r="R397" s="19">
        <v>149.36000000000001</v>
      </c>
      <c r="S397" s="19">
        <v>35</v>
      </c>
      <c r="T397" s="19">
        <v>12.25</v>
      </c>
      <c r="U397" s="19"/>
      <c r="V397" s="19"/>
      <c r="W397" s="19">
        <v>8.93</v>
      </c>
      <c r="X397" s="19"/>
      <c r="Y397" s="19">
        <v>0</v>
      </c>
      <c r="Z397" s="19">
        <v>2.69</v>
      </c>
    </row>
    <row r="398" spans="1:26" x14ac:dyDescent="0.2">
      <c r="A398" s="16" t="s">
        <v>275</v>
      </c>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v>2.69</v>
      </c>
    </row>
    <row r="399" spans="1:26" x14ac:dyDescent="0.2">
      <c r="A399" s="16" t="s">
        <v>328</v>
      </c>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x14ac:dyDescent="0.2">
      <c r="A400" s="16" t="s">
        <v>276</v>
      </c>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x14ac:dyDescent="0.2">
      <c r="A401" s="16" t="s">
        <v>277</v>
      </c>
      <c r="B401" s="19"/>
      <c r="C401" s="19"/>
      <c r="D401" s="19"/>
      <c r="E401" s="19"/>
      <c r="F401" s="19"/>
      <c r="G401" s="19"/>
      <c r="H401" s="19"/>
      <c r="I401" s="19"/>
      <c r="J401" s="19"/>
      <c r="K401" s="19"/>
      <c r="L401" s="19"/>
      <c r="M401" s="19"/>
      <c r="N401" s="19"/>
      <c r="O401" s="19"/>
      <c r="P401" s="19"/>
      <c r="Q401" s="19"/>
      <c r="R401" s="19"/>
      <c r="S401" s="19"/>
      <c r="T401" s="19"/>
      <c r="U401" s="19"/>
      <c r="V401" s="19"/>
      <c r="W401" s="19">
        <v>8.93</v>
      </c>
      <c r="X401" s="19"/>
      <c r="Y401" s="19"/>
      <c r="Z401" s="19"/>
    </row>
    <row r="402" spans="1:26" x14ac:dyDescent="0.2">
      <c r="A402" s="16" t="s">
        <v>278</v>
      </c>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x14ac:dyDescent="0.2">
      <c r="A403" s="16" t="s">
        <v>279</v>
      </c>
      <c r="B403" s="19"/>
      <c r="C403" s="19"/>
      <c r="D403" s="19"/>
      <c r="E403" s="19"/>
      <c r="F403" s="19"/>
      <c r="G403" s="19"/>
      <c r="H403" s="19"/>
      <c r="I403" s="19"/>
      <c r="J403" s="19"/>
      <c r="K403" s="19"/>
      <c r="L403" s="19"/>
      <c r="M403" s="19"/>
      <c r="N403" s="19"/>
      <c r="O403" s="19"/>
      <c r="P403" s="19"/>
      <c r="Q403" s="19"/>
      <c r="R403" s="19"/>
      <c r="S403" s="19">
        <v>35</v>
      </c>
      <c r="T403" s="19">
        <v>12.25</v>
      </c>
      <c r="U403" s="19"/>
      <c r="V403" s="19"/>
      <c r="W403" s="19"/>
      <c r="X403" s="19"/>
      <c r="Y403" s="19"/>
      <c r="Z403" s="19"/>
    </row>
    <row r="404" spans="1:26" x14ac:dyDescent="0.2">
      <c r="A404" s="16" t="s">
        <v>329</v>
      </c>
      <c r="B404" s="19"/>
      <c r="C404" s="19"/>
      <c r="D404" s="19"/>
      <c r="E404" s="19"/>
      <c r="F404" s="19"/>
      <c r="G404" s="19"/>
      <c r="H404" s="19"/>
      <c r="I404" s="19"/>
      <c r="J404" s="19"/>
      <c r="K404" s="19"/>
      <c r="L404" s="19"/>
      <c r="M404" s="19"/>
      <c r="N404" s="19"/>
      <c r="O404" s="19"/>
      <c r="P404" s="19"/>
      <c r="Q404" s="19"/>
      <c r="R404" s="19">
        <v>149.36000000000001</v>
      </c>
      <c r="S404" s="19"/>
      <c r="T404" s="19"/>
      <c r="U404" s="19"/>
      <c r="V404" s="19"/>
      <c r="W404" s="19"/>
      <c r="X404" s="19"/>
      <c r="Y404" s="19"/>
      <c r="Z404" s="19"/>
    </row>
    <row r="405" spans="1:26" x14ac:dyDescent="0.2">
      <c r="A405" s="16" t="s">
        <v>286</v>
      </c>
      <c r="B405" s="19">
        <v>0</v>
      </c>
      <c r="C405" s="19">
        <v>0</v>
      </c>
      <c r="D405" s="19">
        <v>0</v>
      </c>
      <c r="E405" s="19">
        <v>0</v>
      </c>
      <c r="F405" s="19">
        <v>0</v>
      </c>
      <c r="G405" s="19">
        <v>0</v>
      </c>
      <c r="H405" s="19">
        <v>0</v>
      </c>
      <c r="I405" s="19">
        <v>0</v>
      </c>
      <c r="J405" s="19">
        <v>0</v>
      </c>
      <c r="K405" s="19">
        <v>0</v>
      </c>
      <c r="L405" s="19">
        <v>22</v>
      </c>
      <c r="M405" s="19">
        <v>436.2</v>
      </c>
      <c r="N405" s="19">
        <v>10.050000000000001</v>
      </c>
      <c r="O405" s="19">
        <v>18</v>
      </c>
      <c r="P405" s="19">
        <v>96.5</v>
      </c>
      <c r="Q405" s="19">
        <v>703.85</v>
      </c>
      <c r="R405" s="19">
        <v>1487.91</v>
      </c>
      <c r="S405" s="19">
        <v>1787.83</v>
      </c>
      <c r="T405" s="19">
        <v>832.7299999999999</v>
      </c>
      <c r="U405" s="19">
        <v>941.05</v>
      </c>
      <c r="V405" s="19">
        <v>860</v>
      </c>
      <c r="W405" s="19">
        <v>85</v>
      </c>
      <c r="X405" s="19">
        <v>73.56</v>
      </c>
      <c r="Y405" s="19">
        <v>40.01</v>
      </c>
      <c r="Z405" s="19">
        <v>42.07</v>
      </c>
    </row>
    <row r="406" spans="1:26" x14ac:dyDescent="0.2">
      <c r="A406" s="16" t="s">
        <v>275</v>
      </c>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x14ac:dyDescent="0.2">
      <c r="A407" s="16" t="s">
        <v>328</v>
      </c>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x14ac:dyDescent="0.2">
      <c r="A408" s="16" t="s">
        <v>330</v>
      </c>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x14ac:dyDescent="0.2">
      <c r="A409" s="16" t="s">
        <v>276</v>
      </c>
      <c r="B409" s="19"/>
      <c r="C409" s="19"/>
      <c r="D409" s="19"/>
      <c r="E409" s="19"/>
      <c r="F409" s="19"/>
      <c r="G409" s="19"/>
      <c r="H409" s="19"/>
      <c r="I409" s="19"/>
      <c r="J409" s="19"/>
      <c r="K409" s="19"/>
      <c r="L409" s="19">
        <v>22</v>
      </c>
      <c r="M409" s="19">
        <v>436.2</v>
      </c>
      <c r="N409" s="19">
        <v>10</v>
      </c>
      <c r="O409" s="19">
        <v>18</v>
      </c>
      <c r="P409" s="19">
        <v>96.5</v>
      </c>
      <c r="Q409" s="19">
        <v>703.85</v>
      </c>
      <c r="R409" s="19">
        <v>1487.91</v>
      </c>
      <c r="S409" s="19">
        <v>1488</v>
      </c>
      <c r="T409" s="19">
        <v>260</v>
      </c>
      <c r="U409" s="19">
        <v>569</v>
      </c>
      <c r="V409" s="19">
        <v>810</v>
      </c>
      <c r="W409" s="19">
        <v>85</v>
      </c>
      <c r="X409" s="19"/>
      <c r="Y409" s="19">
        <v>40.01</v>
      </c>
      <c r="Z409" s="19">
        <v>42.07</v>
      </c>
    </row>
    <row r="410" spans="1:26" x14ac:dyDescent="0.2">
      <c r="A410" s="16" t="s">
        <v>287</v>
      </c>
      <c r="B410" s="19"/>
      <c r="C410" s="19"/>
      <c r="D410" s="19"/>
      <c r="E410" s="19"/>
      <c r="F410" s="19"/>
      <c r="G410" s="19"/>
      <c r="H410" s="19"/>
      <c r="I410" s="19"/>
      <c r="J410" s="19"/>
      <c r="K410" s="19"/>
      <c r="L410" s="19"/>
      <c r="M410" s="19"/>
      <c r="N410" s="19">
        <v>0.05</v>
      </c>
      <c r="O410" s="19"/>
      <c r="P410" s="19"/>
      <c r="Q410" s="19"/>
      <c r="R410" s="19"/>
      <c r="S410" s="19"/>
      <c r="T410" s="19"/>
      <c r="U410" s="19"/>
      <c r="V410" s="19"/>
      <c r="W410" s="19"/>
      <c r="X410" s="19"/>
      <c r="Y410" s="19"/>
      <c r="Z410" s="19"/>
    </row>
    <row r="411" spans="1:26" x14ac:dyDescent="0.2">
      <c r="A411" s="16" t="s">
        <v>288</v>
      </c>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x14ac:dyDescent="0.2">
      <c r="A412" s="16" t="s">
        <v>289</v>
      </c>
      <c r="B412" s="19"/>
      <c r="C412" s="19"/>
      <c r="D412" s="19"/>
      <c r="E412" s="19"/>
      <c r="F412" s="19"/>
      <c r="G412" s="19"/>
      <c r="H412" s="19"/>
      <c r="I412" s="19"/>
      <c r="J412" s="19"/>
      <c r="K412" s="19"/>
      <c r="L412" s="19"/>
      <c r="M412" s="19"/>
      <c r="N412" s="19"/>
      <c r="O412" s="19"/>
      <c r="P412" s="19"/>
      <c r="Q412" s="19"/>
      <c r="R412" s="19"/>
      <c r="S412" s="19">
        <v>25</v>
      </c>
      <c r="T412" s="19">
        <v>0.5</v>
      </c>
      <c r="U412" s="19"/>
      <c r="V412" s="19"/>
      <c r="W412" s="19"/>
      <c r="X412" s="19"/>
      <c r="Y412" s="19"/>
      <c r="Z412" s="19"/>
    </row>
    <row r="413" spans="1:26" x14ac:dyDescent="0.2">
      <c r="A413" s="16" t="s">
        <v>331</v>
      </c>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x14ac:dyDescent="0.2">
      <c r="A414" s="16" t="s">
        <v>332</v>
      </c>
      <c r="B414" s="19"/>
      <c r="C414" s="19"/>
      <c r="D414" s="19"/>
      <c r="E414" s="19"/>
      <c r="F414" s="19"/>
      <c r="G414" s="19"/>
      <c r="H414" s="19"/>
      <c r="I414" s="19"/>
      <c r="J414" s="19"/>
      <c r="K414" s="19"/>
      <c r="L414" s="19"/>
      <c r="M414" s="19"/>
      <c r="N414" s="19"/>
      <c r="O414" s="19"/>
      <c r="P414" s="19"/>
      <c r="Q414" s="19"/>
      <c r="R414" s="19"/>
      <c r="S414" s="19">
        <v>274.83</v>
      </c>
      <c r="T414" s="19">
        <v>572.23</v>
      </c>
      <c r="U414" s="19">
        <v>372.05</v>
      </c>
      <c r="V414" s="19">
        <v>50</v>
      </c>
      <c r="W414" s="19"/>
      <c r="X414" s="19">
        <v>73.56</v>
      </c>
      <c r="Y414" s="19"/>
      <c r="Z414" s="19"/>
    </row>
    <row r="415" spans="1:26" x14ac:dyDescent="0.2">
      <c r="A415" s="16" t="s">
        <v>333</v>
      </c>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x14ac:dyDescent="0.2">
      <c r="A416" s="16" t="s">
        <v>334</v>
      </c>
      <c r="B416" s="19"/>
      <c r="C416" s="19"/>
      <c r="D416" s="19"/>
      <c r="E416" s="19"/>
      <c r="F416" s="19"/>
      <c r="G416" s="19"/>
      <c r="H416" s="19"/>
      <c r="I416" s="19"/>
      <c r="J416" s="19"/>
      <c r="K416" s="19"/>
      <c r="L416" s="19"/>
      <c r="M416" s="19"/>
      <c r="N416" s="19"/>
      <c r="O416" s="19"/>
      <c r="P416" s="19"/>
      <c r="Q416" s="19"/>
      <c r="R416" s="19"/>
      <c r="S416" s="19">
        <v>34.6</v>
      </c>
      <c r="T416" s="19">
        <v>12.09</v>
      </c>
      <c r="U416" s="19"/>
      <c r="V416" s="19"/>
      <c r="W416" s="19">
        <v>9.34</v>
      </c>
      <c r="X416" s="19"/>
      <c r="Y416" s="19"/>
      <c r="Z416" s="19"/>
    </row>
    <row r="417" spans="1:26" x14ac:dyDescent="0.2">
      <c r="A417" s="16" t="s">
        <v>335</v>
      </c>
      <c r="B417" s="19"/>
      <c r="C417" s="19"/>
      <c r="D417" s="19"/>
      <c r="E417" s="19"/>
      <c r="F417" s="19"/>
      <c r="G417" s="19"/>
      <c r="H417" s="19"/>
      <c r="I417" s="19"/>
      <c r="J417" s="19"/>
      <c r="K417" s="19"/>
      <c r="L417" s="19"/>
      <c r="M417" s="19"/>
      <c r="N417" s="19"/>
      <c r="O417" s="19"/>
      <c r="P417" s="19"/>
      <c r="Q417" s="19"/>
      <c r="R417" s="19"/>
      <c r="S417" s="19">
        <v>35</v>
      </c>
      <c r="T417" s="19">
        <v>12.25</v>
      </c>
      <c r="U417" s="19"/>
      <c r="V417" s="19"/>
      <c r="W417" s="19">
        <v>8.93</v>
      </c>
      <c r="X417" s="19"/>
      <c r="Y417" s="19"/>
      <c r="Z417" s="19">
        <v>2.69</v>
      </c>
    </row>
    <row r="418" spans="1:26" x14ac:dyDescent="0.2">
      <c r="A418" s="16" t="s">
        <v>336</v>
      </c>
      <c r="B418" s="19"/>
      <c r="C418" s="19"/>
      <c r="D418" s="19"/>
      <c r="E418" s="19"/>
      <c r="F418" s="19"/>
      <c r="G418" s="19"/>
      <c r="H418" s="19"/>
      <c r="I418" s="19"/>
      <c r="J418" s="19"/>
      <c r="K418" s="19"/>
      <c r="L418" s="19"/>
      <c r="M418" s="19"/>
      <c r="N418" s="19"/>
      <c r="O418" s="19"/>
      <c r="P418" s="19"/>
      <c r="Q418" s="19"/>
      <c r="R418" s="19"/>
      <c r="S418" s="19"/>
      <c r="T418" s="19">
        <v>832.7299999999999</v>
      </c>
      <c r="U418" s="19">
        <v>941.05</v>
      </c>
      <c r="V418" s="19">
        <v>860</v>
      </c>
      <c r="W418" s="19">
        <v>85</v>
      </c>
      <c r="X418" s="19">
        <v>73.56</v>
      </c>
      <c r="Y418" s="19">
        <v>40.01</v>
      </c>
      <c r="Z418" s="19">
        <v>42.07</v>
      </c>
    </row>
    <row r="419" spans="1:26" x14ac:dyDescent="0.2">
      <c r="A419" s="16" t="s">
        <v>337</v>
      </c>
      <c r="B419" s="19">
        <v>10.1256</v>
      </c>
      <c r="C419" s="19">
        <v>13.3276</v>
      </c>
      <c r="D419" s="19">
        <v>30.895700000000001</v>
      </c>
      <c r="E419" s="19">
        <v>33.040599999999998</v>
      </c>
      <c r="F419" s="19">
        <v>50.988</v>
      </c>
      <c r="G419" s="19">
        <v>50.102899999999998</v>
      </c>
      <c r="H419" s="19">
        <v>72.38</v>
      </c>
      <c r="I419" s="19">
        <v>147.97</v>
      </c>
      <c r="J419" s="19">
        <v>131.05000000000001</v>
      </c>
      <c r="K419" s="19">
        <v>155.62</v>
      </c>
      <c r="L419" s="19">
        <v>161.44999999999999</v>
      </c>
      <c r="M419" s="19">
        <v>186.62</v>
      </c>
      <c r="N419" s="19">
        <v>263.41000000000003</v>
      </c>
      <c r="O419" s="19">
        <v>333.38</v>
      </c>
      <c r="P419" s="19">
        <v>389.63</v>
      </c>
      <c r="Q419" s="19">
        <v>486.74</v>
      </c>
      <c r="R419" s="19">
        <v>570.14</v>
      </c>
      <c r="S419" s="19">
        <v>618.26</v>
      </c>
      <c r="T419" s="19">
        <v>640.07000000000005</v>
      </c>
      <c r="U419" s="19">
        <v>868.76</v>
      </c>
      <c r="V419" s="19">
        <v>918.38</v>
      </c>
      <c r="W419" s="19">
        <v>2189.25</v>
      </c>
      <c r="X419" s="19">
        <v>2132.15</v>
      </c>
      <c r="Y419" s="19">
        <v>2308.2800000000002</v>
      </c>
      <c r="Z419" s="19">
        <v>2135.64</v>
      </c>
    </row>
    <row r="420" spans="1:26" x14ac:dyDescent="0.2">
      <c r="A420" s="16" t="s">
        <v>338</v>
      </c>
      <c r="B420" s="19">
        <v>5.174500000000001</v>
      </c>
      <c r="C420" s="19">
        <v>4.5984999999999996</v>
      </c>
      <c r="D420" s="19">
        <v>8.7616999999999994</v>
      </c>
      <c r="E420" s="19">
        <v>12.3568</v>
      </c>
      <c r="F420" s="19">
        <v>19.0886</v>
      </c>
      <c r="G420" s="19">
        <v>16.415900000000001</v>
      </c>
      <c r="H420" s="19">
        <v>29.09</v>
      </c>
      <c r="I420" s="19">
        <v>56.35</v>
      </c>
      <c r="J420" s="19">
        <v>56.47</v>
      </c>
      <c r="K420" s="19">
        <v>70.959999999999994</v>
      </c>
      <c r="L420" s="19">
        <v>63.8</v>
      </c>
      <c r="M420" s="19">
        <v>82.97</v>
      </c>
      <c r="N420" s="19">
        <v>95.05</v>
      </c>
      <c r="O420" s="19">
        <v>115.58</v>
      </c>
      <c r="P420" s="19">
        <v>148.91999999999999</v>
      </c>
      <c r="Q420" s="19">
        <v>205.67</v>
      </c>
      <c r="R420" s="19">
        <v>255.33</v>
      </c>
      <c r="S420" s="19">
        <v>341.59</v>
      </c>
      <c r="T420" s="19">
        <v>419.87</v>
      </c>
      <c r="U420" s="19">
        <v>493.33</v>
      </c>
      <c r="V420" s="19">
        <v>511.64</v>
      </c>
      <c r="W420" s="19">
        <v>988.91</v>
      </c>
      <c r="X420" s="19">
        <v>764.4</v>
      </c>
      <c r="Y420" s="19">
        <v>745.67</v>
      </c>
      <c r="Z420" s="19">
        <v>771.22</v>
      </c>
    </row>
    <row r="421" spans="1:26" x14ac:dyDescent="0.2">
      <c r="A421" s="16" t="s">
        <v>339</v>
      </c>
      <c r="B421" s="19">
        <v>0.96830000000000005</v>
      </c>
      <c r="C421" s="19">
        <v>1.1806000000000001</v>
      </c>
      <c r="D421" s="19">
        <v>2.2709000000000001</v>
      </c>
      <c r="E421" s="19">
        <v>3.5768</v>
      </c>
      <c r="F421" s="19">
        <v>9.8604000000000003</v>
      </c>
      <c r="G421" s="19">
        <v>10.329499999999999</v>
      </c>
      <c r="H421" s="19">
        <v>10.210000000000001</v>
      </c>
      <c r="I421" s="19">
        <v>32.729999999999997</v>
      </c>
      <c r="J421" s="19">
        <v>26.389999999999997</v>
      </c>
      <c r="K421" s="19">
        <v>35.46</v>
      </c>
      <c r="L421" s="19">
        <v>42.86</v>
      </c>
      <c r="M421" s="19">
        <v>48.97</v>
      </c>
      <c r="N421" s="19">
        <v>90.88</v>
      </c>
      <c r="O421" s="19">
        <v>104.50999999999999</v>
      </c>
      <c r="P421" s="19">
        <v>127.88</v>
      </c>
      <c r="Q421" s="19">
        <v>135.71</v>
      </c>
      <c r="R421" s="19">
        <v>185.62</v>
      </c>
      <c r="S421" s="19">
        <v>164.31</v>
      </c>
      <c r="T421" s="19">
        <v>197.71</v>
      </c>
      <c r="U421" s="19">
        <v>207.26</v>
      </c>
      <c r="V421" s="19">
        <v>271.55</v>
      </c>
      <c r="W421" s="19">
        <v>611.89</v>
      </c>
      <c r="X421" s="19">
        <v>722.93</v>
      </c>
      <c r="Y421" s="19">
        <v>844.27999999999986</v>
      </c>
      <c r="Z421" s="19">
        <v>772.78</v>
      </c>
    </row>
    <row r="422" spans="1:26" x14ac:dyDescent="0.2">
      <c r="A422" s="16" t="s">
        <v>340</v>
      </c>
      <c r="B422" s="19">
        <v>3.5771999999999999</v>
      </c>
      <c r="C422" s="19">
        <v>3.7002999999999999</v>
      </c>
      <c r="D422" s="19">
        <v>4.7792000000000003</v>
      </c>
      <c r="E422" s="19">
        <v>6.6879</v>
      </c>
      <c r="F422" s="19">
        <v>16.253799999999998</v>
      </c>
      <c r="G422" s="19">
        <v>20.814299999999996</v>
      </c>
      <c r="H422" s="19">
        <v>30.77</v>
      </c>
      <c r="I422" s="19">
        <v>54.83</v>
      </c>
      <c r="J422" s="19">
        <v>42.73</v>
      </c>
      <c r="K422" s="19">
        <v>40.5</v>
      </c>
      <c r="L422" s="19">
        <v>49.99</v>
      </c>
      <c r="M422" s="19">
        <v>43.43</v>
      </c>
      <c r="N422" s="19">
        <v>58.75</v>
      </c>
      <c r="O422" s="19">
        <v>86.53</v>
      </c>
      <c r="P422" s="19">
        <v>80.540000000000006</v>
      </c>
      <c r="Q422" s="19">
        <v>96.49</v>
      </c>
      <c r="R422" s="19">
        <v>77.489999999999995</v>
      </c>
      <c r="S422" s="19">
        <v>82.19</v>
      </c>
      <c r="T422" s="19">
        <v>126.66</v>
      </c>
      <c r="U422" s="19">
        <v>146.12</v>
      </c>
      <c r="V422" s="19">
        <v>96.36</v>
      </c>
      <c r="W422" s="19">
        <v>419.12</v>
      </c>
      <c r="X422" s="19">
        <v>562.12</v>
      </c>
      <c r="Y422" s="19">
        <v>608.22</v>
      </c>
      <c r="Z422" s="19">
        <v>468.72</v>
      </c>
    </row>
    <row r="423" spans="1:26" x14ac:dyDescent="0.2">
      <c r="A423" s="16" t="s">
        <v>341</v>
      </c>
      <c r="B423" s="19">
        <v>0.40560000000000002</v>
      </c>
      <c r="C423" s="19">
        <v>0.93400000000000005</v>
      </c>
      <c r="D423" s="19">
        <v>1.3237000000000001</v>
      </c>
      <c r="E423" s="19">
        <v>0.84919999999999995</v>
      </c>
      <c r="F423" s="19">
        <v>3.7168999999999999</v>
      </c>
      <c r="G423" s="19">
        <v>2.1505000000000001</v>
      </c>
      <c r="H423" s="19">
        <v>2.2400000000000002</v>
      </c>
      <c r="I423" s="19">
        <v>3.71</v>
      </c>
      <c r="J423" s="19">
        <v>5.39</v>
      </c>
      <c r="K423" s="19">
        <v>8.58</v>
      </c>
      <c r="L423" s="19">
        <v>4.74</v>
      </c>
      <c r="M423" s="19">
        <v>7.81</v>
      </c>
      <c r="N423" s="19">
        <v>11.59</v>
      </c>
      <c r="O423" s="19">
        <v>14.02</v>
      </c>
      <c r="P423" s="19">
        <v>19.13</v>
      </c>
      <c r="Q423" s="19">
        <v>35.520000000000003</v>
      </c>
      <c r="R423" s="19">
        <v>35.22</v>
      </c>
      <c r="S423" s="19"/>
      <c r="T423" s="19"/>
      <c r="U423" s="19"/>
      <c r="V423" s="19"/>
      <c r="W423" s="19"/>
      <c r="X423" s="19"/>
      <c r="Y423" s="19"/>
      <c r="Z423" s="19"/>
    </row>
    <row r="424" spans="1:26" x14ac:dyDescent="0.2">
      <c r="A424" s="16" t="s">
        <v>342</v>
      </c>
      <c r="B424" s="19"/>
      <c r="C424" s="19">
        <v>2.9142000000000001</v>
      </c>
      <c r="D424" s="19"/>
      <c r="E424" s="19"/>
      <c r="F424" s="19"/>
      <c r="G424" s="19">
        <v>0.01</v>
      </c>
      <c r="H424" s="19"/>
      <c r="I424" s="19"/>
      <c r="J424" s="19"/>
      <c r="K424" s="19"/>
      <c r="L424" s="19"/>
      <c r="M424" s="19"/>
      <c r="N424" s="19"/>
      <c r="O424" s="19"/>
      <c r="P424" s="19"/>
      <c r="Q424" s="19"/>
      <c r="R424" s="19"/>
      <c r="S424" s="19"/>
      <c r="T424" s="19"/>
      <c r="U424" s="19"/>
      <c r="V424" s="19"/>
      <c r="W424" s="19"/>
      <c r="X424" s="19"/>
      <c r="Y424" s="19"/>
      <c r="Z424" s="19"/>
    </row>
    <row r="425" spans="1:26" x14ac:dyDescent="0.2">
      <c r="A425" s="16" t="s">
        <v>343</v>
      </c>
      <c r="B425" s="19"/>
      <c r="C425" s="19"/>
      <c r="D425" s="19">
        <v>1.03E-2</v>
      </c>
      <c r="E425" s="19"/>
      <c r="F425" s="19">
        <v>0.24709999999999999</v>
      </c>
      <c r="G425" s="19">
        <v>0.126</v>
      </c>
      <c r="H425" s="19">
        <v>7.0000000000000007E-2</v>
      </c>
      <c r="I425" s="19">
        <v>0.35</v>
      </c>
      <c r="J425" s="19">
        <v>7.0000000000000007E-2</v>
      </c>
      <c r="K425" s="19">
        <v>0.12</v>
      </c>
      <c r="L425" s="19">
        <v>0.06</v>
      </c>
      <c r="M425" s="19">
        <v>3.44</v>
      </c>
      <c r="N425" s="19">
        <v>7.14</v>
      </c>
      <c r="O425" s="19">
        <v>12.74</v>
      </c>
      <c r="P425" s="19">
        <v>13.16</v>
      </c>
      <c r="Q425" s="19">
        <v>13.35</v>
      </c>
      <c r="R425" s="19">
        <v>16.48</v>
      </c>
      <c r="S425" s="19">
        <v>15.5</v>
      </c>
      <c r="T425" s="19">
        <v>23.42</v>
      </c>
      <c r="U425" s="19">
        <v>22.03</v>
      </c>
      <c r="V425" s="19">
        <v>38.83</v>
      </c>
      <c r="W425" s="19">
        <v>30.48</v>
      </c>
      <c r="X425" s="19">
        <v>38.67</v>
      </c>
      <c r="Y425" s="19">
        <v>63.9</v>
      </c>
      <c r="Z425" s="19">
        <v>24.97</v>
      </c>
    </row>
    <row r="426" spans="1:26" x14ac:dyDescent="0.2">
      <c r="A426" s="16" t="s">
        <v>344</v>
      </c>
      <c r="B426" s="19"/>
      <c r="C426" s="19"/>
      <c r="D426" s="19"/>
      <c r="E426" s="19">
        <v>1.7999999999999999E-2</v>
      </c>
      <c r="F426" s="19"/>
      <c r="G426" s="19"/>
      <c r="H426" s="19"/>
      <c r="I426" s="19"/>
      <c r="J426" s="19"/>
      <c r="K426" s="19"/>
      <c r="L426" s="19"/>
      <c r="M426" s="19"/>
      <c r="N426" s="19"/>
      <c r="O426" s="19"/>
      <c r="P426" s="19"/>
      <c r="Q426" s="19"/>
      <c r="R426" s="19"/>
      <c r="S426" s="19"/>
      <c r="T426" s="19"/>
      <c r="U426" s="19"/>
      <c r="V426" s="19"/>
      <c r="W426" s="19"/>
      <c r="X426" s="19"/>
      <c r="Y426" s="19"/>
      <c r="Z426" s="19"/>
    </row>
    <row r="427" spans="1:26" x14ac:dyDescent="0.2">
      <c r="A427" s="16" t="s">
        <v>345</v>
      </c>
      <c r="B427" s="19"/>
      <c r="C427" s="19"/>
      <c r="D427" s="19"/>
      <c r="E427" s="19"/>
      <c r="F427" s="19"/>
      <c r="G427" s="19"/>
      <c r="H427" s="19"/>
      <c r="I427" s="19"/>
      <c r="J427" s="19"/>
      <c r="K427" s="19"/>
      <c r="L427" s="19"/>
      <c r="M427" s="19"/>
      <c r="N427" s="19"/>
      <c r="O427" s="19"/>
      <c r="P427" s="19"/>
      <c r="Q427" s="19"/>
      <c r="R427" s="19"/>
      <c r="S427" s="19">
        <v>9.5399999999999991</v>
      </c>
      <c r="T427" s="19">
        <v>2.29</v>
      </c>
      <c r="U427" s="19">
        <v>0.02</v>
      </c>
      <c r="V427" s="19"/>
      <c r="W427" s="19">
        <v>6.18</v>
      </c>
      <c r="X427" s="19">
        <v>6.1</v>
      </c>
      <c r="Y427" s="19"/>
      <c r="Z427" s="19"/>
    </row>
    <row r="428" spans="1:26" x14ac:dyDescent="0.2">
      <c r="A428" s="16" t="s">
        <v>346</v>
      </c>
      <c r="B428" s="19"/>
      <c r="C428" s="19"/>
      <c r="D428" s="19"/>
      <c r="E428" s="19"/>
      <c r="F428" s="19"/>
      <c r="G428" s="19"/>
      <c r="H428" s="19"/>
      <c r="I428" s="19"/>
      <c r="J428" s="19"/>
      <c r="K428" s="19"/>
      <c r="L428" s="19"/>
      <c r="M428" s="19"/>
      <c r="N428" s="19"/>
      <c r="O428" s="19"/>
      <c r="P428" s="19"/>
      <c r="Q428" s="19"/>
      <c r="R428" s="19"/>
      <c r="S428" s="19">
        <v>5.13</v>
      </c>
      <c r="T428" s="19">
        <v>16.2</v>
      </c>
      <c r="U428" s="19"/>
      <c r="V428" s="19"/>
      <c r="W428" s="19">
        <v>132.66999999999999</v>
      </c>
      <c r="X428" s="19">
        <v>37.93</v>
      </c>
      <c r="Y428" s="19">
        <v>46.21</v>
      </c>
      <c r="Z428" s="19">
        <v>97.95</v>
      </c>
    </row>
    <row r="429" spans="1:26" x14ac:dyDescent="0.2">
      <c r="A429" s="16" t="s">
        <v>347</v>
      </c>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x14ac:dyDescent="0.2">
      <c r="A430" s="16" t="s">
        <v>348</v>
      </c>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x14ac:dyDescent="0.2">
      <c r="A431" s="16" t="s">
        <v>349</v>
      </c>
      <c r="B431" s="19"/>
      <c r="C431" s="19"/>
      <c r="D431" s="19">
        <v>13.7499</v>
      </c>
      <c r="E431" s="19">
        <v>9.5518999999999998</v>
      </c>
      <c r="F431" s="19">
        <v>1.8211999999999999</v>
      </c>
      <c r="G431" s="19">
        <v>0.25669999999999998</v>
      </c>
      <c r="H431" s="19"/>
      <c r="I431" s="19"/>
      <c r="J431" s="19"/>
      <c r="K431" s="19"/>
      <c r="L431" s="19"/>
      <c r="M431" s="19"/>
      <c r="N431" s="19"/>
      <c r="O431" s="19"/>
      <c r="P431" s="19"/>
      <c r="Q431" s="19"/>
      <c r="R431" s="19"/>
      <c r="S431" s="19"/>
      <c r="T431" s="19">
        <v>-146.08000000000001</v>
      </c>
      <c r="U431" s="19"/>
      <c r="V431" s="19"/>
      <c r="W431" s="19"/>
      <c r="X431" s="19"/>
      <c r="Y431" s="19"/>
      <c r="Z431" s="19"/>
    </row>
    <row r="432" spans="1:26" x14ac:dyDescent="0.2">
      <c r="A432" s="16" t="s">
        <v>350</v>
      </c>
      <c r="B432" s="19">
        <v>7.4214000000000002</v>
      </c>
      <c r="C432" s="19">
        <v>15.4116</v>
      </c>
      <c r="D432" s="19">
        <v>20.365200000000002</v>
      </c>
      <c r="E432" s="19">
        <v>24.800899999999999</v>
      </c>
      <c r="F432" s="19">
        <v>40.333799999999997</v>
      </c>
      <c r="G432" s="19">
        <v>82.367500000000007</v>
      </c>
      <c r="H432" s="19">
        <v>70.89</v>
      </c>
      <c r="I432" s="19">
        <v>93.99</v>
      </c>
      <c r="J432" s="19">
        <v>107.76</v>
      </c>
      <c r="K432" s="19">
        <v>197.16</v>
      </c>
      <c r="L432" s="19">
        <v>128.37</v>
      </c>
      <c r="M432" s="19">
        <v>234.97</v>
      </c>
      <c r="N432" s="19">
        <v>256.47000000000003</v>
      </c>
      <c r="O432" s="19">
        <v>564.87</v>
      </c>
      <c r="P432" s="19">
        <v>1055.44</v>
      </c>
      <c r="Q432" s="19">
        <v>680.03</v>
      </c>
      <c r="R432" s="19">
        <v>553.29</v>
      </c>
      <c r="S432" s="19">
        <v>542.62</v>
      </c>
      <c r="T432" s="19">
        <v>713.48</v>
      </c>
      <c r="U432" s="19">
        <v>737.53</v>
      </c>
      <c r="V432" s="19">
        <v>980.15</v>
      </c>
      <c r="W432" s="19">
        <v>1802.82</v>
      </c>
      <c r="X432" s="19">
        <v>1997.81</v>
      </c>
      <c r="Y432" s="19">
        <v>2714.7</v>
      </c>
      <c r="Z432" s="19">
        <v>2846.96</v>
      </c>
    </row>
    <row r="433" spans="1:26" x14ac:dyDescent="0.2">
      <c r="A433" s="16" t="s">
        <v>351</v>
      </c>
      <c r="B433" s="19">
        <v>0.51939999999999997</v>
      </c>
      <c r="C433" s="19">
        <v>3.7501000000000002</v>
      </c>
      <c r="D433" s="19">
        <v>1.0229999999999999</v>
      </c>
      <c r="E433" s="19">
        <v>0.58299999999999996</v>
      </c>
      <c r="F433" s="19">
        <v>3.0254000000000003</v>
      </c>
      <c r="G433" s="19">
        <v>7.0305999999999997</v>
      </c>
      <c r="H433" s="19">
        <v>6.44</v>
      </c>
      <c r="I433" s="19">
        <v>12.53</v>
      </c>
      <c r="J433" s="19">
        <v>16.34</v>
      </c>
      <c r="K433" s="19">
        <v>19.8</v>
      </c>
      <c r="L433" s="19">
        <v>18.87</v>
      </c>
      <c r="M433" s="19">
        <v>25.93</v>
      </c>
      <c r="N433" s="19">
        <v>42.72</v>
      </c>
      <c r="O433" s="19">
        <v>42.18</v>
      </c>
      <c r="P433" s="19">
        <v>58.97</v>
      </c>
      <c r="Q433" s="19">
        <v>62.08</v>
      </c>
      <c r="R433" s="19">
        <v>87.77</v>
      </c>
      <c r="S433" s="19">
        <v>75.34</v>
      </c>
      <c r="T433" s="19">
        <v>58.04</v>
      </c>
      <c r="U433" s="19">
        <v>79.31</v>
      </c>
      <c r="V433" s="19">
        <v>123.69</v>
      </c>
      <c r="W433" s="19">
        <v>305.91000000000003</v>
      </c>
      <c r="X433" s="19"/>
      <c r="Y433" s="19">
        <v>0</v>
      </c>
      <c r="Z433" s="19"/>
    </row>
    <row r="434" spans="1:26" x14ac:dyDescent="0.2">
      <c r="A434" s="16" t="s">
        <v>352</v>
      </c>
      <c r="B434" s="19">
        <v>0.51939999999999997</v>
      </c>
      <c r="C434" s="19">
        <v>3.7501000000000002</v>
      </c>
      <c r="D434" s="19">
        <v>1.0229999999999999</v>
      </c>
      <c r="E434" s="19">
        <v>0.58299999999999996</v>
      </c>
      <c r="F434" s="19">
        <v>3.0254000000000003</v>
      </c>
      <c r="G434" s="19">
        <v>7.0305999999999997</v>
      </c>
      <c r="H434" s="19">
        <v>6.44</v>
      </c>
      <c r="I434" s="19">
        <v>12.53</v>
      </c>
      <c r="J434" s="19">
        <v>16.34</v>
      </c>
      <c r="K434" s="19">
        <v>19.649999999999999</v>
      </c>
      <c r="L434" s="19">
        <v>18.63</v>
      </c>
      <c r="M434" s="19">
        <v>23.79</v>
      </c>
      <c r="N434" s="19">
        <v>39.229999999999997</v>
      </c>
      <c r="O434" s="19">
        <v>35.72</v>
      </c>
      <c r="P434" s="19">
        <v>49.86</v>
      </c>
      <c r="Q434" s="19">
        <v>55.72</v>
      </c>
      <c r="R434" s="19">
        <v>79.98</v>
      </c>
      <c r="S434" s="19">
        <v>67.72</v>
      </c>
      <c r="T434" s="19">
        <v>53.8</v>
      </c>
      <c r="U434" s="19">
        <v>66.14</v>
      </c>
      <c r="V434" s="19">
        <v>109.78</v>
      </c>
      <c r="W434" s="19">
        <v>259.20999999999998</v>
      </c>
      <c r="X434" s="19"/>
      <c r="Y434" s="19"/>
      <c r="Z434" s="19"/>
    </row>
    <row r="435" spans="1:26" x14ac:dyDescent="0.2">
      <c r="A435" s="16" t="s">
        <v>353</v>
      </c>
      <c r="B435" s="19"/>
      <c r="C435" s="19"/>
      <c r="D435" s="19"/>
      <c r="E435" s="19"/>
      <c r="F435" s="19"/>
      <c r="G435" s="19"/>
      <c r="H435" s="19"/>
      <c r="I435" s="19"/>
      <c r="J435" s="19"/>
      <c r="K435" s="19">
        <v>0.15</v>
      </c>
      <c r="L435" s="19">
        <v>0.24</v>
      </c>
      <c r="M435" s="19">
        <v>2.14</v>
      </c>
      <c r="N435" s="19">
        <v>3.49</v>
      </c>
      <c r="O435" s="19">
        <v>6.4599999999999991</v>
      </c>
      <c r="P435" s="19">
        <v>9.11</v>
      </c>
      <c r="Q435" s="19">
        <v>6.36</v>
      </c>
      <c r="R435" s="19">
        <v>7.79</v>
      </c>
      <c r="S435" s="19">
        <v>7.62</v>
      </c>
      <c r="T435" s="19">
        <v>4.24</v>
      </c>
      <c r="U435" s="19">
        <v>13.169999999999998</v>
      </c>
      <c r="V435" s="19">
        <v>13.91</v>
      </c>
      <c r="W435" s="19">
        <v>46.7</v>
      </c>
      <c r="X435" s="19"/>
      <c r="Y435" s="19"/>
      <c r="Z435" s="19"/>
    </row>
    <row r="436" spans="1:26" x14ac:dyDescent="0.2">
      <c r="A436" s="16" t="s">
        <v>354</v>
      </c>
      <c r="B436" s="19">
        <v>6.9020000000000001</v>
      </c>
      <c r="C436" s="19">
        <v>11.661500000000002</v>
      </c>
      <c r="D436" s="19">
        <v>19.342199999999998</v>
      </c>
      <c r="E436" s="19">
        <v>24.2179</v>
      </c>
      <c r="F436" s="19">
        <v>37.308399999999999</v>
      </c>
      <c r="G436" s="19">
        <v>75.3369</v>
      </c>
      <c r="H436" s="19">
        <v>64.45</v>
      </c>
      <c r="I436" s="19">
        <v>81.459999999999994</v>
      </c>
      <c r="J436" s="19">
        <v>91.42</v>
      </c>
      <c r="K436" s="19">
        <v>177.51</v>
      </c>
      <c r="L436" s="19">
        <v>109.74</v>
      </c>
      <c r="M436" s="19">
        <v>211.18000000000004</v>
      </c>
      <c r="N436" s="19">
        <v>217.24</v>
      </c>
      <c r="O436" s="19">
        <v>529.15</v>
      </c>
      <c r="P436" s="19">
        <v>1005.58</v>
      </c>
      <c r="Q436" s="19">
        <v>624.30999999999995</v>
      </c>
      <c r="R436" s="19">
        <v>473.31</v>
      </c>
      <c r="S436" s="19">
        <v>474.9</v>
      </c>
      <c r="T436" s="19">
        <v>659.68</v>
      </c>
      <c r="U436" s="19">
        <v>671.39</v>
      </c>
      <c r="V436" s="19">
        <v>870.37</v>
      </c>
      <c r="W436" s="19">
        <v>1543.61</v>
      </c>
      <c r="X436" s="19">
        <v>2128.2600000000002</v>
      </c>
      <c r="Y436" s="19">
        <v>2835.67</v>
      </c>
      <c r="Z436" s="19">
        <v>3004.51</v>
      </c>
    </row>
    <row r="437" spans="1:26" x14ac:dyDescent="0.2">
      <c r="A437" s="16" t="s">
        <v>352</v>
      </c>
      <c r="B437" s="19">
        <v>6.9020000000000001</v>
      </c>
      <c r="C437" s="19">
        <v>11.661500000000002</v>
      </c>
      <c r="D437" s="19">
        <v>19.342199999999998</v>
      </c>
      <c r="E437" s="19">
        <v>24.2179</v>
      </c>
      <c r="F437" s="19">
        <v>37.308399999999999</v>
      </c>
      <c r="G437" s="19">
        <v>75.3369</v>
      </c>
      <c r="H437" s="19">
        <v>64.45</v>
      </c>
      <c r="I437" s="19">
        <v>81.459999999999994</v>
      </c>
      <c r="J437" s="19">
        <v>91.42</v>
      </c>
      <c r="K437" s="19">
        <v>177.51</v>
      </c>
      <c r="L437" s="19">
        <v>109.74</v>
      </c>
      <c r="M437" s="19">
        <v>211.18000000000004</v>
      </c>
      <c r="N437" s="19">
        <v>217.24</v>
      </c>
      <c r="O437" s="19">
        <v>529.15</v>
      </c>
      <c r="P437" s="19">
        <v>1005.58</v>
      </c>
      <c r="Q437" s="19">
        <v>624.30999999999995</v>
      </c>
      <c r="R437" s="19">
        <v>473.31</v>
      </c>
      <c r="S437" s="19">
        <v>474.9</v>
      </c>
      <c r="T437" s="19">
        <v>659.68</v>
      </c>
      <c r="U437" s="19">
        <v>671.39</v>
      </c>
      <c r="V437" s="19">
        <v>870.37</v>
      </c>
      <c r="W437" s="19">
        <v>1543.61</v>
      </c>
      <c r="X437" s="19">
        <v>1997.81</v>
      </c>
      <c r="Y437" s="19">
        <v>2714.7</v>
      </c>
      <c r="Z437" s="19">
        <v>2846.96</v>
      </c>
    </row>
    <row r="438" spans="1:26" x14ac:dyDescent="0.2">
      <c r="A438" s="16" t="s">
        <v>355</v>
      </c>
      <c r="B438" s="19"/>
      <c r="C438" s="19"/>
      <c r="D438" s="19"/>
      <c r="E438" s="19"/>
      <c r="F438" s="19"/>
      <c r="G438" s="19"/>
      <c r="H438" s="19"/>
      <c r="I438" s="19"/>
      <c r="J438" s="19"/>
      <c r="K438" s="19"/>
      <c r="L438" s="19"/>
      <c r="M438" s="19"/>
      <c r="N438" s="19"/>
      <c r="O438" s="19"/>
      <c r="P438" s="19"/>
      <c r="Q438" s="19"/>
      <c r="R438" s="19"/>
      <c r="S438" s="19"/>
      <c r="T438" s="19"/>
      <c r="U438" s="19"/>
      <c r="V438" s="19"/>
      <c r="W438" s="19"/>
      <c r="X438" s="19">
        <v>130.44999999999999</v>
      </c>
      <c r="Y438" s="19">
        <v>120.97</v>
      </c>
      <c r="Z438" s="19">
        <v>157.55000000000001</v>
      </c>
    </row>
    <row r="439" spans="1:26" x14ac:dyDescent="0.2">
      <c r="A439" s="16" t="s">
        <v>356</v>
      </c>
      <c r="B439" s="19"/>
      <c r="C439" s="19"/>
      <c r="D439" s="19"/>
      <c r="E439" s="19"/>
      <c r="F439" s="19"/>
      <c r="G439" s="19"/>
      <c r="H439" s="19"/>
      <c r="I439" s="19"/>
      <c r="J439" s="19"/>
      <c r="K439" s="19">
        <v>0.15</v>
      </c>
      <c r="L439" s="19">
        <v>0.24</v>
      </c>
      <c r="M439" s="19">
        <v>2.14</v>
      </c>
      <c r="N439" s="19">
        <v>3.49</v>
      </c>
      <c r="O439" s="19">
        <v>6.4599999999999991</v>
      </c>
      <c r="P439" s="19">
        <v>9.11</v>
      </c>
      <c r="Q439" s="19">
        <v>6.36</v>
      </c>
      <c r="R439" s="19">
        <v>7.79</v>
      </c>
      <c r="S439" s="19">
        <v>7.62</v>
      </c>
      <c r="T439" s="19">
        <v>4.24</v>
      </c>
      <c r="U439" s="19">
        <v>13.169999999999998</v>
      </c>
      <c r="V439" s="19">
        <v>13.91</v>
      </c>
      <c r="W439" s="19">
        <v>46.7</v>
      </c>
      <c r="X439" s="19">
        <v>130.44999999999999</v>
      </c>
      <c r="Y439" s="19">
        <v>120.97</v>
      </c>
      <c r="Z439" s="19">
        <v>157.55000000000001</v>
      </c>
    </row>
    <row r="440" spans="1:26" x14ac:dyDescent="0.2">
      <c r="A440" s="16" t="s">
        <v>357</v>
      </c>
      <c r="B440" s="19">
        <v>0</v>
      </c>
      <c r="C440" s="19">
        <v>0</v>
      </c>
      <c r="D440" s="19">
        <v>0</v>
      </c>
      <c r="E440" s="19">
        <v>0</v>
      </c>
      <c r="F440" s="19">
        <v>0</v>
      </c>
      <c r="G440" s="19">
        <v>0</v>
      </c>
      <c r="H440" s="19">
        <v>0</v>
      </c>
      <c r="I440" s="19">
        <v>0</v>
      </c>
      <c r="J440" s="19">
        <v>0</v>
      </c>
      <c r="K440" s="19">
        <v>0</v>
      </c>
      <c r="L440" s="19">
        <v>0</v>
      </c>
      <c r="M440" s="19">
        <v>0</v>
      </c>
      <c r="N440" s="19"/>
      <c r="O440" s="19"/>
      <c r="P440" s="19"/>
      <c r="Q440" s="19">
        <v>0</v>
      </c>
      <c r="R440" s="19"/>
      <c r="S440" s="19"/>
      <c r="T440" s="19"/>
      <c r="U440" s="19"/>
      <c r="V440" s="19"/>
      <c r="W440" s="19">
        <v>0</v>
      </c>
      <c r="X440" s="19"/>
      <c r="Y440" s="19">
        <v>0</v>
      </c>
      <c r="Z440" s="19"/>
    </row>
    <row r="441" spans="1:26" x14ac:dyDescent="0.2">
      <c r="A441" s="16" t="s">
        <v>352</v>
      </c>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x14ac:dyDescent="0.2">
      <c r="A442" s="16" t="s">
        <v>355</v>
      </c>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x14ac:dyDescent="0.2">
      <c r="A443" s="16" t="s">
        <v>358</v>
      </c>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x14ac:dyDescent="0.2">
      <c r="A444" s="16" t="s">
        <v>359</v>
      </c>
      <c r="B444" s="19">
        <v>1.2747999999999999</v>
      </c>
      <c r="C444" s="19">
        <v>5.2564000000000002</v>
      </c>
      <c r="D444" s="19">
        <v>2.6316000000000002</v>
      </c>
      <c r="E444" s="19">
        <v>3.2364000000000002</v>
      </c>
      <c r="F444" s="19">
        <v>6.3730999999999991</v>
      </c>
      <c r="G444" s="19">
        <v>8.5046999999999997</v>
      </c>
      <c r="H444" s="19">
        <v>4.3499999999999996</v>
      </c>
      <c r="I444" s="19">
        <v>10.56</v>
      </c>
      <c r="J444" s="19">
        <v>24.78</v>
      </c>
      <c r="K444" s="19">
        <v>78.680000000000007</v>
      </c>
      <c r="L444" s="19">
        <v>75.75</v>
      </c>
      <c r="M444" s="19">
        <v>890.03</v>
      </c>
      <c r="N444" s="19">
        <v>1230.98</v>
      </c>
      <c r="O444" s="19">
        <v>1202.68</v>
      </c>
      <c r="P444" s="19">
        <v>972.87</v>
      </c>
      <c r="Q444" s="19">
        <v>1265.47</v>
      </c>
      <c r="R444" s="19">
        <v>88.87</v>
      </c>
      <c r="S444" s="19">
        <v>1250.9100000000001</v>
      </c>
      <c r="T444" s="19">
        <v>1327.71</v>
      </c>
      <c r="U444" s="19">
        <v>431.12</v>
      </c>
      <c r="V444" s="19">
        <v>141.47999999999999</v>
      </c>
      <c r="W444" s="19">
        <v>416.46000000000004</v>
      </c>
      <c r="X444" s="19">
        <v>169.11</v>
      </c>
      <c r="Y444" s="19">
        <v>170.28</v>
      </c>
      <c r="Z444" s="19">
        <v>155.27000000000001</v>
      </c>
    </row>
    <row r="445" spans="1:26" x14ac:dyDescent="0.2">
      <c r="A445" s="16" t="s">
        <v>360</v>
      </c>
      <c r="B445" s="19">
        <v>9.3299999999999994E-2</v>
      </c>
      <c r="C445" s="19">
        <v>4.6736000000000004</v>
      </c>
      <c r="D445" s="19">
        <v>0.45910000000000001</v>
      </c>
      <c r="E445" s="19">
        <v>0.47110000000000002</v>
      </c>
      <c r="F445" s="19">
        <v>0.2611</v>
      </c>
      <c r="G445" s="19">
        <v>0.80530000000000002</v>
      </c>
      <c r="H445" s="19">
        <v>0.76</v>
      </c>
      <c r="I445" s="19">
        <v>1.37</v>
      </c>
      <c r="J445" s="19">
        <v>0.94</v>
      </c>
      <c r="K445" s="19">
        <v>0.25</v>
      </c>
      <c r="L445" s="19">
        <v>1.04</v>
      </c>
      <c r="M445" s="19">
        <v>0.46</v>
      </c>
      <c r="N445" s="19">
        <v>0.42</v>
      </c>
      <c r="O445" s="19">
        <v>0.36</v>
      </c>
      <c r="P445" s="19">
        <v>0.22</v>
      </c>
      <c r="Q445" s="19">
        <v>0.52</v>
      </c>
      <c r="R445" s="19">
        <v>8.69</v>
      </c>
      <c r="S445" s="19">
        <v>0.36</v>
      </c>
      <c r="T445" s="19">
        <v>0.54</v>
      </c>
      <c r="U445" s="19">
        <v>0.47</v>
      </c>
      <c r="V445" s="19">
        <v>0.41</v>
      </c>
      <c r="W445" s="19">
        <v>0.79</v>
      </c>
      <c r="X445" s="19">
        <v>0.55000000000000004</v>
      </c>
      <c r="Y445" s="19">
        <v>0.65</v>
      </c>
      <c r="Z445" s="19">
        <v>0.24</v>
      </c>
    </row>
    <row r="446" spans="1:26" x14ac:dyDescent="0.2">
      <c r="A446" s="16" t="s">
        <v>361</v>
      </c>
      <c r="B446" s="19">
        <v>1.1815</v>
      </c>
      <c r="C446" s="19">
        <v>0.58279999999999998</v>
      </c>
      <c r="D446" s="19">
        <v>2.1724999999999999</v>
      </c>
      <c r="E446" s="19">
        <v>2.7652999999999994</v>
      </c>
      <c r="F446" s="19">
        <v>6.112000000000001</v>
      </c>
      <c r="G446" s="19">
        <v>7.6993999999999998</v>
      </c>
      <c r="H446" s="19">
        <v>3.59</v>
      </c>
      <c r="I446" s="19">
        <v>9.19</v>
      </c>
      <c r="J446" s="19">
        <v>23.84</v>
      </c>
      <c r="K446" s="19">
        <v>78.430000000000007</v>
      </c>
      <c r="L446" s="19">
        <v>74.709999999999994</v>
      </c>
      <c r="M446" s="19">
        <v>889.57</v>
      </c>
      <c r="N446" s="19">
        <v>1230.56</v>
      </c>
      <c r="O446" s="19">
        <v>1202.32</v>
      </c>
      <c r="P446" s="19">
        <v>972.65</v>
      </c>
      <c r="Q446" s="19">
        <v>1264.95</v>
      </c>
      <c r="R446" s="19">
        <v>80.180000000000007</v>
      </c>
      <c r="S446" s="19">
        <v>1250.55</v>
      </c>
      <c r="T446" s="19">
        <v>1326.84</v>
      </c>
      <c r="U446" s="19">
        <v>430.65</v>
      </c>
      <c r="V446" s="19">
        <v>141.07</v>
      </c>
      <c r="W446" s="19">
        <v>411.67</v>
      </c>
      <c r="X446" s="19">
        <v>168.18</v>
      </c>
      <c r="Y446" s="19">
        <v>169.18</v>
      </c>
      <c r="Z446" s="19">
        <v>155.03</v>
      </c>
    </row>
    <row r="447" spans="1:26" x14ac:dyDescent="0.2">
      <c r="A447" s="16" t="s">
        <v>362</v>
      </c>
      <c r="B447" s="19">
        <v>1.1815</v>
      </c>
      <c r="C447" s="19">
        <v>0.58279999999999998</v>
      </c>
      <c r="D447" s="19">
        <v>2.1724999999999999</v>
      </c>
      <c r="E447" s="19">
        <v>2.7652999999999994</v>
      </c>
      <c r="F447" s="19">
        <v>6.112000000000001</v>
      </c>
      <c r="G447" s="19">
        <v>7.6993999999999998</v>
      </c>
      <c r="H447" s="19">
        <v>3.59</v>
      </c>
      <c r="I447" s="19">
        <v>9.19</v>
      </c>
      <c r="J447" s="19">
        <v>23.84</v>
      </c>
      <c r="K447" s="19">
        <v>78.430000000000007</v>
      </c>
      <c r="L447" s="19">
        <v>74.709999999999994</v>
      </c>
      <c r="M447" s="19">
        <v>731.81</v>
      </c>
      <c r="N447" s="19">
        <v>976.29</v>
      </c>
      <c r="O447" s="19">
        <v>1007.47</v>
      </c>
      <c r="P447" s="19">
        <v>937.82</v>
      </c>
      <c r="Q447" s="19">
        <v>1224.45</v>
      </c>
      <c r="R447" s="19">
        <v>43.68</v>
      </c>
      <c r="S447" s="19">
        <v>1250.55</v>
      </c>
      <c r="T447" s="19">
        <v>1326.84</v>
      </c>
      <c r="U447" s="19">
        <v>430.65</v>
      </c>
      <c r="V447" s="19">
        <v>141.07</v>
      </c>
      <c r="W447" s="19">
        <v>411.67</v>
      </c>
      <c r="X447" s="19">
        <v>168.18</v>
      </c>
      <c r="Y447" s="19">
        <v>169.18</v>
      </c>
      <c r="Z447" s="19">
        <v>155.03</v>
      </c>
    </row>
    <row r="448" spans="1:26" x14ac:dyDescent="0.2">
      <c r="A448" s="16" t="s">
        <v>363</v>
      </c>
      <c r="B448" s="19">
        <v>0.20569999999999999</v>
      </c>
      <c r="C448" s="19">
        <v>0.2021</v>
      </c>
      <c r="D448" s="19">
        <v>0.99360000000000004</v>
      </c>
      <c r="E448" s="19">
        <v>0.48139999999999999</v>
      </c>
      <c r="F448" s="19">
        <v>2.4211</v>
      </c>
      <c r="G448" s="19">
        <v>2.1164000000000001</v>
      </c>
      <c r="H448" s="19">
        <v>2.88</v>
      </c>
      <c r="I448" s="19">
        <v>7.92</v>
      </c>
      <c r="J448" s="19">
        <v>13.280000000000001</v>
      </c>
      <c r="K448" s="19">
        <v>7.69</v>
      </c>
      <c r="L448" s="19">
        <v>4.1500000000000004</v>
      </c>
      <c r="M448" s="19">
        <v>2.86</v>
      </c>
      <c r="N448" s="19">
        <v>8.48</v>
      </c>
      <c r="O448" s="19">
        <v>34.94</v>
      </c>
      <c r="P448" s="19">
        <v>22.77</v>
      </c>
      <c r="Q448" s="19">
        <v>18.7</v>
      </c>
      <c r="R448" s="19">
        <v>16.37</v>
      </c>
      <c r="S448" s="19">
        <v>3.79</v>
      </c>
      <c r="T448" s="19">
        <v>5.04</v>
      </c>
      <c r="U448" s="19">
        <v>15.55</v>
      </c>
      <c r="V448" s="19">
        <v>11.69</v>
      </c>
      <c r="W448" s="19">
        <v>162.47999999999999</v>
      </c>
      <c r="X448" s="19">
        <v>153.41</v>
      </c>
      <c r="Y448" s="19">
        <v>152.22999999999999</v>
      </c>
      <c r="Z448" s="19">
        <v>109.13</v>
      </c>
    </row>
    <row r="449" spans="1:26" x14ac:dyDescent="0.2">
      <c r="A449" s="16" t="s">
        <v>364</v>
      </c>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x14ac:dyDescent="0.2">
      <c r="A450" s="16" t="s">
        <v>365</v>
      </c>
      <c r="B450" s="19">
        <v>0.5927</v>
      </c>
      <c r="C450" s="19">
        <v>0.1164</v>
      </c>
      <c r="D450" s="19">
        <v>1.1789000000000001</v>
      </c>
      <c r="E450" s="19">
        <v>2.2839</v>
      </c>
      <c r="F450" s="19">
        <v>3.5918999999999999</v>
      </c>
      <c r="G450" s="19">
        <v>5.3540999999999999</v>
      </c>
      <c r="H450" s="19">
        <v>0.35</v>
      </c>
      <c r="I450" s="19">
        <v>0.93</v>
      </c>
      <c r="J450" s="19">
        <v>10.11</v>
      </c>
      <c r="K450" s="19">
        <v>70.19</v>
      </c>
      <c r="L450" s="19">
        <v>70.08</v>
      </c>
      <c r="M450" s="19">
        <v>728.33</v>
      </c>
      <c r="N450" s="19">
        <v>967.08</v>
      </c>
      <c r="O450" s="19">
        <v>972.53</v>
      </c>
      <c r="P450" s="19">
        <v>915.05</v>
      </c>
      <c r="Q450" s="19">
        <v>1205.75</v>
      </c>
      <c r="R450" s="19">
        <v>27.31</v>
      </c>
      <c r="S450" s="19">
        <v>1224.32</v>
      </c>
      <c r="T450" s="19">
        <v>1192.78</v>
      </c>
      <c r="U450" s="19">
        <v>211.45</v>
      </c>
      <c r="V450" s="19">
        <v>53.83</v>
      </c>
      <c r="W450" s="19">
        <v>211.76999999999998</v>
      </c>
      <c r="X450" s="19">
        <v>8.4700000000000006</v>
      </c>
      <c r="Y450" s="19">
        <v>3.8</v>
      </c>
      <c r="Z450" s="19">
        <v>6.12</v>
      </c>
    </row>
    <row r="451" spans="1:26" x14ac:dyDescent="0.2">
      <c r="A451" s="16" t="s">
        <v>366</v>
      </c>
      <c r="B451" s="19"/>
      <c r="C451" s="19"/>
      <c r="D451" s="19"/>
      <c r="E451" s="19"/>
      <c r="F451" s="19">
        <v>9.9000000000000005E-2</v>
      </c>
      <c r="G451" s="19">
        <v>0.22889999999999999</v>
      </c>
      <c r="H451" s="19">
        <v>0.36</v>
      </c>
      <c r="I451" s="19">
        <v>0.34</v>
      </c>
      <c r="J451" s="19">
        <v>0.45</v>
      </c>
      <c r="K451" s="19">
        <v>0.55000000000000004</v>
      </c>
      <c r="L451" s="19">
        <v>0.48</v>
      </c>
      <c r="M451" s="19">
        <v>0.62</v>
      </c>
      <c r="N451" s="19">
        <v>0.73</v>
      </c>
      <c r="O451" s="19"/>
      <c r="P451" s="19"/>
      <c r="Q451" s="19"/>
      <c r="R451" s="19"/>
      <c r="S451" s="19">
        <v>2.85</v>
      </c>
      <c r="T451" s="19">
        <v>3.77</v>
      </c>
      <c r="U451" s="19">
        <v>4.24</v>
      </c>
      <c r="V451" s="19">
        <v>4.72</v>
      </c>
      <c r="W451" s="19">
        <v>5.86</v>
      </c>
      <c r="X451" s="19">
        <v>6.3</v>
      </c>
      <c r="Y451" s="19">
        <v>5.93</v>
      </c>
      <c r="Z451" s="19">
        <v>7.3</v>
      </c>
    </row>
    <row r="452" spans="1:26" x14ac:dyDescent="0.2">
      <c r="A452" s="16" t="s">
        <v>367</v>
      </c>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x14ac:dyDescent="0.2">
      <c r="A453" s="16" t="s">
        <v>368</v>
      </c>
      <c r="B453" s="19">
        <v>0.3831</v>
      </c>
      <c r="C453" s="19">
        <v>0.26429999999999998</v>
      </c>
      <c r="D453" s="19"/>
      <c r="E453" s="19"/>
      <c r="F453" s="19"/>
      <c r="G453" s="19"/>
      <c r="H453" s="19"/>
      <c r="I453" s="19"/>
      <c r="J453" s="19"/>
      <c r="K453" s="19"/>
      <c r="L453" s="19"/>
      <c r="M453" s="19"/>
      <c r="N453" s="19"/>
      <c r="O453" s="19"/>
      <c r="P453" s="19"/>
      <c r="Q453" s="19"/>
      <c r="R453" s="19"/>
      <c r="S453" s="19">
        <v>19.59</v>
      </c>
      <c r="T453" s="19">
        <v>125.25</v>
      </c>
      <c r="U453" s="19">
        <v>199.41</v>
      </c>
      <c r="V453" s="19">
        <v>70.83</v>
      </c>
      <c r="W453" s="19">
        <v>31.56</v>
      </c>
      <c r="X453" s="19"/>
      <c r="Y453" s="19">
        <v>7.22</v>
      </c>
      <c r="Z453" s="19">
        <v>32.479999999999997</v>
      </c>
    </row>
    <row r="454" spans="1:26" x14ac:dyDescent="0.2">
      <c r="A454" s="16" t="s">
        <v>369</v>
      </c>
      <c r="B454" s="19"/>
      <c r="C454" s="19"/>
      <c r="D454" s="19"/>
      <c r="E454" s="19"/>
      <c r="F454" s="19"/>
      <c r="G454" s="19"/>
      <c r="H454" s="19"/>
      <c r="I454" s="19"/>
      <c r="J454" s="19"/>
      <c r="K454" s="19"/>
      <c r="L454" s="19"/>
      <c r="M454" s="19">
        <v>157.76</v>
      </c>
      <c r="N454" s="19">
        <v>254.27</v>
      </c>
      <c r="O454" s="19">
        <v>194.85</v>
      </c>
      <c r="P454" s="19">
        <v>34.83</v>
      </c>
      <c r="Q454" s="19">
        <v>40.5</v>
      </c>
      <c r="R454" s="19">
        <v>36.5</v>
      </c>
      <c r="S454" s="19"/>
      <c r="T454" s="19"/>
      <c r="U454" s="19"/>
      <c r="V454" s="19"/>
      <c r="W454" s="19"/>
      <c r="X454" s="19"/>
      <c r="Y454" s="19"/>
      <c r="Z454" s="19"/>
    </row>
    <row r="455" spans="1:26" x14ac:dyDescent="0.2">
      <c r="A455" s="16" t="s">
        <v>370</v>
      </c>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x14ac:dyDescent="0.2">
      <c r="A456" s="16" t="s">
        <v>371</v>
      </c>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x14ac:dyDescent="0.2">
      <c r="A457" s="16" t="s">
        <v>372</v>
      </c>
      <c r="B457" s="19"/>
      <c r="C457" s="19"/>
      <c r="D457" s="19"/>
      <c r="E457" s="19"/>
      <c r="F457" s="19"/>
      <c r="G457" s="19"/>
      <c r="H457" s="19"/>
      <c r="I457" s="19"/>
      <c r="J457" s="19"/>
      <c r="K457" s="19"/>
      <c r="L457" s="19"/>
      <c r="M457" s="19"/>
      <c r="N457" s="19"/>
      <c r="O457" s="19"/>
      <c r="P457" s="19"/>
      <c r="Q457" s="19"/>
      <c r="R457" s="19"/>
      <c r="S457" s="19"/>
      <c r="T457" s="19">
        <v>0.33</v>
      </c>
      <c r="U457" s="19"/>
      <c r="V457" s="19"/>
      <c r="W457" s="19">
        <v>4</v>
      </c>
      <c r="X457" s="19">
        <v>0.38</v>
      </c>
      <c r="Y457" s="19">
        <v>0.45</v>
      </c>
      <c r="Z457" s="19"/>
    </row>
    <row r="458" spans="1:26" x14ac:dyDescent="0.2">
      <c r="A458" s="16" t="s">
        <v>373</v>
      </c>
      <c r="B458" s="19"/>
      <c r="C458" s="19"/>
      <c r="D458" s="19"/>
      <c r="E458" s="19"/>
      <c r="F458" s="19"/>
      <c r="G458" s="19">
        <v>3.1806000000000001</v>
      </c>
      <c r="H458" s="19">
        <v>8.7200000000000006</v>
      </c>
      <c r="I458" s="19">
        <v>7.23</v>
      </c>
      <c r="J458" s="19">
        <v>8.84</v>
      </c>
      <c r="K458" s="19">
        <v>9.4600000000000009</v>
      </c>
      <c r="L458" s="19">
        <v>11.68</v>
      </c>
      <c r="M458" s="19">
        <v>26.789999999999996</v>
      </c>
      <c r="N458" s="19">
        <v>53</v>
      </c>
      <c r="O458" s="19">
        <v>46.88</v>
      </c>
      <c r="P458" s="19">
        <v>38.9</v>
      </c>
      <c r="Q458" s="19">
        <v>51.26</v>
      </c>
      <c r="R458" s="19">
        <v>19.510000000000002</v>
      </c>
      <c r="S458" s="19">
        <v>45.52</v>
      </c>
      <c r="T458" s="19">
        <v>60.86</v>
      </c>
      <c r="U458" s="19">
        <v>66.91</v>
      </c>
      <c r="V458" s="19">
        <v>2498.96</v>
      </c>
      <c r="W458" s="19">
        <v>322.73</v>
      </c>
      <c r="X458" s="19">
        <v>228.94</v>
      </c>
      <c r="Y458" s="19">
        <v>315.77</v>
      </c>
      <c r="Z458" s="19">
        <v>387.65</v>
      </c>
    </row>
    <row r="459" spans="1:26" x14ac:dyDescent="0.2">
      <c r="A459" s="16" t="s">
        <v>374</v>
      </c>
      <c r="B459" s="19"/>
      <c r="C459" s="19"/>
      <c r="D459" s="19"/>
      <c r="E459" s="19"/>
      <c r="F459" s="19"/>
      <c r="G459" s="19"/>
      <c r="H459" s="19"/>
      <c r="I459" s="19"/>
      <c r="J459" s="19"/>
      <c r="K459" s="19"/>
      <c r="L459" s="19">
        <v>0.05</v>
      </c>
      <c r="M459" s="19">
        <v>4.5</v>
      </c>
      <c r="N459" s="19">
        <v>17.55</v>
      </c>
      <c r="O459" s="19">
        <v>27.54</v>
      </c>
      <c r="P459" s="19">
        <v>25.78</v>
      </c>
      <c r="Q459" s="19">
        <v>38.130000000000003</v>
      </c>
      <c r="R459" s="19">
        <v>5.79</v>
      </c>
      <c r="S459" s="19">
        <v>18.37</v>
      </c>
      <c r="T459" s="19">
        <v>33.67</v>
      </c>
      <c r="U459" s="19">
        <v>23.91</v>
      </c>
      <c r="V459" s="19">
        <v>15.03</v>
      </c>
      <c r="W459" s="19"/>
      <c r="X459" s="19"/>
      <c r="Y459" s="19">
        <v>0.08</v>
      </c>
      <c r="Z459" s="19">
        <v>0.99</v>
      </c>
    </row>
    <row r="460" spans="1:26" x14ac:dyDescent="0.2">
      <c r="A460" s="16" t="s">
        <v>375</v>
      </c>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x14ac:dyDescent="0.2">
      <c r="A461" s="16" t="s">
        <v>376</v>
      </c>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x14ac:dyDescent="0.2">
      <c r="A462" s="16" t="s">
        <v>377</v>
      </c>
      <c r="B462" s="19"/>
      <c r="C462" s="19"/>
      <c r="D462" s="19"/>
      <c r="E462" s="19"/>
      <c r="F462" s="19"/>
      <c r="G462" s="19"/>
      <c r="H462" s="19"/>
      <c r="I462" s="19"/>
      <c r="J462" s="19"/>
      <c r="K462" s="19"/>
      <c r="L462" s="19"/>
      <c r="M462" s="19"/>
      <c r="N462" s="19">
        <v>12.91</v>
      </c>
      <c r="O462" s="19">
        <v>5.16</v>
      </c>
      <c r="P462" s="19"/>
      <c r="Q462" s="19"/>
      <c r="R462" s="19"/>
      <c r="S462" s="19"/>
      <c r="T462" s="19"/>
      <c r="U462" s="19"/>
      <c r="V462" s="19"/>
      <c r="W462" s="19">
        <v>11.44</v>
      </c>
      <c r="X462" s="19"/>
      <c r="Y462" s="19"/>
      <c r="Z462" s="19"/>
    </row>
    <row r="463" spans="1:26" x14ac:dyDescent="0.2">
      <c r="A463" s="16" t="s">
        <v>378</v>
      </c>
      <c r="B463" s="19"/>
      <c r="C463" s="19"/>
      <c r="D463" s="19"/>
      <c r="E463" s="19"/>
      <c r="F463" s="19"/>
      <c r="G463" s="19">
        <v>3.1806000000000001</v>
      </c>
      <c r="H463" s="19">
        <v>8.7200000000000006</v>
      </c>
      <c r="I463" s="19">
        <v>7.23</v>
      </c>
      <c r="J463" s="19">
        <v>8.84</v>
      </c>
      <c r="K463" s="19">
        <v>9.4600000000000009</v>
      </c>
      <c r="L463" s="19">
        <v>11.63</v>
      </c>
      <c r="M463" s="19">
        <v>22.29</v>
      </c>
      <c r="N463" s="19">
        <v>22.54</v>
      </c>
      <c r="O463" s="19">
        <v>14.18</v>
      </c>
      <c r="P463" s="19">
        <v>13.12</v>
      </c>
      <c r="Q463" s="19">
        <v>13.13</v>
      </c>
      <c r="R463" s="19">
        <v>13.72</v>
      </c>
      <c r="S463" s="19">
        <v>20.95</v>
      </c>
      <c r="T463" s="19">
        <v>20.309999999999999</v>
      </c>
      <c r="U463" s="19">
        <v>35.35</v>
      </c>
      <c r="V463" s="19">
        <v>68.12</v>
      </c>
      <c r="W463" s="19">
        <v>150.03</v>
      </c>
      <c r="X463" s="19">
        <v>193.64</v>
      </c>
      <c r="Y463" s="19">
        <v>215.91</v>
      </c>
      <c r="Z463" s="19">
        <v>270.10000000000002</v>
      </c>
    </row>
    <row r="464" spans="1:26" x14ac:dyDescent="0.2">
      <c r="A464" s="16" t="s">
        <v>379</v>
      </c>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x14ac:dyDescent="0.2">
      <c r="A465" s="16" t="s">
        <v>380</v>
      </c>
      <c r="B465" s="19"/>
      <c r="C465" s="19"/>
      <c r="D465" s="19"/>
      <c r="E465" s="19"/>
      <c r="F465" s="19"/>
      <c r="G465" s="19"/>
      <c r="H465" s="19"/>
      <c r="I465" s="19"/>
      <c r="J465" s="19"/>
      <c r="K465" s="19"/>
      <c r="L465" s="19"/>
      <c r="M465" s="19"/>
      <c r="N465" s="19"/>
      <c r="O465" s="19"/>
      <c r="P465" s="19"/>
      <c r="Q465" s="19"/>
      <c r="R465" s="19"/>
      <c r="S465" s="19">
        <v>4.5999999999999996</v>
      </c>
      <c r="T465" s="19">
        <v>6.85</v>
      </c>
      <c r="U465" s="19">
        <v>7.62</v>
      </c>
      <c r="V465" s="19">
        <v>8.85</v>
      </c>
      <c r="W465" s="19">
        <v>71.599999999999994</v>
      </c>
      <c r="X465" s="19">
        <v>20.03</v>
      </c>
      <c r="Y465" s="19">
        <v>32.92</v>
      </c>
      <c r="Z465" s="19">
        <v>30.23</v>
      </c>
    </row>
    <row r="466" spans="1:26" x14ac:dyDescent="0.2">
      <c r="A466" s="16" t="s">
        <v>381</v>
      </c>
      <c r="B466" s="19"/>
      <c r="C466" s="19"/>
      <c r="D466" s="19"/>
      <c r="E466" s="19"/>
      <c r="F466" s="19"/>
      <c r="G466" s="19"/>
      <c r="H466" s="19"/>
      <c r="I466" s="19"/>
      <c r="J466" s="19"/>
      <c r="K466" s="19"/>
      <c r="L466" s="19"/>
      <c r="M466" s="19"/>
      <c r="N466" s="19"/>
      <c r="O466" s="19"/>
      <c r="P466" s="19"/>
      <c r="Q466" s="19"/>
      <c r="R466" s="19"/>
      <c r="S466" s="19">
        <v>1.56</v>
      </c>
      <c r="T466" s="19"/>
      <c r="U466" s="19"/>
      <c r="V466" s="19">
        <v>6.74</v>
      </c>
      <c r="W466" s="19"/>
      <c r="X466" s="19">
        <v>0.64</v>
      </c>
      <c r="Y466" s="19">
        <v>4.21</v>
      </c>
      <c r="Z466" s="19">
        <v>18.43</v>
      </c>
    </row>
    <row r="467" spans="1:26" x14ac:dyDescent="0.2">
      <c r="A467" s="16" t="s">
        <v>382</v>
      </c>
      <c r="B467" s="19"/>
      <c r="C467" s="19"/>
      <c r="D467" s="19"/>
      <c r="E467" s="19"/>
      <c r="F467" s="19"/>
      <c r="G467" s="19"/>
      <c r="H467" s="19"/>
      <c r="I467" s="19"/>
      <c r="J467" s="19"/>
      <c r="K467" s="19"/>
      <c r="L467" s="19"/>
      <c r="M467" s="19"/>
      <c r="N467" s="19"/>
      <c r="O467" s="19"/>
      <c r="P467" s="19"/>
      <c r="Q467" s="19"/>
      <c r="R467" s="19"/>
      <c r="S467" s="19">
        <v>0.04</v>
      </c>
      <c r="T467" s="19">
        <v>0.03</v>
      </c>
      <c r="U467" s="19">
        <v>0.03</v>
      </c>
      <c r="V467" s="19">
        <v>2400.2199999999998</v>
      </c>
      <c r="W467" s="19">
        <v>12.37</v>
      </c>
      <c r="X467" s="19">
        <v>5.39</v>
      </c>
      <c r="Y467" s="19">
        <v>62.65</v>
      </c>
      <c r="Z467" s="19">
        <v>67.900000000000006</v>
      </c>
    </row>
    <row r="468" spans="1:26" x14ac:dyDescent="0.2">
      <c r="A468" s="16" t="s">
        <v>383</v>
      </c>
      <c r="B468" s="19"/>
      <c r="C468" s="19"/>
      <c r="D468" s="19"/>
      <c r="E468" s="19"/>
      <c r="F468" s="19"/>
      <c r="G468" s="19"/>
      <c r="H468" s="19"/>
      <c r="I468" s="19"/>
      <c r="J468" s="19"/>
      <c r="K468" s="19"/>
      <c r="L468" s="19"/>
      <c r="M468" s="19"/>
      <c r="N468" s="19"/>
      <c r="O468" s="19"/>
      <c r="P468" s="19"/>
      <c r="Q468" s="19"/>
      <c r="R468" s="19"/>
      <c r="S468" s="19"/>
      <c r="T468" s="19"/>
      <c r="U468" s="19"/>
      <c r="V468" s="19"/>
      <c r="W468" s="19">
        <v>77.290000000000006</v>
      </c>
      <c r="X468" s="19">
        <v>9.24</v>
      </c>
      <c r="Y468" s="19"/>
      <c r="Z468" s="19"/>
    </row>
    <row r="469" spans="1:26" x14ac:dyDescent="0.2">
      <c r="A469" s="16" t="s">
        <v>384</v>
      </c>
      <c r="B469" s="19">
        <v>4.1234999999999999</v>
      </c>
      <c r="C469" s="19">
        <v>52.540399999999998</v>
      </c>
      <c r="D469" s="19">
        <v>54.304900000000004</v>
      </c>
      <c r="E469" s="19">
        <v>51.033500000000004</v>
      </c>
      <c r="F469" s="19">
        <v>57.201700000000002</v>
      </c>
      <c r="G469" s="19">
        <v>81.111400000000003</v>
      </c>
      <c r="H469" s="19">
        <v>91.85</v>
      </c>
      <c r="I469" s="19">
        <v>89.04</v>
      </c>
      <c r="J469" s="19">
        <v>53.45</v>
      </c>
      <c r="K469" s="19">
        <v>46</v>
      </c>
      <c r="L469" s="19">
        <v>103.38</v>
      </c>
      <c r="M469" s="19">
        <v>416.12</v>
      </c>
      <c r="N469" s="19">
        <v>453.57</v>
      </c>
      <c r="O469" s="19">
        <v>314.82</v>
      </c>
      <c r="P469" s="19">
        <v>395.36</v>
      </c>
      <c r="Q469" s="19">
        <v>328.65</v>
      </c>
      <c r="R469" s="19">
        <v>475.55</v>
      </c>
      <c r="S469" s="19">
        <v>413.75</v>
      </c>
      <c r="T469" s="19">
        <v>383.76</v>
      </c>
      <c r="U469" s="19">
        <v>841.87999999999988</v>
      </c>
      <c r="V469" s="19">
        <v>300.47000000000003</v>
      </c>
      <c r="W469" s="19">
        <v>625.09</v>
      </c>
      <c r="X469" s="19">
        <v>714.69</v>
      </c>
      <c r="Y469" s="19">
        <v>839.15</v>
      </c>
      <c r="Z469" s="19">
        <v>1337.24</v>
      </c>
    </row>
    <row r="470" spans="1:26" x14ac:dyDescent="0.2">
      <c r="A470" s="16" t="s">
        <v>385</v>
      </c>
      <c r="B470" s="19">
        <v>3.5141</v>
      </c>
      <c r="C470" s="19">
        <v>50.508400000000002</v>
      </c>
      <c r="D470" s="19">
        <v>50.991400000000006</v>
      </c>
      <c r="E470" s="19">
        <v>47.715000000000003</v>
      </c>
      <c r="F470" s="19">
        <v>50.248900000000006</v>
      </c>
      <c r="G470" s="19">
        <v>16.0122</v>
      </c>
      <c r="H470" s="19">
        <v>11.64</v>
      </c>
      <c r="I470" s="19">
        <v>5.71</v>
      </c>
      <c r="J470" s="19">
        <v>11.21</v>
      </c>
      <c r="K470" s="19">
        <v>13.280000000000001</v>
      </c>
      <c r="L470" s="19">
        <v>63.79</v>
      </c>
      <c r="M470" s="19">
        <v>56.06</v>
      </c>
      <c r="N470" s="19">
        <v>62.37</v>
      </c>
      <c r="O470" s="19">
        <v>48.33</v>
      </c>
      <c r="P470" s="19">
        <v>114.76</v>
      </c>
      <c r="Q470" s="19">
        <v>45.03</v>
      </c>
      <c r="R470" s="19">
        <v>47.91</v>
      </c>
      <c r="S470" s="19">
        <v>33.299999999999997</v>
      </c>
      <c r="T470" s="19">
        <v>40.25</v>
      </c>
      <c r="U470" s="19">
        <v>30.73</v>
      </c>
      <c r="V470" s="19">
        <v>47.49</v>
      </c>
      <c r="W470" s="19">
        <v>111.1</v>
      </c>
      <c r="X470" s="19">
        <v>131.58000000000001</v>
      </c>
      <c r="Y470" s="19">
        <v>214.54</v>
      </c>
      <c r="Z470" s="19">
        <v>371.2</v>
      </c>
    </row>
    <row r="471" spans="1:26" x14ac:dyDescent="0.2">
      <c r="A471" s="16" t="s">
        <v>386</v>
      </c>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x14ac:dyDescent="0.2">
      <c r="A472" s="16" t="s">
        <v>163</v>
      </c>
      <c r="B472" s="19"/>
      <c r="C472" s="19"/>
      <c r="D472" s="19"/>
      <c r="E472" s="19"/>
      <c r="F472" s="19">
        <v>8.9009999999999998</v>
      </c>
      <c r="G472" s="19">
        <v>10.9558</v>
      </c>
      <c r="H472" s="19">
        <v>9.5299999999999994</v>
      </c>
      <c r="I472" s="19">
        <v>2.86</v>
      </c>
      <c r="J472" s="19">
        <v>7.17</v>
      </c>
      <c r="K472" s="19">
        <v>8.39</v>
      </c>
      <c r="L472" s="19">
        <v>58.76</v>
      </c>
      <c r="M472" s="19">
        <v>34.51</v>
      </c>
      <c r="N472" s="19">
        <v>34.99</v>
      </c>
      <c r="O472" s="19">
        <v>26.639999999999997</v>
      </c>
      <c r="P472" s="19">
        <v>41.56</v>
      </c>
      <c r="Q472" s="19">
        <v>24.99</v>
      </c>
      <c r="R472" s="19">
        <v>22.8</v>
      </c>
      <c r="S472" s="19">
        <v>33.299999999999997</v>
      </c>
      <c r="T472" s="19">
        <v>40.25</v>
      </c>
      <c r="U472" s="19">
        <v>30.73</v>
      </c>
      <c r="V472" s="19">
        <v>47.49</v>
      </c>
      <c r="W472" s="19">
        <v>111.1</v>
      </c>
      <c r="X472" s="19">
        <v>131.58000000000001</v>
      </c>
      <c r="Y472" s="19">
        <v>214.54</v>
      </c>
      <c r="Z472" s="19">
        <v>371.2</v>
      </c>
    </row>
    <row r="473" spans="1:26" x14ac:dyDescent="0.2">
      <c r="A473" s="16" t="s">
        <v>387</v>
      </c>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x14ac:dyDescent="0.2">
      <c r="A474" s="16" t="s">
        <v>388</v>
      </c>
      <c r="B474" s="19">
        <v>3.5141</v>
      </c>
      <c r="C474" s="19">
        <v>50.508400000000002</v>
      </c>
      <c r="D474" s="19">
        <v>50.991400000000006</v>
      </c>
      <c r="E474" s="19">
        <v>47.715000000000003</v>
      </c>
      <c r="F474" s="19">
        <v>41.347900000000003</v>
      </c>
      <c r="G474" s="19">
        <v>5.0564</v>
      </c>
      <c r="H474" s="19">
        <v>2.11</v>
      </c>
      <c r="I474" s="19">
        <v>2.85</v>
      </c>
      <c r="J474" s="19">
        <v>4.04</v>
      </c>
      <c r="K474" s="19">
        <v>4.8899999999999997</v>
      </c>
      <c r="L474" s="19">
        <v>5.03</v>
      </c>
      <c r="M474" s="19">
        <v>21.55</v>
      </c>
      <c r="N474" s="19">
        <v>27.38</v>
      </c>
      <c r="O474" s="19">
        <v>21.69</v>
      </c>
      <c r="P474" s="19">
        <v>73.2</v>
      </c>
      <c r="Q474" s="19">
        <v>20.04</v>
      </c>
      <c r="R474" s="19">
        <v>25.11</v>
      </c>
      <c r="S474" s="19"/>
      <c r="T474" s="19"/>
      <c r="U474" s="19"/>
      <c r="V474" s="19"/>
      <c r="W474" s="19"/>
      <c r="X474" s="19"/>
      <c r="Y474" s="19"/>
      <c r="Z474" s="19"/>
    </row>
    <row r="475" spans="1:26" x14ac:dyDescent="0.2">
      <c r="A475" s="16" t="s">
        <v>389</v>
      </c>
      <c r="B475" s="19">
        <v>0.23089999999999999</v>
      </c>
      <c r="C475" s="19">
        <v>0.95879999999999999</v>
      </c>
      <c r="D475" s="19">
        <v>1.899</v>
      </c>
      <c r="E475" s="19">
        <v>1.9357</v>
      </c>
      <c r="F475" s="19">
        <v>1.6967000000000001</v>
      </c>
      <c r="G475" s="19">
        <v>2.8022000000000005</v>
      </c>
      <c r="H475" s="19">
        <v>1.53</v>
      </c>
      <c r="I475" s="19">
        <v>2.33</v>
      </c>
      <c r="J475" s="19">
        <v>5.68</v>
      </c>
      <c r="K475" s="19">
        <v>9.82</v>
      </c>
      <c r="L475" s="19">
        <v>10.86</v>
      </c>
      <c r="M475" s="19">
        <v>16.48</v>
      </c>
      <c r="N475" s="19">
        <v>18.91</v>
      </c>
      <c r="O475" s="19">
        <v>50.19</v>
      </c>
      <c r="P475" s="19">
        <v>102.92</v>
      </c>
      <c r="Q475" s="19">
        <v>126.14</v>
      </c>
      <c r="R475" s="19">
        <v>171.15</v>
      </c>
      <c r="S475" s="19"/>
      <c r="T475" s="19"/>
      <c r="U475" s="19"/>
      <c r="V475" s="19"/>
      <c r="W475" s="19"/>
      <c r="X475" s="19"/>
      <c r="Y475" s="19"/>
      <c r="Z475" s="19"/>
    </row>
    <row r="476" spans="1:26" x14ac:dyDescent="0.2">
      <c r="A476" s="16" t="s">
        <v>390</v>
      </c>
      <c r="B476" s="19"/>
      <c r="C476" s="19"/>
      <c r="D476" s="19"/>
      <c r="E476" s="19"/>
      <c r="F476" s="19"/>
      <c r="G476" s="19"/>
      <c r="H476" s="19">
        <v>0.12</v>
      </c>
      <c r="I476" s="19">
        <v>0.11</v>
      </c>
      <c r="J476" s="19"/>
      <c r="K476" s="19"/>
      <c r="L476" s="19"/>
      <c r="M476" s="19"/>
      <c r="N476" s="19"/>
      <c r="O476" s="19"/>
      <c r="P476" s="19"/>
      <c r="Q476" s="19"/>
      <c r="R476" s="19"/>
      <c r="S476" s="19"/>
      <c r="T476" s="19"/>
      <c r="U476" s="19"/>
      <c r="V476" s="19"/>
      <c r="W476" s="19"/>
      <c r="X476" s="19"/>
      <c r="Y476" s="19"/>
      <c r="Z476" s="19"/>
    </row>
    <row r="477" spans="1:26" x14ac:dyDescent="0.2">
      <c r="A477" s="16" t="s">
        <v>391</v>
      </c>
      <c r="B477" s="19"/>
      <c r="C477" s="19"/>
      <c r="D477" s="19"/>
      <c r="E477" s="19"/>
      <c r="F477" s="19"/>
      <c r="G477" s="19"/>
      <c r="H477" s="19"/>
      <c r="I477" s="19"/>
      <c r="J477" s="19"/>
      <c r="K477" s="19"/>
      <c r="L477" s="19"/>
      <c r="M477" s="19">
        <v>309.8</v>
      </c>
      <c r="N477" s="19">
        <v>296.75</v>
      </c>
      <c r="O477" s="19">
        <v>152.97999999999999</v>
      </c>
      <c r="P477" s="19">
        <v>106.10999999999999</v>
      </c>
      <c r="Q477" s="19">
        <v>57.69</v>
      </c>
      <c r="R477" s="19">
        <v>140.43</v>
      </c>
      <c r="S477" s="19"/>
      <c r="T477" s="19"/>
      <c r="U477" s="19">
        <v>7.3</v>
      </c>
      <c r="V477" s="19"/>
      <c r="W477" s="19"/>
      <c r="X477" s="19"/>
      <c r="Y477" s="19"/>
      <c r="Z477" s="19"/>
    </row>
    <row r="478" spans="1:26" x14ac:dyDescent="0.2">
      <c r="A478" s="16" t="s">
        <v>392</v>
      </c>
      <c r="B478" s="19">
        <v>0</v>
      </c>
      <c r="C478" s="19">
        <v>1E-4</v>
      </c>
      <c r="D478" s="19">
        <v>1E-4</v>
      </c>
      <c r="E478" s="19">
        <v>0</v>
      </c>
      <c r="F478" s="19">
        <v>0</v>
      </c>
      <c r="G478" s="19">
        <v>57.211199999999998</v>
      </c>
      <c r="H478" s="19">
        <v>42.36</v>
      </c>
      <c r="I478" s="19">
        <v>43.85</v>
      </c>
      <c r="J478" s="19">
        <v>8.5</v>
      </c>
      <c r="K478" s="19">
        <v>11.51</v>
      </c>
      <c r="L478" s="19">
        <v>8.19</v>
      </c>
      <c r="M478" s="19">
        <v>13.57</v>
      </c>
      <c r="N478" s="19">
        <v>38.770000000000003</v>
      </c>
      <c r="O478" s="19">
        <v>8.06</v>
      </c>
      <c r="P478" s="19">
        <v>6.97</v>
      </c>
      <c r="Q478" s="19">
        <v>24.25</v>
      </c>
      <c r="R478" s="19">
        <v>42.35</v>
      </c>
      <c r="S478" s="19">
        <v>306.37</v>
      </c>
      <c r="T478" s="19">
        <v>246.31</v>
      </c>
      <c r="U478" s="19">
        <v>640.30999999999995</v>
      </c>
      <c r="V478" s="19">
        <v>33.79</v>
      </c>
      <c r="W478" s="19">
        <v>101.22</v>
      </c>
      <c r="X478" s="19">
        <v>70.349999999999994</v>
      </c>
      <c r="Y478" s="19">
        <v>65.5</v>
      </c>
      <c r="Z478" s="19">
        <v>52.5</v>
      </c>
    </row>
    <row r="479" spans="1:26" x14ac:dyDescent="0.2">
      <c r="A479" s="16" t="s">
        <v>393</v>
      </c>
      <c r="B479" s="19"/>
      <c r="C479" s="19">
        <v>1E-4</v>
      </c>
      <c r="D479" s="19">
        <v>1E-4</v>
      </c>
      <c r="E479" s="19"/>
      <c r="F479" s="19"/>
      <c r="G479" s="19"/>
      <c r="H479" s="19"/>
      <c r="I479" s="19"/>
      <c r="J479" s="19"/>
      <c r="K479" s="19"/>
      <c r="L479" s="19"/>
      <c r="M479" s="19"/>
      <c r="N479" s="19"/>
      <c r="O479" s="19"/>
      <c r="P479" s="19"/>
      <c r="Q479" s="19"/>
      <c r="R479" s="19"/>
      <c r="S479" s="19"/>
      <c r="T479" s="19"/>
      <c r="U479" s="19">
        <v>270.17</v>
      </c>
      <c r="V479" s="19"/>
      <c r="W479" s="19"/>
      <c r="X479" s="19"/>
      <c r="Y479" s="19"/>
      <c r="Z479" s="19"/>
    </row>
    <row r="480" spans="1:26" x14ac:dyDescent="0.2">
      <c r="A480" s="16" t="s">
        <v>386</v>
      </c>
      <c r="B480" s="19"/>
      <c r="C480" s="19"/>
      <c r="D480" s="19"/>
      <c r="E480" s="19"/>
      <c r="F480" s="19"/>
      <c r="G480" s="19">
        <v>53.947000000000003</v>
      </c>
      <c r="H480" s="19">
        <v>8.89</v>
      </c>
      <c r="I480" s="19">
        <v>19.079999999999998</v>
      </c>
      <c r="J480" s="19">
        <v>8.5</v>
      </c>
      <c r="K480" s="19">
        <v>11.51</v>
      </c>
      <c r="L480" s="19">
        <v>8.19</v>
      </c>
      <c r="M480" s="19">
        <v>13.57</v>
      </c>
      <c r="N480" s="19">
        <v>38.770000000000003</v>
      </c>
      <c r="O480" s="19">
        <v>8.06</v>
      </c>
      <c r="P480" s="19">
        <v>6.97</v>
      </c>
      <c r="Q480" s="19">
        <v>24.25</v>
      </c>
      <c r="R480" s="19">
        <v>42.35</v>
      </c>
      <c r="S480" s="19">
        <v>306.37</v>
      </c>
      <c r="T480" s="19">
        <v>246.31</v>
      </c>
      <c r="U480" s="19">
        <v>304.04000000000002</v>
      </c>
      <c r="V480" s="19">
        <v>33.79</v>
      </c>
      <c r="W480" s="19">
        <v>49.98</v>
      </c>
      <c r="X480" s="19">
        <v>19.149999999999999</v>
      </c>
      <c r="Y480" s="19">
        <v>14.3</v>
      </c>
      <c r="Z480" s="19">
        <v>47.16</v>
      </c>
    </row>
    <row r="481" spans="1:26" x14ac:dyDescent="0.2">
      <c r="A481" s="16" t="s">
        <v>388</v>
      </c>
      <c r="B481" s="19"/>
      <c r="C481" s="19"/>
      <c r="D481" s="19"/>
      <c r="E481" s="19"/>
      <c r="F481" s="19"/>
      <c r="G481" s="19">
        <v>3.2642000000000002</v>
      </c>
      <c r="H481" s="19">
        <v>33.47</v>
      </c>
      <c r="I481" s="19">
        <v>24.77</v>
      </c>
      <c r="J481" s="19"/>
      <c r="K481" s="19"/>
      <c r="L481" s="19"/>
      <c r="M481" s="19"/>
      <c r="N481" s="19"/>
      <c r="O481" s="19"/>
      <c r="P481" s="19"/>
      <c r="Q481" s="19"/>
      <c r="R481" s="19"/>
      <c r="S481" s="19"/>
      <c r="T481" s="19"/>
      <c r="U481" s="19">
        <v>66.099999999999994</v>
      </c>
      <c r="V481" s="19"/>
      <c r="W481" s="19">
        <v>51.24</v>
      </c>
      <c r="X481" s="19">
        <v>51.2</v>
      </c>
      <c r="Y481" s="19">
        <v>51.2</v>
      </c>
      <c r="Z481" s="19">
        <v>5.34</v>
      </c>
    </row>
    <row r="482" spans="1:26" x14ac:dyDescent="0.2">
      <c r="A482" s="16" t="s">
        <v>394</v>
      </c>
      <c r="B482" s="19">
        <v>5.8299999999999998E-2</v>
      </c>
      <c r="C482" s="19">
        <v>0.24249999999999999</v>
      </c>
      <c r="D482" s="19">
        <v>0.77969999999999995</v>
      </c>
      <c r="E482" s="19">
        <v>0.63190000000000002</v>
      </c>
      <c r="F482" s="19">
        <v>3.4708999999999999</v>
      </c>
      <c r="G482" s="19">
        <v>3.4756999999999998</v>
      </c>
      <c r="H482" s="19">
        <v>3.6</v>
      </c>
      <c r="I482" s="19">
        <v>4.46</v>
      </c>
      <c r="J482" s="19">
        <v>6.36</v>
      </c>
      <c r="K482" s="19">
        <v>8.01</v>
      </c>
      <c r="L482" s="19">
        <v>11.62</v>
      </c>
      <c r="M482" s="19">
        <v>16.16</v>
      </c>
      <c r="N482" s="19">
        <v>32.46</v>
      </c>
      <c r="O482" s="19">
        <v>49.88</v>
      </c>
      <c r="P482" s="19">
        <v>58.5</v>
      </c>
      <c r="Q482" s="19">
        <v>68.5</v>
      </c>
      <c r="R482" s="19">
        <v>66.790000000000006</v>
      </c>
      <c r="S482" s="19">
        <v>75.03</v>
      </c>
      <c r="T482" s="19">
        <v>97.65</v>
      </c>
      <c r="U482" s="19">
        <v>163.99</v>
      </c>
      <c r="V482" s="19">
        <v>219.64</v>
      </c>
      <c r="W482" s="19">
        <v>453.07</v>
      </c>
      <c r="X482" s="19">
        <v>575.80999999999995</v>
      </c>
      <c r="Y482" s="19">
        <v>627.86</v>
      </c>
      <c r="Z482" s="19">
        <v>945.4</v>
      </c>
    </row>
    <row r="483" spans="1:26" x14ac:dyDescent="0.2">
      <c r="A483" s="16" t="s">
        <v>395</v>
      </c>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x14ac:dyDescent="0.2">
      <c r="A484" s="16" t="s">
        <v>396</v>
      </c>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x14ac:dyDescent="0.2">
      <c r="A485" s="16" t="s">
        <v>397</v>
      </c>
      <c r="B485" s="19"/>
      <c r="C485" s="19"/>
      <c r="D485" s="19"/>
      <c r="E485" s="19"/>
      <c r="F485" s="19"/>
      <c r="G485" s="19"/>
      <c r="H485" s="19"/>
      <c r="I485" s="19"/>
      <c r="J485" s="19"/>
      <c r="K485" s="19"/>
      <c r="L485" s="19"/>
      <c r="M485" s="19"/>
      <c r="N485" s="19"/>
      <c r="O485" s="19"/>
      <c r="P485" s="19"/>
      <c r="Q485" s="19"/>
      <c r="R485" s="19"/>
      <c r="S485" s="19"/>
      <c r="T485" s="19"/>
      <c r="U485" s="19"/>
      <c r="V485" s="19"/>
      <c r="W485" s="19">
        <v>6.06</v>
      </c>
      <c r="X485" s="19">
        <v>7.02</v>
      </c>
      <c r="Y485" s="19">
        <v>3.53</v>
      </c>
      <c r="Z485" s="19">
        <v>1.47</v>
      </c>
    </row>
    <row r="486" spans="1:26" x14ac:dyDescent="0.2">
      <c r="A486" s="16" t="s">
        <v>398</v>
      </c>
      <c r="B486" s="19">
        <v>0.32020000000000004</v>
      </c>
      <c r="C486" s="19">
        <v>0.8306</v>
      </c>
      <c r="D486" s="19">
        <v>0.63470000000000004</v>
      </c>
      <c r="E486" s="19">
        <v>0.75090000000000001</v>
      </c>
      <c r="F486" s="19">
        <v>1.8693</v>
      </c>
      <c r="G486" s="19">
        <v>1.6941999999999999</v>
      </c>
      <c r="H486" s="19">
        <v>32.68</v>
      </c>
      <c r="I486" s="19">
        <v>32.6</v>
      </c>
      <c r="J486" s="19">
        <v>2.76</v>
      </c>
      <c r="K486" s="19">
        <v>3.38</v>
      </c>
      <c r="L486" s="19">
        <v>9.3699999999999992</v>
      </c>
      <c r="M486" s="19">
        <v>4.5</v>
      </c>
      <c r="N486" s="19">
        <v>5.26</v>
      </c>
      <c r="O486" s="19">
        <v>6.33</v>
      </c>
      <c r="P486" s="19">
        <v>7.05</v>
      </c>
      <c r="Q486" s="19">
        <v>7.99</v>
      </c>
      <c r="R486" s="19">
        <v>7.87</v>
      </c>
      <c r="S486" s="19"/>
      <c r="T486" s="19"/>
      <c r="U486" s="19"/>
      <c r="V486" s="19"/>
      <c r="W486" s="19"/>
      <c r="X486" s="19"/>
      <c r="Y486" s="19"/>
      <c r="Z486" s="19"/>
    </row>
    <row r="487" spans="1:26" x14ac:dyDescent="0.2">
      <c r="A487" s="16" t="s">
        <v>399</v>
      </c>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x14ac:dyDescent="0.2">
      <c r="A488" s="16" t="s">
        <v>400</v>
      </c>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x14ac:dyDescent="0.2">
      <c r="A489" s="16" t="s">
        <v>401</v>
      </c>
      <c r="B489" s="19"/>
      <c r="C489" s="19"/>
      <c r="D489" s="19"/>
      <c r="E489" s="19"/>
      <c r="F489" s="19"/>
      <c r="G489" s="19"/>
      <c r="H489" s="19"/>
      <c r="I489" s="19"/>
      <c r="J489" s="19">
        <v>18.940000000000001</v>
      </c>
      <c r="K489" s="19"/>
      <c r="L489" s="19"/>
      <c r="M489" s="19"/>
      <c r="N489" s="19"/>
      <c r="O489" s="19"/>
      <c r="P489" s="19"/>
      <c r="Q489" s="19"/>
      <c r="R489" s="19"/>
      <c r="S489" s="19"/>
      <c r="T489" s="19"/>
      <c r="U489" s="19"/>
      <c r="V489" s="19"/>
      <c r="W489" s="19"/>
      <c r="X489" s="19"/>
      <c r="Y489" s="19"/>
      <c r="Z489" s="19"/>
    </row>
    <row r="490" spans="1:26" x14ac:dyDescent="0.2">
      <c r="A490" s="16" t="s">
        <v>402</v>
      </c>
      <c r="B490" s="19"/>
      <c r="C490" s="19"/>
      <c r="D490" s="19"/>
      <c r="E490" s="19"/>
      <c r="F490" s="19">
        <v>8.4099999999999994E-2</v>
      </c>
      <c r="G490" s="19">
        <v>8.4099999999999994E-2</v>
      </c>
      <c r="H490" s="19">
        <v>0.08</v>
      </c>
      <c r="I490" s="19">
        <v>0.02</v>
      </c>
      <c r="J490" s="19"/>
      <c r="K490" s="19"/>
      <c r="L490" s="19">
        <v>0.45</v>
      </c>
      <c r="M490" s="19">
        <v>0.45</v>
      </c>
      <c r="N490" s="19">
        <v>0.95</v>
      </c>
      <c r="O490" s="19">
        <v>0.95</v>
      </c>
      <c r="P490" s="19">
        <v>0.95</v>
      </c>
      <c r="Q490" s="19">
        <v>0.95</v>
      </c>
      <c r="R490" s="19">
        <v>0.95</v>
      </c>
      <c r="S490" s="19">
        <v>0.95</v>
      </c>
      <c r="T490" s="19">
        <v>0.45</v>
      </c>
      <c r="U490" s="19">
        <v>0.45</v>
      </c>
      <c r="V490" s="19">
        <v>0.45</v>
      </c>
      <c r="W490" s="19">
        <v>46.36</v>
      </c>
      <c r="X490" s="19">
        <v>70.069999999999993</v>
      </c>
      <c r="Y490" s="19">
        <v>72.28</v>
      </c>
      <c r="Z490" s="19">
        <v>33.33</v>
      </c>
    </row>
    <row r="491" spans="1:26" x14ac:dyDescent="0.2">
      <c r="A491" s="16" t="s">
        <v>403</v>
      </c>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x14ac:dyDescent="0.2">
      <c r="A492" s="16" t="s">
        <v>404</v>
      </c>
      <c r="B492" s="19">
        <v>22.945300000000003</v>
      </c>
      <c r="C492" s="19">
        <v>86.536000000000001</v>
      </c>
      <c r="D492" s="19">
        <v>108.1974</v>
      </c>
      <c r="E492" s="19">
        <v>112.1114</v>
      </c>
      <c r="F492" s="19">
        <v>154.89660000000001</v>
      </c>
      <c r="G492" s="19">
        <v>225.2671</v>
      </c>
      <c r="H492" s="19">
        <v>248.19</v>
      </c>
      <c r="I492" s="19">
        <v>348.79</v>
      </c>
      <c r="J492" s="19">
        <v>325.88</v>
      </c>
      <c r="K492" s="19">
        <v>486.92</v>
      </c>
      <c r="L492" s="19">
        <v>502.63</v>
      </c>
      <c r="M492" s="19">
        <v>2190.73</v>
      </c>
      <c r="N492" s="19">
        <v>2267.48</v>
      </c>
      <c r="O492" s="19">
        <v>2480.63</v>
      </c>
      <c r="P492" s="19">
        <v>2948.7</v>
      </c>
      <c r="Q492" s="19">
        <v>3516</v>
      </c>
      <c r="R492" s="19">
        <v>3344.6300000000006</v>
      </c>
      <c r="S492" s="19">
        <v>4693.8900000000003</v>
      </c>
      <c r="T492" s="19">
        <v>3970.86</v>
      </c>
      <c r="U492" s="19">
        <v>3887.25</v>
      </c>
      <c r="V492" s="19">
        <v>5699.44</v>
      </c>
      <c r="W492" s="19">
        <v>5450.28</v>
      </c>
      <c r="X492" s="19">
        <v>5316.26</v>
      </c>
      <c r="Y492" s="19">
        <v>6388.19</v>
      </c>
      <c r="Z492" s="19">
        <v>6907.52</v>
      </c>
    </row>
    <row r="493" spans="1:26" x14ac:dyDescent="0.2">
      <c r="A493" s="16" t="s">
        <v>405</v>
      </c>
      <c r="B493" s="19">
        <v>12.9307</v>
      </c>
      <c r="C493" s="19">
        <v>69.855199999999996</v>
      </c>
      <c r="D493" s="19">
        <v>84.061299999999989</v>
      </c>
      <c r="E493" s="19">
        <v>86.173799999999986</v>
      </c>
      <c r="F493" s="19">
        <v>102.2842</v>
      </c>
      <c r="G493" s="19">
        <v>155.62549999999999</v>
      </c>
      <c r="H493" s="19">
        <v>180.31000000000003</v>
      </c>
      <c r="I493" s="19">
        <v>263.18</v>
      </c>
      <c r="J493" s="19">
        <v>230.57</v>
      </c>
      <c r="K493" s="19">
        <v>354</v>
      </c>
      <c r="L493" s="19">
        <v>315.69</v>
      </c>
      <c r="M493" s="19">
        <v>1969.27</v>
      </c>
      <c r="N493" s="19">
        <v>1978.8</v>
      </c>
      <c r="O493" s="19">
        <v>1966.27</v>
      </c>
      <c r="P493" s="19">
        <v>1912.99</v>
      </c>
      <c r="Q493" s="19">
        <v>2526.4899999999998</v>
      </c>
      <c r="R493" s="19">
        <v>2615.71</v>
      </c>
      <c r="S493" s="19">
        <v>3907.2</v>
      </c>
      <c r="T493" s="19">
        <v>2952.34</v>
      </c>
      <c r="U493" s="19">
        <v>2732.19</v>
      </c>
      <c r="V493" s="19">
        <v>1465.97</v>
      </c>
      <c r="W493" s="19">
        <v>-5601.8</v>
      </c>
      <c r="X493" s="19">
        <v>-3311.04</v>
      </c>
      <c r="Y493" s="19">
        <v>-4574.46</v>
      </c>
      <c r="Z493" s="19">
        <v>-5335.97</v>
      </c>
    </row>
    <row r="494" spans="1:26" x14ac:dyDescent="0.2">
      <c r="A494" s="16" t="s">
        <v>406</v>
      </c>
      <c r="B494" s="19">
        <v>22.945300000000003</v>
      </c>
      <c r="C494" s="19">
        <v>86.536000000000001</v>
      </c>
      <c r="D494" s="19">
        <v>108.1974</v>
      </c>
      <c r="E494" s="19">
        <v>112.1114</v>
      </c>
      <c r="F494" s="19">
        <v>154.89660000000001</v>
      </c>
      <c r="G494" s="19">
        <v>225.2671</v>
      </c>
      <c r="H494" s="19">
        <v>248.19</v>
      </c>
      <c r="I494" s="19">
        <v>348.79</v>
      </c>
      <c r="J494" s="19">
        <v>325.88</v>
      </c>
      <c r="K494" s="19">
        <v>486.92</v>
      </c>
      <c r="L494" s="19">
        <v>480.63</v>
      </c>
      <c r="M494" s="19">
        <v>1754.53</v>
      </c>
      <c r="N494" s="19">
        <v>2257.4299999999998</v>
      </c>
      <c r="O494" s="19">
        <v>2462.63</v>
      </c>
      <c r="P494" s="19">
        <v>2852.2</v>
      </c>
      <c r="Q494" s="19">
        <v>2812.15</v>
      </c>
      <c r="R494" s="19">
        <v>1707.36</v>
      </c>
      <c r="S494" s="19">
        <v>2871.06</v>
      </c>
      <c r="T494" s="19">
        <v>3125.88</v>
      </c>
      <c r="U494" s="19">
        <v>2946.2</v>
      </c>
      <c r="V494" s="19">
        <v>4839.4399999999996</v>
      </c>
      <c r="W494" s="19">
        <v>5356.35</v>
      </c>
      <c r="X494" s="19">
        <v>5242.7</v>
      </c>
      <c r="Y494" s="19">
        <v>6348.18</v>
      </c>
      <c r="Z494" s="19">
        <v>6862.7600000000011</v>
      </c>
    </row>
    <row r="495" spans="1:26" x14ac:dyDescent="0.2">
      <c r="A495" s="16" t="s">
        <v>407</v>
      </c>
      <c r="B495" s="19">
        <v>0.43509999999999999</v>
      </c>
      <c r="C495" s="19">
        <v>0.86829999999999996</v>
      </c>
      <c r="D495" s="19">
        <v>0.59379999999999999</v>
      </c>
      <c r="E495" s="19">
        <v>2.1715</v>
      </c>
      <c r="F495" s="19">
        <v>4.5980999999999996</v>
      </c>
      <c r="G495" s="19">
        <v>7.0079000000000002</v>
      </c>
      <c r="H495" s="19"/>
      <c r="I495" s="19"/>
      <c r="J495" s="19"/>
      <c r="K495" s="19"/>
      <c r="L495" s="19"/>
      <c r="M495" s="19"/>
      <c r="N495" s="19"/>
      <c r="O495" s="19"/>
      <c r="P495" s="19"/>
      <c r="Q495" s="19"/>
      <c r="R495" s="19"/>
      <c r="S495" s="19">
        <v>0.19</v>
      </c>
      <c r="T495" s="19">
        <v>0.16</v>
      </c>
      <c r="U495" s="19">
        <v>0.13</v>
      </c>
      <c r="V495" s="19">
        <v>0.11</v>
      </c>
      <c r="W495" s="19"/>
      <c r="X495" s="19"/>
      <c r="Y495" s="19"/>
      <c r="Z495" s="19"/>
    </row>
    <row r="496" spans="1:26" x14ac:dyDescent="0.2">
      <c r="A496" s="16" t="s">
        <v>408</v>
      </c>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x14ac:dyDescent="0.2">
      <c r="A497" s="16" t="s">
        <v>409</v>
      </c>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x14ac:dyDescent="0.2">
      <c r="A498" s="16" t="s">
        <v>410</v>
      </c>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x14ac:dyDescent="0.2">
      <c r="A499" s="16" t="s">
        <v>411</v>
      </c>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x14ac:dyDescent="0.2">
      <c r="A500" s="16" t="s">
        <v>412</v>
      </c>
      <c r="B500" s="19"/>
      <c r="C500" s="19"/>
      <c r="D500" s="19"/>
      <c r="E500" s="19"/>
      <c r="F500" s="19">
        <v>4.5980999999999996</v>
      </c>
      <c r="G500" s="19">
        <v>7.0079000000000002</v>
      </c>
      <c r="H500" s="19"/>
      <c r="I500" s="19"/>
      <c r="J500" s="19"/>
      <c r="K500" s="19"/>
      <c r="L500" s="19"/>
      <c r="M500" s="19"/>
      <c r="N500" s="19"/>
      <c r="O500" s="19"/>
      <c r="P500" s="19"/>
      <c r="Q500" s="19"/>
      <c r="R500" s="19"/>
      <c r="S500" s="19"/>
      <c r="T500" s="19"/>
      <c r="U500" s="19"/>
      <c r="V500" s="19"/>
      <c r="W500" s="19"/>
      <c r="X500" s="19"/>
      <c r="Y500" s="19"/>
      <c r="Z500" s="19"/>
    </row>
    <row r="501" spans="1:26" x14ac:dyDescent="0.2">
      <c r="A501" s="16" t="s">
        <v>413</v>
      </c>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x14ac:dyDescent="0.2">
      <c r="A502" s="16" t="s">
        <v>414</v>
      </c>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x14ac:dyDescent="0.2">
      <c r="A503" s="16" t="s">
        <v>415</v>
      </c>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x14ac:dyDescent="0.2">
      <c r="A504" s="16" t="s">
        <v>416</v>
      </c>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x14ac:dyDescent="0.2">
      <c r="A505" s="16" t="s">
        <v>417</v>
      </c>
      <c r="B505" s="19">
        <v>0.43509999999999999</v>
      </c>
      <c r="C505" s="19">
        <v>0.86829999999999996</v>
      </c>
      <c r="D505" s="19">
        <v>0.59379999999999999</v>
      </c>
      <c r="E505" s="19">
        <v>2.1715</v>
      </c>
      <c r="F505" s="19"/>
      <c r="G505" s="19"/>
      <c r="H505" s="19"/>
      <c r="I505" s="19"/>
      <c r="J505" s="19"/>
      <c r="K505" s="19"/>
      <c r="L505" s="19"/>
      <c r="M505" s="19"/>
      <c r="N505" s="19"/>
      <c r="O505" s="19"/>
      <c r="P505" s="19"/>
      <c r="Q505" s="19"/>
      <c r="R505" s="19"/>
      <c r="S505" s="19">
        <v>0.19</v>
      </c>
      <c r="T505" s="19">
        <v>0.16</v>
      </c>
      <c r="U505" s="19">
        <v>0.13</v>
      </c>
      <c r="V505" s="19">
        <v>0.11</v>
      </c>
      <c r="W505" s="19"/>
      <c r="X505" s="19"/>
      <c r="Y505" s="19"/>
      <c r="Z505" s="19"/>
    </row>
    <row r="506" spans="1:26" x14ac:dyDescent="0.2">
      <c r="A506" s="16" t="s">
        <v>418</v>
      </c>
      <c r="B506" s="19">
        <v>43.774399999999993</v>
      </c>
      <c r="C506" s="19">
        <v>125.7612</v>
      </c>
      <c r="D506" s="19">
        <v>169.86879999999999</v>
      </c>
      <c r="E506" s="19">
        <v>216.84590000000006</v>
      </c>
      <c r="F506" s="19">
        <v>315.72980000000007</v>
      </c>
      <c r="G506" s="19">
        <v>453.02330000000001</v>
      </c>
      <c r="H506" s="19">
        <v>481.22</v>
      </c>
      <c r="I506" s="19">
        <v>586.67000000000007</v>
      </c>
      <c r="J506" s="19">
        <v>654.23</v>
      </c>
      <c r="K506" s="19">
        <v>871.26</v>
      </c>
      <c r="L506" s="19">
        <v>1432.82</v>
      </c>
      <c r="M506" s="19">
        <v>3226.86</v>
      </c>
      <c r="N506" s="19">
        <v>3604.04</v>
      </c>
      <c r="O506" s="19">
        <v>4141.32</v>
      </c>
      <c r="P506" s="19">
        <v>5458.79</v>
      </c>
      <c r="Q506" s="19">
        <v>6281.95</v>
      </c>
      <c r="R506" s="19">
        <v>6591.72</v>
      </c>
      <c r="S506" s="19">
        <v>7731.47</v>
      </c>
      <c r="T506" s="19">
        <v>9277.77</v>
      </c>
      <c r="U506" s="19">
        <v>9506.56</v>
      </c>
      <c r="V506" s="19">
        <v>14624.47</v>
      </c>
      <c r="W506" s="19">
        <v>38535</v>
      </c>
      <c r="X506" s="19">
        <v>34604.21</v>
      </c>
      <c r="Y506" s="19">
        <v>34209.660000000003</v>
      </c>
      <c r="Z506" s="19">
        <v>34262.269999999997</v>
      </c>
    </row>
    <row r="507" spans="1:26" x14ac:dyDescent="0.2">
      <c r="A507" s="16" t="s">
        <v>419</v>
      </c>
      <c r="B507" s="19">
        <v>1.3141</v>
      </c>
      <c r="C507" s="19">
        <v>6.5092999999999996</v>
      </c>
      <c r="D507" s="19">
        <v>5.0540000000000003</v>
      </c>
      <c r="E507" s="19">
        <v>10.630100000000001</v>
      </c>
      <c r="F507" s="19">
        <v>48.272799999999997</v>
      </c>
      <c r="G507" s="19">
        <v>40.024500000000003</v>
      </c>
      <c r="H507" s="19">
        <v>23.4</v>
      </c>
      <c r="I507" s="19">
        <v>79.17</v>
      </c>
      <c r="J507" s="19">
        <v>114.84</v>
      </c>
      <c r="K507" s="19">
        <v>133.74</v>
      </c>
      <c r="L507" s="19">
        <v>165.14</v>
      </c>
      <c r="M507" s="19">
        <v>56.7</v>
      </c>
      <c r="N507" s="19">
        <v>68.680000000000007</v>
      </c>
      <c r="O507" s="19">
        <v>111.31</v>
      </c>
      <c r="P507" s="19">
        <v>73.150000000000006</v>
      </c>
      <c r="Q507" s="19">
        <v>102.22</v>
      </c>
      <c r="R507" s="19">
        <v>146.74</v>
      </c>
      <c r="S507" s="19">
        <v>107.49</v>
      </c>
      <c r="T507" s="19">
        <v>315.42</v>
      </c>
      <c r="U507" s="19">
        <v>404.43</v>
      </c>
      <c r="V507" s="19">
        <v>768.61</v>
      </c>
      <c r="W507" s="19">
        <v>1728.96</v>
      </c>
      <c r="X507" s="19">
        <v>2584.77</v>
      </c>
      <c r="Y507" s="19">
        <v>5405.55</v>
      </c>
      <c r="Z507" s="19">
        <v>5602.75</v>
      </c>
    </row>
    <row r="508" spans="1:26" x14ac:dyDescent="0.2">
      <c r="A508" s="16" t="s">
        <v>420</v>
      </c>
      <c r="B508" s="19">
        <v>1.23E-2</v>
      </c>
      <c r="C508" s="19">
        <v>0.1278</v>
      </c>
      <c r="D508" s="19">
        <v>0.97529999999999994</v>
      </c>
      <c r="E508" s="19">
        <v>0.94389999999999996</v>
      </c>
      <c r="F508" s="19">
        <v>5.2946999999999997</v>
      </c>
      <c r="G508" s="19">
        <v>5.4150999999999998</v>
      </c>
      <c r="H508" s="19">
        <v>8.5</v>
      </c>
      <c r="I508" s="19">
        <v>18.73</v>
      </c>
      <c r="J508" s="19">
        <v>23.68</v>
      </c>
      <c r="K508" s="19">
        <v>26.47</v>
      </c>
      <c r="L508" s="19">
        <v>16.079999999999998</v>
      </c>
      <c r="M508" s="19">
        <v>29.44</v>
      </c>
      <c r="N508" s="19">
        <v>26.660000000000004</v>
      </c>
      <c r="O508" s="19">
        <v>64.790000000000006</v>
      </c>
      <c r="P508" s="19">
        <v>40.29</v>
      </c>
      <c r="Q508" s="19">
        <v>44.18</v>
      </c>
      <c r="R508" s="19">
        <v>80.400000000000006</v>
      </c>
      <c r="S508" s="19">
        <v>67.52</v>
      </c>
      <c r="T508" s="19">
        <v>252.65</v>
      </c>
      <c r="U508" s="19">
        <v>320.45</v>
      </c>
      <c r="V508" s="19">
        <v>512.27</v>
      </c>
      <c r="W508" s="19">
        <v>1583.32</v>
      </c>
      <c r="X508" s="19">
        <v>2460.54</v>
      </c>
      <c r="Y508" s="19">
        <v>5209.28</v>
      </c>
      <c r="Z508" s="19">
        <v>5359.31</v>
      </c>
    </row>
    <row r="509" spans="1:26" x14ac:dyDescent="0.2">
      <c r="A509" s="16" t="s">
        <v>421</v>
      </c>
      <c r="B509" s="19">
        <v>0.95499999999999996</v>
      </c>
      <c r="C509" s="19">
        <v>0.83</v>
      </c>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x14ac:dyDescent="0.2">
      <c r="A510" s="16" t="s">
        <v>422</v>
      </c>
      <c r="B510" s="19">
        <v>0.3468</v>
      </c>
      <c r="C510" s="19">
        <v>4.7312000000000003</v>
      </c>
      <c r="D510" s="19">
        <v>3.1269</v>
      </c>
      <c r="E510" s="19">
        <v>5.4790000000000001</v>
      </c>
      <c r="F510" s="19">
        <v>30.820599999999999</v>
      </c>
      <c r="G510" s="19">
        <v>29.341899999999999</v>
      </c>
      <c r="H510" s="19">
        <v>3.73</v>
      </c>
      <c r="I510" s="19">
        <v>52.51</v>
      </c>
      <c r="J510" s="19">
        <v>73.2</v>
      </c>
      <c r="K510" s="19">
        <v>83.13</v>
      </c>
      <c r="L510" s="19">
        <v>40.99</v>
      </c>
      <c r="M510" s="19">
        <v>27.26</v>
      </c>
      <c r="N510" s="19">
        <v>42.02</v>
      </c>
      <c r="O510" s="19">
        <v>46.52</v>
      </c>
      <c r="P510" s="19">
        <v>32.86</v>
      </c>
      <c r="Q510" s="19">
        <v>58.04</v>
      </c>
      <c r="R510" s="19">
        <v>66.34</v>
      </c>
      <c r="S510" s="19">
        <v>39.97</v>
      </c>
      <c r="T510" s="19">
        <v>62.77</v>
      </c>
      <c r="U510" s="19">
        <v>83.98</v>
      </c>
      <c r="V510" s="19">
        <v>256.33999999999997</v>
      </c>
      <c r="W510" s="19">
        <v>145.63999999999999</v>
      </c>
      <c r="X510" s="19">
        <v>124.23</v>
      </c>
      <c r="Y510" s="19">
        <v>196.27</v>
      </c>
      <c r="Z510" s="19">
        <v>243.44</v>
      </c>
    </row>
    <row r="511" spans="1:26" x14ac:dyDescent="0.2">
      <c r="A511" s="16" t="s">
        <v>423</v>
      </c>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x14ac:dyDescent="0.2">
      <c r="A512" s="16" t="s">
        <v>424</v>
      </c>
      <c r="B512" s="19"/>
      <c r="C512" s="19"/>
      <c r="D512" s="19"/>
      <c r="E512" s="19">
        <v>0.85360000000000003</v>
      </c>
      <c r="F512" s="19">
        <v>6.6172000000000004</v>
      </c>
      <c r="G512" s="19">
        <v>2.9360000000000004</v>
      </c>
      <c r="H512" s="19">
        <v>3.62</v>
      </c>
      <c r="I512" s="19"/>
      <c r="J512" s="19"/>
      <c r="K512" s="19"/>
      <c r="L512" s="19"/>
      <c r="M512" s="19"/>
      <c r="N512" s="19"/>
      <c r="O512" s="19"/>
      <c r="P512" s="19"/>
      <c r="Q512" s="19"/>
      <c r="R512" s="19"/>
      <c r="S512" s="19"/>
      <c r="T512" s="19"/>
      <c r="U512" s="19"/>
      <c r="V512" s="19"/>
      <c r="W512" s="19"/>
      <c r="X512" s="19"/>
      <c r="Y512" s="19"/>
      <c r="Z512" s="19"/>
    </row>
    <row r="513" spans="1:38" x14ac:dyDescent="0.2">
      <c r="A513" s="16" t="s">
        <v>425</v>
      </c>
      <c r="B513" s="19"/>
      <c r="C513" s="19">
        <v>0.82030000000000003</v>
      </c>
      <c r="D513" s="19">
        <v>0.95179999999999998</v>
      </c>
      <c r="E513" s="19">
        <v>3.3536000000000001</v>
      </c>
      <c r="F513" s="19">
        <v>5.5403000000000002</v>
      </c>
      <c r="G513" s="19">
        <v>2.3315000000000001</v>
      </c>
      <c r="H513" s="19">
        <v>7.55</v>
      </c>
      <c r="I513" s="19">
        <v>7.93</v>
      </c>
      <c r="J513" s="19">
        <v>17.96</v>
      </c>
      <c r="K513" s="19">
        <v>24.14</v>
      </c>
      <c r="L513" s="19">
        <v>108.07</v>
      </c>
      <c r="M513" s="19"/>
      <c r="N513" s="19"/>
      <c r="O513" s="19"/>
      <c r="P513" s="19"/>
      <c r="Q513" s="19"/>
      <c r="R513" s="19"/>
      <c r="S513" s="19"/>
      <c r="T513" s="19"/>
      <c r="U513" s="19"/>
      <c r="V513" s="19"/>
      <c r="W513" s="19"/>
      <c r="X513" s="19"/>
      <c r="Y513" s="19"/>
      <c r="Z513" s="19"/>
      <c r="AA513" s="16"/>
      <c r="AB513" s="16"/>
      <c r="AC513" s="16"/>
      <c r="AD513" s="16"/>
      <c r="AE513" s="16"/>
      <c r="AF513" s="16"/>
      <c r="AG513" s="16"/>
      <c r="AH513" s="16"/>
      <c r="AI513" s="16"/>
      <c r="AJ513" s="16"/>
      <c r="AK513" s="16"/>
      <c r="AL513" s="16"/>
    </row>
    <row r="514" spans="1:38" x14ac:dyDescent="0.2">
      <c r="A514" s="16" t="s">
        <v>426</v>
      </c>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6"/>
      <c r="AB514" s="16"/>
      <c r="AC514" s="16"/>
      <c r="AD514" s="16"/>
      <c r="AE514" s="16"/>
      <c r="AF514" s="16"/>
      <c r="AG514" s="16"/>
      <c r="AH514" s="16"/>
      <c r="AI514" s="16"/>
      <c r="AJ514" s="16"/>
      <c r="AK514" s="16"/>
      <c r="AL514" s="16"/>
    </row>
    <row r="515" spans="1:38" x14ac:dyDescent="0.2">
      <c r="A515" s="16" t="s">
        <v>427</v>
      </c>
      <c r="B515" s="19">
        <v>17.013400000000001</v>
      </c>
      <c r="C515" s="19">
        <v>15.296900000000001</v>
      </c>
      <c r="D515" s="19">
        <v>18.093</v>
      </c>
      <c r="E515" s="19">
        <v>19.235600000000002</v>
      </c>
      <c r="F515" s="19">
        <v>40.798999999999992</v>
      </c>
      <c r="G515" s="19">
        <v>67.031800000000004</v>
      </c>
      <c r="H515" s="19">
        <v>48.62</v>
      </c>
      <c r="I515" s="19">
        <v>35.71</v>
      </c>
      <c r="J515" s="19">
        <v>0.17</v>
      </c>
      <c r="K515" s="19">
        <v>13.37</v>
      </c>
      <c r="L515" s="19">
        <v>312.25</v>
      </c>
      <c r="M515" s="19">
        <v>1814.65</v>
      </c>
      <c r="N515" s="19">
        <v>1745.98</v>
      </c>
      <c r="O515" s="19">
        <v>1068.1500000000001</v>
      </c>
      <c r="P515" s="19">
        <v>102.52</v>
      </c>
      <c r="Q515" s="19">
        <v>23.6</v>
      </c>
      <c r="R515" s="19">
        <v>29.49</v>
      </c>
      <c r="S515" s="19">
        <v>50.53</v>
      </c>
      <c r="T515" s="19">
        <v>40.299999999999997</v>
      </c>
      <c r="U515" s="19">
        <v>43.13</v>
      </c>
      <c r="V515" s="19">
        <v>2409.0100000000002</v>
      </c>
      <c r="W515" s="19">
        <v>6810.68</v>
      </c>
      <c r="X515" s="19">
        <v>5828.84</v>
      </c>
      <c r="Y515" s="19">
        <v>6046.61</v>
      </c>
      <c r="Z515" s="19">
        <v>6884.01</v>
      </c>
      <c r="AA515" s="16"/>
      <c r="AB515" s="16"/>
      <c r="AC515" s="16"/>
      <c r="AD515" s="16"/>
      <c r="AE515" s="16"/>
      <c r="AF515" s="16"/>
      <c r="AG515" s="16"/>
      <c r="AH515" s="16"/>
      <c r="AI515" s="16"/>
      <c r="AJ515" s="16"/>
      <c r="AK515" s="16"/>
      <c r="AL515" s="16"/>
    </row>
    <row r="516" spans="1:38" x14ac:dyDescent="0.2">
      <c r="A516" s="16" t="s">
        <v>428</v>
      </c>
      <c r="B516" s="19">
        <v>22.701878914405007</v>
      </c>
      <c r="C516" s="19">
        <v>62.950677506775101</v>
      </c>
      <c r="D516" s="19">
        <v>85.867352456135606</v>
      </c>
      <c r="E516" s="19">
        <v>114.541768593478</v>
      </c>
      <c r="F516" s="19">
        <v>143.11369806285401</v>
      </c>
      <c r="G516" s="19">
        <v>168.05781613741999</v>
      </c>
      <c r="H516" s="19">
        <v>204.38391699092099</v>
      </c>
      <c r="I516" s="19">
        <v>92.536898395721906</v>
      </c>
      <c r="J516" s="19">
        <v>114.52212957023733</v>
      </c>
      <c r="K516" s="19">
        <v>73.142734307824597</v>
      </c>
      <c r="L516" s="19">
        <v>90.9993531694696</v>
      </c>
      <c r="M516" s="19">
        <v>59.510564898663198</v>
      </c>
      <c r="N516" s="19">
        <v>78.795089910627794</v>
      </c>
      <c r="O516" s="19">
        <v>126.58324715615301</v>
      </c>
      <c r="P516" s="19">
        <v>203.14889918887599</v>
      </c>
      <c r="Q516" s="19">
        <v>248.71668597914299</v>
      </c>
      <c r="R516" s="19">
        <v>276.07087678640403</v>
      </c>
      <c r="S516" s="19">
        <v>64.506952491309406</v>
      </c>
      <c r="T516" s="19">
        <v>76.071456160679801</v>
      </c>
      <c r="U516" s="19">
        <v>75.210023174970999</v>
      </c>
      <c r="V516" s="19">
        <v>35.765594824256503</v>
      </c>
      <c r="W516" s="19">
        <v>109.741599073001</v>
      </c>
      <c r="X516" s="19">
        <v>90.938003822820605</v>
      </c>
      <c r="Y516" s="19">
        <v>87.566498562080596</v>
      </c>
      <c r="Z516" s="19">
        <v>82.399449839536501</v>
      </c>
      <c r="AA516" s="16"/>
      <c r="AB516" s="16"/>
      <c r="AC516" s="16"/>
      <c r="AD516" s="16"/>
      <c r="AE516" s="16"/>
      <c r="AF516" s="16"/>
      <c r="AG516" s="16"/>
      <c r="AH516" s="16"/>
      <c r="AI516" s="16"/>
      <c r="AJ516" s="16"/>
      <c r="AK516" s="16"/>
      <c r="AL516" s="16"/>
    </row>
    <row r="517" spans="1:38" x14ac:dyDescent="0.2">
      <c r="A517" s="16" t="s">
        <v>429</v>
      </c>
      <c r="B517" s="19">
        <v>0.189182324286708</v>
      </c>
      <c r="C517" s="19">
        <v>0.52458897922312597</v>
      </c>
      <c r="D517" s="19">
        <v>0.71556127046779705</v>
      </c>
      <c r="E517" s="19">
        <v>0.95451473827898003</v>
      </c>
      <c r="F517" s="19">
        <v>1.1926141505237799</v>
      </c>
      <c r="G517" s="19">
        <v>1.4004818011451701</v>
      </c>
      <c r="H517" s="19">
        <v>5.1095979247730199</v>
      </c>
      <c r="I517" s="19">
        <v>2.31342245989305</v>
      </c>
      <c r="J517" s="19">
        <v>2.86305323925593</v>
      </c>
      <c r="K517" s="19">
        <v>3.6571367153912302</v>
      </c>
      <c r="L517" s="19">
        <v>4.5499676584734798</v>
      </c>
      <c r="M517" s="19">
        <v>5.9511000000000003</v>
      </c>
      <c r="N517" s="19">
        <v>7.8795000000000002</v>
      </c>
      <c r="O517" s="19">
        <v>12.658300000000001</v>
      </c>
      <c r="P517" s="19">
        <v>20.314900000000002</v>
      </c>
      <c r="Q517" s="19">
        <v>24.871700000000001</v>
      </c>
      <c r="R517" s="19">
        <v>27.607099999999999</v>
      </c>
      <c r="S517" s="19">
        <v>32.253500000000003</v>
      </c>
      <c r="T517" s="19">
        <v>38.035800000000002</v>
      </c>
      <c r="U517" s="19">
        <v>37.604999999999997</v>
      </c>
      <c r="V517" s="19">
        <v>35.765599999999999</v>
      </c>
      <c r="W517" s="19">
        <v>109.74160000000001</v>
      </c>
      <c r="X517" s="19">
        <v>90.938000000000002</v>
      </c>
      <c r="Y517" s="19">
        <v>87.566498562080596</v>
      </c>
      <c r="Z517" s="19">
        <v>82.3994</v>
      </c>
      <c r="AA517" s="16"/>
      <c r="AB517" s="16"/>
      <c r="AC517" s="16"/>
      <c r="AD517" s="16"/>
      <c r="AE517" s="16"/>
      <c r="AF517" s="16"/>
      <c r="AG517" s="16"/>
      <c r="AH517" s="16"/>
      <c r="AI517" s="16"/>
      <c r="AJ517" s="16"/>
      <c r="AK517" s="16"/>
      <c r="AL517" s="16"/>
    </row>
    <row r="519" spans="1:38" x14ac:dyDescent="0.2">
      <c r="A519" s="455" t="s">
        <v>430</v>
      </c>
      <c r="B519" s="455"/>
      <c r="C519" s="455"/>
      <c r="D519" s="455"/>
      <c r="E519" s="455"/>
      <c r="F519" s="455"/>
      <c r="G519" s="455"/>
      <c r="H519" s="455"/>
      <c r="I519" s="455"/>
      <c r="J519" s="455"/>
      <c r="K519" s="455"/>
      <c r="L519" s="455"/>
      <c r="M519" s="455"/>
      <c r="N519" s="455"/>
      <c r="O519" s="455"/>
      <c r="P519" s="455"/>
      <c r="Q519" s="455"/>
      <c r="R519" s="455"/>
      <c r="S519" s="455"/>
      <c r="T519" s="455"/>
      <c r="U519" s="455"/>
      <c r="V519" s="455"/>
      <c r="W519" s="455"/>
      <c r="X519" s="455"/>
      <c r="Y519" s="455"/>
      <c r="Z519" s="455"/>
      <c r="AA519" s="455"/>
      <c r="AB519" s="455"/>
      <c r="AC519" s="455"/>
      <c r="AD519" s="455"/>
      <c r="AE519" s="455"/>
      <c r="AF519" s="455"/>
      <c r="AG519" s="455"/>
      <c r="AH519" s="455"/>
      <c r="AI519" s="455"/>
      <c r="AJ519" s="455"/>
      <c r="AK519" s="455"/>
      <c r="AL519" s="455"/>
    </row>
    <row r="520" spans="1:38" x14ac:dyDescent="0.2">
      <c r="A520" s="455"/>
      <c r="B520" s="455"/>
      <c r="C520" s="455"/>
      <c r="D520" s="455"/>
      <c r="E520" s="455"/>
      <c r="F520" s="455"/>
      <c r="G520" s="455"/>
      <c r="H520" s="455"/>
      <c r="I520" s="455"/>
      <c r="J520" s="455"/>
      <c r="K520" s="455"/>
      <c r="L520" s="455"/>
      <c r="M520" s="455"/>
      <c r="N520" s="455"/>
      <c r="O520" s="455"/>
      <c r="P520" s="455"/>
      <c r="Q520" s="455"/>
      <c r="R520" s="455"/>
      <c r="S520" s="455"/>
      <c r="T520" s="455"/>
      <c r="U520" s="455"/>
      <c r="V520" s="455"/>
      <c r="W520" s="455"/>
      <c r="X520" s="455"/>
      <c r="Y520" s="455"/>
      <c r="Z520" s="455"/>
      <c r="AA520" s="455"/>
      <c r="AB520" s="455"/>
      <c r="AC520" s="455"/>
      <c r="AD520" s="455"/>
      <c r="AE520" s="455"/>
      <c r="AF520" s="455"/>
      <c r="AG520" s="455"/>
      <c r="AH520" s="455"/>
      <c r="AI520" s="455"/>
      <c r="AJ520" s="455"/>
      <c r="AK520" s="455"/>
      <c r="AL520" s="455"/>
    </row>
    <row r="521" spans="1:38" x14ac:dyDescent="0.2">
      <c r="A521" s="455"/>
      <c r="B521" s="455"/>
      <c r="C521" s="455"/>
      <c r="D521" s="455"/>
      <c r="E521" s="455"/>
      <c r="F521" s="455"/>
      <c r="G521" s="455"/>
      <c r="H521" s="455"/>
      <c r="I521" s="455"/>
      <c r="J521" s="455"/>
      <c r="K521" s="455"/>
      <c r="L521" s="455"/>
      <c r="M521" s="455"/>
      <c r="N521" s="455"/>
      <c r="O521" s="455"/>
      <c r="P521" s="455"/>
      <c r="Q521" s="455"/>
      <c r="R521" s="455"/>
      <c r="S521" s="455"/>
      <c r="T521" s="455"/>
      <c r="U521" s="455"/>
      <c r="V521" s="455"/>
      <c r="W521" s="455"/>
      <c r="X521" s="455"/>
      <c r="Y521" s="455"/>
      <c r="Z521" s="455"/>
      <c r="AA521" s="455"/>
      <c r="AB521" s="455"/>
      <c r="AC521" s="455"/>
      <c r="AD521" s="455"/>
      <c r="AE521" s="455"/>
      <c r="AF521" s="455"/>
      <c r="AG521" s="455"/>
      <c r="AH521" s="455"/>
      <c r="AI521" s="455"/>
      <c r="AJ521" s="455"/>
      <c r="AK521" s="455"/>
      <c r="AL521" s="455"/>
    </row>
    <row r="522" spans="1:38" x14ac:dyDescent="0.2">
      <c r="A522" s="455"/>
      <c r="B522" s="455"/>
      <c r="C522" s="455"/>
      <c r="D522" s="455"/>
      <c r="E522" s="455"/>
      <c r="F522" s="455"/>
      <c r="G522" s="455"/>
      <c r="H522" s="455"/>
      <c r="I522" s="455"/>
      <c r="J522" s="455"/>
      <c r="K522" s="455"/>
      <c r="L522" s="455"/>
      <c r="M522" s="455"/>
      <c r="N522" s="455"/>
      <c r="O522" s="455"/>
      <c r="P522" s="455"/>
      <c r="Q522" s="455"/>
      <c r="R522" s="455"/>
      <c r="S522" s="455"/>
      <c r="T522" s="455"/>
      <c r="U522" s="455"/>
      <c r="V522" s="455"/>
      <c r="W522" s="455"/>
      <c r="X522" s="455"/>
      <c r="Y522" s="455"/>
      <c r="Z522" s="455"/>
      <c r="AA522" s="455"/>
      <c r="AB522" s="455"/>
      <c r="AC522" s="455"/>
      <c r="AD522" s="455"/>
      <c r="AE522" s="455"/>
      <c r="AF522" s="455"/>
      <c r="AG522" s="455"/>
      <c r="AH522" s="455"/>
      <c r="AI522" s="455"/>
      <c r="AJ522" s="455"/>
      <c r="AK522" s="455"/>
      <c r="AL522" s="455"/>
    </row>
    <row r="523" spans="1:38" x14ac:dyDescent="0.2">
      <c r="A523" s="455"/>
      <c r="B523" s="455"/>
      <c r="C523" s="455"/>
      <c r="D523" s="455"/>
      <c r="E523" s="455"/>
      <c r="F523" s="455"/>
      <c r="G523" s="455"/>
      <c r="H523" s="455"/>
      <c r="I523" s="455"/>
      <c r="J523" s="455"/>
      <c r="K523" s="455"/>
      <c r="L523" s="455"/>
      <c r="M523" s="455"/>
      <c r="N523" s="455"/>
      <c r="O523" s="455"/>
      <c r="P523" s="455"/>
      <c r="Q523" s="455"/>
      <c r="R523" s="455"/>
      <c r="S523" s="455"/>
      <c r="T523" s="455"/>
      <c r="U523" s="455"/>
      <c r="V523" s="455"/>
      <c r="W523" s="455"/>
      <c r="X523" s="455"/>
      <c r="Y523" s="455"/>
      <c r="Z523" s="455"/>
      <c r="AA523" s="455"/>
      <c r="AB523" s="455"/>
      <c r="AC523" s="455"/>
      <c r="AD523" s="455"/>
      <c r="AE523" s="455"/>
      <c r="AF523" s="455"/>
      <c r="AG523" s="455"/>
      <c r="AH523" s="455"/>
      <c r="AI523" s="455"/>
      <c r="AJ523" s="455"/>
      <c r="AK523" s="455"/>
      <c r="AL523" s="455"/>
    </row>
    <row r="524" spans="1:38" x14ac:dyDescent="0.2">
      <c r="A524" s="455"/>
      <c r="B524" s="455"/>
      <c r="C524" s="455"/>
      <c r="D524" s="455"/>
      <c r="E524" s="455"/>
      <c r="F524" s="455"/>
      <c r="G524" s="455"/>
      <c r="H524" s="455"/>
      <c r="I524" s="455"/>
      <c r="J524" s="455"/>
      <c r="K524" s="455"/>
      <c r="L524" s="455"/>
      <c r="M524" s="455"/>
      <c r="N524" s="455"/>
      <c r="O524" s="455"/>
      <c r="P524" s="455"/>
      <c r="Q524" s="455"/>
      <c r="R524" s="455"/>
      <c r="S524" s="455"/>
      <c r="T524" s="455"/>
      <c r="U524" s="455"/>
      <c r="V524" s="455"/>
      <c r="W524" s="455"/>
      <c r="X524" s="455"/>
      <c r="Y524" s="455"/>
      <c r="Z524" s="455"/>
      <c r="AA524" s="455"/>
      <c r="AB524" s="455"/>
      <c r="AC524" s="455"/>
      <c r="AD524" s="455"/>
      <c r="AE524" s="455"/>
      <c r="AF524" s="455"/>
      <c r="AG524" s="455"/>
      <c r="AH524" s="455"/>
      <c r="AI524" s="455"/>
      <c r="AJ524" s="455"/>
      <c r="AK524" s="455"/>
      <c r="AL524" s="455"/>
    </row>
  </sheetData>
  <mergeCells count="2">
    <mergeCell ref="A1:I1"/>
    <mergeCell ref="A519:AL52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92"/>
  <sheetViews>
    <sheetView topLeftCell="A66" workbookViewId="0">
      <selection activeCell="E10" sqref="E10"/>
    </sheetView>
  </sheetViews>
  <sheetFormatPr baseColWidth="10" defaultColWidth="8.83203125" defaultRowHeight="15" x14ac:dyDescent="0.2"/>
  <cols>
    <col min="1" max="1" width="56.6640625" bestFit="1" customWidth="1"/>
  </cols>
  <sheetData>
    <row r="1" spans="1:27" x14ac:dyDescent="0.2">
      <c r="A1" s="454" t="s">
        <v>723</v>
      </c>
      <c r="B1" s="454"/>
      <c r="C1" s="454"/>
      <c r="D1" s="454"/>
      <c r="E1" s="454"/>
      <c r="F1" s="454"/>
      <c r="G1" s="454"/>
      <c r="H1" s="454"/>
      <c r="I1" s="454"/>
      <c r="J1" s="20"/>
      <c r="K1" s="20"/>
      <c r="L1" s="20"/>
      <c r="M1" s="20"/>
      <c r="N1" s="20"/>
      <c r="O1" s="20"/>
      <c r="P1" s="20"/>
      <c r="Q1" s="20"/>
      <c r="R1" s="20"/>
      <c r="S1" s="20"/>
      <c r="T1" s="20"/>
      <c r="U1" s="20"/>
      <c r="V1" s="20"/>
      <c r="W1" s="20"/>
      <c r="X1" s="20"/>
      <c r="Y1" s="20"/>
      <c r="Z1" s="20"/>
    </row>
    <row r="2" spans="1:27" x14ac:dyDescent="0.2">
      <c r="A2" s="21" t="s">
        <v>0</v>
      </c>
      <c r="B2" s="22">
        <v>34394</v>
      </c>
      <c r="C2" s="22">
        <v>34759</v>
      </c>
      <c r="D2" s="22">
        <v>35125</v>
      </c>
      <c r="E2" s="22">
        <v>35490</v>
      </c>
      <c r="F2" s="22">
        <v>35855</v>
      </c>
      <c r="G2" s="22">
        <v>36220</v>
      </c>
      <c r="H2" s="22">
        <v>36586</v>
      </c>
      <c r="I2" s="22">
        <v>36951</v>
      </c>
      <c r="J2" s="22">
        <v>37316</v>
      </c>
      <c r="K2" s="22">
        <v>37681</v>
      </c>
      <c r="L2" s="22">
        <v>38047</v>
      </c>
      <c r="M2" s="22">
        <v>38412</v>
      </c>
      <c r="N2" s="22">
        <v>38777</v>
      </c>
      <c r="O2" s="22">
        <v>39142</v>
      </c>
      <c r="P2" s="22">
        <v>39508</v>
      </c>
      <c r="Q2" s="22">
        <v>39873</v>
      </c>
      <c r="R2" s="22">
        <v>40238</v>
      </c>
      <c r="S2" s="22">
        <v>40603</v>
      </c>
      <c r="T2" s="22">
        <v>40969</v>
      </c>
      <c r="U2" s="22">
        <v>41334</v>
      </c>
      <c r="V2" s="22">
        <v>41699</v>
      </c>
      <c r="W2" s="22">
        <v>42064</v>
      </c>
      <c r="X2" s="22">
        <v>42430</v>
      </c>
      <c r="Y2" s="22">
        <v>42795</v>
      </c>
      <c r="Z2" s="22">
        <v>43160</v>
      </c>
    </row>
    <row r="3" spans="1:27" x14ac:dyDescent="0.2">
      <c r="A3" s="20"/>
      <c r="B3" s="23"/>
      <c r="C3" s="23"/>
      <c r="D3" s="23"/>
      <c r="E3" s="23"/>
      <c r="F3" s="23"/>
      <c r="G3" s="23"/>
      <c r="H3" s="23"/>
      <c r="I3" s="23"/>
      <c r="J3" s="23"/>
      <c r="K3" s="23"/>
      <c r="L3" s="23"/>
      <c r="M3" s="23"/>
      <c r="N3" s="23"/>
      <c r="O3" s="23"/>
      <c r="P3" s="23"/>
      <c r="Q3" s="23"/>
      <c r="R3" s="23"/>
      <c r="S3" s="23"/>
      <c r="T3" s="23"/>
      <c r="U3" s="23"/>
      <c r="V3" s="23"/>
      <c r="W3" s="23"/>
      <c r="X3" s="23"/>
      <c r="Y3" s="23"/>
      <c r="Z3" s="23"/>
    </row>
    <row r="4" spans="1:27" x14ac:dyDescent="0.2">
      <c r="A4" s="20" t="s">
        <v>431</v>
      </c>
      <c r="B4" s="23">
        <v>0</v>
      </c>
      <c r="C4" s="23">
        <v>36.979700000000001</v>
      </c>
      <c r="D4" s="23">
        <v>36.979700000000001</v>
      </c>
      <c r="E4" s="23">
        <v>50.674799999999991</v>
      </c>
      <c r="F4" s="23">
        <v>57.134300000000003</v>
      </c>
      <c r="G4" s="23">
        <v>60.991199999999999</v>
      </c>
      <c r="H4" s="23">
        <v>97.18</v>
      </c>
      <c r="I4" s="23">
        <v>144.63</v>
      </c>
      <c r="J4" s="23">
        <v>187.28</v>
      </c>
      <c r="K4" s="23">
        <v>252.83</v>
      </c>
      <c r="L4" s="23">
        <v>294.01</v>
      </c>
      <c r="M4" s="23">
        <v>323.48</v>
      </c>
      <c r="N4" s="23">
        <v>488.68</v>
      </c>
      <c r="O4" s="23">
        <v>640.54</v>
      </c>
      <c r="P4" s="23">
        <v>1052.2</v>
      </c>
      <c r="Q4" s="23">
        <v>1295.4100000000001</v>
      </c>
      <c r="R4" s="23">
        <v>949.16</v>
      </c>
      <c r="S4" s="23">
        <v>1453.98</v>
      </c>
      <c r="T4" s="23">
        <v>1725.83</v>
      </c>
      <c r="U4" s="23">
        <v>663.03</v>
      </c>
      <c r="V4" s="23">
        <v>-2801.09</v>
      </c>
      <c r="W4" s="23">
        <v>-1558.97</v>
      </c>
      <c r="X4" s="23">
        <v>-1082.06</v>
      </c>
      <c r="Y4" s="23">
        <v>-16.8</v>
      </c>
      <c r="Z4" s="23">
        <v>-519.98</v>
      </c>
      <c r="AA4" t="b">
        <f>A4='Ace-SCFS'!A4</f>
        <v>1</v>
      </c>
    </row>
    <row r="5" spans="1:27" x14ac:dyDescent="0.2">
      <c r="A5" s="20" t="s">
        <v>432</v>
      </c>
      <c r="B5" s="23"/>
      <c r="C5" s="23">
        <v>7.8878000000000004</v>
      </c>
      <c r="D5" s="23">
        <v>7.8878000000000004</v>
      </c>
      <c r="E5" s="23">
        <v>10.658800000000001</v>
      </c>
      <c r="F5" s="23">
        <v>6.3430999999999989</v>
      </c>
      <c r="G5" s="23">
        <v>15.921799999999999</v>
      </c>
      <c r="H5" s="23">
        <v>17.82</v>
      </c>
      <c r="I5" s="23">
        <v>14.28</v>
      </c>
      <c r="J5" s="23">
        <v>14.53</v>
      </c>
      <c r="K5" s="23">
        <v>12.45</v>
      </c>
      <c r="L5" s="23">
        <v>17.03</v>
      </c>
      <c r="M5" s="23">
        <v>23.32</v>
      </c>
      <c r="N5" s="23">
        <v>-59.05</v>
      </c>
      <c r="O5" s="23">
        <v>-96.92</v>
      </c>
      <c r="P5" s="23">
        <v>-19.71</v>
      </c>
      <c r="Q5" s="23">
        <v>-141.34</v>
      </c>
      <c r="R5" s="23">
        <v>26.58</v>
      </c>
      <c r="S5" s="23">
        <v>-114.31</v>
      </c>
      <c r="T5" s="23">
        <v>112.03</v>
      </c>
      <c r="U5" s="23">
        <v>-73.569999999999993</v>
      </c>
      <c r="V5" s="23">
        <v>43.19</v>
      </c>
      <c r="W5" s="23">
        <v>585.98</v>
      </c>
      <c r="X5" s="23">
        <v>765.34</v>
      </c>
      <c r="Y5" s="23">
        <v>-51.25</v>
      </c>
      <c r="Z5" s="23">
        <v>-357.21</v>
      </c>
      <c r="AA5" s="32" t="b">
        <f>A5='Ace-SCFS'!A5</f>
        <v>1</v>
      </c>
    </row>
    <row r="6" spans="1:27" x14ac:dyDescent="0.2">
      <c r="A6" s="20" t="s">
        <v>433</v>
      </c>
      <c r="B6" s="23"/>
      <c r="C6" s="23">
        <v>3.8965999999999998</v>
      </c>
      <c r="D6" s="23">
        <v>3.8965999999999998</v>
      </c>
      <c r="E6" s="23">
        <v>5.6501999999999999</v>
      </c>
      <c r="F6" s="23">
        <v>7.7845000000000004</v>
      </c>
      <c r="G6" s="23">
        <v>10.427</v>
      </c>
      <c r="H6" s="23">
        <v>17.329999999999998</v>
      </c>
      <c r="I6" s="23">
        <v>16.11</v>
      </c>
      <c r="J6" s="23">
        <v>17.46</v>
      </c>
      <c r="K6" s="23">
        <v>19.14</v>
      </c>
      <c r="L6" s="23">
        <v>23.55</v>
      </c>
      <c r="M6" s="23">
        <v>32.83</v>
      </c>
      <c r="N6" s="23">
        <v>40.729999999999997</v>
      </c>
      <c r="O6" s="23">
        <v>46.27</v>
      </c>
      <c r="P6" s="23">
        <v>56.11</v>
      </c>
      <c r="Q6" s="23">
        <v>58.86</v>
      </c>
      <c r="R6" s="23">
        <v>69.47</v>
      </c>
      <c r="S6" s="23">
        <v>64.23</v>
      </c>
      <c r="T6" s="23">
        <v>75.72</v>
      </c>
      <c r="U6" s="23">
        <v>85.82</v>
      </c>
      <c r="V6" s="23">
        <v>101.94</v>
      </c>
      <c r="W6" s="23">
        <v>660.68</v>
      </c>
      <c r="X6" s="23">
        <v>464.25</v>
      </c>
      <c r="Y6" s="23">
        <v>422.28</v>
      </c>
      <c r="Z6" s="23">
        <v>432.23</v>
      </c>
      <c r="AA6" s="32" t="b">
        <f>A6='Ace-SCFS'!A6</f>
        <v>1</v>
      </c>
    </row>
    <row r="7" spans="1:27" x14ac:dyDescent="0.2">
      <c r="A7" s="20" t="s">
        <v>434</v>
      </c>
      <c r="B7" s="23"/>
      <c r="C7" s="23"/>
      <c r="D7" s="23"/>
      <c r="E7" s="23"/>
      <c r="F7" s="23"/>
      <c r="G7" s="23"/>
      <c r="H7" s="23"/>
      <c r="I7" s="23"/>
      <c r="J7" s="23"/>
      <c r="K7" s="23"/>
      <c r="L7" s="23"/>
      <c r="M7" s="23"/>
      <c r="N7" s="23"/>
      <c r="O7" s="23"/>
      <c r="P7" s="23"/>
      <c r="Q7" s="23"/>
      <c r="R7" s="23"/>
      <c r="S7" s="23"/>
      <c r="T7" s="23"/>
      <c r="U7" s="23"/>
      <c r="V7" s="23"/>
      <c r="W7" s="23"/>
      <c r="X7" s="23">
        <v>70.13</v>
      </c>
      <c r="Y7" s="23"/>
      <c r="Z7" s="23">
        <v>-56.22</v>
      </c>
      <c r="AA7" s="32" t="b">
        <f>A7='Ace-SCFS'!A7</f>
        <v>1</v>
      </c>
    </row>
    <row r="8" spans="1:27" x14ac:dyDescent="0.2">
      <c r="A8" s="20" t="s">
        <v>435</v>
      </c>
      <c r="B8" s="23"/>
      <c r="C8" s="23">
        <v>11.5695</v>
      </c>
      <c r="D8" s="23">
        <v>11.5695</v>
      </c>
      <c r="E8" s="23">
        <v>14.351100000000001</v>
      </c>
      <c r="F8" s="23"/>
      <c r="G8" s="23">
        <v>11.9453</v>
      </c>
      <c r="H8" s="23">
        <v>10.41</v>
      </c>
      <c r="I8" s="23">
        <v>7.65</v>
      </c>
      <c r="J8" s="23">
        <v>3.61</v>
      </c>
      <c r="K8" s="23">
        <v>0.94</v>
      </c>
      <c r="L8" s="23">
        <v>3.61</v>
      </c>
      <c r="M8" s="23">
        <v>11.48</v>
      </c>
      <c r="N8" s="23">
        <v>11.23</v>
      </c>
      <c r="O8" s="23">
        <v>8.8000000000000007</v>
      </c>
      <c r="P8" s="23">
        <v>5.0599999999999996</v>
      </c>
      <c r="Q8" s="23">
        <v>2.77</v>
      </c>
      <c r="R8" s="23">
        <v>0.44</v>
      </c>
      <c r="S8" s="23">
        <v>0.59</v>
      </c>
      <c r="T8" s="23">
        <v>0.43</v>
      </c>
      <c r="U8" s="23">
        <v>0.44</v>
      </c>
      <c r="V8" s="23">
        <v>18.38</v>
      </c>
      <c r="W8" s="23">
        <v>551.25</v>
      </c>
      <c r="X8" s="23">
        <v>574.1</v>
      </c>
      <c r="Y8" s="23">
        <v>223.57</v>
      </c>
      <c r="Z8" s="23">
        <v>388.31</v>
      </c>
      <c r="AA8" s="32" t="b">
        <f>A8='Ace-SCFS'!A8</f>
        <v>1</v>
      </c>
    </row>
    <row r="9" spans="1:27" x14ac:dyDescent="0.2">
      <c r="A9" s="20" t="s">
        <v>436</v>
      </c>
      <c r="B9" s="23"/>
      <c r="C9" s="23">
        <v>-0.2072</v>
      </c>
      <c r="D9" s="23">
        <v>-0.2072</v>
      </c>
      <c r="E9" s="23">
        <v>-5.3600000000000002E-2</v>
      </c>
      <c r="F9" s="23">
        <v>-0.42070000000000002</v>
      </c>
      <c r="G9" s="23">
        <v>3.5200000000000002E-2</v>
      </c>
      <c r="H9" s="23">
        <v>-0.02</v>
      </c>
      <c r="I9" s="23"/>
      <c r="J9" s="23">
        <v>0.68</v>
      </c>
      <c r="K9" s="23">
        <v>-3.11</v>
      </c>
      <c r="L9" s="23">
        <v>-1.06</v>
      </c>
      <c r="M9" s="23">
        <v>0.67</v>
      </c>
      <c r="N9" s="23">
        <v>0.06</v>
      </c>
      <c r="O9" s="23">
        <v>-11.02</v>
      </c>
      <c r="P9" s="23">
        <v>0.1</v>
      </c>
      <c r="Q9" s="23">
        <v>0.56000000000000005</v>
      </c>
      <c r="R9" s="23">
        <v>-0.63</v>
      </c>
      <c r="S9" s="23">
        <v>0.45</v>
      </c>
      <c r="T9" s="23">
        <v>3.69</v>
      </c>
      <c r="U9" s="23">
        <v>0.6</v>
      </c>
      <c r="V9" s="23">
        <v>2.11</v>
      </c>
      <c r="W9" s="23">
        <v>6.48</v>
      </c>
      <c r="X9" s="23">
        <v>-10.16</v>
      </c>
      <c r="Y9" s="23">
        <v>11.22</v>
      </c>
      <c r="Z9" s="23">
        <v>7.88</v>
      </c>
      <c r="AA9" s="32" t="b">
        <f>A9='Ace-SCFS'!A9</f>
        <v>1</v>
      </c>
    </row>
    <row r="10" spans="1:27" x14ac:dyDescent="0.2">
      <c r="A10" s="20" t="s">
        <v>437</v>
      </c>
      <c r="B10" s="23"/>
      <c r="C10" s="23"/>
      <c r="D10" s="23"/>
      <c r="E10" s="23"/>
      <c r="F10" s="23"/>
      <c r="G10" s="23"/>
      <c r="H10" s="23">
        <v>-0.05</v>
      </c>
      <c r="I10" s="23"/>
      <c r="J10" s="23"/>
      <c r="K10" s="23"/>
      <c r="L10" s="23">
        <v>-6.45</v>
      </c>
      <c r="M10" s="23">
        <v>-6.85</v>
      </c>
      <c r="N10" s="23">
        <v>-10.93</v>
      </c>
      <c r="O10" s="23">
        <v>-5.2</v>
      </c>
      <c r="P10" s="23">
        <v>-12.95</v>
      </c>
      <c r="Q10" s="23">
        <v>-26.37</v>
      </c>
      <c r="R10" s="23">
        <v>33.479999999999997</v>
      </c>
      <c r="S10" s="23">
        <v>-39.31</v>
      </c>
      <c r="T10" s="23">
        <v>-174.2</v>
      </c>
      <c r="U10" s="23">
        <v>-30.72</v>
      </c>
      <c r="V10" s="23">
        <v>-81.319999999999993</v>
      </c>
      <c r="W10" s="23">
        <v>-98.89</v>
      </c>
      <c r="X10" s="23">
        <v>-311.93</v>
      </c>
      <c r="Y10" s="23">
        <v>-242.81</v>
      </c>
      <c r="Z10" s="23">
        <v>-132.80000000000001</v>
      </c>
      <c r="AA10" s="32" t="b">
        <f>A10='Ace-SCFS'!A10</f>
        <v>1</v>
      </c>
    </row>
    <row r="11" spans="1:27" x14ac:dyDescent="0.2">
      <c r="A11" s="20" t="s">
        <v>438</v>
      </c>
      <c r="B11" s="23"/>
      <c r="C11" s="23"/>
      <c r="D11" s="23"/>
      <c r="E11" s="23"/>
      <c r="F11" s="23"/>
      <c r="G11" s="23"/>
      <c r="H11" s="23"/>
      <c r="I11" s="23"/>
      <c r="J11" s="23">
        <v>-1.18</v>
      </c>
      <c r="K11" s="23"/>
      <c r="L11" s="23">
        <v>-0.08</v>
      </c>
      <c r="M11" s="23"/>
      <c r="N11" s="23"/>
      <c r="O11" s="23">
        <v>-1.38</v>
      </c>
      <c r="P11" s="23"/>
      <c r="Q11" s="23"/>
      <c r="R11" s="23">
        <v>-0.01</v>
      </c>
      <c r="S11" s="23"/>
      <c r="T11" s="23">
        <v>-0.02</v>
      </c>
      <c r="U11" s="23">
        <v>-0.02</v>
      </c>
      <c r="V11" s="23">
        <v>-0.02</v>
      </c>
      <c r="W11" s="23">
        <v>-0.02</v>
      </c>
      <c r="X11" s="23">
        <v>-39.450000000000003</v>
      </c>
      <c r="Y11" s="23">
        <v>-204.07</v>
      </c>
      <c r="Z11" s="23">
        <v>-815.48</v>
      </c>
      <c r="AA11" s="32" t="b">
        <f>A11='Ace-SCFS'!A11</f>
        <v>1</v>
      </c>
    </row>
    <row r="12" spans="1:27" x14ac:dyDescent="0.2">
      <c r="A12" s="20" t="s">
        <v>439</v>
      </c>
      <c r="B12" s="23"/>
      <c r="C12" s="23">
        <v>-7.3711000000000002</v>
      </c>
      <c r="D12" s="23">
        <v>-7.3711000000000002</v>
      </c>
      <c r="E12" s="23">
        <v>-9.2888999999999999</v>
      </c>
      <c r="F12" s="23">
        <v>-1.6007</v>
      </c>
      <c r="G12" s="23">
        <v>-7.6885000000000003</v>
      </c>
      <c r="H12" s="23">
        <v>-9.85</v>
      </c>
      <c r="I12" s="23">
        <v>-9.48</v>
      </c>
      <c r="J12" s="23">
        <v>-8.17</v>
      </c>
      <c r="K12" s="23">
        <v>-7.57</v>
      </c>
      <c r="L12" s="23">
        <v>-7.39</v>
      </c>
      <c r="M12" s="23">
        <v>-21.95</v>
      </c>
      <c r="N12" s="23">
        <v>-94.35</v>
      </c>
      <c r="O12" s="23">
        <v>-112.33</v>
      </c>
      <c r="P12" s="23">
        <v>-111.96</v>
      </c>
      <c r="Q12" s="23">
        <v>-118.73</v>
      </c>
      <c r="R12" s="23">
        <v>-105.29</v>
      </c>
      <c r="S12" s="23">
        <v>-126.52</v>
      </c>
      <c r="T12" s="23">
        <v>-162.69</v>
      </c>
      <c r="U12" s="23">
        <v>-202.96</v>
      </c>
      <c r="V12" s="23">
        <v>-89.06</v>
      </c>
      <c r="W12" s="23">
        <v>-84.98</v>
      </c>
      <c r="X12" s="23">
        <v>-36.24</v>
      </c>
      <c r="Y12" s="23">
        <v>-23.21</v>
      </c>
      <c r="Z12" s="23">
        <v>-128.76</v>
      </c>
      <c r="AA12" s="32" t="b">
        <f>A12='Ace-SCFS'!A12</f>
        <v>1</v>
      </c>
    </row>
    <row r="13" spans="1:27" x14ac:dyDescent="0.2">
      <c r="A13" s="20" t="s">
        <v>440</v>
      </c>
      <c r="B13" s="23"/>
      <c r="C13" s="23"/>
      <c r="D13" s="23"/>
      <c r="E13" s="23"/>
      <c r="F13" s="23"/>
      <c r="G13" s="23"/>
      <c r="H13" s="23"/>
      <c r="I13" s="23"/>
      <c r="J13" s="23"/>
      <c r="K13" s="23"/>
      <c r="L13" s="23"/>
      <c r="M13" s="23"/>
      <c r="N13" s="23"/>
      <c r="O13" s="23"/>
      <c r="P13" s="23"/>
      <c r="Q13" s="23"/>
      <c r="R13" s="23"/>
      <c r="S13" s="23"/>
      <c r="T13" s="23"/>
      <c r="U13" s="23"/>
      <c r="V13" s="23"/>
      <c r="W13" s="23">
        <v>23.61</v>
      </c>
      <c r="X13" s="23"/>
      <c r="Y13" s="23"/>
      <c r="Z13" s="23"/>
      <c r="AA13" s="32" t="b">
        <f>A13='Ace-SCFS'!A13</f>
        <v>1</v>
      </c>
    </row>
    <row r="14" spans="1:27" x14ac:dyDescent="0.2">
      <c r="A14" s="20" t="s">
        <v>441</v>
      </c>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32" t="b">
        <f>A14='Ace-SCFS'!A14</f>
        <v>1</v>
      </c>
    </row>
    <row r="15" spans="1:27" x14ac:dyDescent="0.2">
      <c r="A15" s="20" t="s">
        <v>442</v>
      </c>
      <c r="B15" s="23"/>
      <c r="C15" s="23"/>
      <c r="D15" s="23"/>
      <c r="E15" s="23"/>
      <c r="F15" s="23"/>
      <c r="G15" s="23"/>
      <c r="H15" s="23"/>
      <c r="I15" s="23"/>
      <c r="J15" s="23">
        <v>0.17</v>
      </c>
      <c r="K15" s="23">
        <v>1.44</v>
      </c>
      <c r="L15" s="23">
        <v>-3.2299999999999995</v>
      </c>
      <c r="M15" s="23">
        <v>1.53</v>
      </c>
      <c r="N15" s="23">
        <v>-9.18</v>
      </c>
      <c r="O15" s="23">
        <v>-26.72</v>
      </c>
      <c r="P15" s="23">
        <v>41.87</v>
      </c>
      <c r="Q15" s="23">
        <v>-62.18</v>
      </c>
      <c r="R15" s="23">
        <v>27.69</v>
      </c>
      <c r="S15" s="23">
        <v>-6.26</v>
      </c>
      <c r="T15" s="23">
        <v>73.23</v>
      </c>
      <c r="U15" s="23">
        <v>45.05</v>
      </c>
      <c r="V15" s="23">
        <v>81.37</v>
      </c>
      <c r="W15" s="23">
        <v>-577.11</v>
      </c>
      <c r="X15" s="23">
        <v>-72.63</v>
      </c>
      <c r="Y15" s="23">
        <v>-238.73</v>
      </c>
      <c r="Z15" s="23">
        <v>-40.28</v>
      </c>
      <c r="AA15" s="32" t="b">
        <f>A15='Ace-SCFS'!A15</f>
        <v>1</v>
      </c>
    </row>
    <row r="16" spans="1:27" x14ac:dyDescent="0.2">
      <c r="A16" s="20" t="s">
        <v>443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32" t="b">
        <f>A16='Ace-SCFS'!A16</f>
        <v>1</v>
      </c>
    </row>
    <row r="17" spans="1:27" x14ac:dyDescent="0.2">
      <c r="A17" s="20" t="s">
        <v>444</v>
      </c>
      <c r="B17" s="23"/>
      <c r="C17" s="23"/>
      <c r="D17" s="23"/>
      <c r="E17" s="23"/>
      <c r="F17" s="23"/>
      <c r="G17" s="23"/>
      <c r="H17" s="23"/>
      <c r="I17" s="23"/>
      <c r="J17" s="23">
        <v>1.24</v>
      </c>
      <c r="K17" s="23">
        <v>4.12</v>
      </c>
      <c r="L17" s="23">
        <v>7.73</v>
      </c>
      <c r="M17" s="23">
        <v>3.9</v>
      </c>
      <c r="N17" s="23">
        <v>1.24</v>
      </c>
      <c r="O17" s="23">
        <v>1.53</v>
      </c>
      <c r="P17" s="23">
        <v>-0.57999999999999996</v>
      </c>
      <c r="Q17" s="23">
        <v>2.8</v>
      </c>
      <c r="R17" s="23">
        <v>-0.5</v>
      </c>
      <c r="S17" s="23"/>
      <c r="T17" s="23"/>
      <c r="U17" s="23"/>
      <c r="V17" s="23">
        <v>0.02</v>
      </c>
      <c r="W17" s="23">
        <v>46.74</v>
      </c>
      <c r="X17" s="23">
        <v>-5</v>
      </c>
      <c r="Y17" s="23">
        <v>13.78</v>
      </c>
      <c r="Z17" s="23">
        <v>11.23</v>
      </c>
      <c r="AA17" s="32" t="b">
        <f>A17='Ace-SCFS'!A17</f>
        <v>1</v>
      </c>
    </row>
    <row r="18" spans="1:27" x14ac:dyDescent="0.2">
      <c r="A18" s="20" t="s">
        <v>445</v>
      </c>
      <c r="B18" s="23"/>
      <c r="C18" s="23"/>
      <c r="D18" s="23"/>
      <c r="E18" s="23"/>
      <c r="F18" s="23"/>
      <c r="G18" s="23"/>
      <c r="H18" s="23"/>
      <c r="I18" s="23"/>
      <c r="J18" s="23"/>
      <c r="K18" s="23"/>
      <c r="L18" s="23"/>
      <c r="M18" s="23"/>
      <c r="N18" s="23"/>
      <c r="O18" s="23"/>
      <c r="P18" s="23"/>
      <c r="Q18" s="23"/>
      <c r="R18" s="23"/>
      <c r="S18" s="23"/>
      <c r="T18" s="23"/>
      <c r="U18" s="23"/>
      <c r="V18" s="23"/>
      <c r="W18" s="23"/>
      <c r="X18" s="23"/>
      <c r="Y18" s="23">
        <v>-20.21</v>
      </c>
      <c r="Z18" s="23">
        <v>-9.65</v>
      </c>
      <c r="AA18" s="32" t="b">
        <f>A18='Ace-SCFS'!A18</f>
        <v>1</v>
      </c>
    </row>
    <row r="19" spans="1:27" x14ac:dyDescent="0.2">
      <c r="A19" s="20" t="s">
        <v>446</v>
      </c>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32" t="b">
        <f>A19='Ace-SCFS'!A19</f>
        <v>1</v>
      </c>
    </row>
    <row r="20" spans="1:27" x14ac:dyDescent="0.2">
      <c r="A20" s="20" t="s">
        <v>447</v>
      </c>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32" t="b">
        <f>A20='Ace-SCFS'!A20</f>
        <v>1</v>
      </c>
    </row>
    <row r="21" spans="1:27" x14ac:dyDescent="0.2">
      <c r="A21" s="20" t="s">
        <v>448</v>
      </c>
      <c r="B21" s="23"/>
      <c r="C21" s="23"/>
      <c r="D21" s="23"/>
      <c r="E21" s="23"/>
      <c r="F21" s="23"/>
      <c r="G21" s="23"/>
      <c r="H21" s="23"/>
      <c r="I21" s="23"/>
      <c r="J21" s="23">
        <v>1.57</v>
      </c>
      <c r="K21" s="23">
        <v>0.18</v>
      </c>
      <c r="L21" s="23"/>
      <c r="M21" s="23">
        <v>1.9</v>
      </c>
      <c r="N21" s="23">
        <v>2.16</v>
      </c>
      <c r="O21" s="23">
        <v>3.13</v>
      </c>
      <c r="P21" s="23">
        <v>2.64</v>
      </c>
      <c r="Q21" s="23">
        <v>0.95</v>
      </c>
      <c r="R21" s="23">
        <v>1.93</v>
      </c>
      <c r="S21" s="23"/>
      <c r="T21" s="23"/>
      <c r="U21" s="23"/>
      <c r="V21" s="23"/>
      <c r="W21" s="23"/>
      <c r="X21" s="23"/>
      <c r="Y21" s="23"/>
      <c r="Z21" s="23"/>
      <c r="AA21" s="32" t="b">
        <f>A21='Ace-SCFS'!A21</f>
        <v>1</v>
      </c>
    </row>
    <row r="22" spans="1:27" x14ac:dyDescent="0.2">
      <c r="A22" s="20" t="s">
        <v>449</v>
      </c>
      <c r="B22" s="23"/>
      <c r="C22" s="23"/>
      <c r="D22" s="23"/>
      <c r="E22" s="23"/>
      <c r="F22" s="23"/>
      <c r="G22" s="23"/>
      <c r="H22" s="23"/>
      <c r="I22" s="23"/>
      <c r="J22" s="23"/>
      <c r="K22" s="23">
        <v>0.15</v>
      </c>
      <c r="L22" s="23">
        <v>0.54</v>
      </c>
      <c r="M22" s="23"/>
      <c r="N22" s="23"/>
      <c r="O22" s="23"/>
      <c r="P22" s="23"/>
      <c r="Q22" s="23"/>
      <c r="R22" s="23"/>
      <c r="S22" s="23">
        <v>7.0000000000000007E-2</v>
      </c>
      <c r="T22" s="23">
        <v>0.96</v>
      </c>
      <c r="U22" s="23">
        <v>9.15</v>
      </c>
      <c r="V22" s="23">
        <v>9.77</v>
      </c>
      <c r="W22" s="23">
        <v>37.72</v>
      </c>
      <c r="X22" s="23">
        <v>123.21</v>
      </c>
      <c r="Y22" s="23">
        <v>3.85</v>
      </c>
      <c r="Z22" s="23">
        <v>-13.57</v>
      </c>
      <c r="AA22" s="32" t="b">
        <f>A22='Ace-SCFS'!A22</f>
        <v>1</v>
      </c>
    </row>
    <row r="23" spans="1:27" x14ac:dyDescent="0.2">
      <c r="A23" s="20" t="s">
        <v>450</v>
      </c>
      <c r="B23" s="23"/>
      <c r="C23" s="23"/>
      <c r="D23" s="23"/>
      <c r="E23" s="23"/>
      <c r="F23" s="23">
        <v>0.57999999999999996</v>
      </c>
      <c r="G23" s="23">
        <v>1.2028000000000001</v>
      </c>
      <c r="H23" s="23"/>
      <c r="I23" s="23"/>
      <c r="J23" s="23"/>
      <c r="K23" s="23"/>
      <c r="L23" s="23"/>
      <c r="M23" s="23"/>
      <c r="N23" s="23"/>
      <c r="O23" s="23"/>
      <c r="P23" s="23"/>
      <c r="Q23" s="23"/>
      <c r="R23" s="23"/>
      <c r="S23" s="23"/>
      <c r="T23" s="23"/>
      <c r="U23" s="23"/>
      <c r="V23" s="23"/>
      <c r="W23" s="23"/>
      <c r="X23" s="23"/>
      <c r="Y23" s="23"/>
      <c r="Z23" s="23"/>
      <c r="AA23" s="32" t="b">
        <f>A23='Ace-SCFS'!A23</f>
        <v>1</v>
      </c>
    </row>
    <row r="24" spans="1:27" x14ac:dyDescent="0.2">
      <c r="A24" s="20" t="s">
        <v>451</v>
      </c>
      <c r="B24" s="23"/>
      <c r="C24" s="23"/>
      <c r="D24" s="23"/>
      <c r="E24" s="23"/>
      <c r="F24" s="23"/>
      <c r="G24" s="23"/>
      <c r="H24" s="23"/>
      <c r="I24" s="23"/>
      <c r="J24" s="23">
        <v>-0.85</v>
      </c>
      <c r="K24" s="23">
        <v>-2.84</v>
      </c>
      <c r="L24" s="23">
        <v>-0.19</v>
      </c>
      <c r="M24" s="23">
        <v>-0.19</v>
      </c>
      <c r="N24" s="23">
        <v>-0.01</v>
      </c>
      <c r="O24" s="23"/>
      <c r="P24" s="23"/>
      <c r="Q24" s="23"/>
      <c r="R24" s="23"/>
      <c r="S24" s="23">
        <v>-7.56</v>
      </c>
      <c r="T24" s="23">
        <v>294.91000000000003</v>
      </c>
      <c r="U24" s="23">
        <v>19.07</v>
      </c>
      <c r="V24" s="23"/>
      <c r="W24" s="23">
        <v>20.5</v>
      </c>
      <c r="X24" s="23">
        <v>9.06</v>
      </c>
      <c r="Y24" s="23">
        <v>3.08</v>
      </c>
      <c r="Z24" s="23">
        <v>-0.1</v>
      </c>
      <c r="AA24" s="32" t="b">
        <f>A24='Ace-SCFS'!A24</f>
        <v>1</v>
      </c>
    </row>
    <row r="25" spans="1:27" x14ac:dyDescent="0.2">
      <c r="A25" s="20" t="s">
        <v>452</v>
      </c>
      <c r="B25" s="23"/>
      <c r="C25" s="23">
        <v>-24.398399999999999</v>
      </c>
      <c r="D25" s="23">
        <v>-24.398399999999999</v>
      </c>
      <c r="E25" s="23">
        <v>4.7763999999999998</v>
      </c>
      <c r="F25" s="23">
        <v>-23.752300000000002</v>
      </c>
      <c r="G25" s="23">
        <v>-39.833799999999997</v>
      </c>
      <c r="H25" s="23">
        <v>-23.15</v>
      </c>
      <c r="I25" s="23">
        <v>-99.63</v>
      </c>
      <c r="J25" s="23">
        <v>-37.159999999999997</v>
      </c>
      <c r="K25" s="23">
        <v>-87.84</v>
      </c>
      <c r="L25" s="23">
        <v>33.28</v>
      </c>
      <c r="M25" s="23">
        <v>-117.08</v>
      </c>
      <c r="N25" s="23">
        <v>-103.47</v>
      </c>
      <c r="O25" s="23">
        <v>-77.599999999999994</v>
      </c>
      <c r="P25" s="23">
        <v>-359.94</v>
      </c>
      <c r="Q25" s="23">
        <v>107.53</v>
      </c>
      <c r="R25" s="23">
        <v>-280.95</v>
      </c>
      <c r="S25" s="23">
        <v>-32.299999999999997</v>
      </c>
      <c r="T25" s="23">
        <v>-354.25</v>
      </c>
      <c r="U25" s="23">
        <v>-314.22000000000003</v>
      </c>
      <c r="V25" s="23">
        <v>501.61</v>
      </c>
      <c r="W25" s="23">
        <v>1315.06</v>
      </c>
      <c r="X25" s="23">
        <v>-585.04</v>
      </c>
      <c r="Y25" s="23">
        <v>-769.35</v>
      </c>
      <c r="Z25" s="23">
        <v>-15.45</v>
      </c>
      <c r="AA25" s="32" t="b">
        <f>A25='Ace-SCFS'!A25</f>
        <v>1</v>
      </c>
    </row>
    <row r="26" spans="1:27" x14ac:dyDescent="0.2">
      <c r="A26" s="20" t="s">
        <v>453</v>
      </c>
      <c r="B26" s="23"/>
      <c r="C26" s="23">
        <v>-7.907</v>
      </c>
      <c r="D26" s="23">
        <v>-7.907</v>
      </c>
      <c r="E26" s="23">
        <v>-1.1642999999999999</v>
      </c>
      <c r="F26" s="23">
        <v>-21.940100000000005</v>
      </c>
      <c r="G26" s="23">
        <v>-68.018500000000003</v>
      </c>
      <c r="H26" s="23">
        <v>24.13</v>
      </c>
      <c r="I26" s="23">
        <v>-26.7</v>
      </c>
      <c r="J26" s="23">
        <v>-37.19</v>
      </c>
      <c r="K26" s="23">
        <v>-82.7</v>
      </c>
      <c r="L26" s="23">
        <v>4.78</v>
      </c>
      <c r="M26" s="23">
        <v>-107.15999999999998</v>
      </c>
      <c r="N26" s="23">
        <v>-62.62</v>
      </c>
      <c r="O26" s="23">
        <v>-306.49</v>
      </c>
      <c r="P26" s="23">
        <v>-570.24</v>
      </c>
      <c r="Q26" s="23">
        <v>360.94</v>
      </c>
      <c r="R26" s="23">
        <v>110.82</v>
      </c>
      <c r="S26" s="23">
        <v>9.39</v>
      </c>
      <c r="T26" s="23">
        <v>-294.31</v>
      </c>
      <c r="U26" s="23">
        <v>-27.71</v>
      </c>
      <c r="V26" s="23">
        <v>-186.88</v>
      </c>
      <c r="W26" s="23">
        <v>277.11</v>
      </c>
      <c r="X26" s="23">
        <v>-304.95999999999998</v>
      </c>
      <c r="Y26" s="23">
        <v>-668.11</v>
      </c>
      <c r="Z26" s="23">
        <v>-92.52</v>
      </c>
      <c r="AA26" s="32" t="b">
        <f>A26='Ace-SCFS'!A26</f>
        <v>1</v>
      </c>
    </row>
    <row r="27" spans="1:27" x14ac:dyDescent="0.2">
      <c r="A27" s="20" t="s">
        <v>454</v>
      </c>
      <c r="B27" s="23"/>
      <c r="C27" s="23">
        <v>-16.9801</v>
      </c>
      <c r="D27" s="23">
        <v>-16.9801</v>
      </c>
      <c r="E27" s="23">
        <v>-2.1448999999999998</v>
      </c>
      <c r="F27" s="23">
        <v>-17.947399999999998</v>
      </c>
      <c r="G27" s="23">
        <v>0.8851</v>
      </c>
      <c r="H27" s="23">
        <v>-22.27</v>
      </c>
      <c r="I27" s="23">
        <v>-75.59</v>
      </c>
      <c r="J27" s="23">
        <v>16.920000000000002</v>
      </c>
      <c r="K27" s="23">
        <v>-24.57</v>
      </c>
      <c r="L27" s="23">
        <v>-4.67</v>
      </c>
      <c r="M27" s="23">
        <v>-25.17</v>
      </c>
      <c r="N27" s="23">
        <v>-76.790000000000006</v>
      </c>
      <c r="O27" s="23">
        <v>-69.97</v>
      </c>
      <c r="P27" s="23">
        <v>-56.25</v>
      </c>
      <c r="Q27" s="23">
        <v>-97.11</v>
      </c>
      <c r="R27" s="23">
        <v>-83.4</v>
      </c>
      <c r="S27" s="23">
        <v>-48.12</v>
      </c>
      <c r="T27" s="23">
        <v>-167.89</v>
      </c>
      <c r="U27" s="23">
        <v>-228.69</v>
      </c>
      <c r="V27" s="23">
        <v>-49.62</v>
      </c>
      <c r="W27" s="23">
        <v>424.27</v>
      </c>
      <c r="X27" s="23">
        <v>57.09</v>
      </c>
      <c r="Y27" s="23">
        <v>-166.73</v>
      </c>
      <c r="Z27" s="23">
        <v>172.64</v>
      </c>
      <c r="AA27" s="32" t="b">
        <f>A27='Ace-SCFS'!A27</f>
        <v>1</v>
      </c>
    </row>
    <row r="28" spans="1:27" x14ac:dyDescent="0.2">
      <c r="A28" s="20" t="s">
        <v>455</v>
      </c>
      <c r="B28" s="23"/>
      <c r="C28" s="23">
        <v>-5.2304000000000004</v>
      </c>
      <c r="D28" s="23">
        <v>-5.2304000000000004</v>
      </c>
      <c r="E28" s="23">
        <v>9.3419000000000008</v>
      </c>
      <c r="F28" s="23">
        <v>-5.6782000000000004</v>
      </c>
      <c r="G28" s="23">
        <v>13.924099999999999</v>
      </c>
      <c r="H28" s="23">
        <v>-30.21</v>
      </c>
      <c r="I28" s="23">
        <v>8.6999999999999993</v>
      </c>
      <c r="J28" s="23"/>
      <c r="K28" s="23"/>
      <c r="L28" s="23"/>
      <c r="M28" s="23"/>
      <c r="N28" s="23"/>
      <c r="O28" s="23"/>
      <c r="P28" s="23"/>
      <c r="Q28" s="23"/>
      <c r="R28" s="23"/>
      <c r="S28" s="23">
        <v>-34.21</v>
      </c>
      <c r="T28" s="23">
        <v>-46.55</v>
      </c>
      <c r="U28" s="23">
        <v>-79.19</v>
      </c>
      <c r="V28" s="23">
        <v>-2533</v>
      </c>
      <c r="W28" s="23">
        <v>2783.54</v>
      </c>
      <c r="X28" s="23">
        <v>-168.18</v>
      </c>
      <c r="Y28" s="23">
        <v>-181.42</v>
      </c>
      <c r="Z28" s="23">
        <v>-527.23</v>
      </c>
      <c r="AA28" s="32" t="b">
        <f>A28='Ace-SCFS'!A28</f>
        <v>1</v>
      </c>
    </row>
    <row r="29" spans="1:27" x14ac:dyDescent="0.2">
      <c r="A29" s="20" t="s">
        <v>456</v>
      </c>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32" t="b">
        <f>A29='Ace-SCFS'!A29</f>
        <v>1</v>
      </c>
    </row>
    <row r="30" spans="1:27" x14ac:dyDescent="0.2">
      <c r="A30" s="20" t="s">
        <v>457</v>
      </c>
      <c r="B30" s="23"/>
      <c r="C30" s="23">
        <v>5.4446000000000003</v>
      </c>
      <c r="D30" s="23">
        <v>5.4446000000000003</v>
      </c>
      <c r="E30" s="23">
        <v>0.32140000000000002</v>
      </c>
      <c r="F30" s="23">
        <v>21.813400000000001</v>
      </c>
      <c r="G30" s="23">
        <v>13.375500000000001</v>
      </c>
      <c r="H30" s="23">
        <v>5.2</v>
      </c>
      <c r="I30" s="23">
        <v>-6.04</v>
      </c>
      <c r="J30" s="23">
        <v>-16.89</v>
      </c>
      <c r="K30" s="23">
        <v>19.43</v>
      </c>
      <c r="L30" s="23">
        <v>33.17</v>
      </c>
      <c r="M30" s="23">
        <v>15.25</v>
      </c>
      <c r="N30" s="23">
        <v>35.94</v>
      </c>
      <c r="O30" s="23">
        <v>298.86</v>
      </c>
      <c r="P30" s="23">
        <v>266.55</v>
      </c>
      <c r="Q30" s="23">
        <v>-156.30000000000001</v>
      </c>
      <c r="R30" s="23">
        <v>-308.37</v>
      </c>
      <c r="S30" s="23">
        <v>40.64</v>
      </c>
      <c r="T30" s="23">
        <v>154.5</v>
      </c>
      <c r="U30" s="23">
        <v>21.37</v>
      </c>
      <c r="V30" s="23">
        <v>3271.11</v>
      </c>
      <c r="W30" s="23">
        <v>-2169.86</v>
      </c>
      <c r="X30" s="23">
        <v>-168.99</v>
      </c>
      <c r="Y30" s="23">
        <v>246.91</v>
      </c>
      <c r="Z30" s="23">
        <v>431.66</v>
      </c>
      <c r="AA30" s="32" t="b">
        <f>A30='Ace-SCFS'!A30</f>
        <v>1</v>
      </c>
    </row>
    <row r="31" spans="1:27" x14ac:dyDescent="0.2">
      <c r="A31" s="20" t="s">
        <v>458</v>
      </c>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32" t="b">
        <f>A31='Ace-SCFS'!A31</f>
        <v>1</v>
      </c>
    </row>
    <row r="32" spans="1:27" x14ac:dyDescent="0.2">
      <c r="A32" s="20" t="s">
        <v>459</v>
      </c>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32" t="b">
        <f>A32='Ace-SCFS'!A32</f>
        <v>1</v>
      </c>
    </row>
    <row r="33" spans="1:27" x14ac:dyDescent="0.2">
      <c r="A33" s="20" t="s">
        <v>460</v>
      </c>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32" t="b">
        <f>A33='Ace-SCFS'!A33</f>
        <v>1</v>
      </c>
    </row>
    <row r="34" spans="1:27" x14ac:dyDescent="0.2">
      <c r="A34" s="20" t="s">
        <v>461</v>
      </c>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32" t="b">
        <f>A34='Ace-SCFS'!A34</f>
        <v>1</v>
      </c>
    </row>
    <row r="35" spans="1:27" x14ac:dyDescent="0.2">
      <c r="A35" s="20" t="s">
        <v>462</v>
      </c>
      <c r="B35" s="23"/>
      <c r="C35" s="23">
        <v>0.27450000000000002</v>
      </c>
      <c r="D35" s="23">
        <v>0.27450000000000002</v>
      </c>
      <c r="E35" s="23">
        <v>-1.5777000000000001</v>
      </c>
      <c r="F35" s="23"/>
      <c r="G35" s="23"/>
      <c r="H35" s="23"/>
      <c r="I35" s="23"/>
      <c r="J35" s="23"/>
      <c r="K35" s="23"/>
      <c r="L35" s="23"/>
      <c r="M35" s="23"/>
      <c r="N35" s="23"/>
      <c r="O35" s="23"/>
      <c r="P35" s="23"/>
      <c r="Q35" s="23"/>
      <c r="R35" s="23"/>
      <c r="S35" s="23"/>
      <c r="T35" s="23"/>
      <c r="U35" s="23"/>
      <c r="V35" s="23"/>
      <c r="W35" s="23"/>
      <c r="X35" s="23"/>
      <c r="Y35" s="23"/>
      <c r="Z35" s="23"/>
      <c r="AA35" s="32" t="b">
        <f>A35='Ace-SCFS'!A35</f>
        <v>1</v>
      </c>
    </row>
    <row r="36" spans="1:27" x14ac:dyDescent="0.2">
      <c r="A36" s="20" t="s">
        <v>463</v>
      </c>
      <c r="B36" s="23">
        <v>0</v>
      </c>
      <c r="C36" s="23">
        <v>20.469100000000001</v>
      </c>
      <c r="D36" s="23">
        <v>20.469100000000001</v>
      </c>
      <c r="E36" s="23">
        <v>66.11</v>
      </c>
      <c r="F36" s="23">
        <v>39.725099999999998</v>
      </c>
      <c r="G36" s="23">
        <v>37.0792</v>
      </c>
      <c r="H36" s="23">
        <v>91.85</v>
      </c>
      <c r="I36" s="23">
        <v>59.28</v>
      </c>
      <c r="J36" s="23">
        <v>164.65</v>
      </c>
      <c r="K36" s="23">
        <v>177.44</v>
      </c>
      <c r="L36" s="23">
        <v>344.32</v>
      </c>
      <c r="M36" s="23">
        <v>229.72</v>
      </c>
      <c r="N36" s="23">
        <v>326.16000000000003</v>
      </c>
      <c r="O36" s="23">
        <v>466.02</v>
      </c>
      <c r="P36" s="23">
        <v>672.55</v>
      </c>
      <c r="Q36" s="23">
        <v>1261.5999999999999</v>
      </c>
      <c r="R36" s="23">
        <v>694.79</v>
      </c>
      <c r="S36" s="23">
        <v>1307.3699999999999</v>
      </c>
      <c r="T36" s="23">
        <v>1483.61</v>
      </c>
      <c r="U36" s="23">
        <v>275.24</v>
      </c>
      <c r="V36" s="23">
        <v>-2256.29</v>
      </c>
      <c r="W36" s="23">
        <v>342.07</v>
      </c>
      <c r="X36" s="23">
        <v>-901.76</v>
      </c>
      <c r="Y36" s="23">
        <v>-837.4</v>
      </c>
      <c r="Z36" s="23">
        <v>-892.64</v>
      </c>
      <c r="AA36" s="32" t="b">
        <f>A36='Ace-SCFS'!A36</f>
        <v>1</v>
      </c>
    </row>
    <row r="37" spans="1:27" x14ac:dyDescent="0.2">
      <c r="A37" s="20" t="s">
        <v>464</v>
      </c>
      <c r="B37" s="23"/>
      <c r="C37" s="23">
        <v>-4.6623000000000001</v>
      </c>
      <c r="D37" s="23">
        <v>-4.6623000000000001</v>
      </c>
      <c r="E37" s="23">
        <v>-5.3994000000000009</v>
      </c>
      <c r="F37" s="23">
        <v>1.1128</v>
      </c>
      <c r="G37" s="23">
        <v>-4.9318</v>
      </c>
      <c r="H37" s="23">
        <v>-0.97</v>
      </c>
      <c r="I37" s="23">
        <v>0.95</v>
      </c>
      <c r="J37" s="23"/>
      <c r="K37" s="23"/>
      <c r="L37" s="23"/>
      <c r="M37" s="23"/>
      <c r="N37" s="23"/>
      <c r="O37" s="23"/>
      <c r="P37" s="23"/>
      <c r="Q37" s="23"/>
      <c r="R37" s="23"/>
      <c r="S37" s="23"/>
      <c r="T37" s="23"/>
      <c r="U37" s="23"/>
      <c r="V37" s="23"/>
      <c r="W37" s="23"/>
      <c r="X37" s="23"/>
      <c r="Y37" s="23"/>
      <c r="Z37" s="23"/>
      <c r="AA37" s="32" t="b">
        <f>A37='Ace-SCFS'!A37</f>
        <v>1</v>
      </c>
    </row>
    <row r="38" spans="1:27" x14ac:dyDescent="0.2">
      <c r="A38" s="20" t="s">
        <v>446</v>
      </c>
      <c r="B38" s="23"/>
      <c r="C38" s="23"/>
      <c r="D38" s="23"/>
      <c r="E38" s="23">
        <v>-1.6</v>
      </c>
      <c r="F38" s="23">
        <v>-0.77090000000000003</v>
      </c>
      <c r="G38" s="23">
        <v>-3.0556000000000001</v>
      </c>
      <c r="H38" s="23">
        <v>-5.36</v>
      </c>
      <c r="I38" s="23">
        <v>-10.25</v>
      </c>
      <c r="J38" s="23">
        <v>-14.57</v>
      </c>
      <c r="K38" s="23">
        <v>-16.71</v>
      </c>
      <c r="L38" s="23">
        <v>-14.37</v>
      </c>
      <c r="M38" s="23">
        <v>-9.91</v>
      </c>
      <c r="N38" s="23">
        <v>-15.35</v>
      </c>
      <c r="O38" s="23">
        <v>-15.46</v>
      </c>
      <c r="P38" s="23">
        <v>-46.42</v>
      </c>
      <c r="Q38" s="23">
        <v>0.89</v>
      </c>
      <c r="R38" s="23">
        <v>-48.79</v>
      </c>
      <c r="S38" s="23">
        <v>-73.569999999999993</v>
      </c>
      <c r="T38" s="23">
        <v>-144.43</v>
      </c>
      <c r="U38" s="23">
        <v>-168.76</v>
      </c>
      <c r="V38" s="23">
        <v>-148.77000000000001</v>
      </c>
      <c r="W38" s="23">
        <v>-193.48</v>
      </c>
      <c r="X38" s="23">
        <v>-352.73</v>
      </c>
      <c r="Y38" s="23">
        <v>-783.6</v>
      </c>
      <c r="Z38" s="23">
        <v>-291.42</v>
      </c>
      <c r="AA38" s="32" t="b">
        <f>A38='Ace-SCFS'!A38</f>
        <v>1</v>
      </c>
    </row>
    <row r="39" spans="1:27" x14ac:dyDescent="0.2">
      <c r="A39" s="20" t="s">
        <v>465</v>
      </c>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32" t="b">
        <f>A39='Ace-SCFS'!A39</f>
        <v>1</v>
      </c>
    </row>
    <row r="40" spans="1:27" x14ac:dyDescent="0.2">
      <c r="A40" s="20" t="s">
        <v>466</v>
      </c>
      <c r="B40" s="23"/>
      <c r="C40" s="23"/>
      <c r="D40" s="23"/>
      <c r="E40" s="23"/>
      <c r="F40" s="23">
        <v>4.6782000000000004</v>
      </c>
      <c r="G40" s="23">
        <v>0.34560000000000002</v>
      </c>
      <c r="H40" s="23">
        <v>-11.85</v>
      </c>
      <c r="I40" s="23">
        <v>28.74</v>
      </c>
      <c r="J40" s="23"/>
      <c r="K40" s="23"/>
      <c r="L40" s="23"/>
      <c r="M40" s="23"/>
      <c r="N40" s="23"/>
      <c r="O40" s="23"/>
      <c r="P40" s="23"/>
      <c r="Q40" s="23"/>
      <c r="R40" s="23"/>
      <c r="S40" s="23"/>
      <c r="T40" s="23"/>
      <c r="U40" s="23"/>
      <c r="V40" s="23"/>
      <c r="W40" s="23"/>
      <c r="X40" s="23"/>
      <c r="Y40" s="23"/>
      <c r="Z40" s="23"/>
      <c r="AA40" s="32" t="b">
        <f>A40='Ace-SCFS'!A40</f>
        <v>1</v>
      </c>
    </row>
    <row r="41" spans="1:27" x14ac:dyDescent="0.2">
      <c r="A41" s="20" t="s">
        <v>467</v>
      </c>
      <c r="B41" s="23"/>
      <c r="C41" s="23">
        <v>15.806800000000001</v>
      </c>
      <c r="D41" s="23">
        <v>15.806800000000001</v>
      </c>
      <c r="E41" s="23">
        <v>59.110599999999998</v>
      </c>
      <c r="F41" s="23">
        <v>44.745200000000004</v>
      </c>
      <c r="G41" s="23">
        <v>29.4374</v>
      </c>
      <c r="H41" s="23">
        <v>73.67</v>
      </c>
      <c r="I41" s="23">
        <v>78.72</v>
      </c>
      <c r="J41" s="23">
        <v>150.08000000000001</v>
      </c>
      <c r="K41" s="23">
        <v>160.72999999999999</v>
      </c>
      <c r="L41" s="23">
        <v>329.95</v>
      </c>
      <c r="M41" s="23">
        <v>219.81</v>
      </c>
      <c r="N41" s="23">
        <v>310.81</v>
      </c>
      <c r="O41" s="23">
        <v>450.56</v>
      </c>
      <c r="P41" s="23">
        <v>626.13</v>
      </c>
      <c r="Q41" s="23">
        <v>1262.49</v>
      </c>
      <c r="R41" s="23">
        <v>646</v>
      </c>
      <c r="S41" s="23">
        <v>1233.8</v>
      </c>
      <c r="T41" s="23">
        <v>1339.18</v>
      </c>
      <c r="U41" s="23">
        <v>106.48</v>
      </c>
      <c r="V41" s="23">
        <v>-2405.06</v>
      </c>
      <c r="W41" s="23">
        <v>148.59</v>
      </c>
      <c r="X41" s="23">
        <v>-1254.49</v>
      </c>
      <c r="Y41" s="23">
        <v>-1621</v>
      </c>
      <c r="Z41" s="23">
        <v>-1184.06</v>
      </c>
      <c r="AA41" s="32" t="b">
        <f>A41='Ace-SCFS'!A41</f>
        <v>1</v>
      </c>
    </row>
    <row r="42" spans="1:27" x14ac:dyDescent="0.2">
      <c r="A42" s="20" t="s">
        <v>468</v>
      </c>
      <c r="B42" s="23"/>
      <c r="C42" s="23">
        <v>-24.760100000000001</v>
      </c>
      <c r="D42" s="23">
        <v>-24.760100000000001</v>
      </c>
      <c r="E42" s="23">
        <v>-46.744799999999991</v>
      </c>
      <c r="F42" s="23">
        <v>-63.554600000000001</v>
      </c>
      <c r="G42" s="23">
        <v>-77.909800000000004</v>
      </c>
      <c r="H42" s="23">
        <v>-28.86</v>
      </c>
      <c r="I42" s="23">
        <v>-36.22</v>
      </c>
      <c r="J42" s="23">
        <v>-41.81</v>
      </c>
      <c r="K42" s="23">
        <v>-64.33</v>
      </c>
      <c r="L42" s="23">
        <v>-531.70000000000005</v>
      </c>
      <c r="M42" s="23">
        <v>-863.44</v>
      </c>
      <c r="N42" s="23">
        <v>160.76</v>
      </c>
      <c r="O42" s="23">
        <v>-112.58</v>
      </c>
      <c r="P42" s="23">
        <v>-743.49</v>
      </c>
      <c r="Q42" s="23">
        <v>-951.07</v>
      </c>
      <c r="R42" s="23">
        <v>-158.76</v>
      </c>
      <c r="S42" s="23">
        <v>-1073.1500000000001</v>
      </c>
      <c r="T42" s="23">
        <v>-773.69</v>
      </c>
      <c r="U42" s="23">
        <v>460.54</v>
      </c>
      <c r="V42" s="23">
        <v>519.14</v>
      </c>
      <c r="W42" s="23">
        <v>2152.81</v>
      </c>
      <c r="X42" s="23">
        <v>3639.2</v>
      </c>
      <c r="Y42" s="23">
        <v>2381.38</v>
      </c>
      <c r="Z42" s="23">
        <v>1404.45</v>
      </c>
      <c r="AA42" s="32" t="b">
        <f>A42='Ace-SCFS'!A42</f>
        <v>1</v>
      </c>
    </row>
    <row r="43" spans="1:27" x14ac:dyDescent="0.2">
      <c r="A43" s="20" t="s">
        <v>469</v>
      </c>
      <c r="B43" s="23"/>
      <c r="C43" s="23">
        <v>-22.1739</v>
      </c>
      <c r="D43" s="23">
        <v>-22.1739</v>
      </c>
      <c r="E43" s="23">
        <v>-37.7014</v>
      </c>
      <c r="F43" s="23">
        <v>-35.804400000000001</v>
      </c>
      <c r="G43" s="23">
        <v>-65.244500000000002</v>
      </c>
      <c r="H43" s="23">
        <v>-37.33</v>
      </c>
      <c r="I43" s="23">
        <v>-32.549999999999997</v>
      </c>
      <c r="J43" s="23">
        <v>-29.73</v>
      </c>
      <c r="K43" s="23">
        <v>-57.13</v>
      </c>
      <c r="L43" s="23">
        <v>-83.19</v>
      </c>
      <c r="M43" s="23">
        <v>-127.52</v>
      </c>
      <c r="N43" s="23">
        <v>-124.15</v>
      </c>
      <c r="O43" s="23">
        <v>-140.78</v>
      </c>
      <c r="P43" s="23">
        <v>-99.16</v>
      </c>
      <c r="Q43" s="23">
        <v>-173.99</v>
      </c>
      <c r="R43" s="23">
        <v>-126.86</v>
      </c>
      <c r="S43" s="23">
        <v>-245.28</v>
      </c>
      <c r="T43" s="23">
        <v>-388.24</v>
      </c>
      <c r="U43" s="23">
        <v>-429.54</v>
      </c>
      <c r="V43" s="23">
        <v>-434.32</v>
      </c>
      <c r="W43" s="23">
        <v>-1027.98</v>
      </c>
      <c r="X43" s="23">
        <v>-563.94000000000005</v>
      </c>
      <c r="Y43" s="23">
        <v>-1094.01</v>
      </c>
      <c r="Z43" s="23">
        <v>-733.33</v>
      </c>
      <c r="AA43" s="32" t="b">
        <f>A43='Ace-SCFS'!A43</f>
        <v>1</v>
      </c>
    </row>
    <row r="44" spans="1:27" x14ac:dyDescent="0.2">
      <c r="A44" s="20" t="s">
        <v>470</v>
      </c>
      <c r="B44" s="23"/>
      <c r="C44" s="23">
        <v>1.0329999999999999</v>
      </c>
      <c r="D44" s="23">
        <v>1.0329999999999999</v>
      </c>
      <c r="E44" s="23">
        <v>0.249</v>
      </c>
      <c r="F44" s="23">
        <v>3.5926</v>
      </c>
      <c r="G44" s="23">
        <v>0.55879999999999996</v>
      </c>
      <c r="H44" s="23">
        <v>1.97</v>
      </c>
      <c r="I44" s="23">
        <v>1.1599999999999999</v>
      </c>
      <c r="J44" s="23">
        <v>5.98</v>
      </c>
      <c r="K44" s="23">
        <v>16.79</v>
      </c>
      <c r="L44" s="23">
        <v>3.6</v>
      </c>
      <c r="M44" s="23">
        <v>3.7</v>
      </c>
      <c r="N44" s="23">
        <v>1.76</v>
      </c>
      <c r="O44" s="23">
        <v>18.850000000000001</v>
      </c>
      <c r="P44" s="23">
        <v>0.21</v>
      </c>
      <c r="Q44" s="23">
        <v>4.76</v>
      </c>
      <c r="R44" s="23">
        <v>4.7</v>
      </c>
      <c r="S44" s="23">
        <v>0.53</v>
      </c>
      <c r="T44" s="23">
        <v>3.09</v>
      </c>
      <c r="U44" s="23">
        <v>1.0900000000000001</v>
      </c>
      <c r="V44" s="23">
        <v>2.06</v>
      </c>
      <c r="W44" s="23">
        <v>14.84</v>
      </c>
      <c r="X44" s="23">
        <v>14.45</v>
      </c>
      <c r="Y44" s="23">
        <v>9.73</v>
      </c>
      <c r="Z44" s="23">
        <v>6.27</v>
      </c>
      <c r="AA44" s="32" t="b">
        <f>A44='Ace-SCFS'!A44</f>
        <v>1</v>
      </c>
    </row>
    <row r="45" spans="1:27" x14ac:dyDescent="0.2">
      <c r="A45" s="20" t="s">
        <v>436</v>
      </c>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32" t="b">
        <f>A45='Ace-SCFS'!A45</f>
        <v>1</v>
      </c>
    </row>
    <row r="46" spans="1:27" x14ac:dyDescent="0.2">
      <c r="A46" s="20" t="s">
        <v>471</v>
      </c>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32" t="b">
        <f>A46='Ace-SCFS'!A46</f>
        <v>1</v>
      </c>
    </row>
    <row r="47" spans="1:27" x14ac:dyDescent="0.2">
      <c r="A47" s="20" t="s">
        <v>472</v>
      </c>
      <c r="B47" s="23"/>
      <c r="C47" s="23">
        <v>-4.0831</v>
      </c>
      <c r="D47" s="23">
        <v>-4.0831</v>
      </c>
      <c r="E47" s="23">
        <v>-9.6295999999999999</v>
      </c>
      <c r="F47" s="23">
        <v>-28.824100000000001</v>
      </c>
      <c r="G47" s="23">
        <v>-10.286500000000002</v>
      </c>
      <c r="H47" s="23"/>
      <c r="I47" s="23">
        <v>-5.72</v>
      </c>
      <c r="J47" s="23">
        <v>-29.07</v>
      </c>
      <c r="K47" s="23">
        <v>-4.08</v>
      </c>
      <c r="L47" s="23">
        <v>-1558.9</v>
      </c>
      <c r="M47" s="23">
        <v>-1771.46</v>
      </c>
      <c r="N47" s="23">
        <v>-1970.98</v>
      </c>
      <c r="O47" s="23">
        <v>-2115.87</v>
      </c>
      <c r="P47" s="23">
        <v>-3766.55</v>
      </c>
      <c r="Q47" s="23">
        <v>-6294.51</v>
      </c>
      <c r="R47" s="23">
        <v>-16933.54</v>
      </c>
      <c r="S47" s="23">
        <v>-12294.31</v>
      </c>
      <c r="T47" s="23">
        <v>-13465.91</v>
      </c>
      <c r="U47" s="23">
        <v>-15362.87</v>
      </c>
      <c r="V47" s="23">
        <v>-19453.87</v>
      </c>
      <c r="W47" s="23">
        <v>-10360.5</v>
      </c>
      <c r="X47" s="23">
        <v>-13196.91</v>
      </c>
      <c r="Y47" s="23">
        <v>-17642.59</v>
      </c>
      <c r="Z47" s="23">
        <v>-16911</v>
      </c>
      <c r="AA47" s="32" t="b">
        <f>A47='Ace-SCFS'!A47</f>
        <v>1</v>
      </c>
    </row>
    <row r="48" spans="1:27" x14ac:dyDescent="0.2">
      <c r="A48" s="20" t="s">
        <v>473</v>
      </c>
      <c r="B48" s="23"/>
      <c r="C48" s="23"/>
      <c r="D48" s="23"/>
      <c r="E48" s="23"/>
      <c r="F48" s="23"/>
      <c r="G48" s="23"/>
      <c r="H48" s="23">
        <v>5.95</v>
      </c>
      <c r="I48" s="23"/>
      <c r="J48" s="23"/>
      <c r="K48" s="23">
        <v>1</v>
      </c>
      <c r="L48" s="23">
        <v>1092.1300000000001</v>
      </c>
      <c r="M48" s="23">
        <v>1351.76</v>
      </c>
      <c r="N48" s="23">
        <v>2198.9499999999998</v>
      </c>
      <c r="O48" s="23">
        <v>1843.14</v>
      </c>
      <c r="P48" s="23">
        <v>2993.43</v>
      </c>
      <c r="Q48" s="23">
        <v>5682.83</v>
      </c>
      <c r="R48" s="23">
        <v>15692.32</v>
      </c>
      <c r="S48" s="23">
        <v>12634.72</v>
      </c>
      <c r="T48" s="23">
        <v>13184.470000000001</v>
      </c>
      <c r="U48" s="23">
        <v>14772.54</v>
      </c>
      <c r="V48" s="23">
        <v>20191.27</v>
      </c>
      <c r="W48" s="23">
        <v>11296.25</v>
      </c>
      <c r="X48" s="23">
        <v>13226.81</v>
      </c>
      <c r="Y48" s="23">
        <v>20887.45</v>
      </c>
      <c r="Z48" s="23">
        <v>18149.330000000002</v>
      </c>
      <c r="AA48" s="32" t="b">
        <f>A48='Ace-SCFS'!A48</f>
        <v>1</v>
      </c>
    </row>
    <row r="49" spans="1:27" x14ac:dyDescent="0.2">
      <c r="A49" s="20" t="s">
        <v>474</v>
      </c>
      <c r="B49" s="23"/>
      <c r="C49" s="23"/>
      <c r="D49" s="23"/>
      <c r="E49" s="23"/>
      <c r="F49" s="23"/>
      <c r="G49" s="23"/>
      <c r="H49" s="23"/>
      <c r="I49" s="23"/>
      <c r="J49" s="23"/>
      <c r="K49" s="23"/>
      <c r="L49" s="23"/>
      <c r="M49" s="23"/>
      <c r="N49" s="23"/>
      <c r="O49" s="23"/>
      <c r="P49" s="23"/>
      <c r="Q49" s="23"/>
      <c r="R49" s="23"/>
      <c r="S49" s="23">
        <v>-0.15</v>
      </c>
      <c r="T49" s="23">
        <v>-380.69</v>
      </c>
      <c r="U49" s="23">
        <v>471.59</v>
      </c>
      <c r="V49" s="23">
        <v>-616.22</v>
      </c>
      <c r="W49" s="23">
        <v>894.7</v>
      </c>
      <c r="X49" s="23">
        <v>3830.5</v>
      </c>
      <c r="Y49" s="23">
        <v>203.46</v>
      </c>
      <c r="Z49" s="23">
        <v>729.98</v>
      </c>
      <c r="AA49" s="32" t="b">
        <f>A49='Ace-SCFS'!A49</f>
        <v>1</v>
      </c>
    </row>
    <row r="50" spans="1:27" x14ac:dyDescent="0.2">
      <c r="A50" s="20" t="s">
        <v>475</v>
      </c>
      <c r="B50" s="23"/>
      <c r="C50" s="23"/>
      <c r="D50" s="23"/>
      <c r="E50" s="23"/>
      <c r="F50" s="23"/>
      <c r="G50" s="23"/>
      <c r="H50" s="23"/>
      <c r="I50" s="23"/>
      <c r="J50" s="23">
        <v>1.18</v>
      </c>
      <c r="K50" s="23"/>
      <c r="L50" s="23">
        <v>0.08</v>
      </c>
      <c r="M50" s="23"/>
      <c r="N50" s="23"/>
      <c r="O50" s="23">
        <v>1.38</v>
      </c>
      <c r="P50" s="23"/>
      <c r="Q50" s="23"/>
      <c r="R50" s="23">
        <v>0.01</v>
      </c>
      <c r="S50" s="23"/>
      <c r="T50" s="23">
        <v>0.02</v>
      </c>
      <c r="U50" s="23">
        <v>0.02</v>
      </c>
      <c r="V50" s="23">
        <v>0.02</v>
      </c>
      <c r="W50" s="23">
        <v>0.02</v>
      </c>
      <c r="X50" s="23">
        <v>39.450000000000003</v>
      </c>
      <c r="Y50" s="23"/>
      <c r="Z50" s="23"/>
      <c r="AA50" s="32" t="b">
        <f>A50='Ace-SCFS'!A50</f>
        <v>1</v>
      </c>
    </row>
    <row r="51" spans="1:27" x14ac:dyDescent="0.2">
      <c r="A51" s="20" t="s">
        <v>476</v>
      </c>
      <c r="B51" s="23"/>
      <c r="C51" s="23">
        <v>0.46389999999999998</v>
      </c>
      <c r="D51" s="23">
        <v>0.46389999999999998</v>
      </c>
      <c r="E51" s="23">
        <v>0.3372</v>
      </c>
      <c r="F51" s="23">
        <v>0.4879</v>
      </c>
      <c r="G51" s="23">
        <v>0.67500000000000004</v>
      </c>
      <c r="H51" s="23">
        <v>0.4</v>
      </c>
      <c r="I51" s="23">
        <v>0.89</v>
      </c>
      <c r="J51" s="23">
        <v>6.6099999999999994</v>
      </c>
      <c r="K51" s="23">
        <v>6.74</v>
      </c>
      <c r="L51" s="23">
        <v>7.35</v>
      </c>
      <c r="M51" s="23">
        <v>12.57</v>
      </c>
      <c r="N51" s="23">
        <v>65.239999999999995</v>
      </c>
      <c r="O51" s="23">
        <v>107.63</v>
      </c>
      <c r="P51" s="23">
        <v>104.4</v>
      </c>
      <c r="Q51" s="23">
        <v>84.49</v>
      </c>
      <c r="R51" s="23">
        <v>137.63</v>
      </c>
      <c r="S51" s="23">
        <v>113.94</v>
      </c>
      <c r="T51" s="23">
        <v>144.72</v>
      </c>
      <c r="U51" s="23">
        <v>207.69</v>
      </c>
      <c r="V51" s="23">
        <v>105.64000000000001</v>
      </c>
      <c r="W51" s="23">
        <v>89.26</v>
      </c>
      <c r="X51" s="23">
        <v>55</v>
      </c>
      <c r="Y51" s="23">
        <v>16.899999999999999</v>
      </c>
      <c r="Z51" s="23">
        <v>144</v>
      </c>
      <c r="AA51" s="32" t="b">
        <f>A51='Ace-SCFS'!A51</f>
        <v>1</v>
      </c>
    </row>
    <row r="52" spans="1:27" x14ac:dyDescent="0.2">
      <c r="A52" s="20" t="s">
        <v>477</v>
      </c>
      <c r="B52" s="23"/>
      <c r="C52" s="23"/>
      <c r="D52" s="23"/>
      <c r="E52" s="23"/>
      <c r="F52" s="23"/>
      <c r="G52" s="23"/>
      <c r="H52" s="23"/>
      <c r="I52" s="23"/>
      <c r="J52" s="23">
        <v>20</v>
      </c>
      <c r="K52" s="23"/>
      <c r="L52" s="23"/>
      <c r="M52" s="23"/>
      <c r="N52" s="23"/>
      <c r="O52" s="23"/>
      <c r="P52" s="23"/>
      <c r="Q52" s="23"/>
      <c r="R52" s="23"/>
      <c r="S52" s="23">
        <v>-125.24</v>
      </c>
      <c r="T52" s="23">
        <v>51.379999999999995</v>
      </c>
      <c r="U52" s="23">
        <v>-131.06</v>
      </c>
      <c r="V52" s="23">
        <v>310.19</v>
      </c>
      <c r="W52" s="23">
        <v>1103.18</v>
      </c>
      <c r="X52" s="23">
        <v>25.19</v>
      </c>
      <c r="Y52" s="23"/>
      <c r="Z52" s="23">
        <v>-32</v>
      </c>
      <c r="AA52" s="32" t="b">
        <f>A52='Ace-SCFS'!A52</f>
        <v>1</v>
      </c>
    </row>
    <row r="53" spans="1:27" x14ac:dyDescent="0.2">
      <c r="A53" s="20" t="s">
        <v>478</v>
      </c>
      <c r="B53" s="23"/>
      <c r="C53" s="23"/>
      <c r="D53" s="23"/>
      <c r="E53" s="23"/>
      <c r="F53" s="23"/>
      <c r="G53" s="23"/>
      <c r="H53" s="23"/>
      <c r="I53" s="23"/>
      <c r="J53" s="23"/>
      <c r="K53" s="23"/>
      <c r="L53" s="23"/>
      <c r="M53" s="23"/>
      <c r="N53" s="23"/>
      <c r="O53" s="23"/>
      <c r="P53" s="23"/>
      <c r="Q53" s="23"/>
      <c r="R53" s="23"/>
      <c r="S53" s="23"/>
      <c r="T53" s="23"/>
      <c r="U53" s="23"/>
      <c r="V53" s="23"/>
      <c r="W53" s="23"/>
      <c r="X53" s="23"/>
      <c r="Y53" s="23">
        <v>0.44</v>
      </c>
      <c r="Z53" s="23">
        <v>51.2</v>
      </c>
      <c r="AA53" s="32" t="b">
        <f>A53='Ace-SCFS'!A53</f>
        <v>1</v>
      </c>
    </row>
    <row r="54" spans="1:27" x14ac:dyDescent="0.2">
      <c r="A54" s="20" t="s">
        <v>479</v>
      </c>
      <c r="B54" s="23"/>
      <c r="C54" s="23"/>
      <c r="D54" s="23"/>
      <c r="E54" s="23"/>
      <c r="F54" s="23"/>
      <c r="G54" s="23"/>
      <c r="H54" s="23"/>
      <c r="I54" s="23"/>
      <c r="J54" s="23">
        <v>-27.18</v>
      </c>
      <c r="K54" s="23">
        <v>-30.55</v>
      </c>
      <c r="L54" s="23"/>
      <c r="M54" s="23"/>
      <c r="N54" s="23"/>
      <c r="O54" s="23"/>
      <c r="P54" s="23"/>
      <c r="Q54" s="23"/>
      <c r="R54" s="23"/>
      <c r="S54" s="23"/>
      <c r="T54" s="23"/>
      <c r="U54" s="23"/>
      <c r="V54" s="23"/>
      <c r="W54" s="23"/>
      <c r="X54" s="23"/>
      <c r="Y54" s="23"/>
      <c r="Z54" s="23"/>
      <c r="AA54" s="32" t="b">
        <f>A54='Ace-SCFS'!A54</f>
        <v>1</v>
      </c>
    </row>
    <row r="55" spans="1:27" x14ac:dyDescent="0.2">
      <c r="A55" s="20" t="s">
        <v>395</v>
      </c>
      <c r="B55" s="23"/>
      <c r="C55" s="23"/>
      <c r="D55" s="23"/>
      <c r="E55" s="23"/>
      <c r="F55" s="23"/>
      <c r="G55" s="23"/>
      <c r="H55" s="23"/>
      <c r="I55" s="23"/>
      <c r="J55" s="23">
        <v>10.4</v>
      </c>
      <c r="K55" s="23">
        <v>2.9</v>
      </c>
      <c r="L55" s="23">
        <v>7.23</v>
      </c>
      <c r="M55" s="23">
        <v>-332.49</v>
      </c>
      <c r="N55" s="23">
        <v>-10.06</v>
      </c>
      <c r="O55" s="23">
        <v>173.58</v>
      </c>
      <c r="P55" s="23">
        <v>48.67</v>
      </c>
      <c r="Q55" s="23">
        <v>36.049999999999997</v>
      </c>
      <c r="R55" s="23">
        <v>-111.46</v>
      </c>
      <c r="S55" s="23"/>
      <c r="T55" s="23"/>
      <c r="U55" s="23"/>
      <c r="V55" s="23"/>
      <c r="W55" s="23"/>
      <c r="X55" s="23"/>
      <c r="Y55" s="23"/>
      <c r="Z55" s="23"/>
      <c r="AA55" s="32" t="b">
        <f>A55='Ace-SCFS'!A55</f>
        <v>1</v>
      </c>
    </row>
    <row r="56" spans="1:27" x14ac:dyDescent="0.2">
      <c r="A56" s="20" t="s">
        <v>480</v>
      </c>
      <c r="B56" s="23"/>
      <c r="C56" s="23"/>
      <c r="D56" s="23"/>
      <c r="E56" s="23"/>
      <c r="F56" s="23">
        <v>-3.0066000000000002</v>
      </c>
      <c r="G56" s="23">
        <v>-3.6126</v>
      </c>
      <c r="H56" s="23">
        <v>0.15</v>
      </c>
      <c r="I56" s="23"/>
      <c r="J56" s="23"/>
      <c r="K56" s="23"/>
      <c r="L56" s="23"/>
      <c r="M56" s="23"/>
      <c r="N56" s="23"/>
      <c r="O56" s="23">
        <v>-0.51</v>
      </c>
      <c r="P56" s="23">
        <v>-24.49</v>
      </c>
      <c r="Q56" s="23">
        <v>-290.7</v>
      </c>
      <c r="R56" s="23">
        <v>1178.44</v>
      </c>
      <c r="S56" s="23">
        <v>-1157.3599999999999</v>
      </c>
      <c r="T56" s="23">
        <v>77.47</v>
      </c>
      <c r="U56" s="23">
        <v>931.08</v>
      </c>
      <c r="V56" s="23">
        <v>414.37</v>
      </c>
      <c r="W56" s="23">
        <v>143.04</v>
      </c>
      <c r="X56" s="23">
        <v>208.65</v>
      </c>
      <c r="Y56" s="23"/>
      <c r="Z56" s="23"/>
      <c r="AA56" s="32" t="b">
        <f>A56='Ace-SCFS'!A56</f>
        <v>1</v>
      </c>
    </row>
    <row r="57" spans="1:27" x14ac:dyDescent="0.2">
      <c r="A57" s="20" t="s">
        <v>481</v>
      </c>
      <c r="B57" s="23"/>
      <c r="C57" s="23">
        <v>6.3133000000000008</v>
      </c>
      <c r="D57" s="23">
        <v>6.3133000000000008</v>
      </c>
      <c r="E57" s="23">
        <v>-11.760999999999999</v>
      </c>
      <c r="F57" s="23">
        <v>21.946100000000001</v>
      </c>
      <c r="G57" s="23">
        <v>50.603999999999992</v>
      </c>
      <c r="H57" s="23">
        <v>-48.96</v>
      </c>
      <c r="I57" s="23">
        <v>-36.29</v>
      </c>
      <c r="J57" s="23">
        <v>-103.55</v>
      </c>
      <c r="K57" s="23">
        <v>-42.31</v>
      </c>
      <c r="L57" s="23">
        <v>198.8</v>
      </c>
      <c r="M57" s="23">
        <v>1457.89</v>
      </c>
      <c r="N57" s="23">
        <v>-130.62</v>
      </c>
      <c r="O57" s="23">
        <v>-360.48</v>
      </c>
      <c r="P57" s="23">
        <v>-6.06</v>
      </c>
      <c r="Q57" s="23">
        <v>-325.67</v>
      </c>
      <c r="R57" s="23">
        <v>-327.33999999999997</v>
      </c>
      <c r="S57" s="23">
        <v>-311.58</v>
      </c>
      <c r="T57" s="23">
        <v>-420.21000000000004</v>
      </c>
      <c r="U57" s="23">
        <v>-508.99</v>
      </c>
      <c r="V57" s="23">
        <v>1742.1</v>
      </c>
      <c r="W57" s="23">
        <v>-2674.09</v>
      </c>
      <c r="X57" s="23">
        <v>-2368.0300000000002</v>
      </c>
      <c r="Y57" s="23">
        <v>-752.99</v>
      </c>
      <c r="Z57" s="23">
        <v>-272.10000000000002</v>
      </c>
      <c r="AA57" s="32" t="b">
        <f>A57='Ace-SCFS'!A57</f>
        <v>1</v>
      </c>
    </row>
    <row r="58" spans="1:27" x14ac:dyDescent="0.2">
      <c r="A58" s="20" t="s">
        <v>482</v>
      </c>
      <c r="B58" s="23"/>
      <c r="C58" s="23"/>
      <c r="D58" s="23"/>
      <c r="E58" s="23"/>
      <c r="F58" s="23"/>
      <c r="G58" s="23"/>
      <c r="H58" s="23"/>
      <c r="I58" s="23"/>
      <c r="J58" s="23"/>
      <c r="K58" s="23"/>
      <c r="L58" s="23">
        <v>188.88</v>
      </c>
      <c r="M58" s="23">
        <v>-13.280000000000001</v>
      </c>
      <c r="N58" s="23">
        <v>-0.24</v>
      </c>
      <c r="O58" s="23">
        <v>-90.79</v>
      </c>
      <c r="P58" s="23"/>
      <c r="Q58" s="23">
        <v>-78.92</v>
      </c>
      <c r="R58" s="23"/>
      <c r="S58" s="23"/>
      <c r="T58" s="23"/>
      <c r="U58" s="23">
        <v>4.6399999999999997</v>
      </c>
      <c r="V58" s="23">
        <v>2400.1999999999998</v>
      </c>
      <c r="W58" s="23">
        <v>-1714.57</v>
      </c>
      <c r="X58" s="23">
        <v>-1757.45</v>
      </c>
      <c r="Y58" s="23">
        <v>313.89999999999998</v>
      </c>
      <c r="Z58" s="23">
        <v>809.16</v>
      </c>
      <c r="AA58" s="32" t="b">
        <f>A58='Ace-SCFS'!A58</f>
        <v>1</v>
      </c>
    </row>
    <row r="59" spans="1:27" x14ac:dyDescent="0.2">
      <c r="A59" s="20" t="s">
        <v>483</v>
      </c>
      <c r="B59" s="23"/>
      <c r="C59" s="23">
        <v>8.3162000000000003</v>
      </c>
      <c r="D59" s="23">
        <v>8.3162000000000003</v>
      </c>
      <c r="E59" s="23"/>
      <c r="F59" s="23">
        <v>27.241599999999998</v>
      </c>
      <c r="G59" s="23"/>
      <c r="H59" s="23"/>
      <c r="I59" s="23"/>
      <c r="J59" s="23"/>
      <c r="K59" s="23"/>
      <c r="L59" s="23"/>
      <c r="M59" s="23"/>
      <c r="N59" s="23"/>
      <c r="O59" s="23"/>
      <c r="P59" s="23"/>
      <c r="Q59" s="23"/>
      <c r="R59" s="23"/>
      <c r="S59" s="23"/>
      <c r="T59" s="23"/>
      <c r="U59" s="23"/>
      <c r="V59" s="23"/>
      <c r="W59" s="23"/>
      <c r="X59" s="23"/>
      <c r="Y59" s="23"/>
      <c r="Z59" s="23"/>
      <c r="AA59" s="32" t="b">
        <f>A59='Ace-SCFS'!A59</f>
        <v>1</v>
      </c>
    </row>
    <row r="60" spans="1:27" x14ac:dyDescent="0.2">
      <c r="A60" s="20" t="s">
        <v>484</v>
      </c>
      <c r="B60" s="23"/>
      <c r="C60" s="23"/>
      <c r="D60" s="23"/>
      <c r="E60" s="23">
        <v>-7.9827000000000004</v>
      </c>
      <c r="F60" s="23"/>
      <c r="G60" s="23">
        <v>-8.0336999999999996</v>
      </c>
      <c r="H60" s="23">
        <v>-18.93</v>
      </c>
      <c r="I60" s="23">
        <v>-8.0399999999999991</v>
      </c>
      <c r="J60" s="23"/>
      <c r="K60" s="23"/>
      <c r="L60" s="23"/>
      <c r="M60" s="23"/>
      <c r="N60" s="23"/>
      <c r="O60" s="23"/>
      <c r="P60" s="23"/>
      <c r="Q60" s="23"/>
      <c r="R60" s="23"/>
      <c r="S60" s="23"/>
      <c r="T60" s="23"/>
      <c r="U60" s="23"/>
      <c r="V60" s="23"/>
      <c r="W60" s="23"/>
      <c r="X60" s="23"/>
      <c r="Y60" s="23"/>
      <c r="Z60" s="23"/>
      <c r="AA60" s="32" t="b">
        <f>A60='Ace-SCFS'!A60</f>
        <v>1</v>
      </c>
    </row>
    <row r="61" spans="1:27" x14ac:dyDescent="0.2">
      <c r="A61" s="20" t="s">
        <v>485</v>
      </c>
      <c r="B61" s="23"/>
      <c r="C61" s="23"/>
      <c r="D61" s="23"/>
      <c r="E61" s="23"/>
      <c r="F61" s="23"/>
      <c r="G61" s="23"/>
      <c r="H61" s="23"/>
      <c r="I61" s="23"/>
      <c r="J61" s="23"/>
      <c r="K61" s="23"/>
      <c r="L61" s="23"/>
      <c r="M61" s="23">
        <v>1601.58</v>
      </c>
      <c r="N61" s="23"/>
      <c r="O61" s="23"/>
      <c r="P61" s="23"/>
      <c r="Q61" s="23"/>
      <c r="R61" s="23"/>
      <c r="S61" s="23"/>
      <c r="T61" s="23"/>
      <c r="U61" s="23"/>
      <c r="V61" s="23"/>
      <c r="W61" s="23"/>
      <c r="X61" s="23"/>
      <c r="Y61" s="23"/>
      <c r="Z61" s="23"/>
      <c r="AA61" s="32" t="b">
        <f>A61='Ace-SCFS'!A61</f>
        <v>1</v>
      </c>
    </row>
    <row r="62" spans="1:27" x14ac:dyDescent="0.2">
      <c r="A62" s="20" t="s">
        <v>486</v>
      </c>
      <c r="B62" s="23"/>
      <c r="C62" s="23"/>
      <c r="D62" s="23"/>
      <c r="E62" s="23"/>
      <c r="F62" s="23"/>
      <c r="G62" s="23"/>
      <c r="H62" s="23">
        <v>-0.35</v>
      </c>
      <c r="I62" s="23">
        <v>-0.67</v>
      </c>
      <c r="J62" s="23"/>
      <c r="K62" s="23"/>
      <c r="L62" s="23"/>
      <c r="M62" s="23">
        <v>-12.56</v>
      </c>
      <c r="N62" s="23">
        <v>-13.67</v>
      </c>
      <c r="O62" s="23"/>
      <c r="P62" s="23"/>
      <c r="Q62" s="23"/>
      <c r="R62" s="23"/>
      <c r="S62" s="23"/>
      <c r="T62" s="23"/>
      <c r="U62" s="23"/>
      <c r="V62" s="23"/>
      <c r="W62" s="23"/>
      <c r="X62" s="23"/>
      <c r="Y62" s="23"/>
      <c r="Z62" s="23"/>
      <c r="AA62" s="32" t="b">
        <f>A62='Ace-SCFS'!A62</f>
        <v>1</v>
      </c>
    </row>
    <row r="63" spans="1:27" x14ac:dyDescent="0.2">
      <c r="A63" s="20" t="s">
        <v>487</v>
      </c>
      <c r="B63" s="23"/>
      <c r="C63" s="23">
        <v>-0.28970000000000001</v>
      </c>
      <c r="D63" s="23">
        <v>-0.28970000000000001</v>
      </c>
      <c r="E63" s="23">
        <v>-0.21659999999999999</v>
      </c>
      <c r="F63" s="23"/>
      <c r="G63" s="23">
        <v>20.342400000000001</v>
      </c>
      <c r="H63" s="23">
        <v>0.75</v>
      </c>
      <c r="I63" s="23">
        <v>0.66</v>
      </c>
      <c r="J63" s="23">
        <v>-40.08</v>
      </c>
      <c r="K63" s="23">
        <v>-0.17</v>
      </c>
      <c r="L63" s="23">
        <v>69.040000000000006</v>
      </c>
      <c r="M63" s="23">
        <v>-34.409999999999997</v>
      </c>
      <c r="N63" s="23">
        <v>-26.17</v>
      </c>
      <c r="O63" s="23">
        <v>2</v>
      </c>
      <c r="P63" s="23">
        <v>2.4900000000000002</v>
      </c>
      <c r="Q63" s="23"/>
      <c r="R63" s="23"/>
      <c r="S63" s="23"/>
      <c r="T63" s="23"/>
      <c r="U63" s="23"/>
      <c r="V63" s="23"/>
      <c r="W63" s="23"/>
      <c r="X63" s="23"/>
      <c r="Y63" s="23"/>
      <c r="Z63" s="23"/>
      <c r="AA63" s="32" t="b">
        <f>A63='Ace-SCFS'!A63</f>
        <v>1</v>
      </c>
    </row>
    <row r="64" spans="1:27" x14ac:dyDescent="0.2">
      <c r="A64" s="20" t="s">
        <v>488</v>
      </c>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32" t="b">
        <f>A64='Ace-SCFS'!A64</f>
        <v>1</v>
      </c>
    </row>
    <row r="65" spans="1:27" x14ac:dyDescent="0.2">
      <c r="A65" s="20" t="s">
        <v>489</v>
      </c>
      <c r="B65" s="23"/>
      <c r="C65" s="23"/>
      <c r="D65" s="23"/>
      <c r="E65" s="23"/>
      <c r="F65" s="23"/>
      <c r="G65" s="23">
        <v>50.174999999999997</v>
      </c>
      <c r="H65" s="23"/>
      <c r="I65" s="23"/>
      <c r="J65" s="23"/>
      <c r="K65" s="23"/>
      <c r="L65" s="23"/>
      <c r="M65" s="23"/>
      <c r="N65" s="23"/>
      <c r="O65" s="23"/>
      <c r="P65" s="23"/>
      <c r="Q65" s="23"/>
      <c r="R65" s="23"/>
      <c r="S65" s="23"/>
      <c r="T65" s="23"/>
      <c r="U65" s="23"/>
      <c r="V65" s="23"/>
      <c r="W65" s="23"/>
      <c r="X65" s="23"/>
      <c r="Y65" s="23"/>
      <c r="Z65" s="23"/>
      <c r="AA65" s="32" t="b">
        <f>A65='Ace-SCFS'!A65</f>
        <v>1</v>
      </c>
    </row>
    <row r="66" spans="1:27" x14ac:dyDescent="0.2">
      <c r="A66" s="20" t="s">
        <v>490</v>
      </c>
      <c r="B66" s="23"/>
      <c r="C66" s="23"/>
      <c r="D66" s="23"/>
      <c r="E66" s="23"/>
      <c r="F66" s="23"/>
      <c r="G66" s="23"/>
      <c r="H66" s="23">
        <v>-1.1000000000000001</v>
      </c>
      <c r="I66" s="23">
        <v>-16.36</v>
      </c>
      <c r="J66" s="23">
        <v>-32.72</v>
      </c>
      <c r="K66" s="23">
        <v>-3.01</v>
      </c>
      <c r="L66" s="23">
        <v>-0.25</v>
      </c>
      <c r="M66" s="23">
        <v>-14.05</v>
      </c>
      <c r="N66" s="23">
        <v>-0.01</v>
      </c>
      <c r="O66" s="23">
        <v>-0.02</v>
      </c>
      <c r="P66" s="23">
        <v>-1.37</v>
      </c>
      <c r="Q66" s="23"/>
      <c r="R66" s="23"/>
      <c r="S66" s="23"/>
      <c r="T66" s="23"/>
      <c r="U66" s="23"/>
      <c r="V66" s="23"/>
      <c r="W66" s="23"/>
      <c r="X66" s="23"/>
      <c r="Y66" s="23"/>
      <c r="Z66" s="23"/>
      <c r="AA66" s="32" t="b">
        <f>A66='Ace-SCFS'!A66</f>
        <v>1</v>
      </c>
    </row>
    <row r="67" spans="1:27" x14ac:dyDescent="0.2">
      <c r="A67" s="20" t="s">
        <v>491</v>
      </c>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32" t="b">
        <f>A67='Ace-SCFS'!A67</f>
        <v>1</v>
      </c>
    </row>
    <row r="68" spans="1:27" x14ac:dyDescent="0.2">
      <c r="A68" s="20" t="s">
        <v>492</v>
      </c>
      <c r="B68" s="23"/>
      <c r="C68" s="23">
        <v>0.57679999999999998</v>
      </c>
      <c r="D68" s="23">
        <v>0.57679999999999998</v>
      </c>
      <c r="E68" s="23">
        <v>3.9E-2</v>
      </c>
      <c r="F68" s="23">
        <v>0.43269999999999997</v>
      </c>
      <c r="G68" s="23">
        <v>0.2097</v>
      </c>
      <c r="H68" s="23">
        <v>0.49</v>
      </c>
      <c r="I68" s="23">
        <v>0.01</v>
      </c>
      <c r="J68" s="23"/>
      <c r="K68" s="23"/>
      <c r="L68" s="23"/>
      <c r="M68" s="23"/>
      <c r="N68" s="23"/>
      <c r="O68" s="23"/>
      <c r="P68" s="23"/>
      <c r="Q68" s="23"/>
      <c r="R68" s="23"/>
      <c r="S68" s="23"/>
      <c r="T68" s="23"/>
      <c r="U68" s="23"/>
      <c r="V68" s="23"/>
      <c r="W68" s="23">
        <v>74.87</v>
      </c>
      <c r="X68" s="23">
        <v>9.1300000000000008</v>
      </c>
      <c r="Y68" s="23">
        <v>2.48</v>
      </c>
      <c r="Z68" s="23">
        <v>0.91</v>
      </c>
      <c r="AA68" s="32" t="b">
        <f>A68='Ace-SCFS'!A68</f>
        <v>1</v>
      </c>
    </row>
    <row r="69" spans="1:27" x14ac:dyDescent="0.2">
      <c r="A69" s="20" t="s">
        <v>493</v>
      </c>
      <c r="B69" s="23"/>
      <c r="C69" s="23"/>
      <c r="D69" s="23"/>
      <c r="E69" s="23"/>
      <c r="F69" s="23"/>
      <c r="G69" s="23"/>
      <c r="H69" s="23"/>
      <c r="I69" s="23"/>
      <c r="J69" s="23"/>
      <c r="K69" s="23">
        <v>-14.89</v>
      </c>
      <c r="L69" s="23">
        <v>-8.0299999999999994</v>
      </c>
      <c r="M69" s="23"/>
      <c r="N69" s="23"/>
      <c r="O69" s="23"/>
      <c r="P69" s="23"/>
      <c r="Q69" s="23"/>
      <c r="R69" s="23"/>
      <c r="S69" s="23"/>
      <c r="T69" s="23"/>
      <c r="U69" s="23"/>
      <c r="V69" s="23"/>
      <c r="W69" s="23"/>
      <c r="X69" s="23"/>
      <c r="Y69" s="23">
        <v>-678.42</v>
      </c>
      <c r="Z69" s="23"/>
      <c r="AA69" s="32" t="b">
        <f>A69='Ace-SCFS'!A69</f>
        <v>1</v>
      </c>
    </row>
    <row r="70" spans="1:27" x14ac:dyDescent="0.2">
      <c r="A70" s="20" t="s">
        <v>494</v>
      </c>
      <c r="B70" s="23"/>
      <c r="C70" s="23">
        <v>-2.29</v>
      </c>
      <c r="D70" s="23">
        <v>-2.29</v>
      </c>
      <c r="E70" s="23">
        <v>-3.7002999999999999</v>
      </c>
      <c r="F70" s="23">
        <v>-5.7282000000000011</v>
      </c>
      <c r="G70" s="23">
        <v>-12.089399999999999</v>
      </c>
      <c r="H70" s="23">
        <v>-29.82</v>
      </c>
      <c r="I70" s="23">
        <v>-11.89</v>
      </c>
      <c r="J70" s="23">
        <v>-24.62</v>
      </c>
      <c r="K70" s="23">
        <v>-23.29</v>
      </c>
      <c r="L70" s="23">
        <v>-41.84</v>
      </c>
      <c r="M70" s="23">
        <v>-55.24</v>
      </c>
      <c r="N70" s="23">
        <v>-69.53</v>
      </c>
      <c r="O70" s="23">
        <v>-230.26</v>
      </c>
      <c r="P70" s="23">
        <v>-1.56</v>
      </c>
      <c r="Q70" s="23">
        <v>-206.96</v>
      </c>
      <c r="R70" s="23">
        <v>-284.39</v>
      </c>
      <c r="S70" s="23">
        <v>-284.73</v>
      </c>
      <c r="T70" s="23">
        <v>-352.37</v>
      </c>
      <c r="U70" s="23">
        <v>-440.12</v>
      </c>
      <c r="V70" s="23">
        <v>-517.54</v>
      </c>
      <c r="W70" s="23">
        <v>-310.48</v>
      </c>
      <c r="X70" s="23">
        <v>-721.68</v>
      </c>
      <c r="Y70" s="23">
        <v>-239.92</v>
      </c>
      <c r="Z70" s="23">
        <v>-798.14</v>
      </c>
      <c r="AA70" s="32" t="b">
        <f>A70='Ace-SCFS'!A70</f>
        <v>1</v>
      </c>
    </row>
    <row r="71" spans="1:27" x14ac:dyDescent="0.2">
      <c r="A71" s="20" t="s">
        <v>495</v>
      </c>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32" t="b">
        <f>A71='Ace-SCFS'!A71</f>
        <v>1</v>
      </c>
    </row>
    <row r="72" spans="1:27" x14ac:dyDescent="0.2">
      <c r="A72" s="20" t="s">
        <v>464</v>
      </c>
      <c r="B72" s="23"/>
      <c r="C72" s="23"/>
      <c r="D72" s="23"/>
      <c r="E72" s="23"/>
      <c r="F72" s="23"/>
      <c r="G72" s="23"/>
      <c r="H72" s="23"/>
      <c r="I72" s="23"/>
      <c r="J72" s="23">
        <v>-3.61</v>
      </c>
      <c r="K72" s="23">
        <v>-0.95</v>
      </c>
      <c r="L72" s="23">
        <v>-3.61</v>
      </c>
      <c r="M72" s="23">
        <v>-6.92</v>
      </c>
      <c r="N72" s="23">
        <v>-11.23</v>
      </c>
      <c r="O72" s="23">
        <v>-8.8000000000000007</v>
      </c>
      <c r="P72" s="23">
        <v>-5.38</v>
      </c>
      <c r="Q72" s="23">
        <v>-4.53</v>
      </c>
      <c r="R72" s="23">
        <v>-0.44</v>
      </c>
      <c r="S72" s="23">
        <v>-0.59</v>
      </c>
      <c r="T72" s="23">
        <v>-0.43</v>
      </c>
      <c r="U72" s="23">
        <v>-0.3</v>
      </c>
      <c r="V72" s="23">
        <v>-18.239999999999998</v>
      </c>
      <c r="W72" s="23">
        <v>-331.98</v>
      </c>
      <c r="X72" s="23">
        <v>-364.49</v>
      </c>
      <c r="Y72" s="23">
        <v>-143.56</v>
      </c>
      <c r="Z72" s="23">
        <v>-283.69</v>
      </c>
      <c r="AA72" s="32" t="b">
        <f>A72='Ace-SCFS'!A72</f>
        <v>1</v>
      </c>
    </row>
    <row r="73" spans="1:27" x14ac:dyDescent="0.2">
      <c r="A73" s="20" t="s">
        <v>496</v>
      </c>
      <c r="B73" s="23"/>
      <c r="C73" s="23"/>
      <c r="D73" s="23"/>
      <c r="E73" s="23"/>
      <c r="F73" s="23"/>
      <c r="G73" s="23"/>
      <c r="H73" s="23"/>
      <c r="I73" s="23"/>
      <c r="J73" s="23"/>
      <c r="K73" s="23"/>
      <c r="L73" s="23"/>
      <c r="M73" s="23"/>
      <c r="N73" s="23"/>
      <c r="O73" s="23"/>
      <c r="P73" s="23"/>
      <c r="Q73" s="23"/>
      <c r="R73" s="23"/>
      <c r="S73" s="23">
        <v>21.04</v>
      </c>
      <c r="T73" s="23">
        <v>-10.23</v>
      </c>
      <c r="U73" s="23">
        <v>-1.81</v>
      </c>
      <c r="V73" s="23">
        <v>-34.32</v>
      </c>
      <c r="W73" s="23">
        <v>-339.13</v>
      </c>
      <c r="X73" s="23">
        <v>-180</v>
      </c>
      <c r="Y73" s="23"/>
      <c r="Z73" s="23"/>
      <c r="AA73" s="32" t="b">
        <f>A73='Ace-SCFS'!A73</f>
        <v>1</v>
      </c>
    </row>
    <row r="74" spans="1:27" x14ac:dyDescent="0.2">
      <c r="A74" s="20" t="s">
        <v>497</v>
      </c>
      <c r="B74" s="23"/>
      <c r="C74" s="23"/>
      <c r="D74" s="23"/>
      <c r="E74" s="23"/>
      <c r="F74" s="23"/>
      <c r="G74" s="23"/>
      <c r="H74" s="23"/>
      <c r="I74" s="23"/>
      <c r="J74" s="23"/>
      <c r="K74" s="23"/>
      <c r="L74" s="23"/>
      <c r="M74" s="23"/>
      <c r="N74" s="23"/>
      <c r="O74" s="23"/>
      <c r="P74" s="23"/>
      <c r="Q74" s="23"/>
      <c r="R74" s="23"/>
      <c r="S74" s="23"/>
      <c r="T74" s="23"/>
      <c r="U74" s="23"/>
      <c r="V74" s="23"/>
      <c r="W74" s="23"/>
      <c r="X74" s="23">
        <v>793.43</v>
      </c>
      <c r="Y74" s="23"/>
      <c r="Z74" s="23"/>
      <c r="AA74" s="32" t="b">
        <f>A74='Ace-SCFS'!A74</f>
        <v>1</v>
      </c>
    </row>
    <row r="75" spans="1:27" x14ac:dyDescent="0.2">
      <c r="A75" s="20" t="s">
        <v>498</v>
      </c>
      <c r="B75" s="23"/>
      <c r="C75" s="23"/>
      <c r="D75" s="23"/>
      <c r="E75" s="23"/>
      <c r="F75" s="23"/>
      <c r="G75" s="23"/>
      <c r="H75" s="23"/>
      <c r="I75" s="23"/>
      <c r="J75" s="23"/>
      <c r="K75" s="23"/>
      <c r="L75" s="23"/>
      <c r="M75" s="23"/>
      <c r="N75" s="23"/>
      <c r="O75" s="23"/>
      <c r="P75" s="23"/>
      <c r="Q75" s="23"/>
      <c r="R75" s="23">
        <v>5.89</v>
      </c>
      <c r="S75" s="23"/>
      <c r="T75" s="23"/>
      <c r="U75" s="23"/>
      <c r="V75" s="23"/>
      <c r="W75" s="23"/>
      <c r="X75" s="23"/>
      <c r="Y75" s="23"/>
      <c r="Z75" s="23"/>
      <c r="AA75" s="32" t="b">
        <f>A75='Ace-SCFS'!A75</f>
        <v>1</v>
      </c>
    </row>
    <row r="76" spans="1:27" x14ac:dyDescent="0.2">
      <c r="A76" s="20" t="s">
        <v>499</v>
      </c>
      <c r="B76" s="23"/>
      <c r="C76" s="23"/>
      <c r="D76" s="23"/>
      <c r="E76" s="23"/>
      <c r="F76" s="23"/>
      <c r="G76" s="23"/>
      <c r="H76" s="23"/>
      <c r="I76" s="23"/>
      <c r="J76" s="23">
        <v>-2.52</v>
      </c>
      <c r="K76" s="23"/>
      <c r="L76" s="23">
        <v>-5.39</v>
      </c>
      <c r="M76" s="23">
        <v>-7.23</v>
      </c>
      <c r="N76" s="23">
        <v>-9.77</v>
      </c>
      <c r="O76" s="23">
        <v>-32.61</v>
      </c>
      <c r="P76" s="23">
        <v>-0.24</v>
      </c>
      <c r="Q76" s="23">
        <v>-35.26</v>
      </c>
      <c r="R76" s="23">
        <v>-48.4</v>
      </c>
      <c r="S76" s="23">
        <v>-47.3</v>
      </c>
      <c r="T76" s="23">
        <v>-57.18</v>
      </c>
      <c r="U76" s="23">
        <v>-71.400000000000006</v>
      </c>
      <c r="V76" s="23">
        <v>-88</v>
      </c>
      <c r="W76" s="23">
        <v>-52.8</v>
      </c>
      <c r="X76" s="23">
        <v>-146.97</v>
      </c>
      <c r="Y76" s="23">
        <v>-7.47</v>
      </c>
      <c r="Z76" s="23">
        <v>-0.34</v>
      </c>
      <c r="AA76" s="32" t="b">
        <f>A76='Ace-SCFS'!A76</f>
        <v>1</v>
      </c>
    </row>
    <row r="77" spans="1:27" x14ac:dyDescent="0.2">
      <c r="A77" s="20" t="s">
        <v>500</v>
      </c>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32" t="b">
        <f>A77='Ace-SCFS'!A77</f>
        <v>1</v>
      </c>
    </row>
    <row r="78" spans="1:27" x14ac:dyDescent="0.2">
      <c r="A78" s="20" t="s">
        <v>501</v>
      </c>
      <c r="B78" s="23"/>
      <c r="C78" s="23"/>
      <c r="D78" s="23"/>
      <c r="E78" s="23">
        <v>9.9600000000000008E-2</v>
      </c>
      <c r="F78" s="23"/>
      <c r="G78" s="23"/>
      <c r="H78" s="23"/>
      <c r="I78" s="23"/>
      <c r="J78" s="23"/>
      <c r="K78" s="23"/>
      <c r="L78" s="23"/>
      <c r="M78" s="23"/>
      <c r="N78" s="23"/>
      <c r="O78" s="23"/>
      <c r="P78" s="23"/>
      <c r="Q78" s="23"/>
      <c r="R78" s="23"/>
      <c r="S78" s="23"/>
      <c r="T78" s="23"/>
      <c r="U78" s="23"/>
      <c r="V78" s="23"/>
      <c r="W78" s="23"/>
      <c r="X78" s="23"/>
      <c r="Y78" s="23"/>
      <c r="Z78" s="23"/>
      <c r="AA78" s="32" t="b">
        <f>A78='Ace-SCFS'!A78</f>
        <v>1</v>
      </c>
    </row>
    <row r="79" spans="1:27" x14ac:dyDescent="0.2">
      <c r="A79" s="20" t="s">
        <v>502</v>
      </c>
      <c r="B79" s="23">
        <v>0</v>
      </c>
      <c r="C79" s="23">
        <v>-2.64</v>
      </c>
      <c r="D79" s="23">
        <v>-2.64</v>
      </c>
      <c r="E79" s="23">
        <v>0.6048</v>
      </c>
      <c r="F79" s="23">
        <v>3.1366999999999998</v>
      </c>
      <c r="G79" s="23">
        <v>2.1316000000000002</v>
      </c>
      <c r="H79" s="23">
        <v>-4.1500000000000004</v>
      </c>
      <c r="I79" s="23">
        <v>6.21</v>
      </c>
      <c r="J79" s="23">
        <v>4.72</v>
      </c>
      <c r="K79" s="23">
        <v>54.09</v>
      </c>
      <c r="L79" s="23">
        <v>-2.95</v>
      </c>
      <c r="M79" s="23">
        <v>814.26</v>
      </c>
      <c r="N79" s="23">
        <v>340.95</v>
      </c>
      <c r="O79" s="23">
        <v>-22.5</v>
      </c>
      <c r="P79" s="23">
        <v>-123.42</v>
      </c>
      <c r="Q79" s="23">
        <v>-14.25</v>
      </c>
      <c r="R79" s="23">
        <v>159.9</v>
      </c>
      <c r="S79" s="23">
        <v>-150.93</v>
      </c>
      <c r="T79" s="23">
        <v>145.28</v>
      </c>
      <c r="U79" s="23">
        <v>58.03</v>
      </c>
      <c r="V79" s="23">
        <v>-143.82</v>
      </c>
      <c r="W79" s="23">
        <v>-372.69</v>
      </c>
      <c r="X79" s="23">
        <v>16.68</v>
      </c>
      <c r="Y79" s="23">
        <v>7.39</v>
      </c>
      <c r="Z79" s="23">
        <v>-51.71</v>
      </c>
      <c r="AA79" s="32" t="b">
        <f>A79='Ace-SCFS'!A79</f>
        <v>1</v>
      </c>
    </row>
    <row r="80" spans="1:27" x14ac:dyDescent="0.2">
      <c r="A80" s="20" t="s">
        <v>503</v>
      </c>
      <c r="B80" s="23"/>
      <c r="C80" s="23">
        <v>5.2716000000000003</v>
      </c>
      <c r="D80" s="23">
        <v>5.2716000000000003</v>
      </c>
      <c r="E80" s="23">
        <v>2.6316000000000002</v>
      </c>
      <c r="F80" s="23">
        <v>3.2364000000000002</v>
      </c>
      <c r="G80" s="23">
        <v>6.3730999999999991</v>
      </c>
      <c r="H80" s="23">
        <v>8.5</v>
      </c>
      <c r="I80" s="23">
        <v>4.3499999999999996</v>
      </c>
      <c r="J80" s="23">
        <v>19.89</v>
      </c>
      <c r="K80" s="23">
        <v>24.61</v>
      </c>
      <c r="L80" s="23">
        <v>78.680000000000007</v>
      </c>
      <c r="M80" s="23">
        <v>75.75</v>
      </c>
      <c r="N80" s="23">
        <v>890.03</v>
      </c>
      <c r="O80" s="23">
        <v>1230.98</v>
      </c>
      <c r="P80" s="23">
        <v>1100.73</v>
      </c>
      <c r="Q80" s="23">
        <v>62.26</v>
      </c>
      <c r="R80" s="23">
        <v>48.01</v>
      </c>
      <c r="S80" s="23">
        <v>173.25</v>
      </c>
      <c r="T80" s="23">
        <v>20.38</v>
      </c>
      <c r="U80" s="23">
        <v>168.72</v>
      </c>
      <c r="V80" s="23">
        <v>221.81</v>
      </c>
      <c r="W80" s="23">
        <v>76.319999999999993</v>
      </c>
      <c r="X80" s="23">
        <v>120.85</v>
      </c>
      <c r="Y80" s="23">
        <v>140.99</v>
      </c>
      <c r="Z80" s="23">
        <v>147.52000000000001</v>
      </c>
      <c r="AA80" s="32" t="b">
        <f>A80='Ace-SCFS'!A80</f>
        <v>1</v>
      </c>
    </row>
    <row r="81" spans="1:38" x14ac:dyDescent="0.2">
      <c r="A81" s="20" t="s">
        <v>504</v>
      </c>
      <c r="B81" s="23"/>
      <c r="C81" s="23"/>
      <c r="D81" s="23"/>
      <c r="E81" s="23"/>
      <c r="F81" s="23"/>
      <c r="G81" s="23"/>
      <c r="H81" s="23"/>
      <c r="I81" s="23"/>
      <c r="J81" s="23"/>
      <c r="K81" s="23"/>
      <c r="L81" s="23">
        <v>0.02</v>
      </c>
      <c r="M81" s="23">
        <v>0.02</v>
      </c>
      <c r="N81" s="23"/>
      <c r="O81" s="23"/>
      <c r="P81" s="23"/>
      <c r="Q81" s="23"/>
      <c r="R81" s="23"/>
      <c r="S81" s="23"/>
      <c r="T81" s="23"/>
      <c r="U81" s="23"/>
      <c r="V81" s="23"/>
      <c r="W81" s="23">
        <v>487.93</v>
      </c>
      <c r="X81" s="23"/>
      <c r="Y81" s="23"/>
      <c r="Z81" s="23"/>
      <c r="AA81" s="32" t="b">
        <f>A81='Ace-SCFS'!A81</f>
        <v>1</v>
      </c>
      <c r="AB81" s="20"/>
      <c r="AC81" s="20"/>
      <c r="AD81" s="20"/>
      <c r="AE81" s="20"/>
      <c r="AF81" s="20"/>
      <c r="AG81" s="20"/>
      <c r="AH81" s="20"/>
      <c r="AI81" s="20"/>
      <c r="AJ81" s="20"/>
      <c r="AK81" s="20"/>
      <c r="AL81" s="20"/>
    </row>
    <row r="82" spans="1:38" x14ac:dyDescent="0.2">
      <c r="A82" s="20" t="s">
        <v>505</v>
      </c>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32" t="b">
        <f>A82='Ace-SCFS'!A82</f>
        <v>1</v>
      </c>
      <c r="AB82" s="20"/>
      <c r="AC82" s="20"/>
      <c r="AD82" s="20"/>
      <c r="AE82" s="20"/>
      <c r="AF82" s="20"/>
      <c r="AG82" s="20"/>
      <c r="AH82" s="20"/>
      <c r="AI82" s="20"/>
      <c r="AJ82" s="20"/>
      <c r="AK82" s="20"/>
      <c r="AL82" s="20"/>
    </row>
    <row r="83" spans="1:38" x14ac:dyDescent="0.2">
      <c r="A83" s="20" t="s">
        <v>506</v>
      </c>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32" t="b">
        <f>A83='Ace-SCFS'!A83</f>
        <v>1</v>
      </c>
      <c r="AB83" s="20"/>
      <c r="AC83" s="20"/>
      <c r="AD83" s="20"/>
      <c r="AE83" s="20"/>
      <c r="AF83" s="20"/>
      <c r="AG83" s="20"/>
      <c r="AH83" s="20"/>
      <c r="AI83" s="20"/>
      <c r="AJ83" s="20"/>
      <c r="AK83" s="20"/>
      <c r="AL83" s="20"/>
    </row>
    <row r="84" spans="1:38" x14ac:dyDescent="0.2">
      <c r="A84" s="20" t="s">
        <v>507</v>
      </c>
      <c r="B84" s="23"/>
      <c r="C84" s="23"/>
      <c r="D84" s="23"/>
      <c r="E84" s="23"/>
      <c r="F84" s="23"/>
      <c r="G84" s="23"/>
      <c r="H84" s="23"/>
      <c r="I84" s="23"/>
      <c r="J84" s="23"/>
      <c r="K84" s="23"/>
      <c r="L84" s="23"/>
      <c r="M84" s="23"/>
      <c r="N84" s="23"/>
      <c r="O84" s="23"/>
      <c r="P84" s="23"/>
      <c r="Q84" s="23"/>
      <c r="R84" s="23"/>
      <c r="S84" s="23">
        <v>-1.94</v>
      </c>
      <c r="T84" s="23">
        <v>3.06</v>
      </c>
      <c r="U84" s="23">
        <v>-4.9400000000000004</v>
      </c>
      <c r="V84" s="23">
        <v>-1.67</v>
      </c>
      <c r="W84" s="23">
        <v>1.64</v>
      </c>
      <c r="X84" s="23">
        <v>0.52</v>
      </c>
      <c r="Y84" s="23">
        <v>-0.86</v>
      </c>
      <c r="Z84" s="23">
        <v>1.99</v>
      </c>
      <c r="AA84" s="32" t="b">
        <f>A84='Ace-SCFS'!A84</f>
        <v>1</v>
      </c>
      <c r="AB84" s="20"/>
      <c r="AC84" s="20"/>
      <c r="AD84" s="20"/>
      <c r="AE84" s="20"/>
      <c r="AF84" s="20"/>
      <c r="AG84" s="20"/>
      <c r="AH84" s="20"/>
      <c r="AI84" s="20"/>
      <c r="AJ84" s="20"/>
      <c r="AK84" s="20"/>
      <c r="AL84" s="20"/>
    </row>
    <row r="85" spans="1:38" x14ac:dyDescent="0.2">
      <c r="A85" s="20" t="s">
        <v>508</v>
      </c>
      <c r="B85" s="23"/>
      <c r="C85" s="23">
        <v>2.6316000000000002</v>
      </c>
      <c r="D85" s="23">
        <v>2.6316000000000002</v>
      </c>
      <c r="E85" s="23">
        <v>3.2364000000000002</v>
      </c>
      <c r="F85" s="23">
        <v>6.3730999999999991</v>
      </c>
      <c r="G85" s="23">
        <v>8.5046999999999997</v>
      </c>
      <c r="H85" s="23">
        <v>4.3499999999999996</v>
      </c>
      <c r="I85" s="23">
        <v>10.56</v>
      </c>
      <c r="J85" s="23">
        <v>24.61</v>
      </c>
      <c r="K85" s="23">
        <v>78.7</v>
      </c>
      <c r="L85" s="23">
        <v>75.75</v>
      </c>
      <c r="M85" s="23">
        <v>890.03</v>
      </c>
      <c r="N85" s="23">
        <v>1230.98</v>
      </c>
      <c r="O85" s="23">
        <v>1208.48</v>
      </c>
      <c r="P85" s="23">
        <v>977.31</v>
      </c>
      <c r="Q85" s="23">
        <v>48.01</v>
      </c>
      <c r="R85" s="23">
        <v>207.91</v>
      </c>
      <c r="S85" s="23">
        <v>20.38</v>
      </c>
      <c r="T85" s="23">
        <v>168.72</v>
      </c>
      <c r="U85" s="23">
        <v>221.81</v>
      </c>
      <c r="V85" s="23">
        <v>76.319999999999993</v>
      </c>
      <c r="W85" s="23">
        <v>193.2</v>
      </c>
      <c r="X85" s="23">
        <v>138.05000000000001</v>
      </c>
      <c r="Y85" s="23">
        <v>147.52000000000001</v>
      </c>
      <c r="Z85" s="23">
        <v>97.8</v>
      </c>
      <c r="AA85" s="32" t="b">
        <f>A85='Ace-SCFS'!A85</f>
        <v>1</v>
      </c>
      <c r="AB85" s="20"/>
      <c r="AC85" s="20"/>
      <c r="AD85" s="20"/>
      <c r="AE85" s="20"/>
      <c r="AF85" s="20"/>
      <c r="AG85" s="20"/>
      <c r="AH85" s="20"/>
      <c r="AI85" s="20"/>
      <c r="AJ85" s="20"/>
      <c r="AK85" s="20"/>
      <c r="AL85" s="20"/>
    </row>
    <row r="87" spans="1:38" x14ac:dyDescent="0.2">
      <c r="A87" s="455" t="s">
        <v>430</v>
      </c>
      <c r="B87" s="455"/>
      <c r="C87" s="455"/>
      <c r="D87" s="455"/>
      <c r="E87" s="455"/>
      <c r="F87" s="455"/>
      <c r="G87" s="455"/>
      <c r="H87" s="455"/>
      <c r="I87" s="455"/>
      <c r="J87" s="455"/>
      <c r="K87" s="455"/>
      <c r="L87" s="455"/>
      <c r="M87" s="455"/>
      <c r="N87" s="455"/>
      <c r="O87" s="455"/>
      <c r="P87" s="455"/>
      <c r="Q87" s="455"/>
      <c r="R87" s="455"/>
      <c r="S87" s="455"/>
      <c r="T87" s="455"/>
      <c r="U87" s="455"/>
      <c r="V87" s="455"/>
      <c r="W87" s="455"/>
      <c r="X87" s="455"/>
      <c r="Y87" s="455"/>
      <c r="Z87" s="455"/>
      <c r="AA87" s="455"/>
      <c r="AB87" s="455"/>
      <c r="AC87" s="455"/>
      <c r="AD87" s="455"/>
      <c r="AE87" s="455"/>
      <c r="AF87" s="455"/>
      <c r="AG87" s="455"/>
      <c r="AH87" s="455"/>
      <c r="AI87" s="455"/>
      <c r="AJ87" s="455"/>
      <c r="AK87" s="455"/>
      <c r="AL87" s="455"/>
    </row>
    <row r="88" spans="1:38" x14ac:dyDescent="0.2">
      <c r="A88" s="455"/>
      <c r="B88" s="455"/>
      <c r="C88" s="455"/>
      <c r="D88" s="455"/>
      <c r="E88" s="455"/>
      <c r="F88" s="455"/>
      <c r="G88" s="455"/>
      <c r="H88" s="455"/>
      <c r="I88" s="455"/>
      <c r="J88" s="455"/>
      <c r="K88" s="455"/>
      <c r="L88" s="455"/>
      <c r="M88" s="455"/>
      <c r="N88" s="455"/>
      <c r="O88" s="455"/>
      <c r="P88" s="455"/>
      <c r="Q88" s="455"/>
      <c r="R88" s="455"/>
      <c r="S88" s="455"/>
      <c r="T88" s="455"/>
      <c r="U88" s="455"/>
      <c r="V88" s="455"/>
      <c r="W88" s="455"/>
      <c r="X88" s="455"/>
      <c r="Y88" s="455"/>
      <c r="Z88" s="455"/>
      <c r="AA88" s="455"/>
      <c r="AB88" s="455"/>
      <c r="AC88" s="455"/>
      <c r="AD88" s="455"/>
      <c r="AE88" s="455"/>
      <c r="AF88" s="455"/>
      <c r="AG88" s="455"/>
      <c r="AH88" s="455"/>
      <c r="AI88" s="455"/>
      <c r="AJ88" s="455"/>
      <c r="AK88" s="455"/>
      <c r="AL88" s="455"/>
    </row>
    <row r="89" spans="1:38" x14ac:dyDescent="0.2">
      <c r="A89" s="455"/>
      <c r="B89" s="455"/>
      <c r="C89" s="455"/>
      <c r="D89" s="455"/>
      <c r="E89" s="455"/>
      <c r="F89" s="455"/>
      <c r="G89" s="455"/>
      <c r="H89" s="455"/>
      <c r="I89" s="455"/>
      <c r="J89" s="455"/>
      <c r="K89" s="455"/>
      <c r="L89" s="455"/>
      <c r="M89" s="455"/>
      <c r="N89" s="455"/>
      <c r="O89" s="455"/>
      <c r="P89" s="455"/>
      <c r="Q89" s="455"/>
      <c r="R89" s="455"/>
      <c r="S89" s="455"/>
      <c r="T89" s="455"/>
      <c r="U89" s="455"/>
      <c r="V89" s="455"/>
      <c r="W89" s="455"/>
      <c r="X89" s="455"/>
      <c r="Y89" s="455"/>
      <c r="Z89" s="455"/>
      <c r="AA89" s="455"/>
      <c r="AB89" s="455"/>
      <c r="AC89" s="455"/>
      <c r="AD89" s="455"/>
      <c r="AE89" s="455"/>
      <c r="AF89" s="455"/>
      <c r="AG89" s="455"/>
      <c r="AH89" s="455"/>
      <c r="AI89" s="455"/>
      <c r="AJ89" s="455"/>
      <c r="AK89" s="455"/>
      <c r="AL89" s="455"/>
    </row>
    <row r="90" spans="1:38" x14ac:dyDescent="0.2">
      <c r="A90" s="455"/>
      <c r="B90" s="455"/>
      <c r="C90" s="455"/>
      <c r="D90" s="455"/>
      <c r="E90" s="455"/>
      <c r="F90" s="455"/>
      <c r="G90" s="455"/>
      <c r="H90" s="455"/>
      <c r="I90" s="455"/>
      <c r="J90" s="455"/>
      <c r="K90" s="455"/>
      <c r="L90" s="455"/>
      <c r="M90" s="455"/>
      <c r="N90" s="455"/>
      <c r="O90" s="455"/>
      <c r="P90" s="455"/>
      <c r="Q90" s="455"/>
      <c r="R90" s="455"/>
      <c r="S90" s="455"/>
      <c r="T90" s="455"/>
      <c r="U90" s="455"/>
      <c r="V90" s="455"/>
      <c r="W90" s="455"/>
      <c r="X90" s="455"/>
      <c r="Y90" s="455"/>
      <c r="Z90" s="455"/>
      <c r="AA90" s="455"/>
      <c r="AB90" s="455"/>
      <c r="AC90" s="455"/>
      <c r="AD90" s="455"/>
      <c r="AE90" s="455"/>
      <c r="AF90" s="455"/>
      <c r="AG90" s="455"/>
      <c r="AH90" s="455"/>
      <c r="AI90" s="455"/>
      <c r="AJ90" s="455"/>
      <c r="AK90" s="455"/>
      <c r="AL90" s="455"/>
    </row>
    <row r="91" spans="1:38" x14ac:dyDescent="0.2">
      <c r="A91" s="455"/>
      <c r="B91" s="455"/>
      <c r="C91" s="455"/>
      <c r="D91" s="455"/>
      <c r="E91" s="455"/>
      <c r="F91" s="455"/>
      <c r="G91" s="455"/>
      <c r="H91" s="455"/>
      <c r="I91" s="455"/>
      <c r="J91" s="455"/>
      <c r="K91" s="455"/>
      <c r="L91" s="455"/>
      <c r="M91" s="455"/>
      <c r="N91" s="455"/>
      <c r="O91" s="455"/>
      <c r="P91" s="455"/>
      <c r="Q91" s="455"/>
      <c r="R91" s="455"/>
      <c r="S91" s="455"/>
      <c r="T91" s="455"/>
      <c r="U91" s="455"/>
      <c r="V91" s="455"/>
      <c r="W91" s="455"/>
      <c r="X91" s="455"/>
      <c r="Y91" s="455"/>
      <c r="Z91" s="455"/>
      <c r="AA91" s="455"/>
      <c r="AB91" s="455"/>
      <c r="AC91" s="455"/>
      <c r="AD91" s="455"/>
      <c r="AE91" s="455"/>
      <c r="AF91" s="455"/>
      <c r="AG91" s="455"/>
      <c r="AH91" s="455"/>
      <c r="AI91" s="455"/>
      <c r="AJ91" s="455"/>
      <c r="AK91" s="455"/>
      <c r="AL91" s="455"/>
    </row>
    <row r="92" spans="1:38" x14ac:dyDescent="0.2">
      <c r="A92" s="455"/>
      <c r="B92" s="455"/>
      <c r="C92" s="455"/>
      <c r="D92" s="455"/>
      <c r="E92" s="455"/>
      <c r="F92" s="455"/>
      <c r="G92" s="455"/>
      <c r="H92" s="455"/>
      <c r="I92" s="455"/>
      <c r="J92" s="455"/>
      <c r="K92" s="455"/>
      <c r="L92" s="455"/>
      <c r="M92" s="455"/>
      <c r="N92" s="455"/>
      <c r="O92" s="455"/>
      <c r="P92" s="455"/>
      <c r="Q92" s="455"/>
      <c r="R92" s="455"/>
      <c r="S92" s="455"/>
      <c r="T92" s="455"/>
      <c r="U92" s="455"/>
      <c r="V92" s="455"/>
      <c r="W92" s="455"/>
      <c r="X92" s="455"/>
      <c r="Y92" s="455"/>
      <c r="Z92" s="455"/>
      <c r="AA92" s="455"/>
      <c r="AB92" s="455"/>
      <c r="AC92" s="455"/>
      <c r="AD92" s="455"/>
      <c r="AE92" s="455"/>
      <c r="AF92" s="455"/>
      <c r="AG92" s="455"/>
      <c r="AH92" s="455"/>
      <c r="AI92" s="455"/>
      <c r="AJ92" s="455"/>
      <c r="AK92" s="455"/>
      <c r="AL92" s="455"/>
    </row>
  </sheetData>
  <mergeCells count="2">
    <mergeCell ref="A1:I1"/>
    <mergeCell ref="A87:AL9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SA-Summary</vt:lpstr>
      <vt:lpstr>SA-Ratios</vt:lpstr>
      <vt:lpstr>SA-P&amp;L</vt:lpstr>
      <vt:lpstr>SA-R&amp;D</vt:lpstr>
      <vt:lpstr>SA-Seg</vt:lpstr>
      <vt:lpstr>SA-BS</vt:lpstr>
      <vt:lpstr>SA-CFS</vt:lpstr>
      <vt:lpstr>Con-CFS flow</vt:lpstr>
      <vt:lpstr>SA-Related Party</vt:lpstr>
      <vt:lpstr>SH Pattern</vt:lpstr>
      <vt:lpstr>Fund Raising History</vt:lpstr>
      <vt:lpstr>Credit Rating</vt:lpstr>
      <vt:lpstr>Forex</vt:lpstr>
      <vt:lpstr>Ace-SP&amp;L</vt:lpstr>
      <vt:lpstr>Ace-SBS</vt:lpstr>
      <vt:lpstr>Ace-SCFS</vt:lpstr>
      <vt:lpstr>SA P&amp;L</vt:lpstr>
      <vt:lpstr>SA BS</vt:lpstr>
      <vt:lpstr>SA CFS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ashwini</dc:creator>
  <cp:lastModifiedBy>ASHWINI DESAI</cp:lastModifiedBy>
  <dcterms:created xsi:type="dcterms:W3CDTF">2019-04-24T06:25:49Z</dcterms:created>
  <dcterms:modified xsi:type="dcterms:W3CDTF">2019-05-16T13:13:51Z</dcterms:modified>
</cp:coreProperties>
</file>